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 r:id="rId6"/>
  </externalReferences>
  <definedNames>
    <definedName name="_xlnm._FilterDatabase" localSheetId="0" hidden="1">汇总计划!$A$1:$Q$2243</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<sst xmlns="http://schemas.openxmlformats.org/spreadsheetml/2006/main" count="5862" uniqueCount="472">
  <si>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</si>
  <si>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</si>
  <si>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</si>
  <si>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</si>
  <si>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</si>
  <si>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</si>
  <si>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</si>
  <si>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</si>
  <si>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</si>
  <si>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</si>
  <si>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</si>
  <si>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</si>
  <si>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</si>
  <si>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</si>
  <si>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</si>
  <si>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</si>
  <si>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</si>
  <si>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</si>
  <si>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</si>
  <si>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</si>
  <si>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</si>
  <si>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</si>
  <si>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</si>
  <si>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</si>
  <si>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</si>
  <si>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</si>
  <si>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</si>
  <si>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</si>
  <si>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</si>
  <si>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</si>
  <si>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</si>
  <si>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</si>
  <si>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</si>
  <si>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</si>
  <si>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</si>
  <si>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</si>
  <si>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</si>
  <si>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</si>
  <si>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</si>
  <si>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</si>
  <si>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</si>
  <si>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</si>
  <si>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</si>
  <si>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</si>
  <si>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</si>
  <si>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</si>
  <si>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</si>
  <si>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</si>
  <si>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</si>
  <si>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</si>
  <si>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</si>
  <si>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</si>
  <si>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</si>
  <si>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</si>
  <si>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</si>
  <si>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</si>
  <si>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</si>
  <si>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</si>
  <si>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</si>
  <si>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</si>
  <si>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</si>
  <si>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</si>
  <si>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</si>
  <si>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</si>
  <si>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</si>
  <si>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</si>
  <si>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</si>
  <si>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</si>
  <si>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</si>
  <si>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</si>
  <si>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</si>
  <si>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</si>
  <si>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</si>
  <si>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</si>
  <si>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</si>
  <si>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</si>
  <si>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</si>
  <si>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</si>
  <si>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</si>
  <si>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</si>
  <si>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</si>
  <si>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</si>
  <si>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</si>
  <si>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</si>
  <si>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</si>
  <si>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</si>
  <si>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</si>
  <si>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</si>
  <si>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</si>
  <si>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</si>
  <si>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</si>
  <si>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</si>
  <si>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</si>
  <si>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</si>
  <si>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</si>
  <si>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</si>
  <si>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</si>
  <si>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</si>
  <si>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</si>
  <si>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</si>
  <si>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</si>
  <si>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</si>
  <si>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</si>
  <si>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</si>
  <si>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</si>
  <si>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</si>
  <si>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</si>
  <si>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</si>
  <si>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</si>
  <si>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</si>
  <si>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</si>
  <si>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</si>
  <si>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</si>
  <si>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</si>
  <si>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</si>
  <si>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</si>
  <si>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</si>
  <si>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</si>
  <si>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</si>
  <si>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</si>
  <si>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</si>
  <si>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</si>
  <si>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</si>
  <si>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</si>
  <si>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</si>
  <si>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</si>
  <si>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</si>
  <si>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</si>
  <si>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</si>
  <si>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</si>
  <si>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</si>
  <si>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</si>
  <si>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</si>
  <si>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</si>
  <si>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</si>
  <si>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</si>
  <si>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</si>
  <si>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</si>
  <si>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</si>
  <si>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</si>
  <si>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</si>
  <si>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</si>
  <si>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</si>
  <si>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</si>
  <si>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</si>
  <si>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</si>
  <si>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</si>
  <si>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</si>
  <si>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</si>
  <si>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</si>
  <si>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</si>
  <si>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</si>
  <si>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</si>
  <si>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</si>
  <si>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</si>
  <si>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</si>
  <si>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</si>
  <si>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</si>
  <si>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</si>
  <si>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</si>
  <si>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中铁三局集团西渝高铁康渝段站房四标工程</t>
  </si>
  <si>
    <t>宜宾兴港三江新区长江工业园保障性租赁住房建设项目-1标</t>
  </si>
  <si>
    <t>宜宾兴港三江新区长江工业园保障性租赁住房建设项目-2标</t>
  </si>
  <si>
    <t>商投建工达州中医药科技园-4工区-9号楼</t>
  </si>
  <si>
    <t>加急盘螺10</t>
  </si>
  <si>
    <t>加急四级钢</t>
  </si>
  <si>
    <t>首次进场，17日安排计划</t>
  </si>
  <si>
    <t>五冶建设扩建艺体中学二期工程</t>
  </si>
  <si>
    <t>项目要求按整车装配</t>
  </si>
  <si>
    <t>五冶建设龙泉芙蓉花语项目-1,3地块</t>
  </si>
  <si>
    <t>计划取消</t>
  </si>
  <si>
    <t>五冶钢构宜宾南溪区项目土建4标</t>
  </si>
  <si>
    <t>不够加18直条</t>
  </si>
  <si>
    <t>8盘螺凑一车</t>
  </si>
  <si>
    <t>三级钢现场要求放在下面</t>
  </si>
  <si>
    <t>周二卸货</t>
  </si>
  <si>
    <t>武汉电气化局成达万高铁强电项目-渠县</t>
  </si>
  <si>
    <t>武汉电气化局成达万高铁强电项目-南充营山</t>
  </si>
  <si>
    <t>补运费</t>
  </si>
  <si>
    <t>商投建工达州中医药科技园-4工区-3号楼</t>
  </si>
  <si>
    <t>商投建工达州中医药科技园-4工区-8号楼</t>
  </si>
  <si>
    <t>HRB500E Φ28</t>
  </si>
  <si>
    <t>HRB500E Φ32</t>
  </si>
  <si>
    <t>明天有雨加急到场</t>
  </si>
  <si>
    <t>宜宾兴港三江新区长江工业园保障性租赁住房建设项目-边坡支护</t>
  </si>
  <si>
    <t>in</t>
  </si>
  <si>
    <t>乐山市校地共建产教融合基地建设项目二标段</t>
  </si>
  <si>
    <t>乐山市校地共建产教融合基地建设项目一标段</t>
  </si>
  <si>
    <t>武汉电气化局成达万高铁强电项目-达州主城区</t>
  </si>
  <si>
    <t>混装配齐去，-8盘螺10吨</t>
  </si>
  <si>
    <t>17日到场打混泥土</t>
  </si>
  <si>
    <t>五冶建设成都国际铁路港多式联项目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</si>
  <si>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</si>
  <si>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</si>
  <si>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</si>
  <si>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</si>
  <si>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</si>
  <si>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</si>
  <si>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</si>
  <si>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</si>
  <si>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</si>
  <si>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</si>
  <si>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</si>
  <si>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</si>
  <si>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</si>
  <si>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</si>
  <si>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</si>
  <si>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</si>
  <si>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</si>
  <si>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</si>
  <si>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</si>
  <si>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</si>
  <si>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</si>
  <si>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</si>
  <si>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</si>
  <si>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</si>
  <si>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JWDDCD2025060600053</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</si>
  <si>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</si>
  <si>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</si>
  <si>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</si>
  <si>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</si>
  <si>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</si>
  <si>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JWDDCD2025060900080</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</si>
  <si>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</si>
  <si>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</si>
  <si>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</si>
  <si>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</si>
  <si>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</si>
  <si>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</si>
  <si>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</si>
  <si>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</si>
  <si>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</si>
  <si>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</si>
  <si>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</si>
  <si>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</si>
  <si>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</si>
  <si>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</si>
  <si>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</si>
  <si>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</si>
  <si>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</si>
  <si>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</si>
  <si>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</si>
  <si>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</si>
  <si>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</si>
  <si>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</si>
  <si>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</si>
  <si>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</si>
  <si>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</si>
  <si>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</si>
  <si>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</si>
  <si>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</si>
  <si>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</si>
  <si>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</si>
  <si>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</si>
  <si>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</si>
  <si>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</si>
  <si>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</si>
  <si>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</si>
  <si>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</si>
  <si>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</si>
  <si>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</si>
  <si>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</si>
  <si>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</si>
  <si>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</si>
  <si>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</si>
  <si>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</si>
  <si>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</si>
  <si>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</si>
  <si>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</si>
  <si>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</si>
  <si>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</si>
  <si>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</si>
  <si>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</si>
  <si>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</si>
  <si>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</si>
  <si>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</si>
  <si>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</si>
  <si>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</si>
  <si>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</si>
  <si>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</si>
  <si>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</si>
  <si>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</si>
  <si>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</si>
  <si>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</si>
  <si>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</si>
  <si>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</si>
  <si>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</si>
  <si>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</si>
  <si>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</si>
  <si>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</si>
  <si>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</si>
  <si>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</si>
  <si>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</si>
  <si>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</si>
  <si>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</si>
  <si>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</si>
  <si>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</si>
  <si>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</si>
  <si>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</si>
  <si>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</si>
  <si>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</si>
  <si>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</si>
  <si>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</si>
  <si>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</si>
  <si>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</si>
  <si>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</si>
  <si>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</si>
  <si>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</si>
  <si>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</si>
  <si>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</si>
  <si>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</si>
  <si>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</si>
  <si>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</si>
  <si>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</si>
  <si>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</si>
  <si>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</si>
  <si>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</si>
  <si>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</si>
  <si>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</si>
  <si>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</si>
  <si>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</si>
  <si>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</si>
  <si>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</si>
  <si>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</si>
  <si>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</si>
  <si>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（五冶达州国道542项目-三工区路基六工段）四川省达州市达川区赵固镇水文村</t>
  </si>
  <si>
    <t>谭鹏程</t>
  </si>
  <si>
    <t>五冶建设送货单,送货车型9.6米,装货前联系收货人核实到场规格,没提前告知进场规格现场不给予接收</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</si>
  <si>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</si>
  <si>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</si>
  <si>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</si>
  <si>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</si>
  <si>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</si>
  <si>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</si>
  <si>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</si>
  <si>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</si>
  <si>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</si>
  <si>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</si>
  <si>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</si>
  <si>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</si>
  <si>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</si>
  <si>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</si>
  <si>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</si>
  <si>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</si>
  <si>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</si>
  <si>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</si>
  <si>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</si>
  <si>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</si>
  <si>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</si>
  <si>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</si>
  <si>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</si>
  <si>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</si>
  <si>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</si>
  <si>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</si>
  <si>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</si>
  <si>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</si>
  <si>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</si>
  <si>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</si>
  <si>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</si>
  <si>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</si>
  <si>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</si>
  <si>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</si>
  <si>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</si>
  <si>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</si>
  <si>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</si>
  <si>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</si>
  <si>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</si>
  <si>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</si>
  <si>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</si>
  <si>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</si>
  <si>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</si>
  <si>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</si>
  <si>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</si>
  <si>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</si>
  <si>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</si>
  <si>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</si>
  <si>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</si>
  <si>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</si>
  <si>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</si>
  <si>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</si>
  <si>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</si>
  <si>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</si>
  <si>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</si>
  <si>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</si>
  <si>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</si>
  <si>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</si>
  <si>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</si>
  <si>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</si>
  <si>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</si>
  <si>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</si>
  <si>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</si>
  <si>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</si>
  <si>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</si>
  <si>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</si>
  <si>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</si>
  <si>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</si>
  <si>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</si>
  <si>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</si>
  <si>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</si>
  <si>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</si>
  <si>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</si>
  <si>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</si>
  <si>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</si>
  <si>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</si>
  <si>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</si>
  <si>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</si>
  <si>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</si>
  <si>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</si>
  <si>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</si>
  <si>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</si>
  <si>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</si>
  <si>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</si>
  <si>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</si>
  <si>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</si>
  <si>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</si>
  <si>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</si>
  <si>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</si>
  <si>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</si>
  <si>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</si>
  <si>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</si>
  <si>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</si>
  <si>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</si>
  <si>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</si>
  <si>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</si>
  <si>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</si>
  <si>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</si>
  <si>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</si>
  <si>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</si>
  <si>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</si>
  <si>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</si>
  <si>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</si>
  <si>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</si>
  <si>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</si>
  <si>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德胜,泸钢</t>
  </si>
  <si>
    <t>刘鹏</t>
  </si>
  <si>
    <t>锈货不收，装货前联系收货人核实到场规格,没提前告知进场规格现场不给予接收</t>
  </si>
  <si>
    <t>JWDD2025070200010</t>
  </si>
  <si>
    <t>ZTWM-CDYXGS-XS-2025-0014-宜宾兴港建材-三江新区长江工业园片区保障性租赁住房建设项目</t>
  </si>
  <si>
    <t>宜宾兴港三江新区长江工业园保障性租赁住房建设项目-土建</t>
  </si>
  <si>
    <t>五冶建设成都怡心湖片区及龙泉驿医院等项目</t>
  </si>
  <si>
    <t>威钢,昆钢,达钢,重钢,成实,德胜,鄂钢,龙钢,酒钢</t>
  </si>
  <si>
    <t>董文学</t>
  </si>
  <si>
    <t>五冶建设送货单,4份材质书,锈货不收炉批号，项目名称：中冶成勘-成都安置房项目，装货前联系收货人核实到场规格,没提前告知进场规格现场不给予接收</t>
  </si>
  <si>
    <t>JWDDCD2025051800044</t>
  </si>
  <si>
    <t>ZTWM-CDGS-XS-2025-0073-五冶天府-成都怡心湖片区及龙泉驿医院等项目</t>
  </si>
  <si>
    <t>白燕军</t>
  </si>
  <si>
    <t>五冶建设送货单,4份材质书,锈货不收，项目名称：中冶成勘-成都安置房项目，装货前联系收货人核实到场规格,没提前告知进场规格现场不给予接收</t>
  </si>
  <si>
    <t>攀钢,川威,宝钢,达钢,成实,昆钢</t>
  </si>
  <si>
    <t>谢序强</t>
  </si>
  <si>
    <t>五冶建设送货单,一式6份材质书,锈货不收，项目名称：扩建艺体中学二期工程，装货前联系收货人核实到场规格,没提前告知进场规格现场不给予接收</t>
  </si>
  <si>
    <t>武汉电气化局成达万高铁强电项目</t>
  </si>
  <si>
    <t>不限</t>
  </si>
  <si>
    <t>余凡</t>
  </si>
  <si>
    <t>锈货不收！！下雨天钢筋没盖篷布不收！！，装货前联系收货人核实到场规格,没提前告知进场规格现场不给予接收</t>
  </si>
  <si>
    <t>JWDDCD2025062200016</t>
  </si>
  <si>
    <t>ZTWM-CDGS-XS-2025-0033-中铁武汉电气化局集团有限公司成达万高速铁路强电工程项目</t>
  </si>
  <si>
    <t>武汉电气化局成达万高铁强电项目-开江县</t>
  </si>
  <si>
    <t>刘频</t>
  </si>
  <si>
    <t>武汉电气化局成达万高铁强电项目-重庆开州</t>
  </si>
  <si>
    <t>周开亮</t>
  </si>
  <si>
    <t>卢庆江</t>
  </si>
  <si>
    <t>乐山市校地共建产教融合基地配套设施项目（一、二标段）</t>
  </si>
  <si>
    <t>成实,德胜</t>
  </si>
  <si>
    <t>范增云</t>
  </si>
  <si>
    <t>彭江涛</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</si>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</sst>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24">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0" fillId="0" borderId="0" xfId="0" applyFont="1" applyFill="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179" fontId="13" fillId="0" borderId="1" xfId="0" applyNumberFormat="1" applyFont="1" applyFill="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2" fillId="0" borderId="6" xfId="0" applyNumberFormat="1" applyFont="1" applyBorder="1" applyAlignment="1">
      <alignment horizontal="left" vertical="center"/>
    </xf>
    <xf numFmtId="0" fontId="12" fillId="0" borderId="0" xfId="0" applyNumberFormat="1" applyFont="1" applyAlignment="1">
      <alignment horizontal="left" vertical="center"/>
    </xf>
    <xf numFmtId="0" fontId="12" fillId="2" borderId="0" xfId="0" applyNumberFormat="1" applyFont="1" applyFill="1" applyAlignment="1">
      <alignment horizontal="center" vertical="center" wrapText="1"/>
    </xf>
    <xf numFmtId="0" fontId="12" fillId="0" borderId="0" xfId="0" applyNumberFormat="1" applyFont="1" applyAlignment="1">
      <alignment horizontal="center" vertical="center" wrapText="1"/>
    </xf>
    <xf numFmtId="0" fontId="10"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xf numFmtId="0" fontId="12" fillId="2" borderId="1" xfId="0" applyNumberFormat="1" applyFont="1" applyFill="1" applyBorder="1" applyAlignment="1">
      <alignment horizontal="center" vertical="center" wrapText="1"/>
    </xf>
    <xf numFmtId="0" fontId="12" fillId="0" borderId="9" xfId="0" applyNumberFormat="1" applyFont="1" applyBorder="1" applyAlignment="1">
      <alignment horizontal="left" vertical="center"/>
    </xf>
    <xf numFmtId="0" fontId="10"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NumberFormat="1"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microsoft.com/office/2017/06/relationships/rdRichValue" Target="richData/rdrichvalue.xml"/><Relationship Id="rId11" Type="http://schemas.microsoft.com/office/2017/06/relationships/rdRichValueStructure" Target="richData/rdrichvaluestructure.xml"/><Relationship Id="rId10" Type="http://schemas.openxmlformats.org/officeDocument/2006/relationships/sheetMetadata" Target="metadata.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457;&#36135;&#35745;&#21010;&#65288;&#23452;&#23486;&#39033;&#30446;&#65289;&#27719;&#24635;.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s>
    <sheetDataSet>
      <sheetData sheetId="0">
        <row r="1">
          <cell r="A1" t="str">
            <v>钢厂</v>
          </cell>
          <cell r="B1" t="str">
            <v>物资名称</v>
          </cell>
          <cell r="C1" t="str">
            <v>规格型号</v>
          </cell>
          <cell r="D1" t="str">
            <v>单位</v>
          </cell>
          <cell r="E1" t="str">
            <v>数量</v>
          </cell>
          <cell r="F1" t="str">
            <v>计划时间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（中铁十局-资乐高速4标）四川省眉山市仁寿县彰加镇促进村中铁十局资乐高速1#钢筋场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（中铁十局-资乐高速4标）四川省眉山市仁寿县彰加镇促进村中铁十局资乐高速1#钢筋场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（中铁十局-资乐高速4标）四川省眉山市仁寿县彰加镇华炉村中铁十局资乐高速3#钢筋场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（中铁十局-资乐高速4标）四川省眉山市仁寿县彰加镇华炉村中铁十局资乐高速3#钢筋场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（中铁十局-资乐高速4标）四川省眉山市仁寿县彰加镇华炉村中铁十局资乐高速3#钢筋场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（中铁十局-资乐高速4标）四川省眉山市仁寿县彰加镇华炉村中铁十局资乐高速3#钢筋场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（中铁十局-资乐高速4标）四川省眉山市仁寿县彰加镇华炉村中铁十局资乐高速3#钢筋场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吉晨盛泰</v>
          </cell>
          <cell r="B3019" t="str">
            <v>盘螺</v>
          </cell>
          <cell r="C3019" t="str">
            <v>HRB400E10</v>
          </cell>
          <cell r="D3019" t="str">
            <v>吨</v>
          </cell>
          <cell r="E3019">
            <v>30</v>
          </cell>
          <cell r="F3019">
            <v>45787</v>
          </cell>
          <cell r="G3019" t="str">
            <v>5标二分部十局第七公司四川省凉山州彝族自治州昭觉县</v>
          </cell>
          <cell r="H3019" t="str">
            <v>王浩</v>
          </cell>
          <cell r="I3019">
            <v>18292113429</v>
          </cell>
        </row>
        <row r="3020">
          <cell r="A3020" t="str">
            <v>吉晨盛泰</v>
          </cell>
          <cell r="B3020" t="str">
            <v>螺纹钢</v>
          </cell>
          <cell r="C3020" t="str">
            <v>HRB400E14</v>
          </cell>
          <cell r="D3020" t="str">
            <v>吨</v>
          </cell>
          <cell r="E3020">
            <v>12</v>
          </cell>
          <cell r="F3020">
            <v>45787</v>
          </cell>
          <cell r="G3020" t="str">
            <v>5标二分部十局第七公司四川省凉山州彝族自治州昭觉县</v>
          </cell>
          <cell r="H3020" t="str">
            <v>王浩</v>
          </cell>
          <cell r="I3020">
            <v>18292113429</v>
          </cell>
        </row>
        <row r="3021">
          <cell r="A3021" t="str">
            <v>吉晨盛泰</v>
          </cell>
          <cell r="B3021" t="str">
            <v>螺纹钢</v>
          </cell>
          <cell r="C3021" t="str">
            <v>HRB400E16</v>
          </cell>
          <cell r="D3021" t="str">
            <v>吨</v>
          </cell>
          <cell r="E3021">
            <v>12</v>
          </cell>
          <cell r="F3021">
            <v>45787</v>
          </cell>
          <cell r="G3021" t="str">
            <v>5标二分部十局第七公司四川省凉山州彝族自治州昭觉县</v>
          </cell>
          <cell r="H3021" t="str">
            <v>王浩</v>
          </cell>
          <cell r="I3021">
            <v>18292113429</v>
          </cell>
        </row>
        <row r="3022">
          <cell r="A3022" t="str">
            <v>吉晨盛泰</v>
          </cell>
          <cell r="B3022" t="str">
            <v>螺纹钢</v>
          </cell>
          <cell r="C3022" t="str">
            <v>HRB500E28</v>
          </cell>
          <cell r="D3022" t="str">
            <v>吨</v>
          </cell>
          <cell r="E3022">
            <v>26</v>
          </cell>
          <cell r="F3022">
            <v>45787</v>
          </cell>
          <cell r="G3022" t="str">
            <v>5标二分部十局第七公司四川省凉山州彝族自治州昭觉县</v>
          </cell>
          <cell r="H3022" t="str">
            <v>王浩</v>
          </cell>
          <cell r="I3022">
            <v>18292113429</v>
          </cell>
        </row>
        <row r="3023">
          <cell r="A3023" t="str">
            <v>吉晨盛泰</v>
          </cell>
          <cell r="B3023" t="str">
            <v>螺纹钢</v>
          </cell>
          <cell r="C3023" t="str">
            <v>HRB400EФ14mm</v>
          </cell>
          <cell r="D3023" t="str">
            <v>吨</v>
          </cell>
          <cell r="E3023">
            <v>5</v>
          </cell>
          <cell r="F3023">
            <v>45787</v>
          </cell>
          <cell r="G3023" t="str">
            <v>5标一分部十局第七公司凉山州布拖县委只洛乡</v>
          </cell>
          <cell r="H3023" t="str">
            <v>吴裕</v>
          </cell>
          <cell r="I3023">
            <v>19802920715</v>
          </cell>
        </row>
        <row r="3024">
          <cell r="A3024" t="str">
            <v>吉晨盛泰</v>
          </cell>
          <cell r="B3024" t="str">
            <v>螺纹钢</v>
          </cell>
          <cell r="C3024" t="str">
            <v>HRB400EФ20mm</v>
          </cell>
          <cell r="D3024" t="str">
            <v>吨</v>
          </cell>
          <cell r="E3024">
            <v>14</v>
          </cell>
          <cell r="F3024">
            <v>45787</v>
          </cell>
          <cell r="G3024" t="str">
            <v>5标一分部十局第七公司凉山州布拖县委只洛乡</v>
          </cell>
          <cell r="H3024" t="str">
            <v>吴裕</v>
          </cell>
          <cell r="I3024">
            <v>19802920715</v>
          </cell>
        </row>
        <row r="3025">
          <cell r="A3025" t="str">
            <v>吉晨盛泰</v>
          </cell>
          <cell r="B3025" t="str">
            <v>螺纹钢</v>
          </cell>
          <cell r="C3025" t="str">
            <v>HRB500EФ25mm</v>
          </cell>
          <cell r="D3025" t="str">
            <v>吨</v>
          </cell>
          <cell r="E3025">
            <v>15</v>
          </cell>
          <cell r="F3025">
            <v>45787</v>
          </cell>
          <cell r="G3025" t="str">
            <v>5标一分部十局第七公司凉山州布拖县委只洛乡</v>
          </cell>
          <cell r="H3025" t="str">
            <v>吴裕</v>
          </cell>
          <cell r="I3025">
            <v>19802920715</v>
          </cell>
        </row>
        <row r="3026">
          <cell r="A3026" t="str">
            <v>吉晨盛泰</v>
          </cell>
          <cell r="B3026" t="str">
            <v>螺纹钢</v>
          </cell>
          <cell r="C3026" t="str">
            <v>HRB500EФ32mm</v>
          </cell>
          <cell r="D3026" t="str">
            <v>吨</v>
          </cell>
          <cell r="E3026">
            <v>3</v>
          </cell>
          <cell r="F3026">
            <v>45787</v>
          </cell>
          <cell r="G3026" t="str">
            <v>5标一分部十局第七公司凉山州布拖县委只洛乡</v>
          </cell>
          <cell r="H3026" t="str">
            <v>吴裕</v>
          </cell>
          <cell r="I3026">
            <v>19802920715</v>
          </cell>
        </row>
        <row r="3027">
          <cell r="A3027" t="str">
            <v>吉晨盛泰</v>
          </cell>
          <cell r="B3027" t="str">
            <v>高线</v>
          </cell>
          <cell r="C3027" t="str">
            <v>HPB300φ8mm</v>
          </cell>
          <cell r="D3027" t="str">
            <v>吨</v>
          </cell>
          <cell r="E3027">
            <v>20</v>
          </cell>
          <cell r="F3027">
            <v>45787</v>
          </cell>
          <cell r="G3027" t="str">
            <v>5标三分部凉山州昭觉县谷曲镇洛不喜</v>
          </cell>
          <cell r="H3027" t="str">
            <v>魏忠魁 </v>
          </cell>
          <cell r="I3027">
            <v>18229056777</v>
          </cell>
        </row>
        <row r="3028">
          <cell r="A3028" t="str">
            <v>吉晨盛泰</v>
          </cell>
          <cell r="B3028" t="str">
            <v>螺纹钢</v>
          </cell>
          <cell r="C3028" t="str">
            <v>HRB400EФ16mm</v>
          </cell>
          <cell r="D3028" t="str">
            <v>吨</v>
          </cell>
          <cell r="E3028">
            <v>21</v>
          </cell>
          <cell r="F3028">
            <v>45787</v>
          </cell>
          <cell r="G3028" t="str">
            <v>5标三分部凉山州昭觉县谷曲镇洛不喜</v>
          </cell>
          <cell r="H3028" t="str">
            <v>魏忠魁 </v>
          </cell>
          <cell r="I3028">
            <v>18229056777</v>
          </cell>
        </row>
        <row r="3029">
          <cell r="A3029" t="str">
            <v>吉晨盛泰</v>
          </cell>
          <cell r="B3029" t="str">
            <v>盘螺</v>
          </cell>
          <cell r="C3029" t="str">
            <v>HRB400EФ10mm</v>
          </cell>
          <cell r="D3029" t="str">
            <v>吨</v>
          </cell>
          <cell r="E3029">
            <v>35</v>
          </cell>
          <cell r="F3029">
            <v>45787</v>
          </cell>
          <cell r="G3029" t="str">
            <v>5标三分部凉山州昭觉县新城镇阿都马打（中铁十局西昭高速3号拌合站过磅）</v>
          </cell>
          <cell r="H3029" t="str">
            <v>魏忠魁 </v>
          </cell>
          <cell r="I3029">
            <v>18229056777</v>
          </cell>
        </row>
        <row r="3030">
          <cell r="A3030" t="str">
            <v>吉晨盛泰</v>
          </cell>
          <cell r="B3030" t="str">
            <v>螺纹钢</v>
          </cell>
          <cell r="C3030" t="str">
            <v>HRB400EФ12mm</v>
          </cell>
          <cell r="D3030" t="str">
            <v>吨</v>
          </cell>
          <cell r="E3030">
            <v>35</v>
          </cell>
          <cell r="F3030">
            <v>45787</v>
          </cell>
          <cell r="G3030" t="str">
            <v>5标三分部凉山州昭觉县新城镇阿都马打（中铁十局西昭高速3号拌合站过磅）</v>
          </cell>
          <cell r="H3030" t="str">
            <v>魏忠魁 </v>
          </cell>
          <cell r="I3030">
            <v>18229056777</v>
          </cell>
        </row>
        <row r="3031">
          <cell r="A3031" t="str">
            <v>吉晨盛泰</v>
          </cell>
          <cell r="B3031" t="str">
            <v>螺纹钢</v>
          </cell>
          <cell r="C3031" t="str">
            <v>HRB400EФ16mm</v>
          </cell>
          <cell r="D3031" t="str">
            <v>吨</v>
          </cell>
          <cell r="E3031">
            <v>35</v>
          </cell>
          <cell r="F3031">
            <v>45787</v>
          </cell>
          <cell r="G3031" t="str">
            <v>5标三分部凉山州昭觉县新城镇阿都马打（中铁十局西昭高速3号拌合站过磅）</v>
          </cell>
          <cell r="H3031" t="str">
            <v>魏忠魁 </v>
          </cell>
          <cell r="I3031">
            <v>18229056777</v>
          </cell>
        </row>
        <row r="3032">
          <cell r="A3032" t="str">
            <v>吉晨盛泰</v>
          </cell>
          <cell r="B3032" t="str">
            <v>盘螺</v>
          </cell>
          <cell r="C3032" t="str">
            <v>HRB400EΦ10</v>
          </cell>
          <cell r="D3032" t="str">
            <v>吨</v>
          </cell>
          <cell r="E3032">
            <v>70</v>
          </cell>
          <cell r="F3032">
            <v>45787</v>
          </cell>
          <cell r="G3032" t="str">
            <v>（中铁一局四公司西昭高速6标4分部）四川省凉山彝族自治州昭觉县杨日占里</v>
          </cell>
          <cell r="H3032" t="str">
            <v>马占全</v>
          </cell>
          <cell r="I3032">
            <v>18189516465</v>
          </cell>
        </row>
        <row r="3033">
          <cell r="A3033" t="str">
            <v>吉晨盛泰</v>
          </cell>
          <cell r="B3033" t="str">
            <v>螺纹钢</v>
          </cell>
          <cell r="C3033" t="str">
            <v>HRB400EФ12mm</v>
          </cell>
          <cell r="D3033" t="str">
            <v>吨</v>
          </cell>
          <cell r="E3033">
            <v>70</v>
          </cell>
          <cell r="F3033">
            <v>45787</v>
          </cell>
          <cell r="G3033" t="str">
            <v>（中铁一局四公司西昭高速6标4分部）四川省凉山彝族自治州昭觉县杨日占里</v>
          </cell>
          <cell r="H3033" t="str">
            <v>马占全</v>
          </cell>
          <cell r="I3033">
            <v>18189516465</v>
          </cell>
        </row>
        <row r="3034">
          <cell r="A3034" t="str">
            <v>吉晨盛泰</v>
          </cell>
          <cell r="B3034" t="str">
            <v>盘螺</v>
          </cell>
          <cell r="C3034" t="str">
            <v>HRB400EΦ12</v>
          </cell>
          <cell r="D3034" t="str">
            <v>吨</v>
          </cell>
          <cell r="E3034">
            <v>70</v>
          </cell>
          <cell r="F3034">
            <v>45787</v>
          </cell>
          <cell r="G3034" t="str">
            <v>（中铁一局四公司西昭高速6标4分部）四川省凉山彝族自治州昭觉县杨日占里</v>
          </cell>
          <cell r="H3034" t="str">
            <v>马占全</v>
          </cell>
          <cell r="I3034">
            <v>18189516465</v>
          </cell>
        </row>
        <row r="3035">
          <cell r="A3035" t="str">
            <v>吉晨盛泰</v>
          </cell>
          <cell r="B3035" t="str">
            <v>螺纹钢</v>
          </cell>
          <cell r="C3035" t="str">
            <v>HRB400EФ16mm</v>
          </cell>
          <cell r="D3035" t="str">
            <v>吨</v>
          </cell>
          <cell r="E3035">
            <v>70</v>
          </cell>
          <cell r="F3035">
            <v>45787</v>
          </cell>
          <cell r="G3035" t="str">
            <v>（中铁一局四公司西昭高速6标4分部）四川省凉山彝族自治州昭觉县杨日占里</v>
          </cell>
          <cell r="H3035" t="str">
            <v>马占全</v>
          </cell>
          <cell r="I3035">
            <v>18189516465</v>
          </cell>
        </row>
        <row r="3036">
          <cell r="A3036" t="str">
            <v>吉晨盛泰</v>
          </cell>
          <cell r="B3036" t="str">
            <v>高线</v>
          </cell>
          <cell r="C3036" t="str">
            <v>HPB3008</v>
          </cell>
          <cell r="D3036" t="str">
            <v>吨</v>
          </cell>
          <cell r="E3036">
            <v>28</v>
          </cell>
          <cell r="F3036">
            <v>45787</v>
          </cell>
          <cell r="G3036" t="str">
            <v>（ 中铁一局四公司西昭高速6标3部）昭觉县洒拉地坡乡三分部山里钢筋场</v>
          </cell>
          <cell r="H3036" t="str">
            <v>陈忠</v>
          </cell>
          <cell r="I3036">
            <v>15730783825</v>
          </cell>
        </row>
        <row r="3037">
          <cell r="A3037" t="str">
            <v>吉晨盛泰</v>
          </cell>
          <cell r="B3037" t="str">
            <v>盘螺</v>
          </cell>
          <cell r="C3037" t="str">
            <v>HRB400E10</v>
          </cell>
          <cell r="D3037" t="str">
            <v>吨</v>
          </cell>
          <cell r="E3037">
            <v>50</v>
          </cell>
          <cell r="F3037">
            <v>45787</v>
          </cell>
          <cell r="G3037" t="str">
            <v>（ 中铁一局四公司西昭高速6标3部）昭觉县洒拉地坡乡三分部山里钢筋场</v>
          </cell>
          <cell r="H3037" t="str">
            <v>陈忠</v>
          </cell>
          <cell r="I3037">
            <v>15730783825</v>
          </cell>
        </row>
        <row r="3038">
          <cell r="A3038" t="str">
            <v>吉晨盛泰</v>
          </cell>
          <cell r="B3038" t="str">
            <v>盘螺</v>
          </cell>
          <cell r="C3038" t="str">
            <v>HRB400E12</v>
          </cell>
          <cell r="D3038" t="str">
            <v>吨</v>
          </cell>
          <cell r="E3038">
            <v>120</v>
          </cell>
          <cell r="F3038">
            <v>45787</v>
          </cell>
          <cell r="G3038" t="str">
            <v>（ 中铁一局四公司西昭高速6标3部）昭觉县洒拉地坡乡三分部山里钢筋场</v>
          </cell>
          <cell r="H3038" t="str">
            <v>陈忠</v>
          </cell>
          <cell r="I3038">
            <v>15730783825</v>
          </cell>
        </row>
        <row r="3039">
          <cell r="A3039" t="str">
            <v>吉晨盛泰</v>
          </cell>
          <cell r="B3039" t="str">
            <v>盘螺</v>
          </cell>
          <cell r="C3039" t="str">
            <v>HRB400E8</v>
          </cell>
          <cell r="D3039" t="str">
            <v>吨</v>
          </cell>
          <cell r="E3039">
            <v>14</v>
          </cell>
          <cell r="F3039">
            <v>45787</v>
          </cell>
          <cell r="G3039" t="str">
            <v>（ 中铁一局四公司西昭高速6标3部）昭觉县洒拉地坡乡三分部山里钢筋场</v>
          </cell>
          <cell r="H3039" t="str">
            <v>陈忠</v>
          </cell>
          <cell r="I3039">
            <v>15730783825</v>
          </cell>
        </row>
        <row r="3040">
          <cell r="A3040" t="str">
            <v>吉晨盛泰</v>
          </cell>
          <cell r="B3040" t="str">
            <v>螺纹钢</v>
          </cell>
          <cell r="C3040" t="str">
            <v>HRB400E12</v>
          </cell>
          <cell r="D3040" t="str">
            <v>吨</v>
          </cell>
          <cell r="E3040">
            <v>9</v>
          </cell>
          <cell r="F3040">
            <v>45787</v>
          </cell>
          <cell r="G3040" t="str">
            <v>（ 中铁一局四公司西昭高速6标3部）昭觉县洒拉地坡乡三分部山里钢筋场</v>
          </cell>
          <cell r="H3040" t="str">
            <v>陈忠</v>
          </cell>
          <cell r="I3040">
            <v>15730783825</v>
          </cell>
        </row>
        <row r="3041">
          <cell r="A3041" t="str">
            <v>吉晨盛泰</v>
          </cell>
          <cell r="B3041" t="str">
            <v>螺纹钢</v>
          </cell>
          <cell r="C3041" t="str">
            <v>HRB400E14</v>
          </cell>
          <cell r="D3041" t="str">
            <v>吨</v>
          </cell>
          <cell r="E3041">
            <v>3</v>
          </cell>
          <cell r="F3041">
            <v>45787</v>
          </cell>
          <cell r="G3041" t="str">
            <v>（ 中铁一局四公司西昭高速6标3部）昭觉县洒拉地坡乡三分部山里钢筋场</v>
          </cell>
          <cell r="H3041" t="str">
            <v>陈忠</v>
          </cell>
          <cell r="I3041">
            <v>15730783825</v>
          </cell>
        </row>
        <row r="3042">
          <cell r="A3042" t="str">
            <v>吉晨盛泰</v>
          </cell>
          <cell r="B3042" t="str">
            <v>螺纹钢</v>
          </cell>
          <cell r="C3042" t="str">
            <v>HRB400E12</v>
          </cell>
          <cell r="D3042" t="str">
            <v>吨</v>
          </cell>
          <cell r="E3042">
            <v>50</v>
          </cell>
          <cell r="F3042">
            <v>45787</v>
          </cell>
          <cell r="G3042" t="str">
            <v>（ 中铁一局四公司西昭高速6标3部）昭觉县洒拉地坡乡三分部山里钢筋场</v>
          </cell>
          <cell r="H3042" t="str">
            <v>陈忠</v>
          </cell>
          <cell r="I3042">
            <v>15730783825</v>
          </cell>
        </row>
        <row r="3043">
          <cell r="A3043" t="str">
            <v>吉晨盛泰</v>
          </cell>
          <cell r="B3043" t="str">
            <v>螺纹钢</v>
          </cell>
          <cell r="C3043" t="str">
            <v>HRB400E14</v>
          </cell>
          <cell r="D3043" t="str">
            <v>吨</v>
          </cell>
          <cell r="E3043">
            <v>50</v>
          </cell>
          <cell r="F3043">
            <v>45787</v>
          </cell>
          <cell r="G3043" t="str">
            <v>（ 中铁一局四公司西昭高速6标3部）昭觉县洒拉地坡乡三分部山里钢筋场</v>
          </cell>
          <cell r="H3043" t="str">
            <v>陈忠</v>
          </cell>
          <cell r="I3043">
            <v>15730783825</v>
          </cell>
        </row>
        <row r="3044">
          <cell r="A3044" t="str">
            <v>吉晨盛泰</v>
          </cell>
          <cell r="B3044" t="str">
            <v>螺纹钢</v>
          </cell>
          <cell r="C3044" t="str">
            <v>HRB400E16</v>
          </cell>
          <cell r="D3044" t="str">
            <v>吨</v>
          </cell>
          <cell r="E3044">
            <v>120</v>
          </cell>
          <cell r="F3044">
            <v>45787</v>
          </cell>
          <cell r="G3044" t="str">
            <v>（ 中铁一局四公司西昭高速6标3部）昭觉县洒拉地坡乡三分部山里钢筋场</v>
          </cell>
          <cell r="H3044" t="str">
            <v>陈忠</v>
          </cell>
          <cell r="I3044">
            <v>15730783825</v>
          </cell>
        </row>
        <row r="3045">
          <cell r="A3045" t="str">
            <v>吉晨盛泰</v>
          </cell>
          <cell r="B3045" t="str">
            <v>螺纹钢</v>
          </cell>
          <cell r="C3045" t="str">
            <v>HRB400E20</v>
          </cell>
          <cell r="D3045" t="str">
            <v>吨</v>
          </cell>
          <cell r="E3045">
            <v>8</v>
          </cell>
          <cell r="F3045">
            <v>45787</v>
          </cell>
          <cell r="G3045" t="str">
            <v>（ 中铁一局四公司西昭高速6标3部）昭觉县洒拉地坡乡三分部山里钢筋场</v>
          </cell>
          <cell r="H3045" t="str">
            <v>陈忠</v>
          </cell>
          <cell r="I3045">
            <v>15730783825</v>
          </cell>
        </row>
        <row r="3046">
          <cell r="A3046" t="str">
            <v>吉晨盛泰</v>
          </cell>
          <cell r="B3046" t="str">
            <v>螺纹钢</v>
          </cell>
          <cell r="C3046" t="str">
            <v>HRB400E22</v>
          </cell>
          <cell r="D3046" t="str">
            <v>吨</v>
          </cell>
          <cell r="E3046">
            <v>2</v>
          </cell>
          <cell r="F3046">
            <v>45787</v>
          </cell>
          <cell r="G3046" t="str">
            <v>（ 中铁一局四公司西昭高速6标3部）昭觉县洒拉地坡乡三分部山里钢筋场</v>
          </cell>
          <cell r="H3046" t="str">
            <v>陈忠</v>
          </cell>
          <cell r="I3046">
            <v>15730783825</v>
          </cell>
        </row>
        <row r="3047">
          <cell r="A3047" t="str">
            <v>吉晨盛泰</v>
          </cell>
          <cell r="B3047" t="str">
            <v>螺纹钢</v>
          </cell>
          <cell r="C3047" t="str">
            <v>HRB400E25</v>
          </cell>
          <cell r="D3047" t="str">
            <v>吨</v>
          </cell>
          <cell r="E3047">
            <v>2</v>
          </cell>
          <cell r="F3047">
            <v>45787</v>
          </cell>
          <cell r="G3047" t="str">
            <v>（ 中铁一局四公司西昭高速6标3部）昭觉县洒拉地坡乡三分部山里钢筋场</v>
          </cell>
          <cell r="H3047" t="str">
            <v>陈忠</v>
          </cell>
          <cell r="I3047">
            <v>15730783825</v>
          </cell>
        </row>
        <row r="3048">
          <cell r="A3048" t="str">
            <v>吉晨盛泰</v>
          </cell>
          <cell r="B3048" t="str">
            <v>螺纹钢</v>
          </cell>
          <cell r="C3048" t="str">
            <v>HRB500E25</v>
          </cell>
          <cell r="D3048" t="str">
            <v>吨</v>
          </cell>
          <cell r="E3048">
            <v>40</v>
          </cell>
          <cell r="F3048">
            <v>45787</v>
          </cell>
          <cell r="G3048" t="str">
            <v>（ 中铁一局四公司西昭高速6标3部）昭觉县洒拉地坡乡三分部山里钢筋场</v>
          </cell>
          <cell r="H3048" t="str">
            <v>陈忠</v>
          </cell>
          <cell r="I3048">
            <v>15730783825</v>
          </cell>
        </row>
        <row r="3049">
          <cell r="A3049" t="str">
            <v>吉晨盛泰</v>
          </cell>
          <cell r="B3049" t="str">
            <v>螺纹钢</v>
          </cell>
          <cell r="C3049" t="str">
            <v>HRB500E28</v>
          </cell>
          <cell r="D3049" t="str">
            <v>吨</v>
          </cell>
          <cell r="E3049">
            <v>80</v>
          </cell>
          <cell r="F3049">
            <v>45787</v>
          </cell>
          <cell r="G3049" t="str">
            <v>（ 中铁一局四公司西昭高速6标3部）昭觉县洒拉地坡乡三分部山里钢筋场</v>
          </cell>
          <cell r="H3049" t="str">
            <v>陈忠</v>
          </cell>
          <cell r="I3049">
            <v>15730783825</v>
          </cell>
        </row>
        <row r="3050">
          <cell r="A3050" t="str">
            <v>吉晨盛泰</v>
          </cell>
          <cell r="B3050" t="str">
            <v>螺纹钢</v>
          </cell>
          <cell r="C3050" t="str">
            <v>HRB500E32</v>
          </cell>
          <cell r="D3050" t="str">
            <v>吨</v>
          </cell>
          <cell r="E3050">
            <v>80</v>
          </cell>
          <cell r="F3050">
            <v>45787</v>
          </cell>
          <cell r="G3050" t="str">
            <v>（ 中铁一局四公司西昭高速6标3部）昭觉县洒拉地坡乡三分部山里钢筋场</v>
          </cell>
          <cell r="H3050" t="str">
            <v>陈忠</v>
          </cell>
          <cell r="I3050">
            <v>15730783825</v>
          </cell>
        </row>
        <row r="3051">
          <cell r="A3051" t="str">
            <v>吉晨盛泰</v>
          </cell>
          <cell r="B3051" t="str">
            <v>螺纹钢</v>
          </cell>
          <cell r="C3051" t="str">
            <v>HRB400E12</v>
          </cell>
          <cell r="D3051" t="str">
            <v>吨</v>
          </cell>
          <cell r="E3051">
            <v>80</v>
          </cell>
          <cell r="F3051">
            <v>45787</v>
          </cell>
          <cell r="G3051" t="str">
            <v>（中铁六局呼和浩特铁路建设公司西昭高速7标二分部)西昌市川兴镇则各</v>
          </cell>
          <cell r="H3051" t="str">
            <v>石建龙</v>
          </cell>
          <cell r="I3051">
            <v>14747304923</v>
          </cell>
        </row>
        <row r="3052">
          <cell r="A3052" t="str">
            <v>德胜</v>
          </cell>
          <cell r="B3052" t="str">
            <v>螺纹钢</v>
          </cell>
          <cell r="C3052" t="str">
            <v>HRB400E Φ25 9m</v>
          </cell>
          <cell r="D3052" t="str">
            <v>吨</v>
          </cell>
          <cell r="E3052">
            <v>35</v>
          </cell>
          <cell r="F3052">
            <v>45788</v>
          </cell>
          <cell r="G3052" t="str">
            <v>（中铁三局成渝扩容ZCB3-1项目部）内江市胜利收费站红绿灯500米</v>
          </cell>
          <cell r="H3052" t="str">
            <v>王岩</v>
          </cell>
          <cell r="I3052">
            <v>17634813323</v>
          </cell>
        </row>
        <row r="3053">
          <cell r="A3053" t="str">
            <v>达钢</v>
          </cell>
          <cell r="B3053" t="str">
            <v>螺纹钢</v>
          </cell>
          <cell r="C3053" t="str">
            <v>HRB400E Φ12 9m</v>
          </cell>
          <cell r="D3053" t="str">
            <v>吨</v>
          </cell>
          <cell r="E3053">
            <v>9</v>
          </cell>
          <cell r="F3053">
            <v>45788</v>
          </cell>
          <cell r="G3053" t="str">
            <v>（五冶钢构宜宾高县月江镇建设项目）  四川省宜宾市高县月江镇刚记超市斜对面(还阳组团沪碳二期项目)</v>
          </cell>
          <cell r="H3053" t="str">
            <v>张朝亮</v>
          </cell>
          <cell r="I3053">
            <v>15228205853</v>
          </cell>
        </row>
        <row r="3054">
          <cell r="A3054" t="str">
            <v>达钢</v>
          </cell>
          <cell r="B3054" t="str">
            <v>螺纹钢</v>
          </cell>
          <cell r="C3054" t="str">
            <v>HRB400E Φ14 9m</v>
          </cell>
          <cell r="D3054" t="str">
            <v>吨</v>
          </cell>
          <cell r="E3054">
            <v>9</v>
          </cell>
          <cell r="F3054">
            <v>45788</v>
          </cell>
          <cell r="G3054" t="str">
            <v>（五冶钢构宜宾高县月江镇建设项目）  四川省宜宾市高县月江镇刚记超市斜对面(还阳组团沪碳二期项目)</v>
          </cell>
          <cell r="H3054" t="str">
            <v>张朝亮</v>
          </cell>
          <cell r="I3054">
            <v>15228205853</v>
          </cell>
        </row>
        <row r="3055">
          <cell r="A3055" t="str">
            <v>达钢</v>
          </cell>
          <cell r="B3055" t="str">
            <v>螺纹钢</v>
          </cell>
          <cell r="C3055" t="str">
            <v>HRB400E Φ22 9m</v>
          </cell>
          <cell r="D3055" t="str">
            <v>吨</v>
          </cell>
          <cell r="E3055">
            <v>18</v>
          </cell>
          <cell r="F3055">
            <v>45788</v>
          </cell>
          <cell r="G3055" t="str">
            <v>（五冶钢构宜宾高县月江镇建设项目）  四川省宜宾市高县月江镇刚记超市斜对面(还阳组团沪碳二期项目)</v>
          </cell>
          <cell r="H3055" t="str">
            <v>张朝亮</v>
          </cell>
          <cell r="I3055">
            <v>15228205853</v>
          </cell>
        </row>
        <row r="3056">
          <cell r="A3056" t="str">
            <v>达钢</v>
          </cell>
          <cell r="B3056" t="str">
            <v>螺纹钢</v>
          </cell>
          <cell r="C3056" t="str">
            <v>HRB400E Φ16×12米</v>
          </cell>
          <cell r="D3056" t="str">
            <v>吨</v>
          </cell>
          <cell r="E3056">
            <v>35</v>
          </cell>
          <cell r="F3056">
            <v>45788</v>
          </cell>
          <cell r="G3056" t="str">
            <v>自永4标一局四公司（四川省内江市隆昌市金鹅街道自永4标一局四公司钢筋棚）</v>
          </cell>
          <cell r="H3056" t="str">
            <v>郝优</v>
          </cell>
          <cell r="I3056">
            <v>13891371707</v>
          </cell>
        </row>
        <row r="3057">
          <cell r="A3057" t="str">
            <v>泸钢</v>
          </cell>
          <cell r="B3057" t="str">
            <v>盘螺</v>
          </cell>
          <cell r="C3057" t="str">
            <v>HRB400E Φ6</v>
          </cell>
          <cell r="D3057" t="str">
            <v>吨</v>
          </cell>
          <cell r="E3057">
            <v>35</v>
          </cell>
          <cell r="F3057">
            <v>45788</v>
          </cell>
          <cell r="G3057" t="str">
            <v>（四川商建-射洪城乡一体化项目）遂宁市射洪市忠新幼儿园北侧约220米新溪小区</v>
          </cell>
          <cell r="H3057" t="str">
            <v>柏子刚</v>
          </cell>
          <cell r="I3057">
            <v>15692885305</v>
          </cell>
        </row>
        <row r="3058">
          <cell r="A3058" t="str">
            <v>泸钢</v>
          </cell>
          <cell r="B3058" t="str">
            <v>盘螺</v>
          </cell>
          <cell r="C3058" t="str">
            <v>HRB400E Φ8</v>
          </cell>
          <cell r="D3058" t="str">
            <v>吨</v>
          </cell>
          <cell r="E3058">
            <v>35</v>
          </cell>
          <cell r="F3058">
            <v>45788</v>
          </cell>
          <cell r="G3058" t="str">
            <v>（五冶钢构宜宾高县月江镇建设项目）  四川省宜宾市高县月江镇刚记超市斜对面(还阳组团沪碳二期项目)</v>
          </cell>
          <cell r="H3058" t="str">
            <v>张朝亮</v>
          </cell>
          <cell r="I3058">
            <v>15228205853</v>
          </cell>
        </row>
        <row r="3059">
          <cell r="A3059" t="str">
            <v>钢固融</v>
          </cell>
          <cell r="B3059" t="str">
            <v>螺纹钢</v>
          </cell>
          <cell r="C3059" t="str">
            <v>HRB400EФ14*9m</v>
          </cell>
          <cell r="D3059" t="str">
            <v>吨</v>
          </cell>
          <cell r="E3059">
            <v>10</v>
          </cell>
          <cell r="F3059">
            <v>45788</v>
          </cell>
          <cell r="G3059" t="str">
            <v>（中核中原-温江北林医养综合体项目）四川省成都市温江区万春大道第三人民医院东</v>
          </cell>
          <cell r="H3059" t="str">
            <v>蔡杰</v>
          </cell>
          <cell r="I3059">
            <v>18875129329</v>
          </cell>
        </row>
        <row r="3060">
          <cell r="A3060" t="str">
            <v>钢固融</v>
          </cell>
          <cell r="B3060" t="str">
            <v>螺纹钢</v>
          </cell>
          <cell r="C3060" t="str">
            <v>HRB400EФ16*12m</v>
          </cell>
          <cell r="D3060" t="str">
            <v>吨</v>
          </cell>
          <cell r="E3060">
            <v>15</v>
          </cell>
          <cell r="F3060">
            <v>45788</v>
          </cell>
          <cell r="G3060" t="str">
            <v>（中核中原-温江北林医养综合体项目）四川省成都市温江区万春大道第三人民医院东</v>
          </cell>
          <cell r="H3060" t="str">
            <v>蔡杰</v>
          </cell>
          <cell r="I3060">
            <v>18875129329</v>
          </cell>
        </row>
        <row r="3061">
          <cell r="A3061" t="str">
            <v>钢固融</v>
          </cell>
          <cell r="B3061" t="str">
            <v>螺纹钢</v>
          </cell>
          <cell r="C3061" t="str">
            <v>HRB400EФ12*9m</v>
          </cell>
          <cell r="D3061" t="str">
            <v>吨</v>
          </cell>
          <cell r="E3061">
            <v>10</v>
          </cell>
          <cell r="F3061">
            <v>45788</v>
          </cell>
          <cell r="G3061" t="str">
            <v>（中核中原-温江北林医养综合体项目）四川省成都市温江区万春大道第三人民医院东</v>
          </cell>
          <cell r="H3061" t="str">
            <v>蔡杰</v>
          </cell>
          <cell r="I3061">
            <v>18875129329</v>
          </cell>
        </row>
        <row r="3062">
          <cell r="A3062" t="str">
            <v>吉晨盛泰</v>
          </cell>
          <cell r="B3062" t="str">
            <v>螺纹钢</v>
          </cell>
          <cell r="C3062" t="str">
            <v>HRB400EФ14</v>
          </cell>
          <cell r="D3062" t="str">
            <v>吨</v>
          </cell>
          <cell r="E3062">
            <v>120</v>
          </cell>
          <cell r="F3062">
            <v>45789</v>
          </cell>
          <cell r="G3062" t="str">
            <v>（中铁三局五公司西昭高速4标2号钢筋厂)凉山州布拖县特基村</v>
          </cell>
          <cell r="H3062" t="str">
            <v>李阳</v>
          </cell>
          <cell r="I3062">
            <v>18353423022</v>
          </cell>
        </row>
        <row r="3063">
          <cell r="A3063" t="str">
            <v>吉晨盛泰</v>
          </cell>
          <cell r="B3063" t="str">
            <v>螺纹钢</v>
          </cell>
          <cell r="C3063" t="str">
            <v>HRB400EФ20</v>
          </cell>
          <cell r="D3063" t="str">
            <v>吨</v>
          </cell>
          <cell r="E3063">
            <v>60</v>
          </cell>
          <cell r="F3063">
            <v>45789</v>
          </cell>
          <cell r="G3063" t="str">
            <v>（中铁三局五公司西昭高速4标2号钢筋厂)凉山州布拖县特基村</v>
          </cell>
          <cell r="H3063" t="str">
            <v>李阳</v>
          </cell>
          <cell r="I3063">
            <v>18353423022</v>
          </cell>
        </row>
        <row r="3064">
          <cell r="A3064" t="str">
            <v>吉晨盛泰</v>
          </cell>
          <cell r="B3064" t="str">
            <v>螺纹钢</v>
          </cell>
          <cell r="C3064" t="str">
            <v>HRB400EФ22</v>
          </cell>
          <cell r="D3064" t="str">
            <v>吨</v>
          </cell>
          <cell r="E3064">
            <v>80</v>
          </cell>
          <cell r="F3064">
            <v>45789</v>
          </cell>
          <cell r="G3064" t="str">
            <v>（中铁三局五公司西昭高速4标2号钢筋厂)凉山州布拖县特基村</v>
          </cell>
          <cell r="H3064" t="str">
            <v>李阳</v>
          </cell>
          <cell r="I3064">
            <v>18353423022</v>
          </cell>
        </row>
        <row r="3065">
          <cell r="A3065" t="str">
            <v>吉晨盛泰</v>
          </cell>
          <cell r="B3065" t="str">
            <v>螺纹钢</v>
          </cell>
          <cell r="C3065" t="str">
            <v>HRB400EФ25</v>
          </cell>
          <cell r="D3065" t="str">
            <v>吨</v>
          </cell>
          <cell r="E3065">
            <v>80</v>
          </cell>
          <cell r="F3065">
            <v>45789</v>
          </cell>
          <cell r="G3065" t="str">
            <v>（中铁三局五公司西昭高速4标2号钢筋厂)凉山州布拖县特基村</v>
          </cell>
          <cell r="H3065" t="str">
            <v>李阳</v>
          </cell>
          <cell r="I3065">
            <v>18353423022</v>
          </cell>
        </row>
        <row r="3066">
          <cell r="A3066" t="str">
            <v>吉晨盛泰</v>
          </cell>
          <cell r="B3066" t="str">
            <v>螺纹钢</v>
          </cell>
          <cell r="C3066" t="str">
            <v>HRB500EФ25</v>
          </cell>
          <cell r="D3066" t="str">
            <v>吨</v>
          </cell>
          <cell r="E3066">
            <v>160</v>
          </cell>
          <cell r="F3066">
            <v>45789</v>
          </cell>
          <cell r="G3066" t="str">
            <v>（中铁三局五公司西昭高速4标2号钢筋厂)凉山州布拖县特基村</v>
          </cell>
          <cell r="H3066" t="str">
            <v>李阳</v>
          </cell>
          <cell r="I3066">
            <v>18353423022</v>
          </cell>
        </row>
        <row r="3067">
          <cell r="A3067" t="str">
            <v>吉晨盛泰</v>
          </cell>
          <cell r="B3067" t="str">
            <v>盘螺</v>
          </cell>
          <cell r="C3067" t="str">
            <v>HRB400EФ10</v>
          </cell>
          <cell r="D3067" t="str">
            <v>吨</v>
          </cell>
          <cell r="E3067">
            <v>20</v>
          </cell>
          <cell r="F3067">
            <v>45789</v>
          </cell>
          <cell r="G3067" t="str">
            <v>（中铁一局四公司西昭高速6标1分部）四川省凉山彝族自治州西昌市川兴镇普诗乡李子村</v>
          </cell>
          <cell r="H3067" t="str">
            <v>党牛</v>
          </cell>
          <cell r="I3067">
            <v>19996000463</v>
          </cell>
        </row>
        <row r="3068">
          <cell r="A3068" t="str">
            <v>吉晨盛泰</v>
          </cell>
          <cell r="B3068" t="str">
            <v>螺纹钢</v>
          </cell>
          <cell r="C3068" t="str">
            <v>HRB400EФ12</v>
          </cell>
          <cell r="D3068" t="str">
            <v>吨</v>
          </cell>
          <cell r="E3068">
            <v>90</v>
          </cell>
          <cell r="F3068">
            <v>45789</v>
          </cell>
          <cell r="G3068" t="str">
            <v>（中铁一局四公司西昭高速6标1分部）四川省凉山彝族自治州西昌市川兴镇普诗乡李子村</v>
          </cell>
          <cell r="H3068" t="str">
            <v>党牛</v>
          </cell>
          <cell r="I3068">
            <v>19996000463</v>
          </cell>
        </row>
        <row r="3069">
          <cell r="A3069" t="str">
            <v>吉晨盛泰</v>
          </cell>
          <cell r="B3069" t="str">
            <v>螺纹钢</v>
          </cell>
          <cell r="C3069" t="str">
            <v>HRB400EФ16</v>
          </cell>
          <cell r="D3069" t="str">
            <v>吨</v>
          </cell>
          <cell r="E3069">
            <v>25</v>
          </cell>
          <cell r="F3069">
            <v>45789</v>
          </cell>
          <cell r="G3069" t="str">
            <v>（中铁一局四公司西昭高速6标1分部）四川省凉山彝族自治州西昌市川兴镇普诗乡李子村</v>
          </cell>
          <cell r="H3069" t="str">
            <v>党牛</v>
          </cell>
          <cell r="I3069">
            <v>19996000463</v>
          </cell>
        </row>
        <row r="3070">
          <cell r="A3070" t="str">
            <v>吉晨盛泰</v>
          </cell>
          <cell r="B3070" t="str">
            <v>螺纹钢</v>
          </cell>
          <cell r="C3070" t="str">
            <v>HRB500EФ25</v>
          </cell>
          <cell r="D3070" t="str">
            <v>吨</v>
          </cell>
          <cell r="E3070">
            <v>23</v>
          </cell>
          <cell r="F3070">
            <v>45789</v>
          </cell>
          <cell r="G3070" t="str">
            <v>（中铁一局四公司西昭高速6标1分部）四川省凉山彝族自治州西昌市川兴镇普诗乡李子村</v>
          </cell>
          <cell r="H3070" t="str">
            <v>党牛</v>
          </cell>
          <cell r="I3070">
            <v>19996000463</v>
          </cell>
        </row>
        <row r="3071">
          <cell r="A3071" t="str">
            <v>吉晨盛泰</v>
          </cell>
          <cell r="B3071" t="str">
            <v>螺纹钢</v>
          </cell>
          <cell r="C3071" t="str">
            <v>HRB500EФ28</v>
          </cell>
          <cell r="D3071" t="str">
            <v>吨</v>
          </cell>
          <cell r="E3071">
            <v>12</v>
          </cell>
          <cell r="F3071">
            <v>45789</v>
          </cell>
          <cell r="G3071" t="str">
            <v>（中铁一局四公司西昭高速6标1分部）四川省凉山彝族自治州西昌市川兴镇普诗乡李子村</v>
          </cell>
          <cell r="H3071" t="str">
            <v>党牛</v>
          </cell>
          <cell r="I3071">
            <v>19996000463</v>
          </cell>
        </row>
        <row r="3072">
          <cell r="A3072" t="str">
            <v>吉晨盛泰</v>
          </cell>
          <cell r="B3072" t="str">
            <v>高线</v>
          </cell>
          <cell r="C3072" t="str">
            <v>HPB300Ф8</v>
          </cell>
          <cell r="D3072" t="str">
            <v>吨</v>
          </cell>
          <cell r="E3072">
            <v>24</v>
          </cell>
          <cell r="F3072">
            <v>45789</v>
          </cell>
          <cell r="G3072" t="str">
            <v>（中铁一局四公司西昭高速6标1分部）四川省凉山彝族自治州西昌市川兴镇普诗乡李子村</v>
          </cell>
          <cell r="H3072" t="str">
            <v>党牛</v>
          </cell>
          <cell r="I3072">
            <v>19996000463</v>
          </cell>
        </row>
        <row r="3073">
          <cell r="A3073" t="str">
            <v>吉晨盛泰</v>
          </cell>
          <cell r="B3073" t="str">
            <v>螺纹钢</v>
          </cell>
          <cell r="C3073" t="str">
            <v>HRB400EФ22</v>
          </cell>
          <cell r="D3073" t="str">
            <v>吨</v>
          </cell>
          <cell r="E3073">
            <v>46</v>
          </cell>
          <cell r="F3073">
            <v>45789</v>
          </cell>
          <cell r="G3073" t="str">
            <v>（中铁一局四公司西昭高速6标1分部）四川省凉山彝族自治州西昌市川兴镇普诗乡李子村</v>
          </cell>
          <cell r="H3073" t="str">
            <v>党牛</v>
          </cell>
          <cell r="I3073">
            <v>19996000463</v>
          </cell>
        </row>
        <row r="3074">
          <cell r="A3074" t="str">
            <v>陕钢</v>
          </cell>
          <cell r="B3074" t="str">
            <v>盘螺</v>
          </cell>
          <cell r="C3074" t="str">
            <v>HRB400EФ8</v>
          </cell>
          <cell r="D3074" t="str">
            <v>吨</v>
          </cell>
          <cell r="E3074">
            <v>19</v>
          </cell>
          <cell r="F3074">
            <v>45789</v>
          </cell>
          <cell r="G3074" t="str">
            <v>（中核华兴-峨眉山项目）四川省乐山市峨眉山市双福镇梓橦庙红华五期中核华兴工地</v>
          </cell>
          <cell r="H3074" t="str">
            <v>李汉军</v>
          </cell>
          <cell r="I3074" t="str">
            <v>18691249091</v>
          </cell>
        </row>
        <row r="3075">
          <cell r="A3075" t="str">
            <v>陕钢</v>
          </cell>
          <cell r="B3075" t="str">
            <v>盘螺</v>
          </cell>
          <cell r="C3075" t="str">
            <v>HRB400EФ10</v>
          </cell>
          <cell r="D3075" t="str">
            <v>吨</v>
          </cell>
          <cell r="E3075">
            <v>14</v>
          </cell>
          <cell r="F3075">
            <v>45789</v>
          </cell>
          <cell r="G3075" t="str">
            <v>（中核华兴-峨眉山项目）四川省乐山市峨眉山市双福镇梓橦庙红华五期中核华兴工地</v>
          </cell>
          <cell r="H3075" t="str">
            <v>李汉军</v>
          </cell>
          <cell r="I3075" t="str">
            <v>18691249091</v>
          </cell>
        </row>
        <row r="3076">
          <cell r="A3076" t="str">
            <v>陕钢</v>
          </cell>
          <cell r="B3076" t="str">
            <v>螺纹钢</v>
          </cell>
          <cell r="C3076" t="str">
            <v>HRB500EФ32*9m</v>
          </cell>
          <cell r="D3076" t="str">
            <v>吨</v>
          </cell>
          <cell r="E3076">
            <v>2.5</v>
          </cell>
          <cell r="F3076">
            <v>45789</v>
          </cell>
          <cell r="G3076" t="str">
            <v>（中核华兴-峨眉山项目）四川省乐山市峨眉山市双福镇梓橦庙红华五期中核华兴工地</v>
          </cell>
          <cell r="H3076" t="str">
            <v>李汉军</v>
          </cell>
          <cell r="I3076" t="str">
            <v>18691249091</v>
          </cell>
        </row>
        <row r="3077">
          <cell r="A3077" t="str">
            <v>陕钢</v>
          </cell>
          <cell r="B3077" t="str">
            <v>盘螺</v>
          </cell>
          <cell r="C3077" t="str">
            <v>HRB400E Φ10</v>
          </cell>
          <cell r="D3077" t="str">
            <v>吨</v>
          </cell>
          <cell r="E3077">
            <v>35</v>
          </cell>
          <cell r="F3077">
            <v>45789</v>
          </cell>
          <cell r="G3077" t="str">
            <v>（华西简阳西城嘉苑）四川省成都市简阳市简城街道高屋村</v>
          </cell>
          <cell r="H3077" t="str">
            <v>张瀚镭</v>
          </cell>
          <cell r="I3077">
            <v>15884666220</v>
          </cell>
        </row>
        <row r="3078">
          <cell r="A3078" t="str">
            <v>德胜</v>
          </cell>
          <cell r="B3078" t="str">
            <v>螺纹钢</v>
          </cell>
          <cell r="C3078" t="str">
            <v>HRB400E Φ18 9m</v>
          </cell>
          <cell r="D3078" t="str">
            <v>吨</v>
          </cell>
          <cell r="E3078">
            <v>12</v>
          </cell>
          <cell r="F3078">
            <v>45789</v>
          </cell>
          <cell r="G3078" t="str">
            <v>（华西简阳西城嘉苑）四川省成都市简阳市简城街道高屋村</v>
          </cell>
          <cell r="H3078" t="str">
            <v>张瀚镭</v>
          </cell>
          <cell r="I3078">
            <v>15884666220</v>
          </cell>
        </row>
        <row r="3079">
          <cell r="A3079" t="str">
            <v>德胜</v>
          </cell>
          <cell r="B3079" t="str">
            <v>螺纹钢</v>
          </cell>
          <cell r="C3079" t="str">
            <v>HRB400E Φ20 9m</v>
          </cell>
          <cell r="D3079" t="str">
            <v>吨</v>
          </cell>
          <cell r="E3079">
            <v>25.5</v>
          </cell>
          <cell r="F3079">
            <v>45789</v>
          </cell>
          <cell r="G3079" t="str">
            <v>（华西简阳西城嘉苑）四川省成都市简阳市简城街道高屋村</v>
          </cell>
          <cell r="H3079" t="str">
            <v>张瀚镭</v>
          </cell>
          <cell r="I3079">
            <v>15884666220</v>
          </cell>
        </row>
        <row r="3080">
          <cell r="A3080" t="str">
            <v>德胜</v>
          </cell>
          <cell r="B3080" t="str">
            <v>螺纹钢</v>
          </cell>
          <cell r="C3080" t="str">
            <v>HRB400E Φ22 9m</v>
          </cell>
          <cell r="D3080" t="str">
            <v>吨</v>
          </cell>
          <cell r="E3080">
            <v>7</v>
          </cell>
          <cell r="F3080">
            <v>45789</v>
          </cell>
          <cell r="G3080" t="str">
            <v>（华西简阳西城嘉苑）四川省成都市简阳市简城街道高屋村</v>
          </cell>
          <cell r="H3080" t="str">
            <v>张瀚镭</v>
          </cell>
          <cell r="I3080">
            <v>15884666220</v>
          </cell>
        </row>
        <row r="3081">
          <cell r="A3081" t="str">
            <v>德胜</v>
          </cell>
          <cell r="B3081" t="str">
            <v>螺纹钢</v>
          </cell>
          <cell r="C3081" t="str">
            <v>HRB400E Φ25 9m</v>
          </cell>
          <cell r="D3081" t="str">
            <v>吨</v>
          </cell>
          <cell r="E3081">
            <v>14.5</v>
          </cell>
          <cell r="F3081">
            <v>45789</v>
          </cell>
          <cell r="G3081" t="str">
            <v>（华西简阳西城嘉苑）四川省成都市简阳市简城街道高屋村</v>
          </cell>
          <cell r="H3081" t="str">
            <v>张瀚镭</v>
          </cell>
          <cell r="I3081">
            <v>15884666220</v>
          </cell>
        </row>
        <row r="3082">
          <cell r="A3082" t="str">
            <v>德胜</v>
          </cell>
          <cell r="B3082" t="str">
            <v>螺纹钢</v>
          </cell>
          <cell r="C3082" t="str">
            <v>HRB500E Φ18</v>
          </cell>
          <cell r="D3082" t="str">
            <v>吨</v>
          </cell>
          <cell r="E3082">
            <v>2.5</v>
          </cell>
          <cell r="F3082">
            <v>45789</v>
          </cell>
          <cell r="G3082" t="str">
            <v>（华西简阳西城嘉苑）四川省成都市简阳市简城街道高屋村</v>
          </cell>
          <cell r="H3082" t="str">
            <v>张瀚镭</v>
          </cell>
          <cell r="I3082">
            <v>15884666220</v>
          </cell>
        </row>
        <row r="3083">
          <cell r="A3083" t="str">
            <v>德胜</v>
          </cell>
          <cell r="B3083" t="str">
            <v>螺纹钢</v>
          </cell>
          <cell r="C3083" t="str">
            <v>HRB500E Φ22</v>
          </cell>
          <cell r="D3083" t="str">
            <v>吨</v>
          </cell>
          <cell r="E3083">
            <v>8.5</v>
          </cell>
          <cell r="F3083">
            <v>45789</v>
          </cell>
          <cell r="G3083" t="str">
            <v>（华西简阳西城嘉苑）四川省成都市简阳市简城街道高屋村</v>
          </cell>
          <cell r="H3083" t="str">
            <v>张瀚镭</v>
          </cell>
          <cell r="I3083">
            <v>15884666220</v>
          </cell>
        </row>
        <row r="3084">
          <cell r="A3084" t="str">
            <v>德胜</v>
          </cell>
          <cell r="B3084" t="str">
            <v>螺纹钢</v>
          </cell>
          <cell r="C3084" t="str">
            <v>HRB400E Φ22 9m</v>
          </cell>
          <cell r="D3084" t="str">
            <v>吨</v>
          </cell>
          <cell r="E3084">
            <v>27</v>
          </cell>
          <cell r="F3084">
            <v>45789</v>
          </cell>
          <cell r="G3084" t="str">
            <v>(中铁科研院宜宾泥溪项目)中铁科研院集团有限公司宜宾市泥溪东互通式立交下穿成贵客专铁路工程项目钢筋加工厂</v>
          </cell>
          <cell r="H3084" t="str">
            <v>蔡鹏/程港</v>
          </cell>
          <cell r="I3084" t="str">
            <v>19130850820/18208257412</v>
          </cell>
        </row>
        <row r="3085">
          <cell r="A3085" t="str">
            <v>德胜</v>
          </cell>
          <cell r="B3085" t="str">
            <v>螺纹钢</v>
          </cell>
          <cell r="C3085" t="str">
            <v>HRB400E Φ28 9m</v>
          </cell>
          <cell r="D3085" t="str">
            <v>吨</v>
          </cell>
          <cell r="E3085">
            <v>36</v>
          </cell>
          <cell r="F3085">
            <v>45789</v>
          </cell>
          <cell r="G3085" t="str">
            <v>(中铁科研院宜宾泥溪项目)中铁科研院集团有限公司宜宾市泥溪东互通式立交下穿成贵客专铁路工程项目钢筋加工厂</v>
          </cell>
          <cell r="H3085" t="str">
            <v>蔡鹏/程港</v>
          </cell>
          <cell r="I3085" t="str">
            <v>19130850820/18208257412</v>
          </cell>
        </row>
        <row r="3086">
          <cell r="A3086" t="str">
            <v>德胜</v>
          </cell>
          <cell r="B3086" t="str">
            <v>螺纹钢</v>
          </cell>
          <cell r="C3086" t="str">
            <v>HRB400E Φ16 9m</v>
          </cell>
          <cell r="D3086" t="str">
            <v>吨</v>
          </cell>
          <cell r="E3086">
            <v>6</v>
          </cell>
          <cell r="F3086">
            <v>45789</v>
          </cell>
          <cell r="G3086" t="str">
            <v>(中铁科研院宜宾泥溪项目)中铁科研院集团有限公司宜宾市泥溪东互通式立交下穿成贵客专铁路工程项目钢筋加工厂</v>
          </cell>
          <cell r="H3086" t="str">
            <v>蔡鹏/程港</v>
          </cell>
          <cell r="I3086" t="str">
            <v>19130850820/18208257412</v>
          </cell>
        </row>
        <row r="3087">
          <cell r="A3087" t="str">
            <v>德胜恒嘉</v>
          </cell>
          <cell r="B3087" t="str">
            <v>螺纹钢</v>
          </cell>
          <cell r="C3087" t="str">
            <v>HRB400E Φ16 12m</v>
          </cell>
          <cell r="D3087" t="str">
            <v>吨</v>
          </cell>
          <cell r="E3087">
            <v>20</v>
          </cell>
          <cell r="F3087">
            <v>45789</v>
          </cell>
          <cell r="G3087" t="str">
            <v>（中铁北京局-资乐高速6标）四川省乐山市市中区土主镇资乐高速TJ6标项目试验室</v>
          </cell>
          <cell r="H3087" t="str">
            <v>刘岩</v>
          </cell>
          <cell r="I3087">
            <v>18543566469</v>
          </cell>
        </row>
        <row r="3088">
          <cell r="A3088" t="str">
            <v>德胜恒嘉</v>
          </cell>
          <cell r="B3088" t="str">
            <v>螺纹钢</v>
          </cell>
          <cell r="C3088" t="str">
            <v>HRB400E Φ12 9m</v>
          </cell>
          <cell r="D3088" t="str">
            <v>吨</v>
          </cell>
          <cell r="E3088">
            <v>15</v>
          </cell>
          <cell r="F3088">
            <v>45789</v>
          </cell>
          <cell r="G3088" t="str">
            <v>（中铁北京局-资乐高速6标）四川省乐山市市中区土主镇资乐高速TJ6标项目试验室</v>
          </cell>
          <cell r="H3088" t="str">
            <v>刘岩</v>
          </cell>
          <cell r="I3088">
            <v>18543566469</v>
          </cell>
        </row>
        <row r="3089">
          <cell r="A3089" t="str">
            <v>德胜恒嘉</v>
          </cell>
          <cell r="B3089" t="str">
            <v>螺纹钢</v>
          </cell>
          <cell r="C3089" t="str">
            <v>HRB400E Φ25 12m</v>
          </cell>
          <cell r="D3089" t="str">
            <v>吨</v>
          </cell>
          <cell r="E3089">
            <v>35</v>
          </cell>
          <cell r="F3089">
            <v>45789</v>
          </cell>
          <cell r="G3089" t="str">
            <v>（中铁北京局-资乐高速6标）四川省乐山市市中区土主镇资乐高速TJ6标项目试验室</v>
          </cell>
          <cell r="H3089" t="str">
            <v>刘岩</v>
          </cell>
          <cell r="I3089">
            <v>18543566469</v>
          </cell>
        </row>
        <row r="3090">
          <cell r="A3090" t="str">
            <v>德胜恒嘉</v>
          </cell>
          <cell r="B3090" t="str">
            <v>螺纹钢</v>
          </cell>
          <cell r="C3090" t="str">
            <v>HRB500E Φ28 9m</v>
          </cell>
          <cell r="D3090" t="str">
            <v>吨</v>
          </cell>
          <cell r="E3090">
            <v>35</v>
          </cell>
          <cell r="F3090">
            <v>45789</v>
          </cell>
          <cell r="G3090" t="str">
            <v>（中铁北京局-资乐高速6标）四川省乐山市市中区土主镇资乐高速TJ6标项目试验室</v>
          </cell>
          <cell r="H3090" t="str">
            <v>刘岩</v>
          </cell>
          <cell r="I3090">
            <v>18543566469</v>
          </cell>
        </row>
        <row r="3091">
          <cell r="A3091" t="str">
            <v>泸钢</v>
          </cell>
          <cell r="B3091" t="str">
            <v>盘螺</v>
          </cell>
          <cell r="C3091" t="str">
            <v>HRB400E Φ8</v>
          </cell>
          <cell r="D3091" t="str">
            <v>吨</v>
          </cell>
          <cell r="E3091">
            <v>23</v>
          </cell>
          <cell r="F3091">
            <v>45789</v>
          </cell>
          <cell r="G3091" t="str">
            <v>（五冶钢构宜宾高县月江镇建设项目）  四川省宜宾市高县月江镇刚记超市斜对面(还阳组团沪碳二期项目)</v>
          </cell>
          <cell r="H3091" t="str">
            <v>张朝亮</v>
          </cell>
          <cell r="I3091">
            <v>15228205853</v>
          </cell>
        </row>
        <row r="3092">
          <cell r="A3092" t="str">
            <v>泸钢</v>
          </cell>
          <cell r="B3092" t="str">
            <v>螺纹钢</v>
          </cell>
          <cell r="C3092" t="str">
            <v>HRB400E Φ20 9m</v>
          </cell>
          <cell r="D3092" t="str">
            <v>吨</v>
          </cell>
          <cell r="E3092">
            <v>9</v>
          </cell>
          <cell r="F3092">
            <v>45789</v>
          </cell>
          <cell r="G3092" t="str">
            <v>（五冶钢构宜宾高县月江镇建设项目）  四川省宜宾市高县月江镇刚记超市斜对面(还阳组团沪碳二期项目)</v>
          </cell>
          <cell r="H3092" t="str">
            <v>张朝亮</v>
          </cell>
          <cell r="I3092">
            <v>15228205853</v>
          </cell>
        </row>
        <row r="3093">
          <cell r="A3093" t="str">
            <v>泸钢</v>
          </cell>
          <cell r="B3093" t="str">
            <v>螺纹钢</v>
          </cell>
          <cell r="C3093" t="str">
            <v>HRB400E Φ22 9m</v>
          </cell>
          <cell r="D3093" t="str">
            <v>吨</v>
          </cell>
          <cell r="E3093">
            <v>3</v>
          </cell>
          <cell r="F3093">
            <v>45789</v>
          </cell>
          <cell r="G3093" t="str">
            <v>（五冶钢构宜宾高县月江镇建设项目）  四川省宜宾市高县月江镇刚记超市斜对面(还阳组团沪碳二期项目)</v>
          </cell>
          <cell r="H3093" t="str">
            <v>张朝亮</v>
          </cell>
          <cell r="I3093">
            <v>15228205853</v>
          </cell>
        </row>
        <row r="3094">
          <cell r="A3094" t="str">
            <v>德胜</v>
          </cell>
          <cell r="B3094" t="str">
            <v>螺纹钢</v>
          </cell>
          <cell r="C3094" t="str">
            <v>HRB400E Φ12 12m</v>
          </cell>
          <cell r="D3094" t="str">
            <v>吨</v>
          </cell>
          <cell r="E3094">
            <v>8</v>
          </cell>
          <cell r="F3094">
            <v>45789</v>
          </cell>
          <cell r="G3094" t="str">
            <v>（安久供应链项目）四川省宜宾市翠屏区志诚路</v>
          </cell>
          <cell r="H3094" t="str">
            <v>毛新熠</v>
          </cell>
          <cell r="I3094">
            <v>18208171901</v>
          </cell>
        </row>
        <row r="3095">
          <cell r="A3095" t="str">
            <v>德胜</v>
          </cell>
          <cell r="B3095" t="str">
            <v>螺纹钢</v>
          </cell>
          <cell r="C3095" t="str">
            <v>HRB400E Φ16 12m</v>
          </cell>
          <cell r="D3095" t="str">
            <v>吨</v>
          </cell>
          <cell r="E3095">
            <v>27</v>
          </cell>
          <cell r="F3095">
            <v>45789</v>
          </cell>
          <cell r="G3095" t="str">
            <v>（安久供应链项目）四川省宜宾市翠屏区志诚路</v>
          </cell>
          <cell r="H3095" t="str">
            <v>毛新熠</v>
          </cell>
          <cell r="I3095">
            <v>18208171901</v>
          </cell>
        </row>
        <row r="3096">
          <cell r="A3096" t="str">
            <v>八局</v>
          </cell>
          <cell r="B3096" t="str">
            <v>螺纹钢</v>
          </cell>
          <cell r="C3096" t="str">
            <v>HRB400E Φ12×9米</v>
          </cell>
          <cell r="D3096" t="str">
            <v>吨</v>
          </cell>
          <cell r="E3096">
            <v>30</v>
          </cell>
          <cell r="F3096">
            <v>45789</v>
          </cell>
          <cell r="G3096" t="str">
            <v>（自永2标九局西南分公司钢筋棚）四川省自贡市骑龙镇大湾村</v>
          </cell>
          <cell r="H3096" t="str">
            <v>高彦彬</v>
          </cell>
          <cell r="I3096">
            <v>13835906370</v>
          </cell>
        </row>
        <row r="3097">
          <cell r="A3097" t="str">
            <v>八局</v>
          </cell>
          <cell r="B3097" t="str">
            <v>螺纹钢</v>
          </cell>
          <cell r="C3097" t="str">
            <v>HRB400E Φ14×9米</v>
          </cell>
          <cell r="D3097" t="str">
            <v>吨</v>
          </cell>
          <cell r="E3097">
            <v>3</v>
          </cell>
          <cell r="F3097">
            <v>45789</v>
          </cell>
          <cell r="G3097" t="str">
            <v>（自永2标九局西南分公司钢筋棚）四川省自贡市骑龙镇大湾村</v>
          </cell>
          <cell r="H3097" t="str">
            <v>高彦彬</v>
          </cell>
          <cell r="I3097">
            <v>13835906370</v>
          </cell>
        </row>
        <row r="3098">
          <cell r="A3098" t="str">
            <v>八局</v>
          </cell>
          <cell r="B3098" t="str">
            <v>螺纹钢</v>
          </cell>
          <cell r="C3098" t="str">
            <v>HRB400E Φ16×9米</v>
          </cell>
          <cell r="D3098" t="str">
            <v>吨</v>
          </cell>
          <cell r="E3098">
            <v>3</v>
          </cell>
          <cell r="F3098">
            <v>45789</v>
          </cell>
          <cell r="G3098" t="str">
            <v>（自永2标九局西南分公司钢筋棚）四川省自贡市骑龙镇大湾村</v>
          </cell>
          <cell r="H3098" t="str">
            <v>高彦彬</v>
          </cell>
          <cell r="I3098">
            <v>13835906370</v>
          </cell>
        </row>
        <row r="3099">
          <cell r="A3099" t="str">
            <v>八局</v>
          </cell>
          <cell r="B3099" t="str">
            <v>螺纹钢</v>
          </cell>
          <cell r="C3099" t="str">
            <v>HRB400E Φ20×9米</v>
          </cell>
          <cell r="D3099" t="str">
            <v>吨</v>
          </cell>
          <cell r="E3099">
            <v>10</v>
          </cell>
          <cell r="F3099">
            <v>45789</v>
          </cell>
          <cell r="G3099" t="str">
            <v>（自永2标九局西南分公司钢筋棚）四川省自贡市骑龙镇大湾村</v>
          </cell>
          <cell r="H3099" t="str">
            <v>高彦彬</v>
          </cell>
          <cell r="I3099">
            <v>13835906370</v>
          </cell>
        </row>
        <row r="3100">
          <cell r="A3100" t="str">
            <v>八局</v>
          </cell>
          <cell r="B3100" t="str">
            <v>螺纹钢</v>
          </cell>
          <cell r="C3100" t="str">
            <v>HRB400E Φ25×9米</v>
          </cell>
          <cell r="D3100" t="str">
            <v>吨</v>
          </cell>
          <cell r="E3100">
            <v>30</v>
          </cell>
          <cell r="F3100">
            <v>45789</v>
          </cell>
          <cell r="G3100" t="str">
            <v>（自永2标九局西南分公司钢筋棚）四川省自贡市骑龙镇大湾村</v>
          </cell>
          <cell r="H3100" t="str">
            <v>高彦彬</v>
          </cell>
          <cell r="I3100">
            <v>13835906370</v>
          </cell>
        </row>
        <row r="3101">
          <cell r="A3101" t="str">
            <v>八局</v>
          </cell>
          <cell r="B3101" t="str">
            <v>螺纹钢</v>
          </cell>
          <cell r="C3101" t="str">
            <v>HRB400E Φ32×9米</v>
          </cell>
          <cell r="D3101" t="str">
            <v>吨</v>
          </cell>
          <cell r="E3101">
            <v>20</v>
          </cell>
          <cell r="F3101">
            <v>45789</v>
          </cell>
          <cell r="G3101" t="str">
            <v>（自永2标九局西南分公司钢筋棚）四川省自贡市骑龙镇大湾村</v>
          </cell>
          <cell r="H3101" t="str">
            <v>高彦彬</v>
          </cell>
          <cell r="I3101">
            <v>13835906370</v>
          </cell>
        </row>
        <row r="3102">
          <cell r="A3102" t="str">
            <v>八局</v>
          </cell>
          <cell r="B3102" t="str">
            <v>螺纹钢</v>
          </cell>
          <cell r="C3102" t="str">
            <v>HRB400E Φ22×9米</v>
          </cell>
          <cell r="D3102" t="str">
            <v>吨</v>
          </cell>
          <cell r="E3102">
            <v>3</v>
          </cell>
          <cell r="F3102">
            <v>45789</v>
          </cell>
          <cell r="G3102" t="str">
            <v>（自永2标九局西南分公司钢筋棚）四川省自贡市骑龙镇大湾村</v>
          </cell>
          <cell r="H3102" t="str">
            <v>高彦彬</v>
          </cell>
          <cell r="I3102">
            <v>13835906370</v>
          </cell>
        </row>
        <row r="3103">
          <cell r="A3103" t="str">
            <v>八局</v>
          </cell>
          <cell r="B3103" t="str">
            <v>螺纹钢</v>
          </cell>
          <cell r="C3103" t="str">
            <v>HRB400E Φ28×9米</v>
          </cell>
          <cell r="D3103" t="str">
            <v>吨</v>
          </cell>
          <cell r="E3103">
            <v>30</v>
          </cell>
          <cell r="F3103">
            <v>45789</v>
          </cell>
          <cell r="G3103" t="str">
            <v>（自永2标九局西南分公司钢筋棚）四川省自贡市骑龙镇大湾村</v>
          </cell>
          <cell r="H3103" t="str">
            <v>高彦彬</v>
          </cell>
          <cell r="I3103">
            <v>13835906370</v>
          </cell>
        </row>
        <row r="3104">
          <cell r="A3104" t="str">
            <v>八局</v>
          </cell>
          <cell r="B3104" t="str">
            <v>螺纹钢</v>
          </cell>
          <cell r="C3104" t="str">
            <v>HRB500E Φ28×9米</v>
          </cell>
          <cell r="D3104" t="str">
            <v>吨</v>
          </cell>
          <cell r="E3104">
            <v>50</v>
          </cell>
          <cell r="F3104">
            <v>45789</v>
          </cell>
          <cell r="G3104" t="str">
            <v>（自永2标九局西南分公司钢筋棚）四川省自贡市骑龙镇大湾村</v>
          </cell>
          <cell r="H3104" t="str">
            <v>高彦彬</v>
          </cell>
          <cell r="I3104">
            <v>13835906370</v>
          </cell>
        </row>
        <row r="3105">
          <cell r="A3105" t="str">
            <v>晋邦</v>
          </cell>
          <cell r="B3105" t="str">
            <v>盘螺</v>
          </cell>
          <cell r="C3105" t="str">
            <v>HRB400E Φ10</v>
          </cell>
          <cell r="D3105" t="str">
            <v>吨</v>
          </cell>
          <cell r="E3105">
            <v>35</v>
          </cell>
          <cell r="F3105">
            <v>45789</v>
          </cell>
          <cell r="G3105" t="str">
            <v>中铁建工集团贵州有限公司水城古镇改造工程(荷谐园三期)设计施工总承包项目部</v>
          </cell>
          <cell r="H3105" t="str">
            <v>陈国旺</v>
          </cell>
          <cell r="I3105">
            <v>18761662588</v>
          </cell>
        </row>
        <row r="3106">
          <cell r="A3106" t="str">
            <v>达钢</v>
          </cell>
          <cell r="B3106" t="str">
            <v>直螺纹</v>
          </cell>
          <cell r="C3106" t="str">
            <v>HRB400E Φ12 9m</v>
          </cell>
          <cell r="D3106" t="str">
            <v>吨</v>
          </cell>
          <cell r="E3106">
            <v>35</v>
          </cell>
          <cell r="F3106">
            <v>45789</v>
          </cell>
          <cell r="G3106" t="str">
            <v>（十九冶-江龙高速三分部）重庆市云阳县蔈草镇三坵田*小尖山梁场</v>
          </cell>
          <cell r="H3106" t="str">
            <v>任海军</v>
          </cell>
          <cell r="I3106">
            <v>17725037830</v>
          </cell>
        </row>
        <row r="3107">
          <cell r="A3107" t="str">
            <v>晋邦</v>
          </cell>
          <cell r="B3107" t="str">
            <v>螺纹钢</v>
          </cell>
          <cell r="C3107" t="str">
            <v>HRB400E Φ18 9m</v>
          </cell>
          <cell r="D3107" t="str">
            <v>吨</v>
          </cell>
          <cell r="E3107">
            <v>33.47</v>
          </cell>
          <cell r="F3107">
            <v>45789</v>
          </cell>
          <cell r="G3107" t="str">
            <v>（十九冶-华电重庆奉节）重庆市奉节县康乐镇七星村</v>
          </cell>
          <cell r="H3107" t="str">
            <v>岑甲乐</v>
          </cell>
          <cell r="I3107">
            <v>17349037782</v>
          </cell>
        </row>
        <row r="3108">
          <cell r="A3108" t="str">
            <v>晋邦</v>
          </cell>
          <cell r="B3108" t="str">
            <v>螺纹钢</v>
          </cell>
          <cell r="C3108" t="str">
            <v>HRB400E Φ20 9m</v>
          </cell>
          <cell r="D3108" t="str">
            <v>吨</v>
          </cell>
          <cell r="E3108">
            <v>13</v>
          </cell>
          <cell r="F3108">
            <v>45789</v>
          </cell>
          <cell r="G3108" t="str">
            <v>（十九冶-华电重庆奉节）重庆市奉节县康乐镇七星村</v>
          </cell>
          <cell r="H3108" t="str">
            <v>岑甲乐</v>
          </cell>
          <cell r="I3108">
            <v>17349037782</v>
          </cell>
        </row>
        <row r="3109">
          <cell r="A3109" t="str">
            <v>晋邦</v>
          </cell>
          <cell r="B3109" t="str">
            <v>螺纹钢</v>
          </cell>
          <cell r="C3109" t="str">
            <v>HRB400E Φ14 9m</v>
          </cell>
          <cell r="D3109" t="str">
            <v>吨</v>
          </cell>
          <cell r="E3109">
            <v>23</v>
          </cell>
          <cell r="F3109">
            <v>45789</v>
          </cell>
          <cell r="G3109" t="str">
            <v>（十九冶-华电重庆奉节）重庆市奉节县康乐镇七星村</v>
          </cell>
          <cell r="H3109" t="str">
            <v>岑甲乐</v>
          </cell>
          <cell r="I3109">
            <v>17349037782</v>
          </cell>
        </row>
        <row r="3110">
          <cell r="A3110" t="str">
            <v>晋邦</v>
          </cell>
          <cell r="B3110" t="str">
            <v>高线</v>
          </cell>
          <cell r="C3110" t="str">
            <v>HPB300Φ8</v>
          </cell>
          <cell r="D3110" t="str">
            <v>吨</v>
          </cell>
          <cell r="E3110">
            <v>2</v>
          </cell>
          <cell r="F3110">
            <v>45789</v>
          </cell>
          <cell r="G3110" t="str">
            <v>（十九冶-江龙高速三分部）重庆市云阳县开云高速（钢厂村）*龙缸互通</v>
          </cell>
          <cell r="H3110" t="str">
            <v>任海军</v>
          </cell>
          <cell r="I3110">
            <v>17725037830</v>
          </cell>
        </row>
        <row r="3111">
          <cell r="A3111" t="str">
            <v>晋邦</v>
          </cell>
          <cell r="B3111" t="str">
            <v>直螺纹</v>
          </cell>
          <cell r="C3111" t="str">
            <v>HRB400E Φ12 9m</v>
          </cell>
          <cell r="D3111" t="str">
            <v>吨</v>
          </cell>
          <cell r="E3111">
            <v>10</v>
          </cell>
          <cell r="F3111">
            <v>45789</v>
          </cell>
          <cell r="G3111" t="str">
            <v>（十九冶-江龙高速三分部）重庆市云阳县开云高速（钢厂村）*龙缸互通</v>
          </cell>
          <cell r="H3111" t="str">
            <v>任海军</v>
          </cell>
          <cell r="I3111">
            <v>17725037830</v>
          </cell>
        </row>
        <row r="3112">
          <cell r="A3112" t="str">
            <v>晋邦</v>
          </cell>
          <cell r="B3112" t="str">
            <v>直螺纹</v>
          </cell>
          <cell r="C3112" t="str">
            <v>HRB400E Φ14 9m</v>
          </cell>
          <cell r="D3112" t="str">
            <v>吨</v>
          </cell>
          <cell r="E3112">
            <v>8</v>
          </cell>
          <cell r="F3112">
            <v>45789</v>
          </cell>
          <cell r="G3112" t="str">
            <v>（十九冶-江龙高速三分部）重庆市云阳县开云高速（钢厂村）*龙缸互通</v>
          </cell>
          <cell r="H3112" t="str">
            <v>任海军</v>
          </cell>
          <cell r="I3112">
            <v>17725037830</v>
          </cell>
        </row>
        <row r="3113">
          <cell r="A3113" t="str">
            <v>晋邦</v>
          </cell>
          <cell r="B3113" t="str">
            <v>直螺纹</v>
          </cell>
          <cell r="C3113" t="str">
            <v>HRB400E Φ20 9m</v>
          </cell>
          <cell r="D3113" t="str">
            <v>吨</v>
          </cell>
          <cell r="E3113">
            <v>5</v>
          </cell>
          <cell r="F3113">
            <v>45789</v>
          </cell>
          <cell r="G3113" t="str">
            <v>（十九冶-江龙高速三分部）重庆市云阳县开云高速（钢厂村）*龙缸互通</v>
          </cell>
          <cell r="H3113" t="str">
            <v>任海军</v>
          </cell>
          <cell r="I3113">
            <v>17725037830</v>
          </cell>
        </row>
        <row r="3114">
          <cell r="A3114" t="str">
            <v>晋邦</v>
          </cell>
          <cell r="B3114" t="str">
            <v>直螺纹</v>
          </cell>
          <cell r="C3114" t="str">
            <v>HRB400E Φ25 9m</v>
          </cell>
          <cell r="D3114" t="str">
            <v>吨</v>
          </cell>
          <cell r="E3114">
            <v>15</v>
          </cell>
          <cell r="F3114">
            <v>45789</v>
          </cell>
          <cell r="G3114" t="str">
            <v>（十九冶-江龙高速三分部）重庆市云阳县开云高速（钢厂村）*龙缸互通</v>
          </cell>
          <cell r="H3114" t="str">
            <v>任海军</v>
          </cell>
          <cell r="I3114">
            <v>17725037830</v>
          </cell>
        </row>
        <row r="3115">
          <cell r="A3115" t="str">
            <v>晋邦</v>
          </cell>
          <cell r="B3115" t="str">
            <v>直螺纹</v>
          </cell>
          <cell r="C3115" t="str">
            <v>HRB400E Φ28 9m</v>
          </cell>
          <cell r="D3115" t="str">
            <v>吨</v>
          </cell>
          <cell r="E3115">
            <v>11</v>
          </cell>
          <cell r="F3115">
            <v>45789</v>
          </cell>
          <cell r="G3115" t="str">
            <v>（十九冶-江龙高速三分部）重庆市云阳县龙角镇*皮家营梁场</v>
          </cell>
          <cell r="H3115" t="str">
            <v>任海军</v>
          </cell>
          <cell r="I3115">
            <v>17725037830</v>
          </cell>
        </row>
        <row r="3116">
          <cell r="A3116" t="str">
            <v>晋邦</v>
          </cell>
          <cell r="B3116" t="str">
            <v>直螺纹</v>
          </cell>
          <cell r="C3116" t="str">
            <v>HRB400E Φ16 9m</v>
          </cell>
          <cell r="D3116" t="str">
            <v>吨</v>
          </cell>
          <cell r="E3116">
            <v>15</v>
          </cell>
          <cell r="F3116">
            <v>45789</v>
          </cell>
          <cell r="G3116" t="str">
            <v>（十九冶-江龙高速三分部）重庆市云阳县龙角镇*皮家营梁场</v>
          </cell>
          <cell r="H3116" t="str">
            <v>任海军</v>
          </cell>
          <cell r="I3116">
            <v>17725037830</v>
          </cell>
        </row>
        <row r="3117">
          <cell r="A3117" t="str">
            <v>晋邦</v>
          </cell>
          <cell r="B3117" t="str">
            <v>直螺纹</v>
          </cell>
          <cell r="C3117" t="str">
            <v>HRB400E Φ12 9m</v>
          </cell>
          <cell r="D3117" t="str">
            <v>吨</v>
          </cell>
          <cell r="E3117">
            <v>15</v>
          </cell>
          <cell r="F3117">
            <v>45789</v>
          </cell>
          <cell r="G3117" t="str">
            <v>（十九冶-江龙高速三分部）重庆市云阳县龙角镇*刘家漕3#桥</v>
          </cell>
          <cell r="H3117" t="str">
            <v>任海军</v>
          </cell>
          <cell r="I3117">
            <v>17725037830</v>
          </cell>
        </row>
        <row r="3118">
          <cell r="A3118" t="str">
            <v>晋邦</v>
          </cell>
          <cell r="B3118" t="str">
            <v>盘螺</v>
          </cell>
          <cell r="C3118" t="str">
            <v>HRB400E Φ10</v>
          </cell>
          <cell r="D3118" t="str">
            <v>吨</v>
          </cell>
          <cell r="E3118">
            <v>6</v>
          </cell>
          <cell r="F3118">
            <v>45789</v>
          </cell>
          <cell r="G3118" t="str">
            <v>（十九冶-江龙高速三分部）重庆市云阳县龙角镇*刘家漕3#桥</v>
          </cell>
          <cell r="H3118" t="str">
            <v>任海军</v>
          </cell>
          <cell r="I3118">
            <v>17725037830</v>
          </cell>
        </row>
        <row r="3119">
          <cell r="A3119" t="str">
            <v>晋邦</v>
          </cell>
          <cell r="B3119" t="str">
            <v>高线</v>
          </cell>
          <cell r="C3119" t="str">
            <v>HPB300Φ10</v>
          </cell>
          <cell r="D3119" t="str">
            <v>吨</v>
          </cell>
          <cell r="E3119">
            <v>5</v>
          </cell>
          <cell r="F3119">
            <v>45789</v>
          </cell>
          <cell r="G3119" t="str">
            <v>（十九冶-江龙高速三分部）重庆市云阳县龙角镇*刘家漕3#桥</v>
          </cell>
          <cell r="H3119" t="str">
            <v>任海军</v>
          </cell>
          <cell r="I3119">
            <v>17725037830</v>
          </cell>
        </row>
        <row r="3120">
          <cell r="A3120" t="str">
            <v>晋邦</v>
          </cell>
          <cell r="B3120" t="str">
            <v>直螺纹</v>
          </cell>
          <cell r="C3120" t="str">
            <v>HRB400E Φ12 9m</v>
          </cell>
          <cell r="D3120" t="str">
            <v>吨</v>
          </cell>
          <cell r="E3120">
            <v>15</v>
          </cell>
          <cell r="F3120">
            <v>45789</v>
          </cell>
          <cell r="G3120" t="str">
            <v>（十九冶-江龙高速三分部）重庆市云阳县蔈草镇三坵田*小尖山梁场</v>
          </cell>
          <cell r="H3120" t="str">
            <v>任海军</v>
          </cell>
          <cell r="I3120">
            <v>17725037830</v>
          </cell>
        </row>
        <row r="3121">
          <cell r="A3121" t="str">
            <v>晋邦</v>
          </cell>
          <cell r="B3121" t="str">
            <v>直螺纹</v>
          </cell>
          <cell r="C3121" t="str">
            <v>HRB400E Φ25 9m</v>
          </cell>
          <cell r="D3121" t="str">
            <v>吨</v>
          </cell>
          <cell r="E3121">
            <v>10</v>
          </cell>
          <cell r="F3121">
            <v>45789</v>
          </cell>
          <cell r="G3121" t="str">
            <v>（十九冶-江龙高速三分部）重庆市云阳县蔈草镇三坵田*小尖山梁场</v>
          </cell>
          <cell r="H3121" t="str">
            <v>任海军</v>
          </cell>
          <cell r="I3121">
            <v>17725037830</v>
          </cell>
        </row>
        <row r="3122">
          <cell r="A3122" t="str">
            <v>晋邦</v>
          </cell>
          <cell r="B3122" t="str">
            <v>盘螺</v>
          </cell>
          <cell r="C3122" t="str">
            <v>HRB400E Φ10</v>
          </cell>
          <cell r="D3122" t="str">
            <v>吨</v>
          </cell>
          <cell r="E3122">
            <v>15</v>
          </cell>
          <cell r="F3122">
            <v>45789</v>
          </cell>
          <cell r="G3122" t="str">
            <v>（十九冶-江龙高速三分部）重庆市云阳县蔈草镇三坵田*小尖山梁场</v>
          </cell>
          <cell r="H3122" t="str">
            <v>任海军</v>
          </cell>
          <cell r="I3122">
            <v>17725037830</v>
          </cell>
        </row>
        <row r="3123">
          <cell r="A3123" t="str">
            <v>晋邦</v>
          </cell>
          <cell r="B3123" t="str">
            <v>高线</v>
          </cell>
          <cell r="C3123" t="str">
            <v>HPB300Φ10</v>
          </cell>
          <cell r="D3123" t="str">
            <v>吨</v>
          </cell>
          <cell r="E3123">
            <v>10</v>
          </cell>
          <cell r="F3123">
            <v>45789</v>
          </cell>
          <cell r="G3123" t="str">
            <v>（十九冶-江龙高速三分部）重庆市云阳县蔈草镇三坵田*小尖山梁场</v>
          </cell>
          <cell r="H3123" t="str">
            <v>任海军</v>
          </cell>
          <cell r="I3123">
            <v>17725037830</v>
          </cell>
        </row>
        <row r="3124">
          <cell r="A3124" t="str">
            <v>晋邦</v>
          </cell>
          <cell r="B3124" t="str">
            <v>盘螺</v>
          </cell>
          <cell r="C3124" t="str">
            <v>HRB400E Φ6</v>
          </cell>
          <cell r="D3124" t="str">
            <v>吨</v>
          </cell>
          <cell r="E3124">
            <v>1.18</v>
          </cell>
          <cell r="F3124">
            <v>45789</v>
          </cell>
          <cell r="G3124" t="str">
            <v>（十九冶-江龙高速一分部）重庆市云阳县X886附近中国十九冶开云高速项目总包部西北43米*复兴拌合站</v>
          </cell>
          <cell r="H3124" t="str">
            <v>吴章红</v>
          </cell>
          <cell r="I3124">
            <v>18628165772</v>
          </cell>
        </row>
        <row r="3125">
          <cell r="A3125" t="str">
            <v>晋邦</v>
          </cell>
          <cell r="B3125" t="str">
            <v>盘螺</v>
          </cell>
          <cell r="C3125" t="str">
            <v>HRB400E Φ8</v>
          </cell>
          <cell r="D3125" t="str">
            <v>吨</v>
          </cell>
          <cell r="E3125">
            <v>15.178</v>
          </cell>
          <cell r="F3125">
            <v>45789</v>
          </cell>
          <cell r="G3125" t="str">
            <v>（十九冶-江龙高速一分部）重庆市云阳县X886附近中国十九冶开云高速项目总包部西北43米*复兴拌合站</v>
          </cell>
          <cell r="H3125" t="str">
            <v>吴章红</v>
          </cell>
          <cell r="I3125">
            <v>18628165772</v>
          </cell>
        </row>
        <row r="3126">
          <cell r="A3126" t="str">
            <v>晋邦</v>
          </cell>
          <cell r="B3126" t="str">
            <v>盘螺</v>
          </cell>
          <cell r="C3126" t="str">
            <v>HRB400E Φ10</v>
          </cell>
          <cell r="D3126" t="str">
            <v>吨</v>
          </cell>
          <cell r="E3126">
            <v>4.647</v>
          </cell>
          <cell r="F3126">
            <v>45789</v>
          </cell>
          <cell r="G3126" t="str">
            <v>（十九冶-江龙高速一分部）重庆市云阳县X886附近中国十九冶开云高速项目总包部西北43米*复兴拌合站</v>
          </cell>
          <cell r="H3126" t="str">
            <v>吴章红</v>
          </cell>
          <cell r="I3126">
            <v>18628165772</v>
          </cell>
        </row>
        <row r="3127">
          <cell r="A3127" t="str">
            <v>晋邦</v>
          </cell>
          <cell r="B3127" t="str">
            <v>直螺纹</v>
          </cell>
          <cell r="C3127" t="str">
            <v>HRB400E Φ12 9m</v>
          </cell>
          <cell r="D3127" t="str">
            <v>吨</v>
          </cell>
          <cell r="E3127">
            <v>5.667</v>
          </cell>
          <cell r="F3127">
            <v>45789</v>
          </cell>
          <cell r="G3127" t="str">
            <v>（十九冶-江龙高速一分部）重庆市云阳县X886附近中国十九冶开云高速项目总包部西北43米*复兴拌合站</v>
          </cell>
          <cell r="H3127" t="str">
            <v>吴章红</v>
          </cell>
          <cell r="I3127">
            <v>18628165772</v>
          </cell>
        </row>
        <row r="3128">
          <cell r="A3128" t="str">
            <v>晋邦</v>
          </cell>
          <cell r="B3128" t="str">
            <v>直螺纹</v>
          </cell>
          <cell r="C3128" t="str">
            <v>HRB400E Φ16 9m</v>
          </cell>
          <cell r="D3128" t="str">
            <v>吨</v>
          </cell>
          <cell r="E3128">
            <v>1.453</v>
          </cell>
          <cell r="F3128">
            <v>45789</v>
          </cell>
          <cell r="G3128" t="str">
            <v>（十九冶-江龙高速一分部）重庆市云阳县X886附近中国十九冶开云高速项目总包部西北43米*复兴拌合站</v>
          </cell>
          <cell r="H3128" t="str">
            <v>吴章红</v>
          </cell>
          <cell r="I3128">
            <v>18628165772</v>
          </cell>
        </row>
        <row r="3129">
          <cell r="A3129" t="str">
            <v>晋邦</v>
          </cell>
          <cell r="B3129" t="str">
            <v>直螺纹</v>
          </cell>
          <cell r="C3129" t="str">
            <v>HRB400E Φ18 9m</v>
          </cell>
          <cell r="D3129" t="str">
            <v>吨</v>
          </cell>
          <cell r="E3129">
            <v>7.41</v>
          </cell>
          <cell r="F3129">
            <v>45789</v>
          </cell>
          <cell r="G3129" t="str">
            <v>（十九冶-江龙高速一分部）重庆市云阳县X886附近中国十九冶开云高速项目总包部西北43米*复兴拌合站</v>
          </cell>
          <cell r="H3129" t="str">
            <v>吴章红</v>
          </cell>
          <cell r="I3129">
            <v>18628165772</v>
          </cell>
        </row>
        <row r="3130">
          <cell r="A3130" t="str">
            <v>晋邦</v>
          </cell>
          <cell r="B3130" t="str">
            <v>直螺纹</v>
          </cell>
          <cell r="C3130" t="str">
            <v>HRB400E Φ20 9m</v>
          </cell>
          <cell r="D3130" t="str">
            <v>吨</v>
          </cell>
          <cell r="E3130">
            <v>5.413</v>
          </cell>
          <cell r="F3130">
            <v>45789</v>
          </cell>
          <cell r="G3130" t="str">
            <v>（十九冶-江龙高速一分部）重庆市云阳县X886附近中国十九冶开云高速项目总包部西北43米*复兴拌合站</v>
          </cell>
          <cell r="H3130" t="str">
            <v>吴章红</v>
          </cell>
          <cell r="I3130">
            <v>18628165772</v>
          </cell>
        </row>
        <row r="3131">
          <cell r="A3131" t="str">
            <v>晋邦</v>
          </cell>
          <cell r="B3131" t="str">
            <v>直螺纹</v>
          </cell>
          <cell r="C3131" t="str">
            <v>HRB400E Φ22 9m</v>
          </cell>
          <cell r="D3131" t="str">
            <v>吨</v>
          </cell>
          <cell r="E3131">
            <v>3.171</v>
          </cell>
          <cell r="F3131">
            <v>45789</v>
          </cell>
          <cell r="G3131" t="str">
            <v>（十九冶-江龙高速一分部）重庆市云阳县X886附近中国十九冶开云高速项目总包部西北43米*复兴拌合站</v>
          </cell>
          <cell r="H3131" t="str">
            <v>吴章红</v>
          </cell>
          <cell r="I3131">
            <v>18628165772</v>
          </cell>
        </row>
        <row r="3132">
          <cell r="A3132" t="str">
            <v>晋邦</v>
          </cell>
          <cell r="B3132" t="str">
            <v>直螺纹</v>
          </cell>
          <cell r="C3132" t="str">
            <v>HRB400E Φ25 9m</v>
          </cell>
          <cell r="D3132" t="str">
            <v>吨</v>
          </cell>
          <cell r="E3132">
            <v>3.197</v>
          </cell>
          <cell r="F3132">
            <v>45789</v>
          </cell>
          <cell r="G3132" t="str">
            <v>（十九冶-江龙高速一分部）重庆市云阳县X886附近中国十九冶开云高速项目总包部西北43米*复兴拌合站</v>
          </cell>
          <cell r="H3132" t="str">
            <v>吴章红</v>
          </cell>
          <cell r="I3132">
            <v>18628165772</v>
          </cell>
        </row>
        <row r="3133">
          <cell r="A3133" t="str">
            <v>陕钢</v>
          </cell>
          <cell r="B3133" t="str">
            <v>盘螺</v>
          </cell>
          <cell r="C3133" t="str">
            <v>HRB400E Φ6</v>
          </cell>
          <cell r="D3133" t="str">
            <v>吨</v>
          </cell>
          <cell r="E3133">
            <v>4</v>
          </cell>
          <cell r="F3133">
            <v>45790</v>
          </cell>
          <cell r="G3133" t="str">
            <v>（华西简阳西城嘉苑）四川省成都市简阳市简城街道高屋村</v>
          </cell>
          <cell r="H3133" t="str">
            <v>张瀚镭</v>
          </cell>
          <cell r="I3133">
            <v>15884666220</v>
          </cell>
        </row>
        <row r="3134">
          <cell r="A3134" t="str">
            <v>陕钢</v>
          </cell>
          <cell r="B3134" t="str">
            <v>盘螺</v>
          </cell>
          <cell r="C3134" t="str">
            <v>HRB400E Φ8</v>
          </cell>
          <cell r="D3134" t="str">
            <v>吨</v>
          </cell>
          <cell r="E3134">
            <v>32</v>
          </cell>
          <cell r="F3134">
            <v>45790</v>
          </cell>
          <cell r="G3134" t="str">
            <v>（华西简阳西城嘉苑）四川省成都市简阳市简城街道高屋村</v>
          </cell>
          <cell r="H3134" t="str">
            <v>张瀚镭</v>
          </cell>
          <cell r="I3134">
            <v>15884666220</v>
          </cell>
        </row>
        <row r="3135">
          <cell r="A3135" t="str">
            <v>德胜</v>
          </cell>
          <cell r="B3135" t="str">
            <v>螺纹钢</v>
          </cell>
          <cell r="C3135" t="str">
            <v>HRB400E Φ14 9m</v>
          </cell>
          <cell r="D3135" t="str">
            <v>吨</v>
          </cell>
          <cell r="E3135">
            <v>9</v>
          </cell>
          <cell r="F3135">
            <v>45790</v>
          </cell>
          <cell r="G3135" t="str">
            <v>成都市都江堰市石羊镇丰乐村10组殡仪馆旁</v>
          </cell>
          <cell r="H3135" t="str">
            <v>马佳荣</v>
          </cell>
          <cell r="I3135">
            <v>17872107112</v>
          </cell>
        </row>
        <row r="3136">
          <cell r="A3136" t="str">
            <v>德胜</v>
          </cell>
          <cell r="B3136" t="str">
            <v>螺纹钢</v>
          </cell>
          <cell r="C3136" t="str">
            <v>HRB400E Φ18 9m</v>
          </cell>
          <cell r="D3136" t="str">
            <v>吨</v>
          </cell>
          <cell r="E3136">
            <v>15</v>
          </cell>
          <cell r="F3136">
            <v>45790</v>
          </cell>
          <cell r="G3136" t="str">
            <v>成都市都江堰市石羊镇丰乐村10组殡仪馆旁</v>
          </cell>
          <cell r="H3136" t="str">
            <v>马佳荣</v>
          </cell>
          <cell r="I3136">
            <v>17872107112</v>
          </cell>
        </row>
        <row r="3137">
          <cell r="A3137" t="str">
            <v>德胜</v>
          </cell>
          <cell r="B3137" t="str">
            <v>螺纹钢</v>
          </cell>
          <cell r="C3137" t="str">
            <v>HRB400E Φ20 9m</v>
          </cell>
          <cell r="D3137" t="str">
            <v>吨</v>
          </cell>
          <cell r="E3137">
            <v>11</v>
          </cell>
          <cell r="F3137">
            <v>45790</v>
          </cell>
          <cell r="G3137" t="str">
            <v>成都市都江堰市石羊镇丰乐村10组殡仪馆旁</v>
          </cell>
          <cell r="H3137" t="str">
            <v>马佳荣</v>
          </cell>
          <cell r="I3137">
            <v>17872107112</v>
          </cell>
        </row>
        <row r="3138">
          <cell r="A3138" t="str">
            <v>晋邦</v>
          </cell>
          <cell r="B3138" t="str">
            <v>高线</v>
          </cell>
          <cell r="C3138" t="str">
            <v>HPB300 Φ8</v>
          </cell>
          <cell r="D3138" t="str">
            <v>吨</v>
          </cell>
          <cell r="E3138">
            <v>7</v>
          </cell>
          <cell r="F3138">
            <v>45790</v>
          </cell>
          <cell r="G3138" t="str">
            <v>（华西简阳西城嘉苑）四川省成都市简阳市简城街道高屋村</v>
          </cell>
          <cell r="H3138" t="str">
            <v>张瀚镭</v>
          </cell>
          <cell r="I3138">
            <v>15884666220</v>
          </cell>
        </row>
        <row r="3139">
          <cell r="A3139" t="str">
            <v>晋邦</v>
          </cell>
          <cell r="B3139" t="str">
            <v>盘螺</v>
          </cell>
          <cell r="C3139" t="str">
            <v>HRB400E Φ8</v>
          </cell>
          <cell r="D3139" t="str">
            <v>吨</v>
          </cell>
          <cell r="E3139">
            <v>30</v>
          </cell>
          <cell r="F3139">
            <v>45790</v>
          </cell>
          <cell r="G3139" t="str">
            <v>（华西简阳西城嘉苑）四川省成都市简阳市简城街道高屋村</v>
          </cell>
          <cell r="H3139" t="str">
            <v>张瀚镭</v>
          </cell>
          <cell r="I3139">
            <v>15884666220</v>
          </cell>
        </row>
        <row r="3140">
          <cell r="A3140" t="str">
            <v>晋邦</v>
          </cell>
          <cell r="B3140" t="str">
            <v>盘螺</v>
          </cell>
          <cell r="C3140" t="str">
            <v>HRB400E Φ10</v>
          </cell>
          <cell r="D3140" t="str">
            <v>吨</v>
          </cell>
          <cell r="E3140">
            <v>100</v>
          </cell>
          <cell r="F3140">
            <v>45790</v>
          </cell>
          <cell r="G3140" t="str">
            <v>（华西简阳西城嘉苑）四川省成都市简阳市简城街道高屋村</v>
          </cell>
          <cell r="H3140" t="str">
            <v>张瀚镭</v>
          </cell>
          <cell r="I3140">
            <v>15884666220</v>
          </cell>
        </row>
        <row r="3141">
          <cell r="A3141" t="str">
            <v>晋邦</v>
          </cell>
          <cell r="B3141" t="str">
            <v>直螺纹</v>
          </cell>
          <cell r="C3141" t="str">
            <v>HRB400E Φ12 9m</v>
          </cell>
          <cell r="D3141" t="str">
            <v>吨</v>
          </cell>
          <cell r="E3141">
            <v>23</v>
          </cell>
          <cell r="F3141">
            <v>45790</v>
          </cell>
          <cell r="G3141" t="str">
            <v>（十九冶-江龙高速一分部）重庆市云阳县X886附近中国十九冶开云高速项目总包部西98米*龙王溪大桥桥面</v>
          </cell>
          <cell r="H3141" t="str">
            <v>吴章红</v>
          </cell>
          <cell r="I3141">
            <v>18628165772</v>
          </cell>
        </row>
        <row r="3142">
          <cell r="A3142" t="str">
            <v>晋邦</v>
          </cell>
          <cell r="B3142" t="str">
            <v>盘螺</v>
          </cell>
          <cell r="C3142" t="str">
            <v>HRB400E Φ10</v>
          </cell>
          <cell r="D3142" t="str">
            <v>吨</v>
          </cell>
          <cell r="E3142">
            <v>5</v>
          </cell>
          <cell r="F3142">
            <v>45790</v>
          </cell>
          <cell r="G3142" t="str">
            <v>（十九冶-江龙高速一分部）重庆市云阳县X886附近中国十九冶开云高速项目总包部西98米*龙王溪大桥桥面</v>
          </cell>
          <cell r="H3142" t="str">
            <v>吴章红</v>
          </cell>
          <cell r="I3142">
            <v>18628165772</v>
          </cell>
        </row>
        <row r="3143">
          <cell r="A3143" t="str">
            <v>晋邦</v>
          </cell>
          <cell r="B3143" t="str">
            <v>高线</v>
          </cell>
          <cell r="C3143" t="str">
            <v>HPB300Φ10</v>
          </cell>
          <cell r="D3143" t="str">
            <v>吨</v>
          </cell>
          <cell r="E3143">
            <v>7.5</v>
          </cell>
          <cell r="F3143">
            <v>45790</v>
          </cell>
          <cell r="G3143" t="str">
            <v>（十九冶-江龙高速一分部）重庆市云阳县X886附近中国十九冶开云高速项目总包部西98米*龙王溪大桥桥面</v>
          </cell>
          <cell r="H3143" t="str">
            <v>吴章红</v>
          </cell>
          <cell r="I3143">
            <v>18628165772</v>
          </cell>
        </row>
        <row r="3144">
          <cell r="A3144" t="str">
            <v>晋邦</v>
          </cell>
          <cell r="B3144" t="str">
            <v>直螺纹</v>
          </cell>
          <cell r="C3144" t="str">
            <v>HRB400E Φ12 9m</v>
          </cell>
          <cell r="D3144" t="str">
            <v>吨</v>
          </cell>
          <cell r="E3144">
            <v>17</v>
          </cell>
          <cell r="F3144">
            <v>45790</v>
          </cell>
          <cell r="G3144" t="str">
            <v>（十九冶-江龙高速一分部）重庆市云阳县X886附近中国十九冶开云高速项目总包部西98米*复兴互通预制梁场</v>
          </cell>
          <cell r="H3144" t="str">
            <v>吴章红</v>
          </cell>
          <cell r="I3144">
            <v>18628165772</v>
          </cell>
        </row>
        <row r="3145">
          <cell r="A3145" t="str">
            <v>德胜</v>
          </cell>
          <cell r="B3145" t="str">
            <v>螺纹钢</v>
          </cell>
          <cell r="C3145" t="str">
            <v>HRB400E Φ18 9m</v>
          </cell>
          <cell r="D3145" t="str">
            <v>吨</v>
          </cell>
          <cell r="E3145">
            <v>35</v>
          </cell>
          <cell r="F3145">
            <v>45790</v>
          </cell>
          <cell r="G3145" t="str">
            <v>（华西简阳西城嘉苑）四川省成都市简阳市简城街道高屋村</v>
          </cell>
          <cell r="H3145" t="str">
            <v>张瀚镭</v>
          </cell>
          <cell r="I3145">
            <v>15884666220</v>
          </cell>
        </row>
        <row r="3146">
          <cell r="A3146" t="str">
            <v>德胜</v>
          </cell>
          <cell r="B3146" t="str">
            <v>螺纹钢</v>
          </cell>
          <cell r="C3146" t="str">
            <v>HRB400EФ18*9m</v>
          </cell>
          <cell r="D3146" t="str">
            <v>吨</v>
          </cell>
          <cell r="E3146">
            <v>105</v>
          </cell>
          <cell r="F3146">
            <v>45790</v>
          </cell>
          <cell r="G3146" t="str">
            <v>（中铁六局呼和公司康新高速TJ4-2标）四川省甘孜藏族自治州康定市新都桥镇东俄罗三村中建八局搅拌站旁</v>
          </cell>
          <cell r="H3146" t="str">
            <v>王坤</v>
          </cell>
          <cell r="I3146">
            <v>15647490007</v>
          </cell>
        </row>
        <row r="3147">
          <cell r="A3147" t="str">
            <v>八局</v>
          </cell>
          <cell r="B3147" t="str">
            <v>螺纹钢</v>
          </cell>
          <cell r="C3147" t="str">
            <v>HRB400E Φ32 12m</v>
          </cell>
          <cell r="D3147" t="str">
            <v>吨</v>
          </cell>
          <cell r="E3147">
            <v>35</v>
          </cell>
          <cell r="F3147">
            <v>45790</v>
          </cell>
          <cell r="G3147" t="str">
            <v>（中铁北京局-资乐高速6标）四川省乐山市市中区土主镇资乐高速TJ6标项目试验室</v>
          </cell>
          <cell r="H3147" t="str">
            <v>刘岩</v>
          </cell>
          <cell r="I3147">
            <v>18543566469</v>
          </cell>
        </row>
        <row r="3148">
          <cell r="A3148" t="str">
            <v>八局</v>
          </cell>
          <cell r="B3148" t="str">
            <v>盘螺</v>
          </cell>
          <cell r="C3148" t="str">
            <v>HRB400E Φ12</v>
          </cell>
          <cell r="D3148" t="str">
            <v>吨</v>
          </cell>
          <cell r="E3148">
            <v>35</v>
          </cell>
          <cell r="F3148">
            <v>45790</v>
          </cell>
          <cell r="G3148" t="str">
            <v>（中铁广州局-资乐高速5标）四川省乐山市井研县希望大道116号</v>
          </cell>
          <cell r="H3148" t="str">
            <v>廖俊杰</v>
          </cell>
          <cell r="I3148">
            <v>15775100965</v>
          </cell>
        </row>
        <row r="3149">
          <cell r="A3149" t="str">
            <v>八局</v>
          </cell>
          <cell r="B3149" t="str">
            <v>螺纹钢</v>
          </cell>
          <cell r="C3149" t="str">
            <v>HRB400E Φ25 12m</v>
          </cell>
          <cell r="D3149" t="str">
            <v>吨</v>
          </cell>
          <cell r="E3149">
            <v>35</v>
          </cell>
          <cell r="F3149">
            <v>45790</v>
          </cell>
          <cell r="G3149" t="str">
            <v>（中铁广州局-资乐高速5标）四川省乐山市井研县希望大道116号</v>
          </cell>
          <cell r="H3149" t="str">
            <v>廖俊杰</v>
          </cell>
          <cell r="I3149">
            <v>15775100965</v>
          </cell>
        </row>
        <row r="3150">
          <cell r="A3150" t="str">
            <v>八局</v>
          </cell>
          <cell r="B3150" t="str">
            <v>螺纹钢</v>
          </cell>
          <cell r="C3150" t="str">
            <v>HRB400E Φ28 9m</v>
          </cell>
          <cell r="D3150" t="str">
            <v>吨</v>
          </cell>
          <cell r="E3150">
            <v>35</v>
          </cell>
          <cell r="F3150">
            <v>45790</v>
          </cell>
          <cell r="G3150" t="str">
            <v>（中铁广州局-资乐高速5标）四川省乐山市井研县希望大道116号</v>
          </cell>
          <cell r="H3150" t="str">
            <v>廖俊杰</v>
          </cell>
          <cell r="I3150">
            <v>15775100965</v>
          </cell>
        </row>
        <row r="3151">
          <cell r="A3151" t="str">
            <v>八局</v>
          </cell>
          <cell r="B3151" t="str">
            <v>螺纹钢</v>
          </cell>
          <cell r="C3151" t="str">
            <v>HRB400E Φ20 12m</v>
          </cell>
          <cell r="D3151" t="str">
            <v>吨</v>
          </cell>
          <cell r="E3151">
            <v>35</v>
          </cell>
          <cell r="F3151">
            <v>45790</v>
          </cell>
          <cell r="G3151" t="str">
            <v>（中铁广州局-资乐高速5标）四川省乐山市井研县希望大道116号</v>
          </cell>
          <cell r="H3151" t="str">
            <v>廖俊杰</v>
          </cell>
          <cell r="I3151">
            <v>15775100965</v>
          </cell>
        </row>
        <row r="3152">
          <cell r="A3152" t="str">
            <v>八局</v>
          </cell>
          <cell r="B3152" t="str">
            <v>螺纹钢</v>
          </cell>
          <cell r="C3152" t="str">
            <v>HRB400E Φ16 9m</v>
          </cell>
          <cell r="D3152" t="str">
            <v>吨</v>
          </cell>
          <cell r="E3152">
            <v>18</v>
          </cell>
          <cell r="F3152">
            <v>45790</v>
          </cell>
          <cell r="G3152" t="str">
            <v>（中铁广州局-资乐高速5标）四川省乐山市井研县希望大道116号</v>
          </cell>
          <cell r="H3152" t="str">
            <v>廖俊杰</v>
          </cell>
          <cell r="I3152">
            <v>15775100965</v>
          </cell>
        </row>
        <row r="3153">
          <cell r="A3153" t="str">
            <v>八局</v>
          </cell>
          <cell r="B3153" t="str">
            <v>螺纹钢</v>
          </cell>
          <cell r="C3153" t="str">
            <v>HRB400E Φ20 9m</v>
          </cell>
          <cell r="D3153" t="str">
            <v>吨</v>
          </cell>
          <cell r="E3153">
            <v>18</v>
          </cell>
          <cell r="F3153">
            <v>45790</v>
          </cell>
          <cell r="G3153" t="str">
            <v>（中铁广州局-资乐高速5标）四川省乐山市井研县希望大道116号</v>
          </cell>
          <cell r="H3153" t="str">
            <v>廖俊杰</v>
          </cell>
          <cell r="I3153">
            <v>15775100965</v>
          </cell>
        </row>
        <row r="3154">
          <cell r="A3154" t="str">
            <v>八局</v>
          </cell>
          <cell r="B3154" t="str">
            <v>螺纹钢</v>
          </cell>
          <cell r="C3154" t="str">
            <v>HRB400E Φ25 12m</v>
          </cell>
          <cell r="D3154" t="str">
            <v>吨</v>
          </cell>
          <cell r="E3154">
            <v>105</v>
          </cell>
          <cell r="F3154">
            <v>45790</v>
          </cell>
          <cell r="G3154" t="str">
            <v>（中铁广州局-成渝扩容2标）成渝扩容项目ZCB3-2标2＃拌和站【雁江区联盟桥东北50米(资资路) 】</v>
          </cell>
          <cell r="H3154" t="str">
            <v>刘沛琦</v>
          </cell>
          <cell r="I3154">
            <v>18011784798</v>
          </cell>
        </row>
        <row r="3155">
          <cell r="A3155" t="str">
            <v>八局</v>
          </cell>
          <cell r="B3155" t="str">
            <v>螺纹钢</v>
          </cell>
          <cell r="C3155" t="str">
            <v>HRB400E Φ25 12m</v>
          </cell>
          <cell r="D3155" t="str">
            <v>吨</v>
          </cell>
          <cell r="E3155">
            <v>70</v>
          </cell>
          <cell r="F3155">
            <v>45790</v>
          </cell>
          <cell r="G3155" t="str">
            <v>（中铁广州局-成渝扩容2标）四川省资阳市雁江区南双路杨家糖房</v>
          </cell>
          <cell r="H3155" t="str">
            <v>邓志强</v>
          </cell>
          <cell r="I3155">
            <v>17603045490</v>
          </cell>
        </row>
        <row r="3156">
          <cell r="A3156" t="str">
            <v>德胜</v>
          </cell>
          <cell r="B3156" t="str">
            <v>螺纹钢</v>
          </cell>
          <cell r="C3156" t="str">
            <v>HRB400E Φ12 12m</v>
          </cell>
          <cell r="D3156" t="str">
            <v>吨</v>
          </cell>
          <cell r="E3156">
            <v>36.153</v>
          </cell>
          <cell r="F3156">
            <v>45791</v>
          </cell>
          <cell r="G3156" t="str">
            <v>（安久供应链项目）四川省宜宾市翠屏区志诚路</v>
          </cell>
          <cell r="H3156" t="str">
            <v>毛新熠</v>
          </cell>
          <cell r="I3156">
            <v>18208171901</v>
          </cell>
        </row>
        <row r="3157">
          <cell r="A3157" t="str">
            <v>德胜</v>
          </cell>
          <cell r="B3157" t="str">
            <v>螺纹钢</v>
          </cell>
          <cell r="C3157" t="str">
            <v>HRB400E Φ25 12m</v>
          </cell>
          <cell r="D3157" t="str">
            <v>吨</v>
          </cell>
          <cell r="E3157">
            <v>35.438</v>
          </cell>
          <cell r="F3157">
            <v>45791</v>
          </cell>
          <cell r="G3157" t="str">
            <v>（安久供应链项目）四川省宜宾市翠屏区志诚路</v>
          </cell>
          <cell r="H3157" t="str">
            <v>毛新熠</v>
          </cell>
          <cell r="I3157">
            <v>18208171901</v>
          </cell>
        </row>
        <row r="3158">
          <cell r="A3158" t="str">
            <v>德胜</v>
          </cell>
          <cell r="B3158" t="str">
            <v>螺纹钢</v>
          </cell>
          <cell r="C3158" t="str">
            <v>HRB400E Φ12 12m</v>
          </cell>
          <cell r="D3158" t="str">
            <v>吨</v>
          </cell>
          <cell r="E3158">
            <v>30.591</v>
          </cell>
          <cell r="F3158">
            <v>45791</v>
          </cell>
          <cell r="G3158" t="str">
            <v>（安久供应链项目）四川省宜宾市翠屏区志诚路</v>
          </cell>
          <cell r="H3158" t="str">
            <v>毛新熠</v>
          </cell>
          <cell r="I3158">
            <v>18208171901</v>
          </cell>
        </row>
        <row r="3159">
          <cell r="A3159" t="str">
            <v>德胜</v>
          </cell>
          <cell r="B3159" t="str">
            <v>螺纹钢</v>
          </cell>
          <cell r="C3159" t="str">
            <v>HRB400E Φ16 12m</v>
          </cell>
          <cell r="D3159" t="str">
            <v>吨</v>
          </cell>
          <cell r="E3159">
            <v>19.243</v>
          </cell>
          <cell r="F3159">
            <v>45791</v>
          </cell>
          <cell r="G3159" t="str">
            <v>（安久供应链项目）四川省宜宾市翠屏区志诚路</v>
          </cell>
          <cell r="H3159" t="str">
            <v>毛新熠</v>
          </cell>
          <cell r="I3159">
            <v>18208171901</v>
          </cell>
        </row>
        <row r="3160">
          <cell r="A3160" t="str">
            <v>德胜</v>
          </cell>
          <cell r="B3160" t="str">
            <v>螺纹钢</v>
          </cell>
          <cell r="C3160" t="str">
            <v>HRB400E Φ20 12m</v>
          </cell>
          <cell r="D3160" t="str">
            <v>吨</v>
          </cell>
          <cell r="E3160">
            <v>19.299</v>
          </cell>
          <cell r="F3160">
            <v>45791</v>
          </cell>
          <cell r="G3160" t="str">
            <v>（安久供应链项目）四川省宜宾市翠屏区志诚路</v>
          </cell>
          <cell r="H3160" t="str">
            <v>毛新熠</v>
          </cell>
          <cell r="I3160">
            <v>18208171901</v>
          </cell>
        </row>
        <row r="3161">
          <cell r="A3161" t="str">
            <v>德胜</v>
          </cell>
          <cell r="B3161" t="str">
            <v>螺纹钢</v>
          </cell>
          <cell r="C3161" t="str">
            <v>HRB400E Φ22 12m</v>
          </cell>
          <cell r="D3161" t="str">
            <v>吨</v>
          </cell>
          <cell r="E3161">
            <v>19.026</v>
          </cell>
          <cell r="F3161">
            <v>45791</v>
          </cell>
          <cell r="G3161" t="str">
            <v>（安久供应链项目）四川省宜宾市翠屏区志诚路</v>
          </cell>
          <cell r="H3161" t="str">
            <v>毛新熠</v>
          </cell>
          <cell r="I3161">
            <v>18208171901</v>
          </cell>
        </row>
        <row r="3162">
          <cell r="A3162" t="str">
            <v>德胜</v>
          </cell>
          <cell r="B3162" t="str">
            <v>螺纹钢</v>
          </cell>
          <cell r="C3162" t="str">
            <v>HRB400E Φ25 12m</v>
          </cell>
          <cell r="D3162" t="str">
            <v>吨</v>
          </cell>
          <cell r="E3162">
            <v>16.356</v>
          </cell>
          <cell r="F3162">
            <v>45791</v>
          </cell>
          <cell r="G3162" t="str">
            <v>（安久供应链项目）四川省宜宾市翠屏区志诚路</v>
          </cell>
          <cell r="H3162" t="str">
            <v>毛新熠</v>
          </cell>
          <cell r="I3162">
            <v>18208171901</v>
          </cell>
        </row>
        <row r="3163">
          <cell r="A3163" t="str">
            <v>德胜</v>
          </cell>
          <cell r="B3163" t="str">
            <v>螺纹钢</v>
          </cell>
          <cell r="C3163" t="str">
            <v>HRB400E Φ28 12m</v>
          </cell>
          <cell r="D3163" t="str">
            <v>吨</v>
          </cell>
          <cell r="E3163">
            <v>38.136</v>
          </cell>
          <cell r="F3163">
            <v>45791</v>
          </cell>
          <cell r="G3163" t="str">
            <v>（安久供应链项目）四川省宜宾市翠屏区志诚路</v>
          </cell>
          <cell r="H3163" t="str">
            <v>毛新熠</v>
          </cell>
          <cell r="I3163">
            <v>18208171901</v>
          </cell>
        </row>
        <row r="3164">
          <cell r="A3164" t="str">
            <v>德胜</v>
          </cell>
          <cell r="B3164" t="str">
            <v>螺纹钢</v>
          </cell>
          <cell r="C3164" t="str">
            <v>HRB400E Φ25 12m</v>
          </cell>
          <cell r="D3164" t="str">
            <v>吨</v>
          </cell>
          <cell r="E3164">
            <v>40.89</v>
          </cell>
          <cell r="F3164">
            <v>45791</v>
          </cell>
          <cell r="G3164" t="str">
            <v>（安久供应链项目）四川省宜宾市翠屏区志诚路</v>
          </cell>
          <cell r="H3164" t="str">
            <v>毛新熠</v>
          </cell>
          <cell r="I3164">
            <v>18208171901</v>
          </cell>
        </row>
        <row r="3165">
          <cell r="A3165" t="str">
            <v>德胜</v>
          </cell>
          <cell r="B3165" t="str">
            <v>螺纹钢</v>
          </cell>
          <cell r="C3165" t="str">
            <v>HRB400E Φ28 12m</v>
          </cell>
          <cell r="D3165" t="str">
            <v>吨</v>
          </cell>
          <cell r="E3165">
            <v>19.068</v>
          </cell>
          <cell r="F3165">
            <v>45791</v>
          </cell>
          <cell r="G3165" t="str">
            <v>（安久供应链项目）四川省宜宾市翠屏区志诚路</v>
          </cell>
          <cell r="H3165" t="str">
            <v>毛新熠</v>
          </cell>
          <cell r="I3165">
            <v>18208171901</v>
          </cell>
        </row>
        <row r="3166">
          <cell r="A3166" t="str">
            <v>德胜</v>
          </cell>
          <cell r="B3166" t="str">
            <v>螺纹钢</v>
          </cell>
          <cell r="C3166" t="str">
            <v>HRB400E Φ32 12m</v>
          </cell>
          <cell r="D3166" t="str">
            <v>吨</v>
          </cell>
          <cell r="E3166">
            <v>10.904</v>
          </cell>
          <cell r="F3166">
            <v>45791</v>
          </cell>
          <cell r="G3166" t="str">
            <v>（安久供应链项目）四川省宜宾市翠屏区志诚路</v>
          </cell>
          <cell r="H3166" t="str">
            <v>毛新熠</v>
          </cell>
          <cell r="I3166">
            <v>18208171901</v>
          </cell>
        </row>
        <row r="3167">
          <cell r="A3167" t="str">
            <v>钢固融</v>
          </cell>
          <cell r="B3167" t="str">
            <v>螺纹钢</v>
          </cell>
          <cell r="C3167" t="str">
            <v>HRB400E Φ14 9m</v>
          </cell>
          <cell r="D3167" t="str">
            <v>吨</v>
          </cell>
          <cell r="E3167">
            <v>12</v>
          </cell>
          <cell r="F3167">
            <v>45791</v>
          </cell>
          <cell r="G3167" t="str">
            <v>（中铁五局新津tod项目）成都市新津区旭辉天府未来城南(华金路南)</v>
          </cell>
          <cell r="H3167" t="str">
            <v>戴军</v>
          </cell>
          <cell r="I3167">
            <v>15984585768</v>
          </cell>
        </row>
        <row r="3168">
          <cell r="A3168" t="str">
            <v>钢固融</v>
          </cell>
          <cell r="B3168" t="str">
            <v>螺纹钢</v>
          </cell>
          <cell r="C3168" t="str">
            <v>HRB500E Φ12 9m</v>
          </cell>
          <cell r="D3168" t="str">
            <v>吨</v>
          </cell>
          <cell r="E3168">
            <v>3</v>
          </cell>
          <cell r="F3168">
            <v>45791</v>
          </cell>
          <cell r="G3168" t="str">
            <v>（中铁五局新津tod项目）成都市新津区旭辉天府未来城南(华金路南)</v>
          </cell>
          <cell r="H3168" t="str">
            <v>戴军</v>
          </cell>
          <cell r="I3168">
            <v>15984585768</v>
          </cell>
        </row>
        <row r="3169">
          <cell r="A3169" t="str">
            <v>钢固融</v>
          </cell>
          <cell r="B3169" t="str">
            <v>螺纹钢</v>
          </cell>
          <cell r="C3169" t="str">
            <v>HRB500E Φ14 9m</v>
          </cell>
          <cell r="D3169" t="str">
            <v>吨</v>
          </cell>
          <cell r="E3169">
            <v>3</v>
          </cell>
          <cell r="F3169">
            <v>45791</v>
          </cell>
          <cell r="G3169" t="str">
            <v>（中铁五局新津tod项目）成都市新津区旭辉天府未来城南(华金路南)</v>
          </cell>
          <cell r="H3169" t="str">
            <v>戴军</v>
          </cell>
          <cell r="I3169">
            <v>15984585768</v>
          </cell>
        </row>
        <row r="3170">
          <cell r="A3170" t="str">
            <v>钢固融</v>
          </cell>
          <cell r="B3170" t="str">
            <v>螺纹钢</v>
          </cell>
          <cell r="C3170" t="str">
            <v>HRB500E Φ20 9m</v>
          </cell>
          <cell r="D3170" t="str">
            <v>吨</v>
          </cell>
          <cell r="E3170">
            <v>3</v>
          </cell>
          <cell r="F3170">
            <v>45791</v>
          </cell>
          <cell r="G3170" t="str">
            <v>（中铁五局新津tod项目）成都市新津区旭辉天府未来城南(华金路南)</v>
          </cell>
          <cell r="H3170" t="str">
            <v>戴军</v>
          </cell>
          <cell r="I3170">
            <v>15984585768</v>
          </cell>
        </row>
        <row r="3171">
          <cell r="A3171" t="str">
            <v>钢固融</v>
          </cell>
          <cell r="B3171" t="str">
            <v>螺纹钢</v>
          </cell>
          <cell r="C3171" t="str">
            <v>HRB500E Φ22 9m</v>
          </cell>
          <cell r="D3171" t="str">
            <v>吨</v>
          </cell>
          <cell r="E3171">
            <v>3</v>
          </cell>
          <cell r="F3171">
            <v>45791</v>
          </cell>
          <cell r="G3171" t="str">
            <v>（中铁五局新津tod项目）成都市新津区旭辉天府未来城南(华金路南)</v>
          </cell>
          <cell r="H3171" t="str">
            <v>戴军</v>
          </cell>
          <cell r="I3171">
            <v>15984585768</v>
          </cell>
        </row>
        <row r="3172">
          <cell r="A3172" t="str">
            <v>钢固融</v>
          </cell>
          <cell r="B3172" t="str">
            <v>螺纹钢</v>
          </cell>
          <cell r="C3172" t="str">
            <v>HRB500E Φ25 9m</v>
          </cell>
          <cell r="D3172" t="str">
            <v>吨</v>
          </cell>
          <cell r="E3172">
            <v>10</v>
          </cell>
          <cell r="F3172">
            <v>45791</v>
          </cell>
          <cell r="G3172" t="str">
            <v>（中铁五局新津tod项目）成都市新津区旭辉天府未来城南(华金路南)</v>
          </cell>
          <cell r="H3172" t="str">
            <v>戴军</v>
          </cell>
          <cell r="I3172">
            <v>15984585768</v>
          </cell>
        </row>
        <row r="3173">
          <cell r="A3173" t="str">
            <v>德胜</v>
          </cell>
          <cell r="B3173" t="str">
            <v>螺纹钢</v>
          </cell>
          <cell r="C3173" t="str">
            <v>HRB400E Φ12 9m</v>
          </cell>
          <cell r="D3173" t="str">
            <v>吨</v>
          </cell>
          <cell r="E3173">
            <v>18</v>
          </cell>
          <cell r="F3173">
            <v>45791</v>
          </cell>
          <cell r="G3173" t="str">
            <v>（中铁五局新津tod项目）成都市新津区旭辉天府未来城南(华金路南)</v>
          </cell>
          <cell r="H3173" t="str">
            <v>李霜</v>
          </cell>
          <cell r="I3173">
            <v>18785086540</v>
          </cell>
        </row>
        <row r="3174">
          <cell r="A3174" t="str">
            <v>德胜</v>
          </cell>
          <cell r="B3174" t="str">
            <v>螺纹钢</v>
          </cell>
          <cell r="C3174" t="str">
            <v>HRB400E Φ14 9m</v>
          </cell>
          <cell r="D3174" t="str">
            <v>吨</v>
          </cell>
          <cell r="E3174">
            <v>3</v>
          </cell>
          <cell r="F3174">
            <v>45791</v>
          </cell>
          <cell r="G3174" t="str">
            <v>（中铁五局新津tod项目）成都市新津区旭辉天府未来城南(华金路南)</v>
          </cell>
          <cell r="H3174" t="str">
            <v>李霜</v>
          </cell>
          <cell r="I3174">
            <v>18785086540</v>
          </cell>
        </row>
        <row r="3175">
          <cell r="A3175" t="str">
            <v>德胜</v>
          </cell>
          <cell r="B3175" t="str">
            <v>螺纹钢</v>
          </cell>
          <cell r="C3175" t="str">
            <v>HRB500E Φ16 9m</v>
          </cell>
          <cell r="D3175" t="str">
            <v>吨</v>
          </cell>
          <cell r="E3175">
            <v>3</v>
          </cell>
          <cell r="F3175">
            <v>45791</v>
          </cell>
          <cell r="G3175" t="str">
            <v>（中铁五局新津tod项目）成都市新津区旭辉天府未来城南(华金路南)</v>
          </cell>
          <cell r="H3175" t="str">
            <v>李霜</v>
          </cell>
          <cell r="I3175">
            <v>18785086540</v>
          </cell>
        </row>
        <row r="3176">
          <cell r="A3176" t="str">
            <v>德胜</v>
          </cell>
          <cell r="B3176" t="str">
            <v>螺纹钢</v>
          </cell>
          <cell r="C3176" t="str">
            <v>HRB500E Φ18 9m</v>
          </cell>
          <cell r="D3176" t="str">
            <v>吨</v>
          </cell>
          <cell r="E3176">
            <v>3</v>
          </cell>
          <cell r="F3176">
            <v>45791</v>
          </cell>
          <cell r="G3176" t="str">
            <v>（中铁五局新津tod项目）成都市新津区旭辉天府未来城南(华金路南)</v>
          </cell>
          <cell r="H3176" t="str">
            <v>李霜</v>
          </cell>
          <cell r="I3176">
            <v>18785086540</v>
          </cell>
        </row>
        <row r="3177">
          <cell r="A3177" t="str">
            <v>德胜</v>
          </cell>
          <cell r="B3177" t="str">
            <v>螺纹钢</v>
          </cell>
          <cell r="C3177" t="str">
            <v>HRB500E Φ25 9m</v>
          </cell>
          <cell r="D3177" t="str">
            <v>吨</v>
          </cell>
          <cell r="E3177">
            <v>10</v>
          </cell>
          <cell r="F3177">
            <v>45791</v>
          </cell>
          <cell r="G3177" t="str">
            <v>（中铁五局新津tod项目）成都市新津区旭辉天府未来城南(华金路南)</v>
          </cell>
          <cell r="H3177" t="str">
            <v>李霜</v>
          </cell>
          <cell r="I3177">
            <v>18785086540</v>
          </cell>
        </row>
        <row r="3178">
          <cell r="A3178" t="str">
            <v>钢固融</v>
          </cell>
          <cell r="B3178" t="str">
            <v>螺纹钢</v>
          </cell>
          <cell r="C3178" t="str">
            <v>HRB500EФ32*9m</v>
          </cell>
          <cell r="D3178" t="str">
            <v>吨</v>
          </cell>
          <cell r="E3178">
            <v>140</v>
          </cell>
          <cell r="F3178">
            <v>45791</v>
          </cell>
          <cell r="G3178" t="str">
            <v>（中铁九桥康新高速TJ1-3标）四川省甘孜州康定市折多塘村车管所旁（使用德胜、威钢、成实）</v>
          </cell>
          <cell r="H3178" t="str">
            <v>王营光</v>
          </cell>
          <cell r="I3178">
            <v>13479287250</v>
          </cell>
        </row>
        <row r="3179">
          <cell r="A3179" t="str">
            <v>八局</v>
          </cell>
          <cell r="B3179" t="str">
            <v>盘螺</v>
          </cell>
          <cell r="C3179" t="str">
            <v>HRB400E Φ12</v>
          </cell>
          <cell r="D3179" t="str">
            <v>吨</v>
          </cell>
          <cell r="E3179">
            <v>35</v>
          </cell>
          <cell r="F3179">
            <v>45791</v>
          </cell>
          <cell r="G3179" t="str">
            <v>（中铁广州局-资乐高速5标）四川省乐山市井研县希望大道116号</v>
          </cell>
          <cell r="H3179" t="str">
            <v>廖俊杰</v>
          </cell>
          <cell r="I3179">
            <v>15775100965</v>
          </cell>
        </row>
        <row r="3180">
          <cell r="A3180" t="str">
            <v>润耀</v>
          </cell>
          <cell r="B3180" t="str">
            <v>盘螺</v>
          </cell>
          <cell r="C3180" t="str">
            <v>HRB400E Φ12</v>
          </cell>
          <cell r="D3180" t="str">
            <v>吨</v>
          </cell>
          <cell r="E3180">
            <v>10</v>
          </cell>
          <cell r="F3180">
            <v>45791</v>
          </cell>
          <cell r="G3180" t="str">
            <v>（华西萌海科创农业生态谷）成都市简阳市白金山水库</v>
          </cell>
          <cell r="H3180" t="str">
            <v>石清国</v>
          </cell>
          <cell r="I3180">
            <v>13458642015</v>
          </cell>
        </row>
        <row r="3181">
          <cell r="A3181" t="str">
            <v>润耀</v>
          </cell>
          <cell r="B3181" t="str">
            <v>螺纹钢</v>
          </cell>
          <cell r="C3181" t="str">
            <v>HRB400E Φ12 9m</v>
          </cell>
          <cell r="D3181" t="str">
            <v>吨</v>
          </cell>
          <cell r="E3181">
            <v>8</v>
          </cell>
          <cell r="F3181">
            <v>45791</v>
          </cell>
          <cell r="G3181" t="str">
            <v>（华西萌海科创农业生态谷）成都市简阳市白金山水库</v>
          </cell>
          <cell r="H3181" t="str">
            <v>石清国</v>
          </cell>
          <cell r="I3181">
            <v>13458642015</v>
          </cell>
        </row>
        <row r="3182">
          <cell r="A3182" t="str">
            <v>润耀</v>
          </cell>
          <cell r="B3182" t="str">
            <v>螺纹钢</v>
          </cell>
          <cell r="C3182" t="str">
            <v>HRB400E Φ14 9m</v>
          </cell>
          <cell r="D3182" t="str">
            <v>吨</v>
          </cell>
          <cell r="E3182">
            <v>3</v>
          </cell>
          <cell r="F3182">
            <v>45791</v>
          </cell>
          <cell r="G3182" t="str">
            <v>（华西萌海科创农业生态谷）成都市简阳市白金山水库</v>
          </cell>
          <cell r="H3182" t="str">
            <v>石清国</v>
          </cell>
          <cell r="I3182">
            <v>13458642015</v>
          </cell>
        </row>
        <row r="3183">
          <cell r="A3183" t="str">
            <v>润耀</v>
          </cell>
          <cell r="B3183" t="str">
            <v>螺纹钢</v>
          </cell>
          <cell r="C3183" t="str">
            <v>HRB500E Φ25</v>
          </cell>
          <cell r="D3183" t="str">
            <v>吨</v>
          </cell>
          <cell r="E3183">
            <v>14</v>
          </cell>
          <cell r="F3183">
            <v>45791</v>
          </cell>
          <cell r="G3183" t="str">
            <v>（华西萌海科创农业生态谷）成都市简阳市白金山水库</v>
          </cell>
          <cell r="H3183" t="str">
            <v>石清国</v>
          </cell>
          <cell r="I3183">
            <v>13458642015</v>
          </cell>
        </row>
        <row r="3184">
          <cell r="A3184" t="str">
            <v>吉晨盛泰</v>
          </cell>
          <cell r="B3184" t="str">
            <v>螺纹钢</v>
          </cell>
          <cell r="C3184" t="str">
            <v>HRB400E Φ28</v>
          </cell>
          <cell r="D3184" t="str">
            <v>吨</v>
          </cell>
          <cell r="E3184">
            <v>15</v>
          </cell>
          <cell r="F3184">
            <v>45792</v>
          </cell>
          <cell r="G3184" t="str">
            <v>中铁隧道局路桥公司西昭高速2标1分部凉山州金阳县派来镇</v>
          </cell>
          <cell r="H3184" t="str">
            <v>杨勇</v>
          </cell>
          <cell r="I3184">
            <v>18882117172</v>
          </cell>
        </row>
        <row r="3185">
          <cell r="A3185" t="str">
            <v>吉晨盛泰</v>
          </cell>
          <cell r="B3185" t="str">
            <v>螺纹钢</v>
          </cell>
          <cell r="C3185" t="str">
            <v>HRB400E Φ25</v>
          </cell>
          <cell r="D3185" t="str">
            <v>吨</v>
          </cell>
          <cell r="E3185">
            <v>75</v>
          </cell>
          <cell r="F3185">
            <v>45792</v>
          </cell>
          <cell r="G3185" t="str">
            <v>中铁隧道局路桥公司西昭高速2标1分部凉山州金阳县派来镇</v>
          </cell>
          <cell r="H3185" t="str">
            <v>杨勇</v>
          </cell>
          <cell r="I3185">
            <v>18882117172</v>
          </cell>
        </row>
        <row r="3186">
          <cell r="A3186" t="str">
            <v>吉晨盛泰</v>
          </cell>
          <cell r="B3186" t="str">
            <v>螺纹钢</v>
          </cell>
          <cell r="C3186" t="str">
            <v>HRB400E Φ12</v>
          </cell>
          <cell r="D3186" t="str">
            <v>吨</v>
          </cell>
          <cell r="E3186">
            <v>15</v>
          </cell>
          <cell r="F3186">
            <v>45792</v>
          </cell>
          <cell r="G3186" t="str">
            <v>中铁隧道局路桥公司西昭高速2标1分部凉山州金阳县派来镇</v>
          </cell>
          <cell r="H3186" t="str">
            <v>杨勇</v>
          </cell>
          <cell r="I3186">
            <v>18882117172</v>
          </cell>
        </row>
        <row r="3187">
          <cell r="A3187" t="str">
            <v>吉晨盛泰</v>
          </cell>
          <cell r="B3187" t="str">
            <v>螺纹钢</v>
          </cell>
          <cell r="C3187" t="str">
            <v>HRB400E Φ22</v>
          </cell>
          <cell r="D3187" t="str">
            <v>吨</v>
          </cell>
          <cell r="E3187">
            <v>45</v>
          </cell>
          <cell r="F3187">
            <v>45792</v>
          </cell>
          <cell r="G3187" t="str">
            <v>中铁隧道局路桥公司西昭高速2标1分部凉山州金阳县派来镇</v>
          </cell>
          <cell r="H3187" t="str">
            <v>杨勇</v>
          </cell>
          <cell r="I3187">
            <v>18882117172</v>
          </cell>
        </row>
        <row r="3188">
          <cell r="A3188" t="str">
            <v>吉晨盛泰</v>
          </cell>
          <cell r="B3188" t="str">
            <v>盘螺</v>
          </cell>
          <cell r="C3188" t="str">
            <v>HRB400E10</v>
          </cell>
          <cell r="D3188" t="str">
            <v>吨</v>
          </cell>
          <cell r="E3188">
            <v>35</v>
          </cell>
          <cell r="F3188">
            <v>45792</v>
          </cell>
          <cell r="G3188" t="str">
            <v>（ 中铁一局四公司西昭高速6标3部）昭觉县洒拉地坡乡三分部山里钢筋场</v>
          </cell>
          <cell r="H3188" t="str">
            <v>陈忠</v>
          </cell>
          <cell r="I3188">
            <v>15730783825</v>
          </cell>
        </row>
        <row r="3189">
          <cell r="A3189" t="str">
            <v>吉晨盛泰</v>
          </cell>
          <cell r="B3189" t="str">
            <v>盘螺</v>
          </cell>
          <cell r="C3189" t="str">
            <v>HRB400EΦ10</v>
          </cell>
          <cell r="D3189" t="str">
            <v>吨</v>
          </cell>
          <cell r="E3189">
            <v>35</v>
          </cell>
          <cell r="F3189">
            <v>45792</v>
          </cell>
          <cell r="G3189" t="str">
            <v>（中铁广州局深圳公司西昭高速9标）四川省凉山彝族自治州西昌市西乡乡三百村</v>
          </cell>
          <cell r="H3189" t="str">
            <v>伍红林</v>
          </cell>
          <cell r="I3189">
            <v>18683860677</v>
          </cell>
        </row>
        <row r="3190">
          <cell r="A3190" t="str">
            <v>吉晨盛泰</v>
          </cell>
          <cell r="B3190" t="str">
            <v>螺纹钢</v>
          </cell>
          <cell r="C3190" t="str">
            <v>HRB400EΦ12*9m</v>
          </cell>
          <cell r="D3190" t="str">
            <v>吨</v>
          </cell>
          <cell r="E3190">
            <v>70</v>
          </cell>
          <cell r="F3190">
            <v>45792</v>
          </cell>
          <cell r="G3190" t="str">
            <v>（中铁广州局深圳公司西昭高速9标）四川省凉山彝族自治州西昌市西乡乡三百村</v>
          </cell>
          <cell r="H3190" t="str">
            <v>伍红林</v>
          </cell>
          <cell r="I3190">
            <v>18683860677</v>
          </cell>
        </row>
        <row r="3191">
          <cell r="A3191" t="str">
            <v>吉晨盛泰</v>
          </cell>
          <cell r="B3191" t="str">
            <v>螺纹钢</v>
          </cell>
          <cell r="C3191" t="str">
            <v>HRB400EΦ12*12m</v>
          </cell>
          <cell r="D3191" t="str">
            <v>吨</v>
          </cell>
          <cell r="E3191">
            <v>60</v>
          </cell>
          <cell r="F3191">
            <v>45792</v>
          </cell>
          <cell r="G3191" t="str">
            <v>（中铁广州局深圳公司西昭高速9标）四川省凉山彝族自治州西昌市西乡乡三百村</v>
          </cell>
          <cell r="H3191" t="str">
            <v>伍红林</v>
          </cell>
          <cell r="I3191">
            <v>18683860677</v>
          </cell>
        </row>
        <row r="3192">
          <cell r="A3192" t="str">
            <v>吉晨盛泰</v>
          </cell>
          <cell r="B3192" t="str">
            <v>螺纹钢</v>
          </cell>
          <cell r="C3192" t="str">
            <v>HRB400EΦ16*9m</v>
          </cell>
          <cell r="D3192" t="str">
            <v>吨</v>
          </cell>
          <cell r="E3192">
            <v>35</v>
          </cell>
          <cell r="F3192">
            <v>45792</v>
          </cell>
          <cell r="G3192" t="str">
            <v>（中铁广州局深圳公司西昭高速9标）四川省凉山彝族自治州西昌市西乡乡三百村</v>
          </cell>
          <cell r="H3192" t="str">
            <v>伍红林</v>
          </cell>
          <cell r="I3192">
            <v>18683860677</v>
          </cell>
        </row>
        <row r="3193">
          <cell r="A3193" t="str">
            <v>吉晨盛泰</v>
          </cell>
          <cell r="B3193" t="str">
            <v>螺纹钢</v>
          </cell>
          <cell r="C3193" t="str">
            <v>HRB400EΦ18*9m</v>
          </cell>
          <cell r="D3193" t="str">
            <v>吨</v>
          </cell>
          <cell r="E3193">
            <v>12</v>
          </cell>
          <cell r="F3193">
            <v>45792</v>
          </cell>
          <cell r="G3193" t="str">
            <v>（中铁广州局深圳公司西昭高速9标）四川省凉山彝族自治州西昌市西乡乡三百村</v>
          </cell>
          <cell r="H3193" t="str">
            <v>伍红林</v>
          </cell>
          <cell r="I3193">
            <v>18683860677</v>
          </cell>
        </row>
        <row r="3194">
          <cell r="A3194" t="str">
            <v>吉晨盛泰</v>
          </cell>
          <cell r="B3194" t="str">
            <v>螺纹钢</v>
          </cell>
          <cell r="C3194" t="str">
            <v>HRB400EΦ22*9m</v>
          </cell>
          <cell r="D3194" t="str">
            <v>吨</v>
          </cell>
          <cell r="E3194">
            <v>47</v>
          </cell>
          <cell r="F3194">
            <v>45792</v>
          </cell>
          <cell r="G3194" t="str">
            <v>（中铁广州局深圳公司西昭高速9标）四川省凉山彝族自治州西昌市西乡乡三百村</v>
          </cell>
          <cell r="H3194" t="str">
            <v>伍红林</v>
          </cell>
          <cell r="I3194">
            <v>18683860677</v>
          </cell>
        </row>
        <row r="3195">
          <cell r="A3195" t="str">
            <v>吉晨盛泰</v>
          </cell>
          <cell r="B3195" t="str">
            <v>螺纹钢</v>
          </cell>
          <cell r="C3195" t="str">
            <v>HRB500EΦ28*9m</v>
          </cell>
          <cell r="D3195" t="str">
            <v>吨</v>
          </cell>
          <cell r="E3195">
            <v>120</v>
          </cell>
          <cell r="F3195">
            <v>45792</v>
          </cell>
          <cell r="G3195" t="str">
            <v>（中铁广州局深圳公司西昭高速9标）四川省凉山彝族自治州西昌市西乡乡三百村</v>
          </cell>
          <cell r="H3195" t="str">
            <v>伍红林</v>
          </cell>
          <cell r="I3195">
            <v>18683860677</v>
          </cell>
        </row>
        <row r="3196">
          <cell r="A3196" t="str">
            <v>德胜</v>
          </cell>
          <cell r="B3196" t="str">
            <v>螺纹钢</v>
          </cell>
          <cell r="C3196" t="str">
            <v>HRB500E Φ22</v>
          </cell>
          <cell r="D3196" t="str">
            <v>吨</v>
          </cell>
          <cell r="E3196">
            <v>35</v>
          </cell>
          <cell r="F3196">
            <v>45792</v>
          </cell>
          <cell r="G3196" t="str">
            <v>（中铁六局呼和公司康新高速TJ4-2标）四川省甘孜藏族自治州康定市新都桥镇东俄罗三村中建八局搅拌站旁</v>
          </cell>
          <cell r="H3196" t="str">
            <v>王坤</v>
          </cell>
          <cell r="I3196">
            <v>15647490007</v>
          </cell>
        </row>
        <row r="3197">
          <cell r="A3197" t="str">
            <v>德胜</v>
          </cell>
          <cell r="B3197" t="str">
            <v>螺纹钢</v>
          </cell>
          <cell r="C3197" t="str">
            <v>HRB500E Φ22 12m</v>
          </cell>
          <cell r="D3197" t="str">
            <v>吨</v>
          </cell>
          <cell r="E3197">
            <v>70</v>
          </cell>
          <cell r="F3197">
            <v>45792</v>
          </cell>
          <cell r="G3197" t="str">
            <v>(宜宾兴港三江新区长江工业园建设项目-3#8#土建)宜宾市翠屏区宜宾汽车零部件配套产业基地(纬五路南)</v>
          </cell>
          <cell r="H3197" t="str">
            <v>严石林</v>
          </cell>
          <cell r="I3197">
            <v>15924731822</v>
          </cell>
        </row>
        <row r="3198">
          <cell r="A3198" t="str">
            <v>海南海控</v>
          </cell>
          <cell r="B3198" t="str">
            <v>盘螺</v>
          </cell>
          <cell r="C3198" t="str">
            <v>HRB400EФ12</v>
          </cell>
          <cell r="D3198" t="str">
            <v>吨</v>
          </cell>
          <cell r="E3198">
            <v>70</v>
          </cell>
          <cell r="F3198">
            <v>45792</v>
          </cell>
          <cell r="G3198" t="str">
            <v>（中铁六局呼和公司康新高速TJ4-2标）四川省甘孜藏族自治州康定市新都桥镇东俄罗三村中建八局搅拌站旁</v>
          </cell>
          <cell r="H3198" t="str">
            <v>王坤</v>
          </cell>
          <cell r="I3198">
            <v>15647490007</v>
          </cell>
        </row>
        <row r="3199">
          <cell r="A3199" t="str">
            <v>钢固融</v>
          </cell>
          <cell r="B3199" t="str">
            <v>盘螺</v>
          </cell>
          <cell r="C3199" t="str">
            <v>HRB400E Φ10</v>
          </cell>
          <cell r="D3199" t="str">
            <v>吨</v>
          </cell>
          <cell r="E3199">
            <v>26</v>
          </cell>
          <cell r="F3199">
            <v>45792</v>
          </cell>
          <cell r="G3199" t="str">
            <v>（中铁五局新津tod项目）成都市新津区旭辉天府未来城南(华金路南)</v>
          </cell>
          <cell r="H3199" t="str">
            <v>戴军</v>
          </cell>
          <cell r="I3199">
            <v>15984585768</v>
          </cell>
        </row>
        <row r="3200">
          <cell r="A3200" t="str">
            <v>钢固融</v>
          </cell>
          <cell r="B3200" t="str">
            <v>盘螺</v>
          </cell>
          <cell r="C3200" t="str">
            <v>HRB400E Φ8</v>
          </cell>
          <cell r="D3200" t="str">
            <v>吨</v>
          </cell>
          <cell r="E3200">
            <v>8</v>
          </cell>
          <cell r="F3200">
            <v>45792</v>
          </cell>
          <cell r="G3200" t="str">
            <v>（中铁五局新津tod项目）成都市新津区旭辉天府未来城南(华金路南)</v>
          </cell>
          <cell r="H3200" t="str">
            <v>戴军</v>
          </cell>
          <cell r="I3200">
            <v>15984585768</v>
          </cell>
        </row>
        <row r="3201">
          <cell r="A3201" t="str">
            <v>钢固融</v>
          </cell>
          <cell r="B3201" t="str">
            <v>螺纹钢</v>
          </cell>
          <cell r="C3201" t="str">
            <v>HRB400E Φ12 9m</v>
          </cell>
          <cell r="D3201" t="str">
            <v>吨</v>
          </cell>
          <cell r="E3201">
            <v>5</v>
          </cell>
          <cell r="F3201">
            <v>45792</v>
          </cell>
          <cell r="G3201" t="str">
            <v>（五局建筑温江tod项目）罗欣安若维他药业(成都)有限公司南94米温江区海发路附近</v>
          </cell>
          <cell r="H3201" t="str">
            <v>兰</v>
          </cell>
          <cell r="I3201">
            <v>18281603736</v>
          </cell>
        </row>
        <row r="3202">
          <cell r="A3202" t="str">
            <v>钢固融</v>
          </cell>
          <cell r="B3202" t="str">
            <v>螺纹钢</v>
          </cell>
          <cell r="C3202" t="str">
            <v>HRB400E Φ14 9m</v>
          </cell>
          <cell r="D3202" t="str">
            <v>吨</v>
          </cell>
          <cell r="E3202">
            <v>2.5</v>
          </cell>
          <cell r="F3202">
            <v>45792</v>
          </cell>
          <cell r="G3202" t="str">
            <v>（五局建筑温江tod项目）罗欣安若维他药业(成都)有限公司南94米温江区海发路附近</v>
          </cell>
          <cell r="H3202" t="str">
            <v>兰</v>
          </cell>
          <cell r="I3202">
            <v>18281603736</v>
          </cell>
        </row>
        <row r="3203">
          <cell r="A3203" t="str">
            <v>钢固融</v>
          </cell>
          <cell r="B3203" t="str">
            <v>螺纹钢</v>
          </cell>
          <cell r="C3203" t="str">
            <v>HRB400E Φ18 9m</v>
          </cell>
          <cell r="D3203" t="str">
            <v>吨</v>
          </cell>
          <cell r="E3203">
            <v>2.5</v>
          </cell>
          <cell r="F3203">
            <v>45792</v>
          </cell>
          <cell r="G3203" t="str">
            <v>（五局建筑温江tod项目）罗欣安若维他药业(成都)有限公司南94米温江区海发路附近</v>
          </cell>
          <cell r="H3203" t="str">
            <v>兰</v>
          </cell>
          <cell r="I3203">
            <v>18281603736</v>
          </cell>
        </row>
        <row r="3204">
          <cell r="A3204" t="str">
            <v>钢固融</v>
          </cell>
          <cell r="B3204" t="str">
            <v>螺纹钢</v>
          </cell>
          <cell r="C3204" t="str">
            <v>HRB400E Φ20 9m</v>
          </cell>
          <cell r="D3204" t="str">
            <v>吨</v>
          </cell>
          <cell r="E3204">
            <v>17.5</v>
          </cell>
          <cell r="F3204">
            <v>45792</v>
          </cell>
          <cell r="G3204" t="str">
            <v>（五局建筑温江tod项目）罗欣安若维他药业(成都)有限公司南94米温江区海发路附近</v>
          </cell>
          <cell r="H3204" t="str">
            <v>兰</v>
          </cell>
          <cell r="I3204">
            <v>18281603736</v>
          </cell>
        </row>
        <row r="3205">
          <cell r="A3205" t="str">
            <v>钢固融</v>
          </cell>
          <cell r="B3205" t="str">
            <v>螺纹钢</v>
          </cell>
          <cell r="C3205" t="str">
            <v>HRB400E Φ22 9m</v>
          </cell>
          <cell r="D3205" t="str">
            <v>吨</v>
          </cell>
          <cell r="E3205">
            <v>35</v>
          </cell>
          <cell r="F3205">
            <v>45792</v>
          </cell>
          <cell r="G3205" t="str">
            <v>（五局建筑温江tod项目）罗欣安若维他药业(成都)有限公司南94米温江区海发路附近</v>
          </cell>
          <cell r="H3205" t="str">
            <v>兰</v>
          </cell>
          <cell r="I3205">
            <v>18281603736</v>
          </cell>
        </row>
        <row r="3206">
          <cell r="A3206" t="str">
            <v>钢固融</v>
          </cell>
          <cell r="B3206" t="str">
            <v>螺纹钢</v>
          </cell>
          <cell r="C3206" t="str">
            <v>HRB400E Φ25 9m</v>
          </cell>
          <cell r="D3206" t="str">
            <v>吨</v>
          </cell>
          <cell r="E3206">
            <v>2.5</v>
          </cell>
          <cell r="F3206">
            <v>45792</v>
          </cell>
          <cell r="G3206" t="str">
            <v>（五局建筑温江tod项目）罗欣安若维他药业(成都)有限公司南94米温江区海发路附近</v>
          </cell>
          <cell r="H3206" t="str">
            <v>兰</v>
          </cell>
          <cell r="I3206">
            <v>18281603736</v>
          </cell>
        </row>
        <row r="3207">
          <cell r="A3207" t="str">
            <v>晋邦</v>
          </cell>
          <cell r="B3207" t="str">
            <v>盘螺</v>
          </cell>
          <cell r="C3207" t="str">
            <v>HRB400E Φ8</v>
          </cell>
          <cell r="D3207" t="str">
            <v>吨</v>
          </cell>
          <cell r="E3207">
            <v>15</v>
          </cell>
          <cell r="F3207">
            <v>45792</v>
          </cell>
          <cell r="G3207" t="str">
            <v>（十九冶-江龙高速二分部）重庆市云阳县宝坪镇双塆村*宝坪服务区南侧综合楼</v>
          </cell>
          <cell r="H3207" t="str">
            <v>张鹏</v>
          </cell>
          <cell r="I3207">
            <v>18223006448</v>
          </cell>
        </row>
        <row r="3208">
          <cell r="A3208" t="str">
            <v>晋邦</v>
          </cell>
          <cell r="B3208" t="str">
            <v>直螺纹</v>
          </cell>
          <cell r="C3208" t="str">
            <v>HRB400E Φ12 9m</v>
          </cell>
          <cell r="D3208" t="str">
            <v>吨</v>
          </cell>
          <cell r="E3208">
            <v>4</v>
          </cell>
          <cell r="F3208">
            <v>45792</v>
          </cell>
          <cell r="G3208" t="str">
            <v>（十九冶-江龙高速二分部）重庆市云阳县宝坪镇双塆村*宝坪服务区南侧综合楼</v>
          </cell>
          <cell r="H3208" t="str">
            <v>张鹏</v>
          </cell>
          <cell r="I3208">
            <v>18223006448</v>
          </cell>
        </row>
        <row r="3209">
          <cell r="A3209" t="str">
            <v>晋邦</v>
          </cell>
          <cell r="B3209" t="str">
            <v>直螺纹</v>
          </cell>
          <cell r="C3209" t="str">
            <v>HRB400E Φ18 9m</v>
          </cell>
          <cell r="D3209" t="str">
            <v>吨</v>
          </cell>
          <cell r="E3209">
            <v>2</v>
          </cell>
          <cell r="F3209">
            <v>45792</v>
          </cell>
          <cell r="G3209" t="str">
            <v>（十九冶-江龙高速二分部）重庆市云阳县宝坪镇双塆村*宝坪服务区南侧综合楼</v>
          </cell>
          <cell r="H3209" t="str">
            <v>张鹏</v>
          </cell>
          <cell r="I3209">
            <v>18223006448</v>
          </cell>
        </row>
        <row r="3210">
          <cell r="A3210" t="str">
            <v>晋邦</v>
          </cell>
          <cell r="B3210" t="str">
            <v>直螺纹</v>
          </cell>
          <cell r="C3210" t="str">
            <v>HRB400E Φ20 9m</v>
          </cell>
          <cell r="D3210" t="str">
            <v>吨</v>
          </cell>
          <cell r="E3210">
            <v>10</v>
          </cell>
          <cell r="F3210">
            <v>45792</v>
          </cell>
          <cell r="G3210" t="str">
            <v>（十九冶-江龙高速二分部）重庆市云阳县宝坪镇双塆村*宝坪服务区南侧综合楼</v>
          </cell>
          <cell r="H3210" t="str">
            <v>张鹏</v>
          </cell>
          <cell r="I3210">
            <v>18223006448</v>
          </cell>
        </row>
        <row r="3211">
          <cell r="A3211" t="str">
            <v>晋邦</v>
          </cell>
          <cell r="B3211" t="str">
            <v>直螺纹</v>
          </cell>
          <cell r="C3211" t="str">
            <v>HRB400E Φ25 9m</v>
          </cell>
          <cell r="D3211" t="str">
            <v>吨</v>
          </cell>
          <cell r="E3211">
            <v>7</v>
          </cell>
          <cell r="F3211">
            <v>45792</v>
          </cell>
          <cell r="G3211" t="str">
            <v>（十九冶-江龙高速二分部）重庆市云阳县宝坪镇双塆村*宝坪服务区南侧综合楼</v>
          </cell>
          <cell r="H3211" t="str">
            <v>张鹏</v>
          </cell>
          <cell r="I3211">
            <v>18223006448</v>
          </cell>
        </row>
        <row r="3212">
          <cell r="A3212" t="str">
            <v>晋邦</v>
          </cell>
          <cell r="B3212" t="str">
            <v>盘螺</v>
          </cell>
          <cell r="C3212" t="str">
            <v>HRB400E Φ12</v>
          </cell>
          <cell r="D3212" t="str">
            <v>吨</v>
          </cell>
          <cell r="E3212">
            <v>26</v>
          </cell>
          <cell r="F3212">
            <v>45792</v>
          </cell>
          <cell r="G3212" t="str">
            <v>（十九冶-华电重庆奉节）重庆市奉节县康乐镇七星村</v>
          </cell>
          <cell r="H3212" t="str">
            <v>岑甲乐</v>
          </cell>
          <cell r="I3212">
            <v>17349037782</v>
          </cell>
        </row>
        <row r="3213">
          <cell r="A3213" t="str">
            <v>晋邦</v>
          </cell>
          <cell r="B3213" t="str">
            <v>螺纹钢</v>
          </cell>
          <cell r="C3213" t="str">
            <v>HRB400E Φ25 9m</v>
          </cell>
          <cell r="D3213" t="str">
            <v>吨</v>
          </cell>
          <cell r="E3213">
            <v>9</v>
          </cell>
          <cell r="F3213">
            <v>45792</v>
          </cell>
          <cell r="G3213" t="str">
            <v>（十九冶-华电重庆奉节）重庆市奉节县康乐镇七星村</v>
          </cell>
          <cell r="H3213" t="str">
            <v>岑甲乐</v>
          </cell>
          <cell r="I3213">
            <v>17349037782</v>
          </cell>
        </row>
        <row r="3214">
          <cell r="A3214" t="str">
            <v>晋邦</v>
          </cell>
          <cell r="B3214" t="str">
            <v>螺纹钢</v>
          </cell>
          <cell r="C3214" t="str">
            <v>HRB400E Φ32 9m</v>
          </cell>
          <cell r="D3214" t="str">
            <v>吨</v>
          </cell>
          <cell r="E3214">
            <v>166</v>
          </cell>
          <cell r="F3214">
            <v>45792</v>
          </cell>
          <cell r="G3214" t="str">
            <v>（十九冶-华电重庆奉节）重庆市奉节县康乐镇七星村</v>
          </cell>
          <cell r="H3214" t="str">
            <v>岑甲乐</v>
          </cell>
          <cell r="I3214">
            <v>17349037782</v>
          </cell>
        </row>
        <row r="3215">
          <cell r="A3215" t="str">
            <v>晋邦</v>
          </cell>
          <cell r="B3215" t="str">
            <v>盘螺</v>
          </cell>
          <cell r="C3215" t="str">
            <v>HRB400E Φ10</v>
          </cell>
          <cell r="D3215" t="str">
            <v>吨</v>
          </cell>
          <cell r="E3215">
            <v>10</v>
          </cell>
          <cell r="F3215">
            <v>45792</v>
          </cell>
          <cell r="G3215" t="str">
            <v>（十九冶-华电重庆奉节）重庆市奉节县康乐镇七星村</v>
          </cell>
          <cell r="H3215" t="str">
            <v>岑甲乐</v>
          </cell>
          <cell r="I3215">
            <v>17349037782</v>
          </cell>
        </row>
        <row r="3216">
          <cell r="A3216" t="str">
            <v>晋邦</v>
          </cell>
          <cell r="B3216" t="str">
            <v>螺纹钢</v>
          </cell>
          <cell r="C3216" t="str">
            <v>HRB400E Φ25 9m</v>
          </cell>
          <cell r="D3216" t="str">
            <v>吨</v>
          </cell>
          <cell r="E3216">
            <v>5</v>
          </cell>
          <cell r="F3216">
            <v>45792</v>
          </cell>
          <cell r="G3216" t="str">
            <v>（十九冶-华电重庆奉节）重庆市奉节县康乐镇七星村</v>
          </cell>
          <cell r="H3216" t="str">
            <v>岑甲乐</v>
          </cell>
          <cell r="I3216">
            <v>17349037782</v>
          </cell>
        </row>
        <row r="3217">
          <cell r="A3217" t="str">
            <v>晋邦</v>
          </cell>
          <cell r="B3217" t="str">
            <v>螺纹钢</v>
          </cell>
          <cell r="C3217" t="str">
            <v>HRB400E Φ32 9m</v>
          </cell>
          <cell r="D3217" t="str">
            <v>吨</v>
          </cell>
          <cell r="E3217">
            <v>80</v>
          </cell>
          <cell r="F3217">
            <v>45792</v>
          </cell>
          <cell r="G3217" t="str">
            <v>（十九冶-华电重庆奉节）重庆市奉节县康乐镇七星村</v>
          </cell>
          <cell r="H3217" t="str">
            <v>岑甲乐</v>
          </cell>
          <cell r="I3217">
            <v>17349037782</v>
          </cell>
        </row>
        <row r="3218">
          <cell r="A3218" t="str">
            <v>八局</v>
          </cell>
          <cell r="B3218" t="str">
            <v>螺纹钢</v>
          </cell>
          <cell r="C3218" t="str">
            <v>HRB400E Φ14 12m</v>
          </cell>
          <cell r="D3218" t="str">
            <v>吨</v>
          </cell>
          <cell r="E3218">
            <v>35</v>
          </cell>
          <cell r="F3218">
            <v>45792</v>
          </cell>
          <cell r="G3218" t="str">
            <v>（中铁五局-成渝扩容3标）四川省资阳市雁江区伍隍镇铺子村雁江区X138</v>
          </cell>
          <cell r="H3218" t="str">
            <v>王健</v>
          </cell>
          <cell r="I3218">
            <v>17726168395</v>
          </cell>
        </row>
        <row r="3219">
          <cell r="A3219" t="str">
            <v>八局</v>
          </cell>
          <cell r="B3219" t="str">
            <v>螺纹钢</v>
          </cell>
          <cell r="C3219" t="str">
            <v>HRB400E Φ16 12m</v>
          </cell>
          <cell r="D3219" t="str">
            <v>吨</v>
          </cell>
          <cell r="E3219">
            <v>70</v>
          </cell>
          <cell r="F3219">
            <v>45792</v>
          </cell>
          <cell r="G3219" t="str">
            <v>（中铁五局-成渝扩容3标）四川省资阳市雁江区伍隍镇铺子村雁江区X138</v>
          </cell>
          <cell r="H3219" t="str">
            <v>王健</v>
          </cell>
          <cell r="I3219">
            <v>17726168395</v>
          </cell>
        </row>
        <row r="3220">
          <cell r="A3220" t="str">
            <v>八局</v>
          </cell>
          <cell r="B3220" t="str">
            <v>螺纹钢</v>
          </cell>
          <cell r="C3220" t="str">
            <v>HRB400E Φ22 12m</v>
          </cell>
          <cell r="D3220" t="str">
            <v>吨</v>
          </cell>
          <cell r="E3220">
            <v>35</v>
          </cell>
          <cell r="F3220">
            <v>45792</v>
          </cell>
          <cell r="G3220" t="str">
            <v>（中铁五局-成渝扩容3标）四川省资阳市雁江区伍隍镇铺子村雁江区X138</v>
          </cell>
          <cell r="H3220" t="str">
            <v>王健</v>
          </cell>
          <cell r="I3220">
            <v>17726168395</v>
          </cell>
        </row>
        <row r="3221">
          <cell r="A3221" t="str">
            <v>八局</v>
          </cell>
          <cell r="B3221" t="str">
            <v>螺纹钢</v>
          </cell>
          <cell r="C3221" t="str">
            <v>HRB400E Φ25×12米</v>
          </cell>
          <cell r="D3221" t="str">
            <v>吨</v>
          </cell>
          <cell r="E3221">
            <v>35</v>
          </cell>
          <cell r="F3221">
            <v>45792</v>
          </cell>
          <cell r="G3221" t="str">
            <v>自永4标一局四公司（四川省内江市隆昌市金鹅街道自永4标一局四公司钢筋棚）</v>
          </cell>
          <cell r="H3221" t="str">
            <v>郝优</v>
          </cell>
          <cell r="I3221">
            <v>13891371707</v>
          </cell>
        </row>
        <row r="3222">
          <cell r="A3222" t="str">
            <v>八局</v>
          </cell>
          <cell r="B3222" t="str">
            <v>螺纹钢</v>
          </cell>
          <cell r="C3222" t="str">
            <v>HRB400E Φ22×12米</v>
          </cell>
          <cell r="D3222" t="str">
            <v>吨</v>
          </cell>
          <cell r="E3222">
            <v>35</v>
          </cell>
          <cell r="F3222">
            <v>45792</v>
          </cell>
          <cell r="G3222" t="str">
            <v>自永4标一局四公司（四川省内江市隆昌市金鹅街道自永4标一局四公司钢筋棚）</v>
          </cell>
          <cell r="H3222" t="str">
            <v>郝优</v>
          </cell>
          <cell r="I3222">
            <v>13891371707</v>
          </cell>
        </row>
        <row r="3223">
          <cell r="A3223" t="str">
            <v>八局</v>
          </cell>
          <cell r="B3223" t="str">
            <v>螺纹钢</v>
          </cell>
          <cell r="C3223" t="str">
            <v>HRB400E Φ22×9米</v>
          </cell>
          <cell r="D3223" t="str">
            <v>吨</v>
          </cell>
          <cell r="E3223">
            <v>35</v>
          </cell>
          <cell r="F3223">
            <v>45792</v>
          </cell>
          <cell r="G3223" t="str">
            <v>自永4标一局四公司（四川省内江市隆昌市金鹅街道自永4标一局四公司钢筋棚）</v>
          </cell>
          <cell r="H3223" t="str">
            <v>郝优</v>
          </cell>
          <cell r="I3223">
            <v>13891371707</v>
          </cell>
        </row>
        <row r="3224">
          <cell r="A3224" t="str">
            <v>湖北商贸</v>
          </cell>
          <cell r="B3224" t="str">
            <v>螺纹钢</v>
          </cell>
          <cell r="C3224" t="str">
            <v>HRB400E Φ12 9m</v>
          </cell>
          <cell r="D3224" t="str">
            <v>吨</v>
          </cell>
          <cell r="E3224">
            <v>35</v>
          </cell>
          <cell r="F3224">
            <v>45792</v>
          </cell>
          <cell r="G3224" t="str">
            <v>（中铁十局-资乐高速4标）四川省眉山市仁寿县彰加镇促进村中铁十局资乐高速1#钢筋场</v>
          </cell>
          <cell r="H3224" t="str">
            <v>杨飞</v>
          </cell>
          <cell r="I3224">
            <v>15667998777</v>
          </cell>
        </row>
        <row r="3225">
          <cell r="A3225" t="str">
            <v>湖北商贸</v>
          </cell>
          <cell r="B3225" t="str">
            <v>螺纹钢</v>
          </cell>
          <cell r="C3225" t="str">
            <v>HRB400E Φ14 12m</v>
          </cell>
          <cell r="D3225" t="str">
            <v>吨</v>
          </cell>
          <cell r="E3225">
            <v>35</v>
          </cell>
          <cell r="F3225">
            <v>45792</v>
          </cell>
          <cell r="G3225" t="str">
            <v>（中铁十局-资乐高速4标）四川省眉山市仁寿县彰加镇促进村中铁十局资乐高速1#钢筋场</v>
          </cell>
          <cell r="H3225" t="str">
            <v>杨飞</v>
          </cell>
          <cell r="I3225">
            <v>15667998777</v>
          </cell>
        </row>
        <row r="3226">
          <cell r="A3226" t="str">
            <v>湖北商贸</v>
          </cell>
          <cell r="B3226" t="str">
            <v>螺纹钢</v>
          </cell>
          <cell r="C3226" t="str">
            <v>HRB400E Φ16 9m</v>
          </cell>
          <cell r="D3226" t="str">
            <v>吨</v>
          </cell>
          <cell r="E3226">
            <v>20</v>
          </cell>
          <cell r="F3226">
            <v>45792</v>
          </cell>
          <cell r="G3226" t="str">
            <v>（中铁十局-资乐高速4标）四川省眉山市仁寿县彰加镇促进村中铁十局资乐高速1#钢筋场</v>
          </cell>
          <cell r="H3226" t="str">
            <v>杨飞</v>
          </cell>
          <cell r="I3226">
            <v>15667998777</v>
          </cell>
        </row>
        <row r="3227">
          <cell r="A3227" t="str">
            <v>湖北商贸</v>
          </cell>
          <cell r="B3227" t="str">
            <v>螺纹钢</v>
          </cell>
          <cell r="C3227" t="str">
            <v>HRB400E Φ25 12m</v>
          </cell>
          <cell r="D3227" t="str">
            <v>吨</v>
          </cell>
          <cell r="E3227">
            <v>15</v>
          </cell>
          <cell r="F3227">
            <v>45792</v>
          </cell>
          <cell r="G3227" t="str">
            <v>（中铁十局-资乐高速4标）四川省眉山市仁寿县彰加镇促进村中铁十局资乐高速1#钢筋场</v>
          </cell>
          <cell r="H3227" t="str">
            <v>杨飞</v>
          </cell>
          <cell r="I3227">
            <v>15667998777</v>
          </cell>
        </row>
        <row r="3228">
          <cell r="A3228" t="str">
            <v>湖北商贸</v>
          </cell>
          <cell r="B3228" t="str">
            <v>螺纹钢</v>
          </cell>
          <cell r="C3228" t="str">
            <v>HRB400E Φ32 12m</v>
          </cell>
          <cell r="D3228" t="str">
            <v>吨</v>
          </cell>
          <cell r="E3228">
            <v>35</v>
          </cell>
          <cell r="F3228">
            <v>45792</v>
          </cell>
          <cell r="G3228" t="str">
            <v>（中铁十局-资乐高速4标）四川省眉山市仁寿县彰加镇促进村中铁十局资乐高速1#钢筋场</v>
          </cell>
          <cell r="H3228" t="str">
            <v>杨飞</v>
          </cell>
          <cell r="I3228">
            <v>15667998777</v>
          </cell>
        </row>
        <row r="3229">
          <cell r="A3229" t="str">
            <v>湖北商贸</v>
          </cell>
          <cell r="B3229" t="str">
            <v>螺纹钢</v>
          </cell>
          <cell r="C3229" t="str">
            <v>HRB500E Φ25 12m</v>
          </cell>
          <cell r="D3229" t="str">
            <v>吨</v>
          </cell>
          <cell r="E3229">
            <v>35</v>
          </cell>
          <cell r="F3229">
            <v>45792</v>
          </cell>
          <cell r="G3229" t="str">
            <v>（中铁十局-资乐高速4标）四川省眉山市仁寿县彰加镇促进村中铁十局资乐高速1#钢筋场</v>
          </cell>
          <cell r="H3229" t="str">
            <v>杨飞</v>
          </cell>
          <cell r="I3229">
            <v>15667998777</v>
          </cell>
        </row>
        <row r="3230">
          <cell r="A3230" t="str">
            <v>湖北商贸</v>
          </cell>
          <cell r="B3230" t="str">
            <v>螺纹钢</v>
          </cell>
          <cell r="C3230" t="str">
            <v>HRB500E Φ28 12m</v>
          </cell>
          <cell r="D3230" t="str">
            <v>吨</v>
          </cell>
          <cell r="E3230">
            <v>35</v>
          </cell>
          <cell r="F3230">
            <v>45792</v>
          </cell>
          <cell r="G3230" t="str">
            <v>（中铁十局-资乐高速4标）四川省眉山市仁寿县彰加镇促进村中铁十局2#钢筋厂</v>
          </cell>
          <cell r="H3230" t="str">
            <v>杨飞</v>
          </cell>
          <cell r="I3230">
            <v>15667998777</v>
          </cell>
        </row>
        <row r="3231">
          <cell r="A3231" t="str">
            <v>湖北商贸</v>
          </cell>
          <cell r="B3231" t="str">
            <v>螺纹钢</v>
          </cell>
          <cell r="C3231" t="str">
            <v>HRB400E Φ25 12m</v>
          </cell>
          <cell r="D3231" t="str">
            <v>吨</v>
          </cell>
          <cell r="E3231">
            <v>35</v>
          </cell>
          <cell r="F3231">
            <v>45792</v>
          </cell>
          <cell r="G3231" t="str">
            <v>（中铁十局-资乐高速4标）四川省眉山市仁寿县彰加镇促进村中铁十局2#钢筋厂</v>
          </cell>
          <cell r="H3231" t="str">
            <v>杨飞</v>
          </cell>
          <cell r="I3231">
            <v>15667998777</v>
          </cell>
        </row>
        <row r="3232">
          <cell r="A3232" t="str">
            <v>湖北商贸</v>
          </cell>
          <cell r="B3232" t="str">
            <v>盘螺</v>
          </cell>
          <cell r="C3232" t="str">
            <v>HRB400E Φ12</v>
          </cell>
          <cell r="D3232" t="str">
            <v>吨</v>
          </cell>
          <cell r="E3232">
            <v>70</v>
          </cell>
          <cell r="F3232">
            <v>45792</v>
          </cell>
          <cell r="G3232" t="str">
            <v>（中铁广州局-资乐高速5标）四川省乐山市井研县希望大道116号</v>
          </cell>
          <cell r="H3232" t="str">
            <v>廖俊杰</v>
          </cell>
          <cell r="I3232">
            <v>15775100965</v>
          </cell>
        </row>
        <row r="3233">
          <cell r="A3233" t="str">
            <v>润耀</v>
          </cell>
          <cell r="B3233" t="str">
            <v>盘螺</v>
          </cell>
          <cell r="C3233" t="str">
            <v>HRB400E Φ8</v>
          </cell>
          <cell r="D3233" t="str">
            <v>吨</v>
          </cell>
          <cell r="E3233">
            <v>25</v>
          </cell>
          <cell r="F3233">
            <v>45793</v>
          </cell>
          <cell r="G3233" t="str">
            <v>（华西萌海科创农业生态谷）成都市简阳市白金山水库</v>
          </cell>
          <cell r="H3233" t="str">
            <v>石清国</v>
          </cell>
          <cell r="I3233">
            <v>13458642015</v>
          </cell>
        </row>
        <row r="3234">
          <cell r="A3234" t="str">
            <v>润耀</v>
          </cell>
          <cell r="B3234" t="str">
            <v>盘螺</v>
          </cell>
          <cell r="C3234" t="str">
            <v>HRB400E Φ10</v>
          </cell>
          <cell r="D3234" t="str">
            <v>吨</v>
          </cell>
          <cell r="E3234">
            <v>10</v>
          </cell>
          <cell r="F3234">
            <v>45793</v>
          </cell>
          <cell r="G3234" t="str">
            <v>（华西萌海科创农业生态谷）成都市简阳市白金山水库</v>
          </cell>
          <cell r="H3234" t="str">
            <v>石清国</v>
          </cell>
          <cell r="I3234">
            <v>13458642015</v>
          </cell>
        </row>
        <row r="3235">
          <cell r="A3235" t="str">
            <v>润耀</v>
          </cell>
          <cell r="B3235" t="str">
            <v>螺纹钢</v>
          </cell>
          <cell r="C3235" t="str">
            <v>HRB400E Φ14 9m</v>
          </cell>
          <cell r="D3235" t="str">
            <v>吨</v>
          </cell>
          <cell r="E3235">
            <v>6</v>
          </cell>
          <cell r="F3235">
            <v>45793</v>
          </cell>
          <cell r="G3235" t="str">
            <v>（华西简阳西城嘉苑）四川省成都市简阳市简城街道高屋村</v>
          </cell>
          <cell r="H3235" t="str">
            <v>张瀚镭</v>
          </cell>
          <cell r="I3235">
            <v>15884666220</v>
          </cell>
        </row>
        <row r="3236">
          <cell r="A3236" t="str">
            <v>润耀</v>
          </cell>
          <cell r="B3236" t="str">
            <v>螺纹钢</v>
          </cell>
          <cell r="C3236" t="str">
            <v>HRB400E Φ16 9m</v>
          </cell>
          <cell r="D3236" t="str">
            <v>吨</v>
          </cell>
          <cell r="E3236">
            <v>15</v>
          </cell>
          <cell r="F3236">
            <v>45793</v>
          </cell>
          <cell r="G3236" t="str">
            <v>（华西简阳西城嘉苑）四川省成都市简阳市简城街道高屋村</v>
          </cell>
          <cell r="H3236" t="str">
            <v>张瀚镭</v>
          </cell>
          <cell r="I3236">
            <v>15884666220</v>
          </cell>
        </row>
        <row r="3237">
          <cell r="A3237" t="str">
            <v>润耀</v>
          </cell>
          <cell r="B3237" t="str">
            <v>螺纹钢</v>
          </cell>
          <cell r="C3237" t="str">
            <v>HRB400E Φ18 9m</v>
          </cell>
          <cell r="D3237" t="str">
            <v>吨</v>
          </cell>
          <cell r="E3237">
            <v>9</v>
          </cell>
          <cell r="F3237">
            <v>45793</v>
          </cell>
          <cell r="G3237" t="str">
            <v>（华西简阳西城嘉苑）四川省成都市简阳市简城街道高屋村</v>
          </cell>
          <cell r="H3237" t="str">
            <v>张瀚镭</v>
          </cell>
          <cell r="I3237">
            <v>15884666220</v>
          </cell>
        </row>
        <row r="3238">
          <cell r="A3238" t="str">
            <v>润耀</v>
          </cell>
          <cell r="B3238" t="str">
            <v>螺纹钢</v>
          </cell>
          <cell r="C3238" t="str">
            <v>HRB400E Φ20 9m</v>
          </cell>
          <cell r="D3238" t="str">
            <v>吨</v>
          </cell>
          <cell r="E3238">
            <v>6</v>
          </cell>
          <cell r="F3238">
            <v>45793</v>
          </cell>
          <cell r="G3238" t="str">
            <v>（华西简阳西城嘉苑）四川省成都市简阳市简城街道高屋村</v>
          </cell>
          <cell r="H3238" t="str">
            <v>张瀚镭</v>
          </cell>
          <cell r="I3238">
            <v>15884666220</v>
          </cell>
        </row>
        <row r="3239">
          <cell r="A3239" t="str">
            <v>润耀</v>
          </cell>
          <cell r="B3239" t="str">
            <v>螺纹钢</v>
          </cell>
          <cell r="C3239" t="str">
            <v>HRB400E Φ22 9m</v>
          </cell>
          <cell r="D3239" t="str">
            <v>吨</v>
          </cell>
          <cell r="E3239">
            <v>3</v>
          </cell>
          <cell r="F3239">
            <v>45793</v>
          </cell>
          <cell r="G3239" t="str">
            <v>（华西简阳西城嘉苑）四川省成都市简阳市简城街道高屋村</v>
          </cell>
          <cell r="H3239" t="str">
            <v>张瀚镭</v>
          </cell>
          <cell r="I3239">
            <v>15884666220</v>
          </cell>
        </row>
        <row r="3240">
          <cell r="A3240" t="str">
            <v>润耀</v>
          </cell>
          <cell r="B3240" t="str">
            <v>螺纹钢</v>
          </cell>
          <cell r="C3240" t="str">
            <v>HRB400E Φ25 9m</v>
          </cell>
          <cell r="D3240" t="str">
            <v>吨</v>
          </cell>
          <cell r="E3240">
            <v>3</v>
          </cell>
          <cell r="F3240">
            <v>45793</v>
          </cell>
          <cell r="G3240" t="str">
            <v>（华西简阳西城嘉苑）四川省成都市简阳市简城街道高屋村</v>
          </cell>
          <cell r="H3240" t="str">
            <v>张瀚镭</v>
          </cell>
          <cell r="I3240">
            <v>15884666220</v>
          </cell>
        </row>
        <row r="3241">
          <cell r="A3241" t="str">
            <v>润耀</v>
          </cell>
          <cell r="B3241" t="str">
            <v>螺纹钢</v>
          </cell>
          <cell r="C3241" t="str">
            <v>HRB500E Φ12</v>
          </cell>
          <cell r="D3241" t="str">
            <v>吨</v>
          </cell>
          <cell r="E3241">
            <v>3</v>
          </cell>
          <cell r="F3241">
            <v>45793</v>
          </cell>
          <cell r="G3241" t="str">
            <v>（华西简阳西城嘉苑）四川省成都市简阳市简城街道高屋村</v>
          </cell>
          <cell r="H3241" t="str">
            <v>张瀚镭</v>
          </cell>
          <cell r="I3241">
            <v>15884666220</v>
          </cell>
        </row>
        <row r="3242">
          <cell r="A3242" t="str">
            <v>润耀</v>
          </cell>
          <cell r="B3242" t="str">
            <v>螺纹钢</v>
          </cell>
          <cell r="C3242" t="str">
            <v>HRB500E Φ14</v>
          </cell>
          <cell r="D3242" t="str">
            <v>吨</v>
          </cell>
          <cell r="E3242">
            <v>3</v>
          </cell>
          <cell r="F3242">
            <v>45793</v>
          </cell>
          <cell r="G3242" t="str">
            <v>（华西简阳西城嘉苑）四川省成都市简阳市简城街道高屋村</v>
          </cell>
          <cell r="H3242" t="str">
            <v>张瀚镭</v>
          </cell>
          <cell r="I3242">
            <v>15884666220</v>
          </cell>
        </row>
        <row r="3243">
          <cell r="A3243" t="str">
            <v>润耀</v>
          </cell>
          <cell r="B3243" t="str">
            <v>螺纹钢</v>
          </cell>
          <cell r="C3243" t="str">
            <v>HRB500E Φ16</v>
          </cell>
          <cell r="D3243" t="str">
            <v>吨</v>
          </cell>
          <cell r="E3243">
            <v>3</v>
          </cell>
          <cell r="F3243">
            <v>45793</v>
          </cell>
          <cell r="G3243" t="str">
            <v>（华西简阳西城嘉苑）四川省成都市简阳市简城街道高屋村</v>
          </cell>
          <cell r="H3243" t="str">
            <v>张瀚镭</v>
          </cell>
          <cell r="I3243">
            <v>15884666220</v>
          </cell>
        </row>
        <row r="3244">
          <cell r="A3244" t="str">
            <v>润耀</v>
          </cell>
          <cell r="B3244" t="str">
            <v>螺纹钢</v>
          </cell>
          <cell r="C3244" t="str">
            <v>HRB500E Φ18</v>
          </cell>
          <cell r="D3244" t="str">
            <v>吨</v>
          </cell>
          <cell r="E3244">
            <v>3</v>
          </cell>
          <cell r="F3244">
            <v>45793</v>
          </cell>
          <cell r="G3244" t="str">
            <v>（华西简阳西城嘉苑）四川省成都市简阳市简城街道高屋村</v>
          </cell>
          <cell r="H3244" t="str">
            <v>张瀚镭</v>
          </cell>
          <cell r="I3244">
            <v>15884666220</v>
          </cell>
        </row>
        <row r="3245">
          <cell r="A3245" t="str">
            <v>润耀</v>
          </cell>
          <cell r="B3245" t="str">
            <v>螺纹钢</v>
          </cell>
          <cell r="C3245" t="str">
            <v>HRB500E Φ20</v>
          </cell>
          <cell r="D3245" t="str">
            <v>吨</v>
          </cell>
          <cell r="E3245">
            <v>6</v>
          </cell>
          <cell r="F3245">
            <v>45793</v>
          </cell>
          <cell r="G3245" t="str">
            <v>（华西简阳西城嘉苑）四川省成都市简阳市简城街道高屋村</v>
          </cell>
          <cell r="H3245" t="str">
            <v>张瀚镭</v>
          </cell>
          <cell r="I3245">
            <v>15884666220</v>
          </cell>
        </row>
        <row r="3246">
          <cell r="A3246" t="str">
            <v>润耀</v>
          </cell>
          <cell r="B3246" t="str">
            <v>螺纹钢</v>
          </cell>
          <cell r="C3246" t="str">
            <v>HRB500E Φ22</v>
          </cell>
          <cell r="D3246" t="str">
            <v>吨</v>
          </cell>
          <cell r="E3246">
            <v>3</v>
          </cell>
          <cell r="F3246">
            <v>45793</v>
          </cell>
          <cell r="G3246" t="str">
            <v>（华西简阳西城嘉苑）四川省成都市简阳市简城街道高屋村</v>
          </cell>
          <cell r="H3246" t="str">
            <v>张瀚镭</v>
          </cell>
          <cell r="I3246">
            <v>15884666220</v>
          </cell>
        </row>
        <row r="3247">
          <cell r="A3247" t="str">
            <v>润耀</v>
          </cell>
          <cell r="B3247" t="str">
            <v>螺纹钢</v>
          </cell>
          <cell r="C3247" t="str">
            <v>HRB500E Φ25</v>
          </cell>
          <cell r="D3247" t="str">
            <v>吨</v>
          </cell>
          <cell r="E3247">
            <v>9</v>
          </cell>
          <cell r="F3247">
            <v>45793</v>
          </cell>
          <cell r="G3247" t="str">
            <v>（华西简阳西城嘉苑）四川省成都市简阳市简城街道高屋村</v>
          </cell>
          <cell r="H3247" t="str">
            <v>张瀚镭</v>
          </cell>
          <cell r="I3247">
            <v>15884666220</v>
          </cell>
        </row>
        <row r="3248">
          <cell r="A3248" t="str">
            <v>达钢</v>
          </cell>
          <cell r="B3248" t="str">
            <v>盘螺</v>
          </cell>
          <cell r="C3248" t="str">
            <v>HRB400E Φ6</v>
          </cell>
          <cell r="D3248" t="str">
            <v>吨</v>
          </cell>
          <cell r="E3248">
            <v>14</v>
          </cell>
          <cell r="F3248">
            <v>45793</v>
          </cell>
          <cell r="G3248" t="str">
            <v>（达州市公共卫生临床医疗中心项目-一标-1号制作房）达州市通川区西外复兴镇公共卫生临床医疗中心项目</v>
          </cell>
          <cell r="H3248" t="str">
            <v>潘建发</v>
          </cell>
          <cell r="I3248">
            <v>13658059919</v>
          </cell>
        </row>
        <row r="3249">
          <cell r="A3249" t="str">
            <v>达钢</v>
          </cell>
          <cell r="B3249" t="str">
            <v>盘螺</v>
          </cell>
          <cell r="C3249" t="str">
            <v>HRB400E Φ10</v>
          </cell>
          <cell r="D3249" t="str">
            <v>吨</v>
          </cell>
          <cell r="E3249">
            <v>7</v>
          </cell>
          <cell r="F3249">
            <v>45793</v>
          </cell>
          <cell r="G3249" t="str">
            <v>（达州市公共卫生临床医疗中心项目-一标-1号制作房）达州市通川区西外复兴镇公共卫生临床医疗中心项目</v>
          </cell>
          <cell r="H3249" t="str">
            <v>潘建发</v>
          </cell>
          <cell r="I3249">
            <v>13658059919</v>
          </cell>
        </row>
        <row r="3250">
          <cell r="A3250" t="str">
            <v>达钢</v>
          </cell>
          <cell r="B3250" t="str">
            <v>螺纹钢</v>
          </cell>
          <cell r="C3250" t="str">
            <v>HRB400E Φ12 9m</v>
          </cell>
          <cell r="D3250" t="str">
            <v>吨</v>
          </cell>
          <cell r="E3250">
            <v>2</v>
          </cell>
          <cell r="F3250">
            <v>45793</v>
          </cell>
          <cell r="G3250" t="str">
            <v>（达州市公共卫生临床医疗中心项目-一标-1号制作房）达州市通川区西外复兴镇公共卫生临床医疗中心项目</v>
          </cell>
          <cell r="H3250" t="str">
            <v>潘建发</v>
          </cell>
          <cell r="I3250">
            <v>13658059919</v>
          </cell>
        </row>
        <row r="3251">
          <cell r="A3251" t="str">
            <v>达钢</v>
          </cell>
          <cell r="B3251" t="str">
            <v>螺纹钢</v>
          </cell>
          <cell r="C3251" t="str">
            <v>HRB400E Φ14 9m</v>
          </cell>
          <cell r="D3251" t="str">
            <v>吨</v>
          </cell>
          <cell r="E3251">
            <v>2</v>
          </cell>
          <cell r="F3251">
            <v>45793</v>
          </cell>
          <cell r="G3251" t="str">
            <v>（达州市公共卫生临床医疗中心项目-一标-1号制作房）达州市通川区西外复兴镇公共卫生临床医疗中心项目</v>
          </cell>
          <cell r="H3251" t="str">
            <v>潘建发</v>
          </cell>
          <cell r="I3251">
            <v>13658059919</v>
          </cell>
        </row>
        <row r="3252">
          <cell r="A3252" t="str">
            <v>达钢</v>
          </cell>
          <cell r="B3252" t="str">
            <v>螺纹钢</v>
          </cell>
          <cell r="C3252" t="str">
            <v>HRB400E Φ14 9m</v>
          </cell>
          <cell r="D3252" t="str">
            <v>吨</v>
          </cell>
          <cell r="E3252">
            <v>35</v>
          </cell>
          <cell r="F3252">
            <v>45793</v>
          </cell>
          <cell r="G3252" t="str">
            <v>(五冶钢构医学科学产业园建设项目房建一部-四标（3-7）)四川省南充市顺庆区搬罾街道学府大道二段</v>
          </cell>
          <cell r="H3252" t="str">
            <v>胡泽宇</v>
          </cell>
          <cell r="I3252">
            <v>18141337338</v>
          </cell>
        </row>
        <row r="3253">
          <cell r="A3253" t="str">
            <v>海南海控</v>
          </cell>
          <cell r="B3253" t="str">
            <v>盘圆</v>
          </cell>
          <cell r="C3253" t="str">
            <v>HPB300Ф8</v>
          </cell>
          <cell r="D3253" t="str">
            <v>吨</v>
          </cell>
          <cell r="E3253">
            <v>35</v>
          </cell>
          <cell r="F3253">
            <v>45793</v>
          </cell>
          <cell r="G3253" t="str">
            <v>（中铁一局四公司康新高速TJ1-1标康定隧道）四川省甘孜州康定市榆林街道甘孜州博物馆旁</v>
          </cell>
          <cell r="H3253" t="str">
            <v>陈由斌</v>
          </cell>
          <cell r="I3253">
            <v>15005068786</v>
          </cell>
        </row>
        <row r="3254">
          <cell r="A3254" t="str">
            <v>海南海控</v>
          </cell>
          <cell r="B3254" t="str">
            <v>螺纹钢</v>
          </cell>
          <cell r="C3254" t="str">
            <v>HRB400EФ22*9m</v>
          </cell>
          <cell r="D3254" t="str">
            <v>吨</v>
          </cell>
          <cell r="E3254">
            <v>35</v>
          </cell>
          <cell r="F3254">
            <v>45793</v>
          </cell>
          <cell r="G3254" t="str">
            <v>（中铁一局四公司康新高速TJ1-1标康定隧道）四川省甘孜州康定市榆林街道甘孜州博物馆旁</v>
          </cell>
          <cell r="H3254" t="str">
            <v>陈由斌</v>
          </cell>
          <cell r="I3254">
            <v>15005068786</v>
          </cell>
        </row>
        <row r="3255">
          <cell r="A3255" t="str">
            <v>海南海控</v>
          </cell>
          <cell r="B3255" t="str">
            <v>螺纹钢</v>
          </cell>
          <cell r="C3255" t="str">
            <v>HRB400EФ25*9m</v>
          </cell>
          <cell r="D3255" t="str">
            <v>吨</v>
          </cell>
          <cell r="E3255">
            <v>35</v>
          </cell>
          <cell r="F3255">
            <v>45793</v>
          </cell>
          <cell r="G3255" t="str">
            <v>（中铁一局四公司康新高速TJ1-1标雅加梗隧道）四川省甘孜州康定市雅加梗</v>
          </cell>
          <cell r="H3255" t="str">
            <v>范国义</v>
          </cell>
          <cell r="I3255">
            <v>15897676433</v>
          </cell>
        </row>
        <row r="3256">
          <cell r="A3256" t="str">
            <v>海南海控</v>
          </cell>
          <cell r="B3256" t="str">
            <v>盘圆</v>
          </cell>
          <cell r="C3256" t="str">
            <v>HPB300Ф10</v>
          </cell>
          <cell r="D3256" t="str">
            <v>吨</v>
          </cell>
          <cell r="E3256">
            <v>35</v>
          </cell>
          <cell r="F3256">
            <v>45793</v>
          </cell>
          <cell r="G3256" t="str">
            <v>（中铁八局康新高速TJ4-1标）四川省甘孜州康定市新都桥镇超限载检测站</v>
          </cell>
          <cell r="H3256" t="str">
            <v>刘俊</v>
          </cell>
          <cell r="I3256">
            <v>18587764925</v>
          </cell>
        </row>
        <row r="3257">
          <cell r="A3257" t="str">
            <v>海南海控</v>
          </cell>
          <cell r="B3257" t="str">
            <v>螺纹钢</v>
          </cell>
          <cell r="C3257" t="str">
            <v>HRB400EФ16*9m</v>
          </cell>
          <cell r="D3257" t="str">
            <v>吨</v>
          </cell>
          <cell r="E3257">
            <v>35</v>
          </cell>
          <cell r="F3257">
            <v>45793</v>
          </cell>
          <cell r="G3257" t="str">
            <v>（中铁八局康新高速TJ4-1标）四川省甘孜州康定市新都桥镇超限载检测站</v>
          </cell>
          <cell r="H3257" t="str">
            <v>刘俊</v>
          </cell>
          <cell r="I3257">
            <v>18587764925</v>
          </cell>
        </row>
        <row r="3258">
          <cell r="A3258" t="str">
            <v>海南海控</v>
          </cell>
          <cell r="B3258" t="str">
            <v>螺纹钢</v>
          </cell>
          <cell r="C3258" t="str">
            <v>HRB400EФ20*12m</v>
          </cell>
          <cell r="D3258" t="str">
            <v>吨</v>
          </cell>
          <cell r="E3258">
            <v>35</v>
          </cell>
          <cell r="F3258">
            <v>45793</v>
          </cell>
          <cell r="G3258" t="str">
            <v>（中铁八局康新高速TJ4-1标）四川省甘孜州康定市新都桥镇超限载检测站</v>
          </cell>
          <cell r="H3258" t="str">
            <v>刘俊</v>
          </cell>
          <cell r="I3258">
            <v>18587764925</v>
          </cell>
        </row>
        <row r="3259">
          <cell r="A3259" t="str">
            <v>海南海控</v>
          </cell>
          <cell r="B3259" t="str">
            <v>螺纹钢</v>
          </cell>
          <cell r="C3259" t="str">
            <v>HRB500EФ25*9m</v>
          </cell>
          <cell r="D3259" t="str">
            <v>吨</v>
          </cell>
          <cell r="E3259">
            <v>35</v>
          </cell>
          <cell r="F3259">
            <v>45793</v>
          </cell>
          <cell r="G3259" t="str">
            <v>（中铁八局康新高速TJ4-1标）四川省甘孜州康定市新都桥镇超限载检测站</v>
          </cell>
          <cell r="H3259" t="str">
            <v>刘俊</v>
          </cell>
          <cell r="I3259">
            <v>18587764925</v>
          </cell>
        </row>
        <row r="3260">
          <cell r="A3260" t="str">
            <v>海南海控</v>
          </cell>
          <cell r="B3260" t="str">
            <v>螺纹钢</v>
          </cell>
          <cell r="C3260" t="str">
            <v>HRB500EФ25*12m</v>
          </cell>
          <cell r="D3260" t="str">
            <v>吨</v>
          </cell>
          <cell r="E3260">
            <v>70</v>
          </cell>
          <cell r="F3260">
            <v>45793</v>
          </cell>
          <cell r="G3260" t="str">
            <v>（中铁八局康新高速TJ4-1标）四川省甘孜州康定市新都桥镇超限载检测站</v>
          </cell>
          <cell r="H3260" t="str">
            <v>刘俊</v>
          </cell>
          <cell r="I3260">
            <v>18587764925</v>
          </cell>
        </row>
        <row r="3261">
          <cell r="A3261" t="str">
            <v>海南海控</v>
          </cell>
          <cell r="B3261" t="str">
            <v>盘螺</v>
          </cell>
          <cell r="C3261" t="str">
            <v>HRB400EΦ12</v>
          </cell>
          <cell r="D3261" t="str">
            <v>吨</v>
          </cell>
          <cell r="E3261">
            <v>35</v>
          </cell>
          <cell r="F3261">
            <v>45793</v>
          </cell>
          <cell r="G3261" t="str">
            <v>（中铁八局康新高速TJ4-1标）四川省甘孜州康定市新都桥镇超限载检测站</v>
          </cell>
          <cell r="H3261" t="str">
            <v>刘俊</v>
          </cell>
          <cell r="I3261">
            <v>18587764925</v>
          </cell>
        </row>
        <row r="3262">
          <cell r="A3262" t="str">
            <v>德胜</v>
          </cell>
          <cell r="B3262" t="str">
            <v>螺纹钢</v>
          </cell>
          <cell r="C3262" t="str">
            <v>HRB500E Φ22×9米</v>
          </cell>
          <cell r="D3262" t="str">
            <v>吨</v>
          </cell>
          <cell r="E3262">
            <v>35</v>
          </cell>
          <cell r="F3262">
            <v>45793</v>
          </cell>
          <cell r="G3262" t="str">
            <v>自永4标一局四公司（四川省内江市隆昌市金鹅街道自永4标一局四公司钢筋棚）</v>
          </cell>
          <cell r="H3262" t="str">
            <v>郝优</v>
          </cell>
          <cell r="I3262">
            <v>13891371707</v>
          </cell>
        </row>
        <row r="3263">
          <cell r="A3263" t="str">
            <v>德胜</v>
          </cell>
          <cell r="B3263" t="str">
            <v>螺纹钢</v>
          </cell>
          <cell r="C3263" t="str">
            <v>HRB400E Φ32×12米</v>
          </cell>
          <cell r="D3263" t="str">
            <v>吨</v>
          </cell>
          <cell r="E3263">
            <v>35</v>
          </cell>
          <cell r="F3263">
            <v>45793</v>
          </cell>
          <cell r="G3263" t="str">
            <v>自永4标一局四公司（四川省内江市隆昌市金鹅街道自永4标一局四公司钢筋棚）</v>
          </cell>
          <cell r="H3263" t="str">
            <v>郝优</v>
          </cell>
          <cell r="I3263">
            <v>13891371707</v>
          </cell>
        </row>
        <row r="3264">
          <cell r="A3264" t="str">
            <v>德胜</v>
          </cell>
          <cell r="B3264" t="str">
            <v>螺纹钢</v>
          </cell>
          <cell r="C3264" t="str">
            <v>HRB500E Φ28×12米</v>
          </cell>
          <cell r="D3264" t="str">
            <v>吨</v>
          </cell>
          <cell r="E3264">
            <v>35</v>
          </cell>
          <cell r="F3264">
            <v>45793</v>
          </cell>
          <cell r="G3264" t="str">
            <v>自永4标一局四公司（四川省内江市隆昌市金鹅街道自永4标一局四公司钢筋棚）</v>
          </cell>
          <cell r="H3264" t="str">
            <v>郝优</v>
          </cell>
          <cell r="I3264">
            <v>13891371707</v>
          </cell>
        </row>
        <row r="3265">
          <cell r="A3265" t="str">
            <v>德胜</v>
          </cell>
          <cell r="B3265" t="str">
            <v>螺纹钢</v>
          </cell>
          <cell r="C3265" t="str">
            <v>HRB400E Φ28×12米</v>
          </cell>
          <cell r="D3265" t="str">
            <v>吨</v>
          </cell>
          <cell r="E3265">
            <v>35</v>
          </cell>
          <cell r="F3265">
            <v>45793</v>
          </cell>
          <cell r="G3265" t="str">
            <v>自永4标一局四公司（四川省内江市隆昌市金鹅街道自永4标一局四公司钢筋棚）</v>
          </cell>
          <cell r="H3265" t="str">
            <v>郝优</v>
          </cell>
          <cell r="I3265">
            <v>13891371707</v>
          </cell>
        </row>
        <row r="3266">
          <cell r="A3266" t="str">
            <v>德胜</v>
          </cell>
          <cell r="B3266" t="str">
            <v>螺纹钢</v>
          </cell>
          <cell r="C3266" t="str">
            <v>HRB500E Φ25×12米</v>
          </cell>
          <cell r="D3266" t="str">
            <v>吨</v>
          </cell>
          <cell r="E3266">
            <v>35</v>
          </cell>
          <cell r="F3266">
            <v>45793</v>
          </cell>
          <cell r="G3266" t="str">
            <v>自永4标一局四公司（四川省内江市隆昌市金鹅街道自永4标一局四公司钢筋棚）</v>
          </cell>
          <cell r="H3266" t="str">
            <v>郝优</v>
          </cell>
          <cell r="I3266">
            <v>13891371707</v>
          </cell>
        </row>
        <row r="3267">
          <cell r="A3267" t="str">
            <v>德胜</v>
          </cell>
          <cell r="B3267" t="str">
            <v>螺纹钢</v>
          </cell>
          <cell r="C3267" t="str">
            <v>HRB400E Φ32×12米</v>
          </cell>
          <cell r="D3267" t="str">
            <v>吨</v>
          </cell>
          <cell r="E3267">
            <v>35</v>
          </cell>
          <cell r="F3267">
            <v>45793</v>
          </cell>
          <cell r="G3267" t="str">
            <v>（自永2标九局西南分公司钢筋棚）四川省自贡市骑龙镇大湾村</v>
          </cell>
          <cell r="H3267" t="str">
            <v>高彦彬</v>
          </cell>
          <cell r="I3267">
            <v>13835906370</v>
          </cell>
        </row>
        <row r="3268">
          <cell r="A3268" t="str">
            <v>德胜</v>
          </cell>
          <cell r="B3268" t="str">
            <v>螺纹钢</v>
          </cell>
          <cell r="C3268" t="str">
            <v>HRB400E Φ12 12m</v>
          </cell>
          <cell r="D3268" t="str">
            <v>吨</v>
          </cell>
          <cell r="E3268">
            <v>35</v>
          </cell>
          <cell r="F3268">
            <v>45793</v>
          </cell>
          <cell r="G3268" t="str">
            <v>（中铁广州局-成渝扩容2标）成渝扩容项目ZCB3-2标2＃拌和站【雁江区联盟桥东北50米(资资路) 】</v>
          </cell>
          <cell r="H3268" t="str">
            <v>刘沛琦</v>
          </cell>
          <cell r="I3268">
            <v>18011784798</v>
          </cell>
        </row>
        <row r="3269">
          <cell r="A3269" t="str">
            <v>德胜</v>
          </cell>
          <cell r="B3269" t="str">
            <v>螺纹钢</v>
          </cell>
          <cell r="C3269" t="str">
            <v>HRB400E Φ28 12m</v>
          </cell>
          <cell r="D3269" t="str">
            <v>吨</v>
          </cell>
          <cell r="E3269">
            <v>70</v>
          </cell>
          <cell r="F3269">
            <v>45793</v>
          </cell>
          <cell r="G3269" t="str">
            <v>（中铁五局-成渝扩容3标）四川省资阳市雁江区伍隍镇铺子村雁江区X138</v>
          </cell>
          <cell r="H3269" t="str">
            <v>王健</v>
          </cell>
          <cell r="I3269">
            <v>17726168395</v>
          </cell>
        </row>
        <row r="3270">
          <cell r="A3270" t="str">
            <v>德胜</v>
          </cell>
          <cell r="B3270" t="str">
            <v>螺纹钢</v>
          </cell>
          <cell r="C3270" t="str">
            <v>HRB400E Φ20 12m</v>
          </cell>
          <cell r="D3270" t="str">
            <v>吨</v>
          </cell>
          <cell r="E3270">
            <v>35</v>
          </cell>
          <cell r="F3270">
            <v>45793</v>
          </cell>
          <cell r="G3270" t="str">
            <v>（中铁五局-成渝扩容3标）四川省资阳市雁江区伍隍镇铺子村雁江区X138</v>
          </cell>
          <cell r="H3270" t="str">
            <v>王健</v>
          </cell>
          <cell r="I3270">
            <v>17726168395</v>
          </cell>
        </row>
        <row r="3271">
          <cell r="A3271" t="str">
            <v>德胜</v>
          </cell>
          <cell r="B3271" t="str">
            <v>螺纹钢</v>
          </cell>
          <cell r="C3271" t="str">
            <v>HRB400EФ12*9m</v>
          </cell>
          <cell r="D3271" t="str">
            <v>吨</v>
          </cell>
          <cell r="E3271">
            <v>14</v>
          </cell>
          <cell r="F3271">
            <v>45793</v>
          </cell>
          <cell r="G3271" t="str">
            <v>四川省南充市营山县咸安大道成都元泽环境技术有限公司营山分公司（中核华兴市政道路项目部）</v>
          </cell>
          <cell r="H3271" t="str">
            <v>黎家敏</v>
          </cell>
          <cell r="I3271" t="str">
            <v>15082798787</v>
          </cell>
        </row>
        <row r="3272">
          <cell r="A3272" t="str">
            <v>德胜</v>
          </cell>
          <cell r="B3272" t="str">
            <v>螺纹钢</v>
          </cell>
          <cell r="C3272" t="str">
            <v>HRB400EФ22*9m</v>
          </cell>
          <cell r="D3272" t="str">
            <v>吨</v>
          </cell>
          <cell r="E3272">
            <v>16</v>
          </cell>
          <cell r="F3272">
            <v>45793</v>
          </cell>
          <cell r="G3272" t="str">
            <v>四川省南充市营山县咸安大道成都元泽环境技术有限公司营山分公司（中核华兴市政道路项目部）</v>
          </cell>
          <cell r="H3272" t="str">
            <v>黎家敏</v>
          </cell>
          <cell r="I3272" t="str">
            <v>15082798787</v>
          </cell>
        </row>
        <row r="3273">
          <cell r="A3273" t="str">
            <v>德胜</v>
          </cell>
          <cell r="B3273" t="str">
            <v>螺纹钢</v>
          </cell>
          <cell r="C3273" t="str">
            <v>HRB400EФ25*9m</v>
          </cell>
          <cell r="D3273" t="str">
            <v>吨</v>
          </cell>
          <cell r="E3273">
            <v>2.5</v>
          </cell>
          <cell r="F3273">
            <v>45793</v>
          </cell>
          <cell r="G3273" t="str">
            <v>四川省南充市营山县咸安大道成都元泽环境技术有限公司营山分公司（中核华兴市政道路项目部）</v>
          </cell>
          <cell r="H3273" t="str">
            <v>黎家敏</v>
          </cell>
          <cell r="I3273" t="str">
            <v>15082798787</v>
          </cell>
        </row>
        <row r="3274">
          <cell r="A3274" t="str">
            <v>德胜</v>
          </cell>
          <cell r="B3274" t="str">
            <v>螺纹钢</v>
          </cell>
          <cell r="C3274" t="str">
            <v>HRB400EФ28*9m</v>
          </cell>
          <cell r="D3274" t="str">
            <v>吨</v>
          </cell>
          <cell r="E3274">
            <v>2.5</v>
          </cell>
          <cell r="F3274">
            <v>45793</v>
          </cell>
          <cell r="G3274" t="str">
            <v>四川省南充市营山县咸安大道成都元泽环境技术有限公司营山分公司（中核华兴市政道路项目部）</v>
          </cell>
          <cell r="H3274" t="str">
            <v>黎家敏</v>
          </cell>
          <cell r="I3274" t="str">
            <v>15082798787</v>
          </cell>
        </row>
        <row r="3275">
          <cell r="A3275" t="str">
            <v>泸钢</v>
          </cell>
          <cell r="B3275" t="str">
            <v>高线</v>
          </cell>
          <cell r="C3275" t="str">
            <v>HPB300 Φ8</v>
          </cell>
          <cell r="D3275" t="str">
            <v>吨</v>
          </cell>
          <cell r="E3275">
            <v>17</v>
          </cell>
          <cell r="F3275">
            <v>45793</v>
          </cell>
          <cell r="G3275" t="str">
            <v>自永4标一局四公司（四川省内江市隆昌市金鹅街道自永4标一局四公司钢筋棚）</v>
          </cell>
          <cell r="H3275" t="str">
            <v>郝优</v>
          </cell>
          <cell r="I3275">
            <v>13891371707</v>
          </cell>
        </row>
        <row r="3276">
          <cell r="A3276" t="str">
            <v>泸钢</v>
          </cell>
          <cell r="B3276" t="str">
            <v>螺纹钢</v>
          </cell>
          <cell r="C3276" t="str">
            <v>HRB400E Φ16×9米</v>
          </cell>
          <cell r="D3276" t="str">
            <v>吨</v>
          </cell>
          <cell r="E3276">
            <v>18</v>
          </cell>
          <cell r="F3276">
            <v>45793</v>
          </cell>
          <cell r="G3276" t="str">
            <v>自永4标一局四公司（四川省内江市隆昌市金鹅街道自永4标一局四公司钢筋棚）</v>
          </cell>
          <cell r="H3276" t="str">
            <v>郝优</v>
          </cell>
          <cell r="I3276">
            <v>13891371707</v>
          </cell>
        </row>
        <row r="3277">
          <cell r="A3277" t="str">
            <v>八局</v>
          </cell>
          <cell r="B3277" t="str">
            <v>螺纹钢</v>
          </cell>
          <cell r="C3277" t="str">
            <v>HRB400E Φ25×12米</v>
          </cell>
          <cell r="D3277" t="str">
            <v>吨</v>
          </cell>
          <cell r="E3277">
            <v>35</v>
          </cell>
          <cell r="F3277">
            <v>45793</v>
          </cell>
          <cell r="G3277" t="str">
            <v>（自永2标九局西南分公司钢筋棚）四川省自贡市骑龙镇大湾村</v>
          </cell>
          <cell r="H3277" t="str">
            <v>高彦彬</v>
          </cell>
          <cell r="I3277">
            <v>13835906370</v>
          </cell>
        </row>
        <row r="3278">
          <cell r="A3278" t="str">
            <v>湖北商贸</v>
          </cell>
          <cell r="B3278" t="str">
            <v>高线</v>
          </cell>
          <cell r="C3278" t="str">
            <v>HPB300Φ10</v>
          </cell>
          <cell r="D3278" t="str">
            <v>吨</v>
          </cell>
          <cell r="E3278">
            <v>70</v>
          </cell>
          <cell r="F3278">
            <v>45793</v>
          </cell>
          <cell r="G3278" t="str">
            <v>（中铁三局-铜资高速1标）四川省资阳市安岳县石羊镇猫坝村2#钢筋场</v>
          </cell>
          <cell r="H3278" t="str">
            <v>王雪</v>
          </cell>
          <cell r="I3278">
            <v>18729676589</v>
          </cell>
        </row>
        <row r="3279">
          <cell r="A3279" t="str">
            <v>湖北商贸</v>
          </cell>
          <cell r="B3279" t="str">
            <v>螺纹钢</v>
          </cell>
          <cell r="C3279" t="str">
            <v>HRB400E Φ14 9m</v>
          </cell>
          <cell r="D3279" t="str">
            <v>吨</v>
          </cell>
          <cell r="E3279">
            <v>35</v>
          </cell>
          <cell r="F3279">
            <v>45793</v>
          </cell>
          <cell r="G3279" t="str">
            <v>（中铁三局-铜资高速1标）四川省资阳市安岳县石羊镇猫坝村2#钢筋场</v>
          </cell>
          <cell r="H3279" t="str">
            <v>王雪</v>
          </cell>
          <cell r="I3279">
            <v>18729676589</v>
          </cell>
        </row>
        <row r="3280">
          <cell r="A3280" t="str">
            <v>湖北商贸</v>
          </cell>
          <cell r="B3280" t="str">
            <v>螺纹钢</v>
          </cell>
          <cell r="C3280" t="str">
            <v>HRB400E Φ28 12m</v>
          </cell>
          <cell r="D3280" t="str">
            <v>吨</v>
          </cell>
          <cell r="E3280">
            <v>35</v>
          </cell>
          <cell r="F3280">
            <v>45793</v>
          </cell>
          <cell r="G3280" t="str">
            <v>（中铁广州局-资乐高速5标）四川省乐山市井研县希望大道116号</v>
          </cell>
          <cell r="H3280" t="str">
            <v>廖俊杰</v>
          </cell>
          <cell r="I3280">
            <v>15775100965</v>
          </cell>
        </row>
        <row r="3281">
          <cell r="A3281" t="str">
            <v>湖北商贸</v>
          </cell>
          <cell r="B3281" t="str">
            <v>螺纹钢</v>
          </cell>
          <cell r="C3281" t="str">
            <v>HRB400E Φ25 12m</v>
          </cell>
          <cell r="D3281" t="str">
            <v>吨</v>
          </cell>
          <cell r="E3281">
            <v>20</v>
          </cell>
          <cell r="F3281">
            <v>45793</v>
          </cell>
          <cell r="G3281" t="str">
            <v>（中铁广州局-资乐高速5标）四川省乐山市井研县希望大道116号</v>
          </cell>
          <cell r="H3281" t="str">
            <v>廖俊杰</v>
          </cell>
          <cell r="I3281">
            <v>15775100965</v>
          </cell>
        </row>
        <row r="3282">
          <cell r="A3282" t="str">
            <v>湖北商贸</v>
          </cell>
          <cell r="B3282" t="str">
            <v>螺纹钢</v>
          </cell>
          <cell r="C3282" t="str">
            <v>HRB400E Φ20 12m</v>
          </cell>
          <cell r="D3282" t="str">
            <v>吨</v>
          </cell>
          <cell r="E3282">
            <v>15</v>
          </cell>
          <cell r="F3282">
            <v>45793</v>
          </cell>
          <cell r="G3282" t="str">
            <v>（中铁广州局-资乐高速5标）四川省乐山市井研县希望大道116号</v>
          </cell>
          <cell r="H3282" t="str">
            <v>廖俊杰</v>
          </cell>
          <cell r="I3282">
            <v>15775100965</v>
          </cell>
        </row>
        <row r="3283">
          <cell r="A3283" t="str">
            <v>钢固融</v>
          </cell>
          <cell r="B3283" t="str">
            <v>盘螺</v>
          </cell>
          <cell r="C3283" t="str">
            <v>HRB400E Φ10</v>
          </cell>
          <cell r="D3283" t="str">
            <v>吨</v>
          </cell>
          <cell r="E3283">
            <v>2</v>
          </cell>
          <cell r="F3283">
            <v>45793</v>
          </cell>
          <cell r="G3283" t="str">
            <v>（五冶怡心湖）五冶西河基地自用项目</v>
          </cell>
          <cell r="H3283" t="str">
            <v>罗权</v>
          </cell>
          <cell r="I3283">
            <v>15208436083</v>
          </cell>
        </row>
        <row r="3284">
          <cell r="A3284" t="str">
            <v>晋邦</v>
          </cell>
          <cell r="B3284" t="str">
            <v>盘螺</v>
          </cell>
          <cell r="C3284" t="str">
            <v>HRB400E Φ10</v>
          </cell>
          <cell r="D3284" t="str">
            <v>吨</v>
          </cell>
          <cell r="E3284">
            <v>18</v>
          </cell>
          <cell r="F3284">
            <v>45793</v>
          </cell>
          <cell r="G3284" t="str">
            <v>（十九冶-江龙高速一分部）重庆市云阳县X886附近中国十九冶开云高速项目总包部西98米*复兴互通预制梁场</v>
          </cell>
          <cell r="H3284" t="str">
            <v>吴章红</v>
          </cell>
          <cell r="I3284">
            <v>18628165772</v>
          </cell>
        </row>
        <row r="3285">
          <cell r="A3285" t="str">
            <v>晋邦</v>
          </cell>
          <cell r="B3285" t="str">
            <v>高线</v>
          </cell>
          <cell r="C3285" t="str">
            <v>HPB300Φ10</v>
          </cell>
          <cell r="D3285" t="str">
            <v>吨</v>
          </cell>
          <cell r="E3285">
            <v>18</v>
          </cell>
          <cell r="F3285">
            <v>45793</v>
          </cell>
          <cell r="G3285" t="str">
            <v>（十九冶-江龙高速一分部）重庆市云阳县X886附近中国十九冶开云高速项目总包部西98米*复兴互通预制梁场</v>
          </cell>
          <cell r="H3285" t="str">
            <v>吴章红</v>
          </cell>
          <cell r="I3285">
            <v>18628165772</v>
          </cell>
        </row>
        <row r="3286">
          <cell r="A3286" t="str">
            <v>陕钢</v>
          </cell>
          <cell r="B3286" t="str">
            <v>盘螺</v>
          </cell>
          <cell r="C3286" t="str">
            <v>HRB400E Φ6</v>
          </cell>
          <cell r="D3286" t="str">
            <v>吨</v>
          </cell>
          <cell r="E3286">
            <v>10</v>
          </cell>
          <cell r="F3286">
            <v>45793</v>
          </cell>
          <cell r="G3286" t="str">
            <v>（北京工程局乐山机场项目）乐山市五通桥区冠英镇</v>
          </cell>
          <cell r="H3286" t="str">
            <v>王治</v>
          </cell>
          <cell r="I3286">
            <v>18811564698</v>
          </cell>
        </row>
        <row r="3287">
          <cell r="A3287" t="str">
            <v>陕钢</v>
          </cell>
          <cell r="B3287" t="str">
            <v>盘螺</v>
          </cell>
          <cell r="C3287" t="str">
            <v>HRB400E Φ8</v>
          </cell>
          <cell r="D3287" t="str">
            <v>吨</v>
          </cell>
          <cell r="E3287">
            <v>25</v>
          </cell>
          <cell r="F3287">
            <v>45793</v>
          </cell>
          <cell r="G3287" t="str">
            <v>（北京工程局乐山机场项目）乐山市五通桥区冠英镇</v>
          </cell>
          <cell r="H3287" t="str">
            <v>王治</v>
          </cell>
          <cell r="I3287">
            <v>18811564698</v>
          </cell>
        </row>
        <row r="3288">
          <cell r="A3288" t="str">
            <v>德胜</v>
          </cell>
          <cell r="B3288" t="str">
            <v>螺纹钢</v>
          </cell>
          <cell r="C3288" t="str">
            <v>HRB400E Φ12 9m</v>
          </cell>
          <cell r="D3288" t="str">
            <v>吨</v>
          </cell>
          <cell r="E3288">
            <v>12</v>
          </cell>
          <cell r="F3288">
            <v>45793</v>
          </cell>
          <cell r="G3288" t="str">
            <v>（五局乐山机场项目）乐山市五通桥区冠英镇</v>
          </cell>
          <cell r="H3288" t="str">
            <v>王思思</v>
          </cell>
          <cell r="I3288">
            <v>18973190156</v>
          </cell>
        </row>
        <row r="3289">
          <cell r="A3289" t="str">
            <v>德胜</v>
          </cell>
          <cell r="B3289" t="str">
            <v>螺纹钢</v>
          </cell>
          <cell r="C3289" t="str">
            <v>HRB400E Φ18 9m</v>
          </cell>
          <cell r="D3289" t="str">
            <v>吨</v>
          </cell>
          <cell r="E3289">
            <v>22.5</v>
          </cell>
          <cell r="F3289">
            <v>45793</v>
          </cell>
          <cell r="G3289" t="str">
            <v>（五局乐山机场项目）乐山市五通桥区冠英镇</v>
          </cell>
          <cell r="H3289" t="str">
            <v>王思思</v>
          </cell>
          <cell r="I3289">
            <v>18973190156</v>
          </cell>
        </row>
        <row r="3290">
          <cell r="A3290" t="str">
            <v>德胜</v>
          </cell>
          <cell r="B3290" t="str">
            <v>螺纹钢</v>
          </cell>
          <cell r="C3290" t="str">
            <v>HRB400E Φ22 9m</v>
          </cell>
          <cell r="D3290" t="str">
            <v>吨</v>
          </cell>
          <cell r="E3290">
            <v>70</v>
          </cell>
          <cell r="F3290">
            <v>45793</v>
          </cell>
          <cell r="G3290" t="str">
            <v>（五冶怡心湖项目）龙泉驿区双堰塘钓鱼东100米(北川路)龙泉驿区北川路</v>
          </cell>
          <cell r="H3290" t="str">
            <v>董文学</v>
          </cell>
          <cell r="I3290">
            <v>15828110575</v>
          </cell>
        </row>
        <row r="3291">
          <cell r="A3291" t="str">
            <v>钢固融</v>
          </cell>
          <cell r="B3291" t="str">
            <v>高线</v>
          </cell>
          <cell r="C3291" t="str">
            <v>HPB300Φ10</v>
          </cell>
          <cell r="D3291" t="str">
            <v>吨</v>
          </cell>
          <cell r="E3291">
            <v>35</v>
          </cell>
          <cell r="F3291">
            <v>45793</v>
          </cell>
          <cell r="G3291" t="str">
            <v>（五冶怡心湖项目）龙泉驿区双堰塘钓鱼东100米(北川路)龙泉驿区北川路</v>
          </cell>
          <cell r="H3291" t="str">
            <v>董文学</v>
          </cell>
          <cell r="I3291">
            <v>15828110575</v>
          </cell>
        </row>
        <row r="3292">
          <cell r="A3292" t="str">
            <v>湖北商贸</v>
          </cell>
          <cell r="B3292" t="str">
            <v>高线</v>
          </cell>
          <cell r="C3292" t="str">
            <v>HPB300Φ8</v>
          </cell>
          <cell r="D3292" t="str">
            <v>吨</v>
          </cell>
          <cell r="E3292">
            <v>18</v>
          </cell>
          <cell r="F3292">
            <v>45794</v>
          </cell>
          <cell r="G3292" t="str">
            <v>（中铁北京局-资乐高速6标）四川省乐山市市中区土主镇资乐高速TJ6标项目试验室</v>
          </cell>
          <cell r="H3292" t="str">
            <v>刘岩</v>
          </cell>
          <cell r="I3292">
            <v>18543566469</v>
          </cell>
        </row>
        <row r="3293">
          <cell r="A3293" t="str">
            <v>湖北商贸</v>
          </cell>
          <cell r="B3293" t="str">
            <v>高线</v>
          </cell>
          <cell r="C3293" t="str">
            <v>HPB300Φ10</v>
          </cell>
          <cell r="D3293" t="str">
            <v>吨</v>
          </cell>
          <cell r="E3293">
            <v>17</v>
          </cell>
          <cell r="F3293">
            <v>45794</v>
          </cell>
          <cell r="G3293" t="str">
            <v>（中铁北京局-资乐高速6标）四川省乐山市市中区土主镇资乐高速TJ6标项目试验室</v>
          </cell>
          <cell r="H3293" t="str">
            <v>刘岩</v>
          </cell>
          <cell r="I3293">
            <v>18543566469</v>
          </cell>
        </row>
        <row r="3294">
          <cell r="A3294" t="str">
            <v>湖北商贸</v>
          </cell>
          <cell r="B3294" t="str">
            <v>螺纹钢</v>
          </cell>
          <cell r="C3294" t="str">
            <v>HRB400E Φ25 9m</v>
          </cell>
          <cell r="D3294" t="str">
            <v>吨</v>
          </cell>
          <cell r="E3294">
            <v>18</v>
          </cell>
          <cell r="F3294">
            <v>45794</v>
          </cell>
          <cell r="G3294" t="str">
            <v>（中铁北京局-资乐高速6标）四川省乐山市市中区土主镇资乐高速TJ6标项目试验室</v>
          </cell>
          <cell r="H3294" t="str">
            <v>刘岩</v>
          </cell>
          <cell r="I3294">
            <v>18543566469</v>
          </cell>
        </row>
        <row r="3295">
          <cell r="A3295" t="str">
            <v>湖北商贸</v>
          </cell>
          <cell r="B3295" t="str">
            <v>螺纹钢</v>
          </cell>
          <cell r="C3295" t="str">
            <v>HRB400E Φ28 9m</v>
          </cell>
          <cell r="D3295" t="str">
            <v>吨</v>
          </cell>
          <cell r="E3295">
            <v>17</v>
          </cell>
          <cell r="F3295">
            <v>45794</v>
          </cell>
          <cell r="G3295" t="str">
            <v>（中铁北京局-资乐高速6标）四川省乐山市市中区土主镇资乐高速TJ6标项目试验室</v>
          </cell>
          <cell r="H3295" t="str">
            <v>刘岩</v>
          </cell>
          <cell r="I3295">
            <v>18543566469</v>
          </cell>
        </row>
        <row r="3296">
          <cell r="A3296" t="str">
            <v>达钢</v>
          </cell>
          <cell r="B3296" t="str">
            <v>盘螺</v>
          </cell>
          <cell r="C3296" t="str">
            <v>HRB400E Φ10</v>
          </cell>
          <cell r="D3296" t="str">
            <v>吨</v>
          </cell>
          <cell r="E3296">
            <v>70</v>
          </cell>
          <cell r="F3296">
            <v>45794</v>
          </cell>
          <cell r="G3296" t="str">
            <v>（五局乐山机场项目）乐山市五通桥区冠英镇</v>
          </cell>
          <cell r="H3296" t="str">
            <v>王思思</v>
          </cell>
          <cell r="I3296">
            <v>18973190156</v>
          </cell>
        </row>
        <row r="3297">
          <cell r="A3297" t="str">
            <v>达钢</v>
          </cell>
          <cell r="B3297" t="str">
            <v>螺纹钢</v>
          </cell>
          <cell r="C3297" t="str">
            <v>HRB400E Φ12 9m</v>
          </cell>
          <cell r="D3297" t="str">
            <v>吨</v>
          </cell>
          <cell r="E3297">
            <v>21</v>
          </cell>
          <cell r="F3297">
            <v>45794</v>
          </cell>
          <cell r="G3297" t="str">
            <v>（五局乐山机场项目）乐山市五通桥区冠英镇</v>
          </cell>
          <cell r="H3297" t="str">
            <v>王思思</v>
          </cell>
          <cell r="I3297">
            <v>18973190156</v>
          </cell>
        </row>
        <row r="3298">
          <cell r="A3298" t="str">
            <v>达钢</v>
          </cell>
          <cell r="B3298" t="str">
            <v>盘螺</v>
          </cell>
          <cell r="C3298" t="str">
            <v>HRB400E Φ6</v>
          </cell>
          <cell r="D3298" t="str">
            <v>吨</v>
          </cell>
          <cell r="E3298">
            <v>15</v>
          </cell>
          <cell r="F3298">
            <v>45794</v>
          </cell>
          <cell r="G3298" t="str">
            <v>（五局乐山机场项目）乐山市五通桥区冠英镇</v>
          </cell>
          <cell r="H3298" t="str">
            <v>王思思</v>
          </cell>
          <cell r="I3298">
            <v>18973190156</v>
          </cell>
        </row>
        <row r="3299">
          <cell r="A3299" t="str">
            <v>德胜</v>
          </cell>
          <cell r="B3299" t="str">
            <v>螺纹钢</v>
          </cell>
          <cell r="C3299" t="str">
            <v>HRB400E Φ12 9m</v>
          </cell>
          <cell r="D3299" t="str">
            <v>吨</v>
          </cell>
          <cell r="E3299">
            <v>50</v>
          </cell>
          <cell r="F3299">
            <v>45794</v>
          </cell>
          <cell r="G3299" t="str">
            <v>（五局乐山机场项目）乐山市五通桥区冠英镇</v>
          </cell>
          <cell r="H3299" t="str">
            <v>蒲</v>
          </cell>
          <cell r="I3299">
            <v>19180333999</v>
          </cell>
        </row>
        <row r="3300">
          <cell r="A3300" t="str">
            <v>德胜</v>
          </cell>
          <cell r="B3300" t="str">
            <v>螺纹钢</v>
          </cell>
          <cell r="C3300" t="str">
            <v>HRB400E Φ16 9m</v>
          </cell>
          <cell r="D3300" t="str">
            <v>吨</v>
          </cell>
          <cell r="E3300">
            <v>20</v>
          </cell>
          <cell r="F3300">
            <v>45794</v>
          </cell>
          <cell r="G3300" t="str">
            <v>（五局乐山机场项目）乐山市五通桥区冠英镇</v>
          </cell>
          <cell r="H3300" t="str">
            <v>蒲</v>
          </cell>
          <cell r="I3300">
            <v>19180333999</v>
          </cell>
        </row>
        <row r="3301">
          <cell r="A3301" t="str">
            <v>德胜</v>
          </cell>
          <cell r="B3301" t="str">
            <v>螺纹钢</v>
          </cell>
          <cell r="C3301" t="str">
            <v>HRB400E Φ16 9m</v>
          </cell>
          <cell r="D3301" t="str">
            <v>吨</v>
          </cell>
          <cell r="E3301">
            <v>2.5</v>
          </cell>
          <cell r="F3301">
            <v>45794</v>
          </cell>
          <cell r="G3301" t="str">
            <v>（北京工程局乐山机场项目）乐山市五通桥区冠英镇</v>
          </cell>
          <cell r="H3301" t="str">
            <v>王治</v>
          </cell>
          <cell r="I3301">
            <v>18811564698</v>
          </cell>
        </row>
        <row r="3302">
          <cell r="A3302" t="str">
            <v>德胜</v>
          </cell>
          <cell r="B3302" t="str">
            <v>螺纹钢</v>
          </cell>
          <cell r="C3302" t="str">
            <v>HRB400E Φ20 9m</v>
          </cell>
          <cell r="D3302" t="str">
            <v>吨</v>
          </cell>
          <cell r="E3302">
            <v>8</v>
          </cell>
          <cell r="F3302">
            <v>45794</v>
          </cell>
          <cell r="G3302" t="str">
            <v>（北京工程局乐山机场项目）乐山市五通桥区冠英镇</v>
          </cell>
          <cell r="H3302" t="str">
            <v>王治</v>
          </cell>
          <cell r="I3302">
            <v>18811564698</v>
          </cell>
        </row>
        <row r="3303">
          <cell r="A3303" t="str">
            <v>德胜</v>
          </cell>
          <cell r="B3303" t="str">
            <v>螺纹钢</v>
          </cell>
          <cell r="C3303" t="str">
            <v>HRB400E Φ22 9m</v>
          </cell>
          <cell r="D3303" t="str">
            <v>吨</v>
          </cell>
          <cell r="E3303">
            <v>8</v>
          </cell>
          <cell r="F3303">
            <v>45794</v>
          </cell>
          <cell r="G3303" t="str">
            <v>（北京工程局乐山机场项目）乐山市五通桥区冠英镇</v>
          </cell>
          <cell r="H3303" t="str">
            <v>王治</v>
          </cell>
          <cell r="I3303">
            <v>18811564698</v>
          </cell>
        </row>
        <row r="3304">
          <cell r="A3304" t="str">
            <v>德胜</v>
          </cell>
          <cell r="B3304" t="str">
            <v>螺纹钢</v>
          </cell>
          <cell r="C3304" t="str">
            <v>HRB400E Φ25 9m</v>
          </cell>
          <cell r="D3304" t="str">
            <v>吨</v>
          </cell>
          <cell r="E3304">
            <v>18</v>
          </cell>
          <cell r="F3304">
            <v>45794</v>
          </cell>
          <cell r="G3304" t="str">
            <v>（北京工程局乐山机场项目）乐山市五通桥区冠英镇</v>
          </cell>
          <cell r="H3304" t="str">
            <v>王治</v>
          </cell>
          <cell r="I3304">
            <v>18811564698</v>
          </cell>
        </row>
        <row r="3305">
          <cell r="A3305" t="str">
            <v>陕钢</v>
          </cell>
          <cell r="B3305" t="str">
            <v>盘螺</v>
          </cell>
          <cell r="C3305" t="str">
            <v>HRB400E Φ8</v>
          </cell>
          <cell r="D3305" t="str">
            <v>吨</v>
          </cell>
          <cell r="E3305">
            <v>35</v>
          </cell>
          <cell r="F3305">
            <v>45795</v>
          </cell>
          <cell r="G3305" t="str">
            <v>（五局乐山机场项目）乐山市五通桥区冠英镇</v>
          </cell>
          <cell r="H3305" t="str">
            <v>王思思</v>
          </cell>
          <cell r="I3305">
            <v>18973190156</v>
          </cell>
        </row>
        <row r="3306">
          <cell r="A3306" t="str">
            <v>陕钢</v>
          </cell>
          <cell r="B3306" t="str">
            <v>高线</v>
          </cell>
          <cell r="C3306" t="str">
            <v>HPB300Φ6</v>
          </cell>
          <cell r="D3306" t="str">
            <v>吨</v>
          </cell>
          <cell r="E3306">
            <v>12.5</v>
          </cell>
          <cell r="F3306">
            <v>45795</v>
          </cell>
          <cell r="G3306" t="str">
            <v>（北京工程局乐山机场项目）乐山市五通桥区冠英镇</v>
          </cell>
          <cell r="H3306" t="str">
            <v>王治</v>
          </cell>
          <cell r="I3306">
            <v>18811564698</v>
          </cell>
        </row>
        <row r="3307">
          <cell r="A3307" t="str">
            <v>陕钢</v>
          </cell>
          <cell r="B3307" t="str">
            <v>盘螺</v>
          </cell>
          <cell r="C3307" t="str">
            <v>HRB400E Φ6</v>
          </cell>
          <cell r="D3307" t="str">
            <v>吨</v>
          </cell>
          <cell r="E3307">
            <v>5</v>
          </cell>
          <cell r="F3307">
            <v>45795</v>
          </cell>
          <cell r="G3307" t="str">
            <v>（北京工程局乐山机场项目）乐山市五通桥区冠英镇</v>
          </cell>
          <cell r="H3307" t="str">
            <v>王治</v>
          </cell>
          <cell r="I3307">
            <v>18811564698</v>
          </cell>
        </row>
        <row r="3308">
          <cell r="A3308" t="str">
            <v>陕钢</v>
          </cell>
          <cell r="B3308" t="str">
            <v>盘螺</v>
          </cell>
          <cell r="C3308" t="str">
            <v>HRB400E Φ8</v>
          </cell>
          <cell r="D3308" t="str">
            <v>吨</v>
          </cell>
          <cell r="E3308">
            <v>45</v>
          </cell>
          <cell r="F3308">
            <v>45795</v>
          </cell>
          <cell r="G3308" t="str">
            <v>（北京工程局乐山机场项目）乐山市五通桥区冠英镇</v>
          </cell>
          <cell r="H3308" t="str">
            <v>王治</v>
          </cell>
          <cell r="I3308">
            <v>18811564698</v>
          </cell>
        </row>
        <row r="3309">
          <cell r="A3309" t="str">
            <v>陕钢</v>
          </cell>
          <cell r="B3309" t="str">
            <v>盘螺</v>
          </cell>
          <cell r="C3309" t="str">
            <v>HRB400E Φ10</v>
          </cell>
          <cell r="D3309" t="str">
            <v>吨</v>
          </cell>
          <cell r="E3309">
            <v>35</v>
          </cell>
          <cell r="F3309">
            <v>45795</v>
          </cell>
          <cell r="G3309" t="str">
            <v>（北京工程局乐山机场项目）乐山市五通桥区冠英镇</v>
          </cell>
          <cell r="H3309" t="str">
            <v>王治</v>
          </cell>
          <cell r="I3309">
            <v>18811564698</v>
          </cell>
        </row>
        <row r="3310">
          <cell r="A3310" t="str">
            <v>陕钢</v>
          </cell>
          <cell r="B3310" t="str">
            <v>盘螺</v>
          </cell>
          <cell r="C3310" t="str">
            <v>HRB400E Φ12</v>
          </cell>
          <cell r="D3310" t="str">
            <v>吨</v>
          </cell>
          <cell r="E3310">
            <v>10</v>
          </cell>
          <cell r="F3310">
            <v>45795</v>
          </cell>
          <cell r="G3310" t="str">
            <v>（北京工程局乐山机场项目）乐山市五通桥区冠英镇</v>
          </cell>
          <cell r="H3310" t="str">
            <v>王治</v>
          </cell>
          <cell r="I3310">
            <v>18811564698</v>
          </cell>
        </row>
        <row r="3311">
          <cell r="A3311" t="str">
            <v>陕钢</v>
          </cell>
          <cell r="B3311" t="str">
            <v>螺纹钢</v>
          </cell>
          <cell r="C3311" t="str">
            <v>HRB400E Φ20 9m</v>
          </cell>
          <cell r="D3311" t="str">
            <v>吨</v>
          </cell>
          <cell r="E3311">
            <v>35</v>
          </cell>
          <cell r="F3311">
            <v>45795</v>
          </cell>
          <cell r="G3311" t="str">
            <v>（五局建筑温江tod项目）罗欣安若维他药业(成都)有限公司南94米温江区海发路附近</v>
          </cell>
          <cell r="H3311" t="str">
            <v>兰</v>
          </cell>
          <cell r="I3311">
            <v>18281603736</v>
          </cell>
        </row>
        <row r="3312">
          <cell r="A3312" t="str">
            <v>陕钢</v>
          </cell>
          <cell r="B3312" t="str">
            <v>螺纹钢</v>
          </cell>
          <cell r="C3312" t="str">
            <v>HRB400E Φ22 9m</v>
          </cell>
          <cell r="D3312" t="str">
            <v>吨</v>
          </cell>
          <cell r="E3312">
            <v>30</v>
          </cell>
          <cell r="F3312">
            <v>45795</v>
          </cell>
          <cell r="G3312" t="str">
            <v>（五局建筑温江tod项目）罗欣安若维他药业(成都)有限公司南94米温江区海发路附近</v>
          </cell>
          <cell r="H3312" t="str">
            <v>兰</v>
          </cell>
          <cell r="I3312">
            <v>18281603736</v>
          </cell>
        </row>
        <row r="3313">
          <cell r="A3313" t="str">
            <v>陕钢</v>
          </cell>
          <cell r="B3313" t="str">
            <v>高线</v>
          </cell>
          <cell r="C3313" t="str">
            <v>HPB300Φ8</v>
          </cell>
          <cell r="D3313" t="str">
            <v>吨</v>
          </cell>
          <cell r="E3313">
            <v>5.145</v>
          </cell>
          <cell r="F3313">
            <v>45795</v>
          </cell>
          <cell r="G3313" t="str">
            <v>（五局建筑温江tod项目）罗欣安若维他药业(成都)有限公司南94米温江区海发路附近</v>
          </cell>
          <cell r="H3313" t="str">
            <v>兰</v>
          </cell>
          <cell r="I3313">
            <v>18281603736</v>
          </cell>
        </row>
        <row r="3314">
          <cell r="A3314" t="str">
            <v>陕钢</v>
          </cell>
          <cell r="B3314" t="str">
            <v>高线</v>
          </cell>
          <cell r="C3314" t="str">
            <v>HPB300Φ10</v>
          </cell>
          <cell r="D3314" t="str">
            <v>吨</v>
          </cell>
          <cell r="E3314">
            <v>20</v>
          </cell>
          <cell r="F3314">
            <v>45795</v>
          </cell>
          <cell r="G3314" t="str">
            <v>（中铁五局-成渝扩容3标）四川省资阳市雁江区伍隍镇铺子村雁江区X138</v>
          </cell>
          <cell r="H3314" t="str">
            <v>王健</v>
          </cell>
          <cell r="I3314">
            <v>17726168395</v>
          </cell>
        </row>
        <row r="3315">
          <cell r="A3315" t="str">
            <v>陕钢</v>
          </cell>
          <cell r="B3315" t="str">
            <v>高线</v>
          </cell>
          <cell r="C3315" t="str">
            <v>HPB300Φ12</v>
          </cell>
          <cell r="D3315" t="str">
            <v>吨</v>
          </cell>
          <cell r="E3315">
            <v>15</v>
          </cell>
          <cell r="F3315">
            <v>45795</v>
          </cell>
          <cell r="G3315" t="str">
            <v>（中铁五局-成渝扩容3标）四川省资阳市雁江区伍隍镇铺子村雁江区X138</v>
          </cell>
          <cell r="H3315" t="str">
            <v>王健</v>
          </cell>
          <cell r="I3315">
            <v>17726168395</v>
          </cell>
        </row>
        <row r="3316">
          <cell r="A3316" t="str">
            <v>德胜</v>
          </cell>
          <cell r="B3316" t="str">
            <v>螺纹钢</v>
          </cell>
          <cell r="C3316" t="str">
            <v>HRB400EΦ32*9m</v>
          </cell>
          <cell r="D3316" t="str">
            <v>吨</v>
          </cell>
          <cell r="E3316">
            <v>35</v>
          </cell>
          <cell r="F3316">
            <v>45796</v>
          </cell>
          <cell r="G3316" t="str">
            <v>乐山市峨边县沙坪镇中铁一局钢筋加工厂（污水处理厂）</v>
          </cell>
          <cell r="H3316" t="str">
            <v>冯雷</v>
          </cell>
          <cell r="I3316" t="str">
            <v>18700069985</v>
          </cell>
        </row>
        <row r="3317">
          <cell r="A3317" t="str">
            <v>德胜</v>
          </cell>
          <cell r="B3317" t="str">
            <v>螺纹钢</v>
          </cell>
          <cell r="C3317" t="str">
            <v>HRB400EФ18*9m</v>
          </cell>
          <cell r="D3317" t="str">
            <v>吨</v>
          </cell>
          <cell r="E3317">
            <v>35</v>
          </cell>
          <cell r="F3317">
            <v>45796</v>
          </cell>
          <cell r="G3317" t="str">
            <v>（成铁西物-重庆渝北金山项目）重庆市渝北区康庄美地C区（司机拍摄签收小票时需设置时间及地点水印）</v>
          </cell>
          <cell r="H3317" t="str">
            <v>黄永福</v>
          </cell>
          <cell r="I3317" t="str">
            <v>15982823571</v>
          </cell>
        </row>
        <row r="3318">
          <cell r="A3318" t="str">
            <v>德胜</v>
          </cell>
          <cell r="B3318" t="str">
            <v>螺纹钢</v>
          </cell>
          <cell r="C3318" t="str">
            <v>HRB400E Φ14 12m</v>
          </cell>
          <cell r="D3318" t="str">
            <v>吨</v>
          </cell>
          <cell r="E3318">
            <v>35</v>
          </cell>
          <cell r="F3318">
            <v>45796</v>
          </cell>
          <cell r="G3318" t="str">
            <v>（中铁北京局-资乐高速6标）四川省乐山市市中区土主镇资乐高速TJ6标项目试验室</v>
          </cell>
          <cell r="H3318" t="str">
            <v>刘岩</v>
          </cell>
          <cell r="I3318">
            <v>18543566469</v>
          </cell>
        </row>
        <row r="3319">
          <cell r="A3319" t="str">
            <v>润耀</v>
          </cell>
          <cell r="B3319" t="str">
            <v>盘螺</v>
          </cell>
          <cell r="C3319" t="str">
            <v>HRB400E Φ8</v>
          </cell>
          <cell r="D3319" t="str">
            <v>吨</v>
          </cell>
          <cell r="E3319">
            <v>23</v>
          </cell>
          <cell r="F3319">
            <v>45796</v>
          </cell>
          <cell r="G3319" t="str">
            <v>（北京工程局乐山机场项目）乐山市五通桥区冠英镇</v>
          </cell>
          <cell r="H3319" t="str">
            <v>王治</v>
          </cell>
          <cell r="I3319">
            <v>18811564698</v>
          </cell>
        </row>
        <row r="3320">
          <cell r="A3320" t="str">
            <v>润耀</v>
          </cell>
          <cell r="B3320" t="str">
            <v>螺纹钢</v>
          </cell>
          <cell r="C3320" t="str">
            <v>HRB400E Φ25 9m</v>
          </cell>
          <cell r="D3320" t="str">
            <v>吨</v>
          </cell>
          <cell r="E3320">
            <v>10</v>
          </cell>
          <cell r="F3320">
            <v>45796</v>
          </cell>
          <cell r="G3320" t="str">
            <v>（北京工程局乐山机场项目）乐山市五通桥区冠英镇</v>
          </cell>
          <cell r="H3320" t="str">
            <v>王治</v>
          </cell>
          <cell r="I3320">
            <v>18811564698</v>
          </cell>
        </row>
        <row r="3321">
          <cell r="A3321" t="str">
            <v>湖北商贸</v>
          </cell>
          <cell r="B3321" t="str">
            <v>盘螺</v>
          </cell>
          <cell r="C3321" t="str">
            <v>HRB400E Φ12</v>
          </cell>
          <cell r="D3321" t="str">
            <v>吨</v>
          </cell>
          <cell r="E3321">
            <v>25</v>
          </cell>
          <cell r="F3321">
            <v>45796</v>
          </cell>
          <cell r="G3321" t="str">
            <v>（中铁三局-铜资高速1标）四川省资阳市安岳县石羊镇猫坝村2#钢筋场</v>
          </cell>
          <cell r="H3321" t="str">
            <v>王雪</v>
          </cell>
          <cell r="I3321">
            <v>18729676589</v>
          </cell>
        </row>
        <row r="3322">
          <cell r="A3322" t="str">
            <v>湖北商贸</v>
          </cell>
          <cell r="B3322" t="str">
            <v>高线</v>
          </cell>
          <cell r="C3322" t="str">
            <v>HPB300Φ8</v>
          </cell>
          <cell r="D3322" t="str">
            <v>吨</v>
          </cell>
          <cell r="E3322">
            <v>10</v>
          </cell>
          <cell r="F3322">
            <v>45796</v>
          </cell>
          <cell r="G3322" t="str">
            <v>（中铁三局-铜资高速1标）四川省资阳市安岳县石羊镇猫坝村2#钢筋场</v>
          </cell>
          <cell r="H3322" t="str">
            <v>王雪</v>
          </cell>
          <cell r="I3322">
            <v>18729676589</v>
          </cell>
        </row>
        <row r="3323">
          <cell r="A3323" t="str">
            <v>钢固融</v>
          </cell>
          <cell r="B3323" t="str">
            <v>盘螺</v>
          </cell>
          <cell r="C3323" t="str">
            <v>HRB400E Φ6</v>
          </cell>
          <cell r="D3323" t="str">
            <v>吨</v>
          </cell>
          <cell r="E3323">
            <v>4</v>
          </cell>
          <cell r="F3323">
            <v>45796</v>
          </cell>
          <cell r="G3323" t="str">
            <v>（中铁五局新津tod项目）成都市新津区旭辉天府未来城南(华金路南)</v>
          </cell>
          <cell r="H3323" t="str">
            <v>戴军</v>
          </cell>
          <cell r="I3323">
            <v>15984585768</v>
          </cell>
        </row>
        <row r="3324">
          <cell r="A3324" t="str">
            <v>钢固融</v>
          </cell>
          <cell r="B3324" t="str">
            <v>盘螺</v>
          </cell>
          <cell r="C3324" t="str">
            <v>HRB400E Φ8</v>
          </cell>
          <cell r="D3324" t="str">
            <v>吨</v>
          </cell>
          <cell r="E3324">
            <v>8</v>
          </cell>
          <cell r="F3324">
            <v>45796</v>
          </cell>
          <cell r="G3324" t="str">
            <v>（中铁五局新津tod项目）成都市新津区旭辉天府未来城南(华金路南)</v>
          </cell>
          <cell r="H3324" t="str">
            <v>戴军</v>
          </cell>
          <cell r="I3324">
            <v>15984585768</v>
          </cell>
        </row>
        <row r="3325">
          <cell r="A3325" t="str">
            <v>钢固融</v>
          </cell>
          <cell r="B3325" t="str">
            <v>盘螺</v>
          </cell>
          <cell r="C3325" t="str">
            <v>HRB400E Φ10</v>
          </cell>
          <cell r="D3325" t="str">
            <v>吨</v>
          </cell>
          <cell r="E3325">
            <v>25</v>
          </cell>
          <cell r="F3325">
            <v>45796</v>
          </cell>
          <cell r="G3325" t="str">
            <v>（中铁五局新津tod项目）成都市新津区旭辉天府未来城南(华金路南)</v>
          </cell>
          <cell r="H3325" t="str">
            <v>戴军</v>
          </cell>
          <cell r="I3325">
            <v>15984585768</v>
          </cell>
        </row>
        <row r="3326">
          <cell r="A3326" t="str">
            <v>钢固融</v>
          </cell>
          <cell r="B3326" t="str">
            <v>螺纹钢</v>
          </cell>
          <cell r="C3326" t="str">
            <v>HRB400E Φ12 9m</v>
          </cell>
          <cell r="D3326" t="str">
            <v>吨</v>
          </cell>
          <cell r="E3326">
            <v>20</v>
          </cell>
          <cell r="F3326">
            <v>45796</v>
          </cell>
          <cell r="G3326" t="str">
            <v>（中铁五局新津tod项目）成都市新津区旭辉天府未来城南(华金路南)</v>
          </cell>
          <cell r="H3326" t="str">
            <v>戴军</v>
          </cell>
          <cell r="I3326">
            <v>15984585768</v>
          </cell>
        </row>
        <row r="3327">
          <cell r="A3327" t="str">
            <v>钢固融</v>
          </cell>
          <cell r="B3327" t="str">
            <v>螺纹钢</v>
          </cell>
          <cell r="C3327" t="str">
            <v>HRB400E Φ14 9m</v>
          </cell>
          <cell r="D3327" t="str">
            <v>吨</v>
          </cell>
          <cell r="E3327">
            <v>9</v>
          </cell>
          <cell r="F3327">
            <v>45796</v>
          </cell>
          <cell r="G3327" t="str">
            <v>（中铁五局新津tod项目）成都市新津区旭辉天府未来城南(华金路南)</v>
          </cell>
          <cell r="H3327" t="str">
            <v>戴军</v>
          </cell>
          <cell r="I3327">
            <v>15984585768</v>
          </cell>
        </row>
        <row r="3328">
          <cell r="A3328" t="str">
            <v>钢固融</v>
          </cell>
          <cell r="B3328" t="str">
            <v>螺纹钢</v>
          </cell>
          <cell r="C3328" t="str">
            <v>HRB400E Φ16 9m</v>
          </cell>
          <cell r="D3328" t="str">
            <v>吨</v>
          </cell>
          <cell r="E3328">
            <v>6</v>
          </cell>
          <cell r="F3328">
            <v>45796</v>
          </cell>
          <cell r="G3328" t="str">
            <v>（中铁五局新津tod项目）成都市新津区旭辉天府未来城南(华金路南)</v>
          </cell>
          <cell r="H3328" t="str">
            <v>戴军</v>
          </cell>
          <cell r="I3328">
            <v>15984585768</v>
          </cell>
        </row>
        <row r="3329">
          <cell r="A3329" t="str">
            <v>钢固融</v>
          </cell>
          <cell r="B3329" t="str">
            <v>螺纹钢</v>
          </cell>
          <cell r="C3329" t="str">
            <v>HRB400E Φ18 9m</v>
          </cell>
          <cell r="D3329" t="str">
            <v>吨</v>
          </cell>
          <cell r="E3329">
            <v>3</v>
          </cell>
          <cell r="F3329">
            <v>45796</v>
          </cell>
          <cell r="G3329" t="str">
            <v>（中铁五局新津tod项目）成都市新津区旭辉天府未来城南(华金路南)</v>
          </cell>
          <cell r="H3329" t="str">
            <v>戴军</v>
          </cell>
          <cell r="I3329">
            <v>15984585768</v>
          </cell>
        </row>
        <row r="3330">
          <cell r="A3330" t="str">
            <v>钢固融</v>
          </cell>
          <cell r="B3330" t="str">
            <v>螺纹钢</v>
          </cell>
          <cell r="C3330" t="str">
            <v>HRB400E Φ20 9m</v>
          </cell>
          <cell r="D3330" t="str">
            <v>吨</v>
          </cell>
          <cell r="E3330">
            <v>3</v>
          </cell>
          <cell r="F3330">
            <v>45796</v>
          </cell>
          <cell r="G3330" t="str">
            <v>（中铁五局新津tod项目）成都市新津区旭辉天府未来城南(华金路南)</v>
          </cell>
          <cell r="H3330" t="str">
            <v>戴军</v>
          </cell>
          <cell r="I3330">
            <v>15984585768</v>
          </cell>
        </row>
        <row r="3331">
          <cell r="A3331" t="str">
            <v>钢固融</v>
          </cell>
          <cell r="B3331" t="str">
            <v>螺纹钢</v>
          </cell>
          <cell r="C3331" t="str">
            <v>HRB400E Φ22 9m</v>
          </cell>
          <cell r="D3331" t="str">
            <v>吨</v>
          </cell>
          <cell r="E3331">
            <v>3</v>
          </cell>
          <cell r="F3331">
            <v>45796</v>
          </cell>
          <cell r="G3331" t="str">
            <v>（中铁五局新津tod项目）成都市新津区旭辉天府未来城南(华金路南)</v>
          </cell>
          <cell r="H3331" t="str">
            <v>戴军</v>
          </cell>
          <cell r="I3331">
            <v>15984585768</v>
          </cell>
        </row>
        <row r="3332">
          <cell r="A3332" t="str">
            <v>钢固融</v>
          </cell>
          <cell r="B3332" t="str">
            <v>螺纹钢</v>
          </cell>
          <cell r="C3332" t="str">
            <v>HRB500E Φ22 9m</v>
          </cell>
          <cell r="D3332" t="str">
            <v>吨</v>
          </cell>
          <cell r="E3332">
            <v>3</v>
          </cell>
          <cell r="F3332">
            <v>45796</v>
          </cell>
          <cell r="G3332" t="str">
            <v>（中铁五局新津tod项目）成都市新津区旭辉天府未来城南(华金路南)</v>
          </cell>
          <cell r="H3332" t="str">
            <v>戴军</v>
          </cell>
          <cell r="I3332">
            <v>15984585768</v>
          </cell>
        </row>
        <row r="3333">
          <cell r="A3333" t="str">
            <v>钢固融</v>
          </cell>
          <cell r="B3333" t="str">
            <v>螺纹钢</v>
          </cell>
          <cell r="C3333" t="str">
            <v>HRB500E Φ25 9m</v>
          </cell>
          <cell r="D3333" t="str">
            <v>吨</v>
          </cell>
          <cell r="E3333">
            <v>15</v>
          </cell>
          <cell r="F3333">
            <v>45796</v>
          </cell>
          <cell r="G3333" t="str">
            <v>（中铁五局新津tod项目）成都市新津区旭辉天府未来城南(华金路南)</v>
          </cell>
          <cell r="H3333" t="str">
            <v>戴军</v>
          </cell>
          <cell r="I3333">
            <v>15984585768</v>
          </cell>
        </row>
        <row r="3334">
          <cell r="A3334" t="str">
            <v>润耀</v>
          </cell>
          <cell r="B3334" t="str">
            <v>盘螺</v>
          </cell>
          <cell r="C3334" t="str">
            <v>HRB400E Φ8</v>
          </cell>
          <cell r="D3334" t="str">
            <v>吨</v>
          </cell>
          <cell r="E3334">
            <v>30</v>
          </cell>
          <cell r="F3334">
            <v>45796</v>
          </cell>
          <cell r="G3334" t="str">
            <v>（华西简阳西城嘉苑）四川省成都市简阳市简城街道高屋村</v>
          </cell>
          <cell r="H3334" t="str">
            <v>张瀚镭</v>
          </cell>
          <cell r="I3334">
            <v>15884666220</v>
          </cell>
        </row>
        <row r="3335">
          <cell r="A3335" t="str">
            <v>润耀</v>
          </cell>
          <cell r="B3335" t="str">
            <v>盘螺</v>
          </cell>
          <cell r="C3335" t="str">
            <v>HRB400E Φ10</v>
          </cell>
          <cell r="D3335" t="str">
            <v>吨</v>
          </cell>
          <cell r="E3335">
            <v>40</v>
          </cell>
          <cell r="F3335">
            <v>45796</v>
          </cell>
          <cell r="G3335" t="str">
            <v>（华西简阳西城嘉苑）四川省成都市简阳市简城街道高屋村</v>
          </cell>
          <cell r="H3335" t="str">
            <v>张瀚镭</v>
          </cell>
          <cell r="I3335">
            <v>15884666220</v>
          </cell>
        </row>
        <row r="3336">
          <cell r="A3336" t="str">
            <v>润耀</v>
          </cell>
          <cell r="B3336" t="str">
            <v>盘螺</v>
          </cell>
          <cell r="C3336" t="str">
            <v>HRB400E Φ12</v>
          </cell>
          <cell r="D3336" t="str">
            <v>吨</v>
          </cell>
          <cell r="E3336">
            <v>35</v>
          </cell>
          <cell r="F3336">
            <v>45796</v>
          </cell>
          <cell r="G3336" t="str">
            <v>（华西简阳西城嘉苑）四川省成都市简阳市简城街道高屋村</v>
          </cell>
          <cell r="H3336" t="str">
            <v>张瀚镭</v>
          </cell>
          <cell r="I3336">
            <v>15884666220</v>
          </cell>
        </row>
        <row r="3337">
          <cell r="A3337" t="str">
            <v>润耀</v>
          </cell>
          <cell r="B3337" t="str">
            <v>螺纹钢</v>
          </cell>
          <cell r="C3337" t="str">
            <v>HRB400E Φ14 9m</v>
          </cell>
          <cell r="D3337" t="str">
            <v>吨</v>
          </cell>
          <cell r="E3337">
            <v>6</v>
          </cell>
          <cell r="F3337">
            <v>45796</v>
          </cell>
          <cell r="G3337" t="str">
            <v>（华西简阳西城嘉苑）四川省成都市简阳市简城街道高屋村</v>
          </cell>
          <cell r="H3337" t="str">
            <v>张瀚镭</v>
          </cell>
          <cell r="I3337">
            <v>15884666220</v>
          </cell>
        </row>
        <row r="3338">
          <cell r="A3338" t="str">
            <v>润耀</v>
          </cell>
          <cell r="B3338" t="str">
            <v>螺纹钢</v>
          </cell>
          <cell r="C3338" t="str">
            <v>HRB400E Φ16 9m</v>
          </cell>
          <cell r="D3338" t="str">
            <v>吨</v>
          </cell>
          <cell r="E3338">
            <v>9</v>
          </cell>
          <cell r="F3338">
            <v>45796</v>
          </cell>
          <cell r="G3338" t="str">
            <v>（华西简阳西城嘉苑）四川省成都市简阳市简城街道高屋村</v>
          </cell>
          <cell r="H3338" t="str">
            <v>张瀚镭</v>
          </cell>
          <cell r="I3338">
            <v>15884666220</v>
          </cell>
        </row>
        <row r="3339">
          <cell r="A3339" t="str">
            <v>润耀</v>
          </cell>
          <cell r="B3339" t="str">
            <v>螺纹钢</v>
          </cell>
          <cell r="C3339" t="str">
            <v>HRB400E Φ18 9m</v>
          </cell>
          <cell r="D3339" t="str">
            <v>吨</v>
          </cell>
          <cell r="E3339">
            <v>6</v>
          </cell>
          <cell r="F3339">
            <v>45796</v>
          </cell>
          <cell r="G3339" t="str">
            <v>（华西简阳西城嘉苑）四川省成都市简阳市简城街道高屋村</v>
          </cell>
          <cell r="H3339" t="str">
            <v>张瀚镭</v>
          </cell>
          <cell r="I3339">
            <v>15884666220</v>
          </cell>
        </row>
        <row r="3340">
          <cell r="A3340" t="str">
            <v>润耀</v>
          </cell>
          <cell r="B3340" t="str">
            <v>螺纹钢</v>
          </cell>
          <cell r="C3340" t="str">
            <v>HRB400E Φ20 9m</v>
          </cell>
          <cell r="D3340" t="str">
            <v>吨</v>
          </cell>
          <cell r="E3340">
            <v>6</v>
          </cell>
          <cell r="F3340">
            <v>45796</v>
          </cell>
          <cell r="G3340" t="str">
            <v>（华西简阳西城嘉苑）四川省成都市简阳市简城街道高屋村</v>
          </cell>
          <cell r="H3340" t="str">
            <v>张瀚镭</v>
          </cell>
          <cell r="I3340">
            <v>15884666220</v>
          </cell>
        </row>
        <row r="3341">
          <cell r="A3341" t="str">
            <v>润耀</v>
          </cell>
          <cell r="B3341" t="str">
            <v>螺纹钢</v>
          </cell>
          <cell r="C3341" t="str">
            <v>HRB400E Φ22 9m</v>
          </cell>
          <cell r="D3341" t="str">
            <v>吨</v>
          </cell>
          <cell r="E3341">
            <v>3</v>
          </cell>
          <cell r="F3341">
            <v>45796</v>
          </cell>
          <cell r="G3341" t="str">
            <v>（华西简阳西城嘉苑）四川省成都市简阳市简城街道高屋村</v>
          </cell>
          <cell r="H3341" t="str">
            <v>张瀚镭</v>
          </cell>
          <cell r="I3341">
            <v>15884666220</v>
          </cell>
        </row>
        <row r="3342">
          <cell r="A3342" t="str">
            <v>润耀</v>
          </cell>
          <cell r="B3342" t="str">
            <v>螺纹钢</v>
          </cell>
          <cell r="C3342" t="str">
            <v>HRB400E Φ25 9m</v>
          </cell>
          <cell r="D3342" t="str">
            <v>吨</v>
          </cell>
          <cell r="E3342">
            <v>6</v>
          </cell>
          <cell r="F3342">
            <v>45796</v>
          </cell>
          <cell r="G3342" t="str">
            <v>（华西简阳西城嘉苑）四川省成都市简阳市简城街道高屋村</v>
          </cell>
          <cell r="H3342" t="str">
            <v>张瀚镭</v>
          </cell>
          <cell r="I3342">
            <v>15884666220</v>
          </cell>
        </row>
        <row r="3343">
          <cell r="A3343" t="str">
            <v>德胜</v>
          </cell>
          <cell r="B3343" t="str">
            <v>螺纹钢</v>
          </cell>
          <cell r="C3343" t="str">
            <v>HRB400E Φ12 9m</v>
          </cell>
          <cell r="D3343" t="str">
            <v>吨</v>
          </cell>
          <cell r="E3343">
            <v>15</v>
          </cell>
          <cell r="F3343">
            <v>45796</v>
          </cell>
          <cell r="G3343" t="str">
            <v>(宜宾兴港三江新区长江工业园建设项目-M2-4#厂房)宜宾市翠屏区宜宾汽车零部件配套产业基地(纬五路南)</v>
          </cell>
          <cell r="H3343" t="str">
            <v>王涛</v>
          </cell>
          <cell r="I3343">
            <v>18381110677</v>
          </cell>
        </row>
        <row r="3344">
          <cell r="A3344" t="str">
            <v>德胜</v>
          </cell>
          <cell r="B3344" t="str">
            <v>螺纹钢</v>
          </cell>
          <cell r="C3344" t="str">
            <v>HRB400E Φ18 12m</v>
          </cell>
          <cell r="D3344" t="str">
            <v>吨</v>
          </cell>
          <cell r="E3344">
            <v>40</v>
          </cell>
          <cell r="F3344">
            <v>45796</v>
          </cell>
          <cell r="G3344" t="str">
            <v>(宜宾兴港三江新区长江工业园建设项目-M2-2#厂房)宜宾市翠屏区宜宾汽车零部件配套产业基地(纬五路南)</v>
          </cell>
          <cell r="H3344" t="str">
            <v>王涛</v>
          </cell>
          <cell r="I3344">
            <v>18381110677</v>
          </cell>
        </row>
        <row r="3345">
          <cell r="A3345" t="str">
            <v>德胜</v>
          </cell>
          <cell r="B3345" t="str">
            <v>螺纹钢</v>
          </cell>
          <cell r="C3345" t="str">
            <v>HRB400E Φ22 12m</v>
          </cell>
          <cell r="D3345" t="str">
            <v>吨</v>
          </cell>
          <cell r="E3345">
            <v>50</v>
          </cell>
          <cell r="F3345">
            <v>45796</v>
          </cell>
          <cell r="G3345" t="str">
            <v>(宜宾兴港三江新区长江工业园建设项目-M2-5#厂房)宜宾市翠屏区宜宾汽车零部件配套产业基地(纬五路南)</v>
          </cell>
          <cell r="H3345" t="str">
            <v>王涛</v>
          </cell>
          <cell r="I3345">
            <v>18381110677</v>
          </cell>
        </row>
        <row r="3346">
          <cell r="A3346" t="str">
            <v>湖北商贸</v>
          </cell>
          <cell r="B3346" t="str">
            <v>螺纹钢</v>
          </cell>
          <cell r="C3346" t="str">
            <v>HRB400E Φ16 9m</v>
          </cell>
          <cell r="D3346" t="str">
            <v>吨</v>
          </cell>
          <cell r="E3346">
            <v>35</v>
          </cell>
          <cell r="F3346">
            <v>45796</v>
          </cell>
          <cell r="G3346" t="str">
            <v>（中铁十局-资乐高速4标）四川省眉山市仁寿县彰加镇促进村中铁十局资乐高速1#钢筋场</v>
          </cell>
          <cell r="H3346" t="str">
            <v>杨飞</v>
          </cell>
          <cell r="I3346">
            <v>15667998777</v>
          </cell>
        </row>
        <row r="3347">
          <cell r="A3347" t="str">
            <v>湖北商贸</v>
          </cell>
          <cell r="B3347" t="str">
            <v>螺纹钢</v>
          </cell>
          <cell r="C3347" t="str">
            <v>HRB400E Φ14 12m</v>
          </cell>
          <cell r="D3347" t="str">
            <v>吨</v>
          </cell>
          <cell r="E3347">
            <v>35</v>
          </cell>
          <cell r="F3347">
            <v>45796</v>
          </cell>
          <cell r="G3347" t="str">
            <v>（中铁十局-资乐高速4标）四川省眉山市仁寿县彰加镇促进村中铁十局资乐高速1#钢筋场</v>
          </cell>
          <cell r="H3347" t="str">
            <v>杨飞</v>
          </cell>
          <cell r="I3347">
            <v>15667998777</v>
          </cell>
        </row>
        <row r="3348">
          <cell r="A3348" t="str">
            <v>湖北商贸</v>
          </cell>
          <cell r="B3348" t="str">
            <v>螺纹钢</v>
          </cell>
          <cell r="C3348" t="str">
            <v>HRB400E Φ32 12m</v>
          </cell>
          <cell r="D3348" t="str">
            <v>吨</v>
          </cell>
          <cell r="E3348">
            <v>35</v>
          </cell>
          <cell r="F3348">
            <v>45796</v>
          </cell>
          <cell r="G3348" t="str">
            <v>（中铁十局-资乐高速4标）四川省眉山市仁寿县彰加镇促进村中铁十局资乐高速1#钢筋场</v>
          </cell>
          <cell r="H3348" t="str">
            <v>杨飞</v>
          </cell>
          <cell r="I3348">
            <v>15667998777</v>
          </cell>
        </row>
        <row r="3349">
          <cell r="A3349" t="str">
            <v>湖北商贸</v>
          </cell>
          <cell r="B3349" t="str">
            <v>螺纹钢</v>
          </cell>
          <cell r="C3349" t="str">
            <v>HRB500E Φ25 12m</v>
          </cell>
          <cell r="D3349" t="str">
            <v>吨</v>
          </cell>
          <cell r="E3349">
            <v>35</v>
          </cell>
          <cell r="F3349">
            <v>45796</v>
          </cell>
          <cell r="G3349" t="str">
            <v>（中铁十局-资乐高速4标）四川省眉山市仁寿县彰加镇促进村中铁十局资乐高速1#钢筋场</v>
          </cell>
          <cell r="H3349" t="str">
            <v>杨飞</v>
          </cell>
          <cell r="I3349">
            <v>15667998777</v>
          </cell>
        </row>
        <row r="3350">
          <cell r="A3350" t="str">
            <v>湖北商贸</v>
          </cell>
          <cell r="B3350" t="str">
            <v>高线</v>
          </cell>
          <cell r="C3350" t="str">
            <v>HPB300Φ10</v>
          </cell>
          <cell r="D3350" t="str">
            <v>吨</v>
          </cell>
          <cell r="E3350">
            <v>35</v>
          </cell>
          <cell r="F3350">
            <v>45796</v>
          </cell>
          <cell r="G3350" t="str">
            <v>（中铁十局-资乐高速4标）四川省眉山市仁寿县彰加镇促进村中铁十局2#钢筋厂</v>
          </cell>
          <cell r="H3350" t="str">
            <v>杨飞</v>
          </cell>
          <cell r="I3350">
            <v>15667998777</v>
          </cell>
        </row>
        <row r="3351">
          <cell r="A3351" t="str">
            <v>湖北商贸</v>
          </cell>
          <cell r="B3351" t="str">
            <v>螺纹钢</v>
          </cell>
          <cell r="C3351" t="str">
            <v>HRB500E Φ25 9m</v>
          </cell>
          <cell r="D3351" t="str">
            <v>吨</v>
          </cell>
          <cell r="E3351">
            <v>35</v>
          </cell>
          <cell r="F3351">
            <v>45796</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Φ12 9m</v>
          </cell>
          <cell r="D3352" t="str">
            <v>吨</v>
          </cell>
          <cell r="E3352">
            <v>35</v>
          </cell>
          <cell r="F3352">
            <v>45796</v>
          </cell>
          <cell r="G3352" t="str">
            <v>（中铁十局-资乐高速4标）四川省眉山市仁寿县彰加镇促进村中铁十局资乐高速1#钢筋场</v>
          </cell>
          <cell r="H3352" t="str">
            <v>杨飞</v>
          </cell>
          <cell r="I3352">
            <v>15667998777</v>
          </cell>
        </row>
        <row r="3353">
          <cell r="A3353" t="str">
            <v>达钢</v>
          </cell>
          <cell r="B3353" t="str">
            <v>盘螺</v>
          </cell>
          <cell r="C3353" t="str">
            <v>HRB400E Φ10</v>
          </cell>
          <cell r="D3353" t="str">
            <v>吨</v>
          </cell>
          <cell r="E3353">
            <v>18</v>
          </cell>
          <cell r="F3353">
            <v>45796</v>
          </cell>
          <cell r="G3353" t="str">
            <v>（十九冶-江龙高速二分部）重庆市云阳县宝坪镇双塆村*宝坪梁场</v>
          </cell>
          <cell r="H3353" t="str">
            <v>张鹏</v>
          </cell>
          <cell r="I3353">
            <v>18223006448</v>
          </cell>
        </row>
        <row r="3354">
          <cell r="A3354" t="str">
            <v>达钢</v>
          </cell>
          <cell r="B3354" t="str">
            <v>直螺纹</v>
          </cell>
          <cell r="C3354" t="str">
            <v>HRB400E Φ20 9m</v>
          </cell>
          <cell r="D3354" t="str">
            <v>吨</v>
          </cell>
          <cell r="E3354">
            <v>24</v>
          </cell>
          <cell r="F3354">
            <v>45796</v>
          </cell>
          <cell r="G3354" t="str">
            <v>（十九冶-江龙高速二分部）重庆市云阳县宝坪镇双塆村*宝坪梁场</v>
          </cell>
          <cell r="H3354" t="str">
            <v>张鹏</v>
          </cell>
          <cell r="I3354">
            <v>18223006448</v>
          </cell>
        </row>
        <row r="3355">
          <cell r="A3355" t="str">
            <v>达钢</v>
          </cell>
          <cell r="B3355" t="str">
            <v>直螺纹</v>
          </cell>
          <cell r="C3355" t="str">
            <v>HRB400E Φ25 9m</v>
          </cell>
          <cell r="D3355" t="str">
            <v>吨</v>
          </cell>
          <cell r="E3355">
            <v>30</v>
          </cell>
          <cell r="F3355">
            <v>45796</v>
          </cell>
          <cell r="G3355" t="str">
            <v>（十九冶-江龙高速二分部）重庆市云阳县宝坪镇双塆村*宝坪梁场</v>
          </cell>
          <cell r="H3355" t="str">
            <v>张鹏</v>
          </cell>
          <cell r="I3355">
            <v>18223006448</v>
          </cell>
        </row>
        <row r="3356">
          <cell r="A3356" t="str">
            <v>晋邦</v>
          </cell>
          <cell r="B3356" t="str">
            <v>螺纹钢</v>
          </cell>
          <cell r="C3356" t="str">
            <v>HRB400E Φ16 9m</v>
          </cell>
          <cell r="D3356" t="str">
            <v>吨</v>
          </cell>
          <cell r="E3356">
            <v>20</v>
          </cell>
          <cell r="F3356">
            <v>45796</v>
          </cell>
          <cell r="G3356" t="str">
            <v>（十九冶-江龙高速三分部）重庆市云阳县龙角镇*刘家漕3#桥</v>
          </cell>
          <cell r="H3356" t="str">
            <v>任海军</v>
          </cell>
          <cell r="I3356">
            <v>17725037830</v>
          </cell>
        </row>
        <row r="3357">
          <cell r="A3357" t="str">
            <v>晋邦</v>
          </cell>
          <cell r="B3357" t="str">
            <v>螺纹钢</v>
          </cell>
          <cell r="C3357" t="str">
            <v>HRB400E Φ12 9m</v>
          </cell>
          <cell r="D3357" t="str">
            <v>吨</v>
          </cell>
          <cell r="E3357">
            <v>10</v>
          </cell>
          <cell r="F3357">
            <v>45796</v>
          </cell>
          <cell r="G3357" t="str">
            <v>（十九冶-江龙高速三分部）重庆市云阳县龙角镇*刘家漕3#桥</v>
          </cell>
          <cell r="H3357" t="str">
            <v>任海军</v>
          </cell>
          <cell r="I3357">
            <v>17725037830</v>
          </cell>
        </row>
        <row r="3358">
          <cell r="A3358" t="str">
            <v>晋邦</v>
          </cell>
          <cell r="B3358" t="str">
            <v>螺纹钢</v>
          </cell>
          <cell r="C3358" t="str">
            <v>HRB400E Φ16 9m</v>
          </cell>
          <cell r="D3358" t="str">
            <v>吨</v>
          </cell>
          <cell r="E3358">
            <v>30</v>
          </cell>
          <cell r="F3358">
            <v>45796</v>
          </cell>
          <cell r="G3358" t="str">
            <v>（十九冶-江龙高速三分部）重庆市云阳县蔈草镇三坵田*朗树湾1#桥桥面</v>
          </cell>
          <cell r="H3358" t="str">
            <v>任海军</v>
          </cell>
          <cell r="I3358">
            <v>17725037830</v>
          </cell>
        </row>
        <row r="3359">
          <cell r="A3359" t="str">
            <v>晋邦</v>
          </cell>
          <cell r="B3359" t="str">
            <v>螺纹钢</v>
          </cell>
          <cell r="C3359" t="str">
            <v>HRB400E Φ14 9m</v>
          </cell>
          <cell r="D3359" t="str">
            <v>吨</v>
          </cell>
          <cell r="E3359">
            <v>15</v>
          </cell>
          <cell r="F3359">
            <v>45796</v>
          </cell>
          <cell r="G3359" t="str">
            <v>（十九冶-江龙高速三分部）重庆市云阳县龙角镇*皮家营隧道</v>
          </cell>
          <cell r="H3359" t="str">
            <v>任海军</v>
          </cell>
          <cell r="I3359">
            <v>17725037830</v>
          </cell>
        </row>
        <row r="3360">
          <cell r="A3360" t="str">
            <v>晋邦</v>
          </cell>
          <cell r="B3360" t="str">
            <v>螺纹钢</v>
          </cell>
          <cell r="C3360" t="str">
            <v>HRB400E Φ20 9m</v>
          </cell>
          <cell r="D3360" t="str">
            <v>吨</v>
          </cell>
          <cell r="E3360">
            <v>5</v>
          </cell>
          <cell r="F3360">
            <v>45796</v>
          </cell>
          <cell r="G3360" t="str">
            <v>（十九冶-江龙高速三分部）重庆市云阳县开云高速（钢厂村）*朗树湾2#桥路基</v>
          </cell>
          <cell r="H3360" t="str">
            <v>任海军</v>
          </cell>
          <cell r="I3360">
            <v>17725037830</v>
          </cell>
        </row>
        <row r="3361">
          <cell r="A3361" t="str">
            <v>晋邦</v>
          </cell>
          <cell r="B3361" t="str">
            <v>高线</v>
          </cell>
          <cell r="C3361" t="str">
            <v>HPB300Φ10</v>
          </cell>
          <cell r="D3361" t="str">
            <v>吨</v>
          </cell>
          <cell r="E3361">
            <v>18</v>
          </cell>
          <cell r="F3361">
            <v>45796</v>
          </cell>
          <cell r="G3361" t="str">
            <v>（十九冶-江龙高速二分部）重庆市云阳县宝坪镇双塆村*宝坪梁场</v>
          </cell>
          <cell r="H3361" t="str">
            <v>张鹏</v>
          </cell>
          <cell r="I3361">
            <v>18223006448</v>
          </cell>
        </row>
        <row r="3362">
          <cell r="A3362" t="str">
            <v>晋邦</v>
          </cell>
          <cell r="B3362" t="str">
            <v>直螺纹</v>
          </cell>
          <cell r="C3362" t="str">
            <v>HRB400E Φ16 9m</v>
          </cell>
          <cell r="D3362" t="str">
            <v>吨</v>
          </cell>
          <cell r="E3362">
            <v>40</v>
          </cell>
          <cell r="F3362">
            <v>45796</v>
          </cell>
          <cell r="G3362" t="str">
            <v>（十九冶-江龙高速二分部）重庆市云阳县宝坪镇双塆村*宝坪梁场</v>
          </cell>
          <cell r="H3362" t="str">
            <v>张鹏</v>
          </cell>
          <cell r="I3362">
            <v>18223006448</v>
          </cell>
        </row>
        <row r="3363">
          <cell r="A3363" t="str">
            <v>晋邦</v>
          </cell>
          <cell r="B3363" t="str">
            <v>高线</v>
          </cell>
          <cell r="C3363" t="str">
            <v>HPB300Φ10</v>
          </cell>
          <cell r="D3363" t="str">
            <v>吨</v>
          </cell>
          <cell r="E3363">
            <v>20</v>
          </cell>
          <cell r="F3363">
            <v>45796</v>
          </cell>
          <cell r="G3363" t="str">
            <v>（十九冶-江龙高速二分部）重庆市云阳县凤鸣镇平顶村*磨子坪隧道出口</v>
          </cell>
          <cell r="H3363" t="str">
            <v>张鹏</v>
          </cell>
          <cell r="I3363">
            <v>18223006448</v>
          </cell>
        </row>
        <row r="3364">
          <cell r="A3364" t="str">
            <v>晋邦</v>
          </cell>
          <cell r="B3364" t="str">
            <v>直螺纹</v>
          </cell>
          <cell r="C3364" t="str">
            <v>HRB400E Φ18 9m</v>
          </cell>
          <cell r="D3364" t="str">
            <v>吨</v>
          </cell>
          <cell r="E3364">
            <v>7</v>
          </cell>
          <cell r="F3364">
            <v>45796</v>
          </cell>
          <cell r="G3364" t="str">
            <v>（十九冶-江龙高速二分部）重庆市云阳县凤鸣镇平顶村*磨子坪隧道出口</v>
          </cell>
          <cell r="H3364" t="str">
            <v>张鹏</v>
          </cell>
          <cell r="I3364">
            <v>18223006448</v>
          </cell>
        </row>
        <row r="3365">
          <cell r="A3365" t="str">
            <v>晋邦</v>
          </cell>
          <cell r="B3365" t="str">
            <v>直螺纹</v>
          </cell>
          <cell r="C3365" t="str">
            <v>HRB400E Φ20 9m</v>
          </cell>
          <cell r="D3365" t="str">
            <v>吨</v>
          </cell>
          <cell r="E3365">
            <v>10</v>
          </cell>
          <cell r="F3365">
            <v>45796</v>
          </cell>
          <cell r="G3365" t="str">
            <v>（十九冶-江龙高速二分部）重庆市云阳县凤鸣镇平顶村*磨子坪隧道出口</v>
          </cell>
          <cell r="H3365" t="str">
            <v>张鹏</v>
          </cell>
          <cell r="I3365">
            <v>18223006448</v>
          </cell>
        </row>
        <row r="3366">
          <cell r="A3366" t="str">
            <v>晋邦</v>
          </cell>
          <cell r="B3366" t="str">
            <v>高线</v>
          </cell>
          <cell r="C3366" t="str">
            <v>HPB300Φ10</v>
          </cell>
          <cell r="D3366" t="str">
            <v>吨</v>
          </cell>
          <cell r="E3366">
            <v>10</v>
          </cell>
          <cell r="F3366">
            <v>45796</v>
          </cell>
          <cell r="G3366" t="str">
            <v>（十九冶-江龙高速二分部）重庆市云阳县S305附近*龙角梁场</v>
          </cell>
          <cell r="H3366" t="str">
            <v>张鹏</v>
          </cell>
          <cell r="I3366">
            <v>18223006448</v>
          </cell>
        </row>
        <row r="3367">
          <cell r="A3367" t="str">
            <v>钢固融</v>
          </cell>
          <cell r="B3367" t="str">
            <v>螺纹钢</v>
          </cell>
          <cell r="C3367" t="str">
            <v>HRB400E Φ22 9m</v>
          </cell>
          <cell r="D3367" t="str">
            <v>吨</v>
          </cell>
          <cell r="E3367">
            <v>33</v>
          </cell>
          <cell r="F3367">
            <v>45796</v>
          </cell>
          <cell r="G3367" t="str">
            <v>（五冶怡心湖项目）龙泉驿区双堰塘钓鱼东100米(北川路)龙泉驿区北川路</v>
          </cell>
          <cell r="H3367" t="str">
            <v>董文学</v>
          </cell>
          <cell r="I3367">
            <v>15828110575</v>
          </cell>
        </row>
        <row r="3368">
          <cell r="A3368" t="str">
            <v>德胜</v>
          </cell>
          <cell r="B3368" t="str">
            <v>螺纹钢</v>
          </cell>
          <cell r="C3368" t="str">
            <v>HRB400E Φ14×12米</v>
          </cell>
          <cell r="D3368" t="str">
            <v>吨</v>
          </cell>
          <cell r="E3368">
            <v>35</v>
          </cell>
          <cell r="F3368">
            <v>45796</v>
          </cell>
          <cell r="G3368" t="str">
            <v>自永4标一局四公司（四川省内江市隆昌市金鹅街道自永4标一局四公司钢筋棚）</v>
          </cell>
          <cell r="H3368" t="str">
            <v>郝优</v>
          </cell>
          <cell r="I3368">
            <v>13891371707</v>
          </cell>
        </row>
        <row r="3369">
          <cell r="A3369" t="str">
            <v>晋邦</v>
          </cell>
          <cell r="B3369" t="str">
            <v>盘螺</v>
          </cell>
          <cell r="C3369" t="str">
            <v>HRB400E Φ8</v>
          </cell>
          <cell r="D3369" t="str">
            <v>吨</v>
          </cell>
          <cell r="E3369">
            <v>2</v>
          </cell>
          <cell r="F3369">
            <v>45797</v>
          </cell>
          <cell r="G3369" t="str">
            <v>（十九冶-华电重庆奉节）重庆市奉节县康乐镇七星村</v>
          </cell>
          <cell r="H3369" t="str">
            <v>岑甲乐</v>
          </cell>
          <cell r="I3369">
            <v>17349037782</v>
          </cell>
        </row>
        <row r="3370">
          <cell r="A3370" t="str">
            <v>晋邦</v>
          </cell>
          <cell r="B3370" t="str">
            <v>盘螺</v>
          </cell>
          <cell r="C3370" t="str">
            <v>HRB400E Φ10</v>
          </cell>
          <cell r="D3370" t="str">
            <v>吨</v>
          </cell>
          <cell r="E3370">
            <v>4</v>
          </cell>
          <cell r="F3370">
            <v>45797</v>
          </cell>
          <cell r="G3370" t="str">
            <v>（十九冶-华电重庆奉节）重庆市奉节县康乐镇七星村</v>
          </cell>
          <cell r="H3370" t="str">
            <v>岑甲乐</v>
          </cell>
          <cell r="I3370">
            <v>17349037782</v>
          </cell>
        </row>
        <row r="3371">
          <cell r="A3371" t="str">
            <v>晋邦</v>
          </cell>
          <cell r="B3371" t="str">
            <v>螺纹钢</v>
          </cell>
          <cell r="C3371" t="str">
            <v>HRB400E Φ12 9m</v>
          </cell>
          <cell r="D3371" t="str">
            <v>吨</v>
          </cell>
          <cell r="E3371">
            <v>20</v>
          </cell>
          <cell r="F3371">
            <v>45797</v>
          </cell>
          <cell r="G3371" t="str">
            <v>（十九冶-华电重庆奉节）重庆市奉节县康乐镇七星村</v>
          </cell>
          <cell r="H3371" t="str">
            <v>岑甲乐</v>
          </cell>
          <cell r="I3371">
            <v>17349037782</v>
          </cell>
        </row>
        <row r="3372">
          <cell r="A3372" t="str">
            <v>晋邦</v>
          </cell>
          <cell r="B3372" t="str">
            <v>螺纹钢</v>
          </cell>
          <cell r="C3372" t="str">
            <v>HRB400E Φ14 9m</v>
          </cell>
          <cell r="D3372" t="str">
            <v>吨</v>
          </cell>
          <cell r="E3372">
            <v>25</v>
          </cell>
          <cell r="F3372">
            <v>45797</v>
          </cell>
          <cell r="G3372" t="str">
            <v>（十九冶-华电重庆奉节）重庆市奉节县康乐镇七星村</v>
          </cell>
          <cell r="H3372" t="str">
            <v>岑甲乐</v>
          </cell>
          <cell r="I3372">
            <v>17349037782</v>
          </cell>
        </row>
        <row r="3373">
          <cell r="A3373" t="str">
            <v>晋邦</v>
          </cell>
          <cell r="B3373" t="str">
            <v>螺纹钢</v>
          </cell>
          <cell r="C3373" t="str">
            <v>HRB400E Φ20 9m</v>
          </cell>
          <cell r="D3373" t="str">
            <v>吨</v>
          </cell>
          <cell r="E3373">
            <v>5</v>
          </cell>
          <cell r="F3373">
            <v>45797</v>
          </cell>
          <cell r="G3373" t="str">
            <v>（十九冶-华电重庆奉节）重庆市奉节县康乐镇七星村</v>
          </cell>
          <cell r="H3373" t="str">
            <v>岑甲乐</v>
          </cell>
          <cell r="I3373">
            <v>17349037782</v>
          </cell>
        </row>
        <row r="3374">
          <cell r="A3374" t="str">
            <v>晋邦</v>
          </cell>
          <cell r="B3374" t="str">
            <v>螺纹钢</v>
          </cell>
          <cell r="C3374" t="str">
            <v>HRB400E Φ22 9m</v>
          </cell>
          <cell r="D3374" t="str">
            <v>吨</v>
          </cell>
          <cell r="E3374">
            <v>15</v>
          </cell>
          <cell r="F3374">
            <v>45797</v>
          </cell>
          <cell r="G3374" t="str">
            <v>（十九冶-华电重庆奉节）重庆市奉节县康乐镇七星村</v>
          </cell>
          <cell r="H3374" t="str">
            <v>岑甲乐</v>
          </cell>
          <cell r="I3374">
            <v>17349037782</v>
          </cell>
        </row>
        <row r="3375">
          <cell r="A3375" t="str">
            <v>晋邦</v>
          </cell>
          <cell r="B3375" t="str">
            <v>螺纹钢</v>
          </cell>
          <cell r="C3375" t="str">
            <v>HRB400E Φ25 9m</v>
          </cell>
          <cell r="D3375" t="str">
            <v>吨</v>
          </cell>
          <cell r="E3375">
            <v>30</v>
          </cell>
          <cell r="F3375">
            <v>45797</v>
          </cell>
          <cell r="G3375" t="str">
            <v>（十九冶-华电重庆奉节）重庆市奉节县康乐镇七星村</v>
          </cell>
          <cell r="H3375" t="str">
            <v>岑甲乐</v>
          </cell>
          <cell r="I3375">
            <v>17349037782</v>
          </cell>
        </row>
        <row r="3376">
          <cell r="A3376" t="str">
            <v>润耀</v>
          </cell>
          <cell r="B3376" t="str">
            <v>螺纹钢</v>
          </cell>
          <cell r="C3376" t="str">
            <v>HRB400EФ12*9m</v>
          </cell>
          <cell r="D3376" t="str">
            <v>吨</v>
          </cell>
          <cell r="E3376">
            <v>24</v>
          </cell>
          <cell r="F3376">
            <v>45797</v>
          </cell>
          <cell r="G3376" t="str">
            <v>（成铁西物-德阳西外街项目）四川省德阳市旌阳区黄山路一段（司机拍摄签收小票时需设置时间及地点水印）</v>
          </cell>
          <cell r="H3376" t="str">
            <v>黄永福</v>
          </cell>
          <cell r="I3376">
            <v>15982823571</v>
          </cell>
        </row>
        <row r="3377">
          <cell r="A3377" t="str">
            <v>润耀</v>
          </cell>
          <cell r="B3377" t="str">
            <v>螺纹钢</v>
          </cell>
          <cell r="C3377" t="str">
            <v>HRB400EФ18*9m</v>
          </cell>
          <cell r="D3377" t="str">
            <v>吨</v>
          </cell>
          <cell r="E3377">
            <v>2</v>
          </cell>
          <cell r="F3377">
            <v>45797</v>
          </cell>
          <cell r="G3377" t="str">
            <v>（成铁西物-德阳西外街项目）四川省德阳市旌阳区黄山路一段（司机拍摄签收小票时需设置时间及地点水印）</v>
          </cell>
          <cell r="H3377" t="str">
            <v>黄永福</v>
          </cell>
          <cell r="I3377">
            <v>15982823571</v>
          </cell>
        </row>
        <row r="3378">
          <cell r="A3378" t="str">
            <v>润耀</v>
          </cell>
          <cell r="B3378" t="str">
            <v>螺纹钢</v>
          </cell>
          <cell r="C3378" t="str">
            <v>HRB400EФ22*9m</v>
          </cell>
          <cell r="D3378" t="str">
            <v>吨</v>
          </cell>
          <cell r="E3378">
            <v>113</v>
          </cell>
          <cell r="F3378">
            <v>45797</v>
          </cell>
          <cell r="G3378" t="str">
            <v>（成铁西物-德阳西外街项目）四川省德阳市旌阳区黄山路一段（司机拍摄签收小票时需设置时间及地点水印）</v>
          </cell>
          <cell r="H3378" t="str">
            <v>黄永福</v>
          </cell>
          <cell r="I3378">
            <v>15982823571</v>
          </cell>
        </row>
        <row r="3379">
          <cell r="A3379" t="str">
            <v>润耀</v>
          </cell>
          <cell r="B3379" t="str">
            <v>螺纹钢</v>
          </cell>
          <cell r="C3379" t="str">
            <v>HRB400E Φ12 12m</v>
          </cell>
          <cell r="D3379" t="str">
            <v>吨</v>
          </cell>
          <cell r="E3379">
            <v>35</v>
          </cell>
          <cell r="F3379">
            <v>45797</v>
          </cell>
          <cell r="G3379" t="str">
            <v>（中铁广州局-成渝扩容2标）成渝扩容项目ZCB3-2标2＃拌和站【雁江区联盟桥东北50米(资资路) 】</v>
          </cell>
          <cell r="H3379" t="str">
            <v>刘沛琦</v>
          </cell>
          <cell r="I3379">
            <v>18011784798</v>
          </cell>
        </row>
        <row r="3380">
          <cell r="A3380" t="str">
            <v>润耀</v>
          </cell>
          <cell r="B3380" t="str">
            <v>螺纹钢</v>
          </cell>
          <cell r="C3380" t="str">
            <v>HRB400E Φ25 12m</v>
          </cell>
          <cell r="D3380" t="str">
            <v>吨</v>
          </cell>
          <cell r="E3380">
            <v>105</v>
          </cell>
          <cell r="F3380">
            <v>45797</v>
          </cell>
          <cell r="G3380" t="str">
            <v>（中铁广州局-成渝扩容2标）成渝扩容项目ZCB3-2标2＃拌和站【雁江区联盟桥东北50米(资资路) 】</v>
          </cell>
          <cell r="H3380" t="str">
            <v>刘沛琦</v>
          </cell>
          <cell r="I3380">
            <v>18011784798</v>
          </cell>
        </row>
        <row r="3381">
          <cell r="A3381" t="str">
            <v>德胜</v>
          </cell>
          <cell r="B3381" t="str">
            <v>螺纹钢</v>
          </cell>
          <cell r="C3381" t="str">
            <v>HRB400EФ18*9m</v>
          </cell>
          <cell r="D3381" t="str">
            <v>吨</v>
          </cell>
          <cell r="E3381">
            <v>140</v>
          </cell>
          <cell r="F3381">
            <v>45797</v>
          </cell>
          <cell r="G3381" t="str">
            <v>（中铁六局呼和公司康新高速TJ4-2标）四川省甘孜藏族自治州康定市新都桥镇东俄罗三村中建八局搅拌站旁</v>
          </cell>
          <cell r="H3381" t="str">
            <v>冯德瑞</v>
          </cell>
          <cell r="I3381">
            <v>18649545619</v>
          </cell>
        </row>
        <row r="3382">
          <cell r="A3382" t="str">
            <v>德胜</v>
          </cell>
          <cell r="B3382" t="str">
            <v>螺纹钢</v>
          </cell>
          <cell r="C3382" t="str">
            <v>HRB400EФ22*9m</v>
          </cell>
          <cell r="D3382" t="str">
            <v>吨</v>
          </cell>
          <cell r="E3382">
            <v>70</v>
          </cell>
          <cell r="F3382">
            <v>45797</v>
          </cell>
          <cell r="G3382" t="str">
            <v>（中铁六局呼和公司康新高速TJ4-2标）四川省甘孜藏族自治州康定市新都桥镇东俄罗三村中建八局搅拌站旁</v>
          </cell>
          <cell r="H3382" t="str">
            <v>冯德瑞</v>
          </cell>
          <cell r="I3382">
            <v>18649545619</v>
          </cell>
        </row>
        <row r="3383">
          <cell r="A3383" t="str">
            <v>陕钢</v>
          </cell>
          <cell r="B3383" t="str">
            <v>盘螺</v>
          </cell>
          <cell r="C3383" t="str">
            <v>HRB400E Φ10</v>
          </cell>
          <cell r="D3383" t="str">
            <v>吨</v>
          </cell>
          <cell r="E3383">
            <v>5</v>
          </cell>
          <cell r="F3383">
            <v>45797</v>
          </cell>
          <cell r="G3383" t="str">
            <v>（中核华兴-峨眉山项目）四川省乐山市峨眉山市双福镇梓橦庙红华五期中核华兴工地</v>
          </cell>
          <cell r="H3383" t="str">
            <v>李汉军</v>
          </cell>
          <cell r="I3383" t="str">
            <v>18691249091</v>
          </cell>
        </row>
        <row r="3384">
          <cell r="A3384" t="str">
            <v>陕钢</v>
          </cell>
          <cell r="B3384" t="str">
            <v>螺纹钢</v>
          </cell>
          <cell r="C3384" t="str">
            <v>HRB400EФ12*9m</v>
          </cell>
          <cell r="D3384" t="str">
            <v>吨</v>
          </cell>
          <cell r="E3384">
            <v>15</v>
          </cell>
          <cell r="F3384">
            <v>45797</v>
          </cell>
          <cell r="G3384" t="str">
            <v>（中核华兴-峨眉山项目）四川省乐山市峨眉山市双福镇梓橦庙红华五期中核华兴工地</v>
          </cell>
          <cell r="H3384" t="str">
            <v>李汉军</v>
          </cell>
          <cell r="I3384" t="str">
            <v>18691249091</v>
          </cell>
        </row>
        <row r="3385">
          <cell r="A3385" t="str">
            <v>陕钢</v>
          </cell>
          <cell r="B3385" t="str">
            <v>螺纹钢</v>
          </cell>
          <cell r="C3385" t="str">
            <v>HRB500EФ12*9m</v>
          </cell>
          <cell r="D3385" t="str">
            <v>吨</v>
          </cell>
          <cell r="E3385">
            <v>15</v>
          </cell>
          <cell r="F3385">
            <v>45797</v>
          </cell>
          <cell r="G3385" t="str">
            <v>（中核华兴-峨眉山项目）四川省乐山市峨眉山市双福镇梓橦庙红华五期中核华兴工地</v>
          </cell>
          <cell r="H3385" t="str">
            <v>李汉军</v>
          </cell>
          <cell r="I3385" t="str">
            <v>18691249091</v>
          </cell>
        </row>
        <row r="3386">
          <cell r="A3386" t="str">
            <v>德胜</v>
          </cell>
          <cell r="B3386" t="str">
            <v>螺纹钢</v>
          </cell>
          <cell r="C3386" t="str">
            <v>HRB400E Φ25 9m</v>
          </cell>
          <cell r="D3386" t="str">
            <v>吨</v>
          </cell>
          <cell r="E3386">
            <v>35</v>
          </cell>
          <cell r="F3386">
            <v>45797</v>
          </cell>
          <cell r="G3386" t="str">
            <v>（五冶钢构宜宾高县月江镇建设项目）  四川省宜宾市高县月江镇刚记超市斜对面(还阳组团沪碳二期项目)</v>
          </cell>
          <cell r="H3386" t="str">
            <v>张朝亮</v>
          </cell>
          <cell r="I3386">
            <v>15228205853</v>
          </cell>
        </row>
        <row r="3387">
          <cell r="A3387" t="str">
            <v>泸钢</v>
          </cell>
          <cell r="B3387" t="str">
            <v>螺纹钢</v>
          </cell>
          <cell r="C3387" t="str">
            <v>HRB400E Φ14×12米</v>
          </cell>
          <cell r="D3387" t="str">
            <v>吨</v>
          </cell>
          <cell r="E3387">
            <v>35</v>
          </cell>
          <cell r="F3387">
            <v>45798</v>
          </cell>
          <cell r="G3387" t="str">
            <v>自永4标一局四公司（四川省内江市隆昌市金鹅街道自永4标一局四公司钢筋棚）</v>
          </cell>
          <cell r="H3387" t="str">
            <v>郝优</v>
          </cell>
          <cell r="I3387">
            <v>13891371707</v>
          </cell>
        </row>
        <row r="3388">
          <cell r="A3388" t="str">
            <v>泸钢</v>
          </cell>
          <cell r="B3388" t="str">
            <v>高线</v>
          </cell>
          <cell r="C3388" t="str">
            <v>HPB300 Φ10</v>
          </cell>
          <cell r="D3388" t="str">
            <v>吨</v>
          </cell>
          <cell r="E3388">
            <v>2.5</v>
          </cell>
          <cell r="F3388">
            <v>45798</v>
          </cell>
          <cell r="G3388" t="str">
            <v>(五冶钢构宜宾高县月江镇建设项目-308亩平场项目)宜宾市高县月江镇三转湾(308亩平场项目)</v>
          </cell>
          <cell r="H3388" t="str">
            <v>张朝亮</v>
          </cell>
          <cell r="I3388">
            <v>15228205853</v>
          </cell>
        </row>
        <row r="3389">
          <cell r="A3389" t="str">
            <v>泸钢</v>
          </cell>
          <cell r="B3389" t="str">
            <v>盘螺</v>
          </cell>
          <cell r="C3389" t="str">
            <v>HRB400E Φ12</v>
          </cell>
          <cell r="D3389" t="str">
            <v>吨</v>
          </cell>
          <cell r="E3389">
            <v>7</v>
          </cell>
          <cell r="F3389">
            <v>45798</v>
          </cell>
          <cell r="G3389" t="str">
            <v>(五冶钢构宜宾高县月江镇建设项目-308亩平场项目)宜宾市高县月江镇三转湾(308亩平场项目)</v>
          </cell>
          <cell r="H3389" t="str">
            <v>张朝亮</v>
          </cell>
          <cell r="I3389">
            <v>15228205853</v>
          </cell>
        </row>
        <row r="3390">
          <cell r="A3390" t="str">
            <v>泸钢</v>
          </cell>
          <cell r="B3390" t="str">
            <v>螺纹钢</v>
          </cell>
          <cell r="C3390" t="str">
            <v>HRB400E Φ25 9m</v>
          </cell>
          <cell r="D3390" t="str">
            <v>吨</v>
          </cell>
          <cell r="E3390">
            <v>24</v>
          </cell>
          <cell r="F3390">
            <v>45798</v>
          </cell>
          <cell r="G3390" t="str">
            <v>(五冶钢构宜宾高县月江镇建设项目-308亩平场项目)宜宾市高县月江镇三转湾(308亩平场项目)</v>
          </cell>
          <cell r="H3390" t="str">
            <v>张朝亮</v>
          </cell>
          <cell r="I3390">
            <v>15228205853</v>
          </cell>
        </row>
        <row r="3391">
          <cell r="A3391" t="str">
            <v>海南海控</v>
          </cell>
          <cell r="B3391" t="str">
            <v>螺纹钢</v>
          </cell>
          <cell r="C3391" t="str">
            <v>HRB400EФ14*9m</v>
          </cell>
          <cell r="D3391" t="str">
            <v>吨</v>
          </cell>
          <cell r="E3391">
            <v>35</v>
          </cell>
          <cell r="F3391">
            <v>45798</v>
          </cell>
          <cell r="G3391" t="str">
            <v>（中铁一局四公司康新高速TJ1-1标雅加梗隧道）四川省甘孜州康定市雅加梗</v>
          </cell>
          <cell r="H3391" t="str">
            <v>范国义</v>
          </cell>
          <cell r="I3391">
            <v>15897676433</v>
          </cell>
        </row>
        <row r="3392">
          <cell r="A3392" t="str">
            <v>海南海控</v>
          </cell>
          <cell r="B3392" t="str">
            <v>螺纹钢</v>
          </cell>
          <cell r="C3392" t="str">
            <v>HRB400EФ12*9m</v>
          </cell>
          <cell r="D3392" t="str">
            <v>吨</v>
          </cell>
          <cell r="E3392">
            <v>6</v>
          </cell>
          <cell r="F3392">
            <v>45798</v>
          </cell>
          <cell r="G3392" t="str">
            <v>（中铁一局四公司康新高速TJ1-1标雅加梗隧道）四川省甘孜州康定市雅加梗路基</v>
          </cell>
          <cell r="H3392" t="str">
            <v>范国义</v>
          </cell>
          <cell r="I3392">
            <v>15897676433</v>
          </cell>
        </row>
        <row r="3393">
          <cell r="A3393" t="str">
            <v>海南海控</v>
          </cell>
          <cell r="B3393" t="str">
            <v>螺纹钢</v>
          </cell>
          <cell r="C3393" t="str">
            <v>HRB400EФ20*9m</v>
          </cell>
          <cell r="D3393" t="str">
            <v>吨</v>
          </cell>
          <cell r="E3393">
            <v>7</v>
          </cell>
          <cell r="F3393">
            <v>45798</v>
          </cell>
          <cell r="G3393" t="str">
            <v>（中铁一局四公司康新高速TJ1-1标雅加梗隧道）四川省甘孜州康定市雅加梗路基</v>
          </cell>
          <cell r="H3393" t="str">
            <v>范国义</v>
          </cell>
          <cell r="I3393">
            <v>15897676433</v>
          </cell>
        </row>
        <row r="3394">
          <cell r="A3394" t="str">
            <v>海南海控</v>
          </cell>
          <cell r="B3394" t="str">
            <v>螺纹钢</v>
          </cell>
          <cell r="C3394" t="str">
            <v>HRB400EФ25*9m</v>
          </cell>
          <cell r="D3394" t="str">
            <v>吨</v>
          </cell>
          <cell r="E3394">
            <v>18</v>
          </cell>
          <cell r="F3394">
            <v>45798</v>
          </cell>
          <cell r="G3394" t="str">
            <v>（中铁一局四公司康新高速TJ1-1标雅加梗隧道）四川省甘孜州康定市雅加梗路基</v>
          </cell>
          <cell r="H3394" t="str">
            <v>范国义</v>
          </cell>
          <cell r="I3394">
            <v>15897676433</v>
          </cell>
        </row>
        <row r="3395">
          <cell r="A3395" t="str">
            <v>海南海控</v>
          </cell>
          <cell r="B3395" t="str">
            <v>盘圆</v>
          </cell>
          <cell r="C3395" t="str">
            <v>HPB300Ф8</v>
          </cell>
          <cell r="D3395" t="str">
            <v>吨</v>
          </cell>
          <cell r="E3395">
            <v>2</v>
          </cell>
          <cell r="F3395">
            <v>45798</v>
          </cell>
          <cell r="G3395" t="str">
            <v>（中铁一局四公司康新高速TJ1-1标雅加梗隧道）四川省甘孜州康定市雅加梗路基</v>
          </cell>
          <cell r="H3395" t="str">
            <v>范国义</v>
          </cell>
          <cell r="I3395">
            <v>15897676433</v>
          </cell>
        </row>
        <row r="3396">
          <cell r="A3396" t="str">
            <v>润耀</v>
          </cell>
          <cell r="B3396" t="str">
            <v>盘螺</v>
          </cell>
          <cell r="C3396" t="str">
            <v>HRB400E Φ12</v>
          </cell>
          <cell r="D3396" t="str">
            <v>吨</v>
          </cell>
          <cell r="E3396">
            <v>15</v>
          </cell>
          <cell r="F3396">
            <v>45798</v>
          </cell>
          <cell r="G3396" t="str">
            <v>(中铁科研院宜宾泥溪项目)中铁科研院集团有限公司宜宾市泥溪东互通式立交下穿成贵客专铁路工程项目钢筋加工厂</v>
          </cell>
          <cell r="H3396" t="str">
            <v>蔡鹏/程港</v>
          </cell>
          <cell r="I3396" t="str">
            <v>19130850820/18208257412</v>
          </cell>
        </row>
        <row r="3397">
          <cell r="A3397" t="str">
            <v>润耀</v>
          </cell>
          <cell r="B3397" t="str">
            <v>螺纹钢</v>
          </cell>
          <cell r="C3397" t="str">
            <v>HRB400E Φ25 9m</v>
          </cell>
          <cell r="D3397" t="str">
            <v>吨</v>
          </cell>
          <cell r="E3397">
            <v>12</v>
          </cell>
          <cell r="F3397">
            <v>45798</v>
          </cell>
          <cell r="G3397" t="str">
            <v>(中铁科研院宜宾泥溪项目)中铁科研院集团有限公司宜宾市泥溪东互通式立交下穿成贵客专铁路工程项目钢筋加工厂</v>
          </cell>
          <cell r="H3397" t="str">
            <v>蔡鹏/程港</v>
          </cell>
          <cell r="I3397" t="str">
            <v>19130850820/18208257412</v>
          </cell>
        </row>
        <row r="3398">
          <cell r="A3398" t="str">
            <v>润耀</v>
          </cell>
          <cell r="B3398" t="str">
            <v>螺纹钢</v>
          </cell>
          <cell r="C3398" t="str">
            <v>HRB400E Φ28 9m</v>
          </cell>
          <cell r="D3398" t="str">
            <v>吨</v>
          </cell>
          <cell r="E3398">
            <v>6</v>
          </cell>
          <cell r="F3398">
            <v>45798</v>
          </cell>
          <cell r="G3398" t="str">
            <v>(中铁科研院宜宾泥溪项目)中铁科研院集团有限公司宜宾市泥溪东互通式立交下穿成贵客专铁路工程项目钢筋加工厂</v>
          </cell>
          <cell r="H3398" t="str">
            <v>蔡鹏/程港</v>
          </cell>
          <cell r="I3398" t="str">
            <v>19130850820/18208257412</v>
          </cell>
        </row>
        <row r="3399">
          <cell r="A3399" t="str">
            <v>润耀</v>
          </cell>
          <cell r="B3399" t="str">
            <v>盘螺</v>
          </cell>
          <cell r="C3399" t="str">
            <v>HRB400E Φ8</v>
          </cell>
          <cell r="D3399" t="str">
            <v>吨</v>
          </cell>
          <cell r="E3399">
            <v>15</v>
          </cell>
          <cell r="F3399">
            <v>45798</v>
          </cell>
          <cell r="G3399" t="str">
            <v>（华西简阳西城嘉苑）四川省成都市简阳市简城街道高屋村</v>
          </cell>
          <cell r="H3399" t="str">
            <v>张瀚镭</v>
          </cell>
          <cell r="I3399">
            <v>15884666220</v>
          </cell>
        </row>
        <row r="3400">
          <cell r="A3400" t="str">
            <v>润耀</v>
          </cell>
          <cell r="B3400" t="str">
            <v>盘螺</v>
          </cell>
          <cell r="C3400" t="str">
            <v>HRB400E Φ10</v>
          </cell>
          <cell r="D3400" t="str">
            <v>吨</v>
          </cell>
          <cell r="E3400">
            <v>30</v>
          </cell>
          <cell r="F3400">
            <v>45798</v>
          </cell>
          <cell r="G3400" t="str">
            <v>（华西简阳西城嘉苑）四川省成都市简阳市简城街道高屋村</v>
          </cell>
          <cell r="H3400" t="str">
            <v>张瀚镭</v>
          </cell>
          <cell r="I3400">
            <v>15884666220</v>
          </cell>
        </row>
        <row r="3401">
          <cell r="A3401" t="str">
            <v>润耀</v>
          </cell>
          <cell r="B3401" t="str">
            <v>盘螺</v>
          </cell>
          <cell r="C3401" t="str">
            <v>HRB400E Φ12</v>
          </cell>
          <cell r="D3401" t="str">
            <v>吨</v>
          </cell>
          <cell r="E3401">
            <v>25</v>
          </cell>
          <cell r="F3401">
            <v>45798</v>
          </cell>
          <cell r="G3401" t="str">
            <v>（华西简阳西城嘉苑）四川省成都市简阳市简城街道高屋村</v>
          </cell>
          <cell r="H3401" t="str">
            <v>张瀚镭</v>
          </cell>
          <cell r="I3401">
            <v>15884666220</v>
          </cell>
        </row>
        <row r="3402">
          <cell r="A3402" t="str">
            <v>润耀</v>
          </cell>
          <cell r="B3402" t="str">
            <v>螺纹钢</v>
          </cell>
          <cell r="C3402" t="str">
            <v>HRB400E Φ16 9m</v>
          </cell>
          <cell r="D3402" t="str">
            <v>吨</v>
          </cell>
          <cell r="E3402">
            <v>6</v>
          </cell>
          <cell r="F3402">
            <v>45798</v>
          </cell>
          <cell r="G3402" t="str">
            <v>（华西简阳西城嘉苑）四川省成都市简阳市简城街道高屋村</v>
          </cell>
          <cell r="H3402" t="str">
            <v>张瀚镭</v>
          </cell>
          <cell r="I3402">
            <v>15884666220</v>
          </cell>
        </row>
        <row r="3403">
          <cell r="A3403" t="str">
            <v>润耀</v>
          </cell>
          <cell r="B3403" t="str">
            <v>螺纹钢</v>
          </cell>
          <cell r="C3403" t="str">
            <v>HRB400E Φ20 9m</v>
          </cell>
          <cell r="D3403" t="str">
            <v>吨</v>
          </cell>
          <cell r="E3403">
            <v>24</v>
          </cell>
          <cell r="F3403">
            <v>45798</v>
          </cell>
          <cell r="G3403" t="str">
            <v>（华西简阳西城嘉苑）四川省成都市简阳市简城街道高屋村</v>
          </cell>
          <cell r="H3403" t="str">
            <v>张瀚镭</v>
          </cell>
          <cell r="I3403">
            <v>15884666220</v>
          </cell>
        </row>
        <row r="3404">
          <cell r="A3404" t="str">
            <v>润耀</v>
          </cell>
          <cell r="B3404" t="str">
            <v>螺纹钢</v>
          </cell>
          <cell r="C3404" t="str">
            <v>HRB400E Φ22 9m</v>
          </cell>
          <cell r="D3404" t="str">
            <v>吨</v>
          </cell>
          <cell r="E3404">
            <v>3</v>
          </cell>
          <cell r="F3404">
            <v>45798</v>
          </cell>
          <cell r="G3404" t="str">
            <v>（华西简阳西城嘉苑）四川省成都市简阳市简城街道高屋村</v>
          </cell>
          <cell r="H3404" t="str">
            <v>张瀚镭</v>
          </cell>
          <cell r="I3404">
            <v>15884666220</v>
          </cell>
        </row>
        <row r="3405">
          <cell r="A3405" t="str">
            <v>润耀</v>
          </cell>
          <cell r="B3405" t="str">
            <v>螺纹钢</v>
          </cell>
          <cell r="C3405" t="str">
            <v>HRB400E Φ25 9m</v>
          </cell>
          <cell r="D3405" t="str">
            <v>吨</v>
          </cell>
          <cell r="E3405">
            <v>3</v>
          </cell>
          <cell r="F3405">
            <v>45798</v>
          </cell>
          <cell r="G3405" t="str">
            <v>（华西简阳西城嘉苑）四川省成都市简阳市简城街道高屋村</v>
          </cell>
          <cell r="H3405" t="str">
            <v>张瀚镭</v>
          </cell>
          <cell r="I3405">
            <v>15884666220</v>
          </cell>
        </row>
        <row r="3406">
          <cell r="A3406" t="str">
            <v>湖北商贸</v>
          </cell>
          <cell r="B3406" t="str">
            <v>螺纹钢</v>
          </cell>
          <cell r="C3406" t="str">
            <v>HRB400E Φ14 12m</v>
          </cell>
          <cell r="D3406" t="str">
            <v>吨</v>
          </cell>
          <cell r="E3406">
            <v>35</v>
          </cell>
          <cell r="F3406">
            <v>45798</v>
          </cell>
          <cell r="G3406" t="str">
            <v>（中铁北京局-资乐高速6标）四川省乐山市市中区土主镇资乐高速TJ6标项目试验室</v>
          </cell>
          <cell r="H3406" t="str">
            <v>刘岩</v>
          </cell>
          <cell r="I3406">
            <v>18543566469</v>
          </cell>
        </row>
        <row r="3407">
          <cell r="A3407" t="str">
            <v>湖北商贸</v>
          </cell>
          <cell r="B3407" t="str">
            <v>螺纹钢</v>
          </cell>
          <cell r="C3407" t="str">
            <v>HRB400E Φ32 12m</v>
          </cell>
          <cell r="D3407" t="str">
            <v>吨</v>
          </cell>
          <cell r="E3407">
            <v>105</v>
          </cell>
          <cell r="F3407">
            <v>45798</v>
          </cell>
          <cell r="G3407" t="str">
            <v>（中铁十局-资乐高速4标）四川省眉山市仁寿县彰加镇促进村中铁十局资乐高速1#钢筋场</v>
          </cell>
          <cell r="H3407" t="str">
            <v>杨飞</v>
          </cell>
          <cell r="I3407">
            <v>15667998777</v>
          </cell>
        </row>
        <row r="3408">
          <cell r="A3408" t="str">
            <v>湖北商贸</v>
          </cell>
          <cell r="B3408" t="str">
            <v>螺纹钢</v>
          </cell>
          <cell r="C3408" t="str">
            <v>HRB500E Φ25 12m</v>
          </cell>
          <cell r="D3408" t="str">
            <v>吨</v>
          </cell>
          <cell r="E3408">
            <v>35</v>
          </cell>
          <cell r="F3408">
            <v>45798</v>
          </cell>
          <cell r="G3408" t="str">
            <v>（中铁十局-资乐高速4标）四川省眉山市仁寿县彰加镇促进村中铁十局2#钢筋厂</v>
          </cell>
          <cell r="H3408" t="str">
            <v>杨飞</v>
          </cell>
          <cell r="I3408">
            <v>15667998777</v>
          </cell>
        </row>
        <row r="3409">
          <cell r="A3409" t="str">
            <v>湖北商贸</v>
          </cell>
          <cell r="B3409" t="str">
            <v>螺纹钢</v>
          </cell>
          <cell r="C3409" t="str">
            <v>HRB400E Φ22 12m</v>
          </cell>
          <cell r="D3409" t="str">
            <v>吨</v>
          </cell>
          <cell r="E3409">
            <v>35</v>
          </cell>
          <cell r="F3409">
            <v>45799</v>
          </cell>
          <cell r="G3409" t="str">
            <v>（中铁广州局-资乐高速5标）四川省乐山市井研县希望大道116号</v>
          </cell>
          <cell r="H3409" t="str">
            <v>廖俊杰</v>
          </cell>
          <cell r="I3409">
            <v>15775100965</v>
          </cell>
        </row>
        <row r="3410">
          <cell r="A3410" t="str">
            <v>湖北商贸</v>
          </cell>
          <cell r="B3410" t="str">
            <v>螺纹钢</v>
          </cell>
          <cell r="C3410" t="str">
            <v>HRB400E Φ22 12m</v>
          </cell>
          <cell r="D3410" t="str">
            <v>吨</v>
          </cell>
          <cell r="E3410">
            <v>35</v>
          </cell>
          <cell r="F3410">
            <v>45799</v>
          </cell>
          <cell r="G3410" t="str">
            <v>（中铁广州局-资乐高速5标）四川省乐山市井研县希望大道116号</v>
          </cell>
          <cell r="H3410" t="str">
            <v>廖俊杰</v>
          </cell>
          <cell r="I3410">
            <v>15775100965</v>
          </cell>
        </row>
        <row r="3411">
          <cell r="A3411" t="str">
            <v>湖北商贸</v>
          </cell>
          <cell r="B3411" t="str">
            <v>螺纹钢</v>
          </cell>
          <cell r="C3411" t="str">
            <v>HRB500E Φ25 12m</v>
          </cell>
          <cell r="D3411" t="str">
            <v>吨</v>
          </cell>
          <cell r="E3411">
            <v>35</v>
          </cell>
          <cell r="F3411">
            <v>45799</v>
          </cell>
          <cell r="G3411" t="str">
            <v>（中铁广州局-资乐高速5标）四川省乐山市井研县希望大道116号</v>
          </cell>
          <cell r="H3411" t="str">
            <v>廖俊杰</v>
          </cell>
          <cell r="I3411">
            <v>15775100965</v>
          </cell>
        </row>
        <row r="3412">
          <cell r="A3412" t="str">
            <v>湖北商贸</v>
          </cell>
          <cell r="B3412" t="str">
            <v>螺纹钢</v>
          </cell>
          <cell r="C3412" t="str">
            <v>HRB500E Φ25 12m</v>
          </cell>
          <cell r="D3412" t="str">
            <v>吨</v>
          </cell>
          <cell r="E3412">
            <v>35</v>
          </cell>
          <cell r="F3412">
            <v>45799</v>
          </cell>
          <cell r="G3412" t="str">
            <v>（中铁十局-资乐高速4标）四川省眉山市仁寿县彰加镇促进村中铁十局资乐高速1#钢筋场</v>
          </cell>
          <cell r="H3412" t="str">
            <v>杨飞</v>
          </cell>
          <cell r="I3412">
            <v>15667998777</v>
          </cell>
        </row>
        <row r="3413">
          <cell r="A3413" t="str">
            <v>海南海控</v>
          </cell>
          <cell r="B3413" t="str">
            <v>螺纹钢</v>
          </cell>
          <cell r="C3413" t="str">
            <v>HRB400EФ22*9m</v>
          </cell>
          <cell r="D3413" t="str">
            <v>吨</v>
          </cell>
          <cell r="E3413">
            <v>35</v>
          </cell>
          <cell r="F3413">
            <v>45799</v>
          </cell>
          <cell r="G3413" t="str">
            <v>（中铁一局四公司康新高速TJ1-1标吉拉隧道）四川省甘孜州康定市折多塘村车管所旁</v>
          </cell>
          <cell r="H3413" t="str">
            <v>李彰</v>
          </cell>
          <cell r="I3413">
            <v>18523285235</v>
          </cell>
        </row>
        <row r="3414">
          <cell r="A3414" t="str">
            <v>海南海控</v>
          </cell>
          <cell r="B3414" t="str">
            <v>螺纹钢</v>
          </cell>
          <cell r="C3414" t="str">
            <v>HRB400EФ22*9m</v>
          </cell>
          <cell r="D3414" t="str">
            <v>吨</v>
          </cell>
          <cell r="E3414">
            <v>35</v>
          </cell>
          <cell r="F3414">
            <v>45799</v>
          </cell>
          <cell r="G3414" t="str">
            <v>（中铁一局四公司康新高速TJ1-1标康定隧道）四川省甘孜州康定市榆林街道甘孜州博物馆旁</v>
          </cell>
          <cell r="H3414" t="str">
            <v>陈由斌</v>
          </cell>
          <cell r="I3414">
            <v>15005068786</v>
          </cell>
        </row>
        <row r="3415">
          <cell r="A3415" t="str">
            <v>吉晨盛泰</v>
          </cell>
          <cell r="B3415" t="str">
            <v>螺纹钢</v>
          </cell>
          <cell r="C3415" t="str">
            <v>HRB400E Φ12</v>
          </cell>
          <cell r="D3415" t="str">
            <v>吨</v>
          </cell>
          <cell r="E3415">
            <v>35</v>
          </cell>
          <cell r="F3415">
            <v>45805</v>
          </cell>
          <cell r="G3415" t="str">
            <v>5标二分部十局第七公司四川省凉山州彝族自治州昭觉县</v>
          </cell>
          <cell r="H3415" t="str">
            <v>王浩</v>
          </cell>
          <cell r="I3415">
            <v>18292113429</v>
          </cell>
        </row>
        <row r="3416">
          <cell r="A3416" t="str">
            <v>吉晨盛泰</v>
          </cell>
          <cell r="B3416" t="str">
            <v>螺纹钢</v>
          </cell>
          <cell r="C3416" t="str">
            <v>HRB400E Φ14</v>
          </cell>
          <cell r="D3416" t="str">
            <v>吨</v>
          </cell>
          <cell r="E3416">
            <v>35</v>
          </cell>
          <cell r="F3416">
            <v>45805</v>
          </cell>
          <cell r="G3416" t="str">
            <v>5标二分部十局第七公司四川省凉山州彝族自治州昭觉县</v>
          </cell>
          <cell r="H3416" t="str">
            <v>王浩</v>
          </cell>
          <cell r="I3416">
            <v>18292113429</v>
          </cell>
        </row>
        <row r="3417">
          <cell r="A3417" t="str">
            <v>吉晨盛泰</v>
          </cell>
          <cell r="B3417" t="str">
            <v>螺纹钢</v>
          </cell>
          <cell r="C3417" t="str">
            <v>HRB400E Φ16</v>
          </cell>
          <cell r="D3417" t="str">
            <v>吨</v>
          </cell>
          <cell r="E3417">
            <v>35</v>
          </cell>
          <cell r="F3417">
            <v>45805</v>
          </cell>
          <cell r="G3417" t="str">
            <v>5标二分部十局第七公司四川省凉山州彝族自治州昭觉县</v>
          </cell>
          <cell r="H3417" t="str">
            <v>王浩</v>
          </cell>
          <cell r="I3417">
            <v>18292113429</v>
          </cell>
        </row>
        <row r="3418">
          <cell r="A3418" t="str">
            <v>吉晨盛泰</v>
          </cell>
          <cell r="B3418" t="str">
            <v>螺纹钢</v>
          </cell>
          <cell r="C3418" t="str">
            <v>HRB400E Φ20</v>
          </cell>
          <cell r="D3418" t="str">
            <v>吨</v>
          </cell>
          <cell r="E3418">
            <v>70</v>
          </cell>
          <cell r="F3418">
            <v>45805</v>
          </cell>
          <cell r="G3418" t="str">
            <v>5标二分部十局第七公司四川省凉山州彝族自治州昭觉县</v>
          </cell>
          <cell r="H3418" t="str">
            <v>王浩</v>
          </cell>
          <cell r="I3418">
            <v>18292113429</v>
          </cell>
        </row>
        <row r="3419">
          <cell r="A3419" t="str">
            <v>吉晨盛泰</v>
          </cell>
          <cell r="B3419" t="str">
            <v>螺纹钢</v>
          </cell>
          <cell r="C3419" t="str">
            <v>HRB400EΦ16</v>
          </cell>
          <cell r="D3419" t="str">
            <v>吨</v>
          </cell>
          <cell r="E3419">
            <v>35</v>
          </cell>
          <cell r="F3419">
            <v>45805</v>
          </cell>
          <cell r="G3419" t="str">
            <v>凉山州昭觉县新城镇阿都马打(中铁十局西昭高速3号拌合站过磅)</v>
          </cell>
          <cell r="H3419" t="str">
            <v>魏忠魁</v>
          </cell>
          <cell r="I3419">
            <v>18229056777</v>
          </cell>
        </row>
        <row r="3420">
          <cell r="A3420" t="str">
            <v>吉晨盛泰</v>
          </cell>
          <cell r="B3420" t="str">
            <v>螺纹钢</v>
          </cell>
          <cell r="C3420" t="str">
            <v>HRB500EΦ32</v>
          </cell>
          <cell r="D3420" t="str">
            <v>吨</v>
          </cell>
          <cell r="E3420">
            <v>75</v>
          </cell>
          <cell r="F3420">
            <v>45805</v>
          </cell>
          <cell r="G3420" t="str">
            <v>凉山州昭觉县新城镇阿都马打(中铁十局西昭高速3号拌合站过磅)</v>
          </cell>
          <cell r="H3420" t="str">
            <v>魏忠魁</v>
          </cell>
          <cell r="I3420">
            <v>18229056777</v>
          </cell>
        </row>
        <row r="3421">
          <cell r="A3421" t="str">
            <v>吉晨盛泰</v>
          </cell>
          <cell r="B3421" t="str">
            <v>盘螺</v>
          </cell>
          <cell r="C3421" t="str">
            <v>HRB400EΦ10</v>
          </cell>
          <cell r="D3421" t="str">
            <v>吨</v>
          </cell>
          <cell r="E3421">
            <v>75</v>
          </cell>
          <cell r="F3421">
            <v>45805</v>
          </cell>
          <cell r="G3421" t="str">
            <v>凉山州昭觉县新城镇阿都马打(中铁十局西昭高速3号拌合站过磅)</v>
          </cell>
          <cell r="H3421" t="str">
            <v>魏忠魁</v>
          </cell>
          <cell r="I3421">
            <v>18229056777</v>
          </cell>
        </row>
        <row r="3422">
          <cell r="A3422" t="str">
            <v>钢固融</v>
          </cell>
          <cell r="B3422" t="str">
            <v>盘圆</v>
          </cell>
          <cell r="C3422" t="str">
            <v>HPB300Ф10</v>
          </cell>
          <cell r="D3422" t="str">
            <v>吨</v>
          </cell>
          <cell r="E3422">
            <v>6</v>
          </cell>
          <cell r="F3422">
            <v>45800</v>
          </cell>
          <cell r="G3422" t="str">
            <v>（成铁西物-自贡）自贡市大安区和平街道茴香坳</v>
          </cell>
          <cell r="H3422" t="str">
            <v>黄永福</v>
          </cell>
          <cell r="I3422">
            <v>15982823571</v>
          </cell>
        </row>
        <row r="3423">
          <cell r="A3423" t="str">
            <v>钢固融</v>
          </cell>
          <cell r="B3423" t="str">
            <v>盘螺</v>
          </cell>
          <cell r="C3423" t="str">
            <v>HRB400EΦ10</v>
          </cell>
          <cell r="D3423" t="str">
            <v>吨</v>
          </cell>
          <cell r="E3423">
            <v>11</v>
          </cell>
          <cell r="F3423">
            <v>45800</v>
          </cell>
          <cell r="G3423" t="str">
            <v>（成铁西物-自贡）自贡市大安区和平街道茴香坳</v>
          </cell>
          <cell r="H3423" t="str">
            <v>黄永福</v>
          </cell>
          <cell r="I3423" t="str">
            <v>15982823571</v>
          </cell>
        </row>
        <row r="3424">
          <cell r="A3424" t="str">
            <v>钢固融</v>
          </cell>
          <cell r="B3424" t="str">
            <v>螺纹钢</v>
          </cell>
          <cell r="C3424" t="str">
            <v>HRB400EФ16*9m</v>
          </cell>
          <cell r="D3424" t="str">
            <v>吨</v>
          </cell>
          <cell r="E3424">
            <v>18</v>
          </cell>
          <cell r="F3424">
            <v>45800</v>
          </cell>
          <cell r="G3424" t="str">
            <v>（成铁西物-自贡）自贡市大安区和平街道茴香坳</v>
          </cell>
          <cell r="H3424" t="str">
            <v>黄永福</v>
          </cell>
          <cell r="I3424" t="str">
            <v>15982823571</v>
          </cell>
        </row>
        <row r="3425">
          <cell r="A3425" t="str">
            <v>钢固融</v>
          </cell>
          <cell r="B3425" t="str">
            <v>螺纹钢</v>
          </cell>
          <cell r="C3425" t="str">
            <v>HRB400E Φ12 9m</v>
          </cell>
          <cell r="D3425" t="str">
            <v>吨</v>
          </cell>
          <cell r="E3425">
            <v>27</v>
          </cell>
          <cell r="F3425">
            <v>45800</v>
          </cell>
          <cell r="G3425" t="str">
            <v>（五局建筑温江tod项目）罗欣安若维他药业(成都)有限公司南94米温江区海发路附近</v>
          </cell>
          <cell r="H3425" t="str">
            <v>兰</v>
          </cell>
          <cell r="I3425">
            <v>18281603736</v>
          </cell>
        </row>
        <row r="3426">
          <cell r="A3426" t="str">
            <v>钢固融</v>
          </cell>
          <cell r="B3426" t="str">
            <v>盘螺</v>
          </cell>
          <cell r="C3426" t="str">
            <v>HRB400E Φ10</v>
          </cell>
          <cell r="D3426" t="str">
            <v>吨</v>
          </cell>
          <cell r="E3426">
            <v>3</v>
          </cell>
          <cell r="F3426">
            <v>45800</v>
          </cell>
          <cell r="G3426" t="str">
            <v>（五局建筑温江tod项目）罗欣安若维他药业(成都)有限公司南94米温江区海发路附近</v>
          </cell>
          <cell r="H3426" t="str">
            <v>兰</v>
          </cell>
          <cell r="I3426">
            <v>18281603736</v>
          </cell>
        </row>
        <row r="3427">
          <cell r="A3427" t="str">
            <v>钢固融</v>
          </cell>
          <cell r="B3427" t="str">
            <v>螺纹钢</v>
          </cell>
          <cell r="C3427" t="str">
            <v>HRB400E Φ16 9m</v>
          </cell>
          <cell r="D3427" t="str">
            <v>吨</v>
          </cell>
          <cell r="E3427">
            <v>2.5</v>
          </cell>
          <cell r="F3427">
            <v>45800</v>
          </cell>
          <cell r="G3427" t="str">
            <v>（五局建筑温江tod项目）罗欣安若维他药业(成都)有限公司南94米温江区海发路附近</v>
          </cell>
          <cell r="H3427" t="str">
            <v>兰</v>
          </cell>
          <cell r="I3427">
            <v>18281603736</v>
          </cell>
        </row>
        <row r="3428">
          <cell r="A3428" t="str">
            <v>钢固融</v>
          </cell>
          <cell r="B3428" t="str">
            <v>螺纹钢</v>
          </cell>
          <cell r="C3428" t="str">
            <v>HRB400E Φ18 9m</v>
          </cell>
          <cell r="D3428" t="str">
            <v>吨</v>
          </cell>
          <cell r="E3428">
            <v>2.5</v>
          </cell>
          <cell r="F3428">
            <v>45800</v>
          </cell>
          <cell r="G3428" t="str">
            <v>（五局建筑温江tod项目）罗欣安若维他药业(成都)有限公司南94米温江区海发路附近</v>
          </cell>
          <cell r="H3428" t="str">
            <v>兰</v>
          </cell>
          <cell r="I3428">
            <v>18281603736</v>
          </cell>
        </row>
        <row r="3429">
          <cell r="A3429" t="str">
            <v>晋邦</v>
          </cell>
          <cell r="B3429" t="str">
            <v>高线</v>
          </cell>
          <cell r="C3429" t="str">
            <v>HPB300 Φ6</v>
          </cell>
          <cell r="D3429" t="str">
            <v>吨</v>
          </cell>
          <cell r="E3429">
            <v>13</v>
          </cell>
          <cell r="F3429">
            <v>45800</v>
          </cell>
          <cell r="G3429" t="str">
            <v>（商投建工达州中医药科技园-4工区-11号楼）达州市通川区达州中医药职业学院犀牛大道北段</v>
          </cell>
          <cell r="H3429" t="str">
            <v>张扬</v>
          </cell>
          <cell r="I3429">
            <v>18381904567</v>
          </cell>
        </row>
        <row r="3430">
          <cell r="A3430" t="str">
            <v>晋邦</v>
          </cell>
          <cell r="B3430" t="str">
            <v>盘螺</v>
          </cell>
          <cell r="C3430" t="str">
            <v>HRB400E Φ6</v>
          </cell>
          <cell r="D3430" t="str">
            <v>吨</v>
          </cell>
          <cell r="E3430">
            <v>6</v>
          </cell>
          <cell r="F3430">
            <v>45800</v>
          </cell>
          <cell r="G3430" t="str">
            <v>（商投建工达州中医药科技园-4工区-11号楼）达州市通川区达州中医药职业学院犀牛大道北段</v>
          </cell>
          <cell r="H3430" t="str">
            <v>张扬</v>
          </cell>
          <cell r="I3430">
            <v>18381904567</v>
          </cell>
        </row>
        <row r="3431">
          <cell r="A3431" t="str">
            <v>晋邦</v>
          </cell>
          <cell r="B3431" t="str">
            <v>螺纹钢</v>
          </cell>
          <cell r="C3431" t="str">
            <v>HRB400E Φ16 9m</v>
          </cell>
          <cell r="D3431" t="str">
            <v>吨</v>
          </cell>
          <cell r="E3431">
            <v>6</v>
          </cell>
          <cell r="F3431">
            <v>45800</v>
          </cell>
          <cell r="G3431" t="str">
            <v>（商投建工达州中医药科技园-4工区-11号楼）达州市通川区达州中医药职业学院犀牛大道北段</v>
          </cell>
          <cell r="H3431" t="str">
            <v>张扬</v>
          </cell>
          <cell r="I3431">
            <v>18381904567</v>
          </cell>
        </row>
        <row r="3432">
          <cell r="A3432" t="str">
            <v>晋邦</v>
          </cell>
          <cell r="B3432" t="str">
            <v>螺纹钢</v>
          </cell>
          <cell r="C3432" t="str">
            <v>HRB400E Φ25 9m</v>
          </cell>
          <cell r="D3432" t="str">
            <v>吨</v>
          </cell>
          <cell r="E3432">
            <v>9</v>
          </cell>
          <cell r="F3432">
            <v>45800</v>
          </cell>
          <cell r="G3432" t="str">
            <v>（商投建工达州中医药科技园-4工区-11号楼）达州市通川区达州中医药职业学院犀牛大道北段</v>
          </cell>
          <cell r="H3432" t="str">
            <v>张扬</v>
          </cell>
          <cell r="I3432">
            <v>18381904567</v>
          </cell>
        </row>
        <row r="3433">
          <cell r="A3433" t="str">
            <v>晋邦</v>
          </cell>
          <cell r="B3433" t="str">
            <v>螺纹钢</v>
          </cell>
          <cell r="C3433" t="str">
            <v>HRB400E Φ12 9m</v>
          </cell>
          <cell r="D3433" t="str">
            <v>吨</v>
          </cell>
          <cell r="E3433">
            <v>25</v>
          </cell>
          <cell r="F3433">
            <v>45800</v>
          </cell>
          <cell r="G3433" t="str">
            <v>（商投建工达州中医药科技园-2工区-2号桥）达州市通川区达州中医药职业学院犀牛大道北段</v>
          </cell>
          <cell r="H3433" t="str">
            <v>李波</v>
          </cell>
          <cell r="I3433">
            <v>18381899787</v>
          </cell>
        </row>
        <row r="3434">
          <cell r="A3434" t="str">
            <v>晋邦</v>
          </cell>
          <cell r="B3434" t="str">
            <v>螺纹钢</v>
          </cell>
          <cell r="C3434" t="str">
            <v>HRB400E Φ16 9m</v>
          </cell>
          <cell r="D3434" t="str">
            <v>吨</v>
          </cell>
          <cell r="E3434">
            <v>42</v>
          </cell>
          <cell r="F3434">
            <v>45800</v>
          </cell>
          <cell r="G3434" t="str">
            <v>（商投建工达州中医药科技园-2工区-2号桥）达州市通川区达州中医药职业学院犀牛大道北段</v>
          </cell>
          <cell r="H3434" t="str">
            <v>李波</v>
          </cell>
          <cell r="I3434">
            <v>18381899787</v>
          </cell>
        </row>
        <row r="3435">
          <cell r="A3435" t="str">
            <v>晋邦</v>
          </cell>
          <cell r="B3435" t="str">
            <v>螺纹钢</v>
          </cell>
          <cell r="C3435" t="str">
            <v>HRB400E Φ20 9m</v>
          </cell>
          <cell r="D3435" t="str">
            <v>吨</v>
          </cell>
          <cell r="E3435">
            <v>80</v>
          </cell>
          <cell r="F3435">
            <v>45800</v>
          </cell>
          <cell r="G3435" t="str">
            <v>（商投建工达州中医药科技园-2工区-2号桥）达州市通川区达州中医药职业学院犀牛大道北段</v>
          </cell>
          <cell r="H3435" t="str">
            <v>李波</v>
          </cell>
          <cell r="I3435">
            <v>18381899787</v>
          </cell>
        </row>
        <row r="3436">
          <cell r="A3436" t="str">
            <v>晋邦</v>
          </cell>
          <cell r="B3436" t="str">
            <v>螺纹钢</v>
          </cell>
          <cell r="C3436" t="str">
            <v>HRB400E Φ22 9m</v>
          </cell>
          <cell r="D3436" t="str">
            <v>吨</v>
          </cell>
          <cell r="E3436">
            <v>34</v>
          </cell>
          <cell r="F3436">
            <v>45800</v>
          </cell>
          <cell r="G3436" t="str">
            <v>（商投建工达州中医药科技园-2工区-2号桥）达州市通川区达州中医药职业学院犀牛大道北段</v>
          </cell>
          <cell r="H3436" t="str">
            <v>李波</v>
          </cell>
          <cell r="I3436">
            <v>18381899787</v>
          </cell>
        </row>
        <row r="3437">
          <cell r="A3437" t="str">
            <v>晋邦</v>
          </cell>
          <cell r="B3437" t="str">
            <v>螺纹钢</v>
          </cell>
          <cell r="C3437" t="str">
            <v>HRB400E Φ28 9m</v>
          </cell>
          <cell r="D3437" t="str">
            <v>吨</v>
          </cell>
          <cell r="E3437">
            <v>445</v>
          </cell>
          <cell r="F3437">
            <v>45800</v>
          </cell>
          <cell r="G3437" t="str">
            <v>（商投建工达州中医药科技园-2工区-2号桥）达州市通川区达州中医药职业学院犀牛大道北段</v>
          </cell>
          <cell r="H3437" t="str">
            <v>李波</v>
          </cell>
          <cell r="I3437">
            <v>18381899787</v>
          </cell>
        </row>
        <row r="3438">
          <cell r="A3438" t="str">
            <v>晋邦</v>
          </cell>
          <cell r="B3438" t="str">
            <v>盘螺</v>
          </cell>
          <cell r="C3438" t="str">
            <v>HRB400E Φ6</v>
          </cell>
          <cell r="D3438" t="str">
            <v>吨</v>
          </cell>
          <cell r="E3438">
            <v>35</v>
          </cell>
          <cell r="F3438">
            <v>45800</v>
          </cell>
          <cell r="G3438" t="str">
            <v>(五冶钢构医学科学产业园建设项目房建三部-管网总坪)四川省南充市顺庆区搬罾街道学府大道二段</v>
          </cell>
          <cell r="H3438" t="str">
            <v>郑林</v>
          </cell>
          <cell r="I3438">
            <v>18349955455</v>
          </cell>
        </row>
        <row r="3439">
          <cell r="A3439" t="str">
            <v>德胜</v>
          </cell>
          <cell r="B3439" t="str">
            <v>螺纹钢</v>
          </cell>
          <cell r="C3439" t="str">
            <v>HRB400E Φ25 12m</v>
          </cell>
          <cell r="D3439" t="str">
            <v>吨</v>
          </cell>
          <cell r="E3439">
            <v>35.438</v>
          </cell>
          <cell r="F3439">
            <v>45800</v>
          </cell>
          <cell r="G3439" t="str">
            <v>（安久供应链项目）四川省宜宾市翠屏区志诚路</v>
          </cell>
          <cell r="H3439" t="str">
            <v>毛新熠</v>
          </cell>
          <cell r="I3439">
            <v>18208171901</v>
          </cell>
        </row>
        <row r="3440">
          <cell r="A3440" t="str">
            <v>德胜</v>
          </cell>
          <cell r="B3440" t="str">
            <v>螺纹钢</v>
          </cell>
          <cell r="C3440" t="str">
            <v>HRB400E Φ22 12m</v>
          </cell>
          <cell r="D3440" t="str">
            <v>吨</v>
          </cell>
          <cell r="E3440">
            <v>10.872</v>
          </cell>
          <cell r="F3440">
            <v>45800</v>
          </cell>
          <cell r="G3440" t="str">
            <v>（安久供应链项目）四川省宜宾市翠屏区志诚路</v>
          </cell>
          <cell r="H3440" t="str">
            <v>毛新熠</v>
          </cell>
          <cell r="I3440">
            <v>18208171901</v>
          </cell>
        </row>
        <row r="3441">
          <cell r="A3441" t="str">
            <v>德胜</v>
          </cell>
          <cell r="B3441" t="str">
            <v>螺纹钢</v>
          </cell>
          <cell r="C3441" t="str">
            <v>HRB400E Φ25 12m</v>
          </cell>
          <cell r="D3441" t="str">
            <v>吨</v>
          </cell>
          <cell r="E3441">
            <v>24.534</v>
          </cell>
          <cell r="F3441">
            <v>45800</v>
          </cell>
          <cell r="G3441" t="str">
            <v>（安久供应链项目）四川省宜宾市翠屏区志诚路</v>
          </cell>
          <cell r="H3441" t="str">
            <v>毛新熠</v>
          </cell>
          <cell r="I3441">
            <v>18208171901</v>
          </cell>
        </row>
        <row r="3442">
          <cell r="A3442" t="str">
            <v>德胜</v>
          </cell>
          <cell r="B3442" t="str">
            <v>螺纹钢</v>
          </cell>
          <cell r="C3442" t="str">
            <v>HRB400E Φ12 12m</v>
          </cell>
          <cell r="D3442" t="str">
            <v>吨</v>
          </cell>
          <cell r="E3442">
            <v>30.591</v>
          </cell>
          <cell r="F3442">
            <v>45800</v>
          </cell>
          <cell r="G3442" t="str">
            <v>（安久供应链项目）四川省宜宾市翠屏区志诚路</v>
          </cell>
          <cell r="H3442" t="str">
            <v>毛新熠</v>
          </cell>
          <cell r="I3442">
            <v>18208171901</v>
          </cell>
        </row>
        <row r="3443">
          <cell r="A3443" t="str">
            <v>德胜</v>
          </cell>
          <cell r="B3443" t="str">
            <v>螺纹钢</v>
          </cell>
          <cell r="C3443" t="str">
            <v>HRB400E Φ20 12m</v>
          </cell>
          <cell r="D3443" t="str">
            <v>吨</v>
          </cell>
          <cell r="E3443">
            <v>11.028</v>
          </cell>
          <cell r="F3443">
            <v>45800</v>
          </cell>
          <cell r="G3443" t="str">
            <v>（安久供应链项目）四川省宜宾市翠屏区志诚路</v>
          </cell>
          <cell r="H3443" t="str">
            <v>毛新熠</v>
          </cell>
          <cell r="I3443">
            <v>18208171901</v>
          </cell>
        </row>
        <row r="3444">
          <cell r="A3444" t="str">
            <v>德胜</v>
          </cell>
          <cell r="B3444" t="str">
            <v>螺纹钢</v>
          </cell>
          <cell r="C3444" t="str">
            <v>HRB400E Φ22 12m</v>
          </cell>
          <cell r="D3444" t="str">
            <v>吨</v>
          </cell>
          <cell r="E3444">
            <v>5.436</v>
          </cell>
          <cell r="F3444">
            <v>45800</v>
          </cell>
          <cell r="G3444" t="str">
            <v>（安久供应链项目）四川省宜宾市翠屏区志诚路</v>
          </cell>
          <cell r="H3444" t="str">
            <v>毛新熠</v>
          </cell>
          <cell r="I3444">
            <v>18208171901</v>
          </cell>
        </row>
        <row r="3445">
          <cell r="A3445" t="str">
            <v>德胜</v>
          </cell>
          <cell r="B3445" t="str">
            <v>螺纹钢</v>
          </cell>
          <cell r="C3445" t="str">
            <v>HRB400E Φ25 12m</v>
          </cell>
          <cell r="D3445" t="str">
            <v>吨</v>
          </cell>
          <cell r="E3445">
            <v>24.534</v>
          </cell>
          <cell r="F3445">
            <v>45800</v>
          </cell>
          <cell r="G3445" t="str">
            <v>（安久供应链项目）四川省宜宾市翠屏区志诚路</v>
          </cell>
          <cell r="H3445" t="str">
            <v>毛新熠</v>
          </cell>
          <cell r="I3445">
            <v>18208171901</v>
          </cell>
        </row>
        <row r="3446">
          <cell r="A3446" t="str">
            <v>晋邦</v>
          </cell>
          <cell r="B3446" t="str">
            <v>盘圆</v>
          </cell>
          <cell r="C3446" t="str">
            <v>HPB300 6</v>
          </cell>
          <cell r="D3446" t="str">
            <v>吨</v>
          </cell>
          <cell r="E3446">
            <v>2</v>
          </cell>
          <cell r="F3446">
            <v>45800</v>
          </cell>
          <cell r="G3446" t="str">
            <v>(武汉电气化局成达万高铁强电项目-达州主城区)四川省达州市达川区斌郎街道四川省达州市达川区洞洞湾256米</v>
          </cell>
          <cell r="H3446" t="str">
            <v>余凡</v>
          </cell>
          <cell r="I3446">
            <v>18228076992</v>
          </cell>
        </row>
        <row r="3447">
          <cell r="A3447" t="str">
            <v>晋邦</v>
          </cell>
          <cell r="B3447" t="str">
            <v>盘螺</v>
          </cell>
          <cell r="C3447" t="str">
            <v>HRB400E Φ8</v>
          </cell>
          <cell r="D3447" t="str">
            <v>吨</v>
          </cell>
          <cell r="E3447">
            <v>4</v>
          </cell>
          <cell r="F3447">
            <v>45800</v>
          </cell>
          <cell r="G3447" t="str">
            <v>(武汉电气化局成达万高铁强电项目-达州主城区)四川省达州市达川区斌郎街道四川省达州市达川区洞洞湾256米</v>
          </cell>
          <cell r="H3447" t="str">
            <v>余凡</v>
          </cell>
          <cell r="I3447">
            <v>18228076992</v>
          </cell>
        </row>
        <row r="3448">
          <cell r="A3448" t="str">
            <v>晋邦</v>
          </cell>
          <cell r="B3448" t="str">
            <v>盘螺</v>
          </cell>
          <cell r="C3448" t="str">
            <v>HRB400E Φ10</v>
          </cell>
          <cell r="D3448" t="str">
            <v>吨</v>
          </cell>
          <cell r="E3448">
            <v>2</v>
          </cell>
          <cell r="F3448">
            <v>45800</v>
          </cell>
          <cell r="G3448" t="str">
            <v>(武汉电气化局成达万高铁强电项目-达州主城区)四川省达州市达川区斌郎街道四川省达州市达川区洞洞湾256米</v>
          </cell>
          <cell r="H3448" t="str">
            <v>余凡</v>
          </cell>
          <cell r="I3448">
            <v>18228076992</v>
          </cell>
        </row>
        <row r="3449">
          <cell r="A3449" t="str">
            <v>晋邦</v>
          </cell>
          <cell r="B3449" t="str">
            <v>螺纹钢</v>
          </cell>
          <cell r="C3449" t="str">
            <v>HRB400E Φ12</v>
          </cell>
          <cell r="D3449" t="str">
            <v>吨</v>
          </cell>
          <cell r="E3449">
            <v>2.8</v>
          </cell>
          <cell r="F3449">
            <v>45800</v>
          </cell>
          <cell r="G3449" t="str">
            <v>(武汉电气化局成达万高铁强电项目-达州主城区)四川省达州市达川区斌郎街道四川省达州市达川区洞洞湾256米</v>
          </cell>
          <cell r="H3449" t="str">
            <v>余凡</v>
          </cell>
          <cell r="I3449">
            <v>18228076992</v>
          </cell>
        </row>
        <row r="3450">
          <cell r="A3450" t="str">
            <v>晋邦</v>
          </cell>
          <cell r="B3450" t="str">
            <v>螺纹钢</v>
          </cell>
          <cell r="C3450" t="str">
            <v>HRB400E 14*9m</v>
          </cell>
          <cell r="D3450" t="str">
            <v>吨</v>
          </cell>
          <cell r="E3450">
            <v>5.6</v>
          </cell>
          <cell r="F3450">
            <v>45800</v>
          </cell>
          <cell r="G3450" t="str">
            <v>(武汉电气化局成达万高铁强电项目-达州主城区)四川省达州市达川区斌郎街道四川省达州市达川区洞洞湾256米</v>
          </cell>
          <cell r="H3450" t="str">
            <v>余凡</v>
          </cell>
          <cell r="I3450">
            <v>18228076992</v>
          </cell>
        </row>
        <row r="3451">
          <cell r="A3451" t="str">
            <v>晋邦</v>
          </cell>
          <cell r="B3451" t="str">
            <v>螺纹钢</v>
          </cell>
          <cell r="C3451" t="str">
            <v>HRB400E 16*9m</v>
          </cell>
          <cell r="D3451" t="str">
            <v>吨</v>
          </cell>
          <cell r="E3451">
            <v>8.1</v>
          </cell>
          <cell r="F3451">
            <v>45800</v>
          </cell>
          <cell r="G3451" t="str">
            <v>(武汉电气化局成达万高铁强电项目-达州主城区)四川省达州市达川区斌郎街道四川省达州市达川区洞洞湾256米</v>
          </cell>
          <cell r="H3451" t="str">
            <v>余凡</v>
          </cell>
          <cell r="I3451">
            <v>18228076992</v>
          </cell>
        </row>
        <row r="3452">
          <cell r="A3452" t="str">
            <v>晋邦</v>
          </cell>
          <cell r="B3452" t="str">
            <v>螺纹钢</v>
          </cell>
          <cell r="C3452" t="str">
            <v>HRB400E 18*9m</v>
          </cell>
          <cell r="D3452" t="str">
            <v>吨</v>
          </cell>
          <cell r="E3452">
            <v>5.6</v>
          </cell>
          <cell r="F3452">
            <v>45800</v>
          </cell>
          <cell r="G3452" t="str">
            <v>(武汉电气化局成达万高铁强电项目-达州主城区)四川省达州市达川区斌郎街道四川省达州市达川区洞洞湾256米</v>
          </cell>
          <cell r="H3452" t="str">
            <v>余凡</v>
          </cell>
          <cell r="I3452">
            <v>18228076992</v>
          </cell>
        </row>
        <row r="3453">
          <cell r="A3453" t="str">
            <v>晋邦</v>
          </cell>
          <cell r="B3453" t="str">
            <v>螺纹钢</v>
          </cell>
          <cell r="C3453" t="str">
            <v>HRB400E 20*9m</v>
          </cell>
          <cell r="D3453" t="str">
            <v>吨</v>
          </cell>
          <cell r="E3453">
            <v>2.8</v>
          </cell>
          <cell r="F3453">
            <v>45800</v>
          </cell>
          <cell r="G3453" t="str">
            <v>(武汉电气化局成达万高铁强电项目-达州主城区)四川省达州市达川区斌郎街道四川省达州市达川区洞洞湾256米</v>
          </cell>
          <cell r="H3453" t="str">
            <v>余凡</v>
          </cell>
          <cell r="I3453">
            <v>18228076992</v>
          </cell>
        </row>
        <row r="3454">
          <cell r="A3454" t="str">
            <v>晋邦</v>
          </cell>
          <cell r="B3454" t="str">
            <v>螺纹钢</v>
          </cell>
          <cell r="C3454" t="str">
            <v>HRB400E 22*9m</v>
          </cell>
          <cell r="D3454" t="str">
            <v>吨</v>
          </cell>
          <cell r="E3454">
            <v>2.8</v>
          </cell>
          <cell r="F3454">
            <v>45800</v>
          </cell>
          <cell r="G3454" t="str">
            <v>(武汉电气化局成达万高铁强电项目-达州主城区)四川省达州市达川区斌郎街道四川省达州市达川区洞洞湾256米</v>
          </cell>
          <cell r="H3454" t="str">
            <v>余凡</v>
          </cell>
          <cell r="I3454">
            <v>18228076992</v>
          </cell>
        </row>
        <row r="3455">
          <cell r="A3455" t="str">
            <v>晋邦</v>
          </cell>
          <cell r="B3455" t="str">
            <v>螺纹钢</v>
          </cell>
          <cell r="C3455" t="str">
            <v>HRB400E 25*9m</v>
          </cell>
          <cell r="D3455" t="str">
            <v>吨</v>
          </cell>
          <cell r="E3455">
            <v>2.8</v>
          </cell>
          <cell r="F3455">
            <v>45800</v>
          </cell>
          <cell r="G3455" t="str">
            <v>(武汉电气化局成达万高铁强电项目-达州主城区)四川省达州市达川区斌郎街道四川省达州市达川区洞洞湾256米</v>
          </cell>
          <cell r="H3455" t="str">
            <v>余凡</v>
          </cell>
          <cell r="I3455">
            <v>18228076992</v>
          </cell>
        </row>
        <row r="3456">
          <cell r="A3456" t="str">
            <v>润耀</v>
          </cell>
          <cell r="B3456" t="str">
            <v>盘螺</v>
          </cell>
          <cell r="C3456" t="str">
            <v>HRB400E Φ8</v>
          </cell>
          <cell r="D3456" t="str">
            <v>吨</v>
          </cell>
          <cell r="E3456">
            <v>12</v>
          </cell>
          <cell r="F3456">
            <v>45800</v>
          </cell>
          <cell r="G3456" t="str">
            <v>（中核华兴-峨眉山项目）四川省乐山市峨眉山市双福镇梓橦庙红华五期中核华兴工地</v>
          </cell>
          <cell r="H3456" t="str">
            <v>李汉军</v>
          </cell>
          <cell r="I3456" t="str">
            <v>18691249091</v>
          </cell>
        </row>
        <row r="3457">
          <cell r="A3457" t="str">
            <v>润耀</v>
          </cell>
          <cell r="B3457" t="str">
            <v>盘螺</v>
          </cell>
          <cell r="C3457" t="str">
            <v>HRB400E Φ10</v>
          </cell>
          <cell r="D3457" t="str">
            <v>吨</v>
          </cell>
          <cell r="E3457">
            <v>22</v>
          </cell>
          <cell r="F3457">
            <v>45800</v>
          </cell>
          <cell r="G3457" t="str">
            <v>（中核华兴-峨眉山项目）四川省乐山市峨眉山市双福镇梓橦庙红华五期中核华兴工地</v>
          </cell>
          <cell r="H3457" t="str">
            <v>李汉军</v>
          </cell>
          <cell r="I3457" t="str">
            <v>18691249091</v>
          </cell>
        </row>
        <row r="3458">
          <cell r="A3458" t="str">
            <v>钢固融</v>
          </cell>
          <cell r="B3458" t="str">
            <v>盘螺</v>
          </cell>
          <cell r="C3458" t="str">
            <v>HRB400EФ12</v>
          </cell>
          <cell r="D3458" t="str">
            <v>吨</v>
          </cell>
          <cell r="E3458">
            <v>14</v>
          </cell>
          <cell r="F3458">
            <v>45801</v>
          </cell>
          <cell r="G3458" t="str">
            <v>（成铁西物-地铁5号线项目）成都市武侯区天府一街与昆华路交叉口（提前联系项目准备吊车）</v>
          </cell>
          <cell r="H3458" t="str">
            <v>黄永福</v>
          </cell>
          <cell r="I3458">
            <v>15982823571</v>
          </cell>
        </row>
        <row r="3459">
          <cell r="A3459" t="str">
            <v>钢固融</v>
          </cell>
          <cell r="B3459" t="str">
            <v>螺纹钢</v>
          </cell>
          <cell r="C3459" t="str">
            <v>HRB400EФ28*9m</v>
          </cell>
          <cell r="D3459" t="str">
            <v>吨</v>
          </cell>
          <cell r="E3459">
            <v>20</v>
          </cell>
          <cell r="F3459">
            <v>45801</v>
          </cell>
          <cell r="G3459" t="str">
            <v>（成铁西物-地铁5号线项目）成都市武侯区天府一街与昆华路交叉口（提前联系项目准备吊车）</v>
          </cell>
          <cell r="H3459" t="str">
            <v>黄永福</v>
          </cell>
          <cell r="I3459" t="str">
            <v>15982823571</v>
          </cell>
        </row>
        <row r="3460">
          <cell r="A3460" t="str">
            <v>润耀</v>
          </cell>
          <cell r="B3460" t="str">
            <v>高线</v>
          </cell>
          <cell r="C3460" t="str">
            <v>HPB300 Φ12</v>
          </cell>
          <cell r="D3460" t="str">
            <v>吨</v>
          </cell>
          <cell r="E3460">
            <v>35</v>
          </cell>
          <cell r="F3460">
            <v>45801</v>
          </cell>
          <cell r="G3460" t="str">
            <v>（自永1标八局二分公司钢筋棚）四川省自贡市大安区牛佛镇</v>
          </cell>
          <cell r="H3460" t="str">
            <v>王君杰</v>
          </cell>
          <cell r="I3460">
            <v>18919619850</v>
          </cell>
        </row>
        <row r="3461">
          <cell r="A3461" t="str">
            <v>润耀</v>
          </cell>
          <cell r="B3461" t="str">
            <v>螺纹钢</v>
          </cell>
          <cell r="C3461" t="str">
            <v>HRB400E Φ28×9米</v>
          </cell>
          <cell r="D3461" t="str">
            <v>吨</v>
          </cell>
          <cell r="E3461">
            <v>105</v>
          </cell>
          <cell r="F3461">
            <v>45801</v>
          </cell>
          <cell r="G3461" t="str">
            <v>（自永1标八局二分公司钢筋棚）四川省自贡市大安区牛佛镇</v>
          </cell>
          <cell r="H3461" t="str">
            <v>王君杰</v>
          </cell>
          <cell r="I3461">
            <v>18919619850</v>
          </cell>
        </row>
        <row r="3462">
          <cell r="A3462" t="str">
            <v>德胜</v>
          </cell>
          <cell r="B3462" t="str">
            <v>螺纹钢</v>
          </cell>
          <cell r="C3462" t="str">
            <v>HRB500E Φ32×9米</v>
          </cell>
          <cell r="D3462" t="str">
            <v>吨</v>
          </cell>
          <cell r="E3462">
            <v>70</v>
          </cell>
          <cell r="F3462">
            <v>45801</v>
          </cell>
          <cell r="G3462" t="str">
            <v>（自永1标八局二分公司钢筋棚）四川省自贡市大安区牛佛镇</v>
          </cell>
          <cell r="H3462" t="str">
            <v>王君杰</v>
          </cell>
          <cell r="I3462">
            <v>18919619850</v>
          </cell>
        </row>
        <row r="3463">
          <cell r="A3463" t="str">
            <v>德胜</v>
          </cell>
          <cell r="B3463" t="str">
            <v>螺纹钢</v>
          </cell>
          <cell r="C3463" t="str">
            <v>HRB500E Φ28×9米</v>
          </cell>
          <cell r="D3463" t="str">
            <v>吨</v>
          </cell>
          <cell r="E3463">
            <v>35</v>
          </cell>
          <cell r="F3463">
            <v>45801</v>
          </cell>
          <cell r="G3463" t="str">
            <v>（自永1标八局二分公司钢筋棚）四川省自贡市大安区牛佛镇</v>
          </cell>
          <cell r="H3463" t="str">
            <v>王君杰</v>
          </cell>
          <cell r="I3463">
            <v>18919619850</v>
          </cell>
        </row>
        <row r="3464">
          <cell r="A3464" t="str">
            <v>德胜恒嘉</v>
          </cell>
          <cell r="B3464" t="str">
            <v>螺纹钢</v>
          </cell>
          <cell r="C3464" t="str">
            <v>HRB400E Φ32 12m</v>
          </cell>
          <cell r="D3464" t="str">
            <v>吨</v>
          </cell>
          <cell r="E3464">
            <v>35</v>
          </cell>
          <cell r="F3464">
            <v>45801</v>
          </cell>
          <cell r="G3464" t="str">
            <v>（中铁北京局-资乐高速6标）四川省乐山市市中区土主镇资乐高速TJ6标项目试验室</v>
          </cell>
          <cell r="H3464" t="str">
            <v>刘岩</v>
          </cell>
          <cell r="I3464">
            <v>18543566469</v>
          </cell>
        </row>
        <row r="3465">
          <cell r="A3465" t="str">
            <v>德胜</v>
          </cell>
          <cell r="B3465" t="str">
            <v>螺纹钢</v>
          </cell>
          <cell r="C3465" t="str">
            <v>HRB400E Φ18 12m</v>
          </cell>
          <cell r="D3465" t="str">
            <v>吨</v>
          </cell>
          <cell r="E3465">
            <v>20</v>
          </cell>
          <cell r="F3465">
            <v>45801</v>
          </cell>
          <cell r="G3465" t="str">
            <v>(宜宾兴港三江新区长江工业园建设项目-M2-2#厂房)宜宾市翠屏区宜宾汽车零部件配套产业基地(纬五路南)</v>
          </cell>
          <cell r="H3465" t="str">
            <v>王涛</v>
          </cell>
          <cell r="I3465">
            <v>18381110677</v>
          </cell>
        </row>
        <row r="3466">
          <cell r="A3466" t="str">
            <v>德胜</v>
          </cell>
          <cell r="B3466" t="str">
            <v>螺纹钢</v>
          </cell>
          <cell r="C3466" t="str">
            <v>HRB400E Φ22 9m</v>
          </cell>
          <cell r="D3466" t="str">
            <v>吨</v>
          </cell>
          <cell r="E3466">
            <v>15</v>
          </cell>
          <cell r="F3466">
            <v>45801</v>
          </cell>
          <cell r="G3466" t="str">
            <v>(宜宾兴港三江新区长江工业园建设项目-M2-5#厂房)宜宾市翠屏区宜宾汽车零部件配套产业基地(纬五路南)</v>
          </cell>
          <cell r="H3466" t="str">
            <v>王涛</v>
          </cell>
          <cell r="I3466">
            <v>18381110677</v>
          </cell>
        </row>
        <row r="3467">
          <cell r="A3467" t="str">
            <v>钢固融</v>
          </cell>
          <cell r="B3467" t="str">
            <v>盘螺</v>
          </cell>
          <cell r="C3467" t="str">
            <v>HRB400E Φ8</v>
          </cell>
          <cell r="D3467" t="str">
            <v>吨</v>
          </cell>
          <cell r="E3467">
            <v>12</v>
          </cell>
          <cell r="F3467">
            <v>45801</v>
          </cell>
          <cell r="G3467" t="str">
            <v>（五局新津tod项目）成都市新津区旭辉天府未来城南(华金路南)</v>
          </cell>
          <cell r="H3467" t="str">
            <v>戴军</v>
          </cell>
          <cell r="I3467">
            <v>15984585768</v>
          </cell>
        </row>
        <row r="3468">
          <cell r="A3468" t="str">
            <v>钢固融</v>
          </cell>
          <cell r="B3468" t="str">
            <v>盘螺</v>
          </cell>
          <cell r="C3468" t="str">
            <v>HRB400E Φ10</v>
          </cell>
          <cell r="D3468" t="str">
            <v>吨</v>
          </cell>
          <cell r="E3468">
            <v>26</v>
          </cell>
          <cell r="F3468">
            <v>45801</v>
          </cell>
          <cell r="G3468" t="str">
            <v>（五局新津tod项目）成都市新津区旭辉天府未来城南(华金路南)</v>
          </cell>
          <cell r="H3468" t="str">
            <v>戴军</v>
          </cell>
          <cell r="I3468">
            <v>15984585768</v>
          </cell>
        </row>
        <row r="3469">
          <cell r="A3469" t="str">
            <v>钢固融</v>
          </cell>
          <cell r="B3469" t="str">
            <v>螺纹钢</v>
          </cell>
          <cell r="C3469" t="str">
            <v>HRB400E Φ12 9m</v>
          </cell>
          <cell r="D3469" t="str">
            <v>吨</v>
          </cell>
          <cell r="E3469">
            <v>6</v>
          </cell>
          <cell r="F3469">
            <v>45801</v>
          </cell>
          <cell r="G3469" t="str">
            <v>（五局新津tod项目）成都市新津区旭辉天府未来城南(华金路南)</v>
          </cell>
          <cell r="H3469" t="str">
            <v>戴军</v>
          </cell>
          <cell r="I3469">
            <v>15984585768</v>
          </cell>
        </row>
        <row r="3470">
          <cell r="A3470" t="str">
            <v>钢固融</v>
          </cell>
          <cell r="B3470" t="str">
            <v>螺纹钢</v>
          </cell>
          <cell r="C3470" t="str">
            <v>HRB400E Φ14 9m</v>
          </cell>
          <cell r="D3470" t="str">
            <v>吨</v>
          </cell>
          <cell r="E3470">
            <v>15</v>
          </cell>
          <cell r="F3470">
            <v>45801</v>
          </cell>
          <cell r="G3470" t="str">
            <v>（五局新津tod项目）成都市新津区旭辉天府未来城南(华金路南)</v>
          </cell>
          <cell r="H3470" t="str">
            <v>戴军</v>
          </cell>
          <cell r="I3470">
            <v>15984585768</v>
          </cell>
        </row>
        <row r="3471">
          <cell r="A3471" t="str">
            <v>钢固融</v>
          </cell>
          <cell r="B3471" t="str">
            <v>螺纹钢</v>
          </cell>
          <cell r="C3471" t="str">
            <v>HRB400E Φ16 9m</v>
          </cell>
          <cell r="D3471" t="str">
            <v>吨</v>
          </cell>
          <cell r="E3471">
            <v>10</v>
          </cell>
          <cell r="F3471">
            <v>45801</v>
          </cell>
          <cell r="G3471" t="str">
            <v>（五局新津tod项目）成都市新津区旭辉天府未来城南(华金路南)</v>
          </cell>
          <cell r="H3471" t="str">
            <v>戴军</v>
          </cell>
          <cell r="I3471">
            <v>15984585768</v>
          </cell>
        </row>
        <row r="3472">
          <cell r="A3472" t="str">
            <v>山东高速</v>
          </cell>
          <cell r="B3472" t="str">
            <v>螺纹钢</v>
          </cell>
          <cell r="C3472" t="str">
            <v>HRB400E Φ25 9m</v>
          </cell>
          <cell r="D3472" t="str">
            <v>吨</v>
          </cell>
          <cell r="E3472">
            <v>35</v>
          </cell>
          <cell r="F3472">
            <v>45801</v>
          </cell>
          <cell r="G3472" t="str">
            <v>（中铁广州局-成渝扩容2标）四川省资阳市雁江区堪嘉镇陈家湾刘家湾大桥桥头</v>
          </cell>
          <cell r="H3472" t="str">
            <v>刘沛琦</v>
          </cell>
          <cell r="I3472">
            <v>18011784798</v>
          </cell>
        </row>
        <row r="3473">
          <cell r="A3473" t="str">
            <v>山东高速</v>
          </cell>
          <cell r="B3473" t="str">
            <v>螺纹钢</v>
          </cell>
          <cell r="C3473" t="str">
            <v>HRB400E Φ25 12m</v>
          </cell>
          <cell r="D3473" t="str">
            <v>吨</v>
          </cell>
          <cell r="E3473">
            <v>70</v>
          </cell>
          <cell r="F3473">
            <v>45801</v>
          </cell>
          <cell r="G3473" t="str">
            <v>（中铁广州局-成渝扩容2标）四川省资阳市雁江区堪嘉镇陈家湾刘家湾大桥桥头</v>
          </cell>
          <cell r="H3473" t="str">
            <v>刘沛琦</v>
          </cell>
          <cell r="I3473">
            <v>18011784798</v>
          </cell>
        </row>
        <row r="3474">
          <cell r="A3474" t="str">
            <v>山东高速</v>
          </cell>
          <cell r="B3474" t="str">
            <v>螺纹钢</v>
          </cell>
          <cell r="C3474" t="str">
            <v>HRB400E Φ32 9m</v>
          </cell>
          <cell r="D3474" t="str">
            <v>吨</v>
          </cell>
          <cell r="E3474">
            <v>105</v>
          </cell>
          <cell r="F3474">
            <v>45801</v>
          </cell>
          <cell r="G3474" t="str">
            <v>（中铁广州局-成渝扩容2标）四川省资阳市雁江区堪嘉镇陈家湾刘家湾大桥桥头</v>
          </cell>
          <cell r="H3474" t="str">
            <v>刘沛琦</v>
          </cell>
          <cell r="I3474">
            <v>18011784798</v>
          </cell>
        </row>
        <row r="3475">
          <cell r="A3475" t="str">
            <v>山东高速</v>
          </cell>
          <cell r="B3475" t="str">
            <v>螺纹钢</v>
          </cell>
          <cell r="C3475" t="str">
            <v>HRB400E Φ32 12m</v>
          </cell>
          <cell r="D3475" t="str">
            <v>吨</v>
          </cell>
          <cell r="E3475">
            <v>210</v>
          </cell>
          <cell r="F3475">
            <v>45801</v>
          </cell>
          <cell r="G3475" t="str">
            <v>（中铁广州局-成渝扩容2标）四川省资阳市雁江区堪嘉镇陈家湾刘家湾大桥桥头</v>
          </cell>
          <cell r="H3475" t="str">
            <v>刘沛琦</v>
          </cell>
          <cell r="I3475">
            <v>18011784798</v>
          </cell>
        </row>
        <row r="3476">
          <cell r="A3476" t="str">
            <v>德胜</v>
          </cell>
          <cell r="B3476" t="str">
            <v>螺纹钢</v>
          </cell>
          <cell r="C3476" t="str">
            <v>HRB400EФ14*9m</v>
          </cell>
          <cell r="D3476" t="str">
            <v>吨</v>
          </cell>
          <cell r="E3476">
            <v>5</v>
          </cell>
          <cell r="F3476">
            <v>45801</v>
          </cell>
          <cell r="G3476" t="str">
            <v>（中核中原-温江北林医养综合体项目）四川省成都市温江区万春大道第三人民医院东</v>
          </cell>
          <cell r="H3476" t="str">
            <v>蔡杰</v>
          </cell>
          <cell r="I3476">
            <v>18875129329</v>
          </cell>
        </row>
        <row r="3477">
          <cell r="A3477" t="str">
            <v>德胜</v>
          </cell>
          <cell r="B3477" t="str">
            <v>螺纹钢</v>
          </cell>
          <cell r="C3477" t="str">
            <v>HRB400EФ16*12m</v>
          </cell>
          <cell r="D3477" t="str">
            <v>吨</v>
          </cell>
          <cell r="E3477">
            <v>10</v>
          </cell>
          <cell r="F3477">
            <v>45801</v>
          </cell>
          <cell r="G3477" t="str">
            <v>（中核中原-温江北林医养综合体项目）四川省成都市温江区万春大道第三人民医院东</v>
          </cell>
          <cell r="H3477" t="str">
            <v>蔡杰</v>
          </cell>
          <cell r="I3477">
            <v>18875129329</v>
          </cell>
        </row>
        <row r="3478">
          <cell r="A3478" t="str">
            <v>德胜</v>
          </cell>
          <cell r="B3478" t="str">
            <v>螺纹钢</v>
          </cell>
          <cell r="C3478" t="str">
            <v>HRB400EФ18*9m</v>
          </cell>
          <cell r="D3478" t="str">
            <v>吨</v>
          </cell>
          <cell r="E3478">
            <v>10</v>
          </cell>
          <cell r="F3478">
            <v>45801</v>
          </cell>
          <cell r="G3478" t="str">
            <v>（中核中原-温江北林医养综合体项目）四川省成都市温江区万春大道第三人民医院东</v>
          </cell>
          <cell r="H3478" t="str">
            <v>蔡杰</v>
          </cell>
          <cell r="I3478">
            <v>18875129329</v>
          </cell>
        </row>
        <row r="3479">
          <cell r="A3479" t="str">
            <v>德胜</v>
          </cell>
          <cell r="B3479" t="str">
            <v>螺纹钢</v>
          </cell>
          <cell r="C3479" t="str">
            <v>HRB400EФ18*12m</v>
          </cell>
          <cell r="D3479" t="str">
            <v>吨</v>
          </cell>
          <cell r="E3479">
            <v>10</v>
          </cell>
          <cell r="F3479">
            <v>45801</v>
          </cell>
          <cell r="G3479" t="str">
            <v>（中核中原-温江北林医养综合体项目）四川省成都市温江区万春大道第三人民医院东</v>
          </cell>
          <cell r="H3479" t="str">
            <v>蔡杰</v>
          </cell>
          <cell r="I3479">
            <v>18875129329</v>
          </cell>
        </row>
        <row r="3480">
          <cell r="A3480" t="str">
            <v>德胜</v>
          </cell>
          <cell r="B3480" t="str">
            <v>螺纹钢</v>
          </cell>
          <cell r="C3480" t="str">
            <v>HRB400EФ20*9mm</v>
          </cell>
          <cell r="D3480" t="str">
            <v>吨</v>
          </cell>
          <cell r="E3480">
            <v>6</v>
          </cell>
          <cell r="F3480">
            <v>45801</v>
          </cell>
          <cell r="G3480" t="str">
            <v>（中核中原-温江北林医养综合体项目）四川省成都市温江区万春大道第三人民医院东</v>
          </cell>
          <cell r="H3480" t="str">
            <v>蔡杰</v>
          </cell>
          <cell r="I3480">
            <v>18875129329</v>
          </cell>
        </row>
        <row r="3481">
          <cell r="A3481" t="str">
            <v>德胜</v>
          </cell>
          <cell r="B3481" t="str">
            <v>螺纹钢</v>
          </cell>
          <cell r="C3481" t="str">
            <v>HRB400EФ20*12mm</v>
          </cell>
          <cell r="D3481" t="str">
            <v>吨</v>
          </cell>
          <cell r="E3481">
            <v>6</v>
          </cell>
          <cell r="F3481">
            <v>45801</v>
          </cell>
          <cell r="G3481" t="str">
            <v>（中核中原-温江北林医养综合体项目）四川省成都市温江区万春大道第三人民医院东</v>
          </cell>
          <cell r="H3481" t="str">
            <v>蔡杰</v>
          </cell>
          <cell r="I3481">
            <v>18875129329</v>
          </cell>
        </row>
        <row r="3482">
          <cell r="A3482" t="str">
            <v>德胜</v>
          </cell>
          <cell r="B3482" t="str">
            <v>螺纹钢</v>
          </cell>
          <cell r="C3482" t="str">
            <v>HRB400EФ22*9mm</v>
          </cell>
          <cell r="D3482" t="str">
            <v>吨</v>
          </cell>
          <cell r="E3482">
            <v>10</v>
          </cell>
          <cell r="F3482">
            <v>45801</v>
          </cell>
          <cell r="G3482" t="str">
            <v>（中核中原-温江北林医养综合体项目）四川省成都市温江区万春大道第三人民医院东</v>
          </cell>
          <cell r="H3482" t="str">
            <v>蔡杰</v>
          </cell>
          <cell r="I3482">
            <v>18875129329</v>
          </cell>
        </row>
        <row r="3483">
          <cell r="A3483" t="str">
            <v>德胜</v>
          </cell>
          <cell r="B3483" t="str">
            <v>螺纹钢</v>
          </cell>
          <cell r="C3483" t="str">
            <v>HRB400EФ22*12mm</v>
          </cell>
          <cell r="D3483" t="str">
            <v>吨</v>
          </cell>
          <cell r="E3483">
            <v>10</v>
          </cell>
          <cell r="F3483">
            <v>45801</v>
          </cell>
          <cell r="G3483" t="str">
            <v>（中核中原-温江北林医养综合体项目）四川省成都市温江区万春大道第三人民医院东</v>
          </cell>
          <cell r="H3483" t="str">
            <v>蔡杰</v>
          </cell>
          <cell r="I3483">
            <v>18875129329</v>
          </cell>
        </row>
        <row r="3484">
          <cell r="A3484" t="str">
            <v>德胜</v>
          </cell>
          <cell r="B3484" t="str">
            <v>螺纹钢</v>
          </cell>
          <cell r="C3484" t="str">
            <v>HRB400EФ25*12mm</v>
          </cell>
          <cell r="D3484" t="str">
            <v>吨</v>
          </cell>
          <cell r="E3484">
            <v>6</v>
          </cell>
          <cell r="F3484">
            <v>45801</v>
          </cell>
          <cell r="G3484" t="str">
            <v>（中核中原-温江北林医养综合体项目）四川省成都市温江区万春大道第三人民医院东</v>
          </cell>
          <cell r="H3484" t="str">
            <v>蔡杰</v>
          </cell>
          <cell r="I3484">
            <v>18875129329</v>
          </cell>
        </row>
        <row r="3485">
          <cell r="A3485" t="str">
            <v>德胜</v>
          </cell>
          <cell r="B3485" t="str">
            <v>螺纹钢</v>
          </cell>
          <cell r="C3485" t="str">
            <v>HRB500EФ20*9mm</v>
          </cell>
          <cell r="D3485" t="str">
            <v>吨</v>
          </cell>
          <cell r="E3485">
            <v>32</v>
          </cell>
          <cell r="F3485">
            <v>45801</v>
          </cell>
          <cell r="G3485" t="str">
            <v>（中核中原-温江北林医养综合体项目）四川省成都市温江区万春大道第三人民医院东</v>
          </cell>
          <cell r="H3485" t="str">
            <v>蔡杰</v>
          </cell>
          <cell r="I3485">
            <v>18875129329</v>
          </cell>
        </row>
        <row r="3486">
          <cell r="A3486" t="str">
            <v>钢固融</v>
          </cell>
          <cell r="B3486" t="str">
            <v>螺纹钢</v>
          </cell>
          <cell r="C3486" t="str">
            <v>HRB500EФ20*9mm</v>
          </cell>
          <cell r="D3486" t="str">
            <v>吨</v>
          </cell>
          <cell r="E3486">
            <v>30</v>
          </cell>
          <cell r="F3486">
            <v>45801</v>
          </cell>
          <cell r="G3486" t="str">
            <v>（中核中原-温江北林医养综合体项目）四川省成都市温江区万春大道第三人民医院东</v>
          </cell>
          <cell r="H3486" t="str">
            <v>蔡杰</v>
          </cell>
          <cell r="I3486">
            <v>18875129329</v>
          </cell>
        </row>
        <row r="3487">
          <cell r="A3487" t="str">
            <v>钢固融</v>
          </cell>
          <cell r="B3487" t="str">
            <v>螺纹钢</v>
          </cell>
          <cell r="C3487" t="str">
            <v>HRB400EФ14*12m</v>
          </cell>
          <cell r="D3487" t="str">
            <v>吨</v>
          </cell>
          <cell r="E3487">
            <v>5</v>
          </cell>
          <cell r="F3487">
            <v>45801</v>
          </cell>
          <cell r="G3487" t="str">
            <v>（中核中原-温江北林医养综合体项目）四川省成都市温江区万春大道第三人民医院东</v>
          </cell>
          <cell r="H3487" t="str">
            <v>蔡杰</v>
          </cell>
          <cell r="I3487">
            <v>18875129329</v>
          </cell>
        </row>
        <row r="3488">
          <cell r="A3488" t="str">
            <v>润耀</v>
          </cell>
          <cell r="B3488" t="str">
            <v>螺纹钢</v>
          </cell>
          <cell r="C3488" t="str">
            <v>HRB400E Φ18 9m</v>
          </cell>
          <cell r="D3488" t="str">
            <v>吨</v>
          </cell>
          <cell r="E3488">
            <v>30</v>
          </cell>
          <cell r="F3488">
            <v>45802</v>
          </cell>
          <cell r="G3488" t="str">
            <v>（华西简阳西城嘉苑）四川省成都市简阳市简城街道高屋村</v>
          </cell>
          <cell r="H3488" t="str">
            <v>张瀚镭</v>
          </cell>
          <cell r="I3488">
            <v>15884666220</v>
          </cell>
        </row>
        <row r="3489">
          <cell r="A3489" t="str">
            <v>润耀</v>
          </cell>
          <cell r="B3489" t="str">
            <v>螺纹钢</v>
          </cell>
          <cell r="C3489" t="str">
            <v>HRB400E Φ20 9m</v>
          </cell>
          <cell r="D3489" t="str">
            <v>吨</v>
          </cell>
          <cell r="E3489">
            <v>5</v>
          </cell>
          <cell r="F3489">
            <v>45802</v>
          </cell>
          <cell r="G3489" t="str">
            <v>（华西简阳西城嘉苑）四川省成都市简阳市简城街道高屋村</v>
          </cell>
          <cell r="H3489" t="str">
            <v>张瀚镭</v>
          </cell>
          <cell r="I3489">
            <v>15884666220</v>
          </cell>
        </row>
        <row r="3490">
          <cell r="A3490" t="str">
            <v>泸钢</v>
          </cell>
          <cell r="B3490" t="str">
            <v>高线</v>
          </cell>
          <cell r="C3490" t="str">
            <v>HPB300 Φ8</v>
          </cell>
          <cell r="D3490" t="str">
            <v>吨</v>
          </cell>
          <cell r="E3490">
            <v>17</v>
          </cell>
          <cell r="F3490">
            <v>45803</v>
          </cell>
          <cell r="G3490" t="str">
            <v>(五冶建设龙泉芙蓉花语项目-2地块)龙泉驿区北川路双堰塘钓鱼东100米(北川路)-怡心湖</v>
          </cell>
          <cell r="H3490" t="str">
            <v>白燕军</v>
          </cell>
          <cell r="I3490">
            <v>15982002377</v>
          </cell>
        </row>
        <row r="3491">
          <cell r="A3491" t="str">
            <v>泸钢</v>
          </cell>
          <cell r="B3491" t="str">
            <v>螺纹钢</v>
          </cell>
          <cell r="C3491" t="str">
            <v>HRB400E Φ16 9m</v>
          </cell>
          <cell r="D3491" t="str">
            <v>吨</v>
          </cell>
          <cell r="E3491">
            <v>10</v>
          </cell>
          <cell r="F3491">
            <v>45803</v>
          </cell>
          <cell r="G3491" t="str">
            <v>(五冶建设龙泉芙蓉花语项目-2地块)龙泉驿区北川路双堰塘钓鱼东100米(北川路)-怡心湖</v>
          </cell>
          <cell r="H3491" t="str">
            <v>白燕军</v>
          </cell>
          <cell r="I3491">
            <v>15982002377</v>
          </cell>
        </row>
        <row r="3492">
          <cell r="A3492" t="str">
            <v>泸钢</v>
          </cell>
          <cell r="B3492" t="str">
            <v>高线</v>
          </cell>
          <cell r="C3492" t="str">
            <v>HPB300 Φ6</v>
          </cell>
          <cell r="D3492" t="str">
            <v>吨</v>
          </cell>
          <cell r="E3492">
            <v>2.5</v>
          </cell>
          <cell r="F3492">
            <v>45803</v>
          </cell>
          <cell r="G3492" t="str">
            <v>（四川商建-射洪城乡一体化项目）遂宁市射洪市忠新幼儿园北侧约220米新溪小区</v>
          </cell>
          <cell r="H3492" t="str">
            <v>柏子刚</v>
          </cell>
          <cell r="I3492">
            <v>15692885305</v>
          </cell>
        </row>
        <row r="3493">
          <cell r="A3493" t="str">
            <v>泸钢</v>
          </cell>
          <cell r="B3493" t="str">
            <v>高线</v>
          </cell>
          <cell r="C3493" t="str">
            <v>HPB300 Φ8</v>
          </cell>
          <cell r="D3493" t="str">
            <v>吨</v>
          </cell>
          <cell r="E3493">
            <v>7.5</v>
          </cell>
          <cell r="F3493">
            <v>45803</v>
          </cell>
          <cell r="G3493" t="str">
            <v>（四川商建-射洪城乡一体化项目）遂宁市射洪市忠新幼儿园北侧约220米新溪小区</v>
          </cell>
          <cell r="H3493" t="str">
            <v>柏子刚</v>
          </cell>
          <cell r="I3493">
            <v>15692885305</v>
          </cell>
        </row>
        <row r="3494">
          <cell r="A3494" t="str">
            <v>泸钢</v>
          </cell>
          <cell r="B3494" t="str">
            <v>高线</v>
          </cell>
          <cell r="C3494" t="str">
            <v>HPB300 Φ10</v>
          </cell>
          <cell r="D3494" t="str">
            <v>吨</v>
          </cell>
          <cell r="E3494">
            <v>7.5</v>
          </cell>
          <cell r="F3494">
            <v>45803</v>
          </cell>
          <cell r="G3494" t="str">
            <v>（四川商建-射洪城乡一体化项目）遂宁市射洪市忠新幼儿园北侧约220米新溪小区</v>
          </cell>
          <cell r="H3494" t="str">
            <v>柏子刚</v>
          </cell>
          <cell r="I3494">
            <v>15692885305</v>
          </cell>
        </row>
        <row r="3495">
          <cell r="A3495" t="str">
            <v>泸钢</v>
          </cell>
          <cell r="B3495" t="str">
            <v>盘螺</v>
          </cell>
          <cell r="C3495" t="str">
            <v>HRB400E Φ6</v>
          </cell>
          <cell r="D3495" t="str">
            <v>吨</v>
          </cell>
          <cell r="E3495">
            <v>18</v>
          </cell>
          <cell r="F3495">
            <v>45803</v>
          </cell>
          <cell r="G3495" t="str">
            <v>（四川商建-射洪城乡一体化项目）遂宁市射洪市忠新幼儿园北侧约220米新溪小区</v>
          </cell>
          <cell r="H3495" t="str">
            <v>柏子刚</v>
          </cell>
          <cell r="I3495">
            <v>15692885305</v>
          </cell>
        </row>
        <row r="3496">
          <cell r="A3496" t="str">
            <v>润耀</v>
          </cell>
          <cell r="B3496" t="str">
            <v>螺纹钢</v>
          </cell>
          <cell r="C3496" t="str">
            <v>HRB400E Φ12 9m</v>
          </cell>
          <cell r="D3496" t="str">
            <v>吨</v>
          </cell>
          <cell r="E3496">
            <v>9</v>
          </cell>
          <cell r="F3496">
            <v>45803</v>
          </cell>
          <cell r="G3496" t="str">
            <v>（五冶钢构宜宾高县月江镇建设项目）  四川省宜宾市高县月江镇刚记超市斜对面(还阳组团沪碳二期项目)</v>
          </cell>
          <cell r="H3496" t="str">
            <v>张朝亮</v>
          </cell>
          <cell r="I3496">
            <v>15228205853</v>
          </cell>
        </row>
        <row r="3497">
          <cell r="A3497" t="str">
            <v>润耀</v>
          </cell>
          <cell r="B3497" t="str">
            <v>螺纹钢</v>
          </cell>
          <cell r="C3497" t="str">
            <v>HRB400E Φ14 9m</v>
          </cell>
          <cell r="D3497" t="str">
            <v>吨</v>
          </cell>
          <cell r="E3497">
            <v>9</v>
          </cell>
          <cell r="F3497">
            <v>45803</v>
          </cell>
          <cell r="G3497" t="str">
            <v>（五冶钢构宜宾高县月江镇建设项目）  四川省宜宾市高县月江镇刚记超市斜对面(还阳组团沪碳二期项目)</v>
          </cell>
          <cell r="H3497" t="str">
            <v>张朝亮</v>
          </cell>
          <cell r="I3497">
            <v>15228205853</v>
          </cell>
        </row>
        <row r="3498">
          <cell r="A3498" t="str">
            <v>润耀</v>
          </cell>
          <cell r="B3498" t="str">
            <v>螺纹钢</v>
          </cell>
          <cell r="C3498" t="str">
            <v>HRB400E Φ16 9m</v>
          </cell>
          <cell r="D3498" t="str">
            <v>吨</v>
          </cell>
          <cell r="E3498">
            <v>12</v>
          </cell>
          <cell r="F3498">
            <v>45803</v>
          </cell>
          <cell r="G3498" t="str">
            <v>（五冶钢构宜宾高县月江镇建设项目）  四川省宜宾市高县月江镇刚记超市斜对面(还阳组团沪碳二期项目)</v>
          </cell>
          <cell r="H3498" t="str">
            <v>张朝亮</v>
          </cell>
          <cell r="I3498">
            <v>15228205853</v>
          </cell>
        </row>
        <row r="3499">
          <cell r="A3499" t="str">
            <v>润耀</v>
          </cell>
          <cell r="B3499" t="str">
            <v>螺纹钢</v>
          </cell>
          <cell r="C3499" t="str">
            <v>HRB400E Φ18 9m</v>
          </cell>
          <cell r="D3499" t="str">
            <v>吨</v>
          </cell>
          <cell r="E3499">
            <v>24</v>
          </cell>
          <cell r="F3499">
            <v>45803</v>
          </cell>
          <cell r="G3499" t="str">
            <v>（五冶钢构宜宾高县月江镇建设项目）  四川省宜宾市高县月江镇刚记超市斜对面(还阳组团沪碳二期项目)</v>
          </cell>
          <cell r="H3499" t="str">
            <v>张朝亮</v>
          </cell>
          <cell r="I3499">
            <v>15228205853</v>
          </cell>
        </row>
        <row r="3500">
          <cell r="A3500" t="str">
            <v>润耀</v>
          </cell>
          <cell r="B3500" t="str">
            <v>螺纹钢</v>
          </cell>
          <cell r="C3500" t="str">
            <v>HRB400E Φ22 9m</v>
          </cell>
          <cell r="D3500" t="str">
            <v>吨</v>
          </cell>
          <cell r="E3500">
            <v>12</v>
          </cell>
          <cell r="F3500">
            <v>45803</v>
          </cell>
          <cell r="G3500" t="str">
            <v>（五冶钢构宜宾高县月江镇建设项目）  四川省宜宾市高县月江镇刚记超市斜对面(还阳组团沪碳二期项目)</v>
          </cell>
          <cell r="H3500" t="str">
            <v>张朝亮</v>
          </cell>
          <cell r="I3500">
            <v>15228205853</v>
          </cell>
        </row>
        <row r="3501">
          <cell r="A3501" t="str">
            <v>润耀</v>
          </cell>
          <cell r="B3501" t="str">
            <v>螺纹钢</v>
          </cell>
          <cell r="C3501" t="str">
            <v>HRB400E Φ25 9m</v>
          </cell>
          <cell r="D3501" t="str">
            <v>吨</v>
          </cell>
          <cell r="E3501">
            <v>6</v>
          </cell>
          <cell r="F3501">
            <v>45803</v>
          </cell>
          <cell r="G3501" t="str">
            <v>（五冶钢构宜宾高县月江镇建设项目）  四川省宜宾市高县月江镇刚记超市斜对面(还阳组团沪碳二期项目)</v>
          </cell>
          <cell r="H3501" t="str">
            <v>张朝亮</v>
          </cell>
          <cell r="I3501">
            <v>15228205853</v>
          </cell>
        </row>
        <row r="3502">
          <cell r="A3502" t="str">
            <v>润耀</v>
          </cell>
          <cell r="B3502" t="str">
            <v>螺纹钢</v>
          </cell>
          <cell r="C3502" t="str">
            <v>HRB400EΦ32*9m</v>
          </cell>
          <cell r="D3502" t="str">
            <v>吨</v>
          </cell>
          <cell r="E3502">
            <v>70</v>
          </cell>
          <cell r="F3502">
            <v>45803</v>
          </cell>
          <cell r="G3502" t="str">
            <v>（中铁一局-大渡河项目）乐山市峨边县沙坪镇中铁一局钢筋加工厂（污水处理厂）</v>
          </cell>
          <cell r="H3502" t="str">
            <v>吕春春</v>
          </cell>
          <cell r="I3502">
            <v>18329268222</v>
          </cell>
        </row>
        <row r="3503">
          <cell r="A3503" t="str">
            <v>润耀</v>
          </cell>
          <cell r="B3503" t="str">
            <v>螺纹钢</v>
          </cell>
          <cell r="C3503" t="str">
            <v>HRB400E Φ18 9m</v>
          </cell>
          <cell r="D3503" t="str">
            <v>吨</v>
          </cell>
          <cell r="E3503">
            <v>25</v>
          </cell>
          <cell r="F3503">
            <v>45803</v>
          </cell>
          <cell r="G3503" t="str">
            <v>（华西简阳西城嘉苑）四川省成都市简阳市简城街道高屋村</v>
          </cell>
          <cell r="H3503" t="str">
            <v>张瀚镭</v>
          </cell>
          <cell r="I3503">
            <v>15884666220</v>
          </cell>
        </row>
        <row r="3504">
          <cell r="A3504" t="str">
            <v>润耀</v>
          </cell>
          <cell r="B3504" t="str">
            <v>盘螺</v>
          </cell>
          <cell r="C3504" t="str">
            <v>HRB400E Φ6</v>
          </cell>
          <cell r="D3504" t="str">
            <v>吨</v>
          </cell>
          <cell r="E3504">
            <v>10</v>
          </cell>
          <cell r="F3504">
            <v>45803</v>
          </cell>
          <cell r="G3504" t="str">
            <v>（华西简阳西城嘉苑）四川省成都市简阳市简城街道高屋村</v>
          </cell>
          <cell r="H3504" t="str">
            <v>张瀚镭</v>
          </cell>
          <cell r="I3504">
            <v>15884666220</v>
          </cell>
        </row>
        <row r="3505">
          <cell r="A3505" t="str">
            <v>润耀</v>
          </cell>
          <cell r="B3505" t="str">
            <v>盘螺</v>
          </cell>
          <cell r="C3505" t="str">
            <v>HRB400E Φ8</v>
          </cell>
          <cell r="D3505" t="str">
            <v>吨</v>
          </cell>
          <cell r="E3505">
            <v>2</v>
          </cell>
          <cell r="F3505">
            <v>45803</v>
          </cell>
          <cell r="G3505" t="str">
            <v>（华西简阳西城嘉苑）四川省成都市简阳市简城街道高屋村</v>
          </cell>
          <cell r="H3505" t="str">
            <v>张瀚镭</v>
          </cell>
          <cell r="I3505">
            <v>15884666220</v>
          </cell>
        </row>
        <row r="3506">
          <cell r="A3506" t="str">
            <v>润耀</v>
          </cell>
          <cell r="B3506" t="str">
            <v>盘螺</v>
          </cell>
          <cell r="C3506" t="str">
            <v>HRB400E Φ10</v>
          </cell>
          <cell r="D3506" t="str">
            <v>吨</v>
          </cell>
          <cell r="E3506">
            <v>20</v>
          </cell>
          <cell r="F3506">
            <v>45803</v>
          </cell>
          <cell r="G3506" t="str">
            <v>（华西简阳西城嘉苑）四川省成都市简阳市简城街道高屋村</v>
          </cell>
          <cell r="H3506" t="str">
            <v>张瀚镭</v>
          </cell>
          <cell r="I3506">
            <v>15884666220</v>
          </cell>
        </row>
        <row r="3507">
          <cell r="A3507" t="str">
            <v>润耀</v>
          </cell>
          <cell r="B3507" t="str">
            <v>盘螺</v>
          </cell>
          <cell r="C3507" t="str">
            <v>HRB400E Φ12</v>
          </cell>
          <cell r="D3507" t="str">
            <v>吨</v>
          </cell>
          <cell r="E3507">
            <v>6</v>
          </cell>
          <cell r="F3507">
            <v>45803</v>
          </cell>
          <cell r="G3507" t="str">
            <v>（华西简阳西城嘉苑）四川省成都市简阳市简城街道高屋村</v>
          </cell>
          <cell r="H3507" t="str">
            <v>张瀚镭</v>
          </cell>
          <cell r="I3507">
            <v>15884666220</v>
          </cell>
        </row>
        <row r="3508">
          <cell r="A3508" t="str">
            <v>润耀</v>
          </cell>
          <cell r="B3508" t="str">
            <v>螺纹钢</v>
          </cell>
          <cell r="C3508" t="str">
            <v>HRB400E Φ14 9m</v>
          </cell>
          <cell r="D3508" t="str">
            <v>吨</v>
          </cell>
          <cell r="E3508">
            <v>5</v>
          </cell>
          <cell r="F3508">
            <v>45803</v>
          </cell>
          <cell r="G3508" t="str">
            <v>（华西简阳西城嘉苑）四川省成都市简阳市简城街道高屋村</v>
          </cell>
          <cell r="H3508" t="str">
            <v>张瀚镭</v>
          </cell>
          <cell r="I3508">
            <v>15884666220</v>
          </cell>
        </row>
        <row r="3509">
          <cell r="A3509" t="str">
            <v>润耀</v>
          </cell>
          <cell r="B3509" t="str">
            <v>螺纹钢</v>
          </cell>
          <cell r="C3509" t="str">
            <v>HRB400E Φ16 9m</v>
          </cell>
          <cell r="D3509" t="str">
            <v>吨</v>
          </cell>
          <cell r="E3509">
            <v>5</v>
          </cell>
          <cell r="F3509">
            <v>45803</v>
          </cell>
          <cell r="G3509" t="str">
            <v>（华西简阳西城嘉苑）四川省成都市简阳市简城街道高屋村</v>
          </cell>
          <cell r="H3509" t="str">
            <v>张瀚镭</v>
          </cell>
          <cell r="I3509">
            <v>15884666220</v>
          </cell>
        </row>
        <row r="3510">
          <cell r="A3510" t="str">
            <v>润耀</v>
          </cell>
          <cell r="B3510" t="str">
            <v>螺纹钢</v>
          </cell>
          <cell r="C3510" t="str">
            <v>HRB400E Φ18 9m</v>
          </cell>
          <cell r="D3510" t="str">
            <v>吨</v>
          </cell>
          <cell r="E3510">
            <v>5</v>
          </cell>
          <cell r="F3510">
            <v>45803</v>
          </cell>
          <cell r="G3510" t="str">
            <v>（华西简阳西城嘉苑）四川省成都市简阳市简城街道高屋村</v>
          </cell>
          <cell r="H3510" t="str">
            <v>张瀚镭</v>
          </cell>
          <cell r="I3510">
            <v>15884666220</v>
          </cell>
        </row>
        <row r="3511">
          <cell r="A3511" t="str">
            <v>润耀</v>
          </cell>
          <cell r="B3511" t="str">
            <v>螺纹钢</v>
          </cell>
          <cell r="C3511" t="str">
            <v>HRB400E Φ20 9m</v>
          </cell>
          <cell r="D3511" t="str">
            <v>吨</v>
          </cell>
          <cell r="E3511">
            <v>2</v>
          </cell>
          <cell r="F3511">
            <v>45803</v>
          </cell>
          <cell r="G3511" t="str">
            <v>（华西简阳西城嘉苑）四川省成都市简阳市简城街道高屋村</v>
          </cell>
          <cell r="H3511" t="str">
            <v>张瀚镭</v>
          </cell>
          <cell r="I3511">
            <v>15884666220</v>
          </cell>
        </row>
        <row r="3512">
          <cell r="A3512" t="str">
            <v>润耀</v>
          </cell>
          <cell r="B3512" t="str">
            <v>螺纹钢</v>
          </cell>
          <cell r="C3512" t="str">
            <v>HRB500E Φ20</v>
          </cell>
          <cell r="D3512" t="str">
            <v>吨</v>
          </cell>
          <cell r="E3512">
            <v>2.5</v>
          </cell>
          <cell r="F3512">
            <v>45803</v>
          </cell>
          <cell r="G3512" t="str">
            <v>（华西简阳西城嘉苑）四川省成都市简阳市简城街道高屋村</v>
          </cell>
          <cell r="H3512" t="str">
            <v>张瀚镭</v>
          </cell>
          <cell r="I3512">
            <v>15884666220</v>
          </cell>
        </row>
        <row r="3513">
          <cell r="A3513" t="str">
            <v>润耀</v>
          </cell>
          <cell r="B3513" t="str">
            <v>螺纹钢</v>
          </cell>
          <cell r="C3513" t="str">
            <v>HRB500E Φ22</v>
          </cell>
          <cell r="D3513" t="str">
            <v>吨</v>
          </cell>
          <cell r="E3513">
            <v>2.5</v>
          </cell>
          <cell r="F3513">
            <v>45803</v>
          </cell>
          <cell r="G3513" t="str">
            <v>（华西简阳西城嘉苑）四川省成都市简阳市简城街道高屋村</v>
          </cell>
          <cell r="H3513" t="str">
            <v>张瀚镭</v>
          </cell>
          <cell r="I3513">
            <v>15884666220</v>
          </cell>
        </row>
        <row r="3514">
          <cell r="A3514" t="str">
            <v>润耀</v>
          </cell>
          <cell r="B3514" t="str">
            <v>螺纹钢</v>
          </cell>
          <cell r="C3514" t="str">
            <v>HRB500E Φ25</v>
          </cell>
          <cell r="D3514" t="str">
            <v>吨</v>
          </cell>
          <cell r="E3514">
            <v>15</v>
          </cell>
          <cell r="F3514">
            <v>45803</v>
          </cell>
          <cell r="G3514" t="str">
            <v>（华西简阳西城嘉苑）四川省成都市简阳市简城街道高屋村</v>
          </cell>
          <cell r="H3514" t="str">
            <v>张瀚镭</v>
          </cell>
          <cell r="I3514">
            <v>15884666220</v>
          </cell>
        </row>
        <row r="3515">
          <cell r="A3515" t="str">
            <v>湖北商贸</v>
          </cell>
          <cell r="B3515" t="str">
            <v>盘螺</v>
          </cell>
          <cell r="C3515" t="str">
            <v>HRB400E Φ12</v>
          </cell>
          <cell r="D3515" t="str">
            <v>吨</v>
          </cell>
          <cell r="E3515">
            <v>35</v>
          </cell>
          <cell r="F3515">
            <v>45803</v>
          </cell>
          <cell r="G3515" t="str">
            <v>（中铁广州局-资乐高速5标）四川省乐山市井研县希望大道116号</v>
          </cell>
          <cell r="H3515" t="str">
            <v>廖俊杰</v>
          </cell>
          <cell r="I3515">
            <v>15775100965</v>
          </cell>
        </row>
        <row r="3516">
          <cell r="A3516" t="str">
            <v>湖北商贸</v>
          </cell>
          <cell r="B3516" t="str">
            <v>螺纹钢</v>
          </cell>
          <cell r="C3516" t="str">
            <v>HRB400E Φ16 12m</v>
          </cell>
          <cell r="D3516" t="str">
            <v>吨</v>
          </cell>
          <cell r="E3516">
            <v>35</v>
          </cell>
          <cell r="F3516">
            <v>45803</v>
          </cell>
          <cell r="G3516" t="str">
            <v>（中铁广州局-资乐高速5标）四川省乐山市井研县希望大道116号</v>
          </cell>
          <cell r="H3516" t="str">
            <v>廖俊杰</v>
          </cell>
          <cell r="I3516">
            <v>15775100965</v>
          </cell>
        </row>
        <row r="3517">
          <cell r="A3517" t="str">
            <v>湖北商贸</v>
          </cell>
          <cell r="B3517" t="str">
            <v>螺纹钢</v>
          </cell>
          <cell r="C3517" t="str">
            <v>HRB400E Φ22 12m</v>
          </cell>
          <cell r="D3517" t="str">
            <v>吨</v>
          </cell>
          <cell r="E3517">
            <v>35</v>
          </cell>
          <cell r="F3517">
            <v>45803</v>
          </cell>
          <cell r="G3517" t="str">
            <v>（中铁广州局-资乐高速5标）四川省乐山市井研县希望大道116号</v>
          </cell>
          <cell r="H3517" t="str">
            <v>廖俊杰</v>
          </cell>
          <cell r="I3517">
            <v>15775100965</v>
          </cell>
        </row>
        <row r="3518">
          <cell r="A3518" t="str">
            <v>湖北商贸</v>
          </cell>
          <cell r="B3518" t="str">
            <v>螺纹钢</v>
          </cell>
          <cell r="C3518" t="str">
            <v>HRB400E Φ25 12m</v>
          </cell>
          <cell r="D3518" t="str">
            <v>吨</v>
          </cell>
          <cell r="E3518">
            <v>35</v>
          </cell>
          <cell r="F3518">
            <v>45803</v>
          </cell>
          <cell r="G3518" t="str">
            <v>（中铁广州局-资乐高速5标）四川省乐山市井研县希望大道116号</v>
          </cell>
          <cell r="H3518" t="str">
            <v>廖俊杰</v>
          </cell>
          <cell r="I3518">
            <v>15775100965</v>
          </cell>
        </row>
        <row r="3519">
          <cell r="A3519" t="str">
            <v>湖北商贸</v>
          </cell>
          <cell r="B3519" t="str">
            <v>螺纹钢</v>
          </cell>
          <cell r="C3519" t="str">
            <v>HRB400E Φ28 12m</v>
          </cell>
          <cell r="D3519" t="str">
            <v>吨</v>
          </cell>
          <cell r="E3519">
            <v>35</v>
          </cell>
          <cell r="F3519">
            <v>45803</v>
          </cell>
          <cell r="G3519" t="str">
            <v>（中铁广州局-资乐高速5标）四川省乐山市井研县希望大道116号</v>
          </cell>
          <cell r="H3519" t="str">
            <v>廖俊杰</v>
          </cell>
          <cell r="I3519">
            <v>15775100965</v>
          </cell>
        </row>
        <row r="3520">
          <cell r="A3520" t="str">
            <v>湖北商贸</v>
          </cell>
          <cell r="B3520" t="str">
            <v>螺纹钢</v>
          </cell>
          <cell r="C3520" t="str">
            <v>HRB500E Φ25 9m</v>
          </cell>
          <cell r="D3520" t="str">
            <v>吨</v>
          </cell>
          <cell r="E3520">
            <v>35</v>
          </cell>
          <cell r="F3520">
            <v>45803</v>
          </cell>
          <cell r="G3520" t="str">
            <v>（中铁十局-资乐高速4标）四川省眉山市仁寿县彰加镇促进村中铁十局2#钢筋厂</v>
          </cell>
          <cell r="H3520" t="str">
            <v>杨飞</v>
          </cell>
          <cell r="I3520">
            <v>15667998777</v>
          </cell>
        </row>
        <row r="3521">
          <cell r="A3521" t="str">
            <v>湖北商贸</v>
          </cell>
          <cell r="B3521" t="str">
            <v>螺纹钢</v>
          </cell>
          <cell r="C3521" t="str">
            <v>HRB400E Φ14 12m</v>
          </cell>
          <cell r="D3521" t="str">
            <v>吨</v>
          </cell>
          <cell r="E3521">
            <v>35</v>
          </cell>
          <cell r="F3521">
            <v>45803</v>
          </cell>
          <cell r="G3521" t="str">
            <v>（中铁十局-资乐高速4标）四川省眉山市仁寿县彰加镇促进村中铁十局资乐高速1#钢筋场</v>
          </cell>
          <cell r="H3521" t="str">
            <v>杨飞</v>
          </cell>
          <cell r="I3521">
            <v>15667998777</v>
          </cell>
        </row>
        <row r="3522">
          <cell r="A3522" t="str">
            <v>德胜</v>
          </cell>
          <cell r="B3522" t="str">
            <v>螺纹钢</v>
          </cell>
          <cell r="C3522" t="str">
            <v>HRB400EФ12*9mm</v>
          </cell>
          <cell r="D3522" t="str">
            <v>吨</v>
          </cell>
          <cell r="E3522">
            <v>35</v>
          </cell>
          <cell r="F3522">
            <v>45803</v>
          </cell>
          <cell r="G3522" t="str">
            <v>（中核中原-温江北林医养综合体项目）四川省成都市温江区万春大道第三人民医院东</v>
          </cell>
          <cell r="H3522" t="str">
            <v>蔡杰</v>
          </cell>
          <cell r="I3522">
            <v>18875129329</v>
          </cell>
        </row>
        <row r="3523">
          <cell r="A3523" t="str">
            <v>德胜</v>
          </cell>
          <cell r="B3523" t="str">
            <v>螺纹钢</v>
          </cell>
          <cell r="C3523" t="str">
            <v>HRB500EФ25*12mm</v>
          </cell>
          <cell r="D3523" t="str">
            <v>吨</v>
          </cell>
          <cell r="E3523">
            <v>25</v>
          </cell>
          <cell r="F3523">
            <v>45803</v>
          </cell>
          <cell r="G3523" t="str">
            <v>（中核中原-温江北林医养综合体项目）四川省成都市温江区万春大道第三人民医院东</v>
          </cell>
          <cell r="H3523" t="str">
            <v>蔡杰</v>
          </cell>
          <cell r="I3523">
            <v>18875129329</v>
          </cell>
        </row>
        <row r="3524">
          <cell r="A3524" t="str">
            <v>德胜</v>
          </cell>
          <cell r="B3524" t="str">
            <v>螺纹钢</v>
          </cell>
          <cell r="C3524" t="str">
            <v>HRB500EФ28*12mm</v>
          </cell>
          <cell r="D3524" t="str">
            <v>吨</v>
          </cell>
          <cell r="E3524">
            <v>10</v>
          </cell>
          <cell r="F3524">
            <v>45803</v>
          </cell>
          <cell r="G3524" t="str">
            <v>（中核中原-温江北林医养综合体项目）四川省成都市温江区万春大道第三人民医院东</v>
          </cell>
          <cell r="H3524" t="str">
            <v>蔡杰</v>
          </cell>
          <cell r="I3524">
            <v>18875129329</v>
          </cell>
        </row>
        <row r="3525">
          <cell r="A3525" t="str">
            <v>德胜</v>
          </cell>
          <cell r="B3525" t="str">
            <v>螺纹钢</v>
          </cell>
          <cell r="C3525" t="str">
            <v>HRB400E Φ12 9m</v>
          </cell>
          <cell r="D3525" t="str">
            <v>吨</v>
          </cell>
          <cell r="E3525">
            <v>3</v>
          </cell>
          <cell r="F3525">
            <v>45803</v>
          </cell>
          <cell r="G3525" t="str">
            <v>(五冶钢构医学科学产业园建设项目房建一部-四标（3-7）)四川省南充市顺庆区搬罾街道学府大道二段</v>
          </cell>
          <cell r="H3525" t="str">
            <v>胡泽宇</v>
          </cell>
          <cell r="I3525">
            <v>18141337338</v>
          </cell>
        </row>
        <row r="3526">
          <cell r="A3526" t="str">
            <v>德胜</v>
          </cell>
          <cell r="B3526" t="str">
            <v>螺纹钢</v>
          </cell>
          <cell r="C3526" t="str">
            <v>HRB400E Φ14 9m</v>
          </cell>
          <cell r="D3526" t="str">
            <v>吨</v>
          </cell>
          <cell r="E3526">
            <v>30</v>
          </cell>
          <cell r="F3526">
            <v>45803</v>
          </cell>
          <cell r="G3526" t="str">
            <v>(五冶钢构医学科学产业园建设项目房建一部-四标（3-7）)四川省南充市顺庆区搬罾街道学府大道二段</v>
          </cell>
          <cell r="H3526" t="str">
            <v>胡泽宇</v>
          </cell>
          <cell r="I3526">
            <v>18141337338</v>
          </cell>
        </row>
        <row r="3527">
          <cell r="A3527" t="str">
            <v>德胜</v>
          </cell>
          <cell r="B3527" t="str">
            <v>螺纹钢</v>
          </cell>
          <cell r="C3527" t="str">
            <v>HRB400E Φ16 9m</v>
          </cell>
          <cell r="D3527" t="str">
            <v>吨</v>
          </cell>
          <cell r="E3527">
            <v>3</v>
          </cell>
          <cell r="F3527">
            <v>45803</v>
          </cell>
          <cell r="G3527" t="str">
            <v>(五冶钢构医学科学产业园建设项目房建一部-四标（3-7）)四川省南充市顺庆区搬罾街道学府大道二段</v>
          </cell>
          <cell r="H3527" t="str">
            <v>胡泽宇</v>
          </cell>
          <cell r="I3527">
            <v>18141337338</v>
          </cell>
        </row>
        <row r="3528">
          <cell r="A3528" t="str">
            <v>海南海控</v>
          </cell>
          <cell r="B3528" t="str">
            <v>螺纹钢</v>
          </cell>
          <cell r="C3528" t="str">
            <v>HRB400EФ22*9m</v>
          </cell>
          <cell r="D3528" t="str">
            <v>吨</v>
          </cell>
          <cell r="E3528">
            <v>70</v>
          </cell>
          <cell r="F3528">
            <v>45803</v>
          </cell>
          <cell r="G3528" t="str">
            <v>（中铁一局四公司康新高速TJ1-1标贡不卡隧道）四川省甘孜州康定市折多塘村车管所旁</v>
          </cell>
          <cell r="H3528" t="str">
            <v>李彰</v>
          </cell>
          <cell r="I3528">
            <v>18523285235</v>
          </cell>
        </row>
        <row r="3529">
          <cell r="A3529" t="str">
            <v>海南海控</v>
          </cell>
          <cell r="B3529" t="str">
            <v>螺纹钢</v>
          </cell>
          <cell r="C3529" t="str">
            <v>HRB400EФ22*9m</v>
          </cell>
          <cell r="D3529" t="str">
            <v>吨</v>
          </cell>
          <cell r="E3529">
            <v>70</v>
          </cell>
          <cell r="F3529">
            <v>45803</v>
          </cell>
          <cell r="G3529" t="str">
            <v>（中铁一局四公司康新高速TJ1-1标康定隧道）四川省甘孜州康定市榆林街道甘孜州博物馆旁</v>
          </cell>
          <cell r="H3529" t="str">
            <v>王永强</v>
          </cell>
          <cell r="I3529">
            <v>15929204416</v>
          </cell>
        </row>
        <row r="3530">
          <cell r="A3530" t="str">
            <v>晋邦</v>
          </cell>
          <cell r="B3530" t="str">
            <v>直螺纹</v>
          </cell>
          <cell r="C3530" t="str">
            <v>HRB400E Φ12 9m</v>
          </cell>
          <cell r="D3530" t="str">
            <v>吨</v>
          </cell>
          <cell r="E3530">
            <v>55</v>
          </cell>
          <cell r="F3530">
            <v>45803</v>
          </cell>
          <cell r="G3530" t="str">
            <v>（十九冶-江龙高速一分部）重庆市云阳县X886附近中国十九冶开云高速项目总包部西98米*复兴互通预制梁场</v>
          </cell>
          <cell r="H3530" t="str">
            <v>吴章红</v>
          </cell>
          <cell r="I3530">
            <v>18628165772</v>
          </cell>
        </row>
        <row r="3531">
          <cell r="A3531" t="str">
            <v>晋邦</v>
          </cell>
          <cell r="B3531" t="str">
            <v>盘螺</v>
          </cell>
          <cell r="C3531" t="str">
            <v>HRB400E Φ10</v>
          </cell>
          <cell r="D3531" t="str">
            <v>吨</v>
          </cell>
          <cell r="E3531">
            <v>15</v>
          </cell>
          <cell r="F3531">
            <v>45803</v>
          </cell>
          <cell r="G3531" t="str">
            <v>（十九冶-江龙高速一分部）重庆市云阳县X886附近中国十九冶开云高速项目总包部西98米*复兴互通预制梁场</v>
          </cell>
          <cell r="H3531" t="str">
            <v>吴章红</v>
          </cell>
          <cell r="I3531">
            <v>18628165772</v>
          </cell>
        </row>
        <row r="3532">
          <cell r="A3532" t="str">
            <v>晋邦</v>
          </cell>
          <cell r="B3532" t="str">
            <v>高线</v>
          </cell>
          <cell r="C3532" t="str">
            <v>HPB300Φ10</v>
          </cell>
          <cell r="D3532" t="str">
            <v>吨</v>
          </cell>
          <cell r="E3532">
            <v>18</v>
          </cell>
          <cell r="F3532">
            <v>45803</v>
          </cell>
          <cell r="G3532" t="str">
            <v>（十九冶-江龙高速一分部）重庆市云阳县X886附近中国十九冶开云高速项目总包部西98米*复兴互通预制梁场</v>
          </cell>
          <cell r="H3532" t="str">
            <v>吴章红</v>
          </cell>
          <cell r="I3532">
            <v>18628165772</v>
          </cell>
        </row>
        <row r="3533">
          <cell r="A3533" t="str">
            <v>晋邦</v>
          </cell>
          <cell r="B3533" t="str">
            <v>盘螺</v>
          </cell>
          <cell r="C3533" t="str">
            <v>HRB400E Φ10</v>
          </cell>
          <cell r="D3533" t="str">
            <v>吨</v>
          </cell>
          <cell r="E3533">
            <v>18</v>
          </cell>
          <cell r="F3533">
            <v>45803</v>
          </cell>
          <cell r="G3533" t="str">
            <v>（十九冶-江龙高速一分部）重庆市云阳县X886附近中国十九冶开云高速项目总包部西98米*复兴互通预制梁场</v>
          </cell>
          <cell r="H3533" t="str">
            <v>吴章红</v>
          </cell>
          <cell r="I3533">
            <v>18628165772</v>
          </cell>
        </row>
        <row r="3534">
          <cell r="A3534" t="str">
            <v>晋邦</v>
          </cell>
          <cell r="B3534" t="str">
            <v>直螺纹</v>
          </cell>
          <cell r="C3534" t="str">
            <v>HRB400E Φ14 9m</v>
          </cell>
          <cell r="D3534" t="str">
            <v>吨</v>
          </cell>
          <cell r="E3534">
            <v>33</v>
          </cell>
          <cell r="F3534">
            <v>45803</v>
          </cell>
          <cell r="G3534" t="str">
            <v>（十九冶-江龙高速二分部）重庆市云阳县凤鸣镇平顶村*磨子坪隧道出口</v>
          </cell>
          <cell r="H3534" t="str">
            <v>张鹏</v>
          </cell>
          <cell r="I3534">
            <v>18223006448</v>
          </cell>
        </row>
        <row r="3535">
          <cell r="A3535" t="str">
            <v>晋邦</v>
          </cell>
          <cell r="B3535" t="str">
            <v>直螺纹</v>
          </cell>
          <cell r="C3535" t="str">
            <v>HRB400E Φ20 9m</v>
          </cell>
          <cell r="D3535" t="str">
            <v>吨</v>
          </cell>
          <cell r="E3535">
            <v>90</v>
          </cell>
          <cell r="F3535">
            <v>45803</v>
          </cell>
          <cell r="G3535" t="str">
            <v>（十九冶-江龙高速二分部）重庆市云阳县凤鸣镇平顶村*磨子坪隧道出口</v>
          </cell>
          <cell r="H3535" t="str">
            <v>张鹏</v>
          </cell>
          <cell r="I3535">
            <v>18223006448</v>
          </cell>
        </row>
        <row r="3536">
          <cell r="A3536" t="str">
            <v>晋邦</v>
          </cell>
          <cell r="B3536" t="str">
            <v>直螺纹</v>
          </cell>
          <cell r="C3536" t="str">
            <v>HRB400E Φ12 9m</v>
          </cell>
          <cell r="D3536" t="str">
            <v>吨</v>
          </cell>
          <cell r="E3536">
            <v>60</v>
          </cell>
          <cell r="F3536">
            <v>45803</v>
          </cell>
          <cell r="G3536" t="str">
            <v>（十九冶-江龙高速二分部）重庆市云阳县宝坪镇双塆村*宝坪梁场</v>
          </cell>
          <cell r="H3536" t="str">
            <v>张鹏</v>
          </cell>
          <cell r="I3536">
            <v>18223006448</v>
          </cell>
        </row>
        <row r="3537">
          <cell r="A3537" t="str">
            <v>晋邦</v>
          </cell>
          <cell r="B3537" t="str">
            <v>直螺纹</v>
          </cell>
          <cell r="C3537" t="str">
            <v>HRB400E Φ12 9m</v>
          </cell>
          <cell r="D3537" t="str">
            <v>吨</v>
          </cell>
          <cell r="E3537">
            <v>12</v>
          </cell>
          <cell r="F3537">
            <v>45803</v>
          </cell>
          <cell r="G3537" t="str">
            <v>（十九冶-江龙高速二分部）重庆市云阳县普安乡佛手村*磨刀溪大桥</v>
          </cell>
          <cell r="H3537" t="str">
            <v>张鹏</v>
          </cell>
          <cell r="I3537">
            <v>18223006448</v>
          </cell>
        </row>
        <row r="3538">
          <cell r="A3538" t="str">
            <v>晋邦</v>
          </cell>
          <cell r="B3538" t="str">
            <v>直螺纹</v>
          </cell>
          <cell r="C3538" t="str">
            <v>HRB400E Φ16 9m</v>
          </cell>
          <cell r="D3538" t="str">
            <v>吨</v>
          </cell>
          <cell r="E3538">
            <v>7</v>
          </cell>
          <cell r="F3538">
            <v>45803</v>
          </cell>
          <cell r="G3538" t="str">
            <v>（十九冶-江龙高速二分部）重庆市云阳县普安乡佛手村*磨刀溪大桥</v>
          </cell>
          <cell r="H3538" t="str">
            <v>张鹏</v>
          </cell>
          <cell r="I3538">
            <v>18223006448</v>
          </cell>
        </row>
        <row r="3539">
          <cell r="A3539" t="str">
            <v>晋邦</v>
          </cell>
          <cell r="B3539" t="str">
            <v>直螺纹</v>
          </cell>
          <cell r="C3539" t="str">
            <v>HRB400E Φ25 9m</v>
          </cell>
          <cell r="D3539" t="str">
            <v>吨</v>
          </cell>
          <cell r="E3539">
            <v>5</v>
          </cell>
          <cell r="F3539">
            <v>45803</v>
          </cell>
          <cell r="G3539" t="str">
            <v>（十九冶-江龙高速二分部）重庆市云阳县普安乡佛手村*磨刀溪大桥</v>
          </cell>
          <cell r="H3539" t="str">
            <v>张鹏</v>
          </cell>
          <cell r="I3539">
            <v>18223006448</v>
          </cell>
        </row>
        <row r="3540">
          <cell r="A3540" t="str">
            <v>晋邦</v>
          </cell>
          <cell r="B3540" t="str">
            <v>直螺纹</v>
          </cell>
          <cell r="C3540" t="str">
            <v>HRB400E Φ28 9m</v>
          </cell>
          <cell r="D3540" t="str">
            <v>吨</v>
          </cell>
          <cell r="E3540">
            <v>9.5</v>
          </cell>
          <cell r="F3540">
            <v>45803</v>
          </cell>
          <cell r="G3540" t="str">
            <v>（十九冶-江龙高速二分部）重庆市云阳县普安乡佛手村*磨刀溪大桥</v>
          </cell>
          <cell r="H3540" t="str">
            <v>张鹏</v>
          </cell>
          <cell r="I3540">
            <v>18223006448</v>
          </cell>
        </row>
        <row r="3541">
          <cell r="A3541" t="str">
            <v>晋邦</v>
          </cell>
          <cell r="B3541" t="str">
            <v>直螺纹</v>
          </cell>
          <cell r="C3541" t="str">
            <v>HRB400E Φ16 9m</v>
          </cell>
          <cell r="D3541" t="str">
            <v>吨</v>
          </cell>
          <cell r="E3541">
            <v>80</v>
          </cell>
          <cell r="F3541">
            <v>45803</v>
          </cell>
          <cell r="G3541" t="str">
            <v>（十九冶-江龙高速三分部）重庆市云阳县清水土家族乡云峰乡开云高速（钢厂村）*龙缸匝道桥</v>
          </cell>
          <cell r="H3541" t="str">
            <v>任海军</v>
          </cell>
          <cell r="I3541">
            <v>17725037830</v>
          </cell>
        </row>
        <row r="3542">
          <cell r="A3542" t="str">
            <v>晋邦</v>
          </cell>
          <cell r="B3542" t="str">
            <v>直螺纹</v>
          </cell>
          <cell r="C3542" t="str">
            <v>HRB400E Φ12 9m</v>
          </cell>
          <cell r="D3542" t="str">
            <v>吨</v>
          </cell>
          <cell r="E3542">
            <v>20</v>
          </cell>
          <cell r="F3542">
            <v>45803</v>
          </cell>
          <cell r="G3542" t="str">
            <v>（十九冶-江龙高速三分部）重庆市云阳县清水土家族乡云峰乡开云高速（钢厂村）*龙缸匝道桥</v>
          </cell>
          <cell r="H3542" t="str">
            <v>任海军</v>
          </cell>
          <cell r="I3542">
            <v>17725037830</v>
          </cell>
        </row>
        <row r="3543">
          <cell r="A3543" t="str">
            <v>晋邦</v>
          </cell>
          <cell r="B3543" t="str">
            <v>直螺纹</v>
          </cell>
          <cell r="C3543" t="str">
            <v>HRB400E Φ25 9m</v>
          </cell>
          <cell r="D3543" t="str">
            <v>吨</v>
          </cell>
          <cell r="E3543">
            <v>5</v>
          </cell>
          <cell r="F3543">
            <v>45803</v>
          </cell>
          <cell r="G3543" t="str">
            <v>（十九冶-江龙高速三分部）重庆市云阳县清水土家族乡云峰乡开云高速（钢厂村）*龙缸匝道桥</v>
          </cell>
          <cell r="H3543" t="str">
            <v>任海军</v>
          </cell>
          <cell r="I3543">
            <v>17725037830</v>
          </cell>
        </row>
        <row r="3544">
          <cell r="A3544" t="str">
            <v>晋邦</v>
          </cell>
          <cell r="B3544" t="str">
            <v>直螺纹</v>
          </cell>
          <cell r="C3544" t="str">
            <v>HRB400E Φ14 9m</v>
          </cell>
          <cell r="D3544" t="str">
            <v>吨</v>
          </cell>
          <cell r="E3544">
            <v>12</v>
          </cell>
          <cell r="F3544">
            <v>45803</v>
          </cell>
          <cell r="G3544" t="str">
            <v>（十九冶-江龙高速三分部）重庆市云阳县龙角镇*皮家营隧道</v>
          </cell>
          <cell r="H3544" t="str">
            <v>任海军</v>
          </cell>
          <cell r="I3544">
            <v>17725037830</v>
          </cell>
        </row>
        <row r="3545">
          <cell r="A3545" t="str">
            <v>晋邦</v>
          </cell>
          <cell r="B3545" t="str">
            <v>直螺纹</v>
          </cell>
          <cell r="C3545" t="str">
            <v>HRB400E Φ12 9m</v>
          </cell>
          <cell r="D3545" t="str">
            <v>吨</v>
          </cell>
          <cell r="E3545">
            <v>40</v>
          </cell>
          <cell r="F3545">
            <v>45803</v>
          </cell>
          <cell r="G3545" t="str">
            <v>（十九冶-江龙高速三分部）重庆市云阳县蔈草镇三坵田*小尖山梁场</v>
          </cell>
          <cell r="H3545" t="str">
            <v>任海军</v>
          </cell>
          <cell r="I3545">
            <v>17725037830</v>
          </cell>
        </row>
        <row r="3546">
          <cell r="A3546" t="str">
            <v>晋邦</v>
          </cell>
          <cell r="B3546" t="str">
            <v>直螺纹</v>
          </cell>
          <cell r="C3546" t="str">
            <v>HRB400E Φ25 9m</v>
          </cell>
          <cell r="D3546" t="str">
            <v>吨</v>
          </cell>
          <cell r="E3546">
            <v>3</v>
          </cell>
          <cell r="F3546">
            <v>45803</v>
          </cell>
          <cell r="G3546" t="str">
            <v>（十九冶-江龙高速三分部）重庆市云阳县蔈草镇三坵田*小尖山梁场</v>
          </cell>
          <cell r="H3546" t="str">
            <v>任海军</v>
          </cell>
          <cell r="I3546">
            <v>17725037830</v>
          </cell>
        </row>
        <row r="3547">
          <cell r="A3547" t="str">
            <v>晋邦</v>
          </cell>
          <cell r="B3547" t="str">
            <v>盘螺</v>
          </cell>
          <cell r="C3547" t="str">
            <v>HRB400E Φ10</v>
          </cell>
          <cell r="D3547" t="str">
            <v>吨</v>
          </cell>
          <cell r="E3547">
            <v>15</v>
          </cell>
          <cell r="F3547">
            <v>45803</v>
          </cell>
          <cell r="G3547" t="str">
            <v>（十九冶-江龙高速二分部）重庆市云阳县S305附近*龙角梁场</v>
          </cell>
          <cell r="H3547" t="str">
            <v>张鹏</v>
          </cell>
          <cell r="I3547">
            <v>18223006448</v>
          </cell>
        </row>
        <row r="3548">
          <cell r="A3548" t="str">
            <v>晋邦</v>
          </cell>
          <cell r="B3548" t="str">
            <v>直螺纹</v>
          </cell>
          <cell r="C3548" t="str">
            <v>HRB400E Φ12 9m</v>
          </cell>
          <cell r="D3548" t="str">
            <v>吨</v>
          </cell>
          <cell r="E3548">
            <v>20</v>
          </cell>
          <cell r="F3548">
            <v>45803</v>
          </cell>
          <cell r="G3548" t="str">
            <v>（十九冶-江龙高速二分部）重庆市云阳县S305附近*龙角梁场</v>
          </cell>
          <cell r="H3548" t="str">
            <v>张鹏</v>
          </cell>
          <cell r="I3548">
            <v>18223006448</v>
          </cell>
        </row>
        <row r="3549">
          <cell r="A3549" t="str">
            <v>陕钢</v>
          </cell>
          <cell r="B3549" t="str">
            <v>盘螺</v>
          </cell>
          <cell r="C3549" t="str">
            <v>HRB400E Φ6</v>
          </cell>
          <cell r="D3549" t="str">
            <v>吨</v>
          </cell>
          <cell r="E3549">
            <v>17.5</v>
          </cell>
          <cell r="F3549">
            <v>45803</v>
          </cell>
          <cell r="G3549" t="str">
            <v>（华西酒城南）成都市武侯区火车南站西路8号酒城南项目</v>
          </cell>
          <cell r="H3549" t="str">
            <v>龙耀宇</v>
          </cell>
          <cell r="I3549">
            <v>18384145895</v>
          </cell>
        </row>
        <row r="3550">
          <cell r="A3550" t="str">
            <v>陕钢</v>
          </cell>
          <cell r="B3550" t="str">
            <v>盘螺</v>
          </cell>
          <cell r="C3550" t="str">
            <v>HRB400E Φ10</v>
          </cell>
          <cell r="D3550" t="str">
            <v>吨</v>
          </cell>
          <cell r="E3550">
            <v>2.5</v>
          </cell>
          <cell r="F3550">
            <v>45803</v>
          </cell>
          <cell r="G3550" t="str">
            <v>（华西酒城南）成都市武侯区火车南站西路8号酒城南项目</v>
          </cell>
          <cell r="H3550" t="str">
            <v>龙耀宇</v>
          </cell>
          <cell r="I3550">
            <v>18384145895</v>
          </cell>
        </row>
        <row r="3551">
          <cell r="A3551" t="str">
            <v>陕钢</v>
          </cell>
          <cell r="B3551" t="str">
            <v>盘螺</v>
          </cell>
          <cell r="C3551" t="str">
            <v>HRB400E Φ12</v>
          </cell>
          <cell r="D3551" t="str">
            <v>吨</v>
          </cell>
          <cell r="E3551">
            <v>15</v>
          </cell>
          <cell r="F3551">
            <v>45803</v>
          </cell>
          <cell r="G3551" t="str">
            <v>（华西酒城南）成都市武侯区火车南站西路8号酒城南项目</v>
          </cell>
          <cell r="H3551" t="str">
            <v>龙耀宇</v>
          </cell>
          <cell r="I3551">
            <v>18384145895</v>
          </cell>
        </row>
        <row r="3552">
          <cell r="A3552" t="str">
            <v>润耀</v>
          </cell>
          <cell r="B3552" t="str">
            <v>螺纹钢</v>
          </cell>
          <cell r="C3552" t="str">
            <v>HRB400E Φ25 9m</v>
          </cell>
          <cell r="D3552" t="str">
            <v>吨</v>
          </cell>
          <cell r="E3552">
            <v>35</v>
          </cell>
          <cell r="F3552">
            <v>45804</v>
          </cell>
          <cell r="G3552" t="str">
            <v>（中铁广州局-资乐高速5标）四川省乐山市井研县希望大道116号</v>
          </cell>
          <cell r="H3552" t="str">
            <v>廖俊杰</v>
          </cell>
          <cell r="I3552">
            <v>15775100965</v>
          </cell>
        </row>
        <row r="3553">
          <cell r="A3553" t="str">
            <v>润耀</v>
          </cell>
          <cell r="B3553" t="str">
            <v>螺纹钢</v>
          </cell>
          <cell r="C3553" t="str">
            <v>HRB400E Φ25 12m</v>
          </cell>
          <cell r="D3553" t="str">
            <v>吨</v>
          </cell>
          <cell r="E3553">
            <v>35</v>
          </cell>
          <cell r="F3553">
            <v>45804</v>
          </cell>
          <cell r="G3553" t="str">
            <v>（中铁广州局-资乐高速5标）四川省乐山市井研县希望大道116号</v>
          </cell>
          <cell r="H3553" t="str">
            <v>廖俊杰</v>
          </cell>
          <cell r="I3553">
            <v>15775100965</v>
          </cell>
        </row>
        <row r="3554">
          <cell r="A3554" t="str">
            <v>润耀</v>
          </cell>
          <cell r="B3554" t="str">
            <v>螺纹钢</v>
          </cell>
          <cell r="C3554" t="str">
            <v>HRB400E Φ32 9m</v>
          </cell>
          <cell r="D3554" t="str">
            <v>吨</v>
          </cell>
          <cell r="E3554">
            <v>35</v>
          </cell>
          <cell r="F3554">
            <v>45804</v>
          </cell>
          <cell r="G3554" t="str">
            <v>（中铁广州局-资乐高速5标）四川省乐山市井研县希望大道116号</v>
          </cell>
          <cell r="H3554" t="str">
            <v>廖俊杰</v>
          </cell>
          <cell r="I3554">
            <v>15775100965</v>
          </cell>
        </row>
        <row r="3555">
          <cell r="A3555" t="str">
            <v>润耀</v>
          </cell>
          <cell r="B3555" t="str">
            <v>螺纹钢</v>
          </cell>
          <cell r="C3555" t="str">
            <v>HRB400E Φ28 12m</v>
          </cell>
          <cell r="D3555" t="str">
            <v>吨</v>
          </cell>
          <cell r="E3555">
            <v>44</v>
          </cell>
          <cell r="F3555">
            <v>45804</v>
          </cell>
          <cell r="G3555" t="str">
            <v>（中铁广州局-资乐高速5标）四川省乐山市井研县希望大道116号</v>
          </cell>
          <cell r="H3555" t="str">
            <v>廖俊杰</v>
          </cell>
          <cell r="I3555">
            <v>15775100965</v>
          </cell>
        </row>
        <row r="3556">
          <cell r="A3556" t="str">
            <v>润耀</v>
          </cell>
          <cell r="B3556" t="str">
            <v>螺纹钢</v>
          </cell>
          <cell r="C3556" t="str">
            <v>HRB400E Φ28 9m</v>
          </cell>
          <cell r="D3556" t="str">
            <v>吨</v>
          </cell>
          <cell r="E3556">
            <v>35</v>
          </cell>
          <cell r="F3556">
            <v>45804</v>
          </cell>
          <cell r="G3556" t="str">
            <v>（中铁广州局-资乐高速5标）四川省乐山市井研县希望大道116号</v>
          </cell>
          <cell r="H3556" t="str">
            <v>廖俊杰</v>
          </cell>
          <cell r="I3556">
            <v>15775100965</v>
          </cell>
        </row>
        <row r="3557">
          <cell r="A3557" t="str">
            <v>润耀</v>
          </cell>
          <cell r="B3557" t="str">
            <v>螺纹钢</v>
          </cell>
          <cell r="C3557" t="str">
            <v>HRB400E Φ12 9m</v>
          </cell>
          <cell r="D3557" t="str">
            <v>吨</v>
          </cell>
          <cell r="E3557">
            <v>17</v>
          </cell>
          <cell r="F3557">
            <v>45804</v>
          </cell>
          <cell r="G3557" t="str">
            <v>（中铁广州局-资乐高速5标）四川省乐山市井研县希望大道116号</v>
          </cell>
          <cell r="H3557" t="str">
            <v>廖俊杰</v>
          </cell>
          <cell r="I3557">
            <v>15775100965</v>
          </cell>
        </row>
        <row r="3558">
          <cell r="A3558" t="str">
            <v>润耀</v>
          </cell>
          <cell r="B3558" t="str">
            <v>螺纹钢</v>
          </cell>
          <cell r="C3558" t="str">
            <v>HRB400E Φ16 9m</v>
          </cell>
          <cell r="D3558" t="str">
            <v>吨</v>
          </cell>
          <cell r="E3558">
            <v>17</v>
          </cell>
          <cell r="F3558">
            <v>45804</v>
          </cell>
          <cell r="G3558" t="str">
            <v>（中铁广州局-资乐高速5标）四川省乐山市井研县希望大道116号</v>
          </cell>
          <cell r="H3558" t="str">
            <v>廖俊杰</v>
          </cell>
          <cell r="I3558">
            <v>15775100965</v>
          </cell>
        </row>
        <row r="3559">
          <cell r="A3559" t="str">
            <v>润耀</v>
          </cell>
          <cell r="B3559" t="str">
            <v>螺纹钢</v>
          </cell>
          <cell r="C3559" t="str">
            <v>HRB400E Φ28 9m</v>
          </cell>
          <cell r="D3559" t="str">
            <v>吨</v>
          </cell>
          <cell r="E3559">
            <v>35</v>
          </cell>
          <cell r="F3559">
            <v>45804</v>
          </cell>
          <cell r="G3559" t="str">
            <v>（中铁广州局-资乐高速5标）四川省乐山市井研县希望大道116号</v>
          </cell>
          <cell r="H3559" t="str">
            <v>廖俊杰</v>
          </cell>
          <cell r="I3559">
            <v>15775100965</v>
          </cell>
        </row>
        <row r="3560">
          <cell r="A3560" t="str">
            <v>润耀</v>
          </cell>
          <cell r="B3560" t="str">
            <v>螺纹钢</v>
          </cell>
          <cell r="C3560" t="str">
            <v>HRB400E Φ20 12m</v>
          </cell>
          <cell r="D3560" t="str">
            <v>吨</v>
          </cell>
          <cell r="E3560">
            <v>35</v>
          </cell>
          <cell r="F3560">
            <v>45804</v>
          </cell>
          <cell r="G3560" t="str">
            <v>（中铁广州局-资乐高速5标）四川省乐山市井研县希望大道116号</v>
          </cell>
          <cell r="H3560" t="str">
            <v>廖俊杰</v>
          </cell>
          <cell r="I3560">
            <v>15775100965</v>
          </cell>
        </row>
        <row r="3561">
          <cell r="A3561" t="str">
            <v>润耀</v>
          </cell>
          <cell r="B3561" t="str">
            <v>盘螺</v>
          </cell>
          <cell r="C3561" t="str">
            <v>HRB400E Φ12</v>
          </cell>
          <cell r="D3561" t="str">
            <v>吨</v>
          </cell>
          <cell r="E3561">
            <v>35</v>
          </cell>
          <cell r="F3561">
            <v>45804</v>
          </cell>
          <cell r="G3561" t="str">
            <v>（中铁广州局-资乐高速5标）四川省乐山市井研县希望大道116号</v>
          </cell>
          <cell r="H3561" t="str">
            <v>廖俊杰</v>
          </cell>
          <cell r="I3561">
            <v>15775100965</v>
          </cell>
        </row>
        <row r="3562">
          <cell r="A3562" t="str">
            <v>润耀</v>
          </cell>
          <cell r="B3562" t="str">
            <v>螺纹钢</v>
          </cell>
          <cell r="C3562" t="str">
            <v>HRB400E Φ14 12m</v>
          </cell>
          <cell r="D3562" t="str">
            <v>吨</v>
          </cell>
          <cell r="E3562">
            <v>10</v>
          </cell>
          <cell r="F3562">
            <v>45804</v>
          </cell>
          <cell r="G3562" t="str">
            <v>（中铁广州局-资乐高速5标）四川省乐山市井研县希望大道116号</v>
          </cell>
          <cell r="H3562" t="str">
            <v>廖俊杰</v>
          </cell>
          <cell r="I3562">
            <v>15775100965</v>
          </cell>
        </row>
        <row r="3563">
          <cell r="A3563" t="str">
            <v>润耀</v>
          </cell>
          <cell r="B3563" t="str">
            <v>螺纹钢</v>
          </cell>
          <cell r="C3563" t="str">
            <v>HRB400E Φ16 12m</v>
          </cell>
          <cell r="D3563" t="str">
            <v>吨</v>
          </cell>
          <cell r="E3563">
            <v>25</v>
          </cell>
          <cell r="F3563">
            <v>45804</v>
          </cell>
          <cell r="G3563" t="str">
            <v>（中铁广州局-资乐高速5标）四川省乐山市井研县希望大道116号</v>
          </cell>
          <cell r="H3563" t="str">
            <v>廖俊杰</v>
          </cell>
          <cell r="I3563">
            <v>15775100965</v>
          </cell>
        </row>
        <row r="3564">
          <cell r="A3564" t="str">
            <v>润耀</v>
          </cell>
          <cell r="B3564" t="str">
            <v>螺纹钢</v>
          </cell>
          <cell r="C3564" t="str">
            <v>HRB400E Φ20 12m</v>
          </cell>
          <cell r="D3564" t="str">
            <v>吨</v>
          </cell>
          <cell r="E3564">
            <v>35</v>
          </cell>
          <cell r="F3564">
            <v>45804</v>
          </cell>
          <cell r="G3564" t="str">
            <v>（中铁广州局-资乐高速5标）四川省乐山市井研县希望大道116号</v>
          </cell>
          <cell r="H3564" t="str">
            <v>廖俊杰</v>
          </cell>
          <cell r="I3564">
            <v>15775100965</v>
          </cell>
        </row>
        <row r="3565">
          <cell r="A3565" t="str">
            <v>润耀</v>
          </cell>
          <cell r="B3565" t="str">
            <v>螺纹钢</v>
          </cell>
          <cell r="C3565" t="str">
            <v>HRB400E Φ22 12m</v>
          </cell>
          <cell r="D3565" t="str">
            <v>吨</v>
          </cell>
          <cell r="E3565">
            <v>25</v>
          </cell>
          <cell r="F3565">
            <v>45804</v>
          </cell>
          <cell r="G3565" t="str">
            <v>（中铁广州局-资乐高速5标）四川省乐山市井研县希望大道116号</v>
          </cell>
          <cell r="H3565" t="str">
            <v>廖俊杰</v>
          </cell>
          <cell r="I3565">
            <v>15775100965</v>
          </cell>
        </row>
        <row r="3566">
          <cell r="A3566" t="str">
            <v>润耀</v>
          </cell>
          <cell r="B3566" t="str">
            <v>高线</v>
          </cell>
          <cell r="C3566" t="str">
            <v>HPB300Φ10</v>
          </cell>
          <cell r="D3566" t="str">
            <v>吨</v>
          </cell>
          <cell r="E3566">
            <v>5</v>
          </cell>
          <cell r="F3566">
            <v>45804</v>
          </cell>
          <cell r="G3566" t="str">
            <v>（中铁十局-资乐高速4标）四川省眉山市仁寿县彰加镇促进村中铁十局资乐高速1#钢筋场</v>
          </cell>
          <cell r="H3566" t="str">
            <v>杨飞</v>
          </cell>
          <cell r="I3566">
            <v>15667998777</v>
          </cell>
        </row>
        <row r="3567">
          <cell r="A3567" t="str">
            <v>润耀</v>
          </cell>
          <cell r="B3567" t="str">
            <v>螺纹钢</v>
          </cell>
          <cell r="C3567" t="str">
            <v>HRB400E Φ12 9m</v>
          </cell>
          <cell r="D3567" t="str">
            <v>吨</v>
          </cell>
          <cell r="E3567">
            <v>35</v>
          </cell>
          <cell r="F3567">
            <v>45804</v>
          </cell>
          <cell r="G3567" t="str">
            <v>（中铁十局-资乐高速4标）四川省眉山市仁寿县彰加镇促进村中铁十局资乐高速1#钢筋场</v>
          </cell>
          <cell r="H3567" t="str">
            <v>杨飞</v>
          </cell>
          <cell r="I3567">
            <v>15667998777</v>
          </cell>
        </row>
        <row r="3568">
          <cell r="A3568" t="str">
            <v>润耀</v>
          </cell>
          <cell r="B3568" t="str">
            <v>螺纹钢</v>
          </cell>
          <cell r="C3568" t="str">
            <v>HRB400E Φ16 9m</v>
          </cell>
          <cell r="D3568" t="str">
            <v>吨</v>
          </cell>
          <cell r="E3568">
            <v>25</v>
          </cell>
          <cell r="F3568">
            <v>45804</v>
          </cell>
          <cell r="G3568" t="str">
            <v>（中铁十局-资乐高速4标）四川省眉山市仁寿县彰加镇促进村中铁十局资乐高速1#钢筋场</v>
          </cell>
          <cell r="H3568" t="str">
            <v>杨飞</v>
          </cell>
          <cell r="I3568">
            <v>15667998777</v>
          </cell>
        </row>
        <row r="3569">
          <cell r="A3569" t="str">
            <v>润耀</v>
          </cell>
          <cell r="B3569" t="str">
            <v>螺纹钢</v>
          </cell>
          <cell r="C3569" t="str">
            <v>HRB400E Φ20 9m</v>
          </cell>
          <cell r="D3569" t="str">
            <v>吨</v>
          </cell>
          <cell r="E3569">
            <v>5</v>
          </cell>
          <cell r="F3569">
            <v>45804</v>
          </cell>
          <cell r="G3569" t="str">
            <v>（中铁十局-资乐高速4标）四川省眉山市仁寿县彰加镇促进村中铁十局资乐高速1#钢筋场</v>
          </cell>
          <cell r="H3569" t="str">
            <v>杨飞</v>
          </cell>
          <cell r="I3569">
            <v>15667998777</v>
          </cell>
        </row>
        <row r="3570">
          <cell r="A3570" t="str">
            <v>润耀</v>
          </cell>
          <cell r="B3570" t="str">
            <v>螺纹钢</v>
          </cell>
          <cell r="C3570" t="str">
            <v>HRB400E Φ25 9m</v>
          </cell>
          <cell r="D3570" t="str">
            <v>吨</v>
          </cell>
          <cell r="E3570">
            <v>35</v>
          </cell>
          <cell r="F3570">
            <v>45804</v>
          </cell>
          <cell r="G3570" t="str">
            <v>（中铁十局-资乐高速4标）四川省眉山市仁寿县彰加镇促进村中铁十局资乐高速1#钢筋场</v>
          </cell>
          <cell r="H3570" t="str">
            <v>杨飞</v>
          </cell>
          <cell r="I3570">
            <v>15667998777</v>
          </cell>
        </row>
        <row r="3571">
          <cell r="A3571" t="str">
            <v>润耀</v>
          </cell>
          <cell r="B3571" t="str">
            <v>螺纹钢</v>
          </cell>
          <cell r="C3571" t="str">
            <v>HRB400E Φ28 9m</v>
          </cell>
          <cell r="D3571" t="str">
            <v>吨</v>
          </cell>
          <cell r="E3571">
            <v>35</v>
          </cell>
          <cell r="F3571">
            <v>45804</v>
          </cell>
          <cell r="G3571" t="str">
            <v>（中铁十局-资乐高速4标）四川省眉山市仁寿县彰加镇促进村中铁十局资乐高速1#钢筋场</v>
          </cell>
          <cell r="H3571" t="str">
            <v>杨飞</v>
          </cell>
          <cell r="I3571">
            <v>15667998777</v>
          </cell>
        </row>
        <row r="3572">
          <cell r="A3572" t="str">
            <v>吉晨盛泰</v>
          </cell>
          <cell r="B3572" t="str">
            <v>螺纹钢</v>
          </cell>
          <cell r="C3572" t="str">
            <v>HRB400E Φ12</v>
          </cell>
          <cell r="D3572" t="str">
            <v>吨</v>
          </cell>
          <cell r="E3572">
            <v>35</v>
          </cell>
          <cell r="F3572">
            <v>45805</v>
          </cell>
          <cell r="G3572" t="str">
            <v>5标二分部十局第七公司四川省凉山州彝族自治州昭觉县</v>
          </cell>
          <cell r="H3572" t="str">
            <v>王浩</v>
          </cell>
          <cell r="I3572">
            <v>18292113429</v>
          </cell>
        </row>
        <row r="3573">
          <cell r="A3573" t="str">
            <v>吉晨盛泰</v>
          </cell>
          <cell r="B3573" t="str">
            <v>螺纹钢</v>
          </cell>
          <cell r="C3573" t="str">
            <v>HRB400E Φ14</v>
          </cell>
          <cell r="D3573" t="str">
            <v>吨</v>
          </cell>
          <cell r="E3573">
            <v>35</v>
          </cell>
          <cell r="F3573">
            <v>45805</v>
          </cell>
          <cell r="G3573" t="str">
            <v>5标二分部十局第七公司四川省凉山州彝族自治州昭觉县</v>
          </cell>
          <cell r="H3573" t="str">
            <v>王浩</v>
          </cell>
          <cell r="I3573">
            <v>18292113429</v>
          </cell>
        </row>
        <row r="3574">
          <cell r="A3574" t="str">
            <v>吉晨盛泰</v>
          </cell>
          <cell r="B3574" t="str">
            <v>螺纹钢</v>
          </cell>
          <cell r="C3574" t="str">
            <v>HRB400E Φ16</v>
          </cell>
          <cell r="D3574" t="str">
            <v>吨</v>
          </cell>
          <cell r="E3574">
            <v>35</v>
          </cell>
          <cell r="F3574">
            <v>45805</v>
          </cell>
          <cell r="G3574" t="str">
            <v>5标二分部十局第七公司四川省凉山州彝族自治州昭觉县</v>
          </cell>
          <cell r="H3574" t="str">
            <v>王浩</v>
          </cell>
          <cell r="I3574">
            <v>18292113429</v>
          </cell>
        </row>
        <row r="3575">
          <cell r="A3575" t="str">
            <v>吉晨盛泰</v>
          </cell>
          <cell r="B3575" t="str">
            <v>螺纹钢</v>
          </cell>
          <cell r="C3575" t="str">
            <v>HRB400E Φ20</v>
          </cell>
          <cell r="D3575" t="str">
            <v>吨</v>
          </cell>
          <cell r="E3575">
            <v>70</v>
          </cell>
          <cell r="F3575">
            <v>45805</v>
          </cell>
          <cell r="G3575" t="str">
            <v>5标二分部十局第七公司四川省凉山州彝族自治州昭觉县</v>
          </cell>
          <cell r="H3575" t="str">
            <v>王浩</v>
          </cell>
          <cell r="I3575">
            <v>18292113429</v>
          </cell>
        </row>
        <row r="3576">
          <cell r="A3576" t="str">
            <v>吉晨盛泰</v>
          </cell>
          <cell r="B3576" t="str">
            <v>螺纹钢</v>
          </cell>
          <cell r="C3576" t="str">
            <v>HRB400EΦ16</v>
          </cell>
          <cell r="D3576" t="str">
            <v>吨</v>
          </cell>
          <cell r="E3576">
            <v>35</v>
          </cell>
          <cell r="F3576">
            <v>45805</v>
          </cell>
          <cell r="G3576" t="str">
            <v>凉山州昭觉县新城镇阿都马打(中铁十局西昭高速3号拌合站过磅)</v>
          </cell>
          <cell r="H3576" t="str">
            <v>魏忠魁</v>
          </cell>
          <cell r="I3576">
            <v>18229056777</v>
          </cell>
        </row>
        <row r="3577">
          <cell r="A3577" t="str">
            <v>吉晨盛泰</v>
          </cell>
          <cell r="B3577" t="str">
            <v>螺纹钢</v>
          </cell>
          <cell r="C3577" t="str">
            <v>HRB500EΦ32</v>
          </cell>
          <cell r="D3577" t="str">
            <v>吨</v>
          </cell>
          <cell r="E3577">
            <v>75</v>
          </cell>
          <cell r="F3577">
            <v>45805</v>
          </cell>
          <cell r="G3577" t="str">
            <v>凉山州昭觉县新城镇阿都马打(中铁十局西昭高速3号拌合站过磅)</v>
          </cell>
          <cell r="H3577" t="str">
            <v>魏忠魁</v>
          </cell>
          <cell r="I3577">
            <v>18229056777</v>
          </cell>
        </row>
        <row r="3578">
          <cell r="A3578" t="str">
            <v>吉晨盛泰</v>
          </cell>
          <cell r="B3578" t="str">
            <v>盘螺</v>
          </cell>
          <cell r="C3578" t="str">
            <v>HRB400EΦ10</v>
          </cell>
          <cell r="D3578" t="str">
            <v>吨</v>
          </cell>
          <cell r="E3578">
            <v>75</v>
          </cell>
          <cell r="F3578">
            <v>45805</v>
          </cell>
          <cell r="G3578" t="str">
            <v>凉山州昭觉县新城镇阿都马打(中铁十局西昭高速3号拌合站过磅)</v>
          </cell>
          <cell r="H3578" t="str">
            <v>魏忠魁</v>
          </cell>
          <cell r="I3578">
            <v>18229056777</v>
          </cell>
        </row>
        <row r="3579">
          <cell r="A3579" t="str">
            <v>德胜</v>
          </cell>
          <cell r="B3579" t="str">
            <v>螺纹钢</v>
          </cell>
          <cell r="C3579" t="str">
            <v>HRB400E Φ16 9m</v>
          </cell>
          <cell r="D3579" t="str">
            <v>吨</v>
          </cell>
          <cell r="E3579">
            <v>35</v>
          </cell>
          <cell r="F3579">
            <v>45805</v>
          </cell>
          <cell r="G3579" t="str">
            <v>（中铁广州局-资乐高速5标）四川省乐山市井研县希望大道116号</v>
          </cell>
          <cell r="H3579" t="str">
            <v>廖俊杰</v>
          </cell>
          <cell r="I3579">
            <v>15775100965</v>
          </cell>
        </row>
        <row r="3580">
          <cell r="A3580" t="str">
            <v>德胜</v>
          </cell>
          <cell r="B3580" t="str">
            <v>螺纹钢</v>
          </cell>
          <cell r="C3580" t="str">
            <v>HRB400E Φ20 12m</v>
          </cell>
          <cell r="D3580" t="str">
            <v>吨</v>
          </cell>
          <cell r="E3580">
            <v>35</v>
          </cell>
          <cell r="F3580">
            <v>45805</v>
          </cell>
          <cell r="G3580" t="str">
            <v>（中铁广州局-资乐高速5标）四川省乐山市井研县希望大道116号</v>
          </cell>
          <cell r="H3580" t="str">
            <v>廖俊杰</v>
          </cell>
          <cell r="I3580">
            <v>15775100965</v>
          </cell>
        </row>
        <row r="3581">
          <cell r="A3581" t="str">
            <v>德胜</v>
          </cell>
          <cell r="B3581" t="str">
            <v>螺纹钢</v>
          </cell>
          <cell r="C3581" t="str">
            <v>HRB400E Φ25 12m</v>
          </cell>
          <cell r="D3581" t="str">
            <v>吨</v>
          </cell>
          <cell r="E3581">
            <v>15</v>
          </cell>
          <cell r="F3581">
            <v>45805</v>
          </cell>
          <cell r="G3581" t="str">
            <v>（中铁广州局-资乐高速5标）四川省乐山市井研县希望大道116号</v>
          </cell>
          <cell r="H3581" t="str">
            <v>廖俊杰</v>
          </cell>
          <cell r="I3581">
            <v>15775100965</v>
          </cell>
        </row>
        <row r="3582">
          <cell r="A3582" t="str">
            <v>德胜</v>
          </cell>
          <cell r="B3582" t="str">
            <v>螺纹钢</v>
          </cell>
          <cell r="C3582" t="str">
            <v>HRB400E Φ28 12m</v>
          </cell>
          <cell r="D3582" t="str">
            <v>吨</v>
          </cell>
          <cell r="E3582">
            <v>20</v>
          </cell>
          <cell r="F3582">
            <v>45805</v>
          </cell>
          <cell r="G3582" t="str">
            <v>（中铁广州局-资乐高速5标）四川省乐山市井研县希望大道116号</v>
          </cell>
          <cell r="H3582" t="str">
            <v>廖俊杰</v>
          </cell>
          <cell r="I3582">
            <v>15775100965</v>
          </cell>
        </row>
        <row r="3583">
          <cell r="A3583" t="str">
            <v>德胜</v>
          </cell>
          <cell r="B3583" t="str">
            <v>螺纹钢</v>
          </cell>
          <cell r="C3583" t="str">
            <v>HRB500E Φ28×12米</v>
          </cell>
          <cell r="D3583" t="str">
            <v>吨</v>
          </cell>
          <cell r="E3583">
            <v>35</v>
          </cell>
          <cell r="F3583">
            <v>45805</v>
          </cell>
          <cell r="G3583" t="str">
            <v>自永4标一局四公司（四川省内江市隆昌市金鹅街道自永4标一局四公司钢筋棚）</v>
          </cell>
          <cell r="H3583" t="str">
            <v>郝优</v>
          </cell>
          <cell r="I3583">
            <v>13891371707</v>
          </cell>
        </row>
        <row r="3584">
          <cell r="A3584" t="str">
            <v>德胜</v>
          </cell>
          <cell r="B3584" t="str">
            <v>螺纹钢</v>
          </cell>
          <cell r="C3584" t="str">
            <v>HRB500E Φ28×9米</v>
          </cell>
          <cell r="D3584" t="str">
            <v>吨</v>
          </cell>
          <cell r="E3584">
            <v>35</v>
          </cell>
          <cell r="F3584">
            <v>45805</v>
          </cell>
          <cell r="G3584" t="str">
            <v>自永4标一局四公司（四川省内江市隆昌市金鹅街道自永4标一局四公司钢筋棚）</v>
          </cell>
          <cell r="H3584" t="str">
            <v>郝优</v>
          </cell>
          <cell r="I3584">
            <v>13891371707</v>
          </cell>
        </row>
        <row r="3585">
          <cell r="A3585" t="str">
            <v>德胜</v>
          </cell>
          <cell r="B3585" t="str">
            <v>螺纹钢</v>
          </cell>
          <cell r="C3585" t="str">
            <v>HRB400E Φ28×9米</v>
          </cell>
          <cell r="D3585" t="str">
            <v>吨</v>
          </cell>
          <cell r="E3585">
            <v>35</v>
          </cell>
          <cell r="F3585">
            <v>45805</v>
          </cell>
          <cell r="G3585" t="str">
            <v>自永4标一局四公司（四川省内江市隆昌市金鹅街道自永4标一局四公司钢筋棚）</v>
          </cell>
          <cell r="H3585" t="str">
            <v>郝优</v>
          </cell>
          <cell r="I3585">
            <v>13891371707</v>
          </cell>
        </row>
        <row r="3586">
          <cell r="A3586" t="str">
            <v>润耀</v>
          </cell>
          <cell r="B3586" t="str">
            <v>螺纹钢</v>
          </cell>
          <cell r="C3586" t="str">
            <v>HRB400E Φ28 12m</v>
          </cell>
          <cell r="D3586" t="str">
            <v>吨</v>
          </cell>
          <cell r="E3586">
            <v>35</v>
          </cell>
          <cell r="F3586">
            <v>45805</v>
          </cell>
          <cell r="G3586" t="str">
            <v>（中铁广州局-资乐高速5标）四川省乐山市井研县希望大道116号</v>
          </cell>
          <cell r="H3586" t="str">
            <v>廖俊杰</v>
          </cell>
          <cell r="I3586">
            <v>15775100965</v>
          </cell>
        </row>
        <row r="3587">
          <cell r="A3587" t="str">
            <v>润耀</v>
          </cell>
          <cell r="B3587" t="str">
            <v>盘螺</v>
          </cell>
          <cell r="C3587" t="str">
            <v>HRB400E Φ12</v>
          </cell>
          <cell r="D3587" t="str">
            <v>吨</v>
          </cell>
          <cell r="E3587">
            <v>35</v>
          </cell>
          <cell r="F3587">
            <v>45805</v>
          </cell>
          <cell r="G3587" t="str">
            <v>（中铁广州局-资乐高速5标）四川省乐山市井研县希望大道116号</v>
          </cell>
          <cell r="H3587" t="str">
            <v>廖俊杰</v>
          </cell>
          <cell r="I3587">
            <v>15775100965</v>
          </cell>
        </row>
        <row r="3588">
          <cell r="A3588" t="str">
            <v>润耀</v>
          </cell>
          <cell r="B3588" t="str">
            <v>螺纹钢</v>
          </cell>
          <cell r="C3588" t="str">
            <v>HRB400E Φ12 9m</v>
          </cell>
          <cell r="D3588" t="str">
            <v>吨</v>
          </cell>
          <cell r="E3588">
            <v>35</v>
          </cell>
          <cell r="F3588">
            <v>45805</v>
          </cell>
          <cell r="G3588" t="str">
            <v>（中铁十局-资乐高速4标）四川省眉山市仁寿县彰加镇促进村中铁十局资乐高速1#钢筋场</v>
          </cell>
          <cell r="H3588" t="str">
            <v>杨飞</v>
          </cell>
          <cell r="I3588">
            <v>15667998777</v>
          </cell>
        </row>
        <row r="3589">
          <cell r="A3589" t="str">
            <v>达钢</v>
          </cell>
          <cell r="B3589" t="str">
            <v>盘螺</v>
          </cell>
          <cell r="C3589" t="str">
            <v>HRB400E Φ8</v>
          </cell>
          <cell r="D3589" t="str">
            <v>吨</v>
          </cell>
          <cell r="E3589">
            <v>24</v>
          </cell>
          <cell r="F3589">
            <v>45805</v>
          </cell>
          <cell r="G3589" t="str">
            <v>（商投建工达州中医药科技园-4工区-7号楼）达州市通川区达州中医药职业学院犀牛大道北段</v>
          </cell>
          <cell r="H3589" t="str">
            <v>张扬</v>
          </cell>
          <cell r="I3589">
            <v>18381904567</v>
          </cell>
        </row>
        <row r="3590">
          <cell r="A3590" t="str">
            <v>达钢</v>
          </cell>
          <cell r="B3590" t="str">
            <v>螺纹钢</v>
          </cell>
          <cell r="C3590" t="str">
            <v>HRB500E Φ25</v>
          </cell>
          <cell r="D3590" t="str">
            <v>吨</v>
          </cell>
          <cell r="E3590">
            <v>27</v>
          </cell>
          <cell r="F3590">
            <v>45805</v>
          </cell>
          <cell r="G3590" t="str">
            <v>（商投建工达州中医药科技园-3工区）达州市通川区达州中医药职业学院犀牛大道北段</v>
          </cell>
          <cell r="H3590" t="str">
            <v>程黄刚</v>
          </cell>
          <cell r="I3590">
            <v>15108211617</v>
          </cell>
        </row>
        <row r="3591">
          <cell r="A3591" t="str">
            <v>晋邦</v>
          </cell>
          <cell r="B3591" t="str">
            <v>螺纹钢</v>
          </cell>
          <cell r="C3591" t="str">
            <v>HRB500E Φ12</v>
          </cell>
          <cell r="D3591" t="str">
            <v>吨</v>
          </cell>
          <cell r="E3591">
            <v>6</v>
          </cell>
          <cell r="F3591">
            <v>45805</v>
          </cell>
          <cell r="G3591" t="str">
            <v>（商投建工达州中医药科技园-3工区）达州市通川区达州中医药职业学院犀牛大道北段</v>
          </cell>
          <cell r="H3591" t="str">
            <v>程黄刚</v>
          </cell>
          <cell r="I3591">
            <v>15108211617</v>
          </cell>
        </row>
        <row r="3592">
          <cell r="A3592" t="str">
            <v>晋邦</v>
          </cell>
          <cell r="B3592" t="str">
            <v>螺纹钢</v>
          </cell>
          <cell r="C3592" t="str">
            <v>HRB500E Φ14</v>
          </cell>
          <cell r="D3592" t="str">
            <v>吨</v>
          </cell>
          <cell r="E3592">
            <v>6</v>
          </cell>
          <cell r="F3592">
            <v>45805</v>
          </cell>
          <cell r="G3592" t="str">
            <v>（商投建工达州中医药科技园-3工区）达州市通川区达州中医药职业学院犀牛大道北段</v>
          </cell>
          <cell r="H3592" t="str">
            <v>程黄刚</v>
          </cell>
          <cell r="I3592">
            <v>15108211617</v>
          </cell>
        </row>
        <row r="3593">
          <cell r="A3593" t="str">
            <v>晋邦</v>
          </cell>
          <cell r="B3593" t="str">
            <v>螺纹钢</v>
          </cell>
          <cell r="C3593" t="str">
            <v>HRB500E Φ16</v>
          </cell>
          <cell r="D3593" t="str">
            <v>吨</v>
          </cell>
          <cell r="E3593">
            <v>6</v>
          </cell>
          <cell r="F3593">
            <v>45805</v>
          </cell>
          <cell r="G3593" t="str">
            <v>（商投建工达州中医药科技园-3工区）达州市通川区达州中医药职业学院犀牛大道北段</v>
          </cell>
          <cell r="H3593" t="str">
            <v>程黄刚</v>
          </cell>
          <cell r="I3593">
            <v>15108211617</v>
          </cell>
        </row>
        <row r="3594">
          <cell r="A3594" t="str">
            <v>晋邦</v>
          </cell>
          <cell r="B3594" t="str">
            <v>螺纹钢</v>
          </cell>
          <cell r="C3594" t="str">
            <v>HRB500E Φ18</v>
          </cell>
          <cell r="D3594" t="str">
            <v>吨</v>
          </cell>
          <cell r="E3594">
            <v>6</v>
          </cell>
          <cell r="F3594">
            <v>45805</v>
          </cell>
          <cell r="G3594" t="str">
            <v>（商投建工达州中医药科技园-3工区）达州市通川区达州中医药职业学院犀牛大道北段</v>
          </cell>
          <cell r="H3594" t="str">
            <v>程黄刚</v>
          </cell>
          <cell r="I3594">
            <v>15108211617</v>
          </cell>
        </row>
        <row r="3595">
          <cell r="A3595" t="str">
            <v>晋邦</v>
          </cell>
          <cell r="B3595" t="str">
            <v>螺纹钢</v>
          </cell>
          <cell r="C3595" t="str">
            <v>HRB500E Φ20</v>
          </cell>
          <cell r="D3595" t="str">
            <v>吨</v>
          </cell>
          <cell r="E3595">
            <v>6</v>
          </cell>
          <cell r="F3595">
            <v>45805</v>
          </cell>
          <cell r="G3595" t="str">
            <v>（商投建工达州中医药科技园-3工区）达州市通川区达州中医药职业学院犀牛大道北段</v>
          </cell>
          <cell r="H3595" t="str">
            <v>程黄刚</v>
          </cell>
          <cell r="I3595">
            <v>15108211617</v>
          </cell>
        </row>
        <row r="3596">
          <cell r="A3596" t="str">
            <v>晋邦</v>
          </cell>
          <cell r="B3596" t="str">
            <v>螺纹钢</v>
          </cell>
          <cell r="C3596" t="str">
            <v>HRB500E Φ22</v>
          </cell>
          <cell r="D3596" t="str">
            <v>吨</v>
          </cell>
          <cell r="E3596">
            <v>6</v>
          </cell>
          <cell r="F3596">
            <v>45805</v>
          </cell>
          <cell r="G3596" t="str">
            <v>（商投建工达州中医药科技园-3工区）达州市通川区达州中医药职业学院犀牛大道北段</v>
          </cell>
          <cell r="H3596" t="str">
            <v>程黄刚</v>
          </cell>
          <cell r="I3596">
            <v>15108211617</v>
          </cell>
        </row>
        <row r="3597">
          <cell r="A3597" t="str">
            <v>海南海控</v>
          </cell>
          <cell r="B3597" t="str">
            <v>高线</v>
          </cell>
          <cell r="C3597" t="str">
            <v>HPB300Ф12</v>
          </cell>
          <cell r="D3597" t="str">
            <v>吨</v>
          </cell>
          <cell r="E3597">
            <v>35</v>
          </cell>
          <cell r="F3597">
            <v>45806</v>
          </cell>
          <cell r="G3597" t="str">
            <v>（中铁一局四公司康新高速TJ1-1标康定隧道）四川省甘孜州康定市榆林街道甘孜州博物馆旁</v>
          </cell>
          <cell r="H3597" t="str">
            <v>王永强</v>
          </cell>
          <cell r="I3597">
            <v>15929204416</v>
          </cell>
        </row>
        <row r="3598">
          <cell r="A3598" t="str">
            <v>海南海控</v>
          </cell>
          <cell r="B3598" t="str">
            <v>螺纹钢</v>
          </cell>
          <cell r="C3598" t="str">
            <v>HRB400EФ22*9m</v>
          </cell>
          <cell r="D3598" t="str">
            <v>吨</v>
          </cell>
          <cell r="E3598">
            <v>35</v>
          </cell>
          <cell r="F3598">
            <v>45806</v>
          </cell>
          <cell r="G3598" t="str">
            <v>（中铁一局四公司康新高速TJ1-1标康定隧道）四川省甘孜州康定市榆林街道甘孜州博物馆旁</v>
          </cell>
          <cell r="H3598" t="str">
            <v>王永强</v>
          </cell>
          <cell r="I3598">
            <v>15929204416</v>
          </cell>
        </row>
        <row r="3599">
          <cell r="A3599" t="str">
            <v>海南海控</v>
          </cell>
          <cell r="B3599" t="str">
            <v>螺纹钢</v>
          </cell>
          <cell r="C3599" t="str">
            <v>HRB400EФ22*9m</v>
          </cell>
          <cell r="D3599" t="str">
            <v>吨</v>
          </cell>
          <cell r="E3599">
            <v>105</v>
          </cell>
          <cell r="F3599">
            <v>45806</v>
          </cell>
          <cell r="G3599" t="str">
            <v>（中铁一局四公司康新高速TJ1-1标贡不卡隧道）四川省甘孜州康定市折多塘村车管所旁</v>
          </cell>
          <cell r="H3599" t="str">
            <v>李彰</v>
          </cell>
          <cell r="I3599">
            <v>18523285235</v>
          </cell>
        </row>
        <row r="3600">
          <cell r="A3600" t="str">
            <v>海南海控</v>
          </cell>
          <cell r="B3600" t="str">
            <v>盘螺</v>
          </cell>
          <cell r="C3600" t="str">
            <v>HRB400EФ10</v>
          </cell>
          <cell r="D3600" t="str">
            <v>吨</v>
          </cell>
          <cell r="E3600">
            <v>35</v>
          </cell>
          <cell r="F3600">
            <v>45806</v>
          </cell>
          <cell r="G3600" t="str">
            <v>（中铁六局呼和公司康新高速TJ4-2标）四川省甘孜藏族自治州康定市新都桥镇东俄罗三村中建八局搅拌站旁</v>
          </cell>
          <cell r="H3600" t="str">
            <v>冯德瑞</v>
          </cell>
          <cell r="I3600">
            <v>18649545619</v>
          </cell>
        </row>
        <row r="3601">
          <cell r="A3601" t="str">
            <v>海南海控</v>
          </cell>
          <cell r="B3601" t="str">
            <v>螺纹钢</v>
          </cell>
          <cell r="C3601" t="str">
            <v>HRB400EФ12*9m</v>
          </cell>
          <cell r="D3601" t="str">
            <v>吨</v>
          </cell>
          <cell r="E3601">
            <v>35</v>
          </cell>
          <cell r="F3601">
            <v>45806</v>
          </cell>
          <cell r="G3601" t="str">
            <v>（中铁六局呼和公司康新高速TJ4-2标）四川省甘孜藏族自治州康定市新都桥镇东俄罗三村中建八局搅拌站旁</v>
          </cell>
          <cell r="H3601" t="str">
            <v>冯德瑞</v>
          </cell>
          <cell r="I3601">
            <v>18649545619</v>
          </cell>
        </row>
        <row r="3602">
          <cell r="A3602" t="str">
            <v>海南海控</v>
          </cell>
          <cell r="B3602" t="str">
            <v>高线</v>
          </cell>
          <cell r="C3602" t="str">
            <v>HPB300Ф12</v>
          </cell>
          <cell r="D3602" t="str">
            <v>吨</v>
          </cell>
          <cell r="E3602">
            <v>30</v>
          </cell>
          <cell r="F3602">
            <v>45806</v>
          </cell>
          <cell r="G3602" t="str">
            <v>（中铁六局呼和公司康新高速TJ4-2标）四川省甘孜藏族自治州康定市新都桥镇东俄罗三村中建八局搅拌站旁</v>
          </cell>
          <cell r="H3602" t="str">
            <v>王龙</v>
          </cell>
          <cell r="I3602">
            <v>18809490151</v>
          </cell>
        </row>
        <row r="3603">
          <cell r="A3603" t="str">
            <v>海南海控</v>
          </cell>
          <cell r="B3603" t="str">
            <v>盘螺</v>
          </cell>
          <cell r="C3603" t="str">
            <v>HRB400EФ6</v>
          </cell>
          <cell r="D3603" t="str">
            <v>吨</v>
          </cell>
          <cell r="E3603">
            <v>4</v>
          </cell>
          <cell r="F3603">
            <v>45806</v>
          </cell>
          <cell r="G3603" t="str">
            <v>（中铁六局呼和公司康新高速TJ4-2标）四川省甘孜藏族自治州康定市新都桥镇东俄罗三村中建八局搅拌站旁</v>
          </cell>
          <cell r="H3603" t="str">
            <v>王龙</v>
          </cell>
          <cell r="I3603">
            <v>18809490151</v>
          </cell>
        </row>
        <row r="3604">
          <cell r="A3604" t="str">
            <v>海南海控</v>
          </cell>
          <cell r="B3604" t="str">
            <v>螺纹钢</v>
          </cell>
          <cell r="C3604" t="str">
            <v>HRB400EФ12*9m</v>
          </cell>
          <cell r="D3604" t="str">
            <v>吨</v>
          </cell>
          <cell r="E3604">
            <v>70</v>
          </cell>
          <cell r="F3604">
            <v>45806</v>
          </cell>
          <cell r="G3604" t="str">
            <v>（中铁八局康新高速TJ4-1标）四川省甘孜州康定市新都桥镇超限载检测站</v>
          </cell>
          <cell r="H3604" t="str">
            <v>刘俊</v>
          </cell>
          <cell r="I3604">
            <v>18587764925</v>
          </cell>
        </row>
        <row r="3605">
          <cell r="A3605" t="str">
            <v>海南海控</v>
          </cell>
          <cell r="B3605" t="str">
            <v>螺纹钢</v>
          </cell>
          <cell r="C3605" t="str">
            <v>HRB400EФ14*9m</v>
          </cell>
          <cell r="D3605" t="str">
            <v>吨</v>
          </cell>
          <cell r="E3605">
            <v>35</v>
          </cell>
          <cell r="F3605">
            <v>45806</v>
          </cell>
          <cell r="G3605" t="str">
            <v>（中铁八局康新高速TJ4-1标）四川省甘孜州康定市新都桥镇超限载检测站</v>
          </cell>
          <cell r="H3605" t="str">
            <v>刘俊</v>
          </cell>
          <cell r="I3605">
            <v>18587764925</v>
          </cell>
        </row>
        <row r="3606">
          <cell r="A3606" t="str">
            <v>德胜</v>
          </cell>
          <cell r="B3606" t="str">
            <v>螺纹钢</v>
          </cell>
          <cell r="C3606" t="str">
            <v>HRB500E Φ25 12m</v>
          </cell>
          <cell r="D3606" t="str">
            <v>吨</v>
          </cell>
          <cell r="E3606">
            <v>35</v>
          </cell>
          <cell r="F3606">
            <v>45806</v>
          </cell>
          <cell r="G3606" t="str">
            <v>（中铁十局-资乐高速4标）四川省眉山市仁寿县彰加镇促进村中铁十局资乐高速1#钢筋场</v>
          </cell>
          <cell r="H3606" t="str">
            <v>杨飞</v>
          </cell>
          <cell r="I3606">
            <v>15667998777</v>
          </cell>
        </row>
        <row r="3607">
          <cell r="A3607" t="str">
            <v>晋邦</v>
          </cell>
          <cell r="B3607" t="str">
            <v>螺纹钢</v>
          </cell>
          <cell r="C3607" t="str">
            <v>HRB500E Φ12</v>
          </cell>
          <cell r="D3607" t="str">
            <v>吨</v>
          </cell>
          <cell r="E3607">
            <v>6</v>
          </cell>
          <cell r="F3607">
            <v>45806</v>
          </cell>
          <cell r="G3607" t="str">
            <v>（商投建工达州中医药科技园-4工区-7号楼）达州市通川区达州中医药职业学院犀牛大道北段</v>
          </cell>
          <cell r="H3607" t="str">
            <v>张扬</v>
          </cell>
          <cell r="I3607">
            <v>18381904567</v>
          </cell>
        </row>
        <row r="3608">
          <cell r="A3608" t="str">
            <v>晋邦</v>
          </cell>
          <cell r="B3608" t="str">
            <v>螺纹钢</v>
          </cell>
          <cell r="C3608" t="str">
            <v>HRB500E Φ16</v>
          </cell>
          <cell r="D3608" t="str">
            <v>吨</v>
          </cell>
          <cell r="E3608">
            <v>9</v>
          </cell>
          <cell r="F3608">
            <v>45806</v>
          </cell>
          <cell r="G3608" t="str">
            <v>（商投建工达州中医药科技园-4工区-7号楼）达州市通川区达州中医药职业学院犀牛大道北段</v>
          </cell>
          <cell r="H3608" t="str">
            <v>张扬</v>
          </cell>
          <cell r="I3608">
            <v>18381904567</v>
          </cell>
        </row>
        <row r="3609">
          <cell r="A3609" t="str">
            <v>晋邦</v>
          </cell>
          <cell r="B3609" t="str">
            <v>螺纹钢</v>
          </cell>
          <cell r="C3609" t="str">
            <v>HRB500E Φ20</v>
          </cell>
          <cell r="D3609" t="str">
            <v>吨</v>
          </cell>
          <cell r="E3609">
            <v>12</v>
          </cell>
          <cell r="F3609">
            <v>45806</v>
          </cell>
          <cell r="G3609" t="str">
            <v>（商投建工达州中医药科技园-4工区-7号楼）达州市通川区达州中医药职业学院犀牛大道北段</v>
          </cell>
          <cell r="H3609" t="str">
            <v>张扬</v>
          </cell>
          <cell r="I3609">
            <v>18381904567</v>
          </cell>
        </row>
        <row r="3610">
          <cell r="A3610" t="str">
            <v>晋邦</v>
          </cell>
          <cell r="B3610" t="str">
            <v>螺纹钢</v>
          </cell>
          <cell r="C3610" t="str">
            <v>HRB500E Φ25</v>
          </cell>
          <cell r="D3610" t="str">
            <v>吨</v>
          </cell>
          <cell r="E3610">
            <v>9</v>
          </cell>
          <cell r="F3610">
            <v>45806</v>
          </cell>
          <cell r="G3610" t="str">
            <v>（商投建工达州中医药科技园-4工区-7号楼）达州市通川区达州中医药职业学院犀牛大道北段</v>
          </cell>
          <cell r="H3610" t="str">
            <v>张扬</v>
          </cell>
          <cell r="I3610">
            <v>18381904567</v>
          </cell>
        </row>
        <row r="3611">
          <cell r="A3611" t="str">
            <v>润耀</v>
          </cell>
          <cell r="B3611" t="str">
            <v>盘螺</v>
          </cell>
          <cell r="C3611" t="str">
            <v>HRB400E Φ8</v>
          </cell>
          <cell r="D3611" t="str">
            <v>吨</v>
          </cell>
          <cell r="E3611">
            <v>12</v>
          </cell>
          <cell r="F3611">
            <v>45806</v>
          </cell>
          <cell r="G3611" t="str">
            <v>（华西萌海科创农业生态谷）成都市简阳市白金山水库</v>
          </cell>
          <cell r="H3611" t="str">
            <v>石清国</v>
          </cell>
          <cell r="I3611">
            <v>13458642015</v>
          </cell>
        </row>
        <row r="3612">
          <cell r="A3612" t="str">
            <v>润耀</v>
          </cell>
          <cell r="B3612" t="str">
            <v>盘螺</v>
          </cell>
          <cell r="C3612" t="str">
            <v>HRB400E Φ10</v>
          </cell>
          <cell r="D3612" t="str">
            <v>吨</v>
          </cell>
          <cell r="E3612">
            <v>15</v>
          </cell>
          <cell r="F3612">
            <v>45806</v>
          </cell>
          <cell r="G3612" t="str">
            <v>（华西萌海科创农业生态谷）成都市简阳市白金山水库</v>
          </cell>
          <cell r="H3612" t="str">
            <v>石清国</v>
          </cell>
          <cell r="I3612">
            <v>13458642015</v>
          </cell>
        </row>
        <row r="3613">
          <cell r="A3613" t="str">
            <v>润耀</v>
          </cell>
          <cell r="B3613" t="str">
            <v>螺纹钢</v>
          </cell>
          <cell r="C3613" t="str">
            <v>HRB400E Φ12 9m</v>
          </cell>
          <cell r="D3613" t="str">
            <v>吨</v>
          </cell>
          <cell r="E3613">
            <v>5</v>
          </cell>
          <cell r="F3613">
            <v>45806</v>
          </cell>
          <cell r="G3613" t="str">
            <v>（华西萌海科创农业生态谷）成都市简阳市白金山水库</v>
          </cell>
          <cell r="H3613" t="str">
            <v>石清国</v>
          </cell>
          <cell r="I3613">
            <v>13458642015</v>
          </cell>
        </row>
        <row r="3614">
          <cell r="A3614" t="str">
            <v>润耀</v>
          </cell>
          <cell r="B3614" t="str">
            <v>螺纹钢</v>
          </cell>
          <cell r="C3614" t="str">
            <v>HRB400E Φ14 9m</v>
          </cell>
          <cell r="D3614" t="str">
            <v>吨</v>
          </cell>
          <cell r="E3614">
            <v>3</v>
          </cell>
          <cell r="F3614">
            <v>45806</v>
          </cell>
          <cell r="G3614" t="str">
            <v>（华西萌海科创农业生态谷）成都市简阳市白金山水库</v>
          </cell>
          <cell r="H3614" t="str">
            <v>石清国</v>
          </cell>
          <cell r="I3614">
            <v>13458642015</v>
          </cell>
        </row>
        <row r="3615">
          <cell r="A3615" t="str">
            <v>润耀</v>
          </cell>
          <cell r="B3615" t="str">
            <v>螺纹钢</v>
          </cell>
          <cell r="C3615" t="str">
            <v>HRB500E Φ14</v>
          </cell>
          <cell r="D3615" t="str">
            <v>吨</v>
          </cell>
          <cell r="E3615">
            <v>3</v>
          </cell>
          <cell r="F3615">
            <v>45806</v>
          </cell>
          <cell r="G3615" t="str">
            <v>（华西萌海科创农业生态谷）成都市简阳市白金山水库</v>
          </cell>
          <cell r="H3615" t="str">
            <v>石清国</v>
          </cell>
          <cell r="I3615">
            <v>13458642015</v>
          </cell>
        </row>
        <row r="3616">
          <cell r="A3616" t="str">
            <v>润耀</v>
          </cell>
          <cell r="B3616" t="str">
            <v>螺纹钢</v>
          </cell>
          <cell r="C3616" t="str">
            <v>HRB500E Φ16</v>
          </cell>
          <cell r="D3616" t="str">
            <v>吨</v>
          </cell>
          <cell r="E3616">
            <v>3</v>
          </cell>
          <cell r="F3616">
            <v>45806</v>
          </cell>
          <cell r="G3616" t="str">
            <v>（华西萌海科创农业生态谷）成都市简阳市白金山水库</v>
          </cell>
          <cell r="H3616" t="str">
            <v>石清国</v>
          </cell>
          <cell r="I3616">
            <v>13458642015</v>
          </cell>
        </row>
        <row r="3617">
          <cell r="A3617" t="str">
            <v>润耀</v>
          </cell>
          <cell r="B3617" t="str">
            <v>螺纹钢</v>
          </cell>
          <cell r="C3617" t="str">
            <v>HRB500E Φ20</v>
          </cell>
          <cell r="D3617" t="str">
            <v>吨</v>
          </cell>
          <cell r="E3617">
            <v>3</v>
          </cell>
          <cell r="F3617">
            <v>45806</v>
          </cell>
          <cell r="G3617" t="str">
            <v>（华西萌海科创农业生态谷）成都市简阳市白金山水库</v>
          </cell>
          <cell r="H3617" t="str">
            <v>石清国</v>
          </cell>
          <cell r="I3617">
            <v>13458642015</v>
          </cell>
        </row>
        <row r="3618">
          <cell r="A3618" t="str">
            <v>润耀</v>
          </cell>
          <cell r="B3618" t="str">
            <v>螺纹钢</v>
          </cell>
          <cell r="C3618" t="str">
            <v>HRB500E Φ25</v>
          </cell>
          <cell r="D3618" t="str">
            <v>吨</v>
          </cell>
          <cell r="E3618">
            <v>26</v>
          </cell>
          <cell r="F3618">
            <v>45806</v>
          </cell>
          <cell r="G3618" t="str">
            <v>（华西萌海科创农业生态谷）成都市简阳市白金山水库</v>
          </cell>
          <cell r="H3618" t="str">
            <v>石清国</v>
          </cell>
          <cell r="I3618">
            <v>13458642015</v>
          </cell>
        </row>
        <row r="3619">
          <cell r="A3619" t="str">
            <v>润耀</v>
          </cell>
          <cell r="B3619" t="str">
            <v>盘螺</v>
          </cell>
          <cell r="C3619" t="str">
            <v>HRB400E Φ6</v>
          </cell>
          <cell r="D3619" t="str">
            <v>吨</v>
          </cell>
          <cell r="E3619">
            <v>2</v>
          </cell>
          <cell r="F3619">
            <v>45806</v>
          </cell>
          <cell r="G3619" t="str">
            <v>（华西简阳西城嘉苑）四川省成都市简阳市简城街道高屋村</v>
          </cell>
          <cell r="H3619" t="str">
            <v>张瀚镭</v>
          </cell>
          <cell r="I3619">
            <v>15884666220</v>
          </cell>
        </row>
        <row r="3620">
          <cell r="A3620" t="str">
            <v>润耀</v>
          </cell>
          <cell r="B3620" t="str">
            <v>盘螺</v>
          </cell>
          <cell r="C3620" t="str">
            <v>HRB400E Φ8</v>
          </cell>
          <cell r="D3620" t="str">
            <v>吨</v>
          </cell>
          <cell r="E3620">
            <v>15</v>
          </cell>
          <cell r="F3620">
            <v>45806</v>
          </cell>
          <cell r="G3620" t="str">
            <v>（华西简阳西城嘉苑）四川省成都市简阳市简城街道高屋村</v>
          </cell>
          <cell r="H3620" t="str">
            <v>张瀚镭</v>
          </cell>
          <cell r="I3620">
            <v>15884666220</v>
          </cell>
        </row>
        <row r="3621">
          <cell r="A3621" t="str">
            <v>润耀</v>
          </cell>
          <cell r="B3621" t="str">
            <v>盘螺</v>
          </cell>
          <cell r="C3621" t="str">
            <v>HRB400E Φ10</v>
          </cell>
          <cell r="D3621" t="str">
            <v>吨</v>
          </cell>
          <cell r="E3621">
            <v>30</v>
          </cell>
          <cell r="F3621">
            <v>45806</v>
          </cell>
          <cell r="G3621" t="str">
            <v>（华西简阳西城嘉苑）四川省成都市简阳市简城街道高屋村</v>
          </cell>
          <cell r="H3621" t="str">
            <v>张瀚镭</v>
          </cell>
          <cell r="I3621">
            <v>15884666220</v>
          </cell>
        </row>
        <row r="3622">
          <cell r="A3622" t="str">
            <v>润耀</v>
          </cell>
          <cell r="B3622" t="str">
            <v>盘螺</v>
          </cell>
          <cell r="C3622" t="str">
            <v>HRB400E Φ12</v>
          </cell>
          <cell r="D3622" t="str">
            <v>吨</v>
          </cell>
          <cell r="E3622">
            <v>30</v>
          </cell>
          <cell r="F3622">
            <v>45806</v>
          </cell>
          <cell r="G3622" t="str">
            <v>（华西简阳西城嘉苑）四川省成都市简阳市简城街道高屋村</v>
          </cell>
          <cell r="H3622" t="str">
            <v>张瀚镭</v>
          </cell>
          <cell r="I3622">
            <v>15884666220</v>
          </cell>
        </row>
        <row r="3623">
          <cell r="A3623" t="str">
            <v>润耀</v>
          </cell>
          <cell r="B3623" t="str">
            <v>螺纹钢</v>
          </cell>
          <cell r="C3623" t="str">
            <v>HRB400E Φ16 9m</v>
          </cell>
          <cell r="D3623" t="str">
            <v>吨</v>
          </cell>
          <cell r="E3623">
            <v>6</v>
          </cell>
          <cell r="F3623">
            <v>45806</v>
          </cell>
          <cell r="G3623" t="str">
            <v>（华西简阳西城嘉苑）四川省成都市简阳市简城街道高屋村</v>
          </cell>
          <cell r="H3623" t="str">
            <v>张瀚镭</v>
          </cell>
          <cell r="I3623">
            <v>15884666220</v>
          </cell>
        </row>
        <row r="3624">
          <cell r="A3624" t="str">
            <v>润耀</v>
          </cell>
          <cell r="B3624" t="str">
            <v>螺纹钢</v>
          </cell>
          <cell r="C3624" t="str">
            <v>HRB400E Φ18 9m</v>
          </cell>
          <cell r="D3624" t="str">
            <v>吨</v>
          </cell>
          <cell r="E3624">
            <v>21</v>
          </cell>
          <cell r="F3624">
            <v>45806</v>
          </cell>
          <cell r="G3624" t="str">
            <v>（华西简阳西城嘉苑）四川省成都市简阳市简城街道高屋村</v>
          </cell>
          <cell r="H3624" t="str">
            <v>张瀚镭</v>
          </cell>
          <cell r="I3624">
            <v>15884666220</v>
          </cell>
        </row>
        <row r="3625">
          <cell r="A3625" t="str">
            <v>润耀</v>
          </cell>
          <cell r="B3625" t="str">
            <v>螺纹钢</v>
          </cell>
          <cell r="C3625" t="str">
            <v>HRB400E Φ20 9m</v>
          </cell>
          <cell r="D3625" t="str">
            <v>吨</v>
          </cell>
          <cell r="E3625">
            <v>33</v>
          </cell>
          <cell r="F3625">
            <v>45806</v>
          </cell>
          <cell r="G3625" t="str">
            <v>（华西简阳西城嘉苑）四川省成都市简阳市简城街道高屋村</v>
          </cell>
          <cell r="H3625" t="str">
            <v>张瀚镭</v>
          </cell>
          <cell r="I3625">
            <v>15884666220</v>
          </cell>
        </row>
        <row r="3626">
          <cell r="A3626" t="str">
            <v>润耀</v>
          </cell>
          <cell r="B3626" t="str">
            <v>螺纹钢</v>
          </cell>
          <cell r="C3626" t="str">
            <v>HRB400E Φ22 9m</v>
          </cell>
          <cell r="D3626" t="str">
            <v>吨</v>
          </cell>
          <cell r="E3626">
            <v>3</v>
          </cell>
          <cell r="F3626">
            <v>45806</v>
          </cell>
          <cell r="G3626" t="str">
            <v>（华西简阳西城嘉苑）四川省成都市简阳市简城街道高屋村</v>
          </cell>
          <cell r="H3626" t="str">
            <v>张瀚镭</v>
          </cell>
          <cell r="I3626">
            <v>15884666220</v>
          </cell>
        </row>
        <row r="3627">
          <cell r="A3627" t="str">
            <v>润耀</v>
          </cell>
          <cell r="B3627" t="str">
            <v>螺纹钢</v>
          </cell>
          <cell r="C3627" t="str">
            <v>HRB400E Φ25 9m</v>
          </cell>
          <cell r="D3627" t="str">
            <v>吨</v>
          </cell>
          <cell r="E3627">
            <v>3</v>
          </cell>
          <cell r="F3627">
            <v>45806</v>
          </cell>
          <cell r="G3627" t="str">
            <v>（华西简阳西城嘉苑）四川省成都市简阳市简城街道高屋村</v>
          </cell>
          <cell r="H3627" t="str">
            <v>张瀚镭</v>
          </cell>
          <cell r="I3627">
            <v>15884666220</v>
          </cell>
        </row>
        <row r="3628">
          <cell r="A3628" t="str">
            <v>润耀</v>
          </cell>
          <cell r="B3628" t="str">
            <v>盘螺</v>
          </cell>
          <cell r="C3628" t="str">
            <v>HRB400EΦ10</v>
          </cell>
          <cell r="D3628" t="str">
            <v>吨</v>
          </cell>
          <cell r="E3628">
            <v>9.4</v>
          </cell>
          <cell r="F3628">
            <v>45806</v>
          </cell>
          <cell r="G3628" t="str">
            <v>（成铁西物-自贡）自贡市大安区和平街道茴香坳</v>
          </cell>
          <cell r="H3628" t="str">
            <v>黄永福</v>
          </cell>
          <cell r="I3628" t="str">
            <v>15982823571</v>
          </cell>
        </row>
        <row r="3629">
          <cell r="A3629" t="str">
            <v>润耀</v>
          </cell>
          <cell r="B3629" t="str">
            <v>螺纹钢</v>
          </cell>
          <cell r="C3629" t="str">
            <v>HRB400EФ16*9m</v>
          </cell>
          <cell r="D3629" t="str">
            <v>吨</v>
          </cell>
          <cell r="E3629">
            <v>12.4</v>
          </cell>
          <cell r="F3629">
            <v>45806</v>
          </cell>
          <cell r="G3629" t="str">
            <v>（成铁西物-自贡）自贡市大安区和平街道茴香坳</v>
          </cell>
          <cell r="H3629" t="str">
            <v>黄永福</v>
          </cell>
          <cell r="I3629" t="str">
            <v>15982823571</v>
          </cell>
        </row>
        <row r="3630">
          <cell r="A3630" t="str">
            <v>润耀</v>
          </cell>
          <cell r="B3630" t="str">
            <v>螺纹钢</v>
          </cell>
          <cell r="C3630" t="str">
            <v>HRB400EФ22*9m</v>
          </cell>
          <cell r="D3630" t="str">
            <v>吨</v>
          </cell>
          <cell r="E3630">
            <v>12.2</v>
          </cell>
          <cell r="F3630">
            <v>45806</v>
          </cell>
          <cell r="G3630" t="str">
            <v>（成铁西物-自贡）自贡市大安区和平街道茴香坳</v>
          </cell>
          <cell r="H3630" t="str">
            <v>黄永福</v>
          </cell>
          <cell r="I3630" t="str">
            <v>15982823571</v>
          </cell>
        </row>
        <row r="3631">
          <cell r="A3631" t="str">
            <v>润耀</v>
          </cell>
          <cell r="B3631" t="str">
            <v>螺纹钢</v>
          </cell>
          <cell r="C3631" t="str">
            <v>HRB400E Φ12 9m</v>
          </cell>
          <cell r="D3631" t="str">
            <v>吨</v>
          </cell>
          <cell r="E3631">
            <v>35</v>
          </cell>
          <cell r="F3631">
            <v>45806</v>
          </cell>
          <cell r="G3631" t="str">
            <v>（中铁十局-资乐高速4标）四川省眉山市仁寿县彰加镇促进村中铁十局2#钢筋厂</v>
          </cell>
          <cell r="H3631" t="str">
            <v>杨飞</v>
          </cell>
          <cell r="I3631">
            <v>15667998777</v>
          </cell>
        </row>
        <row r="3632">
          <cell r="A3632" t="str">
            <v>润耀</v>
          </cell>
          <cell r="B3632" t="str">
            <v>螺纹钢</v>
          </cell>
          <cell r="C3632" t="str">
            <v>HRB400E Φ16 9m</v>
          </cell>
          <cell r="D3632" t="str">
            <v>吨</v>
          </cell>
          <cell r="E3632">
            <v>30</v>
          </cell>
          <cell r="F3632">
            <v>45806</v>
          </cell>
          <cell r="G3632" t="str">
            <v>（中铁十局-资乐高速4标）四川省眉山市仁寿县彰加镇促进村中铁十局2#钢筋厂</v>
          </cell>
          <cell r="H3632" t="str">
            <v>杨飞</v>
          </cell>
          <cell r="I3632">
            <v>15667998777</v>
          </cell>
        </row>
        <row r="3633">
          <cell r="A3633" t="str">
            <v>润耀</v>
          </cell>
          <cell r="B3633" t="str">
            <v>螺纹钢</v>
          </cell>
          <cell r="C3633" t="str">
            <v>HRB400E Φ20 9m</v>
          </cell>
          <cell r="D3633" t="str">
            <v>吨</v>
          </cell>
          <cell r="E3633">
            <v>5</v>
          </cell>
          <cell r="F3633">
            <v>45806</v>
          </cell>
          <cell r="G3633" t="str">
            <v>（中铁十局-资乐高速4标）四川省眉山市仁寿县彰加镇促进村中铁十局2#钢筋厂</v>
          </cell>
          <cell r="H3633" t="str">
            <v>杨飞</v>
          </cell>
          <cell r="I3633">
            <v>15667998777</v>
          </cell>
        </row>
        <row r="3634">
          <cell r="A3634" t="str">
            <v>八局</v>
          </cell>
          <cell r="B3634" t="str">
            <v>高线</v>
          </cell>
          <cell r="C3634" t="str">
            <v>HPB300Φ12</v>
          </cell>
          <cell r="D3634" t="str">
            <v>吨</v>
          </cell>
          <cell r="E3634">
            <v>35</v>
          </cell>
          <cell r="F3634">
            <v>45806</v>
          </cell>
          <cell r="G3634" t="str">
            <v>（中铁北京局-资乐高速6标）四川省乐山市市中区土主镇资乐高速TJ6标项目试验室</v>
          </cell>
          <cell r="H3634" t="str">
            <v>刘岩</v>
          </cell>
          <cell r="I3634">
            <v>18543566469</v>
          </cell>
        </row>
        <row r="3635">
          <cell r="A3635" t="str">
            <v>湖北商贸</v>
          </cell>
          <cell r="B3635" t="str">
            <v>螺纹钢</v>
          </cell>
          <cell r="C3635" t="str">
            <v>HRB400E Φ28 9m</v>
          </cell>
          <cell r="D3635" t="str">
            <v>吨</v>
          </cell>
          <cell r="E3635">
            <v>26</v>
          </cell>
          <cell r="F3635">
            <v>45806</v>
          </cell>
          <cell r="G3635" t="str">
            <v>（中铁北京局-资乐高速6标）四川省乐山市市中区土主镇资乐高速TJ6标项目试验室</v>
          </cell>
          <cell r="H3635" t="str">
            <v>刘岩</v>
          </cell>
          <cell r="I3635">
            <v>18543566469</v>
          </cell>
        </row>
        <row r="3636">
          <cell r="A3636" t="str">
            <v>湖北商贸</v>
          </cell>
          <cell r="B3636" t="str">
            <v>螺纹钢</v>
          </cell>
          <cell r="C3636" t="str">
            <v>HRB400E Φ16 9m</v>
          </cell>
          <cell r="D3636" t="str">
            <v>吨</v>
          </cell>
          <cell r="E3636">
            <v>3</v>
          </cell>
          <cell r="F3636">
            <v>45806</v>
          </cell>
          <cell r="G3636" t="str">
            <v>（中铁北京局-资乐高速6标）四川省乐山市市中区土主镇资乐高速TJ6标项目试验室</v>
          </cell>
          <cell r="H3636" t="str">
            <v>刘岩</v>
          </cell>
          <cell r="I3636">
            <v>18543566469</v>
          </cell>
        </row>
        <row r="3637">
          <cell r="A3637" t="str">
            <v>湖北商贸</v>
          </cell>
          <cell r="B3637" t="str">
            <v>螺纹钢</v>
          </cell>
          <cell r="C3637" t="str">
            <v>HRB400E Φ25 9m</v>
          </cell>
          <cell r="D3637" t="str">
            <v>吨</v>
          </cell>
          <cell r="E3637">
            <v>10</v>
          </cell>
          <cell r="F3637">
            <v>45806</v>
          </cell>
          <cell r="G3637" t="str">
            <v>（中铁北京局-资乐高速6标）四川省乐山市市中区土主镇资乐高速TJ6标项目试验室</v>
          </cell>
          <cell r="H3637" t="str">
            <v>刘岩</v>
          </cell>
          <cell r="I3637">
            <v>18543566469</v>
          </cell>
        </row>
        <row r="3638">
          <cell r="A3638" t="str">
            <v>湖北商贸</v>
          </cell>
          <cell r="B3638" t="str">
            <v>螺纹钢</v>
          </cell>
          <cell r="C3638" t="str">
            <v>HRB400E Φ14 9m</v>
          </cell>
          <cell r="D3638" t="str">
            <v>吨</v>
          </cell>
          <cell r="E3638">
            <v>3</v>
          </cell>
          <cell r="F3638">
            <v>45806</v>
          </cell>
          <cell r="G3638" t="str">
            <v>（中铁北京局-资乐高速6标）四川省乐山市市中区土主镇资乐高速TJ6标项目试验室</v>
          </cell>
          <cell r="H3638" t="str">
            <v>刘岩</v>
          </cell>
          <cell r="I3638">
            <v>18543566469</v>
          </cell>
        </row>
        <row r="3639">
          <cell r="A3639" t="str">
            <v>湖北商贸</v>
          </cell>
          <cell r="B3639" t="str">
            <v>螺纹钢</v>
          </cell>
          <cell r="C3639" t="str">
            <v>HRB400E Φ12 9m</v>
          </cell>
          <cell r="D3639" t="str">
            <v>吨</v>
          </cell>
          <cell r="E3639">
            <v>9.5</v>
          </cell>
          <cell r="F3639">
            <v>45806</v>
          </cell>
          <cell r="G3639" t="str">
            <v>（中铁北京局-资乐高速6标）四川省乐山市市中区土主镇资乐高速TJ6标项目试验室</v>
          </cell>
          <cell r="H3639" t="str">
            <v>刘岩</v>
          </cell>
          <cell r="I3639">
            <v>18543566469</v>
          </cell>
        </row>
        <row r="3640">
          <cell r="A3640" t="str">
            <v>湖北商贸</v>
          </cell>
          <cell r="B3640" t="str">
            <v>螺纹钢</v>
          </cell>
          <cell r="C3640" t="str">
            <v>HRB400E Φ20 9m</v>
          </cell>
          <cell r="D3640" t="str">
            <v>吨</v>
          </cell>
          <cell r="E3640">
            <v>20</v>
          </cell>
          <cell r="F3640">
            <v>45806</v>
          </cell>
          <cell r="G3640" t="str">
            <v>（中铁北京局-资乐高速6标）四川省乐山市市中区土主镇资乐高速TJ6标项目试验室</v>
          </cell>
          <cell r="H3640" t="str">
            <v>刘岩</v>
          </cell>
          <cell r="I3640">
            <v>18543566469</v>
          </cell>
        </row>
        <row r="3641">
          <cell r="A3641" t="str">
            <v>湖北商贸</v>
          </cell>
          <cell r="B3641" t="str">
            <v>螺纹钢</v>
          </cell>
          <cell r="C3641" t="str">
            <v>HRB400E Φ12 9m</v>
          </cell>
          <cell r="D3641" t="str">
            <v>吨</v>
          </cell>
          <cell r="E3641">
            <v>35</v>
          </cell>
          <cell r="F3641">
            <v>45806</v>
          </cell>
          <cell r="G3641" t="str">
            <v>（中铁北京局-资乐高速6标）四川省乐山市市中区土主镇资乐高速TJ6标项目试验室</v>
          </cell>
          <cell r="H3641" t="str">
            <v>刘岩</v>
          </cell>
          <cell r="I3641">
            <v>18543566469</v>
          </cell>
        </row>
        <row r="3642">
          <cell r="A3642" t="str">
            <v>湖北商贸</v>
          </cell>
          <cell r="B3642" t="str">
            <v>盘螺</v>
          </cell>
          <cell r="C3642" t="str">
            <v>HRB400E Φ12</v>
          </cell>
          <cell r="D3642" t="str">
            <v>吨</v>
          </cell>
          <cell r="E3642">
            <v>35</v>
          </cell>
          <cell r="F3642">
            <v>45806</v>
          </cell>
          <cell r="G3642" t="str">
            <v>（中铁北京局-资乐高速6标）四川省乐山市市中区土主镇资乐高速TJ6标项目试验室</v>
          </cell>
          <cell r="H3642" t="str">
            <v>刘岩</v>
          </cell>
          <cell r="I3642">
            <v>18543566469</v>
          </cell>
        </row>
        <row r="3643">
          <cell r="A3643" t="str">
            <v>山东高速</v>
          </cell>
          <cell r="B3643" t="str">
            <v>高线</v>
          </cell>
          <cell r="C3643" t="str">
            <v>HPB300Φ12</v>
          </cell>
          <cell r="D3643" t="str">
            <v>吨</v>
          </cell>
          <cell r="E3643">
            <v>35</v>
          </cell>
          <cell r="F3643">
            <v>45806</v>
          </cell>
          <cell r="G3643" t="str">
            <v>（中铁广州局-成渝扩容2标）四川省内江市资中县双龙镇朱家房子成渝扩容ZCB3-2标1#钢筋厂</v>
          </cell>
          <cell r="H3643" t="str">
            <v>邓志强</v>
          </cell>
          <cell r="I3643">
            <v>17603045490</v>
          </cell>
        </row>
        <row r="3644">
          <cell r="A3644" t="str">
            <v>山东高速</v>
          </cell>
          <cell r="B3644" t="str">
            <v>螺纹钢</v>
          </cell>
          <cell r="C3644" t="str">
            <v>HRB400E Φ25 12m</v>
          </cell>
          <cell r="D3644" t="str">
            <v>吨</v>
          </cell>
          <cell r="E3644">
            <v>70</v>
          </cell>
          <cell r="F3644">
            <v>45806</v>
          </cell>
          <cell r="G3644" t="str">
            <v>（中铁广州局-成渝扩容2标）四川省资阳市雁江区南双路杨家糖房</v>
          </cell>
          <cell r="H3644" t="str">
            <v>邓志强</v>
          </cell>
          <cell r="I3644">
            <v>17603045490</v>
          </cell>
        </row>
        <row r="3645">
          <cell r="A3645" t="str">
            <v>山东高速</v>
          </cell>
          <cell r="B3645" t="str">
            <v>高线</v>
          </cell>
          <cell r="C3645" t="str">
            <v>HPB300Φ12</v>
          </cell>
          <cell r="D3645" t="str">
            <v>吨</v>
          </cell>
          <cell r="E3645">
            <v>35</v>
          </cell>
          <cell r="F3645">
            <v>45806</v>
          </cell>
          <cell r="G3645" t="str">
            <v>（中铁广州局-成渝扩容2标）成渝扩容项目ZCB3-2标2＃拌和站【雁江区联盟桥东北50米(资资路) 】</v>
          </cell>
          <cell r="H3645" t="str">
            <v>刘沛琦</v>
          </cell>
          <cell r="I3645">
            <v>18011784798</v>
          </cell>
        </row>
        <row r="3646">
          <cell r="A3646" t="str">
            <v>山东高速</v>
          </cell>
          <cell r="B3646" t="str">
            <v>螺纹钢</v>
          </cell>
          <cell r="C3646" t="str">
            <v>HRB400E Φ25 12m</v>
          </cell>
          <cell r="D3646" t="str">
            <v>吨</v>
          </cell>
          <cell r="E3646">
            <v>180</v>
          </cell>
          <cell r="F3646">
            <v>45806</v>
          </cell>
          <cell r="G3646" t="str">
            <v>（中铁广州局-成渝扩容2标）成渝扩容项目ZCB3-2标2＃拌和站【雁江区联盟桥东北50米(资资路) 】</v>
          </cell>
          <cell r="H3646" t="str">
            <v>刘沛琦</v>
          </cell>
          <cell r="I3646">
            <v>18011784798</v>
          </cell>
        </row>
        <row r="3647">
          <cell r="A3647" t="str">
            <v>德胜</v>
          </cell>
          <cell r="B3647" t="str">
            <v>螺纹钢</v>
          </cell>
          <cell r="C3647" t="str">
            <v>HRB400E Φ16 9m</v>
          </cell>
          <cell r="D3647" t="str">
            <v>吨</v>
          </cell>
          <cell r="E3647">
            <v>35</v>
          </cell>
          <cell r="F3647">
            <v>45807</v>
          </cell>
          <cell r="G3647" t="str">
            <v>（中铁十局-资乐高速4标）四川省眉山市仁寿县彰加镇促进村中铁十局资乐高速1#钢筋场</v>
          </cell>
          <cell r="H3647" t="str">
            <v>杨飞</v>
          </cell>
          <cell r="I3647">
            <v>15667998777</v>
          </cell>
        </row>
        <row r="3648">
          <cell r="A3648" t="str">
            <v>德胜</v>
          </cell>
          <cell r="B3648" t="str">
            <v>螺纹钢</v>
          </cell>
          <cell r="C3648" t="str">
            <v>HRB400E Φ25 9m</v>
          </cell>
          <cell r="D3648" t="str">
            <v>吨</v>
          </cell>
          <cell r="E3648">
            <v>35</v>
          </cell>
          <cell r="F3648">
            <v>45807</v>
          </cell>
          <cell r="G3648" t="str">
            <v>（中铁十局-资乐高速4标）四川省眉山市仁寿县彰加镇促进村中铁十局资乐高速1#钢筋场</v>
          </cell>
          <cell r="H3648" t="str">
            <v>杨飞</v>
          </cell>
          <cell r="I3648">
            <v>15667998777</v>
          </cell>
        </row>
        <row r="3649">
          <cell r="A3649" t="str">
            <v>德胜</v>
          </cell>
          <cell r="B3649" t="str">
            <v>螺纹钢</v>
          </cell>
          <cell r="C3649" t="str">
            <v>HRB400E Φ28 9m</v>
          </cell>
          <cell r="D3649" t="str">
            <v>吨</v>
          </cell>
          <cell r="E3649">
            <v>35</v>
          </cell>
          <cell r="F3649">
            <v>45807</v>
          </cell>
          <cell r="G3649" t="str">
            <v>（中铁十局-资乐高速4标）四川省眉山市仁寿县彰加镇促进村中铁十局资乐高速1#钢筋场</v>
          </cell>
          <cell r="H3649" t="str">
            <v>杨飞</v>
          </cell>
          <cell r="I3649">
            <v>15667998777</v>
          </cell>
        </row>
        <row r="3650">
          <cell r="A3650" t="str">
            <v>德胜</v>
          </cell>
          <cell r="B3650" t="str">
            <v>螺纹钢</v>
          </cell>
          <cell r="C3650" t="str">
            <v>HRB400E Φ12 9m</v>
          </cell>
          <cell r="D3650" t="str">
            <v>吨</v>
          </cell>
          <cell r="E3650">
            <v>35</v>
          </cell>
          <cell r="F3650">
            <v>45807</v>
          </cell>
          <cell r="G3650" t="str">
            <v>（中铁十局-资乐高速4标）四川省眉山市仁寿县彰加镇促进村中铁十局2#钢筋厂</v>
          </cell>
          <cell r="H3650" t="str">
            <v>杨飞</v>
          </cell>
          <cell r="I3650">
            <v>15667998777</v>
          </cell>
        </row>
        <row r="3651">
          <cell r="A3651" t="str">
            <v>德胜</v>
          </cell>
          <cell r="B3651" t="str">
            <v>螺纹钢</v>
          </cell>
          <cell r="C3651" t="str">
            <v>HRB400E Φ16 9m</v>
          </cell>
          <cell r="D3651" t="str">
            <v>吨</v>
          </cell>
          <cell r="E3651">
            <v>35</v>
          </cell>
          <cell r="F3651">
            <v>45807</v>
          </cell>
          <cell r="G3651" t="str">
            <v>（中铁十局-资乐高速4标）四川省眉山市仁寿县彰加镇促进村中铁十局2#钢筋厂</v>
          </cell>
          <cell r="H3651" t="str">
            <v>杨飞</v>
          </cell>
          <cell r="I3651">
            <v>15667998777</v>
          </cell>
        </row>
        <row r="3652">
          <cell r="A3652" t="str">
            <v>德胜</v>
          </cell>
          <cell r="B3652" t="str">
            <v>螺纹钢</v>
          </cell>
          <cell r="C3652" t="str">
            <v>HRB400E Φ25 9m</v>
          </cell>
          <cell r="D3652" t="str">
            <v>吨</v>
          </cell>
          <cell r="E3652">
            <v>35</v>
          </cell>
          <cell r="F3652">
            <v>45807</v>
          </cell>
          <cell r="G3652" t="str">
            <v>（中铁十局-资乐高速4标）四川省眉山市仁寿县彰加镇促进村中铁十局2#钢筋厂</v>
          </cell>
          <cell r="H3652" t="str">
            <v>杨飞</v>
          </cell>
          <cell r="I3652">
            <v>15667998777</v>
          </cell>
        </row>
        <row r="3653">
          <cell r="A3653" t="str">
            <v>德胜</v>
          </cell>
          <cell r="B3653" t="str">
            <v>螺纹钢</v>
          </cell>
          <cell r="C3653" t="str">
            <v>HRB400E Φ28 9m</v>
          </cell>
          <cell r="D3653" t="str">
            <v>吨</v>
          </cell>
          <cell r="E3653">
            <v>35</v>
          </cell>
          <cell r="F3653">
            <v>45807</v>
          </cell>
          <cell r="G3653" t="str">
            <v>（中铁十局-资乐高速4标）四川省眉山市仁寿县彰加镇促进村中铁十局2#钢筋厂</v>
          </cell>
          <cell r="H3653" t="str">
            <v>杨飞</v>
          </cell>
          <cell r="I3653">
            <v>15667998777</v>
          </cell>
        </row>
        <row r="3654">
          <cell r="A3654" t="str">
            <v>德胜</v>
          </cell>
          <cell r="B3654" t="str">
            <v>螺纹钢</v>
          </cell>
          <cell r="C3654" t="str">
            <v>HRB400E Φ28 12m</v>
          </cell>
          <cell r="D3654" t="str">
            <v>吨</v>
          </cell>
          <cell r="E3654">
            <v>35</v>
          </cell>
          <cell r="F3654">
            <v>45807</v>
          </cell>
          <cell r="G3654" t="str">
            <v>（中铁广州局-资乐高速5标）四川省乐山市井研县希望大道116号</v>
          </cell>
          <cell r="H3654" t="str">
            <v>廖俊杰</v>
          </cell>
          <cell r="I3654">
            <v>15775100965</v>
          </cell>
        </row>
        <row r="3655">
          <cell r="A3655" t="str">
            <v>德胜</v>
          </cell>
          <cell r="B3655" t="str">
            <v>螺纹钢</v>
          </cell>
          <cell r="C3655" t="str">
            <v>HRB400E Φ20 12m</v>
          </cell>
          <cell r="D3655" t="str">
            <v>吨</v>
          </cell>
          <cell r="E3655">
            <v>35</v>
          </cell>
          <cell r="F3655">
            <v>45807</v>
          </cell>
          <cell r="G3655" t="str">
            <v>（中铁广州局-资乐高速5标）四川省乐山市井研县希望大道116号</v>
          </cell>
          <cell r="H3655" t="str">
            <v>廖俊杰</v>
          </cell>
          <cell r="I3655">
            <v>15775100965</v>
          </cell>
        </row>
        <row r="3656">
          <cell r="A3656" t="str">
            <v>湖北商贸</v>
          </cell>
          <cell r="B3656" t="str">
            <v>高线</v>
          </cell>
          <cell r="C3656" t="str">
            <v>HPB300Φ12</v>
          </cell>
          <cell r="D3656" t="str">
            <v>吨</v>
          </cell>
          <cell r="E3656">
            <v>35</v>
          </cell>
          <cell r="F3656">
            <v>45807</v>
          </cell>
          <cell r="G3656" t="str">
            <v>（中铁十局-资乐高速4标）四川省眉山市仁寿县彰加镇促进村中铁十局资乐高速1#钢筋场</v>
          </cell>
          <cell r="H3656" t="str">
            <v>杨飞</v>
          </cell>
          <cell r="I3656">
            <v>15667998777</v>
          </cell>
        </row>
        <row r="3657">
          <cell r="A3657" t="str">
            <v>湖北商贸</v>
          </cell>
          <cell r="B3657" t="str">
            <v>螺纹钢</v>
          </cell>
          <cell r="C3657" t="str">
            <v>HRB500E Φ28 12m</v>
          </cell>
          <cell r="D3657" t="str">
            <v>吨</v>
          </cell>
          <cell r="E3657">
            <v>35</v>
          </cell>
          <cell r="F3657">
            <v>45807</v>
          </cell>
          <cell r="G3657" t="str">
            <v>（中铁十局-资乐高速4标）四川省眉山市仁寿县彰加镇促进村中铁十局资乐高速1#钢筋场</v>
          </cell>
          <cell r="H3657" t="str">
            <v>杨飞</v>
          </cell>
          <cell r="I3657">
            <v>15667998777</v>
          </cell>
        </row>
        <row r="3658">
          <cell r="A3658" t="str">
            <v>湖北商贸</v>
          </cell>
          <cell r="B3658" t="str">
            <v>盘螺</v>
          </cell>
          <cell r="C3658" t="str">
            <v>HRB400E Φ12</v>
          </cell>
          <cell r="D3658" t="str">
            <v>吨</v>
          </cell>
          <cell r="E3658">
            <v>35</v>
          </cell>
          <cell r="F3658">
            <v>45807</v>
          </cell>
          <cell r="G3658" t="str">
            <v>（中铁广州局-资乐高速5标）四川省乐山市井研县希望大道116号</v>
          </cell>
          <cell r="H3658" t="str">
            <v>廖俊杰</v>
          </cell>
          <cell r="I3658">
            <v>15775100965</v>
          </cell>
        </row>
        <row r="3659">
          <cell r="A3659" t="str">
            <v>湖北商贸</v>
          </cell>
          <cell r="B3659" t="str">
            <v>螺纹钢</v>
          </cell>
          <cell r="C3659" t="str">
            <v>HRB400E Φ28 12m</v>
          </cell>
          <cell r="D3659" t="str">
            <v>吨</v>
          </cell>
          <cell r="E3659">
            <v>35</v>
          </cell>
          <cell r="F3659">
            <v>45807</v>
          </cell>
          <cell r="G3659" t="str">
            <v>（中铁广州局-资乐高速5标）四川省乐山市井研县希望大道116号</v>
          </cell>
          <cell r="H3659" t="str">
            <v>廖俊杰</v>
          </cell>
          <cell r="I3659">
            <v>15775100965</v>
          </cell>
        </row>
        <row r="3660">
          <cell r="A3660" t="str">
            <v>晋邦</v>
          </cell>
          <cell r="B3660" t="str">
            <v>直螺纹</v>
          </cell>
          <cell r="C3660" t="str">
            <v>HRB400E Φ18 9m</v>
          </cell>
          <cell r="D3660" t="str">
            <v>吨</v>
          </cell>
          <cell r="E3660">
            <v>3</v>
          </cell>
          <cell r="F3660">
            <v>45807</v>
          </cell>
          <cell r="G3660" t="str">
            <v>（十九冶-江龙高速一分部）重庆市云阳县X886附近中国十九冶开云高速项目总包部西98米*复兴互通预制梁场</v>
          </cell>
          <cell r="H3660" t="str">
            <v>吴章红</v>
          </cell>
          <cell r="I3660">
            <v>18628165772</v>
          </cell>
        </row>
        <row r="3661">
          <cell r="A3661" t="str">
            <v>晋邦</v>
          </cell>
          <cell r="B3661" t="str">
            <v>直螺纹</v>
          </cell>
          <cell r="C3661" t="str">
            <v>HRB400E Φ20 9m</v>
          </cell>
          <cell r="D3661" t="str">
            <v>吨</v>
          </cell>
          <cell r="E3661">
            <v>9</v>
          </cell>
          <cell r="F3661">
            <v>45807</v>
          </cell>
          <cell r="G3661" t="str">
            <v>（十九冶-江龙高速一分部）重庆市云阳县X886附近中国十九冶开云高速项目总包部西98米*复兴互通预制梁场</v>
          </cell>
          <cell r="H3661" t="str">
            <v>吴章红</v>
          </cell>
          <cell r="I3661">
            <v>18628165772</v>
          </cell>
        </row>
        <row r="3662">
          <cell r="A3662" t="str">
            <v>晋邦</v>
          </cell>
          <cell r="B3662" t="str">
            <v>直螺纹</v>
          </cell>
          <cell r="C3662" t="str">
            <v>HRB400E Φ22 9m</v>
          </cell>
          <cell r="D3662" t="str">
            <v>吨</v>
          </cell>
          <cell r="E3662">
            <v>12</v>
          </cell>
          <cell r="F3662">
            <v>45807</v>
          </cell>
          <cell r="G3662" t="str">
            <v>（十九冶-江龙高速一分部）重庆市云阳县X886附近中国十九冶开云高速项目总包部西98米*复兴互通预制梁场</v>
          </cell>
          <cell r="H3662" t="str">
            <v>吴章红</v>
          </cell>
          <cell r="I3662">
            <v>18628165772</v>
          </cell>
        </row>
        <row r="3663">
          <cell r="A3663" t="str">
            <v>晋邦</v>
          </cell>
          <cell r="B3663" t="str">
            <v>直螺纹</v>
          </cell>
          <cell r="C3663" t="str">
            <v>HRB400E Φ32 9m</v>
          </cell>
          <cell r="D3663" t="str">
            <v>吨</v>
          </cell>
          <cell r="E3663">
            <v>9</v>
          </cell>
          <cell r="F3663">
            <v>45807</v>
          </cell>
          <cell r="G3663" t="str">
            <v>（十九冶-江龙高速一分部）重庆市云阳县X886附近中国十九冶开云高速项目总包部西98米*复兴互通预制梁场</v>
          </cell>
          <cell r="H3663" t="str">
            <v>吴章红</v>
          </cell>
          <cell r="I3663">
            <v>18628165772</v>
          </cell>
        </row>
        <row r="3664">
          <cell r="A3664" t="str">
            <v>晋邦</v>
          </cell>
          <cell r="B3664" t="str">
            <v>盘螺</v>
          </cell>
          <cell r="C3664" t="str">
            <v>HRB400E Φ10</v>
          </cell>
          <cell r="D3664" t="str">
            <v>吨</v>
          </cell>
          <cell r="E3664">
            <v>2.5</v>
          </cell>
          <cell r="F3664">
            <v>45807</v>
          </cell>
          <cell r="G3664" t="str">
            <v>（十九冶-江龙高速一分部）重庆市云阳县X886附近中国十九冶开云高速项目总包部西98米*复兴互通预制梁场</v>
          </cell>
          <cell r="H3664" t="str">
            <v>吴章红</v>
          </cell>
          <cell r="I3664">
            <v>18628165772</v>
          </cell>
        </row>
        <row r="3665">
          <cell r="A3665" t="str">
            <v>吉晨盛泰</v>
          </cell>
          <cell r="B3665" t="str">
            <v>盘螺</v>
          </cell>
          <cell r="C3665" t="str">
            <v>HRB400EΦ10mm</v>
          </cell>
          <cell r="D3665" t="str">
            <v>吨</v>
          </cell>
          <cell r="E3665">
            <v>105</v>
          </cell>
          <cell r="F3665">
            <v>45807</v>
          </cell>
          <cell r="G3665" t="str">
            <v>（5标一分部十局第七公司）四川省凉山州布拖县委只洛乡委之洛村</v>
          </cell>
          <cell r="H3665" t="str">
            <v>吴裕</v>
          </cell>
          <cell r="I3665">
            <v>19802920715</v>
          </cell>
        </row>
        <row r="3666">
          <cell r="A3666" t="str">
            <v>吉晨盛泰</v>
          </cell>
          <cell r="B3666" t="str">
            <v>螺纹钢</v>
          </cell>
          <cell r="C3666" t="str">
            <v>HRB400EΦ12mm</v>
          </cell>
          <cell r="D3666" t="str">
            <v>吨</v>
          </cell>
          <cell r="E3666">
            <v>105</v>
          </cell>
          <cell r="F3666">
            <v>45807</v>
          </cell>
          <cell r="G3666" t="str">
            <v>（5标一分部十局第七公司）四川省凉山州布拖县委只洛乡委之洛村</v>
          </cell>
          <cell r="H3666" t="str">
            <v>吴裕</v>
          </cell>
          <cell r="I3666">
            <v>19802920715</v>
          </cell>
        </row>
        <row r="3667">
          <cell r="A3667" t="str">
            <v>吉晨盛泰</v>
          </cell>
          <cell r="B3667" t="str">
            <v>螺纹钢</v>
          </cell>
          <cell r="C3667" t="str">
            <v>HRB400EΦ14mm</v>
          </cell>
          <cell r="D3667" t="str">
            <v>吨</v>
          </cell>
          <cell r="E3667">
            <v>35</v>
          </cell>
          <cell r="F3667">
            <v>45807</v>
          </cell>
          <cell r="G3667" t="str">
            <v>（5标一分部十局第七公司）四川省凉山州布拖县委只洛乡委之洛村</v>
          </cell>
          <cell r="H3667" t="str">
            <v>吴裕</v>
          </cell>
          <cell r="I3667">
            <v>19802920715</v>
          </cell>
        </row>
        <row r="3668">
          <cell r="A3668" t="str">
            <v>吉晨盛泰</v>
          </cell>
          <cell r="B3668" t="str">
            <v>螺纹钢</v>
          </cell>
          <cell r="C3668" t="str">
            <v>HRB400EΦ16mm</v>
          </cell>
          <cell r="D3668" t="str">
            <v>吨</v>
          </cell>
          <cell r="E3668">
            <v>70</v>
          </cell>
          <cell r="F3668">
            <v>45807</v>
          </cell>
          <cell r="G3668" t="str">
            <v>（5标一分部十局第七公司）四川省凉山州布拖县委只洛乡委之洛村</v>
          </cell>
          <cell r="H3668" t="str">
            <v>吴裕</v>
          </cell>
          <cell r="I3668">
            <v>19802920715</v>
          </cell>
        </row>
        <row r="3669">
          <cell r="A3669" t="str">
            <v>吉晨盛泰</v>
          </cell>
          <cell r="B3669" t="str">
            <v>螺纹钢</v>
          </cell>
          <cell r="C3669" t="str">
            <v>HRB400EΦ18mm</v>
          </cell>
          <cell r="D3669" t="str">
            <v>吨</v>
          </cell>
          <cell r="E3669">
            <v>35</v>
          </cell>
          <cell r="F3669">
            <v>45807</v>
          </cell>
          <cell r="G3669" t="str">
            <v>（5标一分部十局第七公司）四川省凉山州布拖县委只洛乡委之洛村</v>
          </cell>
          <cell r="H3669" t="str">
            <v>吴裕</v>
          </cell>
          <cell r="I3669">
            <v>19802920715</v>
          </cell>
        </row>
        <row r="3670">
          <cell r="A3670" t="str">
            <v>吉晨盛泰</v>
          </cell>
          <cell r="B3670" t="str">
            <v>螺纹钢</v>
          </cell>
          <cell r="C3670" t="str">
            <v>HRB500EΦ32mm</v>
          </cell>
          <cell r="D3670" t="str">
            <v>吨</v>
          </cell>
          <cell r="E3670">
            <v>35</v>
          </cell>
          <cell r="F3670">
            <v>45807</v>
          </cell>
          <cell r="G3670" t="str">
            <v>（5标一分部十局第七公司）四川省凉山州布拖县委只洛乡委之洛村</v>
          </cell>
          <cell r="H3670" t="str">
            <v>吴裕</v>
          </cell>
          <cell r="I3670">
            <v>19802920715</v>
          </cell>
        </row>
        <row r="3671">
          <cell r="A3671" t="str">
            <v>吉晨盛泰</v>
          </cell>
          <cell r="B3671" t="str">
            <v>螺纹钢</v>
          </cell>
          <cell r="C3671" t="str">
            <v>HRB400EФ12mm</v>
          </cell>
          <cell r="D3671" t="str">
            <v>吨</v>
          </cell>
          <cell r="E3671">
            <v>150</v>
          </cell>
          <cell r="F3671">
            <v>45807</v>
          </cell>
          <cell r="G3671" t="str">
            <v>凉山州昭觉县新城镇阿都马打中铁十局2#梁场（中铁十局西昭高速3号拌合站过磅）</v>
          </cell>
          <cell r="H3671" t="str">
            <v>魏忠魁</v>
          </cell>
          <cell r="I3671">
            <v>18229056777</v>
          </cell>
        </row>
        <row r="3672">
          <cell r="A3672" t="str">
            <v>吉晨盛泰</v>
          </cell>
          <cell r="B3672" t="str">
            <v>螺纹钢</v>
          </cell>
          <cell r="C3672" t="str">
            <v>HRB400EФ12mm</v>
          </cell>
          <cell r="D3672" t="str">
            <v>吨</v>
          </cell>
          <cell r="E3672">
            <v>15</v>
          </cell>
          <cell r="F3672">
            <v>45807</v>
          </cell>
          <cell r="G3672" t="str">
            <v>凉山州昭觉县达洛乡村委会东300米</v>
          </cell>
          <cell r="H3672" t="str">
            <v>魏忠魁</v>
          </cell>
          <cell r="I3672">
            <v>18229056777</v>
          </cell>
        </row>
        <row r="3673">
          <cell r="A3673" t="str">
            <v>吉晨盛泰</v>
          </cell>
          <cell r="B3673" t="str">
            <v>螺纹钢</v>
          </cell>
          <cell r="C3673" t="str">
            <v>HRB400EФ14mm</v>
          </cell>
          <cell r="D3673" t="str">
            <v>吨</v>
          </cell>
          <cell r="E3673">
            <v>10</v>
          </cell>
          <cell r="F3673">
            <v>45807</v>
          </cell>
          <cell r="G3673" t="str">
            <v>凉山州昭觉县达洛乡村委会东300米</v>
          </cell>
          <cell r="H3673" t="str">
            <v>魏忠魁</v>
          </cell>
          <cell r="I3673">
            <v>18229056777</v>
          </cell>
        </row>
        <row r="3674">
          <cell r="A3674" t="str">
            <v>吉晨盛泰</v>
          </cell>
          <cell r="B3674" t="str">
            <v>螺纹钢</v>
          </cell>
          <cell r="C3674" t="str">
            <v>HRB400EФ16mm</v>
          </cell>
          <cell r="D3674" t="str">
            <v>吨</v>
          </cell>
          <cell r="E3674">
            <v>4</v>
          </cell>
          <cell r="F3674">
            <v>45807</v>
          </cell>
          <cell r="G3674" t="str">
            <v>凉山州昭觉县达洛乡村委会东300米</v>
          </cell>
          <cell r="H3674" t="str">
            <v>魏忠魁</v>
          </cell>
          <cell r="I3674">
            <v>18229056777</v>
          </cell>
        </row>
        <row r="3675">
          <cell r="A3675" t="str">
            <v>吉晨盛泰</v>
          </cell>
          <cell r="B3675" t="str">
            <v>螺纹钢</v>
          </cell>
          <cell r="C3675" t="str">
            <v>HRB500EФ25mm</v>
          </cell>
          <cell r="D3675" t="str">
            <v>吨</v>
          </cell>
          <cell r="E3675">
            <v>32</v>
          </cell>
          <cell r="F3675">
            <v>45807</v>
          </cell>
          <cell r="G3675" t="str">
            <v>凉山州昭觉县达洛乡村委会东300米</v>
          </cell>
          <cell r="H3675" t="str">
            <v>魏忠魁</v>
          </cell>
          <cell r="I3675">
            <v>18229056777</v>
          </cell>
        </row>
        <row r="3676">
          <cell r="A3676" t="str">
            <v>吉晨盛泰</v>
          </cell>
          <cell r="B3676" t="str">
            <v>螺纹钢</v>
          </cell>
          <cell r="C3676" t="str">
            <v>HRB500EФ28mm</v>
          </cell>
          <cell r="D3676" t="str">
            <v>吨</v>
          </cell>
          <cell r="E3676">
            <v>58</v>
          </cell>
          <cell r="F3676">
            <v>45807</v>
          </cell>
          <cell r="G3676" t="str">
            <v>凉山州昭觉县达洛乡村委会东300米</v>
          </cell>
          <cell r="H3676" t="str">
            <v>魏忠魁</v>
          </cell>
          <cell r="I3676">
            <v>18229056777</v>
          </cell>
        </row>
        <row r="3677">
          <cell r="A3677" t="str">
            <v>吉晨盛泰</v>
          </cell>
          <cell r="B3677" t="str">
            <v>螺纹钢</v>
          </cell>
          <cell r="C3677" t="str">
            <v>HRB400EФ32mm</v>
          </cell>
          <cell r="D3677" t="str">
            <v>吨</v>
          </cell>
          <cell r="E3677">
            <v>143</v>
          </cell>
          <cell r="F3677">
            <v>45807</v>
          </cell>
          <cell r="G3677" t="str">
            <v>凉山州昭觉县达洛乡村委会东300米</v>
          </cell>
          <cell r="H3677" t="str">
            <v>魏忠魁</v>
          </cell>
          <cell r="I3677">
            <v>18229056777</v>
          </cell>
        </row>
        <row r="3678">
          <cell r="A3678" t="str">
            <v>吉晨盛泰</v>
          </cell>
          <cell r="B3678" t="str">
            <v>螺纹钢</v>
          </cell>
          <cell r="C3678" t="str">
            <v>HRB400EФ16mm</v>
          </cell>
          <cell r="D3678" t="str">
            <v>吨</v>
          </cell>
          <cell r="E3678">
            <v>15</v>
          </cell>
          <cell r="F3678">
            <v>45807</v>
          </cell>
          <cell r="G3678" t="str">
            <v>凉山州昭觉县谷曲镇瓦洛乌村，注意该卸车点需用四桥车。</v>
          </cell>
          <cell r="H3678" t="str">
            <v>魏忠魁</v>
          </cell>
          <cell r="I3678">
            <v>18229056777</v>
          </cell>
        </row>
        <row r="3679">
          <cell r="A3679" t="str">
            <v>吉晨盛泰</v>
          </cell>
          <cell r="B3679" t="str">
            <v>螺纹钢</v>
          </cell>
          <cell r="C3679" t="str">
            <v>HRB400EФ32mm</v>
          </cell>
          <cell r="D3679" t="str">
            <v>吨</v>
          </cell>
          <cell r="E3679">
            <v>60</v>
          </cell>
          <cell r="F3679">
            <v>45807</v>
          </cell>
          <cell r="G3679" t="str">
            <v>凉山州昭觉县谷曲镇瓦洛乌村，注意该卸车点需用四桥车。</v>
          </cell>
          <cell r="H3679" t="str">
            <v>魏忠魁</v>
          </cell>
          <cell r="I3679">
            <v>18229056777</v>
          </cell>
        </row>
        <row r="3680">
          <cell r="A3680" t="str">
            <v>德胜</v>
          </cell>
          <cell r="B3680" t="str">
            <v>螺纹钢</v>
          </cell>
          <cell r="C3680" t="str">
            <v>HRB400E Φ28 12m</v>
          </cell>
          <cell r="D3680" t="str">
            <v>吨</v>
          </cell>
          <cell r="E3680">
            <v>35</v>
          </cell>
          <cell r="F3680">
            <v>45809</v>
          </cell>
          <cell r="G3680" t="str">
            <v>（中铁广州局-资乐高速5标）四川省乐山市井研县希望大道116号</v>
          </cell>
          <cell r="H3680" t="str">
            <v>廖俊杰</v>
          </cell>
          <cell r="I3680">
            <v>15775100965</v>
          </cell>
        </row>
        <row r="3681">
          <cell r="A3681" t="str">
            <v>德胜</v>
          </cell>
          <cell r="B3681" t="str">
            <v>螺纹钢</v>
          </cell>
          <cell r="C3681" t="str">
            <v>HRB400E Φ20 12m</v>
          </cell>
          <cell r="D3681" t="str">
            <v>吨</v>
          </cell>
          <cell r="E3681">
            <v>35</v>
          </cell>
          <cell r="F3681">
            <v>45809</v>
          </cell>
          <cell r="G3681" t="str">
            <v>（中铁广州局-资乐高速5标）四川省乐山市井研县希望大道116号</v>
          </cell>
          <cell r="H3681" t="str">
            <v>廖俊杰</v>
          </cell>
          <cell r="I3681">
            <v>15775100965</v>
          </cell>
        </row>
        <row r="3682">
          <cell r="A3682" t="str">
            <v>德胜</v>
          </cell>
          <cell r="B3682" t="str">
            <v>螺纹钢</v>
          </cell>
          <cell r="C3682" t="str">
            <v>HRB400E Φ12 9m</v>
          </cell>
          <cell r="D3682" t="str">
            <v>吨</v>
          </cell>
          <cell r="E3682">
            <v>35</v>
          </cell>
          <cell r="F3682">
            <v>45809</v>
          </cell>
          <cell r="G3682" t="str">
            <v>（中铁十局-资乐高速4标）四川省眉山市仁寿县彰加镇促进村中铁十局资乐高速1#钢筋场</v>
          </cell>
          <cell r="H3682" t="str">
            <v>杨飞</v>
          </cell>
          <cell r="I3682">
            <v>15667998777</v>
          </cell>
        </row>
        <row r="3683">
          <cell r="A3683" t="str">
            <v>德胜</v>
          </cell>
          <cell r="B3683" t="str">
            <v>螺纹钢</v>
          </cell>
          <cell r="C3683" t="str">
            <v>HRB400E Φ16 9m</v>
          </cell>
          <cell r="D3683" t="str">
            <v>吨</v>
          </cell>
          <cell r="E3683">
            <v>35</v>
          </cell>
          <cell r="F3683">
            <v>45809</v>
          </cell>
          <cell r="G3683" t="str">
            <v>（中铁十局-资乐高速4标）四川省眉山市仁寿县彰加镇促进村中铁十局资乐高速1#钢筋场</v>
          </cell>
          <cell r="H3683" t="str">
            <v>杨飞</v>
          </cell>
          <cell r="I3683">
            <v>15667998777</v>
          </cell>
        </row>
        <row r="3684">
          <cell r="A3684" t="str">
            <v>德胜</v>
          </cell>
          <cell r="B3684" t="str">
            <v>螺纹钢</v>
          </cell>
          <cell r="C3684" t="str">
            <v>HRB400E Φ25 9m</v>
          </cell>
          <cell r="D3684" t="str">
            <v>吨</v>
          </cell>
          <cell r="E3684">
            <v>35</v>
          </cell>
          <cell r="F3684">
            <v>45809</v>
          </cell>
          <cell r="G3684" t="str">
            <v>（中铁十局-资乐高速4标）四川省眉山市仁寿县彰加镇促进村中铁十局资乐高速1#钢筋场</v>
          </cell>
          <cell r="H3684" t="str">
            <v>杨飞</v>
          </cell>
          <cell r="I3684">
            <v>15667998777</v>
          </cell>
        </row>
        <row r="3685">
          <cell r="A3685" t="str">
            <v>德胜</v>
          </cell>
          <cell r="B3685" t="str">
            <v>螺纹钢</v>
          </cell>
          <cell r="C3685" t="str">
            <v>HRB400E Φ12 9m</v>
          </cell>
          <cell r="D3685" t="str">
            <v>吨</v>
          </cell>
          <cell r="E3685">
            <v>35</v>
          </cell>
          <cell r="F3685">
            <v>45809</v>
          </cell>
          <cell r="G3685" t="str">
            <v>（北京工程局乐山机场项目）乐山市五通桥区冠英镇</v>
          </cell>
          <cell r="H3685" t="str">
            <v>王治</v>
          </cell>
          <cell r="I3685">
            <v>18811564698</v>
          </cell>
        </row>
        <row r="3686">
          <cell r="A3686" t="str">
            <v>润耀</v>
          </cell>
          <cell r="B3686" t="str">
            <v>盘螺</v>
          </cell>
          <cell r="C3686" t="str">
            <v>HRB400E Φ10</v>
          </cell>
          <cell r="D3686" t="str">
            <v>吨</v>
          </cell>
          <cell r="E3686">
            <v>12</v>
          </cell>
          <cell r="F3686">
            <v>45809</v>
          </cell>
          <cell r="G3686" t="str">
            <v>（北京工程局乐山机场项目）乐山市五通桥区冠英镇</v>
          </cell>
          <cell r="H3686" t="str">
            <v>王治</v>
          </cell>
          <cell r="I3686">
            <v>18811564698</v>
          </cell>
        </row>
        <row r="3687">
          <cell r="A3687" t="str">
            <v>润耀</v>
          </cell>
          <cell r="B3687" t="str">
            <v>盘螺</v>
          </cell>
          <cell r="C3687" t="str">
            <v>HRB400E Φ12</v>
          </cell>
          <cell r="D3687" t="str">
            <v>吨</v>
          </cell>
          <cell r="E3687">
            <v>6</v>
          </cell>
          <cell r="F3687">
            <v>45809</v>
          </cell>
          <cell r="G3687" t="str">
            <v>（北京工程局乐山机场项目）乐山市五通桥区冠英镇</v>
          </cell>
          <cell r="H3687" t="str">
            <v>王治</v>
          </cell>
          <cell r="I3687">
            <v>18811564698</v>
          </cell>
        </row>
        <row r="3688">
          <cell r="A3688" t="str">
            <v>润耀</v>
          </cell>
          <cell r="B3688" t="str">
            <v>螺纹钢</v>
          </cell>
          <cell r="C3688" t="str">
            <v>HRB400E Φ14 9m</v>
          </cell>
          <cell r="D3688" t="str">
            <v>吨</v>
          </cell>
          <cell r="E3688">
            <v>35</v>
          </cell>
          <cell r="F3688">
            <v>45809</v>
          </cell>
          <cell r="G3688" t="str">
            <v>（北京工程局乐山机场项目）乐山市五通桥区冠英镇</v>
          </cell>
          <cell r="H3688" t="str">
            <v>王治</v>
          </cell>
          <cell r="I3688">
            <v>18811564698</v>
          </cell>
        </row>
        <row r="3689">
          <cell r="A3689" t="str">
            <v>润耀</v>
          </cell>
          <cell r="B3689" t="str">
            <v>螺纹钢</v>
          </cell>
          <cell r="C3689" t="str">
            <v>HRB400E Φ16 9m</v>
          </cell>
          <cell r="D3689" t="str">
            <v>吨</v>
          </cell>
          <cell r="E3689">
            <v>22</v>
          </cell>
          <cell r="F3689">
            <v>45809</v>
          </cell>
          <cell r="G3689" t="str">
            <v>（北京工程局乐山机场项目）乐山市五通桥区冠英镇</v>
          </cell>
          <cell r="H3689" t="str">
            <v>王治</v>
          </cell>
          <cell r="I3689">
            <v>18811564698</v>
          </cell>
        </row>
        <row r="3690">
          <cell r="A3690" t="str">
            <v>润耀</v>
          </cell>
          <cell r="B3690" t="str">
            <v>盘螺</v>
          </cell>
          <cell r="C3690" t="str">
            <v>HRB400E Φ10</v>
          </cell>
          <cell r="D3690" t="str">
            <v>吨</v>
          </cell>
          <cell r="E3690">
            <v>8</v>
          </cell>
          <cell r="F3690">
            <v>45809</v>
          </cell>
          <cell r="G3690" t="str">
            <v>（北京工程局乐山机场项目）乐山市五通桥区冠英镇</v>
          </cell>
          <cell r="H3690" t="str">
            <v>王治</v>
          </cell>
          <cell r="I3690">
            <v>18811564698</v>
          </cell>
        </row>
        <row r="3691">
          <cell r="A3691" t="str">
            <v>润耀</v>
          </cell>
          <cell r="B3691" t="str">
            <v>盘螺</v>
          </cell>
          <cell r="C3691" t="str">
            <v>HRB400E Φ10</v>
          </cell>
          <cell r="D3691" t="str">
            <v>吨</v>
          </cell>
          <cell r="E3691">
            <v>35</v>
          </cell>
          <cell r="F3691">
            <v>45809</v>
          </cell>
          <cell r="G3691" t="str">
            <v>（北京工程局乐山机场项目）乐山市五通桥区冠英镇</v>
          </cell>
          <cell r="H3691" t="str">
            <v>王治</v>
          </cell>
          <cell r="I3691">
            <v>18811564698</v>
          </cell>
        </row>
        <row r="3692">
          <cell r="A3692" t="str">
            <v>润耀</v>
          </cell>
          <cell r="B3692" t="str">
            <v>盘螺</v>
          </cell>
          <cell r="C3692" t="str">
            <v>HRB400E Φ10</v>
          </cell>
          <cell r="D3692" t="str">
            <v>吨</v>
          </cell>
          <cell r="E3692">
            <v>15</v>
          </cell>
          <cell r="F3692">
            <v>45809</v>
          </cell>
          <cell r="G3692" t="str">
            <v>（北京工程局乐山机场项目）乐山市五通桥区冠英镇</v>
          </cell>
          <cell r="H3692" t="str">
            <v>王治</v>
          </cell>
          <cell r="I3692">
            <v>18811564698</v>
          </cell>
        </row>
        <row r="3693">
          <cell r="A3693" t="str">
            <v>润耀</v>
          </cell>
          <cell r="B3693" t="str">
            <v>螺纹钢</v>
          </cell>
          <cell r="C3693" t="str">
            <v>HRB400E Φ16 9m</v>
          </cell>
          <cell r="D3693" t="str">
            <v>吨</v>
          </cell>
          <cell r="E3693">
            <v>12</v>
          </cell>
          <cell r="F3693">
            <v>45809</v>
          </cell>
          <cell r="G3693" t="str">
            <v>（北京工程局乐山机场项目）乐山市五通桥区冠英镇</v>
          </cell>
          <cell r="H3693" t="str">
            <v>王治</v>
          </cell>
          <cell r="I3693">
            <v>18811564698</v>
          </cell>
        </row>
        <row r="3694">
          <cell r="A3694" t="str">
            <v>润耀</v>
          </cell>
          <cell r="B3694" t="str">
            <v>螺纹钢</v>
          </cell>
          <cell r="C3694" t="str">
            <v>HRB400E Φ20 9m</v>
          </cell>
          <cell r="D3694" t="str">
            <v>吨</v>
          </cell>
          <cell r="E3694">
            <v>20</v>
          </cell>
          <cell r="F3694">
            <v>45809</v>
          </cell>
          <cell r="G3694" t="str">
            <v>（北京工程局乐山机场项目）乐山市五通桥区冠英镇</v>
          </cell>
          <cell r="H3694" t="str">
            <v>王治</v>
          </cell>
          <cell r="I3694">
            <v>18811564698</v>
          </cell>
        </row>
        <row r="3695">
          <cell r="A3695" t="str">
            <v>润耀</v>
          </cell>
          <cell r="B3695" t="str">
            <v>螺纹钢</v>
          </cell>
          <cell r="C3695" t="str">
            <v>HRB400E Φ22 9m</v>
          </cell>
          <cell r="D3695" t="str">
            <v>吨</v>
          </cell>
          <cell r="E3695">
            <v>16</v>
          </cell>
          <cell r="F3695">
            <v>45809</v>
          </cell>
          <cell r="G3695" t="str">
            <v>（北京工程局乐山机场项目）乐山市五通桥区冠英镇</v>
          </cell>
          <cell r="H3695" t="str">
            <v>王治</v>
          </cell>
          <cell r="I3695">
            <v>18811564698</v>
          </cell>
        </row>
        <row r="3696">
          <cell r="A3696" t="str">
            <v>润耀</v>
          </cell>
          <cell r="B3696" t="str">
            <v>螺纹钢</v>
          </cell>
          <cell r="C3696" t="str">
            <v>HRB400E Φ25 9m</v>
          </cell>
          <cell r="D3696" t="str">
            <v>吨</v>
          </cell>
          <cell r="E3696">
            <v>30</v>
          </cell>
          <cell r="F3696">
            <v>45809</v>
          </cell>
          <cell r="G3696" t="str">
            <v>（北京工程局乐山机场项目）乐山市五通桥区冠英镇</v>
          </cell>
          <cell r="H3696" t="str">
            <v>王治</v>
          </cell>
          <cell r="I3696">
            <v>18811564698</v>
          </cell>
        </row>
        <row r="3697">
          <cell r="A3697" t="str">
            <v>湖北商贸</v>
          </cell>
          <cell r="B3697" t="str">
            <v>高线</v>
          </cell>
          <cell r="C3697" t="str">
            <v>HPB300Φ8</v>
          </cell>
          <cell r="D3697" t="str">
            <v>吨</v>
          </cell>
          <cell r="E3697">
            <v>35</v>
          </cell>
          <cell r="F3697">
            <v>45809</v>
          </cell>
          <cell r="G3697" t="str">
            <v>（中铁十局-资乐高速4标）四川省眉山市仁寿县彰加镇促进村中铁十局资乐高速1#钢筋场</v>
          </cell>
          <cell r="H3697" t="str">
            <v>杨飞</v>
          </cell>
          <cell r="I3697">
            <v>15667998777</v>
          </cell>
        </row>
        <row r="3698">
          <cell r="A3698" t="str">
            <v>湖北商贸</v>
          </cell>
          <cell r="B3698" t="str">
            <v>高线</v>
          </cell>
          <cell r="C3698" t="str">
            <v>HPB300Φ10</v>
          </cell>
          <cell r="D3698" t="str">
            <v>吨</v>
          </cell>
          <cell r="E3698">
            <v>30</v>
          </cell>
          <cell r="F3698">
            <v>45809</v>
          </cell>
          <cell r="G3698" t="str">
            <v>（中铁十局-资乐高速4标）四川省眉山市仁寿县彰加镇促进村中铁十局资乐高速1#钢筋场</v>
          </cell>
          <cell r="H3698" t="str">
            <v>杨飞</v>
          </cell>
          <cell r="I3698">
            <v>15667998777</v>
          </cell>
        </row>
        <row r="3699">
          <cell r="A3699" t="str">
            <v>湖北商贸</v>
          </cell>
          <cell r="B3699" t="str">
            <v>螺纹钢</v>
          </cell>
          <cell r="C3699" t="str">
            <v>HRB400E Φ12 9m</v>
          </cell>
          <cell r="D3699" t="str">
            <v>吨</v>
          </cell>
          <cell r="E3699">
            <v>5</v>
          </cell>
          <cell r="F3699">
            <v>45809</v>
          </cell>
          <cell r="G3699" t="str">
            <v>（中铁十局-资乐高速4标）四川省眉山市仁寿县彰加镇促进村中铁十局资乐高速1#钢筋场</v>
          </cell>
          <cell r="H3699" t="str">
            <v>杨飞</v>
          </cell>
          <cell r="I3699">
            <v>15667998777</v>
          </cell>
        </row>
        <row r="3700">
          <cell r="A3700" t="str">
            <v>湖北商贸</v>
          </cell>
          <cell r="B3700" t="str">
            <v>高线</v>
          </cell>
          <cell r="C3700" t="str">
            <v>HPB300Φ10</v>
          </cell>
          <cell r="D3700" t="str">
            <v>吨</v>
          </cell>
          <cell r="E3700">
            <v>35</v>
          </cell>
          <cell r="F3700">
            <v>45809</v>
          </cell>
          <cell r="G3700" t="str">
            <v>（中铁北京局-资乐高速6标）四川省乐山市市中区土主镇资乐高速TJ6标项目试验室</v>
          </cell>
          <cell r="H3700" t="str">
            <v>刘岩</v>
          </cell>
          <cell r="I3700">
            <v>18543566469</v>
          </cell>
        </row>
        <row r="3701">
          <cell r="A3701" t="str">
            <v>德胜</v>
          </cell>
          <cell r="B3701" t="str">
            <v>螺纹钢</v>
          </cell>
          <cell r="C3701" t="str">
            <v>HRB400E Φ14 9m</v>
          </cell>
          <cell r="D3701" t="str">
            <v>吨</v>
          </cell>
          <cell r="E3701">
            <v>35</v>
          </cell>
          <cell r="F3701">
            <v>45810</v>
          </cell>
          <cell r="G3701" t="str">
            <v>（北京工程局乐山机场项目）乐山市五通桥区冠英镇</v>
          </cell>
          <cell r="H3701" t="str">
            <v>王治</v>
          </cell>
          <cell r="I3701">
            <v>18811564698</v>
          </cell>
        </row>
        <row r="3702">
          <cell r="A3702" t="str">
            <v>德胜</v>
          </cell>
          <cell r="B3702" t="str">
            <v>螺纹钢</v>
          </cell>
          <cell r="C3702" t="str">
            <v>HRB400E Φ18 9m</v>
          </cell>
          <cell r="D3702" t="str">
            <v>吨</v>
          </cell>
          <cell r="E3702">
            <v>35</v>
          </cell>
          <cell r="F3702">
            <v>45810</v>
          </cell>
          <cell r="G3702" t="str">
            <v>（北京工程局乐山机场项目）乐山市五通桥区冠英镇</v>
          </cell>
          <cell r="H3702" t="str">
            <v>王治</v>
          </cell>
          <cell r="I3702">
            <v>18811564698</v>
          </cell>
        </row>
        <row r="3703">
          <cell r="A3703" t="str">
            <v>晋邦</v>
          </cell>
          <cell r="B3703" t="str">
            <v>盘螺</v>
          </cell>
          <cell r="C3703" t="str">
            <v>HRB400E Φ8</v>
          </cell>
          <cell r="D3703" t="str">
            <v>吨</v>
          </cell>
          <cell r="E3703">
            <v>2</v>
          </cell>
          <cell r="F3703">
            <v>45810</v>
          </cell>
          <cell r="G3703" t="str">
            <v>（十九冶-华电重庆奉节）重庆市奉节县康乐镇七星村</v>
          </cell>
          <cell r="H3703" t="str">
            <v>岑甲乐</v>
          </cell>
          <cell r="I3703">
            <v>17349037782</v>
          </cell>
        </row>
        <row r="3704">
          <cell r="A3704" t="str">
            <v>晋邦</v>
          </cell>
          <cell r="B3704" t="str">
            <v>盘螺</v>
          </cell>
          <cell r="C3704" t="str">
            <v>HRB400E Φ10</v>
          </cell>
          <cell r="D3704" t="str">
            <v>吨</v>
          </cell>
          <cell r="E3704">
            <v>12</v>
          </cell>
          <cell r="F3704">
            <v>45810</v>
          </cell>
          <cell r="G3704" t="str">
            <v>（十九冶-华电重庆奉节）重庆市奉节县康乐镇七星村</v>
          </cell>
          <cell r="H3704" t="str">
            <v>岑甲乐</v>
          </cell>
          <cell r="I3704">
            <v>17349037782</v>
          </cell>
        </row>
        <row r="3705">
          <cell r="A3705" t="str">
            <v>晋邦</v>
          </cell>
          <cell r="B3705" t="str">
            <v>螺纹钢</v>
          </cell>
          <cell r="C3705" t="str">
            <v>HRB400E Φ16 9m</v>
          </cell>
          <cell r="D3705" t="str">
            <v>吨</v>
          </cell>
          <cell r="E3705">
            <v>13</v>
          </cell>
          <cell r="F3705">
            <v>45810</v>
          </cell>
          <cell r="G3705" t="str">
            <v>（十九冶-华电重庆奉节）重庆市奉节县康乐镇七星村</v>
          </cell>
          <cell r="H3705" t="str">
            <v>岑甲乐</v>
          </cell>
          <cell r="I3705">
            <v>17349037782</v>
          </cell>
        </row>
        <row r="3706">
          <cell r="A3706" t="str">
            <v>晋邦</v>
          </cell>
          <cell r="B3706" t="str">
            <v>螺纹钢</v>
          </cell>
          <cell r="C3706" t="str">
            <v>HRB400E Φ18 9m</v>
          </cell>
          <cell r="D3706" t="str">
            <v>吨</v>
          </cell>
          <cell r="E3706">
            <v>5</v>
          </cell>
          <cell r="F3706">
            <v>45810</v>
          </cell>
          <cell r="G3706" t="str">
            <v>（十九冶-华电重庆奉节）重庆市奉节县康乐镇七星村</v>
          </cell>
          <cell r="H3706" t="str">
            <v>岑甲乐</v>
          </cell>
          <cell r="I3706">
            <v>17349037782</v>
          </cell>
        </row>
        <row r="3707">
          <cell r="A3707" t="str">
            <v>晋邦</v>
          </cell>
          <cell r="B3707" t="str">
            <v>螺纹钢</v>
          </cell>
          <cell r="C3707" t="str">
            <v>HRB400E Φ20 9m</v>
          </cell>
          <cell r="D3707" t="str">
            <v>吨</v>
          </cell>
          <cell r="E3707">
            <v>2</v>
          </cell>
          <cell r="F3707">
            <v>45810</v>
          </cell>
          <cell r="G3707" t="str">
            <v>（十九冶-华电重庆奉节）重庆市奉节县康乐镇七星村</v>
          </cell>
          <cell r="H3707" t="str">
            <v>岑甲乐</v>
          </cell>
          <cell r="I3707">
            <v>17349037782</v>
          </cell>
        </row>
        <row r="3708">
          <cell r="A3708" t="str">
            <v>晋邦</v>
          </cell>
          <cell r="B3708" t="str">
            <v>螺纹钢</v>
          </cell>
          <cell r="C3708" t="str">
            <v>HRB400E Φ22 9m</v>
          </cell>
          <cell r="D3708" t="str">
            <v>吨</v>
          </cell>
          <cell r="E3708">
            <v>5</v>
          </cell>
          <cell r="F3708">
            <v>45810</v>
          </cell>
          <cell r="G3708" t="str">
            <v>（十九冶-华电重庆奉节）重庆市奉节县康乐镇七星村</v>
          </cell>
          <cell r="H3708" t="str">
            <v>岑甲乐</v>
          </cell>
          <cell r="I3708">
            <v>17349037782</v>
          </cell>
        </row>
        <row r="3709">
          <cell r="A3709" t="str">
            <v>晋邦</v>
          </cell>
          <cell r="B3709" t="str">
            <v>螺纹钢</v>
          </cell>
          <cell r="C3709" t="str">
            <v>HRB400E Φ25 9m</v>
          </cell>
          <cell r="D3709" t="str">
            <v>吨</v>
          </cell>
          <cell r="E3709">
            <v>30</v>
          </cell>
          <cell r="F3709">
            <v>45810</v>
          </cell>
          <cell r="G3709" t="str">
            <v>（十九冶-华电重庆奉节）重庆市奉节县康乐镇七星村</v>
          </cell>
          <cell r="H3709" t="str">
            <v>岑甲乐</v>
          </cell>
          <cell r="I3709">
            <v>17349037782</v>
          </cell>
        </row>
        <row r="3710">
          <cell r="A3710" t="str">
            <v>晋邦</v>
          </cell>
          <cell r="B3710" t="str">
            <v>螺纹钢</v>
          </cell>
          <cell r="C3710" t="str">
            <v>HRB400E Φ28 9m</v>
          </cell>
          <cell r="D3710" t="str">
            <v>吨</v>
          </cell>
          <cell r="E3710">
            <v>2</v>
          </cell>
          <cell r="F3710">
            <v>45810</v>
          </cell>
          <cell r="G3710" t="str">
            <v>（十九冶-华电重庆奉节）重庆市奉节县康乐镇七星村</v>
          </cell>
          <cell r="H3710" t="str">
            <v>岑甲乐</v>
          </cell>
          <cell r="I3710">
            <v>17349037782</v>
          </cell>
        </row>
        <row r="3711">
          <cell r="A3711" t="str">
            <v>德胜</v>
          </cell>
          <cell r="B3711" t="str">
            <v>螺纹钢</v>
          </cell>
          <cell r="C3711" t="str">
            <v>HRB400EΦ12*9m</v>
          </cell>
          <cell r="D3711" t="str">
            <v>吨</v>
          </cell>
          <cell r="E3711">
            <v>17</v>
          </cell>
          <cell r="F3711">
            <v>45810</v>
          </cell>
          <cell r="G3711" t="str">
            <v>乐山市峨边县沙坪镇核桃坪S309中铁一局大渡河大桥项目</v>
          </cell>
          <cell r="H3711" t="str">
            <v>吕春春</v>
          </cell>
          <cell r="I3711" t="str">
            <v>18329268222</v>
          </cell>
        </row>
        <row r="3712">
          <cell r="A3712" t="str">
            <v>德胜</v>
          </cell>
          <cell r="B3712" t="str">
            <v>螺纹钢</v>
          </cell>
          <cell r="C3712" t="str">
            <v>HRB400EΦ16*9m</v>
          </cell>
          <cell r="D3712" t="str">
            <v>吨</v>
          </cell>
          <cell r="E3712">
            <v>35</v>
          </cell>
          <cell r="F3712">
            <v>45810</v>
          </cell>
          <cell r="G3712" t="str">
            <v>乐山市峨边县沙坪镇中铁一局钢筋加工厂（污水处理厂）</v>
          </cell>
          <cell r="H3712" t="str">
            <v>吕春春</v>
          </cell>
          <cell r="I3712" t="str">
            <v>18329268222</v>
          </cell>
        </row>
        <row r="3713">
          <cell r="A3713" t="str">
            <v>德胜</v>
          </cell>
          <cell r="B3713" t="str">
            <v>螺纹钢</v>
          </cell>
          <cell r="C3713" t="str">
            <v>HRB400EΦ20*9m</v>
          </cell>
          <cell r="D3713" t="str">
            <v>吨</v>
          </cell>
          <cell r="E3713">
            <v>17</v>
          </cell>
          <cell r="F3713">
            <v>45810</v>
          </cell>
          <cell r="G3713" t="str">
            <v>乐山市峨边县沙坪镇中铁一局钢筋加工厂（污水处理厂）</v>
          </cell>
          <cell r="H3713" t="str">
            <v>吕春春</v>
          </cell>
          <cell r="I3713" t="str">
            <v>18329268222</v>
          </cell>
        </row>
        <row r="3714">
          <cell r="A3714" t="str">
            <v>德胜</v>
          </cell>
          <cell r="B3714" t="str">
            <v>螺纹钢</v>
          </cell>
          <cell r="C3714" t="str">
            <v>HRB400EΦ25*9m</v>
          </cell>
          <cell r="D3714" t="str">
            <v>吨</v>
          </cell>
          <cell r="E3714">
            <v>35</v>
          </cell>
          <cell r="F3714">
            <v>45810</v>
          </cell>
          <cell r="G3714" t="str">
            <v>乐山市峨边县沙坪镇中铁一局钢筋加工厂（污水处理厂）</v>
          </cell>
          <cell r="H3714" t="str">
            <v>吕春春</v>
          </cell>
          <cell r="I3714" t="str">
            <v>18329268222</v>
          </cell>
        </row>
        <row r="3715">
          <cell r="A3715" t="str">
            <v>德胜</v>
          </cell>
          <cell r="B3715" t="str">
            <v>螺纹钢</v>
          </cell>
          <cell r="C3715" t="str">
            <v>HRB400EΦ28*9m</v>
          </cell>
          <cell r="D3715" t="str">
            <v>吨</v>
          </cell>
          <cell r="E3715">
            <v>35</v>
          </cell>
          <cell r="F3715">
            <v>45810</v>
          </cell>
          <cell r="G3715" t="str">
            <v>乐山市峨边县沙坪镇中铁一局钢筋加工厂（污水处理厂）</v>
          </cell>
          <cell r="H3715" t="str">
            <v>吕春春</v>
          </cell>
          <cell r="I3715" t="str">
            <v>18329268222</v>
          </cell>
        </row>
        <row r="3716">
          <cell r="A3716" t="str">
            <v>润耀</v>
          </cell>
          <cell r="B3716" t="str">
            <v>盘螺</v>
          </cell>
          <cell r="C3716" t="str">
            <v>HRB400E Φ8</v>
          </cell>
          <cell r="D3716" t="str">
            <v>吨</v>
          </cell>
          <cell r="E3716">
            <v>11</v>
          </cell>
          <cell r="F3716">
            <v>45810</v>
          </cell>
          <cell r="G3716" t="str">
            <v>（华西简阳西城嘉苑）四川省成都市简阳市简城街道高屋村</v>
          </cell>
          <cell r="H3716" t="str">
            <v>张瀚镭</v>
          </cell>
          <cell r="I3716">
            <v>15884666220</v>
          </cell>
        </row>
        <row r="3717">
          <cell r="A3717" t="str">
            <v>润耀</v>
          </cell>
          <cell r="B3717" t="str">
            <v>盘螺</v>
          </cell>
          <cell r="C3717" t="str">
            <v>HRB400E Φ10</v>
          </cell>
          <cell r="D3717" t="str">
            <v>吨</v>
          </cell>
          <cell r="E3717">
            <v>24</v>
          </cell>
          <cell r="F3717">
            <v>45810</v>
          </cell>
          <cell r="G3717" t="str">
            <v>（华西简阳西城嘉苑）四川省成都市简阳市简城街道高屋村</v>
          </cell>
          <cell r="H3717" t="str">
            <v>张瀚镭</v>
          </cell>
          <cell r="I3717">
            <v>15884666220</v>
          </cell>
        </row>
        <row r="3718">
          <cell r="A3718" t="str">
            <v>润耀</v>
          </cell>
          <cell r="B3718" t="str">
            <v>盘螺</v>
          </cell>
          <cell r="C3718" t="str">
            <v>HRB400E Φ12</v>
          </cell>
          <cell r="D3718" t="str">
            <v>吨</v>
          </cell>
          <cell r="E3718">
            <v>35</v>
          </cell>
          <cell r="F3718">
            <v>45810</v>
          </cell>
          <cell r="G3718" t="str">
            <v>（华西简阳西城嘉苑）四川省成都市简阳市简城街道高屋村</v>
          </cell>
          <cell r="H3718" t="str">
            <v>张瀚镭</v>
          </cell>
          <cell r="I3718">
            <v>15884666220</v>
          </cell>
        </row>
        <row r="3719">
          <cell r="A3719" t="str">
            <v>德胜</v>
          </cell>
          <cell r="B3719" t="str">
            <v>螺纹钢</v>
          </cell>
          <cell r="C3719" t="str">
            <v>HRB400E Φ14 9m</v>
          </cell>
          <cell r="D3719" t="str">
            <v>吨</v>
          </cell>
          <cell r="E3719">
            <v>17</v>
          </cell>
          <cell r="F3719">
            <v>45810</v>
          </cell>
          <cell r="G3719" t="str">
            <v>（华西简阳西城嘉苑）四川省成都市简阳市简城街道高屋村</v>
          </cell>
          <cell r="H3719" t="str">
            <v>张瀚镭</v>
          </cell>
          <cell r="I3719">
            <v>15884666220</v>
          </cell>
        </row>
        <row r="3720">
          <cell r="A3720" t="str">
            <v>德胜</v>
          </cell>
          <cell r="B3720" t="str">
            <v>螺纹钢</v>
          </cell>
          <cell r="C3720" t="str">
            <v>HRB400E Φ16 9m</v>
          </cell>
          <cell r="D3720" t="str">
            <v>吨</v>
          </cell>
          <cell r="E3720">
            <v>68</v>
          </cell>
          <cell r="F3720">
            <v>45810</v>
          </cell>
          <cell r="G3720" t="str">
            <v>（华西简阳西城嘉苑）四川省成都市简阳市简城街道高屋村</v>
          </cell>
          <cell r="H3720" t="str">
            <v>张瀚镭</v>
          </cell>
          <cell r="I3720">
            <v>15884666220</v>
          </cell>
        </row>
        <row r="3721">
          <cell r="A3721" t="str">
            <v>德胜</v>
          </cell>
          <cell r="B3721" t="str">
            <v>螺纹钢</v>
          </cell>
          <cell r="C3721" t="str">
            <v>HRB400E Φ18 9m</v>
          </cell>
          <cell r="D3721" t="str">
            <v>吨</v>
          </cell>
          <cell r="E3721">
            <v>20</v>
          </cell>
          <cell r="F3721">
            <v>45810</v>
          </cell>
          <cell r="G3721" t="str">
            <v>（华西简阳西城嘉苑）四川省成都市简阳市简城街道高屋村</v>
          </cell>
          <cell r="H3721" t="str">
            <v>张瀚镭</v>
          </cell>
          <cell r="I3721">
            <v>15884666220</v>
          </cell>
        </row>
        <row r="3722">
          <cell r="A3722" t="str">
            <v>德胜</v>
          </cell>
          <cell r="B3722" t="str">
            <v>螺纹钢</v>
          </cell>
          <cell r="C3722" t="str">
            <v>HRB400E Φ20 9m</v>
          </cell>
          <cell r="D3722" t="str">
            <v>吨</v>
          </cell>
          <cell r="E3722">
            <v>94</v>
          </cell>
          <cell r="F3722">
            <v>45810</v>
          </cell>
          <cell r="G3722" t="str">
            <v>（华西简阳西城嘉苑）四川省成都市简阳市简城街道高屋村</v>
          </cell>
          <cell r="H3722" t="str">
            <v>张瀚镭</v>
          </cell>
          <cell r="I3722">
            <v>15884666220</v>
          </cell>
        </row>
        <row r="3723">
          <cell r="A3723" t="str">
            <v>德胜</v>
          </cell>
          <cell r="B3723" t="str">
            <v>螺纹钢</v>
          </cell>
          <cell r="C3723" t="str">
            <v>HRB400E Φ22 9m</v>
          </cell>
          <cell r="D3723" t="str">
            <v>吨</v>
          </cell>
          <cell r="E3723">
            <v>12</v>
          </cell>
          <cell r="F3723">
            <v>45810</v>
          </cell>
          <cell r="G3723" t="str">
            <v>（华西简阳西城嘉苑）四川省成都市简阳市简城街道高屋村</v>
          </cell>
          <cell r="H3723" t="str">
            <v>张瀚镭</v>
          </cell>
          <cell r="I3723">
            <v>15884666220</v>
          </cell>
        </row>
        <row r="3724">
          <cell r="A3724" t="str">
            <v>德胜</v>
          </cell>
          <cell r="B3724" t="str">
            <v>螺纹钢</v>
          </cell>
          <cell r="C3724" t="str">
            <v>HRB400E Φ25 9m</v>
          </cell>
          <cell r="D3724" t="str">
            <v>吨</v>
          </cell>
          <cell r="E3724">
            <v>36</v>
          </cell>
          <cell r="F3724">
            <v>45810</v>
          </cell>
          <cell r="G3724" t="str">
            <v>（华西简阳西城嘉苑）四川省成都市简阳市简城街道高屋村</v>
          </cell>
          <cell r="H3724" t="str">
            <v>张瀚镭</v>
          </cell>
          <cell r="I3724">
            <v>15884666220</v>
          </cell>
        </row>
        <row r="3725">
          <cell r="A3725" t="str">
            <v>泸钢</v>
          </cell>
          <cell r="B3725" t="str">
            <v>盘螺</v>
          </cell>
          <cell r="C3725" t="str">
            <v>HRB400E Φ6</v>
          </cell>
          <cell r="D3725" t="str">
            <v>吨</v>
          </cell>
          <cell r="E3725">
            <v>15</v>
          </cell>
          <cell r="F3725">
            <v>45810</v>
          </cell>
          <cell r="G3725" t="str">
            <v>（四川商建-射洪城乡一体化项目）遂宁市射洪市忠新幼儿园北侧约220米新溪小区</v>
          </cell>
          <cell r="H3725" t="str">
            <v>柏子刚</v>
          </cell>
          <cell r="I3725">
            <v>15692885305</v>
          </cell>
        </row>
        <row r="3726">
          <cell r="A3726" t="str">
            <v>泸钢</v>
          </cell>
          <cell r="B3726" t="str">
            <v>螺纹钢</v>
          </cell>
          <cell r="C3726" t="str">
            <v>HRB500E Φ12</v>
          </cell>
          <cell r="D3726" t="str">
            <v>吨</v>
          </cell>
          <cell r="E3726">
            <v>6</v>
          </cell>
          <cell r="F3726">
            <v>45810</v>
          </cell>
          <cell r="G3726" t="str">
            <v>（四川商建-射洪城乡一体化项目）遂宁市射洪市忠新幼儿园北侧约220米新溪小区</v>
          </cell>
          <cell r="H3726" t="str">
            <v>柏子刚</v>
          </cell>
          <cell r="I3726">
            <v>15692885305</v>
          </cell>
        </row>
        <row r="3727">
          <cell r="A3727" t="str">
            <v>泸钢</v>
          </cell>
          <cell r="B3727" t="str">
            <v>螺纹钢</v>
          </cell>
          <cell r="C3727" t="str">
            <v>HRB500E Φ22</v>
          </cell>
          <cell r="D3727" t="str">
            <v>吨</v>
          </cell>
          <cell r="E3727">
            <v>9</v>
          </cell>
          <cell r="F3727">
            <v>45810</v>
          </cell>
          <cell r="G3727" t="str">
            <v>（四川商建-射洪城乡一体化项目）遂宁市射洪市忠新幼儿园北侧约220米新溪小区</v>
          </cell>
          <cell r="H3727" t="str">
            <v>柏子刚</v>
          </cell>
          <cell r="I3727">
            <v>15692885305</v>
          </cell>
        </row>
        <row r="3728">
          <cell r="A3728" t="str">
            <v>泸钢</v>
          </cell>
          <cell r="B3728" t="str">
            <v>螺纹钢</v>
          </cell>
          <cell r="C3728" t="str">
            <v>HRB500E Φ25</v>
          </cell>
          <cell r="D3728" t="str">
            <v>吨</v>
          </cell>
          <cell r="E3728">
            <v>40</v>
          </cell>
          <cell r="F3728">
            <v>45810</v>
          </cell>
          <cell r="G3728" t="str">
            <v>（四川商建-射洪城乡一体化项目）遂宁市射洪市忠新幼儿园北侧约220米新溪小区</v>
          </cell>
          <cell r="H3728" t="str">
            <v>柏子刚</v>
          </cell>
          <cell r="I3728">
            <v>15692885305</v>
          </cell>
        </row>
        <row r="3729">
          <cell r="A3729" t="str">
            <v>德胜</v>
          </cell>
          <cell r="B3729" t="str">
            <v>螺纹钢</v>
          </cell>
          <cell r="C3729" t="str">
            <v>HRB400EФ12mm</v>
          </cell>
          <cell r="D3729" t="str">
            <v>吨</v>
          </cell>
          <cell r="E3729">
            <v>35</v>
          </cell>
          <cell r="F3729">
            <v>45810</v>
          </cell>
          <cell r="G3729" t="str">
            <v>（中铁五局一公司西昭高速3标)四川省凉山彝族自治州布拖县地洛镇桥边村钢筋加工厂</v>
          </cell>
          <cell r="H3729" t="str">
            <v>林正兴</v>
          </cell>
          <cell r="I3729">
            <v>18770671688</v>
          </cell>
        </row>
        <row r="3730">
          <cell r="A3730" t="str">
            <v>德胜</v>
          </cell>
          <cell r="B3730" t="str">
            <v>螺纹钢</v>
          </cell>
          <cell r="C3730" t="str">
            <v>HRB400EФ16mm</v>
          </cell>
          <cell r="D3730" t="str">
            <v>吨</v>
          </cell>
          <cell r="E3730">
            <v>35</v>
          </cell>
          <cell r="F3730">
            <v>45810</v>
          </cell>
          <cell r="G3730" t="str">
            <v>（中铁五局一公司西昭高速3标)四川省凉山彝族自治州布拖县地洛镇桥边村钢筋加工厂</v>
          </cell>
          <cell r="H3730" t="str">
            <v>林正兴</v>
          </cell>
          <cell r="I3730">
            <v>18770671688</v>
          </cell>
        </row>
        <row r="3731">
          <cell r="A3731" t="str">
            <v>德胜</v>
          </cell>
          <cell r="B3731" t="str">
            <v>螺纹钢</v>
          </cell>
          <cell r="C3731" t="str">
            <v>HRB500EΦ28</v>
          </cell>
          <cell r="D3731" t="str">
            <v>吨</v>
          </cell>
          <cell r="E3731">
            <v>210</v>
          </cell>
          <cell r="F3731">
            <v>45810</v>
          </cell>
          <cell r="G3731" t="str">
            <v>（中铁广州局深圳公司西昭高速9标）四川省凉山彝族自治州西昌市西乡乡三百村</v>
          </cell>
          <cell r="H3731" t="str">
            <v>伍红林</v>
          </cell>
          <cell r="I3731">
            <v>18683860677</v>
          </cell>
        </row>
        <row r="3732">
          <cell r="A3732" t="str">
            <v>凤钢</v>
          </cell>
          <cell r="B3732" t="str">
            <v>螺纹钢</v>
          </cell>
          <cell r="C3732" t="str">
            <v>HRB400EФ16mm</v>
          </cell>
          <cell r="D3732" t="str">
            <v>吨</v>
          </cell>
          <cell r="E3732">
            <v>160</v>
          </cell>
          <cell r="F3732">
            <v>45810</v>
          </cell>
          <cell r="G3732" t="str">
            <v>（中铁五局一公司西昭高速3标)四川省凉山彝族自治州布拖县地洛镇桥边村钢筋加工厂</v>
          </cell>
          <cell r="H3732" t="str">
            <v>林正兴</v>
          </cell>
          <cell r="I3732">
            <v>18770671688</v>
          </cell>
        </row>
        <row r="3733">
          <cell r="A3733" t="str">
            <v>德胜</v>
          </cell>
          <cell r="B3733" t="str">
            <v>螺纹钢</v>
          </cell>
          <cell r="C3733" t="str">
            <v>HRB400E Φ14 12m</v>
          </cell>
          <cell r="D3733" t="str">
            <v>吨</v>
          </cell>
          <cell r="E3733">
            <v>19.313</v>
          </cell>
          <cell r="F3733">
            <v>45811</v>
          </cell>
          <cell r="G3733" t="str">
            <v>（安久供应链项目）四川省宜宾市翠屏区志诚路</v>
          </cell>
          <cell r="H3733" t="str">
            <v>毛新熠</v>
          </cell>
          <cell r="I3733">
            <v>18208171901</v>
          </cell>
        </row>
        <row r="3734">
          <cell r="A3734" t="str">
            <v>德胜</v>
          </cell>
          <cell r="B3734" t="str">
            <v>螺纹钢</v>
          </cell>
          <cell r="C3734" t="str">
            <v>HRB400E Φ32 12m</v>
          </cell>
          <cell r="D3734" t="str">
            <v>吨</v>
          </cell>
          <cell r="E3734">
            <v>16.356</v>
          </cell>
          <cell r="F3734">
            <v>45811</v>
          </cell>
          <cell r="G3734" t="str">
            <v>（安久供应链项目）四川省宜宾市翠屏区志诚路</v>
          </cell>
          <cell r="H3734" t="str">
            <v>毛新熠</v>
          </cell>
          <cell r="I3734">
            <v>18208171901</v>
          </cell>
        </row>
        <row r="3735">
          <cell r="A3735" t="str">
            <v>德胜</v>
          </cell>
          <cell r="B3735" t="str">
            <v>螺纹钢</v>
          </cell>
          <cell r="C3735" t="str">
            <v>HRB400E Φ25 12m</v>
          </cell>
          <cell r="D3735" t="str">
            <v>吨</v>
          </cell>
          <cell r="E3735">
            <v>35.438</v>
          </cell>
          <cell r="F3735">
            <v>45811</v>
          </cell>
          <cell r="G3735" t="str">
            <v>（安久供应链项目）四川省宜宾市翠屏区志诚路</v>
          </cell>
          <cell r="H3735" t="str">
            <v>毛新熠</v>
          </cell>
          <cell r="I3735">
            <v>18208171901</v>
          </cell>
        </row>
        <row r="3736">
          <cell r="A3736" t="str">
            <v>德胜</v>
          </cell>
          <cell r="B3736" t="str">
            <v>螺纹钢</v>
          </cell>
          <cell r="C3736" t="str">
            <v>HRB400E Φ14 12m</v>
          </cell>
          <cell r="D3736" t="str">
            <v>吨</v>
          </cell>
          <cell r="E3736">
            <v>30.349</v>
          </cell>
          <cell r="F3736">
            <v>45811</v>
          </cell>
          <cell r="G3736" t="str">
            <v>（安久供应链项目）四川省宜宾市翠屏区志诚路</v>
          </cell>
          <cell r="H3736" t="str">
            <v>毛新熠</v>
          </cell>
          <cell r="I3736">
            <v>18208171901</v>
          </cell>
        </row>
        <row r="3737">
          <cell r="A3737" t="str">
            <v>德胜</v>
          </cell>
          <cell r="B3737" t="str">
            <v>螺纹钢</v>
          </cell>
          <cell r="C3737" t="str">
            <v>HRB400E Φ28 12m</v>
          </cell>
          <cell r="D3737" t="str">
            <v>吨</v>
          </cell>
          <cell r="E3737">
            <v>5.448</v>
          </cell>
          <cell r="F3737">
            <v>45811</v>
          </cell>
          <cell r="G3737" t="str">
            <v>（安久供应链项目）四川省宜宾市翠屏区志诚路</v>
          </cell>
          <cell r="H3737" t="str">
            <v>毛新熠</v>
          </cell>
          <cell r="I3737">
            <v>18208171901</v>
          </cell>
        </row>
        <row r="3738">
          <cell r="A3738" t="str">
            <v>润耀</v>
          </cell>
          <cell r="B3738" t="str">
            <v>高线</v>
          </cell>
          <cell r="C3738" t="str">
            <v>HPB300Φ12</v>
          </cell>
          <cell r="D3738" t="str">
            <v>吨</v>
          </cell>
          <cell r="E3738">
            <v>35</v>
          </cell>
          <cell r="F3738">
            <v>45811</v>
          </cell>
          <cell r="G3738" t="str">
            <v>（中铁北京局-资乐高速6标）四川省乐山市市中区土主镇资乐高速TJ6标项目试验室</v>
          </cell>
          <cell r="H3738" t="str">
            <v>刘岩</v>
          </cell>
          <cell r="I3738">
            <v>18543566469</v>
          </cell>
        </row>
        <row r="3739">
          <cell r="A3739" t="str">
            <v>晋邦</v>
          </cell>
          <cell r="B3739" t="str">
            <v>盘螺</v>
          </cell>
          <cell r="C3739" t="str">
            <v>HRB400E Φ6</v>
          </cell>
          <cell r="D3739" t="str">
            <v>吨</v>
          </cell>
          <cell r="E3739">
            <v>1.009</v>
          </cell>
          <cell r="F3739">
            <v>45811</v>
          </cell>
          <cell r="G3739" t="str">
            <v>（十九冶-江龙高速二分部）重庆市云阳县S305附近*龙角互通连接线（变更段）</v>
          </cell>
          <cell r="H3739" t="str">
            <v>任海军</v>
          </cell>
          <cell r="I3739">
            <v>17725037830</v>
          </cell>
        </row>
        <row r="3740">
          <cell r="A3740" t="str">
            <v>晋邦</v>
          </cell>
          <cell r="B3740" t="str">
            <v>盘螺</v>
          </cell>
          <cell r="C3740" t="str">
            <v>HRB400E Φ8</v>
          </cell>
          <cell r="D3740" t="str">
            <v>吨</v>
          </cell>
          <cell r="E3740">
            <v>16.274</v>
          </cell>
          <cell r="F3740">
            <v>45811</v>
          </cell>
          <cell r="G3740" t="str">
            <v>（十九冶-江龙高速二分部）重庆市云阳县S305附近*龙角互通连接线（变更段）</v>
          </cell>
          <cell r="H3740" t="str">
            <v>任海军</v>
          </cell>
          <cell r="I3740">
            <v>17725037830</v>
          </cell>
        </row>
        <row r="3741">
          <cell r="A3741" t="str">
            <v>晋邦</v>
          </cell>
          <cell r="B3741" t="str">
            <v>盘螺</v>
          </cell>
          <cell r="C3741" t="str">
            <v>HRB400E Φ10</v>
          </cell>
          <cell r="D3741" t="str">
            <v>吨</v>
          </cell>
          <cell r="E3741">
            <v>18.348</v>
          </cell>
          <cell r="F3741">
            <v>45811</v>
          </cell>
          <cell r="G3741" t="str">
            <v>（十九冶-江龙高速二分部）重庆市云阳县S305附近*龙角互通连接线（变更段）</v>
          </cell>
          <cell r="H3741" t="str">
            <v>任海军</v>
          </cell>
          <cell r="I3741">
            <v>17725037830</v>
          </cell>
        </row>
        <row r="3742">
          <cell r="A3742" t="str">
            <v>晋邦</v>
          </cell>
          <cell r="B3742" t="str">
            <v>螺纹钢</v>
          </cell>
          <cell r="C3742" t="str">
            <v>HRB400E Φ12 9m</v>
          </cell>
          <cell r="D3742" t="str">
            <v>吨</v>
          </cell>
          <cell r="E3742">
            <v>9.064</v>
          </cell>
          <cell r="F3742">
            <v>45811</v>
          </cell>
          <cell r="G3742" t="str">
            <v>（十九冶-江龙高速二分部）重庆市云阳县S305附近*龙角互通连接线（变更段）</v>
          </cell>
          <cell r="H3742" t="str">
            <v>任海军</v>
          </cell>
          <cell r="I3742">
            <v>17725037830</v>
          </cell>
        </row>
        <row r="3743">
          <cell r="A3743" t="str">
            <v>晋邦</v>
          </cell>
          <cell r="B3743" t="str">
            <v>螺纹钢</v>
          </cell>
          <cell r="C3743" t="str">
            <v>HRB400E Φ14 9m</v>
          </cell>
          <cell r="D3743" t="str">
            <v>吨</v>
          </cell>
          <cell r="E3743">
            <v>5.253</v>
          </cell>
          <cell r="F3743">
            <v>45811</v>
          </cell>
          <cell r="G3743" t="str">
            <v>（十九冶-江龙高速二分部）重庆市云阳县S305附近*龙角互通连接线（变更段）</v>
          </cell>
          <cell r="H3743" t="str">
            <v>任海军</v>
          </cell>
          <cell r="I3743">
            <v>17725037830</v>
          </cell>
        </row>
        <row r="3744">
          <cell r="A3744" t="str">
            <v>晋邦</v>
          </cell>
          <cell r="B3744" t="str">
            <v>螺纹钢</v>
          </cell>
          <cell r="C3744" t="str">
            <v>HRB400E Φ16 9m</v>
          </cell>
          <cell r="D3744" t="str">
            <v>吨</v>
          </cell>
          <cell r="E3744">
            <v>57.165</v>
          </cell>
          <cell r="F3744">
            <v>45811</v>
          </cell>
          <cell r="G3744" t="str">
            <v>（十九冶-江龙高速二分部）重庆市云阳县S305附近*龙角互通连接线（变更段）</v>
          </cell>
          <cell r="H3744" t="str">
            <v>任海军</v>
          </cell>
          <cell r="I3744">
            <v>17725037830</v>
          </cell>
        </row>
        <row r="3745">
          <cell r="A3745" t="str">
            <v>晋邦</v>
          </cell>
          <cell r="B3745" t="str">
            <v>螺纹钢</v>
          </cell>
          <cell r="C3745" t="str">
            <v>HRB400E Φ20 9m</v>
          </cell>
          <cell r="D3745" t="str">
            <v>吨</v>
          </cell>
          <cell r="E3745">
            <v>2.06</v>
          </cell>
          <cell r="F3745">
            <v>45811</v>
          </cell>
          <cell r="G3745" t="str">
            <v>（十九冶-江龙高速二分部）重庆市云阳县S305附近*龙角互通连接线（变更段）</v>
          </cell>
          <cell r="H3745" t="str">
            <v>任海军</v>
          </cell>
          <cell r="I3745">
            <v>17725037830</v>
          </cell>
        </row>
        <row r="3746">
          <cell r="A3746" t="str">
            <v>晋邦</v>
          </cell>
          <cell r="B3746" t="str">
            <v>螺纹钢</v>
          </cell>
          <cell r="C3746" t="str">
            <v>HRB400E Φ16 9m</v>
          </cell>
          <cell r="D3746" t="str">
            <v>吨</v>
          </cell>
          <cell r="E3746">
            <v>15</v>
          </cell>
          <cell r="F3746">
            <v>45811</v>
          </cell>
          <cell r="G3746" t="str">
            <v>（十九冶-江龙高速三分部）重庆市云阳县开云高速（钢厂村）*龙缸互通</v>
          </cell>
          <cell r="H3746" t="str">
            <v>任海军</v>
          </cell>
          <cell r="I3746">
            <v>17725037830</v>
          </cell>
        </row>
        <row r="3747">
          <cell r="A3747" t="str">
            <v>晋邦</v>
          </cell>
          <cell r="B3747" t="str">
            <v>螺纹钢</v>
          </cell>
          <cell r="C3747" t="str">
            <v>HRB400E Φ22 9m</v>
          </cell>
          <cell r="D3747" t="str">
            <v>吨</v>
          </cell>
          <cell r="E3747">
            <v>5</v>
          </cell>
          <cell r="F3747">
            <v>45811</v>
          </cell>
          <cell r="G3747" t="str">
            <v>（十九冶-江龙高速三分部）重庆市云阳县开云高速（钢厂村）*龙缸互通</v>
          </cell>
          <cell r="H3747" t="str">
            <v>任海军</v>
          </cell>
          <cell r="I3747">
            <v>17725037830</v>
          </cell>
        </row>
        <row r="3748">
          <cell r="A3748" t="str">
            <v>晋邦</v>
          </cell>
          <cell r="B3748" t="str">
            <v>高线</v>
          </cell>
          <cell r="C3748" t="str">
            <v>HPB300Φ8</v>
          </cell>
          <cell r="D3748" t="str">
            <v>吨</v>
          </cell>
          <cell r="E3748">
            <v>5</v>
          </cell>
          <cell r="F3748">
            <v>45811</v>
          </cell>
          <cell r="G3748" t="str">
            <v>（十九冶-江龙高速三分部）重庆市云阳县开云高速（钢厂村）*龙缸互通</v>
          </cell>
          <cell r="H3748" t="str">
            <v>任海军</v>
          </cell>
          <cell r="I3748">
            <v>17725037830</v>
          </cell>
        </row>
        <row r="3749">
          <cell r="A3749" t="str">
            <v>晋邦</v>
          </cell>
          <cell r="B3749" t="str">
            <v>螺纹钢</v>
          </cell>
          <cell r="C3749" t="str">
            <v>HRB400E Φ25 9m</v>
          </cell>
          <cell r="D3749" t="str">
            <v>吨</v>
          </cell>
          <cell r="E3749">
            <v>8</v>
          </cell>
          <cell r="F3749">
            <v>45811</v>
          </cell>
          <cell r="G3749" t="str">
            <v>（十九冶-江龙高速三分部）重庆市云阳县开云高速（钢厂村）*龙缸互通</v>
          </cell>
          <cell r="H3749" t="str">
            <v>任海军</v>
          </cell>
          <cell r="I3749">
            <v>17725037830</v>
          </cell>
        </row>
        <row r="3750">
          <cell r="A3750" t="str">
            <v>晋邦</v>
          </cell>
          <cell r="B3750" t="str">
            <v>螺纹钢</v>
          </cell>
          <cell r="C3750" t="str">
            <v>HRB400E Φ32 9m</v>
          </cell>
          <cell r="D3750" t="str">
            <v>吨</v>
          </cell>
          <cell r="E3750">
            <v>12</v>
          </cell>
          <cell r="F3750">
            <v>45811</v>
          </cell>
          <cell r="G3750" t="str">
            <v>（十九冶-江龙高速三分部）重庆市云阳县开云高速（钢厂村）*龙缸互通</v>
          </cell>
          <cell r="H3750" t="str">
            <v>任海军</v>
          </cell>
          <cell r="I3750">
            <v>17725037830</v>
          </cell>
        </row>
        <row r="3751">
          <cell r="A3751" t="str">
            <v>晋邦</v>
          </cell>
          <cell r="B3751" t="str">
            <v>螺纹钢</v>
          </cell>
          <cell r="C3751" t="str">
            <v>HRB400E Φ12 9m</v>
          </cell>
          <cell r="D3751" t="str">
            <v>吨</v>
          </cell>
          <cell r="E3751">
            <v>20</v>
          </cell>
          <cell r="F3751">
            <v>45811</v>
          </cell>
          <cell r="G3751" t="str">
            <v>（十九冶-江龙高速三分部）重庆市云阳县龙角镇*刘家漕3#桥</v>
          </cell>
          <cell r="H3751" t="str">
            <v>任海军</v>
          </cell>
          <cell r="I3751">
            <v>17725037830</v>
          </cell>
        </row>
        <row r="3752">
          <cell r="A3752" t="str">
            <v>晋邦</v>
          </cell>
          <cell r="B3752" t="str">
            <v>螺纹钢</v>
          </cell>
          <cell r="C3752" t="str">
            <v>HRB400E Φ16 9m</v>
          </cell>
          <cell r="D3752" t="str">
            <v>吨</v>
          </cell>
          <cell r="E3752">
            <v>20</v>
          </cell>
          <cell r="F3752">
            <v>45811</v>
          </cell>
          <cell r="G3752" t="str">
            <v>（十九冶-江龙高速三分部）重庆市云阳县龙角镇*刘家漕3#桥</v>
          </cell>
          <cell r="H3752" t="str">
            <v>任海军</v>
          </cell>
          <cell r="I3752">
            <v>17725037830</v>
          </cell>
        </row>
        <row r="3753">
          <cell r="A3753" t="str">
            <v>达钢</v>
          </cell>
          <cell r="B3753" t="str">
            <v>盘螺</v>
          </cell>
          <cell r="C3753" t="str">
            <v>HRB400E Φ10</v>
          </cell>
          <cell r="D3753" t="str">
            <v>吨</v>
          </cell>
          <cell r="E3753">
            <v>39</v>
          </cell>
          <cell r="F3753">
            <v>45811</v>
          </cell>
          <cell r="G3753" t="str">
            <v>（华西简阳西城嘉苑）四川省成都市简阳市简城街道高屋村</v>
          </cell>
          <cell r="H3753" t="str">
            <v>张瀚镭</v>
          </cell>
          <cell r="I3753">
            <v>15884666220</v>
          </cell>
        </row>
        <row r="3754">
          <cell r="A3754" t="str">
            <v>达钢</v>
          </cell>
          <cell r="B3754" t="str">
            <v>螺纹钢</v>
          </cell>
          <cell r="C3754" t="str">
            <v>HRB500E Φ20</v>
          </cell>
          <cell r="D3754" t="str">
            <v>吨</v>
          </cell>
          <cell r="E3754">
            <v>9</v>
          </cell>
          <cell r="F3754">
            <v>45811</v>
          </cell>
          <cell r="G3754" t="str">
            <v>（华西简阳西城嘉苑）四川省成都市简阳市简城街道高屋村</v>
          </cell>
          <cell r="H3754" t="str">
            <v>张瀚镭</v>
          </cell>
          <cell r="I3754">
            <v>15884666220</v>
          </cell>
        </row>
        <row r="3755">
          <cell r="A3755" t="str">
            <v>达钢</v>
          </cell>
          <cell r="B3755" t="str">
            <v>螺纹钢</v>
          </cell>
          <cell r="C3755" t="str">
            <v>HRB500E Φ25</v>
          </cell>
          <cell r="D3755" t="str">
            <v>吨</v>
          </cell>
          <cell r="E3755">
            <v>24</v>
          </cell>
          <cell r="F3755">
            <v>45811</v>
          </cell>
          <cell r="G3755" t="str">
            <v>（华西简阳西城嘉苑）四川省成都市简阳市简城街道高屋村</v>
          </cell>
          <cell r="H3755" t="str">
            <v>张瀚镭</v>
          </cell>
          <cell r="I3755">
            <v>15884666220</v>
          </cell>
        </row>
        <row r="3756">
          <cell r="A3756" t="str">
            <v>海南海控</v>
          </cell>
          <cell r="B3756" t="str">
            <v>螺纹钢</v>
          </cell>
          <cell r="C3756" t="str">
            <v>HRB400E Φ22 9m</v>
          </cell>
          <cell r="D3756" t="str">
            <v>吨</v>
          </cell>
          <cell r="E3756">
            <v>35</v>
          </cell>
          <cell r="F3756">
            <v>45811</v>
          </cell>
          <cell r="G3756" t="str">
            <v>（中铁一局四公司康新高速TJ1-1标吉拉隧道）四川省甘孜州康定市折多塘村车管所旁</v>
          </cell>
          <cell r="H3756" t="str">
            <v>李彰</v>
          </cell>
          <cell r="I3756">
            <v>18523285235</v>
          </cell>
        </row>
        <row r="3757">
          <cell r="A3757" t="str">
            <v>海南海控</v>
          </cell>
          <cell r="B3757" t="str">
            <v>盘圆</v>
          </cell>
          <cell r="C3757" t="str">
            <v>HPB300Ф12</v>
          </cell>
          <cell r="D3757" t="str">
            <v>吨</v>
          </cell>
          <cell r="E3757">
            <v>35</v>
          </cell>
          <cell r="F3757">
            <v>45812</v>
          </cell>
          <cell r="G3757" t="str">
            <v>（中铁一局四建康新高速TJ1-2标）四川省甘孜州康定市318国道玉顶积雪观景台旁</v>
          </cell>
          <cell r="H3757" t="str">
            <v>宋健</v>
          </cell>
          <cell r="I3757">
            <v>15691628566</v>
          </cell>
        </row>
        <row r="3758">
          <cell r="A3758" t="str">
            <v>钢固融</v>
          </cell>
          <cell r="B3758" t="str">
            <v>盘螺</v>
          </cell>
          <cell r="C3758" t="str">
            <v>HRB400EФ8</v>
          </cell>
          <cell r="D3758" t="str">
            <v>吨</v>
          </cell>
          <cell r="E3758">
            <v>6</v>
          </cell>
          <cell r="F3758">
            <v>45812</v>
          </cell>
          <cell r="G3758" t="str">
            <v>（中核中原-温江北林医养综合体项目）四川省成都市温江区万春大道第三人民医院东</v>
          </cell>
          <cell r="H3758" t="str">
            <v>蔡杰</v>
          </cell>
          <cell r="I3758">
            <v>18875129329</v>
          </cell>
        </row>
        <row r="3759">
          <cell r="A3759" t="str">
            <v>钢固融</v>
          </cell>
          <cell r="B3759" t="str">
            <v>盘螺</v>
          </cell>
          <cell r="C3759" t="str">
            <v>HRB400EФ10</v>
          </cell>
          <cell r="D3759" t="str">
            <v>吨</v>
          </cell>
          <cell r="E3759">
            <v>10</v>
          </cell>
          <cell r="F3759">
            <v>45812</v>
          </cell>
          <cell r="G3759" t="str">
            <v>（中核中原-温江北林医养综合体项目）四川省成都市温江区万春大道第三人民医院东</v>
          </cell>
          <cell r="H3759" t="str">
            <v>蔡杰</v>
          </cell>
          <cell r="I3759">
            <v>18875129329</v>
          </cell>
        </row>
        <row r="3760">
          <cell r="A3760" t="str">
            <v>钢固融</v>
          </cell>
          <cell r="B3760" t="str">
            <v>螺纹钢</v>
          </cell>
          <cell r="C3760" t="str">
            <v>HRB400EФ12*9m</v>
          </cell>
          <cell r="D3760" t="str">
            <v>吨</v>
          </cell>
          <cell r="E3760">
            <v>20</v>
          </cell>
          <cell r="F3760">
            <v>45812</v>
          </cell>
          <cell r="G3760" t="str">
            <v>（中核中原-温江北林医养综合体项目）四川省成都市温江区万春大道第三人民医院东</v>
          </cell>
          <cell r="H3760" t="str">
            <v>蔡杰</v>
          </cell>
          <cell r="I3760">
            <v>18875129329</v>
          </cell>
        </row>
        <row r="3761">
          <cell r="A3761" t="str">
            <v>德胜</v>
          </cell>
          <cell r="B3761" t="str">
            <v>螺纹钢</v>
          </cell>
          <cell r="C3761" t="str">
            <v>HRB500EФ14*9m</v>
          </cell>
          <cell r="D3761" t="str">
            <v>吨</v>
          </cell>
          <cell r="E3761">
            <v>10</v>
          </cell>
          <cell r="F3761">
            <v>45812</v>
          </cell>
          <cell r="G3761" t="str">
            <v>（中核中原-温江北林医养综合体项目）四川省成都市温江区万春大道第三人民医院东</v>
          </cell>
          <cell r="H3761" t="str">
            <v>蔡杰</v>
          </cell>
          <cell r="I3761">
            <v>18875129329</v>
          </cell>
        </row>
        <row r="3762">
          <cell r="A3762" t="str">
            <v>德胜</v>
          </cell>
          <cell r="B3762" t="str">
            <v>螺纹钢</v>
          </cell>
          <cell r="C3762" t="str">
            <v>HRB500EФ16*9m</v>
          </cell>
          <cell r="D3762" t="str">
            <v>吨</v>
          </cell>
          <cell r="E3762">
            <v>40</v>
          </cell>
          <cell r="F3762">
            <v>45812</v>
          </cell>
          <cell r="G3762" t="str">
            <v>（中核中原-温江北林医养综合体项目）四川省成都市温江区万春大道第三人民医院东</v>
          </cell>
          <cell r="H3762" t="str">
            <v>蔡杰</v>
          </cell>
          <cell r="I3762">
            <v>18875129329</v>
          </cell>
        </row>
        <row r="3763">
          <cell r="A3763" t="str">
            <v>德胜</v>
          </cell>
          <cell r="B3763" t="str">
            <v>螺纹钢</v>
          </cell>
          <cell r="C3763" t="str">
            <v>HRB500EФ25*12m</v>
          </cell>
          <cell r="D3763" t="str">
            <v>吨</v>
          </cell>
          <cell r="E3763">
            <v>35</v>
          </cell>
          <cell r="F3763">
            <v>45812</v>
          </cell>
          <cell r="G3763" t="str">
            <v>（中核中原-温江北林医养综合体项目）四川省成都市温江区万春大道第三人民医院东</v>
          </cell>
          <cell r="H3763" t="str">
            <v>蔡杰</v>
          </cell>
          <cell r="I3763">
            <v>18875129329</v>
          </cell>
        </row>
        <row r="3764">
          <cell r="A3764" t="str">
            <v>德胜</v>
          </cell>
          <cell r="B3764" t="str">
            <v>螺纹钢</v>
          </cell>
          <cell r="C3764" t="str">
            <v>HRB500EФ25*9m</v>
          </cell>
          <cell r="D3764" t="str">
            <v>吨</v>
          </cell>
          <cell r="E3764">
            <v>20</v>
          </cell>
          <cell r="F3764">
            <v>45812</v>
          </cell>
          <cell r="G3764" t="str">
            <v>（中核中原-温江北林医养综合体项目）四川省成都市温江区万春大道第三人民医院东</v>
          </cell>
          <cell r="H3764" t="str">
            <v>蔡杰</v>
          </cell>
          <cell r="I3764">
            <v>18875129329</v>
          </cell>
        </row>
        <row r="3765">
          <cell r="A3765" t="str">
            <v>晋邦</v>
          </cell>
          <cell r="B3765" t="str">
            <v>螺纹钢</v>
          </cell>
          <cell r="C3765" t="str">
            <v>HRB500E Φ20</v>
          </cell>
          <cell r="D3765" t="str">
            <v>吨</v>
          </cell>
          <cell r="E3765">
            <v>13</v>
          </cell>
          <cell r="F3765">
            <v>45812</v>
          </cell>
          <cell r="G3765" t="str">
            <v>（商投建工达州中医药科技园-3工区）达州市通川区达州中医药职业学院犀牛大道北段</v>
          </cell>
          <cell r="H3765" t="str">
            <v>程黄刚</v>
          </cell>
          <cell r="I3765">
            <v>15108211617</v>
          </cell>
        </row>
        <row r="3766">
          <cell r="A3766" t="str">
            <v>晋邦</v>
          </cell>
          <cell r="B3766" t="str">
            <v>螺纹钢</v>
          </cell>
          <cell r="C3766" t="str">
            <v>HRB500E Φ22</v>
          </cell>
          <cell r="D3766" t="str">
            <v>吨</v>
          </cell>
          <cell r="E3766">
            <v>22</v>
          </cell>
          <cell r="F3766">
            <v>45812</v>
          </cell>
          <cell r="G3766" t="str">
            <v>（商投建工达州中医药科技园-3工区）达州市通川区达州中医药职业学院犀牛大道北段</v>
          </cell>
          <cell r="H3766" t="str">
            <v>程黄刚</v>
          </cell>
          <cell r="I3766">
            <v>15108211617</v>
          </cell>
        </row>
        <row r="3767">
          <cell r="A3767" t="str">
            <v>达钢</v>
          </cell>
          <cell r="B3767" t="str">
            <v>盘螺</v>
          </cell>
          <cell r="C3767" t="str">
            <v>HRB400E Φ8</v>
          </cell>
          <cell r="D3767" t="str">
            <v>吨</v>
          </cell>
          <cell r="E3767">
            <v>2.5</v>
          </cell>
          <cell r="F3767">
            <v>45812</v>
          </cell>
          <cell r="G3767" t="str">
            <v>（华西简阳西城嘉苑）四川省成都市简阳市简城街道高屋村</v>
          </cell>
          <cell r="H3767" t="str">
            <v>张瀚镭</v>
          </cell>
          <cell r="I3767">
            <v>15884666220</v>
          </cell>
        </row>
        <row r="3768">
          <cell r="A3768" t="str">
            <v>达钢</v>
          </cell>
          <cell r="B3768" t="str">
            <v>盘螺</v>
          </cell>
          <cell r="C3768" t="str">
            <v>HRB400E Φ10</v>
          </cell>
          <cell r="D3768" t="str">
            <v>吨</v>
          </cell>
          <cell r="E3768">
            <v>12</v>
          </cell>
          <cell r="F3768">
            <v>45812</v>
          </cell>
          <cell r="G3768" t="str">
            <v>（华西简阳西城嘉苑）四川省成都市简阳市简城街道高屋村</v>
          </cell>
          <cell r="H3768" t="str">
            <v>张瀚镭</v>
          </cell>
          <cell r="I3768">
            <v>15884666220</v>
          </cell>
        </row>
        <row r="3769">
          <cell r="A3769" t="str">
            <v>达钢</v>
          </cell>
          <cell r="B3769" t="str">
            <v>盘螺</v>
          </cell>
          <cell r="C3769" t="str">
            <v>HRB400E Φ12</v>
          </cell>
          <cell r="D3769" t="str">
            <v>吨</v>
          </cell>
          <cell r="E3769">
            <v>7</v>
          </cell>
          <cell r="F3769">
            <v>45812</v>
          </cell>
          <cell r="G3769" t="str">
            <v>（华西简阳西城嘉苑）四川省成都市简阳市简城街道高屋村</v>
          </cell>
          <cell r="H3769" t="str">
            <v>张瀚镭</v>
          </cell>
          <cell r="I3769">
            <v>15884666220</v>
          </cell>
        </row>
        <row r="3770">
          <cell r="A3770" t="str">
            <v>达钢</v>
          </cell>
          <cell r="B3770" t="str">
            <v>螺纹钢</v>
          </cell>
          <cell r="C3770" t="str">
            <v>HRB400E Φ14 9m</v>
          </cell>
          <cell r="D3770" t="str">
            <v>吨</v>
          </cell>
          <cell r="E3770">
            <v>57</v>
          </cell>
          <cell r="F3770">
            <v>45812</v>
          </cell>
          <cell r="G3770" t="str">
            <v>（华西简阳西城嘉苑）四川省成都市简阳市简城街道高屋村</v>
          </cell>
          <cell r="H3770" t="str">
            <v>张瀚镭</v>
          </cell>
          <cell r="I3770">
            <v>15884666220</v>
          </cell>
        </row>
        <row r="3771">
          <cell r="A3771" t="str">
            <v>达钢</v>
          </cell>
          <cell r="B3771" t="str">
            <v>螺纹钢</v>
          </cell>
          <cell r="C3771" t="str">
            <v>HRB400E Φ16 9m</v>
          </cell>
          <cell r="D3771" t="str">
            <v>吨</v>
          </cell>
          <cell r="E3771">
            <v>12</v>
          </cell>
          <cell r="F3771">
            <v>45812</v>
          </cell>
          <cell r="G3771" t="str">
            <v>（华西简阳西城嘉苑）四川省成都市简阳市简城街道高屋村</v>
          </cell>
          <cell r="H3771" t="str">
            <v>张瀚镭</v>
          </cell>
          <cell r="I3771">
            <v>15884666220</v>
          </cell>
        </row>
        <row r="3772">
          <cell r="A3772" t="str">
            <v>达钢</v>
          </cell>
          <cell r="B3772" t="str">
            <v>螺纹钢</v>
          </cell>
          <cell r="C3772" t="str">
            <v>HRB400E Φ18 9m</v>
          </cell>
          <cell r="D3772" t="str">
            <v>吨</v>
          </cell>
          <cell r="E3772">
            <v>6</v>
          </cell>
          <cell r="F3772">
            <v>45812</v>
          </cell>
          <cell r="G3772" t="str">
            <v>（华西简阳西城嘉苑）四川省成都市简阳市简城街道高屋村</v>
          </cell>
          <cell r="H3772" t="str">
            <v>张瀚镭</v>
          </cell>
          <cell r="I3772">
            <v>15884666220</v>
          </cell>
        </row>
        <row r="3773">
          <cell r="A3773" t="str">
            <v>达钢</v>
          </cell>
          <cell r="B3773" t="str">
            <v>螺纹钢</v>
          </cell>
          <cell r="C3773" t="str">
            <v>HRB400E Φ25 9m</v>
          </cell>
          <cell r="D3773" t="str">
            <v>吨</v>
          </cell>
          <cell r="E3773">
            <v>12</v>
          </cell>
          <cell r="F3773">
            <v>45812</v>
          </cell>
          <cell r="G3773" t="str">
            <v>（华西简阳西城嘉苑）四川省成都市简阳市简城街道高屋村</v>
          </cell>
          <cell r="H3773" t="str">
            <v>张瀚镭</v>
          </cell>
          <cell r="I3773">
            <v>15884666220</v>
          </cell>
        </row>
        <row r="3774">
          <cell r="A3774" t="str">
            <v>达钢</v>
          </cell>
          <cell r="B3774" t="str">
            <v>盘螺</v>
          </cell>
          <cell r="C3774" t="str">
            <v>HRB400E Φ8</v>
          </cell>
          <cell r="D3774" t="str">
            <v>吨</v>
          </cell>
          <cell r="E3774">
            <v>17</v>
          </cell>
          <cell r="F3774">
            <v>45812</v>
          </cell>
          <cell r="G3774" t="str">
            <v>（商投建工达州中医药科技园-3工区）达州市通川区达州中医药职业学院犀牛大道北段</v>
          </cell>
          <cell r="H3774" t="str">
            <v>程黄刚</v>
          </cell>
          <cell r="I3774">
            <v>15108211617</v>
          </cell>
        </row>
        <row r="3775">
          <cell r="A3775" t="str">
            <v>达钢</v>
          </cell>
          <cell r="B3775" t="str">
            <v>盘螺</v>
          </cell>
          <cell r="C3775" t="str">
            <v>HRB400E Φ10</v>
          </cell>
          <cell r="D3775" t="str">
            <v>吨</v>
          </cell>
          <cell r="E3775">
            <v>25</v>
          </cell>
          <cell r="F3775">
            <v>45812</v>
          </cell>
          <cell r="G3775" t="str">
            <v>（商投建工达州中医药科技园-3工区）达州市通川区达州中医药职业学院犀牛大道北段</v>
          </cell>
          <cell r="H3775" t="str">
            <v>程黄刚</v>
          </cell>
          <cell r="I3775">
            <v>15108211617</v>
          </cell>
        </row>
        <row r="3776">
          <cell r="A3776" t="str">
            <v>达钢</v>
          </cell>
          <cell r="B3776" t="str">
            <v>螺纹钢</v>
          </cell>
          <cell r="C3776" t="str">
            <v>HRB400E Φ18 9m</v>
          </cell>
          <cell r="D3776" t="str">
            <v>吨</v>
          </cell>
          <cell r="E3776">
            <v>6</v>
          </cell>
          <cell r="F3776">
            <v>45812</v>
          </cell>
          <cell r="G3776" t="str">
            <v>（商投建工达州中医药科技园-3工区）达州市通川区达州中医药职业学院犀牛大道北段</v>
          </cell>
          <cell r="H3776" t="str">
            <v>程黄刚</v>
          </cell>
          <cell r="I3776">
            <v>15108211617</v>
          </cell>
        </row>
        <row r="3777">
          <cell r="A3777" t="str">
            <v>德胜</v>
          </cell>
          <cell r="B3777" t="str">
            <v>螺纹钢</v>
          </cell>
          <cell r="C3777" t="str">
            <v>HRB400E Φ14 9m</v>
          </cell>
          <cell r="D3777" t="str">
            <v>吨</v>
          </cell>
          <cell r="E3777">
            <v>5</v>
          </cell>
          <cell r="F3777">
            <v>45812</v>
          </cell>
          <cell r="G3777" t="str">
            <v>（华西简阳西城嘉苑）四川省成都市简阳市简城街道高屋村</v>
          </cell>
          <cell r="H3777" t="str">
            <v>张瀚镭</v>
          </cell>
          <cell r="I3777">
            <v>15884666220</v>
          </cell>
        </row>
        <row r="3778">
          <cell r="A3778" t="str">
            <v>德胜</v>
          </cell>
          <cell r="B3778" t="str">
            <v>螺纹钢</v>
          </cell>
          <cell r="C3778" t="str">
            <v>HRB400E Φ20 9m</v>
          </cell>
          <cell r="D3778" t="str">
            <v>吨</v>
          </cell>
          <cell r="E3778">
            <v>18</v>
          </cell>
          <cell r="F3778">
            <v>45812</v>
          </cell>
          <cell r="G3778" t="str">
            <v>（华西简阳西城嘉苑）四川省成都市简阳市简城街道高屋村</v>
          </cell>
          <cell r="H3778" t="str">
            <v>张瀚镭</v>
          </cell>
          <cell r="I3778">
            <v>15884666220</v>
          </cell>
        </row>
        <row r="3779">
          <cell r="A3779" t="str">
            <v>德胜</v>
          </cell>
          <cell r="B3779" t="str">
            <v>螺纹钢</v>
          </cell>
          <cell r="C3779" t="str">
            <v>HRB400E Φ22 9m</v>
          </cell>
          <cell r="D3779" t="str">
            <v>吨</v>
          </cell>
          <cell r="E3779">
            <v>8</v>
          </cell>
          <cell r="F3779">
            <v>45812</v>
          </cell>
          <cell r="G3779" t="str">
            <v>（华西简阳西城嘉苑）四川省成都市简阳市简城街道高屋村</v>
          </cell>
          <cell r="H3779" t="str">
            <v>张瀚镭</v>
          </cell>
          <cell r="I3779">
            <v>15884666220</v>
          </cell>
        </row>
        <row r="3780">
          <cell r="A3780" t="str">
            <v>德胜</v>
          </cell>
          <cell r="B3780" t="str">
            <v>螺纹钢</v>
          </cell>
          <cell r="C3780" t="str">
            <v>HRB500E Φ22</v>
          </cell>
          <cell r="D3780" t="str">
            <v>吨</v>
          </cell>
          <cell r="E3780">
            <v>5</v>
          </cell>
          <cell r="F3780">
            <v>45812</v>
          </cell>
          <cell r="G3780" t="str">
            <v>（华西简阳西城嘉苑）四川省成都市简阳市简城街道高屋村</v>
          </cell>
          <cell r="H3780" t="str">
            <v>张瀚镭</v>
          </cell>
          <cell r="I3780">
            <v>15884666220</v>
          </cell>
        </row>
        <row r="3781">
          <cell r="A3781" t="str">
            <v>润耀</v>
          </cell>
          <cell r="B3781" t="str">
            <v>高线</v>
          </cell>
          <cell r="C3781" t="str">
            <v>HPB300Φ8</v>
          </cell>
          <cell r="D3781" t="str">
            <v>吨</v>
          </cell>
          <cell r="E3781">
            <v>15</v>
          </cell>
          <cell r="F3781">
            <v>45812</v>
          </cell>
          <cell r="G3781" t="str">
            <v>（中铁北京局-资乐高速6标）四川省乐山市市中区土主镇资乐高速TJ6标项目试验室</v>
          </cell>
          <cell r="H3781" t="str">
            <v>刘岩</v>
          </cell>
          <cell r="I3781">
            <v>18543566469</v>
          </cell>
        </row>
        <row r="3782">
          <cell r="A3782" t="str">
            <v>润耀</v>
          </cell>
          <cell r="B3782" t="str">
            <v>盘螺</v>
          </cell>
          <cell r="C3782" t="str">
            <v>HRB400E Φ12</v>
          </cell>
          <cell r="D3782" t="str">
            <v>吨</v>
          </cell>
          <cell r="E3782">
            <v>20</v>
          </cell>
          <cell r="F3782">
            <v>45812</v>
          </cell>
          <cell r="G3782" t="str">
            <v>（中铁北京局-资乐高速6标）四川省乐山市市中区土主镇资乐高速TJ6标项目试验室</v>
          </cell>
          <cell r="H3782" t="str">
            <v>刘岩</v>
          </cell>
          <cell r="I3782">
            <v>18543566469</v>
          </cell>
        </row>
        <row r="3783">
          <cell r="A3783" t="str">
            <v>润耀</v>
          </cell>
          <cell r="B3783" t="str">
            <v>螺纹钢</v>
          </cell>
          <cell r="C3783" t="str">
            <v>HRB400E Φ12 9m</v>
          </cell>
          <cell r="D3783" t="str">
            <v>吨</v>
          </cell>
          <cell r="E3783">
            <v>17</v>
          </cell>
          <cell r="F3783">
            <v>45812</v>
          </cell>
          <cell r="G3783" t="str">
            <v>（中铁广州局-资乐高速5标）四川省乐山市井研县希望大道116号</v>
          </cell>
          <cell r="H3783" t="str">
            <v>廖俊杰</v>
          </cell>
          <cell r="I3783">
            <v>15775100965</v>
          </cell>
        </row>
        <row r="3784">
          <cell r="A3784" t="str">
            <v>润耀</v>
          </cell>
          <cell r="B3784" t="str">
            <v>螺纹钢</v>
          </cell>
          <cell r="C3784" t="str">
            <v>HRB400E Φ16 9m</v>
          </cell>
          <cell r="D3784" t="str">
            <v>吨</v>
          </cell>
          <cell r="E3784">
            <v>17</v>
          </cell>
          <cell r="F3784">
            <v>45812</v>
          </cell>
          <cell r="G3784" t="str">
            <v>（中铁广州局-资乐高速5标）四川省乐山市井研县希望大道116号</v>
          </cell>
          <cell r="H3784" t="str">
            <v>廖俊杰</v>
          </cell>
          <cell r="I3784">
            <v>15775100965</v>
          </cell>
        </row>
        <row r="3785">
          <cell r="A3785" t="str">
            <v>德胜</v>
          </cell>
          <cell r="B3785" t="str">
            <v>螺纹钢</v>
          </cell>
          <cell r="C3785" t="str">
            <v>HRB400EФ18*9m</v>
          </cell>
          <cell r="D3785" t="str">
            <v>吨</v>
          </cell>
          <cell r="E3785">
            <v>35</v>
          </cell>
          <cell r="F3785">
            <v>45813</v>
          </cell>
          <cell r="G3785" t="str">
            <v>（中铁六局呼和公司康新高速TJ4-2标）四川省甘孜藏族自治州康定市新都桥镇东俄罗三村中建八局搅拌站旁</v>
          </cell>
          <cell r="H3785" t="str">
            <v>王龙</v>
          </cell>
          <cell r="I3785">
            <v>18809490151</v>
          </cell>
        </row>
        <row r="3786">
          <cell r="A3786" t="str">
            <v>海南海控</v>
          </cell>
          <cell r="B3786" t="str">
            <v>螺纹钢</v>
          </cell>
          <cell r="C3786" t="str">
            <v>HRB500EФ25*9m</v>
          </cell>
          <cell r="D3786" t="str">
            <v>吨</v>
          </cell>
          <cell r="E3786">
            <v>70</v>
          </cell>
          <cell r="F3786">
            <v>45813</v>
          </cell>
          <cell r="G3786" t="str">
            <v>（中铁六局呼和公司康新高速TJ4-2标）四川省甘孜藏族自治州康定市新都桥镇东俄罗三村中建八局搅拌站旁</v>
          </cell>
          <cell r="H3786" t="str">
            <v>王坤</v>
          </cell>
          <cell r="I3786">
            <v>15647490007</v>
          </cell>
        </row>
        <row r="3787">
          <cell r="A3787" t="str">
            <v>泸钢</v>
          </cell>
          <cell r="B3787" t="str">
            <v>高线</v>
          </cell>
          <cell r="C3787" t="str">
            <v>HPB300 Φ10</v>
          </cell>
          <cell r="D3787" t="str">
            <v>吨</v>
          </cell>
          <cell r="E3787">
            <v>35</v>
          </cell>
          <cell r="F3787">
            <v>45813</v>
          </cell>
          <cell r="G3787" t="str">
            <v>（自永2标九局西南分公司钢筋棚）四川省自贡市骑龙镇大湾村</v>
          </cell>
          <cell r="H3787" t="str">
            <v>高彦彬</v>
          </cell>
          <cell r="I3787">
            <v>13835906370</v>
          </cell>
        </row>
        <row r="3788">
          <cell r="A3788" t="str">
            <v>晋邦</v>
          </cell>
          <cell r="B3788" t="str">
            <v>螺纹钢</v>
          </cell>
          <cell r="C3788" t="str">
            <v>HRB400EФ10*9m</v>
          </cell>
          <cell r="D3788" t="str">
            <v>吨</v>
          </cell>
          <cell r="E3788">
            <v>20</v>
          </cell>
          <cell r="F3788">
            <v>45813</v>
          </cell>
          <cell r="G3788" t="str">
            <v>四川省南充市营山县咸安大道成都元泽环境技术有限公司营山分公司（中核华兴市政道路项目部）</v>
          </cell>
          <cell r="H3788" t="str">
            <v>黎家敏</v>
          </cell>
          <cell r="I3788" t="str">
            <v>15082798787</v>
          </cell>
        </row>
        <row r="3789">
          <cell r="A3789" t="str">
            <v>晋邦</v>
          </cell>
          <cell r="B3789" t="str">
            <v>螺纹钢</v>
          </cell>
          <cell r="C3789" t="str">
            <v>HRB400EФ12*9m</v>
          </cell>
          <cell r="D3789" t="str">
            <v>吨</v>
          </cell>
          <cell r="E3789">
            <v>15</v>
          </cell>
          <cell r="F3789">
            <v>45813</v>
          </cell>
          <cell r="G3789" t="str">
            <v>四川省南充市营山县咸安大道成都元泽环境技术有限公司营山分公司（中核华兴市政道路项目部）</v>
          </cell>
          <cell r="H3789" t="str">
            <v>黎家敏</v>
          </cell>
          <cell r="I3789" t="str">
            <v>15082798787</v>
          </cell>
        </row>
        <row r="3790">
          <cell r="A3790" t="str">
            <v>山东高速</v>
          </cell>
          <cell r="B3790" t="str">
            <v>高线</v>
          </cell>
          <cell r="C3790" t="str">
            <v>HPB300Φ12</v>
          </cell>
          <cell r="D3790" t="str">
            <v>吨</v>
          </cell>
          <cell r="E3790">
            <v>35</v>
          </cell>
          <cell r="F3790">
            <v>45813</v>
          </cell>
          <cell r="G3790" t="str">
            <v>（中铁广州局-成渝扩容2标）成渝扩容项目ZCB3-2标2＃拌和站【雁江区联盟桥东北50米(资资路) 】</v>
          </cell>
          <cell r="H3790" t="str">
            <v>刘沛琦</v>
          </cell>
          <cell r="I3790">
            <v>18011784798</v>
          </cell>
        </row>
        <row r="3791">
          <cell r="A3791" t="str">
            <v>山东高速</v>
          </cell>
          <cell r="B3791" t="str">
            <v>盘螺</v>
          </cell>
          <cell r="C3791" t="str">
            <v>HRB400E Φ12</v>
          </cell>
          <cell r="D3791" t="str">
            <v>吨</v>
          </cell>
          <cell r="E3791">
            <v>35</v>
          </cell>
          <cell r="F3791">
            <v>45813</v>
          </cell>
          <cell r="G3791" t="str">
            <v>（中铁广州局-成渝扩容2标）成渝扩容项目ZCB3-2标2＃拌和站【雁江区联盟桥东北50米(资资路) 】</v>
          </cell>
          <cell r="H3791" t="str">
            <v>刘沛琦</v>
          </cell>
          <cell r="I3791">
            <v>18011784798</v>
          </cell>
        </row>
        <row r="3792">
          <cell r="A3792" t="str">
            <v>山东高速</v>
          </cell>
          <cell r="B3792" t="str">
            <v>螺纹钢</v>
          </cell>
          <cell r="C3792" t="str">
            <v>HRB400E Φ22 12m</v>
          </cell>
          <cell r="D3792" t="str">
            <v>吨</v>
          </cell>
          <cell r="E3792">
            <v>35</v>
          </cell>
          <cell r="F3792">
            <v>45813</v>
          </cell>
          <cell r="G3792" t="str">
            <v>（中铁广州局-成渝扩容2标）成渝扩容项目ZCB3-2标2＃拌和站【雁江区联盟桥东北50米(资资路) 】</v>
          </cell>
          <cell r="H3792" t="str">
            <v>刘沛琦</v>
          </cell>
          <cell r="I3792">
            <v>18011784798</v>
          </cell>
        </row>
        <row r="3793">
          <cell r="A3793" t="str">
            <v>陕钢</v>
          </cell>
          <cell r="B3793" t="str">
            <v>盘螺</v>
          </cell>
          <cell r="C3793" t="str">
            <v>HRB400E Φ6</v>
          </cell>
          <cell r="D3793" t="str">
            <v>吨</v>
          </cell>
          <cell r="E3793">
            <v>6</v>
          </cell>
          <cell r="F3793">
            <v>45813</v>
          </cell>
          <cell r="G3793" t="str">
            <v>（北京工程局乐山机场项目）乐山市五通桥区冠英镇</v>
          </cell>
          <cell r="H3793" t="str">
            <v>王治</v>
          </cell>
          <cell r="I3793">
            <v>18811564698</v>
          </cell>
        </row>
        <row r="3794">
          <cell r="A3794" t="str">
            <v>陕钢</v>
          </cell>
          <cell r="B3794" t="str">
            <v>盘螺</v>
          </cell>
          <cell r="C3794" t="str">
            <v>HRB400E Φ8</v>
          </cell>
          <cell r="D3794" t="str">
            <v>吨</v>
          </cell>
          <cell r="E3794">
            <v>28</v>
          </cell>
          <cell r="F3794">
            <v>45813</v>
          </cell>
          <cell r="G3794" t="str">
            <v>（北京工程局乐山机场项目）乐山市五通桥区冠英镇</v>
          </cell>
          <cell r="H3794" t="str">
            <v>王治</v>
          </cell>
          <cell r="I3794">
            <v>18811564698</v>
          </cell>
        </row>
        <row r="3795">
          <cell r="A3795" t="str">
            <v>达钢</v>
          </cell>
          <cell r="B3795" t="str">
            <v>螺纹钢</v>
          </cell>
          <cell r="C3795" t="str">
            <v>HRB400E Φ12 9m</v>
          </cell>
          <cell r="D3795" t="str">
            <v>吨</v>
          </cell>
          <cell r="E3795">
            <v>45</v>
          </cell>
          <cell r="F3795">
            <v>45813</v>
          </cell>
          <cell r="G3795" t="str">
            <v>（十九冶-江龙高速二分部）重庆市云阳县宝坪镇双塆村*宝坪梁场</v>
          </cell>
          <cell r="H3795" t="str">
            <v>张鹏</v>
          </cell>
          <cell r="I3795">
            <v>18223006448</v>
          </cell>
        </row>
        <row r="3796">
          <cell r="A3796" t="str">
            <v>达钢</v>
          </cell>
          <cell r="B3796" t="str">
            <v>螺纹钢</v>
          </cell>
          <cell r="C3796" t="str">
            <v>HRB400E Φ16 9m</v>
          </cell>
          <cell r="D3796" t="str">
            <v>吨</v>
          </cell>
          <cell r="E3796">
            <v>25</v>
          </cell>
          <cell r="F3796">
            <v>45813</v>
          </cell>
          <cell r="G3796" t="str">
            <v>（十九冶-江龙高速二分部）重庆市云阳县宝坪镇双塆村*宝坪梁场</v>
          </cell>
          <cell r="H3796" t="str">
            <v>张鹏</v>
          </cell>
          <cell r="I3796">
            <v>18223006448</v>
          </cell>
        </row>
        <row r="3797">
          <cell r="A3797" t="str">
            <v>达钢</v>
          </cell>
          <cell r="B3797" t="str">
            <v>高线</v>
          </cell>
          <cell r="C3797" t="str">
            <v>HPB300Φ10</v>
          </cell>
          <cell r="D3797" t="str">
            <v>吨</v>
          </cell>
          <cell r="E3797">
            <v>3</v>
          </cell>
          <cell r="F3797">
            <v>45813</v>
          </cell>
          <cell r="G3797" t="str">
            <v>（十九冶-华电重庆奉节）重庆市奉节县康乐镇七星村</v>
          </cell>
          <cell r="H3797" t="str">
            <v>岑甲乐</v>
          </cell>
          <cell r="I3797">
            <v>17349037782</v>
          </cell>
        </row>
        <row r="3798">
          <cell r="A3798" t="str">
            <v>达钢</v>
          </cell>
          <cell r="B3798" t="str">
            <v>螺纹钢</v>
          </cell>
          <cell r="C3798" t="str">
            <v>HRB400E Φ14 9m</v>
          </cell>
          <cell r="D3798" t="str">
            <v>吨</v>
          </cell>
          <cell r="E3798">
            <v>3</v>
          </cell>
          <cell r="F3798">
            <v>45813</v>
          </cell>
          <cell r="G3798" t="str">
            <v>（十九冶-华电重庆奉节）重庆市奉节县康乐镇七星村</v>
          </cell>
          <cell r="H3798" t="str">
            <v>岑甲乐</v>
          </cell>
          <cell r="I3798">
            <v>17349037782</v>
          </cell>
        </row>
        <row r="3799">
          <cell r="A3799" t="str">
            <v>达钢</v>
          </cell>
          <cell r="B3799" t="str">
            <v>螺纹钢</v>
          </cell>
          <cell r="C3799" t="str">
            <v>HRB400E Φ20 9m</v>
          </cell>
          <cell r="D3799" t="str">
            <v>吨</v>
          </cell>
          <cell r="E3799">
            <v>18</v>
          </cell>
          <cell r="F3799">
            <v>45813</v>
          </cell>
          <cell r="G3799" t="str">
            <v>（十九冶-华电重庆奉节）重庆市奉节县康乐镇七星村</v>
          </cell>
          <cell r="H3799" t="str">
            <v>岑甲乐</v>
          </cell>
          <cell r="I3799">
            <v>17349037782</v>
          </cell>
        </row>
        <row r="3800">
          <cell r="A3800" t="str">
            <v>达钢</v>
          </cell>
          <cell r="B3800" t="str">
            <v>螺纹钢</v>
          </cell>
          <cell r="C3800" t="str">
            <v>HRB400E Φ28 9m</v>
          </cell>
          <cell r="D3800" t="str">
            <v>吨</v>
          </cell>
          <cell r="E3800">
            <v>9</v>
          </cell>
          <cell r="F3800">
            <v>45813</v>
          </cell>
          <cell r="G3800" t="str">
            <v>（十九冶-华电重庆奉节）重庆市奉节县康乐镇七星村</v>
          </cell>
          <cell r="H3800" t="str">
            <v>岑甲乐</v>
          </cell>
          <cell r="I3800">
            <v>17349037782</v>
          </cell>
        </row>
        <row r="3801">
          <cell r="A3801" t="str">
            <v>达钢</v>
          </cell>
          <cell r="B3801" t="str">
            <v>螺纹钢</v>
          </cell>
          <cell r="C3801" t="str">
            <v>HRB400E Φ32 9m</v>
          </cell>
          <cell r="D3801" t="str">
            <v>吨</v>
          </cell>
          <cell r="E3801">
            <v>3</v>
          </cell>
          <cell r="F3801">
            <v>45813</v>
          </cell>
          <cell r="G3801" t="str">
            <v>（十九冶-华电重庆奉节）重庆市奉节县康乐镇七星村</v>
          </cell>
          <cell r="H3801" t="str">
            <v>岑甲乐</v>
          </cell>
          <cell r="I3801">
            <v>17349037782</v>
          </cell>
        </row>
        <row r="3802">
          <cell r="A3802" t="str">
            <v>晋邦</v>
          </cell>
          <cell r="B3802" t="str">
            <v>高线</v>
          </cell>
          <cell r="C3802" t="str">
            <v>HPB300 Φ6</v>
          </cell>
          <cell r="D3802" t="str">
            <v>吨</v>
          </cell>
          <cell r="E3802">
            <v>17.5</v>
          </cell>
          <cell r="F3802">
            <v>45813</v>
          </cell>
          <cell r="G3802" t="str">
            <v>（商投建工达州中医药科技园-1工区）达州市通川区达州中医药职业学院犀牛大道北段</v>
          </cell>
          <cell r="H3802" t="str">
            <v>程黄刚</v>
          </cell>
          <cell r="I3802">
            <v>15108211617</v>
          </cell>
        </row>
        <row r="3803">
          <cell r="A3803" t="str">
            <v>晋邦</v>
          </cell>
          <cell r="B3803" t="str">
            <v>螺纹钢</v>
          </cell>
          <cell r="C3803" t="str">
            <v>HRB500E Φ16</v>
          </cell>
          <cell r="D3803" t="str">
            <v>吨</v>
          </cell>
          <cell r="E3803">
            <v>8</v>
          </cell>
          <cell r="F3803">
            <v>45813</v>
          </cell>
          <cell r="G3803" t="str">
            <v>（商投建工达州中医药科技园-1工区）达州市通川区达州中医药职业学院犀牛大道北段</v>
          </cell>
          <cell r="H3803" t="str">
            <v>程黄刚</v>
          </cell>
          <cell r="I3803">
            <v>15108211617</v>
          </cell>
        </row>
        <row r="3804">
          <cell r="A3804" t="str">
            <v>晋邦</v>
          </cell>
          <cell r="B3804" t="str">
            <v>螺纹钢</v>
          </cell>
          <cell r="C3804" t="str">
            <v>HRB500E Φ18</v>
          </cell>
          <cell r="D3804" t="str">
            <v>吨</v>
          </cell>
          <cell r="E3804">
            <v>8</v>
          </cell>
          <cell r="F3804">
            <v>45813</v>
          </cell>
          <cell r="G3804" t="str">
            <v>（商投建工达州中医药科技园-1工区）达州市通川区达州中医药职业学院犀牛大道北段</v>
          </cell>
          <cell r="H3804" t="str">
            <v>程黄刚</v>
          </cell>
          <cell r="I3804">
            <v>15108211617</v>
          </cell>
        </row>
        <row r="3805">
          <cell r="A3805" t="str">
            <v>晋邦</v>
          </cell>
          <cell r="B3805" t="str">
            <v>螺纹钢</v>
          </cell>
          <cell r="C3805" t="str">
            <v>HRB500E Φ20</v>
          </cell>
          <cell r="D3805" t="str">
            <v>吨</v>
          </cell>
          <cell r="E3805">
            <v>8</v>
          </cell>
          <cell r="F3805">
            <v>45813</v>
          </cell>
          <cell r="G3805" t="str">
            <v>（商投建工达州中医药科技园-1工区）达州市通川区达州中医药职业学院犀牛大道北段</v>
          </cell>
          <cell r="H3805" t="str">
            <v>程黄刚</v>
          </cell>
          <cell r="I3805">
            <v>15108211617</v>
          </cell>
        </row>
        <row r="3806">
          <cell r="A3806" t="str">
            <v>晋邦</v>
          </cell>
          <cell r="B3806" t="str">
            <v>螺纹钢</v>
          </cell>
          <cell r="C3806" t="str">
            <v>HRB500E Φ22</v>
          </cell>
          <cell r="D3806" t="str">
            <v>吨</v>
          </cell>
          <cell r="E3806">
            <v>10</v>
          </cell>
          <cell r="F3806">
            <v>45813</v>
          </cell>
          <cell r="G3806" t="str">
            <v>（商投建工达州中医药科技园-1工区）达州市通川区达州中医药职业学院犀牛大道北段</v>
          </cell>
          <cell r="H3806" t="str">
            <v>程黄刚</v>
          </cell>
          <cell r="I3806">
            <v>15108211617</v>
          </cell>
        </row>
        <row r="3807">
          <cell r="A3807" t="str">
            <v>晋邦</v>
          </cell>
          <cell r="B3807" t="str">
            <v>螺纹钢</v>
          </cell>
          <cell r="C3807" t="str">
            <v>HRB400E Φ14 9m</v>
          </cell>
          <cell r="D3807" t="str">
            <v>吨</v>
          </cell>
          <cell r="E3807">
            <v>35</v>
          </cell>
          <cell r="F3807">
            <v>45813</v>
          </cell>
          <cell r="G3807" t="str">
            <v>（商投建工达州中医药科技园-1工区）达州市通川区达州中医药职业学院犀牛大道北段</v>
          </cell>
          <cell r="H3807" t="str">
            <v>程黄刚</v>
          </cell>
          <cell r="I3807">
            <v>15108211617</v>
          </cell>
        </row>
        <row r="3808">
          <cell r="A3808" t="str">
            <v>达钢</v>
          </cell>
          <cell r="B3808" t="str">
            <v>螺纹钢</v>
          </cell>
          <cell r="C3808" t="str">
            <v>HRB500E Φ12</v>
          </cell>
          <cell r="D3808" t="str">
            <v>吨</v>
          </cell>
          <cell r="E3808">
            <v>12</v>
          </cell>
          <cell r="F3808">
            <v>45813</v>
          </cell>
          <cell r="G3808" t="str">
            <v>（商投建工达州中医药科技园-1工区）达州市通川区达州中医药职业学院犀牛大道北段</v>
          </cell>
          <cell r="H3808" t="str">
            <v>程黄刚</v>
          </cell>
          <cell r="I3808">
            <v>15108211617</v>
          </cell>
        </row>
        <row r="3809">
          <cell r="A3809" t="str">
            <v>达钢</v>
          </cell>
          <cell r="B3809" t="str">
            <v>螺纹钢</v>
          </cell>
          <cell r="C3809" t="str">
            <v>HRB500E Φ14</v>
          </cell>
          <cell r="D3809" t="str">
            <v>吨</v>
          </cell>
          <cell r="E3809">
            <v>9</v>
          </cell>
          <cell r="F3809">
            <v>45813</v>
          </cell>
          <cell r="G3809" t="str">
            <v>（商投建工达州中医药科技园-1工区）达州市通川区达州中医药职业学院犀牛大道北段</v>
          </cell>
          <cell r="H3809" t="str">
            <v>程黄刚</v>
          </cell>
          <cell r="I3809">
            <v>15108211617</v>
          </cell>
        </row>
        <row r="3810">
          <cell r="A3810" t="str">
            <v>达钢</v>
          </cell>
          <cell r="B3810" t="str">
            <v>螺纹钢</v>
          </cell>
          <cell r="C3810" t="str">
            <v>HRB500E Φ25</v>
          </cell>
          <cell r="D3810" t="str">
            <v>吨</v>
          </cell>
          <cell r="E3810">
            <v>15</v>
          </cell>
          <cell r="F3810">
            <v>45813</v>
          </cell>
          <cell r="G3810" t="str">
            <v>（商投建工达州中医药科技园-1工区）达州市通川区达州中医药职业学院犀牛大道北段</v>
          </cell>
          <cell r="H3810" t="str">
            <v>程黄刚</v>
          </cell>
          <cell r="I3810">
            <v>15108211617</v>
          </cell>
        </row>
        <row r="3811">
          <cell r="A3811" t="str">
            <v>达钢</v>
          </cell>
          <cell r="B3811" t="str">
            <v>螺纹钢</v>
          </cell>
          <cell r="C3811" t="str">
            <v>HRB400E Φ14 9m</v>
          </cell>
          <cell r="D3811" t="str">
            <v>吨</v>
          </cell>
          <cell r="E3811">
            <v>21</v>
          </cell>
          <cell r="F3811">
            <v>45813</v>
          </cell>
          <cell r="G3811" t="str">
            <v>（商投建工达州中医药科技园-1工区）达州市通川区达州中医药职业学院犀牛大道北段</v>
          </cell>
          <cell r="H3811" t="str">
            <v>程黄刚</v>
          </cell>
          <cell r="I3811">
            <v>15108211617</v>
          </cell>
        </row>
        <row r="3812">
          <cell r="A3812" t="str">
            <v>晋邦</v>
          </cell>
          <cell r="B3812" t="str">
            <v>螺纹钢</v>
          </cell>
          <cell r="C3812" t="str">
            <v>HRB400E Φ12 9m</v>
          </cell>
          <cell r="D3812" t="str">
            <v>吨</v>
          </cell>
          <cell r="E3812">
            <v>18</v>
          </cell>
          <cell r="F3812">
            <v>45814</v>
          </cell>
          <cell r="G3812" t="str">
            <v>（十九冶-江龙高速一分部）重庆市云阳县X886附近中国十九冶开云高速项目总包部西98米*龙王溪大桥桥面</v>
          </cell>
          <cell r="H3812" t="str">
            <v>吴章红</v>
          </cell>
          <cell r="I3812">
            <v>18628165772</v>
          </cell>
        </row>
        <row r="3813">
          <cell r="A3813" t="str">
            <v>晋邦</v>
          </cell>
          <cell r="B3813" t="str">
            <v>螺纹钢</v>
          </cell>
          <cell r="C3813" t="str">
            <v>HRB400E Φ16 9m</v>
          </cell>
          <cell r="D3813" t="str">
            <v>吨</v>
          </cell>
          <cell r="E3813">
            <v>18</v>
          </cell>
          <cell r="F3813">
            <v>45814</v>
          </cell>
          <cell r="G3813" t="str">
            <v>（十九冶-江龙高速一分部）重庆市云阳县X886附近中国十九冶开云高速项目总包部西98米*龙王溪大桥桥面</v>
          </cell>
          <cell r="H3813" t="str">
            <v>吴章红</v>
          </cell>
          <cell r="I3813">
            <v>18628165772</v>
          </cell>
        </row>
        <row r="3814">
          <cell r="A3814" t="str">
            <v>泸钢</v>
          </cell>
          <cell r="B3814" t="str">
            <v>盘螺</v>
          </cell>
          <cell r="C3814" t="str">
            <v>HRB400E Φ12</v>
          </cell>
          <cell r="D3814" t="str">
            <v>吨</v>
          </cell>
          <cell r="E3814">
            <v>30</v>
          </cell>
          <cell r="F3814">
            <v>45814</v>
          </cell>
          <cell r="G3814" t="str">
            <v>（自永2标九局西南分公司钢筋棚）四川省自贡市骑龙镇大湾村</v>
          </cell>
          <cell r="H3814" t="str">
            <v>高彦彬</v>
          </cell>
          <cell r="I3814">
            <v>13835906370</v>
          </cell>
        </row>
        <row r="3815">
          <cell r="A3815" t="str">
            <v>泸钢</v>
          </cell>
          <cell r="B3815" t="str">
            <v>螺纹钢</v>
          </cell>
          <cell r="C3815" t="str">
            <v>HRB400E Φ14×9米</v>
          </cell>
          <cell r="D3815" t="str">
            <v>吨</v>
          </cell>
          <cell r="E3815">
            <v>20</v>
          </cell>
          <cell r="F3815">
            <v>45814</v>
          </cell>
          <cell r="G3815" t="str">
            <v>（自永2标九局西南分公司钢筋棚）四川省自贡市骑龙镇大湾村</v>
          </cell>
          <cell r="H3815" t="str">
            <v>高彦彬</v>
          </cell>
          <cell r="I3815">
            <v>13835906370</v>
          </cell>
        </row>
        <row r="3816">
          <cell r="A3816" t="str">
            <v>泸钢</v>
          </cell>
          <cell r="B3816" t="str">
            <v>螺纹钢</v>
          </cell>
          <cell r="C3816" t="str">
            <v>HRB400E Φ16×9米</v>
          </cell>
          <cell r="D3816" t="str">
            <v>吨</v>
          </cell>
          <cell r="E3816">
            <v>20</v>
          </cell>
          <cell r="F3816">
            <v>45814</v>
          </cell>
          <cell r="G3816" t="str">
            <v>（自永2标九局西南分公司钢筋棚）四川省自贡市骑龙镇大湾村</v>
          </cell>
          <cell r="H3816" t="str">
            <v>高彦彬</v>
          </cell>
          <cell r="I3816">
            <v>13835906370</v>
          </cell>
        </row>
        <row r="3817">
          <cell r="A3817" t="str">
            <v>德胜</v>
          </cell>
          <cell r="B3817" t="str">
            <v>螺纹钢</v>
          </cell>
          <cell r="C3817" t="str">
            <v>HRB400E Φ20×9米</v>
          </cell>
          <cell r="D3817" t="str">
            <v>吨</v>
          </cell>
          <cell r="E3817">
            <v>20</v>
          </cell>
          <cell r="F3817">
            <v>45814</v>
          </cell>
          <cell r="G3817" t="str">
            <v>（自永2标九局西南分公司钢筋棚）四川省自贡市骑龙镇大湾村</v>
          </cell>
          <cell r="H3817" t="str">
            <v>高彦彬</v>
          </cell>
          <cell r="I3817">
            <v>13835906370</v>
          </cell>
        </row>
        <row r="3818">
          <cell r="A3818" t="str">
            <v>德胜</v>
          </cell>
          <cell r="B3818" t="str">
            <v>螺纹钢</v>
          </cell>
          <cell r="C3818" t="str">
            <v>HRB400E Φ22×9米</v>
          </cell>
          <cell r="D3818" t="str">
            <v>吨</v>
          </cell>
          <cell r="E3818">
            <v>10</v>
          </cell>
          <cell r="F3818">
            <v>45814</v>
          </cell>
          <cell r="G3818" t="str">
            <v>（自永2标九局西南分公司钢筋棚）四川省自贡市骑龙镇大湾村</v>
          </cell>
          <cell r="H3818" t="str">
            <v>高彦彬</v>
          </cell>
          <cell r="I3818">
            <v>13835906370</v>
          </cell>
        </row>
        <row r="3819">
          <cell r="A3819" t="str">
            <v>德胜</v>
          </cell>
          <cell r="B3819" t="str">
            <v>螺纹钢</v>
          </cell>
          <cell r="C3819" t="str">
            <v>HRB400E Φ25×12米</v>
          </cell>
          <cell r="D3819" t="str">
            <v>吨</v>
          </cell>
          <cell r="E3819">
            <v>30</v>
          </cell>
          <cell r="F3819">
            <v>45814</v>
          </cell>
          <cell r="G3819" t="str">
            <v>（自永2标九局西南分公司钢筋棚）四川省自贡市骑龙镇大湾村</v>
          </cell>
          <cell r="H3819" t="str">
            <v>高彦彬</v>
          </cell>
          <cell r="I3819">
            <v>13835906370</v>
          </cell>
        </row>
        <row r="3820">
          <cell r="A3820" t="str">
            <v>德胜</v>
          </cell>
          <cell r="B3820" t="str">
            <v>螺纹钢</v>
          </cell>
          <cell r="C3820" t="str">
            <v>HRB400E Φ28×9米</v>
          </cell>
          <cell r="D3820" t="str">
            <v>吨</v>
          </cell>
          <cell r="E3820">
            <v>30</v>
          </cell>
          <cell r="F3820">
            <v>45814</v>
          </cell>
          <cell r="G3820" t="str">
            <v>（自永2标九局西南分公司钢筋棚）四川省自贡市骑龙镇大湾村</v>
          </cell>
          <cell r="H3820" t="str">
            <v>高彦彬</v>
          </cell>
          <cell r="I3820">
            <v>13835906370</v>
          </cell>
        </row>
        <row r="3821">
          <cell r="A3821" t="str">
            <v>德胜</v>
          </cell>
          <cell r="B3821" t="str">
            <v>螺纹钢</v>
          </cell>
          <cell r="C3821" t="str">
            <v>HRB400E Φ32×12米</v>
          </cell>
          <cell r="D3821" t="str">
            <v>吨</v>
          </cell>
          <cell r="E3821">
            <v>20</v>
          </cell>
          <cell r="F3821">
            <v>45814</v>
          </cell>
          <cell r="G3821" t="str">
            <v>（自永2标九局西南分公司钢筋棚）四川省自贡市骑龙镇大湾村</v>
          </cell>
          <cell r="H3821" t="str">
            <v>高彦彬</v>
          </cell>
          <cell r="I3821">
            <v>13835906370</v>
          </cell>
        </row>
        <row r="3822">
          <cell r="A3822" t="str">
            <v>德胜</v>
          </cell>
          <cell r="B3822" t="str">
            <v>螺纹钢</v>
          </cell>
          <cell r="C3822" t="str">
            <v>HRB500E Φ28×12米</v>
          </cell>
          <cell r="D3822" t="str">
            <v>吨</v>
          </cell>
          <cell r="E3822">
            <v>30</v>
          </cell>
          <cell r="F3822">
            <v>45814</v>
          </cell>
          <cell r="G3822" t="str">
            <v>（自永2标九局西南分公司钢筋棚）四川省自贡市骑龙镇大湾村</v>
          </cell>
          <cell r="H3822" t="str">
            <v>高彦彬</v>
          </cell>
          <cell r="I3822">
            <v>13835906370</v>
          </cell>
        </row>
        <row r="3823">
          <cell r="A3823" t="str">
            <v>德胜</v>
          </cell>
          <cell r="B3823" t="str">
            <v>螺纹钢</v>
          </cell>
          <cell r="C3823" t="str">
            <v>HRB400EФ18*9m</v>
          </cell>
          <cell r="D3823" t="str">
            <v>吨</v>
          </cell>
          <cell r="E3823">
            <v>35</v>
          </cell>
          <cell r="F3823">
            <v>45814</v>
          </cell>
          <cell r="G3823" t="str">
            <v>（中铁六局呼和公司康新高速TJ4-2标）四川省甘孜藏族自治州康定市新都桥镇东俄罗三村中建八局搅拌站旁</v>
          </cell>
          <cell r="H3823" t="str">
            <v>王龙</v>
          </cell>
          <cell r="I3823">
            <v>18809490151</v>
          </cell>
        </row>
        <row r="3824">
          <cell r="A3824" t="str">
            <v>德胜</v>
          </cell>
          <cell r="B3824" t="str">
            <v>螺纹钢</v>
          </cell>
          <cell r="C3824" t="str">
            <v>HRB500EФ22*12m</v>
          </cell>
          <cell r="D3824" t="str">
            <v>吨</v>
          </cell>
          <cell r="E3824">
            <v>15</v>
          </cell>
          <cell r="F3824">
            <v>45814</v>
          </cell>
          <cell r="G3824" t="str">
            <v>（中核中原-温江北林医养综合体项目）四川省成都市温江区万春大道第三人民医院东</v>
          </cell>
          <cell r="H3824" t="str">
            <v>蔡杰</v>
          </cell>
          <cell r="I3824">
            <v>18875129329</v>
          </cell>
        </row>
        <row r="3825">
          <cell r="A3825" t="str">
            <v>海南海控</v>
          </cell>
          <cell r="B3825" t="str">
            <v>盘螺</v>
          </cell>
          <cell r="C3825" t="str">
            <v>HRB400EФ12</v>
          </cell>
          <cell r="D3825" t="str">
            <v>吨</v>
          </cell>
          <cell r="E3825">
            <v>17</v>
          </cell>
          <cell r="F3825">
            <v>45815</v>
          </cell>
          <cell r="G3825" t="str">
            <v>（中铁六局呼和公司康新高速TJ4-2标）四川省甘孜藏族自治州康定市新都桥镇东俄罗三村中建八局搅拌站旁</v>
          </cell>
          <cell r="H3825" t="str">
            <v>王龙</v>
          </cell>
          <cell r="I3825">
            <v>18809490151</v>
          </cell>
        </row>
        <row r="3826">
          <cell r="A3826" t="str">
            <v>海南海控</v>
          </cell>
          <cell r="B3826" t="str">
            <v>高线</v>
          </cell>
          <cell r="C3826" t="str">
            <v>HPB300Ф12</v>
          </cell>
          <cell r="D3826" t="str">
            <v>吨</v>
          </cell>
          <cell r="E3826">
            <v>17</v>
          </cell>
          <cell r="F3826">
            <v>45815</v>
          </cell>
          <cell r="G3826" t="str">
            <v>（中铁六局呼和公司康新高速TJ4-2标）四川省甘孜藏族自治州康定市新都桥镇东俄罗三村中建八局搅拌站旁</v>
          </cell>
          <cell r="H3826" t="str">
            <v>王龙</v>
          </cell>
          <cell r="I3826">
            <v>18809490151</v>
          </cell>
        </row>
        <row r="3827">
          <cell r="A3827" t="str">
            <v>德胜</v>
          </cell>
          <cell r="B3827" t="str">
            <v>螺纹钢</v>
          </cell>
          <cell r="C3827" t="str">
            <v>HRB400E Φ18 9m</v>
          </cell>
          <cell r="D3827" t="str">
            <v>吨</v>
          </cell>
          <cell r="E3827">
            <v>35</v>
          </cell>
          <cell r="F3827">
            <v>45815</v>
          </cell>
          <cell r="G3827" t="str">
            <v>（中铁广州局-资乐高速5标）四川省乐山市井研县希望大道116号</v>
          </cell>
          <cell r="H3827" t="str">
            <v>廖俊杰</v>
          </cell>
          <cell r="I3827">
            <v>15775100965</v>
          </cell>
        </row>
        <row r="3828">
          <cell r="A3828" t="str">
            <v>德胜</v>
          </cell>
          <cell r="B3828" t="str">
            <v>螺纹钢</v>
          </cell>
          <cell r="C3828" t="str">
            <v>HRB400E Φ14 9m</v>
          </cell>
          <cell r="D3828" t="str">
            <v>吨</v>
          </cell>
          <cell r="E3828">
            <v>81</v>
          </cell>
          <cell r="F3828">
            <v>45815</v>
          </cell>
          <cell r="G3828" t="str">
            <v>（华西简阳西城嘉苑）四川省成都市简阳市简城街道高屋村</v>
          </cell>
          <cell r="H3828" t="str">
            <v>张瀚镭</v>
          </cell>
          <cell r="I3828">
            <v>15884666220</v>
          </cell>
        </row>
        <row r="3829">
          <cell r="A3829" t="str">
            <v>德胜</v>
          </cell>
          <cell r="B3829" t="str">
            <v>螺纹钢</v>
          </cell>
          <cell r="C3829" t="str">
            <v>HRB400E Φ16 9m</v>
          </cell>
          <cell r="D3829" t="str">
            <v>吨</v>
          </cell>
          <cell r="E3829">
            <v>7</v>
          </cell>
          <cell r="F3829">
            <v>45815</v>
          </cell>
          <cell r="G3829" t="str">
            <v>（华西简阳西城嘉苑）四川省成都市简阳市简城街道高屋村</v>
          </cell>
          <cell r="H3829" t="str">
            <v>张瀚镭</v>
          </cell>
          <cell r="I3829">
            <v>15884666220</v>
          </cell>
        </row>
        <row r="3830">
          <cell r="A3830" t="str">
            <v>德胜</v>
          </cell>
          <cell r="B3830" t="str">
            <v>螺纹钢</v>
          </cell>
          <cell r="C3830" t="str">
            <v>HRB400E Φ18 9m</v>
          </cell>
          <cell r="D3830" t="str">
            <v>吨</v>
          </cell>
          <cell r="E3830">
            <v>25</v>
          </cell>
          <cell r="F3830">
            <v>45815</v>
          </cell>
          <cell r="G3830" t="str">
            <v>（华西简阳西城嘉苑）四川省成都市简阳市简城街道高屋村</v>
          </cell>
          <cell r="H3830" t="str">
            <v>张瀚镭</v>
          </cell>
          <cell r="I3830">
            <v>15884666220</v>
          </cell>
        </row>
        <row r="3831">
          <cell r="A3831" t="str">
            <v>德胜</v>
          </cell>
          <cell r="B3831" t="str">
            <v>螺纹钢</v>
          </cell>
          <cell r="C3831" t="str">
            <v>HRB400E Φ20 9m</v>
          </cell>
          <cell r="D3831" t="str">
            <v>吨</v>
          </cell>
          <cell r="E3831">
            <v>36</v>
          </cell>
          <cell r="F3831">
            <v>45815</v>
          </cell>
          <cell r="G3831" t="str">
            <v>（华西简阳西城嘉苑）四川省成都市简阳市简城街道高屋村</v>
          </cell>
          <cell r="H3831" t="str">
            <v>张瀚镭</v>
          </cell>
          <cell r="I3831">
            <v>15884666220</v>
          </cell>
        </row>
        <row r="3832">
          <cell r="A3832" t="str">
            <v>德胜</v>
          </cell>
          <cell r="B3832" t="str">
            <v>螺纹钢</v>
          </cell>
          <cell r="C3832" t="str">
            <v>HRB400E Φ22 9m</v>
          </cell>
          <cell r="D3832" t="str">
            <v>吨</v>
          </cell>
          <cell r="E3832">
            <v>6</v>
          </cell>
          <cell r="F3832">
            <v>45815</v>
          </cell>
          <cell r="G3832" t="str">
            <v>（华西简阳西城嘉苑）四川省成都市简阳市简城街道高屋村</v>
          </cell>
          <cell r="H3832" t="str">
            <v>张瀚镭</v>
          </cell>
          <cell r="I3832">
            <v>15884666220</v>
          </cell>
        </row>
        <row r="3833">
          <cell r="A3833" t="str">
            <v>德胜</v>
          </cell>
          <cell r="B3833" t="str">
            <v>螺纹钢</v>
          </cell>
          <cell r="C3833" t="str">
            <v>HRB400E Φ25 9m</v>
          </cell>
          <cell r="D3833" t="str">
            <v>吨</v>
          </cell>
          <cell r="E3833">
            <v>12</v>
          </cell>
          <cell r="F3833">
            <v>45815</v>
          </cell>
          <cell r="G3833" t="str">
            <v>（华西简阳西城嘉苑）四川省成都市简阳市简城街道高屋村</v>
          </cell>
          <cell r="H3833" t="str">
            <v>张瀚镭</v>
          </cell>
          <cell r="I3833">
            <v>15884666220</v>
          </cell>
        </row>
        <row r="3834">
          <cell r="A3834" t="str">
            <v>德胜</v>
          </cell>
          <cell r="B3834" t="str">
            <v>螺纹钢</v>
          </cell>
          <cell r="C3834" t="str">
            <v>HRB400E Φ28 9m</v>
          </cell>
          <cell r="D3834" t="str">
            <v>吨</v>
          </cell>
          <cell r="E3834">
            <v>65</v>
          </cell>
          <cell r="F3834">
            <v>45815</v>
          </cell>
          <cell r="G3834" t="str">
            <v>（华西简阳西城嘉苑）四川省成都市简阳市简城街道高屋村</v>
          </cell>
          <cell r="H3834" t="str">
            <v>张瀚镭</v>
          </cell>
          <cell r="I3834">
            <v>15884666220</v>
          </cell>
        </row>
        <row r="3835">
          <cell r="A3835" t="str">
            <v>德胜</v>
          </cell>
          <cell r="B3835" t="str">
            <v>螺纹钢</v>
          </cell>
          <cell r="C3835" t="str">
            <v>HRB400E Φ32 9m</v>
          </cell>
          <cell r="D3835" t="str">
            <v>吨</v>
          </cell>
          <cell r="E3835">
            <v>13</v>
          </cell>
          <cell r="F3835">
            <v>45815</v>
          </cell>
          <cell r="G3835" t="str">
            <v>（华西简阳西城嘉苑）四川省成都市简阳市简城街道高屋村</v>
          </cell>
          <cell r="H3835" t="str">
            <v>张瀚镭</v>
          </cell>
          <cell r="I3835">
            <v>15884666220</v>
          </cell>
        </row>
        <row r="3836">
          <cell r="A3836" t="str">
            <v>吉晨盛泰</v>
          </cell>
          <cell r="B3836" t="str">
            <v>盘螺</v>
          </cell>
          <cell r="C3836" t="str">
            <v>HRB400EΦ10</v>
          </cell>
          <cell r="D3836" t="str">
            <v>吨</v>
          </cell>
          <cell r="E3836">
            <v>35</v>
          </cell>
          <cell r="F3836">
            <v>45816</v>
          </cell>
          <cell r="G3836" t="str">
            <v>（中铁广州局深圳公司西昭高速9标）四川省凉山彝族自治州西昌市西乡乡三百村</v>
          </cell>
          <cell r="H3836" t="str">
            <v>伍红林</v>
          </cell>
          <cell r="I3836">
            <v>18683860677</v>
          </cell>
        </row>
        <row r="3837">
          <cell r="A3837" t="str">
            <v>山东高速</v>
          </cell>
          <cell r="B3837" t="str">
            <v>螺纹钢</v>
          </cell>
          <cell r="C3837" t="str">
            <v>HRB400E Φ12 12m</v>
          </cell>
          <cell r="D3837" t="str">
            <v>吨</v>
          </cell>
          <cell r="E3837">
            <v>70</v>
          </cell>
          <cell r="F3837">
            <v>45816</v>
          </cell>
          <cell r="G3837" t="str">
            <v>（中铁五局-成渝扩容3标）四川省资阳市雁江区伍隍镇铺子村雁江区X138</v>
          </cell>
          <cell r="H3837" t="str">
            <v>王健</v>
          </cell>
          <cell r="I3837">
            <v>17726168395</v>
          </cell>
        </row>
        <row r="3838">
          <cell r="A3838" t="str">
            <v>山东高速</v>
          </cell>
          <cell r="B3838" t="str">
            <v>螺纹钢</v>
          </cell>
          <cell r="C3838" t="str">
            <v>HRB400E Φ20 12m</v>
          </cell>
          <cell r="D3838" t="str">
            <v>吨</v>
          </cell>
          <cell r="E3838">
            <v>70</v>
          </cell>
          <cell r="F3838">
            <v>45816</v>
          </cell>
          <cell r="G3838" t="str">
            <v>（中铁五局-成渝扩容3标）四川省资阳市雁江区伍隍镇铺子村雁江区X138</v>
          </cell>
          <cell r="H3838" t="str">
            <v>王健</v>
          </cell>
          <cell r="I3838">
            <v>17726168395</v>
          </cell>
        </row>
        <row r="3839">
          <cell r="A3839" t="str">
            <v>山东高速</v>
          </cell>
          <cell r="B3839" t="str">
            <v>螺纹钢</v>
          </cell>
          <cell r="C3839" t="str">
            <v>HRB400E Φ20 9m</v>
          </cell>
          <cell r="D3839" t="str">
            <v>吨</v>
          </cell>
          <cell r="E3839">
            <v>35</v>
          </cell>
          <cell r="F3839">
            <v>45816</v>
          </cell>
          <cell r="G3839" t="str">
            <v>（中铁五局-成渝扩容3标）四川省资阳市雁江区伍隍镇铺子村雁江区X138</v>
          </cell>
          <cell r="H3839" t="str">
            <v>王健</v>
          </cell>
          <cell r="I3839">
            <v>17726168395</v>
          </cell>
        </row>
        <row r="3840">
          <cell r="A3840" t="str">
            <v>山东高速</v>
          </cell>
          <cell r="B3840" t="str">
            <v>螺纹钢</v>
          </cell>
          <cell r="C3840" t="str">
            <v>HRB400E Φ25 9m</v>
          </cell>
          <cell r="D3840" t="str">
            <v>吨</v>
          </cell>
          <cell r="E3840">
            <v>140</v>
          </cell>
          <cell r="F3840">
            <v>45816</v>
          </cell>
          <cell r="G3840" t="str">
            <v>（中铁五局-成渝扩容3标）四川省资阳市雁江区伍隍镇铺子村雁江区X138</v>
          </cell>
          <cell r="H3840" t="str">
            <v>王健</v>
          </cell>
          <cell r="I3840">
            <v>17726168395</v>
          </cell>
        </row>
        <row r="3841">
          <cell r="A3841" t="str">
            <v>达钢</v>
          </cell>
          <cell r="B3841" t="str">
            <v>螺纹钢</v>
          </cell>
          <cell r="C3841" t="str">
            <v>HRB400E Φ12 9m</v>
          </cell>
          <cell r="D3841" t="str">
            <v>吨</v>
          </cell>
          <cell r="E3841">
            <v>5.6</v>
          </cell>
          <cell r="F3841">
            <v>45817</v>
          </cell>
          <cell r="G3841" t="str">
            <v>(五冶钢构医学科学产业园建设项目房建一部-四标（3-7）)四川省南充市顺庆区搬罾街道学府大道二段</v>
          </cell>
          <cell r="H3841" t="str">
            <v>胡泽宇</v>
          </cell>
          <cell r="I3841">
            <v>18141337338</v>
          </cell>
        </row>
        <row r="3842">
          <cell r="A3842" t="str">
            <v>达钢</v>
          </cell>
          <cell r="B3842" t="str">
            <v>螺纹钢</v>
          </cell>
          <cell r="C3842" t="str">
            <v>HRB400E Φ14 9m</v>
          </cell>
          <cell r="D3842" t="str">
            <v>吨</v>
          </cell>
          <cell r="E3842">
            <v>30.4</v>
          </cell>
          <cell r="F3842">
            <v>45817</v>
          </cell>
          <cell r="G3842" t="str">
            <v>(五冶钢构医学科学产业园建设项目房建一部-四标（3-7）)四川省南充市顺庆区搬罾街道学府大道二段</v>
          </cell>
          <cell r="H3842" t="str">
            <v>胡泽宇</v>
          </cell>
          <cell r="I3842">
            <v>18141337338</v>
          </cell>
        </row>
        <row r="3843">
          <cell r="A3843" t="str">
            <v>德胜</v>
          </cell>
          <cell r="B3843" t="str">
            <v>螺纹钢</v>
          </cell>
          <cell r="C3843" t="str">
            <v>HRB400E Φ14 9m</v>
          </cell>
          <cell r="D3843" t="str">
            <v>吨</v>
          </cell>
          <cell r="E3843">
            <v>19</v>
          </cell>
          <cell r="F3843">
            <v>45817</v>
          </cell>
          <cell r="G3843" t="str">
            <v>（华西简阳西城嘉苑）四川省成都市简阳市简城街道高屋村</v>
          </cell>
          <cell r="H3843" t="str">
            <v>张瀚镭</v>
          </cell>
          <cell r="I3843">
            <v>15884666220</v>
          </cell>
        </row>
        <row r="3844">
          <cell r="A3844" t="str">
            <v>德胜</v>
          </cell>
          <cell r="B3844" t="str">
            <v>螺纹钢</v>
          </cell>
          <cell r="C3844" t="str">
            <v>HRB400E Φ16 9m</v>
          </cell>
          <cell r="D3844" t="str">
            <v>吨</v>
          </cell>
          <cell r="E3844">
            <v>40</v>
          </cell>
          <cell r="F3844">
            <v>45817</v>
          </cell>
          <cell r="G3844" t="str">
            <v>（华西简阳西城嘉苑）四川省成都市简阳市简城街道高屋村</v>
          </cell>
          <cell r="H3844" t="str">
            <v>张瀚镭</v>
          </cell>
          <cell r="I3844">
            <v>15884666220</v>
          </cell>
        </row>
        <row r="3845">
          <cell r="A3845" t="str">
            <v>德胜</v>
          </cell>
          <cell r="B3845" t="str">
            <v>螺纹钢</v>
          </cell>
          <cell r="C3845" t="str">
            <v>HRB400E Φ18 9m</v>
          </cell>
          <cell r="D3845" t="str">
            <v>吨</v>
          </cell>
          <cell r="E3845">
            <v>2</v>
          </cell>
          <cell r="F3845">
            <v>45817</v>
          </cell>
          <cell r="G3845" t="str">
            <v>（华西简阳西城嘉苑）四川省成都市简阳市简城街道高屋村</v>
          </cell>
          <cell r="H3845" t="str">
            <v>张瀚镭</v>
          </cell>
          <cell r="I3845">
            <v>15884666220</v>
          </cell>
        </row>
        <row r="3846">
          <cell r="A3846" t="str">
            <v>德胜</v>
          </cell>
          <cell r="B3846" t="str">
            <v>螺纹钢</v>
          </cell>
          <cell r="C3846" t="str">
            <v>HRB400E Φ20 9m</v>
          </cell>
          <cell r="D3846" t="str">
            <v>吨</v>
          </cell>
          <cell r="E3846">
            <v>7</v>
          </cell>
          <cell r="F3846">
            <v>45817</v>
          </cell>
          <cell r="G3846" t="str">
            <v>（华西简阳西城嘉苑）四川省成都市简阳市简城街道高屋村</v>
          </cell>
          <cell r="H3846" t="str">
            <v>张瀚镭</v>
          </cell>
          <cell r="I3846">
            <v>15884666220</v>
          </cell>
        </row>
        <row r="3847">
          <cell r="A3847" t="str">
            <v>德胜</v>
          </cell>
          <cell r="B3847" t="str">
            <v>螺纹钢</v>
          </cell>
          <cell r="C3847" t="str">
            <v>HRB400E Φ22 9m</v>
          </cell>
          <cell r="D3847" t="str">
            <v>吨</v>
          </cell>
          <cell r="E3847">
            <v>2</v>
          </cell>
          <cell r="F3847">
            <v>45817</v>
          </cell>
          <cell r="G3847" t="str">
            <v>（华西简阳西城嘉苑）四川省成都市简阳市简城街道高屋村</v>
          </cell>
          <cell r="H3847" t="str">
            <v>张瀚镭</v>
          </cell>
          <cell r="I3847">
            <v>15884666220</v>
          </cell>
        </row>
        <row r="3848">
          <cell r="A3848" t="str">
            <v>润耀</v>
          </cell>
          <cell r="B3848" t="str">
            <v>螺纹钢</v>
          </cell>
          <cell r="C3848" t="str">
            <v>HRB400E Φ22 12m</v>
          </cell>
          <cell r="D3848" t="str">
            <v>吨</v>
          </cell>
          <cell r="E3848">
            <v>18</v>
          </cell>
          <cell r="F3848">
            <v>45817</v>
          </cell>
          <cell r="G3848" t="str">
            <v>（中铁广州局-资乐高速5标）四川省乐山市井研县希望大道116号</v>
          </cell>
          <cell r="H3848" t="str">
            <v>廖俊杰</v>
          </cell>
          <cell r="I3848">
            <v>15775100965</v>
          </cell>
        </row>
        <row r="3849">
          <cell r="A3849" t="str">
            <v>润耀</v>
          </cell>
          <cell r="B3849" t="str">
            <v>螺纹钢</v>
          </cell>
          <cell r="C3849" t="str">
            <v>HRB400E Φ28 12m</v>
          </cell>
          <cell r="D3849" t="str">
            <v>吨</v>
          </cell>
          <cell r="E3849">
            <v>18</v>
          </cell>
          <cell r="F3849">
            <v>45817</v>
          </cell>
          <cell r="G3849" t="str">
            <v>（中铁广州局-资乐高速5标）四川省乐山市井研县希望大道116号</v>
          </cell>
          <cell r="H3849" t="str">
            <v>廖俊杰</v>
          </cell>
          <cell r="I3849">
            <v>15775100965</v>
          </cell>
        </row>
        <row r="3850">
          <cell r="A3850" t="str">
            <v>润耀</v>
          </cell>
          <cell r="B3850" t="str">
            <v>螺纹钢</v>
          </cell>
          <cell r="C3850" t="str">
            <v>HRB400E Φ28 9m</v>
          </cell>
          <cell r="D3850" t="str">
            <v>吨</v>
          </cell>
          <cell r="E3850">
            <v>35</v>
          </cell>
          <cell r="F3850">
            <v>45817</v>
          </cell>
          <cell r="G3850" t="str">
            <v>（中铁广州局-资乐高速5标）四川省乐山市井研县希望大道116号</v>
          </cell>
          <cell r="H3850" t="str">
            <v>廖俊杰</v>
          </cell>
          <cell r="I3850">
            <v>15775100965</v>
          </cell>
        </row>
        <row r="3851">
          <cell r="A3851" t="str">
            <v>陕钢</v>
          </cell>
          <cell r="B3851" t="str">
            <v>盘螺</v>
          </cell>
          <cell r="C3851" t="str">
            <v>HRB400E Φ8</v>
          </cell>
          <cell r="D3851" t="str">
            <v>吨</v>
          </cell>
          <cell r="E3851">
            <v>15</v>
          </cell>
          <cell r="F3851">
            <v>45817</v>
          </cell>
          <cell r="G3851" t="str">
            <v>（北京工程局乐山机场项目）乐山市五通桥区冠英镇</v>
          </cell>
          <cell r="H3851" t="str">
            <v>王治</v>
          </cell>
          <cell r="I3851">
            <v>18811564698</v>
          </cell>
        </row>
        <row r="3852">
          <cell r="A3852" t="str">
            <v>陕钢</v>
          </cell>
          <cell r="B3852" t="str">
            <v>盘螺</v>
          </cell>
          <cell r="C3852" t="str">
            <v>HRB400E Φ12</v>
          </cell>
          <cell r="D3852" t="str">
            <v>吨</v>
          </cell>
          <cell r="E3852">
            <v>20</v>
          </cell>
          <cell r="F3852">
            <v>45817</v>
          </cell>
          <cell r="G3852" t="str">
            <v>（北京工程局乐山机场项目）乐山市五通桥区冠英镇</v>
          </cell>
          <cell r="H3852" t="str">
            <v>王治</v>
          </cell>
          <cell r="I3852">
            <v>18811564698</v>
          </cell>
        </row>
        <row r="3853">
          <cell r="A3853" t="str">
            <v>润耀</v>
          </cell>
          <cell r="B3853" t="str">
            <v>螺纹钢</v>
          </cell>
          <cell r="C3853" t="str">
            <v>HRB400E Φ12 9m</v>
          </cell>
          <cell r="D3853" t="str">
            <v>吨</v>
          </cell>
          <cell r="E3853">
            <v>35</v>
          </cell>
          <cell r="F3853">
            <v>45817</v>
          </cell>
          <cell r="G3853" t="str">
            <v>（中铁十局-资乐高速4标）四川省眉山市仁寿县彰加镇华炉村中铁十局资乐高速3#钢筋场</v>
          </cell>
          <cell r="H3853" t="str">
            <v>杨飞</v>
          </cell>
          <cell r="I3853">
            <v>15667998777</v>
          </cell>
        </row>
        <row r="3854">
          <cell r="A3854" t="str">
            <v>德胜</v>
          </cell>
          <cell r="B3854" t="str">
            <v>螺纹钢</v>
          </cell>
          <cell r="C3854" t="str">
            <v>HRB400E Φ28 12m</v>
          </cell>
          <cell r="D3854" t="str">
            <v>吨</v>
          </cell>
          <cell r="E3854">
            <v>35.412</v>
          </cell>
          <cell r="F3854">
            <v>45817</v>
          </cell>
          <cell r="G3854" t="str">
            <v>（安久供应链项目）四川省宜宾市翠屏区志诚路</v>
          </cell>
          <cell r="H3854" t="str">
            <v>毛新熠</v>
          </cell>
          <cell r="I3854">
            <v>18208171901</v>
          </cell>
        </row>
        <row r="3855">
          <cell r="A3855" t="str">
            <v>德胜</v>
          </cell>
          <cell r="B3855" t="str">
            <v>螺纹钢</v>
          </cell>
          <cell r="C3855" t="str">
            <v>HRB400E Φ14 12m</v>
          </cell>
          <cell r="D3855" t="str">
            <v>吨</v>
          </cell>
          <cell r="E3855">
            <v>11.036</v>
          </cell>
          <cell r="F3855">
            <v>45817</v>
          </cell>
          <cell r="G3855" t="str">
            <v>（安久供应链项目）四川省宜宾市翠屏区志诚路</v>
          </cell>
          <cell r="H3855" t="str">
            <v>毛新熠</v>
          </cell>
          <cell r="I3855">
            <v>18208171901</v>
          </cell>
        </row>
        <row r="3856">
          <cell r="A3856" t="str">
            <v>德胜</v>
          </cell>
          <cell r="B3856" t="str">
            <v>螺纹钢</v>
          </cell>
          <cell r="C3856" t="str">
            <v>HRB400E Φ16 12m</v>
          </cell>
          <cell r="D3856" t="str">
            <v>吨</v>
          </cell>
          <cell r="E3856">
            <v>10.996</v>
          </cell>
          <cell r="F3856">
            <v>45817</v>
          </cell>
          <cell r="G3856" t="str">
            <v>（安久供应链项目）四川省宜宾市翠屏区志诚路</v>
          </cell>
          <cell r="H3856" t="str">
            <v>毛新熠</v>
          </cell>
          <cell r="I3856">
            <v>18208171901</v>
          </cell>
        </row>
        <row r="3857">
          <cell r="A3857" t="str">
            <v>德胜</v>
          </cell>
          <cell r="B3857" t="str">
            <v>螺纹钢</v>
          </cell>
          <cell r="C3857" t="str">
            <v>HRB400E Φ18 12m</v>
          </cell>
          <cell r="D3857" t="str">
            <v>吨</v>
          </cell>
          <cell r="E3857">
            <v>13.8</v>
          </cell>
          <cell r="F3857">
            <v>45817</v>
          </cell>
          <cell r="G3857" t="str">
            <v>（安久供应链项目）四川省宜宾市翠屏区志诚路</v>
          </cell>
          <cell r="H3857" t="str">
            <v>毛新熠</v>
          </cell>
          <cell r="I3857">
            <v>18208171901</v>
          </cell>
        </row>
        <row r="3858">
          <cell r="A3858" t="str">
            <v>德胜</v>
          </cell>
          <cell r="B3858" t="str">
            <v>螺纹钢</v>
          </cell>
          <cell r="C3858" t="str">
            <v>HRB400E Φ20 12m</v>
          </cell>
          <cell r="D3858" t="str">
            <v>吨</v>
          </cell>
          <cell r="E3858">
            <v>8.271</v>
          </cell>
          <cell r="F3858">
            <v>45817</v>
          </cell>
          <cell r="G3858" t="str">
            <v>（安久供应链项目）四川省宜宾市翠屏区志诚路</v>
          </cell>
          <cell r="H3858" t="str">
            <v>毛新熠</v>
          </cell>
          <cell r="I3858">
            <v>18208171901</v>
          </cell>
        </row>
        <row r="3859">
          <cell r="A3859" t="str">
            <v>德胜</v>
          </cell>
          <cell r="B3859" t="str">
            <v>螺纹钢</v>
          </cell>
          <cell r="C3859" t="str">
            <v>HRB400E Φ22 12m</v>
          </cell>
          <cell r="D3859" t="str">
            <v>吨</v>
          </cell>
          <cell r="E3859">
            <v>10.872</v>
          </cell>
          <cell r="F3859">
            <v>45817</v>
          </cell>
          <cell r="G3859" t="str">
            <v>（安久供应链项目）四川省宜宾市翠屏区志诚路</v>
          </cell>
          <cell r="H3859" t="str">
            <v>毛新熠</v>
          </cell>
          <cell r="I3859">
            <v>18208171901</v>
          </cell>
        </row>
        <row r="3860">
          <cell r="A3860" t="str">
            <v>德胜</v>
          </cell>
          <cell r="B3860" t="str">
            <v>螺纹钢</v>
          </cell>
          <cell r="C3860" t="str">
            <v>HRB400E Φ25 12m</v>
          </cell>
          <cell r="D3860" t="str">
            <v>吨</v>
          </cell>
          <cell r="E3860">
            <v>16.356</v>
          </cell>
          <cell r="F3860">
            <v>45817</v>
          </cell>
          <cell r="G3860" t="str">
            <v>（安久供应链项目）四川省宜宾市翠屏区志诚路</v>
          </cell>
          <cell r="H3860" t="str">
            <v>毛新熠</v>
          </cell>
          <cell r="I3860">
            <v>18208171901</v>
          </cell>
        </row>
        <row r="3861">
          <cell r="A3861" t="str">
            <v>德胜</v>
          </cell>
          <cell r="B3861" t="str">
            <v>螺纹钢</v>
          </cell>
          <cell r="C3861" t="str">
            <v>HRB400E Φ12 12m</v>
          </cell>
          <cell r="D3861" t="str">
            <v>吨</v>
          </cell>
          <cell r="E3861">
            <v>27.81</v>
          </cell>
          <cell r="F3861">
            <v>45817</v>
          </cell>
          <cell r="G3861" t="str">
            <v>（安久供应链项目）四川省宜宾市翠屏区志诚路</v>
          </cell>
          <cell r="H3861" t="str">
            <v>毛新熠</v>
          </cell>
          <cell r="I3861">
            <v>18208171901</v>
          </cell>
        </row>
        <row r="3862">
          <cell r="A3862" t="str">
            <v>德胜</v>
          </cell>
          <cell r="B3862" t="str">
            <v>螺纹钢</v>
          </cell>
          <cell r="C3862" t="str">
            <v>HRB400E Φ28 12m</v>
          </cell>
          <cell r="D3862" t="str">
            <v>吨</v>
          </cell>
          <cell r="E3862">
            <v>8.172</v>
          </cell>
          <cell r="F3862">
            <v>45817</v>
          </cell>
          <cell r="G3862" t="str">
            <v>（安久供应链项目）四川省宜宾市翠屏区志诚路</v>
          </cell>
          <cell r="H3862" t="str">
            <v>毛新熠</v>
          </cell>
          <cell r="I3862">
            <v>18208171901</v>
          </cell>
        </row>
        <row r="3863">
          <cell r="A3863" t="str">
            <v>达钢</v>
          </cell>
          <cell r="B3863" t="str">
            <v>螺纹钢</v>
          </cell>
          <cell r="C3863" t="str">
            <v>HRB400E Φ12 9m</v>
          </cell>
          <cell r="D3863" t="str">
            <v>吨</v>
          </cell>
          <cell r="E3863">
            <v>15</v>
          </cell>
          <cell r="F3863">
            <v>45817</v>
          </cell>
          <cell r="G3863" t="str">
            <v>（十九冶-江龙高速三分部）重庆市云阳县蔈草镇三坵田*小尖山梁场</v>
          </cell>
          <cell r="H3863" t="str">
            <v>任海军</v>
          </cell>
          <cell r="I3863">
            <v>17725037830</v>
          </cell>
        </row>
        <row r="3864">
          <cell r="A3864" t="str">
            <v>达钢</v>
          </cell>
          <cell r="B3864" t="str">
            <v>螺纹钢</v>
          </cell>
          <cell r="C3864" t="str">
            <v>HRB400E Φ16 9m</v>
          </cell>
          <cell r="D3864" t="str">
            <v>吨</v>
          </cell>
          <cell r="E3864">
            <v>20</v>
          </cell>
          <cell r="F3864">
            <v>45817</v>
          </cell>
          <cell r="G3864" t="str">
            <v>（十九冶-江龙高速三分部）重庆市云阳县蔈草镇三坵田*小尖山梁场</v>
          </cell>
          <cell r="H3864" t="str">
            <v>任海军</v>
          </cell>
          <cell r="I3864">
            <v>17725037830</v>
          </cell>
        </row>
        <row r="3865">
          <cell r="A3865" t="str">
            <v>达钢</v>
          </cell>
          <cell r="B3865" t="str">
            <v>螺纹钢</v>
          </cell>
          <cell r="C3865" t="str">
            <v>HRB400E Φ16 9m</v>
          </cell>
          <cell r="D3865" t="str">
            <v>吨</v>
          </cell>
          <cell r="E3865">
            <v>30</v>
          </cell>
          <cell r="F3865">
            <v>45817</v>
          </cell>
          <cell r="G3865" t="str">
            <v>（十九冶-江龙高速三分部）重庆市云阳县龙角镇*皮家营梁场</v>
          </cell>
          <cell r="H3865" t="str">
            <v>任海军</v>
          </cell>
          <cell r="I3865">
            <v>17725037830</v>
          </cell>
        </row>
        <row r="3866">
          <cell r="A3866" t="str">
            <v>达钢</v>
          </cell>
          <cell r="B3866" t="str">
            <v>螺纹钢</v>
          </cell>
          <cell r="C3866" t="str">
            <v>HRB400E Φ12 9m</v>
          </cell>
          <cell r="D3866" t="str">
            <v>吨</v>
          </cell>
          <cell r="E3866">
            <v>27</v>
          </cell>
          <cell r="F3866">
            <v>45817</v>
          </cell>
          <cell r="G3866" t="str">
            <v>（十九冶-江龙高速三分部）重庆市云阳县龙角镇*皮家营梁场</v>
          </cell>
          <cell r="H3866" t="str">
            <v>任海军</v>
          </cell>
          <cell r="I3866">
            <v>17725037830</v>
          </cell>
        </row>
        <row r="3867">
          <cell r="A3867" t="str">
            <v>达钢</v>
          </cell>
          <cell r="B3867" t="str">
            <v>螺纹钢</v>
          </cell>
          <cell r="C3867" t="str">
            <v>HRB400E Φ20 9m</v>
          </cell>
          <cell r="D3867" t="str">
            <v>吨</v>
          </cell>
          <cell r="E3867">
            <v>15</v>
          </cell>
          <cell r="F3867">
            <v>45817</v>
          </cell>
          <cell r="G3867" t="str">
            <v>（十九冶-江龙高速三分部）重庆市云阳县龙角镇*皮家营梁场</v>
          </cell>
          <cell r="H3867" t="str">
            <v>任海军</v>
          </cell>
          <cell r="I3867">
            <v>17725037830</v>
          </cell>
        </row>
        <row r="3868">
          <cell r="A3868" t="str">
            <v>晋邦</v>
          </cell>
          <cell r="B3868" t="str">
            <v>盘螺</v>
          </cell>
          <cell r="C3868" t="str">
            <v>HRB400E Φ10</v>
          </cell>
          <cell r="D3868" t="str">
            <v>吨</v>
          </cell>
          <cell r="E3868">
            <v>16</v>
          </cell>
          <cell r="F3868">
            <v>45817</v>
          </cell>
          <cell r="G3868" t="str">
            <v>（十九冶-江龙高速三分部）重庆市云阳县蔈草镇三坵田*小尖山梁场</v>
          </cell>
          <cell r="H3868" t="str">
            <v>任海军</v>
          </cell>
          <cell r="I3868">
            <v>17725037830</v>
          </cell>
        </row>
        <row r="3869">
          <cell r="A3869" t="str">
            <v>晋邦</v>
          </cell>
          <cell r="B3869" t="str">
            <v>螺纹钢</v>
          </cell>
          <cell r="C3869" t="str">
            <v>HRB400E Φ16 9m</v>
          </cell>
          <cell r="D3869" t="str">
            <v>吨</v>
          </cell>
          <cell r="E3869">
            <v>30</v>
          </cell>
          <cell r="F3869">
            <v>45817</v>
          </cell>
          <cell r="G3869" t="str">
            <v>（十九冶-江龙高速三分部）重庆市云阳县蔈草镇三坵田*小尖山梁场</v>
          </cell>
          <cell r="H3869" t="str">
            <v>任海军</v>
          </cell>
          <cell r="I3869">
            <v>17725037830</v>
          </cell>
        </row>
        <row r="3870">
          <cell r="A3870" t="str">
            <v>晋邦</v>
          </cell>
          <cell r="B3870" t="str">
            <v>盘螺</v>
          </cell>
          <cell r="C3870" t="str">
            <v>HRB400E Φ10</v>
          </cell>
          <cell r="D3870" t="str">
            <v>吨</v>
          </cell>
          <cell r="E3870">
            <v>30</v>
          </cell>
          <cell r="F3870">
            <v>45817</v>
          </cell>
          <cell r="G3870" t="str">
            <v>（十九冶-江龙高速三分部）重庆市云阳县龙角镇*皮家营梁场</v>
          </cell>
          <cell r="H3870" t="str">
            <v>任海军</v>
          </cell>
          <cell r="I3870">
            <v>17725037830</v>
          </cell>
        </row>
        <row r="3871">
          <cell r="A3871" t="str">
            <v>晋邦</v>
          </cell>
          <cell r="B3871" t="str">
            <v>螺纹钢</v>
          </cell>
          <cell r="C3871" t="str">
            <v>HRB400E Φ12 9m</v>
          </cell>
          <cell r="D3871" t="str">
            <v>吨</v>
          </cell>
          <cell r="E3871">
            <v>28</v>
          </cell>
          <cell r="F3871">
            <v>45817</v>
          </cell>
          <cell r="G3871" t="str">
            <v>（十九冶-江龙高速三分部）重庆市云阳县龙角镇*皮家营梁场</v>
          </cell>
          <cell r="H3871" t="str">
            <v>任海军</v>
          </cell>
          <cell r="I3871">
            <v>17725037830</v>
          </cell>
        </row>
        <row r="3872">
          <cell r="A3872" t="str">
            <v>晋邦</v>
          </cell>
          <cell r="B3872" t="str">
            <v>螺纹钢</v>
          </cell>
          <cell r="C3872" t="str">
            <v>HRB400E Φ16 9m</v>
          </cell>
          <cell r="D3872" t="str">
            <v>吨</v>
          </cell>
          <cell r="E3872">
            <v>3</v>
          </cell>
          <cell r="F3872">
            <v>45817</v>
          </cell>
          <cell r="G3872" t="str">
            <v>（十九冶-江龙高速三分部）重庆市云阳县龙角镇*皮家营梁场</v>
          </cell>
          <cell r="H3872" t="str">
            <v>任海军</v>
          </cell>
          <cell r="I3872">
            <v>17725037830</v>
          </cell>
        </row>
        <row r="3873">
          <cell r="A3873" t="str">
            <v>海南海控</v>
          </cell>
          <cell r="B3873" t="str">
            <v>螺纹钢</v>
          </cell>
          <cell r="C3873" t="str">
            <v>HRB400EФ12*9m</v>
          </cell>
          <cell r="D3873" t="str">
            <v>吨</v>
          </cell>
          <cell r="E3873">
            <v>35</v>
          </cell>
          <cell r="F3873">
            <v>45817</v>
          </cell>
          <cell r="G3873" t="str">
            <v>（中铁六局呼和公司康新高速TJ4-2标）四川省甘孜藏族自治州康定市新都桥镇东俄罗三村中建八局搅拌站旁</v>
          </cell>
          <cell r="H3873" t="str">
            <v>王龙</v>
          </cell>
          <cell r="I3873">
            <v>18809490151</v>
          </cell>
        </row>
        <row r="3874">
          <cell r="A3874" t="str">
            <v>海南海控</v>
          </cell>
          <cell r="B3874" t="str">
            <v>螺纹钢</v>
          </cell>
          <cell r="C3874" t="str">
            <v>HRB400EФ25*12m</v>
          </cell>
          <cell r="D3874" t="str">
            <v>吨</v>
          </cell>
          <cell r="E3874">
            <v>35</v>
          </cell>
          <cell r="F3874">
            <v>45817</v>
          </cell>
          <cell r="G3874" t="str">
            <v>（中铁八局康新高速TJ4-1标）四川省甘孜州康定市新都桥镇超限载检测站</v>
          </cell>
          <cell r="H3874" t="str">
            <v>刘俊</v>
          </cell>
          <cell r="I3874">
            <v>18587764925</v>
          </cell>
        </row>
        <row r="3875">
          <cell r="A3875" t="str">
            <v>海南海控</v>
          </cell>
          <cell r="B3875" t="str">
            <v>螺纹钢</v>
          </cell>
          <cell r="C3875" t="str">
            <v>HRB400EФ28*12m</v>
          </cell>
          <cell r="D3875" t="str">
            <v>吨</v>
          </cell>
          <cell r="E3875">
            <v>35</v>
          </cell>
          <cell r="F3875">
            <v>45817</v>
          </cell>
          <cell r="G3875" t="str">
            <v>（中铁八局康新高速TJ4-1标）四川省甘孜州康定市新都桥镇超限载检测站</v>
          </cell>
          <cell r="H3875" t="str">
            <v>刘俊</v>
          </cell>
          <cell r="I3875">
            <v>18587764925</v>
          </cell>
        </row>
        <row r="3876">
          <cell r="A3876" t="str">
            <v>海南海控</v>
          </cell>
          <cell r="B3876" t="str">
            <v>螺纹钢</v>
          </cell>
          <cell r="C3876" t="str">
            <v>HRB400EФ28*9m</v>
          </cell>
          <cell r="D3876" t="str">
            <v>吨</v>
          </cell>
          <cell r="E3876">
            <v>35</v>
          </cell>
          <cell r="F3876">
            <v>45817</v>
          </cell>
          <cell r="G3876" t="str">
            <v>（中铁八局康新高速TJ4-1标）四川省甘孜州康定市新都桥镇超限载检测站</v>
          </cell>
          <cell r="H3876" t="str">
            <v>刘俊</v>
          </cell>
          <cell r="I3876">
            <v>18587764925</v>
          </cell>
        </row>
        <row r="3877">
          <cell r="A3877" t="str">
            <v>海南海控</v>
          </cell>
          <cell r="B3877" t="str">
            <v>螺纹钢</v>
          </cell>
          <cell r="C3877" t="str">
            <v>HRB500EФ22*12m</v>
          </cell>
          <cell r="D3877" t="str">
            <v>吨</v>
          </cell>
          <cell r="E3877">
            <v>35</v>
          </cell>
          <cell r="F3877">
            <v>45817</v>
          </cell>
          <cell r="G3877" t="str">
            <v>（中铁八局康新高速TJ4-1标）四川省甘孜州康定市新都桥镇超限载检测站</v>
          </cell>
          <cell r="H3877" t="str">
            <v>刘俊</v>
          </cell>
          <cell r="I3877">
            <v>18587764925</v>
          </cell>
        </row>
        <row r="3878">
          <cell r="A3878" t="str">
            <v>海南海控</v>
          </cell>
          <cell r="B3878" t="str">
            <v>螺纹钢</v>
          </cell>
          <cell r="C3878" t="str">
            <v>HRB500EФ22*9m</v>
          </cell>
          <cell r="D3878" t="str">
            <v>吨</v>
          </cell>
          <cell r="E3878">
            <v>70</v>
          </cell>
          <cell r="F3878">
            <v>45817</v>
          </cell>
          <cell r="G3878" t="str">
            <v>（中铁八局康新高速TJ4-1标）四川省甘孜州康定市新都桥镇超限载检测站</v>
          </cell>
          <cell r="H3878" t="str">
            <v>刘俊</v>
          </cell>
          <cell r="I3878">
            <v>18587764925</v>
          </cell>
        </row>
        <row r="3879">
          <cell r="A3879" t="str">
            <v>海南海控</v>
          </cell>
          <cell r="B3879" t="str">
            <v>螺纹钢</v>
          </cell>
          <cell r="C3879" t="str">
            <v>HRB500EФ28*12m</v>
          </cell>
          <cell r="D3879" t="str">
            <v>吨</v>
          </cell>
          <cell r="E3879">
            <v>70</v>
          </cell>
          <cell r="F3879">
            <v>45817</v>
          </cell>
          <cell r="G3879" t="str">
            <v>（中铁八局康新高速TJ4-1标）四川省甘孜州康定市新都桥镇超限载检测站</v>
          </cell>
          <cell r="H3879" t="str">
            <v>刘俊</v>
          </cell>
          <cell r="I3879">
            <v>18587764925</v>
          </cell>
        </row>
        <row r="3880">
          <cell r="A3880" t="str">
            <v>钢固融</v>
          </cell>
          <cell r="B3880" t="str">
            <v>高线</v>
          </cell>
          <cell r="C3880" t="str">
            <v>HPB300Ф6</v>
          </cell>
          <cell r="D3880" t="str">
            <v>吨</v>
          </cell>
          <cell r="E3880">
            <v>5</v>
          </cell>
          <cell r="F3880">
            <v>45817</v>
          </cell>
          <cell r="G3880" t="str">
            <v>（中核华兴-峨眉山项目）四川省乐山市峨眉山市双福镇梓橦庙红华五期中核华兴工地</v>
          </cell>
          <cell r="H3880" t="str">
            <v>李汉军</v>
          </cell>
          <cell r="I3880">
            <v>18691249091</v>
          </cell>
        </row>
        <row r="3881">
          <cell r="A3881" t="str">
            <v>钢固融</v>
          </cell>
          <cell r="B3881" t="str">
            <v>盘螺</v>
          </cell>
          <cell r="C3881" t="str">
            <v>HRB400E Φ8</v>
          </cell>
          <cell r="D3881" t="str">
            <v>吨</v>
          </cell>
          <cell r="E3881">
            <v>15</v>
          </cell>
          <cell r="F3881">
            <v>45817</v>
          </cell>
          <cell r="G3881" t="str">
            <v>（中核华兴-峨眉山项目）四川省乐山市峨眉山市双福镇梓橦庙红华五期中核华兴工地</v>
          </cell>
          <cell r="H3881" t="str">
            <v>李汉军</v>
          </cell>
          <cell r="I3881" t="str">
            <v>18691249091</v>
          </cell>
        </row>
        <row r="3882">
          <cell r="A3882" t="str">
            <v>钢固融</v>
          </cell>
          <cell r="B3882" t="str">
            <v>盘螺</v>
          </cell>
          <cell r="C3882" t="str">
            <v>HRB400E Φ10</v>
          </cell>
          <cell r="D3882" t="str">
            <v>吨</v>
          </cell>
          <cell r="E3882">
            <v>12</v>
          </cell>
          <cell r="F3882">
            <v>45817</v>
          </cell>
          <cell r="G3882" t="str">
            <v>（中核华兴-峨眉山项目）四川省乐山市峨眉山市双福镇梓橦庙红华五期中核华兴工地</v>
          </cell>
          <cell r="H3882" t="str">
            <v>李汉军</v>
          </cell>
          <cell r="I3882" t="str">
            <v>18691249091</v>
          </cell>
        </row>
        <row r="3883">
          <cell r="A3883" t="str">
            <v>达钢</v>
          </cell>
          <cell r="B3883" t="str">
            <v>高线</v>
          </cell>
          <cell r="C3883" t="str">
            <v>HPB300Φ8</v>
          </cell>
          <cell r="D3883" t="str">
            <v>吨</v>
          </cell>
          <cell r="E3883">
            <v>36</v>
          </cell>
          <cell r="F3883">
            <v>45818</v>
          </cell>
          <cell r="G3883" t="str">
            <v>（十九冶-江龙高速二分部）重庆市云阳县凤鸣镇平顶村*磨子坪隧道出口</v>
          </cell>
          <cell r="H3883" t="str">
            <v>张鹏</v>
          </cell>
          <cell r="I3883">
            <v>18223006448</v>
          </cell>
        </row>
        <row r="3884">
          <cell r="A3884" t="str">
            <v>达钢</v>
          </cell>
          <cell r="B3884" t="str">
            <v>高线</v>
          </cell>
          <cell r="C3884" t="str">
            <v>HPB300Φ10</v>
          </cell>
          <cell r="D3884" t="str">
            <v>吨</v>
          </cell>
          <cell r="E3884">
            <v>36</v>
          </cell>
          <cell r="F3884">
            <v>45818</v>
          </cell>
          <cell r="G3884" t="str">
            <v>（十九冶-江龙高速二分部）重庆市云阳县凤鸣镇平顶村*磨子坪隧道出口</v>
          </cell>
          <cell r="H3884" t="str">
            <v>张鹏</v>
          </cell>
          <cell r="I3884">
            <v>18223006448</v>
          </cell>
        </row>
        <row r="3885">
          <cell r="A3885" t="str">
            <v>达钢</v>
          </cell>
          <cell r="B3885" t="str">
            <v>螺纹钢</v>
          </cell>
          <cell r="C3885" t="str">
            <v>HRB400E Φ12 9m</v>
          </cell>
          <cell r="D3885" t="str">
            <v>吨</v>
          </cell>
          <cell r="E3885">
            <v>36</v>
          </cell>
          <cell r="F3885">
            <v>45818</v>
          </cell>
          <cell r="G3885" t="str">
            <v>（十九冶-江龙高速二分部）重庆市云阳县S305附近*龙角梁场</v>
          </cell>
          <cell r="H3885" t="str">
            <v>张鹏</v>
          </cell>
          <cell r="I3885">
            <v>18223006448</v>
          </cell>
        </row>
        <row r="3886">
          <cell r="A3886" t="str">
            <v>达钢</v>
          </cell>
          <cell r="B3886" t="str">
            <v>高线</v>
          </cell>
          <cell r="C3886" t="str">
            <v>HPB300Φ10</v>
          </cell>
          <cell r="D3886" t="str">
            <v>吨</v>
          </cell>
          <cell r="E3886">
            <v>15</v>
          </cell>
          <cell r="F3886">
            <v>45818</v>
          </cell>
          <cell r="G3886" t="str">
            <v>（十九冶-江龙高速二分部）重庆市云阳县宝坪镇双塆村*宝坪梁场</v>
          </cell>
          <cell r="H3886" t="str">
            <v>张鹏</v>
          </cell>
          <cell r="I3886">
            <v>18223006448</v>
          </cell>
        </row>
        <row r="3887">
          <cell r="A3887" t="str">
            <v>达钢</v>
          </cell>
          <cell r="B3887" t="str">
            <v>螺纹钢</v>
          </cell>
          <cell r="C3887" t="str">
            <v>HRB400E Φ12 9m</v>
          </cell>
          <cell r="D3887" t="str">
            <v>吨</v>
          </cell>
          <cell r="E3887">
            <v>57</v>
          </cell>
          <cell r="F3887">
            <v>45818</v>
          </cell>
          <cell r="G3887" t="str">
            <v>（十九冶-江龙高速二分部）重庆市云阳县宝坪镇双塆村*宝坪梁场</v>
          </cell>
          <cell r="H3887" t="str">
            <v>张鹏</v>
          </cell>
          <cell r="I3887">
            <v>18223006448</v>
          </cell>
        </row>
        <row r="3888">
          <cell r="A3888" t="str">
            <v>达钢</v>
          </cell>
          <cell r="B3888" t="str">
            <v>螺纹钢</v>
          </cell>
          <cell r="C3888" t="str">
            <v>HRB400E Φ20 9m</v>
          </cell>
          <cell r="D3888" t="str">
            <v>吨</v>
          </cell>
          <cell r="E3888">
            <v>9</v>
          </cell>
          <cell r="F3888">
            <v>45818</v>
          </cell>
          <cell r="G3888" t="str">
            <v>（十九冶-江龙高速一分部）重庆市云阳县X886附近中国十九冶开云高速项目总包部西98米*黄岭隧道洞口</v>
          </cell>
          <cell r="H3888" t="str">
            <v>吴章红</v>
          </cell>
          <cell r="I3888">
            <v>18628165772</v>
          </cell>
        </row>
        <row r="3889">
          <cell r="A3889" t="str">
            <v>达钢</v>
          </cell>
          <cell r="B3889" t="str">
            <v>螺纹钢</v>
          </cell>
          <cell r="C3889" t="str">
            <v>HRB400E Φ32 9m</v>
          </cell>
          <cell r="D3889" t="str">
            <v>吨</v>
          </cell>
          <cell r="E3889">
            <v>6</v>
          </cell>
          <cell r="F3889">
            <v>45818</v>
          </cell>
          <cell r="G3889" t="str">
            <v>（十九冶-江龙高速一分部）重庆市云阳县X886附近中国十九冶开云高速项目总包部西98米*黄岭隧道洞口</v>
          </cell>
          <cell r="H3889" t="str">
            <v>吴章红</v>
          </cell>
          <cell r="I3889">
            <v>18628165772</v>
          </cell>
        </row>
        <row r="3890">
          <cell r="A3890" t="str">
            <v>达钢</v>
          </cell>
          <cell r="B3890" t="str">
            <v>螺纹钢</v>
          </cell>
          <cell r="C3890" t="str">
            <v>HRB400E Φ14 9m</v>
          </cell>
          <cell r="D3890" t="str">
            <v>吨</v>
          </cell>
          <cell r="E3890">
            <v>21</v>
          </cell>
          <cell r="F3890">
            <v>45818</v>
          </cell>
          <cell r="G3890" t="str">
            <v>（十九冶-江龙高速一分部）重庆市云阳县X886附近中国十九冶开云高速项目总包部西98米*黄岭隧道洞口</v>
          </cell>
          <cell r="H3890" t="str">
            <v>吴章红</v>
          </cell>
          <cell r="I3890">
            <v>18628165772</v>
          </cell>
        </row>
        <row r="3891">
          <cell r="A3891" t="str">
            <v>晋邦</v>
          </cell>
          <cell r="B3891" t="str">
            <v>高线</v>
          </cell>
          <cell r="C3891" t="str">
            <v>HPB300Φ8</v>
          </cell>
          <cell r="D3891" t="str">
            <v>吨</v>
          </cell>
          <cell r="E3891">
            <v>9</v>
          </cell>
          <cell r="F3891">
            <v>45818</v>
          </cell>
          <cell r="G3891" t="str">
            <v>（十九冶-江龙高速二分部）重庆市云阳县凤鸣镇平顶村*磨子坪隧道出口</v>
          </cell>
          <cell r="H3891" t="str">
            <v>张鹏</v>
          </cell>
          <cell r="I3891">
            <v>18223006448</v>
          </cell>
        </row>
        <row r="3892">
          <cell r="A3892" t="str">
            <v>晋邦</v>
          </cell>
          <cell r="B3892" t="str">
            <v>高线</v>
          </cell>
          <cell r="C3892" t="str">
            <v>HPB300Φ10</v>
          </cell>
          <cell r="D3892" t="str">
            <v>吨</v>
          </cell>
          <cell r="E3892">
            <v>9</v>
          </cell>
          <cell r="F3892">
            <v>45818</v>
          </cell>
          <cell r="G3892" t="str">
            <v>（十九冶-江龙高速二分部）重庆市云阳县凤鸣镇平顶村*磨子坪隧道出口</v>
          </cell>
          <cell r="H3892" t="str">
            <v>张鹏</v>
          </cell>
          <cell r="I3892">
            <v>18223006448</v>
          </cell>
        </row>
        <row r="3893">
          <cell r="A3893" t="str">
            <v>晋邦</v>
          </cell>
          <cell r="B3893" t="str">
            <v>盘螺</v>
          </cell>
          <cell r="C3893" t="str">
            <v>HRB400E Φ10</v>
          </cell>
          <cell r="D3893" t="str">
            <v>吨</v>
          </cell>
          <cell r="E3893">
            <v>10</v>
          </cell>
          <cell r="F3893">
            <v>45818</v>
          </cell>
          <cell r="G3893" t="str">
            <v>（十九冶-江龙高速二分部）重庆市云阳县S305附近*龙角梁场</v>
          </cell>
          <cell r="H3893" t="str">
            <v>张鹏</v>
          </cell>
          <cell r="I3893">
            <v>18223006448</v>
          </cell>
        </row>
        <row r="3894">
          <cell r="A3894" t="str">
            <v>晋邦</v>
          </cell>
          <cell r="B3894" t="str">
            <v>螺纹钢</v>
          </cell>
          <cell r="C3894" t="str">
            <v>HRB400E Φ16 9m</v>
          </cell>
          <cell r="D3894" t="str">
            <v>吨</v>
          </cell>
          <cell r="E3894">
            <v>25</v>
          </cell>
          <cell r="F3894">
            <v>45818</v>
          </cell>
          <cell r="G3894" t="str">
            <v>（十九冶-江龙高速二分部）重庆市云阳县S305附近*龙角梁场</v>
          </cell>
          <cell r="H3894" t="str">
            <v>张鹏</v>
          </cell>
          <cell r="I3894">
            <v>18223006448</v>
          </cell>
        </row>
        <row r="3895">
          <cell r="A3895" t="str">
            <v>晋邦</v>
          </cell>
          <cell r="B3895" t="str">
            <v>盘螺</v>
          </cell>
          <cell r="C3895" t="str">
            <v>HRB400E Φ10</v>
          </cell>
          <cell r="D3895" t="str">
            <v>吨</v>
          </cell>
          <cell r="E3895">
            <v>15</v>
          </cell>
          <cell r="F3895">
            <v>45818</v>
          </cell>
          <cell r="G3895" t="str">
            <v>（十九冶-江龙高速二分部）重庆市云阳县宝坪镇双塆村*宝坪梁场</v>
          </cell>
          <cell r="H3895" t="str">
            <v>张鹏</v>
          </cell>
          <cell r="I3895">
            <v>18223006448</v>
          </cell>
        </row>
        <row r="3896">
          <cell r="A3896" t="str">
            <v>晋邦</v>
          </cell>
          <cell r="B3896" t="str">
            <v>螺纹钢</v>
          </cell>
          <cell r="C3896" t="str">
            <v>HRB400E Φ12 9m</v>
          </cell>
          <cell r="D3896" t="str">
            <v>吨</v>
          </cell>
          <cell r="E3896">
            <v>8</v>
          </cell>
          <cell r="F3896">
            <v>45818</v>
          </cell>
          <cell r="G3896" t="str">
            <v>（十九冶-江龙高速二分部）重庆市云阳县宝坪镇双塆村*宝坪梁场</v>
          </cell>
          <cell r="H3896" t="str">
            <v>张鹏</v>
          </cell>
          <cell r="I3896">
            <v>18223006448</v>
          </cell>
        </row>
        <row r="3897">
          <cell r="A3897" t="str">
            <v>晋邦</v>
          </cell>
          <cell r="B3897" t="str">
            <v>螺纹钢</v>
          </cell>
          <cell r="C3897" t="str">
            <v>HRB400E Φ16 9m</v>
          </cell>
          <cell r="D3897" t="str">
            <v>吨</v>
          </cell>
          <cell r="E3897">
            <v>35</v>
          </cell>
          <cell r="F3897">
            <v>45818</v>
          </cell>
          <cell r="G3897" t="str">
            <v>（十九冶-江龙高速二分部）重庆市云阳县宝坪镇双塆村*宝坪梁场</v>
          </cell>
          <cell r="H3897" t="str">
            <v>张鹏</v>
          </cell>
          <cell r="I3897">
            <v>18223006448</v>
          </cell>
        </row>
        <row r="3898">
          <cell r="A3898" t="str">
            <v>钢固融</v>
          </cell>
          <cell r="B3898" t="str">
            <v>盘螺</v>
          </cell>
          <cell r="C3898" t="str">
            <v>HRB400E Φ6</v>
          </cell>
          <cell r="D3898" t="str">
            <v>吨</v>
          </cell>
          <cell r="E3898">
            <v>4</v>
          </cell>
          <cell r="F3898">
            <v>45818</v>
          </cell>
          <cell r="G3898" t="str">
            <v>（五局新津tod项目）成都市新津区旭辉天府未来城南(华金路南)</v>
          </cell>
          <cell r="H3898" t="str">
            <v>戴军</v>
          </cell>
          <cell r="I3898">
            <v>15984585768</v>
          </cell>
        </row>
        <row r="3899">
          <cell r="A3899" t="str">
            <v>钢固融</v>
          </cell>
          <cell r="B3899" t="str">
            <v>盘螺</v>
          </cell>
          <cell r="C3899" t="str">
            <v>HRB400E Φ8</v>
          </cell>
          <cell r="D3899" t="str">
            <v>吨</v>
          </cell>
          <cell r="E3899">
            <v>40</v>
          </cell>
          <cell r="F3899">
            <v>45818</v>
          </cell>
          <cell r="G3899" t="str">
            <v>（五局新津tod项目）成都市新津区旭辉天府未来城南(华金路南)</v>
          </cell>
          <cell r="H3899" t="str">
            <v>戴军</v>
          </cell>
          <cell r="I3899">
            <v>15984585768</v>
          </cell>
        </row>
        <row r="3900">
          <cell r="A3900" t="str">
            <v>钢固融</v>
          </cell>
          <cell r="B3900" t="str">
            <v>盘螺</v>
          </cell>
          <cell r="C3900" t="str">
            <v>HRB400E Φ10</v>
          </cell>
          <cell r="D3900" t="str">
            <v>吨</v>
          </cell>
          <cell r="E3900">
            <v>10</v>
          </cell>
          <cell r="F3900">
            <v>45818</v>
          </cell>
          <cell r="G3900" t="str">
            <v>（五局新津tod项目）成都市新津区旭辉天府未来城南(华金路南)</v>
          </cell>
          <cell r="H3900" t="str">
            <v>戴军</v>
          </cell>
          <cell r="I3900">
            <v>15984585768</v>
          </cell>
        </row>
        <row r="3901">
          <cell r="A3901" t="str">
            <v>钢固融</v>
          </cell>
          <cell r="B3901" t="str">
            <v>螺纹钢</v>
          </cell>
          <cell r="C3901" t="str">
            <v>HRB400E Φ12 9m</v>
          </cell>
          <cell r="D3901" t="str">
            <v>吨</v>
          </cell>
          <cell r="E3901">
            <v>13</v>
          </cell>
          <cell r="F3901">
            <v>45818</v>
          </cell>
          <cell r="G3901" t="str">
            <v>（五局新津tod项目）成都市新津区旭辉天府未来城南(华金路南)</v>
          </cell>
          <cell r="H3901" t="str">
            <v>戴军</v>
          </cell>
          <cell r="I3901">
            <v>15984585768</v>
          </cell>
        </row>
        <row r="3902">
          <cell r="A3902" t="str">
            <v>钢固融</v>
          </cell>
          <cell r="B3902" t="str">
            <v>螺纹钢</v>
          </cell>
          <cell r="C3902" t="str">
            <v>HRB400E Φ16 9m</v>
          </cell>
          <cell r="D3902" t="str">
            <v>吨</v>
          </cell>
          <cell r="E3902">
            <v>6</v>
          </cell>
          <cell r="F3902">
            <v>45818</v>
          </cell>
          <cell r="G3902" t="str">
            <v>（五局新津tod项目）成都市新津区旭辉天府未来城南(华金路南)</v>
          </cell>
          <cell r="H3902" t="str">
            <v>戴军</v>
          </cell>
          <cell r="I3902">
            <v>15984585768</v>
          </cell>
        </row>
        <row r="3903">
          <cell r="A3903" t="str">
            <v>钢固融</v>
          </cell>
          <cell r="B3903" t="str">
            <v>螺纹钢</v>
          </cell>
          <cell r="C3903" t="str">
            <v>HRB400E Φ18 9m</v>
          </cell>
          <cell r="D3903" t="str">
            <v>吨</v>
          </cell>
          <cell r="E3903">
            <v>7</v>
          </cell>
          <cell r="F3903">
            <v>45818</v>
          </cell>
          <cell r="G3903" t="str">
            <v>（五局新津tod项目）成都市新津区旭辉天府未来城南(华金路南)</v>
          </cell>
          <cell r="H3903" t="str">
            <v>戴军</v>
          </cell>
          <cell r="I3903">
            <v>15984585768</v>
          </cell>
        </row>
        <row r="3904">
          <cell r="A3904" t="str">
            <v>钢固融</v>
          </cell>
          <cell r="B3904" t="str">
            <v>螺纹钢</v>
          </cell>
          <cell r="C3904" t="str">
            <v>HRB400E Φ20 9m</v>
          </cell>
          <cell r="D3904" t="str">
            <v>吨</v>
          </cell>
          <cell r="E3904">
            <v>8</v>
          </cell>
          <cell r="F3904">
            <v>45818</v>
          </cell>
          <cell r="G3904" t="str">
            <v>（五局新津tod项目）成都市新津区旭辉天府未来城南(华金路南)</v>
          </cell>
          <cell r="H3904" t="str">
            <v>戴军</v>
          </cell>
          <cell r="I3904">
            <v>15984585768</v>
          </cell>
        </row>
        <row r="3905">
          <cell r="A3905" t="str">
            <v>钢固融</v>
          </cell>
          <cell r="B3905" t="str">
            <v>螺纹钢</v>
          </cell>
          <cell r="C3905" t="str">
            <v>HRB400E Φ22 9m</v>
          </cell>
          <cell r="D3905" t="str">
            <v>吨</v>
          </cell>
          <cell r="E3905">
            <v>8</v>
          </cell>
          <cell r="F3905">
            <v>45818</v>
          </cell>
          <cell r="G3905" t="str">
            <v>（五局新津tod项目）成都市新津区旭辉天府未来城南(华金路南)</v>
          </cell>
          <cell r="H3905" t="str">
            <v>戴军</v>
          </cell>
          <cell r="I3905">
            <v>15984585768</v>
          </cell>
        </row>
        <row r="3906">
          <cell r="A3906" t="str">
            <v>海南海控</v>
          </cell>
          <cell r="B3906" t="str">
            <v>螺纹钢</v>
          </cell>
          <cell r="C3906" t="str">
            <v>HRB400EФ12*9m</v>
          </cell>
          <cell r="D3906" t="str">
            <v>吨</v>
          </cell>
          <cell r="E3906">
            <v>2</v>
          </cell>
          <cell r="F3906">
            <v>45818</v>
          </cell>
          <cell r="G3906" t="str">
            <v>（中铁九桥康新高速TJ1-3标）四川省甘孜州康定市折多塘村车管所旁（使用德胜、威钢、成实）</v>
          </cell>
          <cell r="H3906" t="str">
            <v>王营光</v>
          </cell>
          <cell r="I3906">
            <v>13479287250</v>
          </cell>
        </row>
        <row r="3907">
          <cell r="A3907" t="str">
            <v>海南海控</v>
          </cell>
          <cell r="B3907" t="str">
            <v>螺纹钢</v>
          </cell>
          <cell r="C3907" t="str">
            <v>HRB400EФ16*9m</v>
          </cell>
          <cell r="D3907" t="str">
            <v>吨</v>
          </cell>
          <cell r="E3907">
            <v>15</v>
          </cell>
          <cell r="F3907">
            <v>45818</v>
          </cell>
          <cell r="G3907" t="str">
            <v>（中铁九桥康新高速TJ1-3标）四川省甘孜州康定市折多塘村车管所旁（使用德胜、威钢、成实）</v>
          </cell>
          <cell r="H3907" t="str">
            <v>王营光</v>
          </cell>
          <cell r="I3907">
            <v>13479287250</v>
          </cell>
        </row>
        <row r="3908">
          <cell r="A3908" t="str">
            <v>海南海控</v>
          </cell>
          <cell r="B3908" t="str">
            <v>螺纹钢</v>
          </cell>
          <cell r="C3908" t="str">
            <v>HRB400EФ18*12m</v>
          </cell>
          <cell r="D3908" t="str">
            <v>吨</v>
          </cell>
          <cell r="E3908">
            <v>2</v>
          </cell>
          <cell r="F3908">
            <v>45818</v>
          </cell>
          <cell r="G3908" t="str">
            <v>（中铁九桥康新高速TJ1-3标）四川省甘孜州康定市折多塘村车管所旁（使用德胜、威钢、成实）</v>
          </cell>
          <cell r="H3908" t="str">
            <v>王营光</v>
          </cell>
          <cell r="I3908">
            <v>13479287250</v>
          </cell>
        </row>
        <row r="3909">
          <cell r="A3909" t="str">
            <v>海南海控</v>
          </cell>
          <cell r="B3909" t="str">
            <v>螺纹钢</v>
          </cell>
          <cell r="C3909" t="str">
            <v>HRB400EФ32*12m</v>
          </cell>
          <cell r="D3909" t="str">
            <v>吨</v>
          </cell>
          <cell r="E3909">
            <v>10</v>
          </cell>
          <cell r="F3909">
            <v>45818</v>
          </cell>
          <cell r="G3909" t="str">
            <v>（中铁九桥康新高速TJ1-3标）四川省甘孜州康定市折多塘村车管所旁（使用德胜、威钢、成实）</v>
          </cell>
          <cell r="H3909" t="str">
            <v>王营光</v>
          </cell>
          <cell r="I3909">
            <v>13479287250</v>
          </cell>
        </row>
        <row r="3910">
          <cell r="A3910" t="str">
            <v>海南海控</v>
          </cell>
          <cell r="B3910" t="str">
            <v>盘螺</v>
          </cell>
          <cell r="C3910" t="str">
            <v>HRB400EФ8</v>
          </cell>
          <cell r="D3910" t="str">
            <v>吨</v>
          </cell>
          <cell r="E3910">
            <v>5</v>
          </cell>
          <cell r="F3910">
            <v>45818</v>
          </cell>
          <cell r="G3910" t="str">
            <v>（中铁九桥康新高速TJ1-3标）四川省甘孜州康定市折多塘村车管所旁（使用德胜、威钢、成实）</v>
          </cell>
          <cell r="H3910" t="str">
            <v>王营光</v>
          </cell>
          <cell r="I3910">
            <v>13479287250</v>
          </cell>
        </row>
        <row r="3911">
          <cell r="A3911" t="str">
            <v>山东高速</v>
          </cell>
          <cell r="B3911" t="str">
            <v>螺纹钢</v>
          </cell>
          <cell r="C3911" t="str">
            <v>HRB500E Φ32×9米</v>
          </cell>
          <cell r="D3911" t="str">
            <v>吨</v>
          </cell>
          <cell r="E3911">
            <v>105</v>
          </cell>
          <cell r="F3911">
            <v>45818</v>
          </cell>
          <cell r="G3911" t="str">
            <v>（自永1标八局二分公司钢筋棚）四川省自贡市大安区牛佛镇</v>
          </cell>
          <cell r="H3911" t="str">
            <v>王君杰</v>
          </cell>
          <cell r="I3911">
            <v>18919619850</v>
          </cell>
        </row>
        <row r="3912">
          <cell r="A3912" t="str">
            <v>湖北商贸</v>
          </cell>
          <cell r="B3912" t="str">
            <v>高线</v>
          </cell>
          <cell r="C3912" t="str">
            <v>HPB300Φ10</v>
          </cell>
          <cell r="D3912" t="str">
            <v>吨</v>
          </cell>
          <cell r="E3912">
            <v>17</v>
          </cell>
          <cell r="F3912">
            <v>45818</v>
          </cell>
          <cell r="G3912" t="str">
            <v>（中铁十局-资乐高速4标）四川省眉山市仁寿县彰加镇促进村中铁十局2#钢筋厂</v>
          </cell>
          <cell r="H3912" t="str">
            <v>杨飞</v>
          </cell>
          <cell r="I3912">
            <v>15667998777</v>
          </cell>
        </row>
        <row r="3913">
          <cell r="A3913" t="str">
            <v>湖北商贸</v>
          </cell>
          <cell r="B3913" t="str">
            <v>高线</v>
          </cell>
          <cell r="C3913" t="str">
            <v>HPB300Φ12</v>
          </cell>
          <cell r="D3913" t="str">
            <v>吨</v>
          </cell>
          <cell r="E3913">
            <v>17</v>
          </cell>
          <cell r="F3913">
            <v>45818</v>
          </cell>
          <cell r="G3913" t="str">
            <v>（中铁十局-资乐高速4标）四川省眉山市仁寿县彰加镇促进村中铁十局2#钢筋厂</v>
          </cell>
          <cell r="H3913" t="str">
            <v>杨飞</v>
          </cell>
          <cell r="I3913">
            <v>15667998777</v>
          </cell>
        </row>
        <row r="3914">
          <cell r="A3914" t="str">
            <v>湖北商贸</v>
          </cell>
          <cell r="B3914" t="str">
            <v>螺纹钢</v>
          </cell>
          <cell r="C3914" t="str">
            <v>HRB500E Φ25 12m</v>
          </cell>
          <cell r="D3914" t="str">
            <v>吨</v>
          </cell>
          <cell r="E3914">
            <v>35</v>
          </cell>
          <cell r="F3914">
            <v>45818</v>
          </cell>
          <cell r="G3914" t="str">
            <v>（中铁十局-资乐高速4标）四川省眉山市仁寿县彰加镇促进村中铁十局2#钢筋厂</v>
          </cell>
          <cell r="H3914" t="str">
            <v>杨飞</v>
          </cell>
          <cell r="I3914">
            <v>15667998777</v>
          </cell>
        </row>
        <row r="3915">
          <cell r="A3915" t="str">
            <v>德胜</v>
          </cell>
          <cell r="B3915" t="str">
            <v>螺纹钢</v>
          </cell>
          <cell r="C3915" t="str">
            <v>HRB400E Φ16 9m</v>
          </cell>
          <cell r="D3915" t="str">
            <v>吨</v>
          </cell>
          <cell r="E3915">
            <v>35</v>
          </cell>
          <cell r="F3915">
            <v>45818</v>
          </cell>
          <cell r="G3915" t="str">
            <v>（中铁广州局-资乐高速5标）四川省乐山市井研县希望大道116号</v>
          </cell>
          <cell r="H3915" t="str">
            <v>廖俊杰</v>
          </cell>
          <cell r="I3915">
            <v>15775100965</v>
          </cell>
        </row>
        <row r="3916">
          <cell r="A3916" t="str">
            <v>德胜</v>
          </cell>
          <cell r="B3916" t="str">
            <v>螺纹钢</v>
          </cell>
          <cell r="C3916" t="str">
            <v>HRB400E Φ16 12m</v>
          </cell>
          <cell r="D3916" t="str">
            <v>吨</v>
          </cell>
          <cell r="E3916">
            <v>35</v>
          </cell>
          <cell r="F3916">
            <v>45818</v>
          </cell>
          <cell r="G3916" t="str">
            <v>（中铁广州局-资乐高速5标）四川省乐山市井研县希望大道116号</v>
          </cell>
          <cell r="H3916" t="str">
            <v>廖俊杰</v>
          </cell>
          <cell r="I3916">
            <v>15775100965</v>
          </cell>
        </row>
        <row r="3917">
          <cell r="A3917" t="str">
            <v>吉晨盛泰</v>
          </cell>
          <cell r="B3917" t="str">
            <v>螺纹钢</v>
          </cell>
          <cell r="C3917" t="str">
            <v>HRB400EΦ12</v>
          </cell>
          <cell r="D3917" t="str">
            <v>吨</v>
          </cell>
          <cell r="E3917">
            <v>70</v>
          </cell>
          <cell r="F3917">
            <v>45818</v>
          </cell>
          <cell r="G3917" t="str">
            <v>（中铁一局四公司西昭高速6标4分部）四川省凉山彝族自治州昭觉县杨日占里</v>
          </cell>
          <cell r="H3917" t="str">
            <v>马占全</v>
          </cell>
          <cell r="I3917">
            <v>18189516465</v>
          </cell>
        </row>
        <row r="3918">
          <cell r="A3918" t="str">
            <v>吉晨盛泰</v>
          </cell>
          <cell r="B3918" t="str">
            <v>盘圆</v>
          </cell>
          <cell r="C3918" t="str">
            <v>HPB300EΦ8mm</v>
          </cell>
          <cell r="D3918" t="str">
            <v>吨</v>
          </cell>
          <cell r="E3918">
            <v>12</v>
          </cell>
          <cell r="F3918">
            <v>45819</v>
          </cell>
          <cell r="G3918" t="str">
            <v>（5标一分部十局第七公司）四川省凉山州布拖县委只洛乡委之洛村</v>
          </cell>
          <cell r="H3918" t="str">
            <v>吴裕</v>
          </cell>
          <cell r="I3918">
            <v>19802920715</v>
          </cell>
        </row>
        <row r="3919">
          <cell r="A3919" t="str">
            <v>吉晨盛泰</v>
          </cell>
          <cell r="B3919" t="str">
            <v>螺纹钢</v>
          </cell>
          <cell r="C3919" t="str">
            <v>HRB400EΦ18mm</v>
          </cell>
          <cell r="D3919" t="str">
            <v>吨</v>
          </cell>
          <cell r="E3919">
            <v>23</v>
          </cell>
          <cell r="F3919">
            <v>45819</v>
          </cell>
          <cell r="G3919" t="str">
            <v>（5标一分部十局第七公司）四川省凉山州布拖县委只洛乡委之洛村</v>
          </cell>
          <cell r="H3919" t="str">
            <v>吴裕</v>
          </cell>
          <cell r="I3919">
            <v>19802920715</v>
          </cell>
        </row>
        <row r="3920">
          <cell r="A3920" t="str">
            <v>吉晨盛泰</v>
          </cell>
          <cell r="B3920" t="str">
            <v>螺纹钢</v>
          </cell>
          <cell r="C3920" t="str">
            <v>HRB400EΦ12mm</v>
          </cell>
          <cell r="D3920" t="str">
            <v>吨</v>
          </cell>
          <cell r="E3920">
            <v>105</v>
          </cell>
          <cell r="F3920">
            <v>45819</v>
          </cell>
          <cell r="G3920" t="str">
            <v>（5标一分部十局第七公司）四川省凉山州布拖县委只洛乡委之洛村</v>
          </cell>
          <cell r="H3920" t="str">
            <v>吴裕</v>
          </cell>
          <cell r="I3920">
            <v>19802920715</v>
          </cell>
        </row>
        <row r="3921">
          <cell r="A3921" t="str">
            <v>吉晨盛泰</v>
          </cell>
          <cell r="B3921" t="str">
            <v>螺纹钢</v>
          </cell>
          <cell r="C3921" t="str">
            <v>HRB400EΦ16mm</v>
          </cell>
          <cell r="D3921" t="str">
            <v>吨</v>
          </cell>
          <cell r="E3921">
            <v>105</v>
          </cell>
          <cell r="F3921">
            <v>45819</v>
          </cell>
          <cell r="G3921" t="str">
            <v>（5标一分部十局第七公司）四川省凉山州布拖县委只洛乡委之洛村</v>
          </cell>
          <cell r="H3921" t="str">
            <v>吴裕</v>
          </cell>
          <cell r="I3921">
            <v>19802920715</v>
          </cell>
        </row>
        <row r="3922">
          <cell r="A3922" t="str">
            <v>陕钢</v>
          </cell>
          <cell r="B3922" t="str">
            <v>盘螺</v>
          </cell>
          <cell r="C3922" t="str">
            <v>HRB400E Φ8</v>
          </cell>
          <cell r="D3922" t="str">
            <v>吨</v>
          </cell>
          <cell r="E3922">
            <v>20</v>
          </cell>
          <cell r="F3922">
            <v>45819</v>
          </cell>
          <cell r="G3922" t="str">
            <v>（华西萌海科创农业生态谷）成都市简阳市白金山水库</v>
          </cell>
          <cell r="H3922" t="str">
            <v>石清国</v>
          </cell>
          <cell r="I3922">
            <v>13458642015</v>
          </cell>
        </row>
        <row r="3923">
          <cell r="A3923" t="str">
            <v>陕钢</v>
          </cell>
          <cell r="B3923" t="str">
            <v>盘螺</v>
          </cell>
          <cell r="C3923" t="str">
            <v>HRB400E Φ10</v>
          </cell>
          <cell r="D3923" t="str">
            <v>吨</v>
          </cell>
          <cell r="E3923">
            <v>8</v>
          </cell>
          <cell r="F3923">
            <v>45819</v>
          </cell>
          <cell r="G3923" t="str">
            <v>（华西萌海科创农业生态谷）成都市简阳市白金山水库</v>
          </cell>
          <cell r="H3923" t="str">
            <v>石清国</v>
          </cell>
          <cell r="I3923">
            <v>13458642015</v>
          </cell>
        </row>
        <row r="3924">
          <cell r="A3924" t="str">
            <v>陕钢</v>
          </cell>
          <cell r="B3924" t="str">
            <v>螺纹钢</v>
          </cell>
          <cell r="C3924" t="str">
            <v>HRB400E Φ12 9m</v>
          </cell>
          <cell r="D3924" t="str">
            <v>吨</v>
          </cell>
          <cell r="E3924">
            <v>4</v>
          </cell>
          <cell r="F3924">
            <v>45819</v>
          </cell>
          <cell r="G3924" t="str">
            <v>（华西萌海科创农业生态谷）成都市简阳市白金山水库</v>
          </cell>
          <cell r="H3924" t="str">
            <v>石清国</v>
          </cell>
          <cell r="I3924">
            <v>13458642015</v>
          </cell>
        </row>
        <row r="3925">
          <cell r="A3925" t="str">
            <v>陕钢</v>
          </cell>
          <cell r="B3925" t="str">
            <v>螺纹钢</v>
          </cell>
          <cell r="C3925" t="str">
            <v>HRB400E Φ14 9m</v>
          </cell>
          <cell r="D3925" t="str">
            <v>吨</v>
          </cell>
          <cell r="E3925">
            <v>3</v>
          </cell>
          <cell r="F3925">
            <v>45819</v>
          </cell>
          <cell r="G3925" t="str">
            <v>（华西萌海科创农业生态谷）成都市简阳市白金山水库</v>
          </cell>
          <cell r="H3925" t="str">
            <v>石清国</v>
          </cell>
          <cell r="I3925">
            <v>13458642015</v>
          </cell>
        </row>
        <row r="3926">
          <cell r="A3926" t="str">
            <v>润耀</v>
          </cell>
          <cell r="B3926" t="str">
            <v>盘螺</v>
          </cell>
          <cell r="C3926" t="str">
            <v>HRB400E Φ12</v>
          </cell>
          <cell r="D3926" t="str">
            <v>吨</v>
          </cell>
          <cell r="E3926">
            <v>30</v>
          </cell>
          <cell r="F3926">
            <v>45819</v>
          </cell>
          <cell r="G3926" t="str">
            <v>（华西简阳西城嘉苑）四川省成都市简阳市简城街道高屋村</v>
          </cell>
          <cell r="H3926" t="str">
            <v>张瀚镭</v>
          </cell>
          <cell r="I3926">
            <v>15884666220</v>
          </cell>
        </row>
        <row r="3927">
          <cell r="A3927" t="str">
            <v>润耀</v>
          </cell>
          <cell r="B3927" t="str">
            <v>螺纹钢</v>
          </cell>
          <cell r="C3927" t="str">
            <v>HRB400E Φ16 9m</v>
          </cell>
          <cell r="D3927" t="str">
            <v>吨</v>
          </cell>
          <cell r="E3927">
            <v>5</v>
          </cell>
          <cell r="F3927">
            <v>45819</v>
          </cell>
          <cell r="G3927" t="str">
            <v>（华西简阳西城嘉苑）四川省成都市简阳市简城街道高屋村</v>
          </cell>
          <cell r="H3927" t="str">
            <v>张瀚镭</v>
          </cell>
          <cell r="I3927">
            <v>15884666220</v>
          </cell>
        </row>
        <row r="3928">
          <cell r="A3928" t="str">
            <v>晋邦</v>
          </cell>
          <cell r="B3928" t="str">
            <v>盘螺</v>
          </cell>
          <cell r="C3928" t="str">
            <v>HRB400E Φ6</v>
          </cell>
          <cell r="D3928" t="str">
            <v>吨</v>
          </cell>
          <cell r="E3928">
            <v>3</v>
          </cell>
          <cell r="F3928">
            <v>45819</v>
          </cell>
          <cell r="G3928" t="str">
            <v>（华西萌海科创农业生态谷）成都市简阳市白金山水库</v>
          </cell>
          <cell r="H3928" t="str">
            <v>石清国</v>
          </cell>
          <cell r="I3928">
            <v>13458642015</v>
          </cell>
        </row>
        <row r="3929">
          <cell r="A3929" t="str">
            <v>晋邦</v>
          </cell>
          <cell r="B3929" t="str">
            <v>盘螺</v>
          </cell>
          <cell r="C3929" t="str">
            <v>HRB400E Φ8</v>
          </cell>
          <cell r="D3929" t="str">
            <v>吨</v>
          </cell>
          <cell r="E3929">
            <v>13</v>
          </cell>
          <cell r="F3929">
            <v>45819</v>
          </cell>
          <cell r="G3929" t="str">
            <v>（华西萌海科创农业生态谷）成都市简阳市白金山水库</v>
          </cell>
          <cell r="H3929" t="str">
            <v>石清国</v>
          </cell>
          <cell r="I3929">
            <v>13458642015</v>
          </cell>
        </row>
        <row r="3930">
          <cell r="A3930" t="str">
            <v>晋邦</v>
          </cell>
          <cell r="B3930" t="str">
            <v>盘螺</v>
          </cell>
          <cell r="C3930" t="str">
            <v>HRB400E Φ10</v>
          </cell>
          <cell r="D3930" t="str">
            <v>吨</v>
          </cell>
          <cell r="E3930">
            <v>8</v>
          </cell>
          <cell r="F3930">
            <v>45819</v>
          </cell>
          <cell r="G3930" t="str">
            <v>（华西萌海科创农业生态谷）成都市简阳市白金山水库</v>
          </cell>
          <cell r="H3930" t="str">
            <v>石清国</v>
          </cell>
          <cell r="I3930">
            <v>13458642015</v>
          </cell>
        </row>
        <row r="3931">
          <cell r="A3931" t="str">
            <v>晋邦</v>
          </cell>
          <cell r="B3931" t="str">
            <v>螺纹钢</v>
          </cell>
          <cell r="C3931" t="str">
            <v>HRB400E Φ12 9m</v>
          </cell>
          <cell r="D3931" t="str">
            <v>吨</v>
          </cell>
          <cell r="E3931">
            <v>6</v>
          </cell>
          <cell r="F3931">
            <v>45819</v>
          </cell>
          <cell r="G3931" t="str">
            <v>（华西萌海科创农业生态谷）成都市简阳市白金山水库</v>
          </cell>
          <cell r="H3931" t="str">
            <v>石清国</v>
          </cell>
          <cell r="I3931">
            <v>13458642015</v>
          </cell>
        </row>
        <row r="3932">
          <cell r="A3932" t="str">
            <v>晋邦</v>
          </cell>
          <cell r="B3932" t="str">
            <v>螺纹钢</v>
          </cell>
          <cell r="C3932" t="str">
            <v>HRB400E Φ14 9m</v>
          </cell>
          <cell r="D3932" t="str">
            <v>吨</v>
          </cell>
          <cell r="E3932">
            <v>3</v>
          </cell>
          <cell r="F3932">
            <v>45819</v>
          </cell>
          <cell r="G3932" t="str">
            <v>（华西萌海科创农业生态谷）成都市简阳市白金山水库</v>
          </cell>
          <cell r="H3932" t="str">
            <v>石清国</v>
          </cell>
          <cell r="I3932">
            <v>13458642015</v>
          </cell>
        </row>
        <row r="3933">
          <cell r="A3933" t="str">
            <v>晋邦</v>
          </cell>
          <cell r="B3933" t="str">
            <v>螺纹钢</v>
          </cell>
          <cell r="C3933" t="str">
            <v>HRB400E Φ28 9m</v>
          </cell>
          <cell r="D3933" t="str">
            <v>吨</v>
          </cell>
          <cell r="E3933">
            <v>3</v>
          </cell>
          <cell r="F3933">
            <v>45819</v>
          </cell>
          <cell r="G3933" t="str">
            <v>（华西萌海科创农业生态谷）成都市简阳市白金山水库</v>
          </cell>
          <cell r="H3933" t="str">
            <v>石清国</v>
          </cell>
          <cell r="I3933">
            <v>13458642015</v>
          </cell>
        </row>
        <row r="3934">
          <cell r="A3934" t="str">
            <v>德胜</v>
          </cell>
          <cell r="B3934" t="str">
            <v>螺纹钢</v>
          </cell>
          <cell r="C3934" t="str">
            <v>HRB500EФ22*9m</v>
          </cell>
          <cell r="D3934" t="str">
            <v>吨</v>
          </cell>
          <cell r="E3934">
            <v>35</v>
          </cell>
          <cell r="F3934">
            <v>45819</v>
          </cell>
          <cell r="G3934" t="str">
            <v>（中铁六局呼和公司康新高速TJ4-2标）四川省甘孜藏族自治州康定市新都桥镇东俄罗三村中建八局搅拌站旁</v>
          </cell>
          <cell r="H3934" t="str">
            <v>王坤</v>
          </cell>
          <cell r="I3934">
            <v>15647490007</v>
          </cell>
        </row>
        <row r="3935">
          <cell r="A3935" t="str">
            <v>德胜</v>
          </cell>
          <cell r="B3935" t="str">
            <v>螺纹钢</v>
          </cell>
          <cell r="C3935" t="str">
            <v>HRB400EФ18*9m</v>
          </cell>
          <cell r="D3935" t="str">
            <v>吨</v>
          </cell>
          <cell r="E3935">
            <v>10</v>
          </cell>
          <cell r="F3935">
            <v>45819</v>
          </cell>
          <cell r="G3935" t="str">
            <v>（中铁六局呼和公司康新高速TJ4-2标）四川省甘孜藏族自治州康定市新都桥镇东俄罗三村中建八局搅拌站旁</v>
          </cell>
          <cell r="H3935" t="str">
            <v>王龙</v>
          </cell>
          <cell r="I3935">
            <v>18809490151</v>
          </cell>
        </row>
        <row r="3936">
          <cell r="A3936" t="str">
            <v>德胜</v>
          </cell>
          <cell r="B3936" t="str">
            <v>螺纹钢</v>
          </cell>
          <cell r="C3936" t="str">
            <v>HRB400EФ20*9m</v>
          </cell>
          <cell r="D3936" t="str">
            <v>吨</v>
          </cell>
          <cell r="E3936">
            <v>25</v>
          </cell>
          <cell r="F3936">
            <v>45819</v>
          </cell>
          <cell r="G3936" t="str">
            <v>（中铁六局呼和公司康新高速TJ4-2标）四川省甘孜藏族自治州康定市新都桥镇东俄罗三村中建八局搅拌站旁</v>
          </cell>
          <cell r="H3936" t="str">
            <v>王龙</v>
          </cell>
          <cell r="I3936">
            <v>18809490151</v>
          </cell>
        </row>
        <row r="3937">
          <cell r="A3937" t="str">
            <v>海南海控</v>
          </cell>
          <cell r="B3937" t="str">
            <v>高线</v>
          </cell>
          <cell r="C3937" t="str">
            <v>HPB300Ф8</v>
          </cell>
          <cell r="D3937" t="str">
            <v>吨</v>
          </cell>
          <cell r="E3937">
            <v>35</v>
          </cell>
          <cell r="F3937">
            <v>45819</v>
          </cell>
          <cell r="G3937" t="str">
            <v>（中铁六局呼和公司康新高速TJ4-2标）四川省甘孜藏族自治州康定市新都桥镇东俄罗三村中建八局搅拌站旁</v>
          </cell>
          <cell r="H3937" t="str">
            <v>王龙</v>
          </cell>
          <cell r="I3937">
            <v>18809490151</v>
          </cell>
        </row>
        <row r="3938">
          <cell r="A3938" t="str">
            <v>润耀</v>
          </cell>
          <cell r="B3938" t="str">
            <v>螺纹钢</v>
          </cell>
          <cell r="C3938" t="str">
            <v>HRB400E Φ25 9m</v>
          </cell>
          <cell r="D3938" t="str">
            <v>吨</v>
          </cell>
          <cell r="E3938">
            <v>35</v>
          </cell>
          <cell r="F3938">
            <v>45819</v>
          </cell>
          <cell r="G3938" t="str">
            <v>（中铁北京局-资乐高速6标）四川省乐山市市中区土主镇资乐高速TJ6标项目试验室</v>
          </cell>
          <cell r="H3938" t="str">
            <v>刘岩</v>
          </cell>
          <cell r="I3938">
            <v>18543566469</v>
          </cell>
        </row>
        <row r="3939">
          <cell r="A3939" t="str">
            <v>润耀</v>
          </cell>
          <cell r="B3939" t="str">
            <v>螺纹钢</v>
          </cell>
          <cell r="C3939" t="str">
            <v>HRB400E Φ16 9m</v>
          </cell>
          <cell r="D3939" t="str">
            <v>吨</v>
          </cell>
          <cell r="E3939">
            <v>35</v>
          </cell>
          <cell r="F3939">
            <v>45819</v>
          </cell>
          <cell r="G3939" t="str">
            <v>（中铁北京局-资乐高速6标）四川省乐山市市中区土主镇资乐高速TJ6标项目试验室</v>
          </cell>
          <cell r="H3939" t="str">
            <v>刘岩</v>
          </cell>
          <cell r="I3939">
            <v>18543566469</v>
          </cell>
        </row>
        <row r="3940">
          <cell r="A3940" t="str">
            <v>润耀</v>
          </cell>
          <cell r="B3940" t="str">
            <v>螺纹钢</v>
          </cell>
          <cell r="C3940" t="str">
            <v>HRB400E Φ12 9m</v>
          </cell>
          <cell r="D3940" t="str">
            <v>吨</v>
          </cell>
          <cell r="E3940">
            <v>35</v>
          </cell>
          <cell r="F3940">
            <v>45819</v>
          </cell>
          <cell r="G3940" t="str">
            <v>（中铁北京局-资乐高速6标）四川省乐山市市中区土主镇资乐高速TJ6标项目试验室</v>
          </cell>
          <cell r="H3940" t="str">
            <v>刘岩</v>
          </cell>
          <cell r="I3940">
            <v>18543566469</v>
          </cell>
        </row>
        <row r="3941">
          <cell r="A3941" t="str">
            <v>润耀</v>
          </cell>
          <cell r="B3941" t="str">
            <v>螺纹钢</v>
          </cell>
          <cell r="C3941" t="str">
            <v>HRB400E Φ28 12m</v>
          </cell>
          <cell r="D3941" t="str">
            <v>吨</v>
          </cell>
          <cell r="E3941">
            <v>17</v>
          </cell>
          <cell r="F3941">
            <v>45819</v>
          </cell>
          <cell r="G3941" t="str">
            <v>（中铁广州局-资乐高速5标）四川省乐山市井研县希望大道116号</v>
          </cell>
          <cell r="H3941" t="str">
            <v>廖俊杰</v>
          </cell>
          <cell r="I3941">
            <v>15775100965</v>
          </cell>
        </row>
        <row r="3942">
          <cell r="A3942" t="str">
            <v>润耀</v>
          </cell>
          <cell r="B3942" t="str">
            <v>螺纹钢</v>
          </cell>
          <cell r="C3942" t="str">
            <v>HRB400E Φ22 12m</v>
          </cell>
          <cell r="D3942" t="str">
            <v>吨</v>
          </cell>
          <cell r="E3942">
            <v>17</v>
          </cell>
          <cell r="F3942">
            <v>45819</v>
          </cell>
          <cell r="G3942" t="str">
            <v>（中铁广州局-资乐高速5标）四川省乐山市井研县希望大道116号</v>
          </cell>
          <cell r="H3942" t="str">
            <v>廖俊杰</v>
          </cell>
          <cell r="I3942">
            <v>15775100965</v>
          </cell>
        </row>
        <row r="3943">
          <cell r="A3943" t="str">
            <v>润耀</v>
          </cell>
          <cell r="B3943" t="str">
            <v>螺纹钢</v>
          </cell>
          <cell r="C3943" t="str">
            <v>HRB400E Φ25 9m</v>
          </cell>
          <cell r="D3943" t="str">
            <v>吨</v>
          </cell>
          <cell r="E3943">
            <v>35</v>
          </cell>
          <cell r="F3943">
            <v>45819</v>
          </cell>
          <cell r="G3943" t="str">
            <v>（中铁十局-资乐高速4标）四川省眉山市仁寿县彰加镇促进村中铁十局2#钢筋厂</v>
          </cell>
          <cell r="H3943" t="str">
            <v>杨飞</v>
          </cell>
          <cell r="I3943">
            <v>15667998777</v>
          </cell>
        </row>
        <row r="3944">
          <cell r="A3944" t="str">
            <v>山东高速</v>
          </cell>
          <cell r="B3944" t="str">
            <v>螺纹钢</v>
          </cell>
          <cell r="C3944" t="str">
            <v>HRB400E Φ25×12米</v>
          </cell>
          <cell r="D3944" t="str">
            <v>吨</v>
          </cell>
          <cell r="E3944">
            <v>35</v>
          </cell>
          <cell r="F3944">
            <v>45819</v>
          </cell>
          <cell r="G3944" t="str">
            <v>（自永2标九局西南分公司钢筋棚）四川省自贡市骑龙镇大湾村</v>
          </cell>
          <cell r="H3944" t="str">
            <v>高彦彬</v>
          </cell>
          <cell r="I3944">
            <v>13835906370</v>
          </cell>
        </row>
        <row r="3945">
          <cell r="A3945" t="str">
            <v>山东高速</v>
          </cell>
          <cell r="B3945" t="str">
            <v>螺纹钢</v>
          </cell>
          <cell r="C3945" t="str">
            <v>HRB500E Φ28×9米</v>
          </cell>
          <cell r="D3945" t="str">
            <v>吨</v>
          </cell>
          <cell r="E3945">
            <v>35</v>
          </cell>
          <cell r="F3945">
            <v>45819</v>
          </cell>
          <cell r="G3945" t="str">
            <v>（自永2标九局西南分公司钢筋棚）四川省自贡市骑龙镇大湾村</v>
          </cell>
          <cell r="H3945" t="str">
            <v>高彦彬</v>
          </cell>
          <cell r="I3945">
            <v>13835906370</v>
          </cell>
        </row>
        <row r="3946">
          <cell r="A3946" t="str">
            <v>德胜</v>
          </cell>
          <cell r="B3946" t="str">
            <v>螺纹钢</v>
          </cell>
          <cell r="C3946" t="str">
            <v>HRB400EΦ12*12m</v>
          </cell>
          <cell r="D3946" t="str">
            <v>吨</v>
          </cell>
          <cell r="E3946">
            <v>8</v>
          </cell>
          <cell r="F3946">
            <v>45819</v>
          </cell>
          <cell r="G3946" t="str">
            <v>（中铁一局-大渡河项目）乐山市峨边县沙坪镇中铁一局钢筋加工厂（污水处理厂）</v>
          </cell>
          <cell r="H3946" t="str">
            <v>冯雷</v>
          </cell>
          <cell r="I3946" t="str">
            <v>18700069985</v>
          </cell>
        </row>
        <row r="3947">
          <cell r="A3947" t="str">
            <v>德胜</v>
          </cell>
          <cell r="B3947" t="str">
            <v>螺纹钢</v>
          </cell>
          <cell r="C3947" t="str">
            <v>HRB400EΦ22*12m</v>
          </cell>
          <cell r="D3947" t="str">
            <v>吨</v>
          </cell>
          <cell r="E3947">
            <v>16</v>
          </cell>
          <cell r="F3947">
            <v>45819</v>
          </cell>
          <cell r="G3947" t="str">
            <v>（中铁一局-大渡河项目）乐山市峨边县沙坪镇中铁一局钢筋加工厂（污水处理厂）</v>
          </cell>
          <cell r="H3947" t="str">
            <v>冯雷</v>
          </cell>
          <cell r="I3947" t="str">
            <v>18700069985</v>
          </cell>
        </row>
        <row r="3948">
          <cell r="A3948" t="str">
            <v>德胜</v>
          </cell>
          <cell r="B3948" t="str">
            <v>螺纹钢</v>
          </cell>
          <cell r="C3948" t="str">
            <v>HRB400EΦ25*12m</v>
          </cell>
          <cell r="D3948" t="str">
            <v>吨</v>
          </cell>
          <cell r="E3948">
            <v>8</v>
          </cell>
          <cell r="F3948">
            <v>45819</v>
          </cell>
          <cell r="G3948" t="str">
            <v>（中铁一局-大渡河项目）乐山市峨边县沙坪镇中铁一局钢筋加工厂（污水处理厂）</v>
          </cell>
          <cell r="H3948" t="str">
            <v>冯雷</v>
          </cell>
          <cell r="I3948" t="str">
            <v>18700069985</v>
          </cell>
        </row>
        <row r="3949">
          <cell r="A3949" t="str">
            <v>德胜</v>
          </cell>
          <cell r="B3949" t="str">
            <v>螺纹钢</v>
          </cell>
          <cell r="C3949" t="str">
            <v>HRB400EΦ32*12m</v>
          </cell>
          <cell r="D3949" t="str">
            <v>吨</v>
          </cell>
          <cell r="E3949">
            <v>6</v>
          </cell>
          <cell r="F3949">
            <v>45819</v>
          </cell>
          <cell r="G3949" t="str">
            <v>（中铁一局-大渡河项目）乐山市峨边县沙坪镇中铁一局钢筋加工厂（污水处理厂）</v>
          </cell>
          <cell r="H3949" t="str">
            <v>冯雷</v>
          </cell>
          <cell r="I3949" t="str">
            <v>18700069985</v>
          </cell>
        </row>
        <row r="3950">
          <cell r="A3950" t="str">
            <v>吉晨盛泰</v>
          </cell>
          <cell r="B3950" t="str">
            <v>螺纹钢</v>
          </cell>
          <cell r="C3950" t="str">
            <v>HRB400EФ12</v>
          </cell>
          <cell r="D3950" t="str">
            <v>吨</v>
          </cell>
          <cell r="E3950">
            <v>30</v>
          </cell>
          <cell r="F3950">
            <v>45820</v>
          </cell>
          <cell r="G3950" t="str">
            <v>凉山州昭觉县新城镇阿都马打中铁十局2#梁场（中铁十局西昭高速3号拌合站过磅）</v>
          </cell>
          <cell r="H3950" t="str">
            <v>魏忠魁</v>
          </cell>
          <cell r="I3950">
            <v>18229056777</v>
          </cell>
        </row>
        <row r="3951">
          <cell r="A3951" t="str">
            <v>吉晨盛泰</v>
          </cell>
          <cell r="B3951" t="str">
            <v>螺纹钢</v>
          </cell>
          <cell r="C3951" t="str">
            <v>HRB400EФ14</v>
          </cell>
          <cell r="D3951" t="str">
            <v>吨</v>
          </cell>
          <cell r="E3951">
            <v>30</v>
          </cell>
          <cell r="F3951">
            <v>45820</v>
          </cell>
          <cell r="G3951" t="str">
            <v>凉山州昭觉县新城镇阿都马打中铁十局2#梁场（中铁十局西昭高速3号拌合站过磅）</v>
          </cell>
          <cell r="H3951" t="str">
            <v>魏忠魁</v>
          </cell>
          <cell r="I3951">
            <v>18229056777</v>
          </cell>
        </row>
        <row r="3952">
          <cell r="A3952" t="str">
            <v>吉晨盛泰</v>
          </cell>
          <cell r="B3952" t="str">
            <v>螺纹钢</v>
          </cell>
          <cell r="C3952" t="str">
            <v>HRB400EФ16</v>
          </cell>
          <cell r="D3952" t="str">
            <v>吨</v>
          </cell>
          <cell r="E3952">
            <v>15</v>
          </cell>
          <cell r="F3952">
            <v>45820</v>
          </cell>
          <cell r="G3952" t="str">
            <v>凉山州昭觉县新城镇阿都马打中铁十局2#梁场（中铁十局西昭高速3号拌合站过磅）</v>
          </cell>
          <cell r="H3952" t="str">
            <v>魏忠魁</v>
          </cell>
          <cell r="I3952">
            <v>18229056777</v>
          </cell>
        </row>
        <row r="3953">
          <cell r="A3953" t="str">
            <v>吉晨盛泰</v>
          </cell>
          <cell r="B3953" t="str">
            <v>螺纹钢</v>
          </cell>
          <cell r="C3953" t="str">
            <v>HRB500EФ32</v>
          </cell>
          <cell r="D3953" t="str">
            <v>吨</v>
          </cell>
          <cell r="E3953">
            <v>75</v>
          </cell>
          <cell r="F3953">
            <v>45820</v>
          </cell>
          <cell r="G3953" t="str">
            <v>凉山州昭觉县新城镇阿都马打中铁十局2#梁场（中铁十局西昭高速3号拌合站过磅）</v>
          </cell>
          <cell r="H3953" t="str">
            <v>魏忠魁</v>
          </cell>
          <cell r="I3953">
            <v>18229056777</v>
          </cell>
        </row>
        <row r="3954">
          <cell r="A3954" t="str">
            <v>吉晨盛泰</v>
          </cell>
          <cell r="B3954" t="str">
            <v>螺纹钢</v>
          </cell>
          <cell r="C3954" t="str">
            <v>HRB400EФ12</v>
          </cell>
          <cell r="D3954" t="str">
            <v>吨</v>
          </cell>
          <cell r="E3954">
            <v>150</v>
          </cell>
          <cell r="F3954">
            <v>45820</v>
          </cell>
          <cell r="G3954" t="str">
            <v>凉山州昭觉县新城镇阿都马打中铁十局2#梁场（中铁十局西昭高速3号拌合站过磅）</v>
          </cell>
          <cell r="H3954" t="str">
            <v>魏忠魁</v>
          </cell>
          <cell r="I3954">
            <v>18229056777</v>
          </cell>
        </row>
        <row r="3955">
          <cell r="A3955" t="str">
            <v>吉晨盛泰</v>
          </cell>
          <cell r="B3955" t="str">
            <v>螺纹钢</v>
          </cell>
          <cell r="C3955" t="str">
            <v>HRB400EФ16</v>
          </cell>
          <cell r="D3955" t="str">
            <v>吨</v>
          </cell>
          <cell r="E3955">
            <v>75</v>
          </cell>
          <cell r="F3955">
            <v>45820</v>
          </cell>
          <cell r="G3955" t="str">
            <v>凉山州昭觉县新城镇阿都马打中铁十局2#梁场（中铁十局西昭高速3号拌合站过磅）</v>
          </cell>
          <cell r="H3955" t="str">
            <v>魏忠魁</v>
          </cell>
          <cell r="I3955">
            <v>18229056777</v>
          </cell>
        </row>
        <row r="3956">
          <cell r="A3956" t="str">
            <v>德胜恒嘉</v>
          </cell>
          <cell r="B3956" t="str">
            <v>螺纹钢</v>
          </cell>
          <cell r="C3956" t="str">
            <v>HRB400EФ18*9m</v>
          </cell>
          <cell r="D3956" t="str">
            <v>吨</v>
          </cell>
          <cell r="E3956">
            <v>70</v>
          </cell>
          <cell r="F3956">
            <v>45820</v>
          </cell>
          <cell r="G3956" t="str">
            <v>（中铁六局呼和公司康新高速TJ4-2标）四川省甘孜藏族自治州康定市新都桥镇东俄罗三村中建八局搅拌站旁</v>
          </cell>
          <cell r="H3956" t="str">
            <v>王龙</v>
          </cell>
          <cell r="I3956">
            <v>18809490151</v>
          </cell>
        </row>
        <row r="3957">
          <cell r="A3957" t="str">
            <v>德胜恒嘉</v>
          </cell>
          <cell r="B3957" t="str">
            <v>螺纹钢</v>
          </cell>
          <cell r="C3957" t="str">
            <v>HRB500EФ28*9m</v>
          </cell>
          <cell r="D3957" t="str">
            <v>吨</v>
          </cell>
          <cell r="E3957">
            <v>35</v>
          </cell>
          <cell r="F3957">
            <v>45820</v>
          </cell>
          <cell r="G3957" t="str">
            <v>（中铁六局呼和公司康新高速TJ4-2标）四川省甘孜藏族自治州康定市新都桥镇东俄罗三村中建八局搅拌站旁</v>
          </cell>
          <cell r="H3957" t="str">
            <v>王坤</v>
          </cell>
          <cell r="I3957">
            <v>15647490007</v>
          </cell>
        </row>
        <row r="3958">
          <cell r="A3958" t="str">
            <v>德胜恒嘉</v>
          </cell>
          <cell r="B3958" t="str">
            <v>螺纹钢</v>
          </cell>
          <cell r="C3958" t="str">
            <v>HRB500EФ22*9m</v>
          </cell>
          <cell r="D3958" t="str">
            <v>吨</v>
          </cell>
          <cell r="E3958">
            <v>35</v>
          </cell>
          <cell r="F3958">
            <v>45820</v>
          </cell>
          <cell r="G3958" t="str">
            <v>（中铁六局呼和公司康新高速TJ4-2标）四川省甘孜藏族自治州康定市新都桥镇东俄罗三村中建八局搅拌站旁</v>
          </cell>
          <cell r="H3958" t="str">
            <v>王龙</v>
          </cell>
          <cell r="I3958">
            <v>18809490151</v>
          </cell>
        </row>
        <row r="3959">
          <cell r="A3959" t="str">
            <v>德胜恒嘉</v>
          </cell>
          <cell r="B3959" t="str">
            <v>螺纹钢</v>
          </cell>
          <cell r="C3959" t="str">
            <v>HRB400EФ20*9m</v>
          </cell>
          <cell r="D3959" t="str">
            <v>吨</v>
          </cell>
          <cell r="E3959">
            <v>35</v>
          </cell>
          <cell r="F3959">
            <v>45820</v>
          </cell>
          <cell r="G3959" t="str">
            <v>（中铁一局四公司康新高速TJ1-1标雅加梗隧道）四川省甘孜州康定市雅加梗路基</v>
          </cell>
          <cell r="H3959" t="str">
            <v>范国义</v>
          </cell>
          <cell r="I3959">
            <v>15897676433</v>
          </cell>
        </row>
        <row r="3960">
          <cell r="A3960" t="str">
            <v>德胜恒嘉</v>
          </cell>
          <cell r="B3960" t="str">
            <v>螺纹钢</v>
          </cell>
          <cell r="C3960" t="str">
            <v>HRB400EФ18*9m</v>
          </cell>
          <cell r="D3960" t="str">
            <v>吨</v>
          </cell>
          <cell r="E3960">
            <v>35</v>
          </cell>
          <cell r="F3960">
            <v>45820</v>
          </cell>
          <cell r="G3960" t="str">
            <v>（中铁一局四公司康新高速TJ1-1标雅加梗隧道）四川省甘孜州康定市雅加梗路基</v>
          </cell>
          <cell r="H3960" t="str">
            <v>范国义</v>
          </cell>
          <cell r="I3960">
            <v>15897676433</v>
          </cell>
        </row>
        <row r="3961">
          <cell r="A3961" t="str">
            <v>润耀</v>
          </cell>
          <cell r="B3961" t="str">
            <v>盘螺</v>
          </cell>
          <cell r="C3961" t="str">
            <v>HRB400E Φ8</v>
          </cell>
          <cell r="D3961" t="str">
            <v>吨</v>
          </cell>
          <cell r="E3961">
            <v>5</v>
          </cell>
          <cell r="F3961">
            <v>45820</v>
          </cell>
          <cell r="G3961" t="str">
            <v>（华西简阳西城嘉苑）四川省成都市简阳市简城街道高屋村</v>
          </cell>
          <cell r="H3961" t="str">
            <v>张瀚镭</v>
          </cell>
          <cell r="I3961">
            <v>15884666220</v>
          </cell>
        </row>
        <row r="3962">
          <cell r="A3962" t="str">
            <v>润耀</v>
          </cell>
          <cell r="B3962" t="str">
            <v>盘螺</v>
          </cell>
          <cell r="C3962" t="str">
            <v>HRB400E Φ10</v>
          </cell>
          <cell r="D3962" t="str">
            <v>吨</v>
          </cell>
          <cell r="E3962">
            <v>15</v>
          </cell>
          <cell r="F3962">
            <v>45820</v>
          </cell>
          <cell r="G3962" t="str">
            <v>（华西简阳西城嘉苑）四川省成都市简阳市简城街道高屋村</v>
          </cell>
          <cell r="H3962" t="str">
            <v>张瀚镭</v>
          </cell>
          <cell r="I3962">
            <v>15884666220</v>
          </cell>
        </row>
        <row r="3963">
          <cell r="A3963" t="str">
            <v>润耀</v>
          </cell>
          <cell r="B3963" t="str">
            <v>盘螺</v>
          </cell>
          <cell r="C3963" t="str">
            <v>HRB400E Φ12</v>
          </cell>
          <cell r="D3963" t="str">
            <v>吨</v>
          </cell>
          <cell r="E3963">
            <v>2.5</v>
          </cell>
          <cell r="F3963">
            <v>45820</v>
          </cell>
          <cell r="G3963" t="str">
            <v>（华西简阳西城嘉苑）四川省成都市简阳市简城街道高屋村</v>
          </cell>
          <cell r="H3963" t="str">
            <v>张瀚镭</v>
          </cell>
          <cell r="I3963">
            <v>15884666220</v>
          </cell>
        </row>
        <row r="3964">
          <cell r="A3964" t="str">
            <v>润耀</v>
          </cell>
          <cell r="B3964" t="str">
            <v>螺纹钢</v>
          </cell>
          <cell r="C3964" t="str">
            <v>HRB400E Φ16 9m</v>
          </cell>
          <cell r="D3964" t="str">
            <v>吨</v>
          </cell>
          <cell r="E3964">
            <v>15</v>
          </cell>
          <cell r="F3964">
            <v>45820</v>
          </cell>
          <cell r="G3964" t="str">
            <v>（华西简阳西城嘉苑）四川省成都市简阳市简城街道高屋村</v>
          </cell>
          <cell r="H3964" t="str">
            <v>张瀚镭</v>
          </cell>
          <cell r="I3964">
            <v>15884666220</v>
          </cell>
        </row>
        <row r="3965">
          <cell r="A3965" t="str">
            <v>润耀</v>
          </cell>
          <cell r="B3965" t="str">
            <v>盘螺</v>
          </cell>
          <cell r="C3965" t="str">
            <v>HRB400E Φ8</v>
          </cell>
          <cell r="D3965" t="str">
            <v>吨</v>
          </cell>
          <cell r="E3965">
            <v>20</v>
          </cell>
          <cell r="F3965">
            <v>45820</v>
          </cell>
          <cell r="G3965" t="str">
            <v>（华西简阳西城嘉苑）四川省成都市简阳市简城街道高屋村</v>
          </cell>
          <cell r="H3965" t="str">
            <v>张瀚镭</v>
          </cell>
          <cell r="I3965">
            <v>15884666220</v>
          </cell>
        </row>
        <row r="3966">
          <cell r="A3966" t="str">
            <v>润耀</v>
          </cell>
          <cell r="B3966" t="str">
            <v>盘螺</v>
          </cell>
          <cell r="C3966" t="str">
            <v>HRB400E Φ12</v>
          </cell>
          <cell r="D3966" t="str">
            <v>吨</v>
          </cell>
          <cell r="E3966">
            <v>45</v>
          </cell>
          <cell r="F3966">
            <v>45820</v>
          </cell>
          <cell r="G3966" t="str">
            <v>（华西简阳西城嘉苑）四川省成都市简阳市简城街道高屋村</v>
          </cell>
          <cell r="H3966" t="str">
            <v>张瀚镭</v>
          </cell>
          <cell r="I3966">
            <v>15884666220</v>
          </cell>
        </row>
        <row r="3967">
          <cell r="A3967" t="str">
            <v>润耀</v>
          </cell>
          <cell r="B3967" t="str">
            <v>螺纹钢</v>
          </cell>
          <cell r="C3967" t="str">
            <v>HRB400E Φ14 9m</v>
          </cell>
          <cell r="D3967" t="str">
            <v>吨</v>
          </cell>
          <cell r="E3967">
            <v>8</v>
          </cell>
          <cell r="F3967">
            <v>45820</v>
          </cell>
          <cell r="G3967" t="str">
            <v>（华西简阳西城嘉苑）四川省成都市简阳市简城街道高屋村</v>
          </cell>
          <cell r="H3967" t="str">
            <v>张瀚镭</v>
          </cell>
          <cell r="I3967">
            <v>15884666220</v>
          </cell>
        </row>
        <row r="3968">
          <cell r="A3968" t="str">
            <v>润耀</v>
          </cell>
          <cell r="B3968" t="str">
            <v>螺纹钢</v>
          </cell>
          <cell r="C3968" t="str">
            <v>HRB400E Φ16 9m</v>
          </cell>
          <cell r="D3968" t="str">
            <v>吨</v>
          </cell>
          <cell r="E3968">
            <v>10</v>
          </cell>
          <cell r="F3968">
            <v>45820</v>
          </cell>
          <cell r="G3968" t="str">
            <v>（华西简阳西城嘉苑）四川省成都市简阳市简城街道高屋村</v>
          </cell>
          <cell r="H3968" t="str">
            <v>张瀚镭</v>
          </cell>
          <cell r="I3968">
            <v>15884666220</v>
          </cell>
        </row>
        <row r="3969">
          <cell r="A3969" t="str">
            <v>润耀</v>
          </cell>
          <cell r="B3969" t="str">
            <v>螺纹钢</v>
          </cell>
          <cell r="C3969" t="str">
            <v>HRB400E Φ18 9m</v>
          </cell>
          <cell r="D3969" t="str">
            <v>吨</v>
          </cell>
          <cell r="E3969">
            <v>5</v>
          </cell>
          <cell r="F3969">
            <v>45820</v>
          </cell>
          <cell r="G3969" t="str">
            <v>（华西简阳西城嘉苑）四川省成都市简阳市简城街道高屋村</v>
          </cell>
          <cell r="H3969" t="str">
            <v>张瀚镭</v>
          </cell>
          <cell r="I3969">
            <v>15884666220</v>
          </cell>
        </row>
        <row r="3970">
          <cell r="A3970" t="str">
            <v>润耀</v>
          </cell>
          <cell r="B3970" t="str">
            <v>螺纹钢</v>
          </cell>
          <cell r="C3970" t="str">
            <v>HRB400E Φ20 9m</v>
          </cell>
          <cell r="D3970" t="str">
            <v>吨</v>
          </cell>
          <cell r="E3970">
            <v>5</v>
          </cell>
          <cell r="F3970">
            <v>45820</v>
          </cell>
          <cell r="G3970" t="str">
            <v>（华西简阳西城嘉苑）四川省成都市简阳市简城街道高屋村</v>
          </cell>
          <cell r="H3970" t="str">
            <v>张瀚镭</v>
          </cell>
          <cell r="I3970">
            <v>15884666220</v>
          </cell>
        </row>
        <row r="3971">
          <cell r="A3971" t="str">
            <v>润耀</v>
          </cell>
          <cell r="B3971" t="str">
            <v>螺纹钢</v>
          </cell>
          <cell r="C3971" t="str">
            <v>HRB500E Φ16</v>
          </cell>
          <cell r="D3971" t="str">
            <v>吨</v>
          </cell>
          <cell r="E3971">
            <v>7.5</v>
          </cell>
          <cell r="F3971">
            <v>45820</v>
          </cell>
          <cell r="G3971" t="str">
            <v>（华西简阳西城嘉苑）四川省成都市简阳市简城街道高屋村</v>
          </cell>
          <cell r="H3971" t="str">
            <v>张瀚镭</v>
          </cell>
          <cell r="I3971">
            <v>15884666220</v>
          </cell>
        </row>
        <row r="3972">
          <cell r="A3972" t="str">
            <v>润耀</v>
          </cell>
          <cell r="B3972" t="str">
            <v>螺纹钢</v>
          </cell>
          <cell r="C3972" t="str">
            <v>HRB500E Φ18</v>
          </cell>
          <cell r="D3972" t="str">
            <v>吨</v>
          </cell>
          <cell r="E3972">
            <v>2.5</v>
          </cell>
          <cell r="F3972">
            <v>45820</v>
          </cell>
          <cell r="G3972" t="str">
            <v>（华西简阳西城嘉苑）四川省成都市简阳市简城街道高屋村</v>
          </cell>
          <cell r="H3972" t="str">
            <v>张瀚镭</v>
          </cell>
          <cell r="I3972">
            <v>15884666220</v>
          </cell>
        </row>
        <row r="3973">
          <cell r="A3973" t="str">
            <v>润耀</v>
          </cell>
          <cell r="B3973" t="str">
            <v>螺纹钢</v>
          </cell>
          <cell r="C3973" t="str">
            <v>HRB500E Φ20</v>
          </cell>
          <cell r="D3973" t="str">
            <v>吨</v>
          </cell>
          <cell r="E3973">
            <v>13.5</v>
          </cell>
          <cell r="F3973">
            <v>45820</v>
          </cell>
          <cell r="G3973" t="str">
            <v>（华西简阳西城嘉苑）四川省成都市简阳市简城街道高屋村</v>
          </cell>
          <cell r="H3973" t="str">
            <v>张瀚镭</v>
          </cell>
          <cell r="I3973">
            <v>15884666220</v>
          </cell>
        </row>
        <row r="3974">
          <cell r="A3974" t="str">
            <v>润耀</v>
          </cell>
          <cell r="B3974" t="str">
            <v>螺纹钢</v>
          </cell>
          <cell r="C3974" t="str">
            <v>HRB500E Φ22</v>
          </cell>
          <cell r="D3974" t="str">
            <v>吨</v>
          </cell>
          <cell r="E3974">
            <v>2.5</v>
          </cell>
          <cell r="F3974">
            <v>45820</v>
          </cell>
          <cell r="G3974" t="str">
            <v>（华西简阳西城嘉苑）四川省成都市简阳市简城街道高屋村</v>
          </cell>
          <cell r="H3974" t="str">
            <v>张瀚镭</v>
          </cell>
          <cell r="I3974">
            <v>15884666220</v>
          </cell>
        </row>
        <row r="3975">
          <cell r="A3975" t="str">
            <v>润耀</v>
          </cell>
          <cell r="B3975" t="str">
            <v>螺纹钢</v>
          </cell>
          <cell r="C3975" t="str">
            <v>HRB500E Φ25</v>
          </cell>
          <cell r="D3975" t="str">
            <v>吨</v>
          </cell>
          <cell r="E3975">
            <v>16.5</v>
          </cell>
          <cell r="F3975">
            <v>45820</v>
          </cell>
          <cell r="G3975" t="str">
            <v>（华西简阳西城嘉苑）四川省成都市简阳市简城街道高屋村</v>
          </cell>
          <cell r="H3975" t="str">
            <v>张瀚镭</v>
          </cell>
          <cell r="I3975">
            <v>15884666220</v>
          </cell>
        </row>
        <row r="3976">
          <cell r="A3976" t="str">
            <v>山东高速</v>
          </cell>
          <cell r="B3976" t="str">
            <v>高线</v>
          </cell>
          <cell r="C3976" t="str">
            <v>HPB300Φ10</v>
          </cell>
          <cell r="D3976" t="str">
            <v>吨</v>
          </cell>
          <cell r="E3976">
            <v>17</v>
          </cell>
          <cell r="F3976">
            <v>45820</v>
          </cell>
          <cell r="G3976" t="str">
            <v>（中铁广州局-成渝扩容2标）四川省资阳市雁江区南双路杨家糖房</v>
          </cell>
          <cell r="H3976" t="str">
            <v>邓志强</v>
          </cell>
          <cell r="I3976">
            <v>17603045490</v>
          </cell>
        </row>
        <row r="3977">
          <cell r="A3977" t="str">
            <v>山东高速</v>
          </cell>
          <cell r="B3977" t="str">
            <v>高线</v>
          </cell>
          <cell r="C3977" t="str">
            <v>HPB300Φ12</v>
          </cell>
          <cell r="D3977" t="str">
            <v>吨</v>
          </cell>
          <cell r="E3977">
            <v>17</v>
          </cell>
          <cell r="F3977">
            <v>45820</v>
          </cell>
          <cell r="G3977" t="str">
            <v>（中铁广州局-成渝扩容2标）四川省资阳市雁江区南双路杨家糖房</v>
          </cell>
          <cell r="H3977" t="str">
            <v>邓志强</v>
          </cell>
          <cell r="I3977">
            <v>17603045490</v>
          </cell>
        </row>
        <row r="3978">
          <cell r="A3978" t="str">
            <v>山东高速</v>
          </cell>
          <cell r="B3978" t="str">
            <v>螺纹钢</v>
          </cell>
          <cell r="C3978" t="str">
            <v>HRB400E Φ14 9m</v>
          </cell>
          <cell r="D3978" t="str">
            <v>吨</v>
          </cell>
          <cell r="E3978">
            <v>17</v>
          </cell>
          <cell r="F3978">
            <v>45820</v>
          </cell>
          <cell r="G3978" t="str">
            <v>（中铁广州局-成渝扩容2标）四川省资阳市雁江区南双路杨家糖房</v>
          </cell>
          <cell r="H3978" t="str">
            <v>邓志强</v>
          </cell>
          <cell r="I3978">
            <v>17603045490</v>
          </cell>
        </row>
        <row r="3979">
          <cell r="A3979" t="str">
            <v>山东高速</v>
          </cell>
          <cell r="B3979" t="str">
            <v>螺纹钢</v>
          </cell>
          <cell r="C3979" t="str">
            <v>HRB400E Φ16 9m</v>
          </cell>
          <cell r="D3979" t="str">
            <v>吨</v>
          </cell>
          <cell r="E3979">
            <v>17</v>
          </cell>
          <cell r="F3979">
            <v>45820</v>
          </cell>
          <cell r="G3979" t="str">
            <v>（中铁广州局-成渝扩容2标）四川省资阳市雁江区南双路杨家糖房</v>
          </cell>
          <cell r="H3979" t="str">
            <v>邓志强</v>
          </cell>
          <cell r="I3979">
            <v>17603045490</v>
          </cell>
        </row>
        <row r="3980">
          <cell r="A3980" t="str">
            <v>达钢</v>
          </cell>
          <cell r="B3980" t="str">
            <v>螺纹钢</v>
          </cell>
          <cell r="C3980" t="str">
            <v>HRB400E Φ12 9m</v>
          </cell>
          <cell r="D3980" t="str">
            <v>吨</v>
          </cell>
          <cell r="E3980">
            <v>6</v>
          </cell>
          <cell r="F3980">
            <v>45820</v>
          </cell>
          <cell r="G3980" t="str">
            <v>（商投建工达州中医药科技园-4工区-11号楼）达州市通川区达州中医药职业学院犀牛大道北段</v>
          </cell>
          <cell r="H3980" t="str">
            <v>张扬</v>
          </cell>
          <cell r="I3980">
            <v>18381904567</v>
          </cell>
        </row>
        <row r="3981">
          <cell r="A3981" t="str">
            <v>达钢</v>
          </cell>
          <cell r="B3981" t="str">
            <v>螺纹钢</v>
          </cell>
          <cell r="C3981" t="str">
            <v>HRB400E Φ20 9m</v>
          </cell>
          <cell r="D3981" t="str">
            <v>吨</v>
          </cell>
          <cell r="E3981">
            <v>27</v>
          </cell>
          <cell r="F3981">
            <v>45820</v>
          </cell>
          <cell r="G3981" t="str">
            <v>（商投建工达州中医药科技园-4工区-11号楼）达州市通川区达州中医药职业学院犀牛大道北段</v>
          </cell>
          <cell r="H3981" t="str">
            <v>张扬</v>
          </cell>
          <cell r="I3981">
            <v>18381904567</v>
          </cell>
        </row>
        <row r="3982">
          <cell r="A3982" t="str">
            <v>达钢</v>
          </cell>
          <cell r="B3982" t="str">
            <v>螺纹钢</v>
          </cell>
          <cell r="C3982" t="str">
            <v>HRB400E Φ22 9m</v>
          </cell>
          <cell r="D3982" t="str">
            <v>吨</v>
          </cell>
          <cell r="E3982">
            <v>27</v>
          </cell>
          <cell r="F3982">
            <v>45820</v>
          </cell>
          <cell r="G3982" t="str">
            <v>（商投建工达州中医药科技园-4工区-11号楼）达州市通川区达州中医药职业学院犀牛大道北段</v>
          </cell>
          <cell r="H3982" t="str">
            <v>张扬</v>
          </cell>
          <cell r="I3982">
            <v>18381904567</v>
          </cell>
        </row>
        <row r="3983">
          <cell r="A3983" t="str">
            <v>达钢</v>
          </cell>
          <cell r="B3983" t="str">
            <v>盘螺</v>
          </cell>
          <cell r="C3983" t="str">
            <v>HRB400E Φ10</v>
          </cell>
          <cell r="D3983" t="str">
            <v>吨</v>
          </cell>
          <cell r="E3983">
            <v>12</v>
          </cell>
          <cell r="F3983">
            <v>45820</v>
          </cell>
          <cell r="G3983" t="str">
            <v>（商投建工达州中医药科技园-4工区-9号楼）达州市通川区达州中医药职业学院犀牛大道北段</v>
          </cell>
          <cell r="H3983" t="str">
            <v>张扬</v>
          </cell>
          <cell r="I3983">
            <v>18381904567</v>
          </cell>
        </row>
        <row r="3984">
          <cell r="A3984" t="str">
            <v>达钢</v>
          </cell>
          <cell r="B3984" t="str">
            <v>螺纹钢</v>
          </cell>
          <cell r="C3984" t="str">
            <v>HRB400E Φ12 9m</v>
          </cell>
          <cell r="D3984" t="str">
            <v>吨</v>
          </cell>
          <cell r="E3984">
            <v>6</v>
          </cell>
          <cell r="F3984">
            <v>45820</v>
          </cell>
          <cell r="G3984" t="str">
            <v>（商投建工达州中医药科技园-4工区-9号楼）达州市通川区达州中医药职业学院犀牛大道北段</v>
          </cell>
          <cell r="H3984" t="str">
            <v>张扬</v>
          </cell>
          <cell r="I3984">
            <v>18381904567</v>
          </cell>
        </row>
        <row r="3985">
          <cell r="A3985" t="str">
            <v>达钢</v>
          </cell>
          <cell r="B3985" t="str">
            <v>螺纹钢</v>
          </cell>
          <cell r="C3985" t="str">
            <v>HRB400E Φ20 9m</v>
          </cell>
          <cell r="D3985" t="str">
            <v>吨</v>
          </cell>
          <cell r="E3985">
            <v>39</v>
          </cell>
          <cell r="F3985">
            <v>45820</v>
          </cell>
          <cell r="G3985" t="str">
            <v>（商投建工达州中医药科技园-4工区-9号楼）达州市通川区达州中医药职业学院犀牛大道北段</v>
          </cell>
          <cell r="H3985" t="str">
            <v>张扬</v>
          </cell>
          <cell r="I3985">
            <v>18381904567</v>
          </cell>
        </row>
        <row r="3986">
          <cell r="A3986" t="str">
            <v>达钢</v>
          </cell>
          <cell r="B3986" t="str">
            <v>螺纹钢</v>
          </cell>
          <cell r="C3986" t="str">
            <v>HRB400E Φ22 9m</v>
          </cell>
          <cell r="D3986" t="str">
            <v>吨</v>
          </cell>
          <cell r="E3986">
            <v>24</v>
          </cell>
          <cell r="F3986">
            <v>45820</v>
          </cell>
          <cell r="G3986" t="str">
            <v>（商投建工达州中医药科技园-4工区-9号楼）达州市通川区达州中医药职业学院犀牛大道北段</v>
          </cell>
          <cell r="H3986" t="str">
            <v>张扬</v>
          </cell>
          <cell r="I3986">
            <v>18381904567</v>
          </cell>
        </row>
        <row r="3987">
          <cell r="A3987" t="str">
            <v>达钢</v>
          </cell>
          <cell r="B3987" t="str">
            <v>螺纹钢</v>
          </cell>
          <cell r="C3987" t="str">
            <v>HRB400E Φ25 9m</v>
          </cell>
          <cell r="D3987" t="str">
            <v>吨</v>
          </cell>
          <cell r="E3987">
            <v>21</v>
          </cell>
          <cell r="F3987">
            <v>45820</v>
          </cell>
          <cell r="G3987" t="str">
            <v>（商投建工达州中医药科技园-4工区-9号楼）达州市通川区达州中医药职业学院犀牛大道北段</v>
          </cell>
          <cell r="H3987" t="str">
            <v>张扬</v>
          </cell>
          <cell r="I3987">
            <v>18381904567</v>
          </cell>
        </row>
        <row r="3988">
          <cell r="A3988" t="str">
            <v>润耀</v>
          </cell>
          <cell r="B3988" t="str">
            <v>盘螺</v>
          </cell>
          <cell r="C3988" t="str">
            <v>HRB400E Φ10</v>
          </cell>
          <cell r="D3988" t="str">
            <v>吨</v>
          </cell>
          <cell r="E3988">
            <v>5</v>
          </cell>
          <cell r="F3988">
            <v>45820</v>
          </cell>
          <cell r="G3988" t="str">
            <v>(中铁科研院宜宾泥溪项目)中铁科研院集团有限公司宜宾市泥溪东互通式立交下穿成贵客专铁路工程项目钢筋加工厂</v>
          </cell>
          <cell r="H3988" t="str">
            <v>蔡鹏</v>
          </cell>
          <cell r="I3988">
            <v>19130850820</v>
          </cell>
        </row>
        <row r="3989">
          <cell r="A3989" t="str">
            <v>润耀</v>
          </cell>
          <cell r="B3989" t="str">
            <v>盘螺</v>
          </cell>
          <cell r="C3989" t="str">
            <v>HRB400E Φ12</v>
          </cell>
          <cell r="D3989" t="str">
            <v>吨</v>
          </cell>
          <cell r="E3989">
            <v>25</v>
          </cell>
          <cell r="F3989">
            <v>45820</v>
          </cell>
          <cell r="G3989" t="str">
            <v>(中铁科研院宜宾泥溪项目)中铁科研院集团有限公司宜宾市泥溪东互通式立交下穿成贵客专铁路工程项目钢筋加工厂</v>
          </cell>
          <cell r="H3989" t="str">
            <v>蔡鹏</v>
          </cell>
          <cell r="I3989">
            <v>19130850820</v>
          </cell>
        </row>
        <row r="3990">
          <cell r="A3990" t="str">
            <v>润耀</v>
          </cell>
          <cell r="B3990" t="str">
            <v>螺纹钢</v>
          </cell>
          <cell r="C3990" t="str">
            <v>HRB400E Φ28 9m</v>
          </cell>
          <cell r="D3990" t="str">
            <v>吨</v>
          </cell>
          <cell r="E3990">
            <v>6</v>
          </cell>
          <cell r="F3990">
            <v>45820</v>
          </cell>
          <cell r="G3990" t="str">
            <v>(中铁科研院宜宾泥溪项目)中铁科研院集团有限公司宜宾市泥溪东互通式立交下穿成贵客专铁路工程项目钢筋加工厂</v>
          </cell>
          <cell r="H3990" t="str">
            <v>蔡鹏</v>
          </cell>
          <cell r="I3990">
            <v>19130850820</v>
          </cell>
        </row>
        <row r="3991">
          <cell r="A3991" t="str">
            <v>润耀</v>
          </cell>
          <cell r="B3991" t="str">
            <v>盘螺</v>
          </cell>
          <cell r="C3991" t="str">
            <v>HRB400E Φ8</v>
          </cell>
          <cell r="D3991" t="str">
            <v>吨</v>
          </cell>
          <cell r="E3991">
            <v>20</v>
          </cell>
          <cell r="F3991">
            <v>45821</v>
          </cell>
          <cell r="G3991" t="str">
            <v>（华西简阳西城嘉苑）四川省成都市简阳市简城街道高屋村</v>
          </cell>
          <cell r="H3991" t="str">
            <v>张瀚镭</v>
          </cell>
          <cell r="I3991">
            <v>15884666220</v>
          </cell>
        </row>
        <row r="3992">
          <cell r="A3992" t="str">
            <v>润耀</v>
          </cell>
          <cell r="B3992" t="str">
            <v>盘螺</v>
          </cell>
          <cell r="C3992" t="str">
            <v>HRB400E Φ10</v>
          </cell>
          <cell r="D3992" t="str">
            <v>吨</v>
          </cell>
          <cell r="E3992">
            <v>140</v>
          </cell>
          <cell r="F3992">
            <v>45821</v>
          </cell>
          <cell r="G3992" t="str">
            <v>（华西简阳西城嘉苑）四川省成都市简阳市简城街道高屋村</v>
          </cell>
          <cell r="H3992" t="str">
            <v>张瀚镭</v>
          </cell>
          <cell r="I3992">
            <v>15884666220</v>
          </cell>
        </row>
        <row r="3993">
          <cell r="A3993" t="str">
            <v>凤钢</v>
          </cell>
          <cell r="B3993" t="str">
            <v>螺纹钢</v>
          </cell>
          <cell r="C3993" t="str">
            <v>HRB400EФ12</v>
          </cell>
          <cell r="D3993" t="str">
            <v>吨</v>
          </cell>
          <cell r="E3993">
            <v>70</v>
          </cell>
          <cell r="F3993">
            <v>45821</v>
          </cell>
          <cell r="G3993" t="str">
            <v>（中铁五局一公司西昭高速3标)四川省凉山彝族自治州布拖县地洛镇桥边村钢筋加工厂</v>
          </cell>
          <cell r="H3993" t="str">
            <v>林正兴</v>
          </cell>
          <cell r="I3993">
            <v>18770671688</v>
          </cell>
        </row>
        <row r="3994">
          <cell r="A3994" t="str">
            <v>凤钢</v>
          </cell>
          <cell r="B3994" t="str">
            <v>螺纹钢</v>
          </cell>
          <cell r="C3994" t="str">
            <v>HRB400EФ16</v>
          </cell>
          <cell r="D3994" t="str">
            <v>吨</v>
          </cell>
          <cell r="E3994">
            <v>35</v>
          </cell>
          <cell r="F3994">
            <v>45821</v>
          </cell>
          <cell r="G3994" t="str">
            <v>（中铁五局一公司西昭高速3标)四川省凉山彝族自治州布拖县地洛镇桥边村钢筋加工厂</v>
          </cell>
          <cell r="H3994" t="str">
            <v>林正兴</v>
          </cell>
          <cell r="I3994">
            <v>18770671688</v>
          </cell>
        </row>
        <row r="3995">
          <cell r="A3995" t="str">
            <v>泸钢</v>
          </cell>
          <cell r="B3995" t="str">
            <v>盘螺</v>
          </cell>
          <cell r="C3995" t="str">
            <v>HRB400E Φ10</v>
          </cell>
          <cell r="D3995" t="str">
            <v>吨</v>
          </cell>
          <cell r="E3995">
            <v>15</v>
          </cell>
          <cell r="F3995">
            <v>45821</v>
          </cell>
          <cell r="G3995" t="str">
            <v>(宜宾兴港三江新区长江工业园保障性租赁住房建设项目-1标)四川省宜宾市翠屏区永善路南段宜宾市三江新区长江工业园区</v>
          </cell>
          <cell r="H3995" t="str">
            <v>查工</v>
          </cell>
          <cell r="I3995">
            <v>13118007501</v>
          </cell>
        </row>
        <row r="3996">
          <cell r="A3996" t="str">
            <v>泸钢</v>
          </cell>
          <cell r="B3996" t="str">
            <v>盘螺</v>
          </cell>
          <cell r="C3996" t="str">
            <v>HRB400E Φ12</v>
          </cell>
          <cell r="D3996" t="str">
            <v>吨</v>
          </cell>
          <cell r="E3996">
            <v>10</v>
          </cell>
          <cell r="F3996">
            <v>45821</v>
          </cell>
          <cell r="G3996" t="str">
            <v>(宜宾兴港三江新区长江工业园保障性租赁住房建设项目-1标)四川省宜宾市翠屏区永善路南段宜宾市三江新区长江工业园区</v>
          </cell>
          <cell r="H3996" t="str">
            <v>查工</v>
          </cell>
          <cell r="I3996">
            <v>13118007501</v>
          </cell>
        </row>
        <row r="3997">
          <cell r="A3997" t="str">
            <v>泸钢</v>
          </cell>
          <cell r="B3997" t="str">
            <v>螺纹钢</v>
          </cell>
          <cell r="C3997" t="str">
            <v>HRB400E Φ14 9m</v>
          </cell>
          <cell r="D3997" t="str">
            <v>吨</v>
          </cell>
          <cell r="E3997">
            <v>5</v>
          </cell>
          <cell r="F3997">
            <v>45821</v>
          </cell>
          <cell r="G3997" t="str">
            <v>(宜宾兴港三江新区长江工业园保障性租赁住房建设项目-1标)四川省宜宾市翠屏区永善路南段宜宾市三江新区长江工业园区</v>
          </cell>
          <cell r="H3997" t="str">
            <v>查工</v>
          </cell>
          <cell r="I3997">
            <v>13118007501</v>
          </cell>
        </row>
        <row r="3998">
          <cell r="A3998" t="str">
            <v>泸钢</v>
          </cell>
          <cell r="B3998" t="str">
            <v>螺纹钢</v>
          </cell>
          <cell r="C3998" t="str">
            <v>HRB400E Φ18 9m</v>
          </cell>
          <cell r="D3998" t="str">
            <v>吨</v>
          </cell>
          <cell r="E3998">
            <v>5</v>
          </cell>
          <cell r="F3998">
            <v>45821</v>
          </cell>
          <cell r="G3998" t="str">
            <v>(宜宾兴港三江新区长江工业园保障性租赁住房建设项目-1标)四川省宜宾市翠屏区永善路南段宜宾市三江新区长江工业园区</v>
          </cell>
          <cell r="H3998" t="str">
            <v>查工</v>
          </cell>
          <cell r="I3998">
            <v>13118007501</v>
          </cell>
        </row>
        <row r="3999">
          <cell r="A3999" t="str">
            <v>泸钢</v>
          </cell>
          <cell r="B3999" t="str">
            <v>盘螺</v>
          </cell>
          <cell r="C3999" t="str">
            <v>HRB400E Φ10</v>
          </cell>
          <cell r="D3999" t="str">
            <v>吨</v>
          </cell>
          <cell r="E3999">
            <v>20</v>
          </cell>
          <cell r="F3999">
            <v>45821</v>
          </cell>
          <cell r="G3999" t="str">
            <v>(宜宾兴港三江新区长江工业园保障性租赁住房建设项目-2标)四川省宜宾市翠屏区永善路南段宜宾市三江新区长江工业园区</v>
          </cell>
          <cell r="H3999" t="str">
            <v>查工</v>
          </cell>
          <cell r="I3999">
            <v>13118007501</v>
          </cell>
        </row>
        <row r="4000">
          <cell r="A4000" t="str">
            <v>泸钢</v>
          </cell>
          <cell r="B4000" t="str">
            <v>盘螺</v>
          </cell>
          <cell r="C4000" t="str">
            <v>HRB400E Φ12</v>
          </cell>
          <cell r="D4000" t="str">
            <v>吨</v>
          </cell>
          <cell r="E4000">
            <v>10</v>
          </cell>
          <cell r="F4000">
            <v>45821</v>
          </cell>
          <cell r="G4000" t="str">
            <v>(宜宾兴港三江新区长江工业园保障性租赁住房建设项目-2标)四川省宜宾市翠屏区永善路南段宜宾市三江新区长江工业园区</v>
          </cell>
          <cell r="H4000" t="str">
            <v>查工</v>
          </cell>
          <cell r="I4000">
            <v>13118007501</v>
          </cell>
        </row>
        <row r="4001">
          <cell r="A4001" t="str">
            <v>泸钢</v>
          </cell>
          <cell r="B4001" t="str">
            <v>螺纹钢</v>
          </cell>
          <cell r="C4001" t="str">
            <v>HRB400E Φ18 9m</v>
          </cell>
          <cell r="D4001" t="str">
            <v>吨</v>
          </cell>
          <cell r="E4001">
            <v>5</v>
          </cell>
          <cell r="F4001">
            <v>45821</v>
          </cell>
          <cell r="G4001" t="str">
            <v>(宜宾兴港三江新区长江工业园保障性租赁住房建设项目-2标)四川省宜宾市翠屏区永善路南段宜宾市三江新区长江工业园区</v>
          </cell>
          <cell r="H4001" t="str">
            <v>查工</v>
          </cell>
          <cell r="I4001">
            <v>13118007501</v>
          </cell>
        </row>
        <row r="4002">
          <cell r="A4002" t="str">
            <v>山东高速</v>
          </cell>
          <cell r="B4002" t="str">
            <v>高线</v>
          </cell>
          <cell r="C4002" t="str">
            <v>HPB300Φ12</v>
          </cell>
          <cell r="D4002" t="str">
            <v>吨</v>
          </cell>
          <cell r="E4002">
            <v>35</v>
          </cell>
          <cell r="F4002">
            <v>45821</v>
          </cell>
          <cell r="G4002" t="str">
            <v>（中铁广州局-成渝扩容2标）成渝扩容项目2标2＃拌和站【雁江区联盟桥东北50米(资资路) 】</v>
          </cell>
          <cell r="H4002" t="str">
            <v>刘沛琦</v>
          </cell>
          <cell r="I4002">
            <v>18011784798</v>
          </cell>
        </row>
        <row r="4003">
          <cell r="A4003" t="str">
            <v>山东高速</v>
          </cell>
          <cell r="B4003" t="str">
            <v>螺纹钢</v>
          </cell>
          <cell r="C4003" t="str">
            <v>HRB400E Φ12 12m</v>
          </cell>
          <cell r="D4003" t="str">
            <v>吨</v>
          </cell>
          <cell r="E4003">
            <v>35</v>
          </cell>
          <cell r="F4003">
            <v>45821</v>
          </cell>
          <cell r="G4003" t="str">
            <v>（中铁广州局-成渝扩容2标）成渝扩容项目2标2＃拌和站【雁江区联盟桥东北50米(资资路) 】</v>
          </cell>
          <cell r="H4003" t="str">
            <v>刘沛琦</v>
          </cell>
          <cell r="I4003">
            <v>18011784798</v>
          </cell>
        </row>
        <row r="4004">
          <cell r="A4004" t="str">
            <v>山东高速</v>
          </cell>
          <cell r="B4004" t="str">
            <v>螺纹钢</v>
          </cell>
          <cell r="C4004" t="str">
            <v>HRB400E Φ16 12m</v>
          </cell>
          <cell r="D4004" t="str">
            <v>吨</v>
          </cell>
          <cell r="E4004">
            <v>35</v>
          </cell>
          <cell r="F4004">
            <v>45821</v>
          </cell>
          <cell r="G4004" t="str">
            <v>（中铁广州局-成渝扩容2标）成渝扩容项目2标2＃拌和站【雁江区联盟桥东北50米(资资路) 】</v>
          </cell>
          <cell r="H4004" t="str">
            <v>刘沛琦</v>
          </cell>
          <cell r="I4004">
            <v>18011784798</v>
          </cell>
        </row>
        <row r="4005">
          <cell r="A4005" t="str">
            <v>山东高速</v>
          </cell>
          <cell r="B4005" t="str">
            <v>螺纹钢</v>
          </cell>
          <cell r="C4005" t="str">
            <v>HRB400E Φ25 9m</v>
          </cell>
          <cell r="D4005" t="str">
            <v>吨</v>
          </cell>
          <cell r="E4005">
            <v>35</v>
          </cell>
          <cell r="F4005">
            <v>45821</v>
          </cell>
          <cell r="G4005" t="str">
            <v>（中铁广州局-成渝扩容2标）成渝扩容项目2标2＃拌和站【雁江区联盟桥东北50米(资资路) 】</v>
          </cell>
          <cell r="H4005" t="str">
            <v>刘沛琦</v>
          </cell>
          <cell r="I4005">
            <v>18011784798</v>
          </cell>
        </row>
        <row r="4006">
          <cell r="A4006" t="str">
            <v>德胜</v>
          </cell>
          <cell r="B4006" t="str">
            <v>螺纹钢</v>
          </cell>
          <cell r="C4006" t="str">
            <v>HRB400E Φ18 9m</v>
          </cell>
          <cell r="D4006" t="str">
            <v>吨</v>
          </cell>
          <cell r="E4006">
            <v>35</v>
          </cell>
          <cell r="F4006">
            <v>45821</v>
          </cell>
          <cell r="G4006" t="str">
            <v>(宜宾兴港三江新区长江工业园保障性租赁住房建设项目-1标)四川省宜宾市翠屏区永善路南段宜宾市三江新区长江工业园区</v>
          </cell>
          <cell r="H4006" t="str">
            <v>查工</v>
          </cell>
          <cell r="I4006">
            <v>13118007501</v>
          </cell>
        </row>
        <row r="4007">
          <cell r="A4007" t="str">
            <v>德胜</v>
          </cell>
          <cell r="B4007" t="str">
            <v>螺纹钢</v>
          </cell>
          <cell r="C4007" t="str">
            <v>HRB400E Φ18 9m</v>
          </cell>
          <cell r="D4007" t="str">
            <v>吨</v>
          </cell>
          <cell r="E4007">
            <v>35</v>
          </cell>
          <cell r="F4007">
            <v>45821</v>
          </cell>
          <cell r="G4007" t="str">
            <v>(宜宾兴港三江新区长江工业园保障性租赁住房建设项目-2标)四川省宜宾市翠屏区永善路南段宜宾市三江新区长江工业园区</v>
          </cell>
          <cell r="H4007" t="str">
            <v>查工</v>
          </cell>
          <cell r="I4007">
            <v>13118007501</v>
          </cell>
        </row>
        <row r="4008">
          <cell r="A4008" t="str">
            <v>德胜</v>
          </cell>
          <cell r="B4008" t="str">
            <v>螺纹钢</v>
          </cell>
          <cell r="C4008" t="str">
            <v>HRB400E Φ12 9m</v>
          </cell>
          <cell r="D4008" t="str">
            <v>吨</v>
          </cell>
          <cell r="E4008">
            <v>35</v>
          </cell>
          <cell r="F4008">
            <v>45821</v>
          </cell>
          <cell r="G4008" t="str">
            <v>（中铁十局-资乐高速4标）四川省眉山市仁寿县彰加镇促进村中铁十局2#钢筋厂</v>
          </cell>
          <cell r="H4008" t="str">
            <v>杨飞</v>
          </cell>
          <cell r="I4008">
            <v>15667998777</v>
          </cell>
        </row>
        <row r="4009">
          <cell r="A4009" t="str">
            <v>德胜</v>
          </cell>
          <cell r="B4009" t="str">
            <v>螺纹钢</v>
          </cell>
          <cell r="C4009" t="str">
            <v>HRB400E Φ12 9m</v>
          </cell>
          <cell r="D4009" t="str">
            <v>吨</v>
          </cell>
          <cell r="E4009">
            <v>35</v>
          </cell>
          <cell r="F4009">
            <v>45821</v>
          </cell>
          <cell r="G4009" t="str">
            <v>（中铁十局-资乐高速4标）四川省眉山市仁寿县彰加镇华炉村中铁十局资乐高速3#钢筋场</v>
          </cell>
          <cell r="H4009" t="str">
            <v>杨飞</v>
          </cell>
          <cell r="I4009">
            <v>15667998777</v>
          </cell>
        </row>
        <row r="4010">
          <cell r="A4010" t="str">
            <v>德胜</v>
          </cell>
          <cell r="B4010" t="str">
            <v>螺纹钢</v>
          </cell>
          <cell r="C4010" t="str">
            <v>HRB500E Φ25 12m</v>
          </cell>
          <cell r="D4010" t="str">
            <v>吨</v>
          </cell>
          <cell r="E4010">
            <v>35</v>
          </cell>
          <cell r="F4010">
            <v>45821</v>
          </cell>
          <cell r="G4010" t="str">
            <v>（中铁广州局-资乐高速5标）四川省乐山市井研县希望大道116号</v>
          </cell>
          <cell r="H4010" t="str">
            <v>廖俊杰</v>
          </cell>
          <cell r="I4010">
            <v>15775100965</v>
          </cell>
        </row>
        <row r="4011">
          <cell r="A4011" t="str">
            <v>德胜</v>
          </cell>
          <cell r="B4011" t="str">
            <v>螺纹钢</v>
          </cell>
          <cell r="C4011" t="str">
            <v>HRB500E Φ25 9m</v>
          </cell>
          <cell r="D4011" t="str">
            <v>吨</v>
          </cell>
          <cell r="E4011">
            <v>35</v>
          </cell>
          <cell r="F4011">
            <v>45821</v>
          </cell>
          <cell r="G4011" t="str">
            <v>（中铁广州局-资乐高速5标）四川省乐山市井研县希望大道116号</v>
          </cell>
          <cell r="H4011" t="str">
            <v>廖俊杰</v>
          </cell>
          <cell r="I4011">
            <v>15775100965</v>
          </cell>
        </row>
        <row r="4012">
          <cell r="A4012" t="str">
            <v>德胜</v>
          </cell>
          <cell r="B4012" t="str">
            <v>螺纹钢</v>
          </cell>
          <cell r="C4012" t="str">
            <v>HRB500E Φ28 9m</v>
          </cell>
          <cell r="D4012" t="str">
            <v>吨</v>
          </cell>
          <cell r="E4012">
            <v>35</v>
          </cell>
          <cell r="F4012">
            <v>45821</v>
          </cell>
          <cell r="G4012" t="str">
            <v>（中铁广州局-资乐高速5标）四川省乐山市井研县希望大道116号</v>
          </cell>
          <cell r="H4012" t="str">
            <v>廖俊杰</v>
          </cell>
          <cell r="I4012">
            <v>15775100965</v>
          </cell>
        </row>
        <row r="4013">
          <cell r="A4013" t="str">
            <v>德胜</v>
          </cell>
          <cell r="B4013" t="str">
            <v>螺纹钢</v>
          </cell>
          <cell r="C4013" t="str">
            <v>HRB500E Φ28 12m</v>
          </cell>
          <cell r="D4013" t="str">
            <v>吨</v>
          </cell>
          <cell r="E4013">
            <v>35</v>
          </cell>
          <cell r="F4013">
            <v>45821</v>
          </cell>
          <cell r="G4013" t="str">
            <v>（中铁广州局-资乐高速5标）四川省乐山市井研县希望大道116号</v>
          </cell>
          <cell r="H4013" t="str">
            <v>廖俊杰</v>
          </cell>
          <cell r="I4013">
            <v>15775100965</v>
          </cell>
        </row>
        <row r="4014">
          <cell r="A4014" t="str">
            <v>德胜</v>
          </cell>
          <cell r="B4014" t="str">
            <v>螺纹钢</v>
          </cell>
          <cell r="C4014" t="str">
            <v>HRB400E Φ18 9m</v>
          </cell>
          <cell r="D4014" t="str">
            <v>吨</v>
          </cell>
          <cell r="E4014">
            <v>35</v>
          </cell>
          <cell r="F4014">
            <v>45821</v>
          </cell>
          <cell r="G4014" t="str">
            <v>（中铁广州局-资乐高速5标）四川省乐山市井研县希望大道116号</v>
          </cell>
          <cell r="H4014" t="str">
            <v>廖俊杰</v>
          </cell>
          <cell r="I4014">
            <v>15775100965</v>
          </cell>
        </row>
        <row r="4015">
          <cell r="A4015" t="str">
            <v>德胜</v>
          </cell>
          <cell r="B4015" t="str">
            <v>螺纹钢</v>
          </cell>
          <cell r="C4015" t="str">
            <v>HRB400E Φ28 12m</v>
          </cell>
          <cell r="D4015" t="str">
            <v>吨</v>
          </cell>
          <cell r="E4015">
            <v>35</v>
          </cell>
          <cell r="F4015">
            <v>45821</v>
          </cell>
          <cell r="G4015" t="str">
            <v>（中铁广州局-资乐高速5标）四川省乐山市井研县希望大道116号</v>
          </cell>
          <cell r="H4015" t="str">
            <v>廖俊杰</v>
          </cell>
          <cell r="I4015">
            <v>15775100965</v>
          </cell>
        </row>
        <row r="4016">
          <cell r="A4016" t="str">
            <v>德胜恒嘉</v>
          </cell>
          <cell r="B4016" t="str">
            <v>螺纹钢</v>
          </cell>
          <cell r="C4016" t="str">
            <v>HRB400E Φ25 12m</v>
          </cell>
          <cell r="D4016" t="str">
            <v>吨</v>
          </cell>
          <cell r="E4016">
            <v>35</v>
          </cell>
          <cell r="F4016">
            <v>45821</v>
          </cell>
          <cell r="G4016" t="str">
            <v>（中铁北京局-资乐高速6标）四川省乐山市市中区土主镇资乐高速TJ6标项目试验室</v>
          </cell>
          <cell r="H4016" t="str">
            <v>刘岩</v>
          </cell>
          <cell r="I4016">
            <v>18543566469</v>
          </cell>
        </row>
        <row r="4017">
          <cell r="A4017" t="str">
            <v>德胜恒嘉</v>
          </cell>
          <cell r="B4017" t="str">
            <v>螺纹钢</v>
          </cell>
          <cell r="C4017" t="str">
            <v>HRB400E Φ32 12m</v>
          </cell>
          <cell r="D4017" t="str">
            <v>吨</v>
          </cell>
          <cell r="E4017">
            <v>35</v>
          </cell>
          <cell r="F4017">
            <v>45821</v>
          </cell>
          <cell r="G4017" t="str">
            <v>（中铁北京局-资乐高速6标）四川省乐山市市中区土主镇资乐高速TJ6标项目试验室</v>
          </cell>
          <cell r="H4017" t="str">
            <v>刘岩</v>
          </cell>
          <cell r="I4017">
            <v>18543566469</v>
          </cell>
        </row>
        <row r="4018">
          <cell r="A4018" t="str">
            <v>德胜恒嘉</v>
          </cell>
          <cell r="B4018" t="str">
            <v>螺纹钢</v>
          </cell>
          <cell r="C4018" t="str">
            <v>HRB500E Φ28 9m</v>
          </cell>
          <cell r="D4018" t="str">
            <v>吨</v>
          </cell>
          <cell r="E4018">
            <v>35</v>
          </cell>
          <cell r="F4018">
            <v>45821</v>
          </cell>
          <cell r="G4018" t="str">
            <v>（中铁北京局-资乐高速6标）四川省乐山市市中区土主镇资乐高速TJ6标项目试验室</v>
          </cell>
          <cell r="H4018" t="str">
            <v>刘岩</v>
          </cell>
          <cell r="I4018">
            <v>18543566469</v>
          </cell>
        </row>
        <row r="4019">
          <cell r="A4019" t="str">
            <v>德胜恒嘉</v>
          </cell>
          <cell r="B4019" t="str">
            <v>螺纹钢</v>
          </cell>
          <cell r="C4019" t="str">
            <v>HRB400E Φ25 12m</v>
          </cell>
          <cell r="D4019" t="str">
            <v>吨</v>
          </cell>
          <cell r="E4019">
            <v>35</v>
          </cell>
          <cell r="F4019">
            <v>45821</v>
          </cell>
          <cell r="G4019" t="str">
            <v>（中铁北京局-资乐高速6标）四川省乐山市市中区土主镇资乐高速TJ6标项目试验室</v>
          </cell>
          <cell r="H4019" t="str">
            <v>刘岩</v>
          </cell>
          <cell r="I4019">
            <v>18543566469</v>
          </cell>
        </row>
        <row r="4020">
          <cell r="A4020" t="str">
            <v>晋邦</v>
          </cell>
          <cell r="B4020" t="str">
            <v>盘螺</v>
          </cell>
          <cell r="C4020" t="str">
            <v>HRB400E Φ8</v>
          </cell>
          <cell r="D4020" t="str">
            <v>吨</v>
          </cell>
          <cell r="E4020">
            <v>13.5</v>
          </cell>
          <cell r="F4020">
            <v>45821</v>
          </cell>
          <cell r="G4020" t="str">
            <v>（十九冶-华电重庆奉节）重庆市奉节县康乐镇七星村</v>
          </cell>
          <cell r="H4020" t="str">
            <v>岑甲乐</v>
          </cell>
          <cell r="I4020">
            <v>17349037782</v>
          </cell>
        </row>
        <row r="4021">
          <cell r="A4021" t="str">
            <v>晋邦</v>
          </cell>
          <cell r="B4021" t="str">
            <v>螺纹钢</v>
          </cell>
          <cell r="C4021" t="str">
            <v>HRB400E Φ14 9m</v>
          </cell>
          <cell r="D4021" t="str">
            <v>吨</v>
          </cell>
          <cell r="E4021">
            <v>1.5</v>
          </cell>
          <cell r="F4021">
            <v>45821</v>
          </cell>
          <cell r="G4021" t="str">
            <v>（十九冶-华电重庆奉节）重庆市奉节县康乐镇七星村</v>
          </cell>
          <cell r="H4021" t="str">
            <v>岑甲乐</v>
          </cell>
          <cell r="I4021">
            <v>17349037782</v>
          </cell>
        </row>
        <row r="4022">
          <cell r="A4022" t="str">
            <v>晋邦</v>
          </cell>
          <cell r="B4022" t="str">
            <v>螺纹钢</v>
          </cell>
          <cell r="C4022" t="str">
            <v>HRB400E Φ18 9m</v>
          </cell>
          <cell r="D4022" t="str">
            <v>吨</v>
          </cell>
          <cell r="E4022">
            <v>20</v>
          </cell>
          <cell r="F4022">
            <v>45821</v>
          </cell>
          <cell r="G4022" t="str">
            <v>（十九冶-华电重庆奉节）重庆市奉节县康乐镇七星村</v>
          </cell>
          <cell r="H4022" t="str">
            <v>岑甲乐</v>
          </cell>
          <cell r="I4022">
            <v>17349037782</v>
          </cell>
        </row>
        <row r="4023">
          <cell r="A4023" t="str">
            <v>润耀</v>
          </cell>
          <cell r="B4023" t="str">
            <v>盘螺</v>
          </cell>
          <cell r="C4023" t="str">
            <v>HRB400E Φ12</v>
          </cell>
          <cell r="D4023" t="str">
            <v>吨</v>
          </cell>
          <cell r="E4023">
            <v>35</v>
          </cell>
          <cell r="F4023">
            <v>45821</v>
          </cell>
          <cell r="G4023" t="str">
            <v>（中铁广州局-资乐高速5标）四川省乐山市井研县希望大道116号</v>
          </cell>
          <cell r="H4023" t="str">
            <v>廖俊杰</v>
          </cell>
          <cell r="I4023">
            <v>15775100965</v>
          </cell>
        </row>
        <row r="4024">
          <cell r="A4024" t="str">
            <v>润耀</v>
          </cell>
          <cell r="B4024" t="str">
            <v>盘螺</v>
          </cell>
          <cell r="C4024" t="str">
            <v>HRB400E Φ8</v>
          </cell>
          <cell r="D4024" t="str">
            <v>吨</v>
          </cell>
          <cell r="E4024">
            <v>35</v>
          </cell>
          <cell r="F4024">
            <v>45821</v>
          </cell>
          <cell r="G4024" t="str">
            <v>（五冶钢构宜宾高县月江镇建设项目）  四川省宜宾市高县月江镇刚记超市斜对面(还阳组团沪碳二期项目)</v>
          </cell>
          <cell r="H4024" t="str">
            <v>张朝亮</v>
          </cell>
          <cell r="I4024">
            <v>15228205853</v>
          </cell>
        </row>
        <row r="4025">
          <cell r="A4025" t="str">
            <v>德胜</v>
          </cell>
          <cell r="B4025" t="str">
            <v>螺纹钢</v>
          </cell>
          <cell r="C4025" t="str">
            <v>HRB400E Φ12 9m</v>
          </cell>
          <cell r="D4025" t="str">
            <v>吨</v>
          </cell>
          <cell r="E4025">
            <v>35</v>
          </cell>
          <cell r="F4025">
            <v>45823</v>
          </cell>
          <cell r="G4025" t="str">
            <v>（中铁十局-资乐高速4标）四川省眉山市仁寿县彰加镇华炉村中铁十局资乐高速3#钢筋场</v>
          </cell>
          <cell r="H4025" t="str">
            <v>杨飞</v>
          </cell>
          <cell r="I4025">
            <v>15667998777</v>
          </cell>
        </row>
        <row r="4026">
          <cell r="A4026" t="str">
            <v>山东高速</v>
          </cell>
          <cell r="B4026" t="str">
            <v>螺纹钢</v>
          </cell>
          <cell r="C4026" t="str">
            <v>HRB400E Φ25 9m</v>
          </cell>
          <cell r="D4026" t="str">
            <v>吨</v>
          </cell>
          <cell r="E4026">
            <v>70</v>
          </cell>
          <cell r="F4026">
            <v>45823</v>
          </cell>
          <cell r="G4026" t="str">
            <v>（中铁广州局-成渝扩容2标）四川省资阳市雁江区堪嘉镇陈家湾刘家湾大桥桥头</v>
          </cell>
          <cell r="H4026" t="str">
            <v>刘沛琦</v>
          </cell>
          <cell r="I4026">
            <v>18011784798</v>
          </cell>
        </row>
        <row r="4027">
          <cell r="A4027" t="str">
            <v>山东高速</v>
          </cell>
          <cell r="B4027" t="str">
            <v>螺纹钢</v>
          </cell>
          <cell r="C4027" t="str">
            <v>HRB400E Φ25 12m</v>
          </cell>
          <cell r="D4027" t="str">
            <v>吨</v>
          </cell>
          <cell r="E4027">
            <v>105</v>
          </cell>
          <cell r="F4027">
            <v>45823</v>
          </cell>
          <cell r="G4027" t="str">
            <v>（中铁广州局-成渝扩容2标）四川省资阳市雁江区堪嘉镇陈家湾刘家湾大桥桥头</v>
          </cell>
          <cell r="H4027" t="str">
            <v>刘沛琦</v>
          </cell>
          <cell r="I4027">
            <v>18011784798</v>
          </cell>
        </row>
        <row r="4028">
          <cell r="A4028" t="str">
            <v>山东高速</v>
          </cell>
          <cell r="B4028" t="str">
            <v>螺纹钢</v>
          </cell>
          <cell r="C4028" t="str">
            <v>HRB400E Φ28 9m</v>
          </cell>
          <cell r="D4028" t="str">
            <v>吨</v>
          </cell>
          <cell r="E4028">
            <v>70</v>
          </cell>
          <cell r="F4028">
            <v>45823</v>
          </cell>
          <cell r="G4028" t="str">
            <v>（中铁广州局-成渝扩容2标）四川省资阳市雁江区堪嘉镇陈家湾刘家湾大桥桥头</v>
          </cell>
          <cell r="H4028" t="str">
            <v>刘沛琦</v>
          </cell>
          <cell r="I4028">
            <v>18011784798</v>
          </cell>
        </row>
        <row r="4029">
          <cell r="A4029" t="str">
            <v>山东高速</v>
          </cell>
          <cell r="B4029" t="str">
            <v>螺纹钢</v>
          </cell>
          <cell r="C4029" t="str">
            <v>HRB400E Φ32 9m</v>
          </cell>
          <cell r="D4029" t="str">
            <v>吨</v>
          </cell>
          <cell r="E4029">
            <v>105</v>
          </cell>
          <cell r="F4029">
            <v>45823</v>
          </cell>
          <cell r="G4029" t="str">
            <v>（中铁广州局-成渝扩容2标）四川省资阳市雁江区堪嘉镇陈家湾刘家湾大桥桥头</v>
          </cell>
          <cell r="H4029" t="str">
            <v>刘沛琦</v>
          </cell>
          <cell r="I4029">
            <v>18011784798</v>
          </cell>
        </row>
        <row r="4030">
          <cell r="A4030" t="str">
            <v>山东高速</v>
          </cell>
          <cell r="B4030" t="str">
            <v>高线</v>
          </cell>
          <cell r="C4030" t="str">
            <v>HPB300Φ12</v>
          </cell>
          <cell r="D4030" t="str">
            <v>吨</v>
          </cell>
          <cell r="E4030">
            <v>35</v>
          </cell>
          <cell r="F4030">
            <v>45823</v>
          </cell>
          <cell r="G4030" t="str">
            <v>（中铁五局-成渝扩容3标）四川省资阳市雁江区伍隍镇铺子村雁江区X138</v>
          </cell>
          <cell r="H4030" t="str">
            <v>王健</v>
          </cell>
          <cell r="I4030">
            <v>17726168395</v>
          </cell>
        </row>
        <row r="4031">
          <cell r="A4031" t="str">
            <v>山东高速</v>
          </cell>
          <cell r="B4031" t="str">
            <v>螺纹钢</v>
          </cell>
          <cell r="C4031" t="str">
            <v>HRB400E Φ12 12m</v>
          </cell>
          <cell r="D4031" t="str">
            <v>吨</v>
          </cell>
          <cell r="E4031">
            <v>70</v>
          </cell>
          <cell r="F4031">
            <v>45823</v>
          </cell>
          <cell r="G4031" t="str">
            <v>（中铁五局-成渝扩容3标）四川省资阳市雁江区伍隍镇铺子村雁江区X138</v>
          </cell>
          <cell r="H4031" t="str">
            <v>王健</v>
          </cell>
          <cell r="I4031">
            <v>17726168395</v>
          </cell>
        </row>
        <row r="4032">
          <cell r="A4032" t="str">
            <v>山东高速</v>
          </cell>
          <cell r="B4032" t="str">
            <v>螺纹钢</v>
          </cell>
          <cell r="C4032" t="str">
            <v>HRB400E Φ25 12m</v>
          </cell>
          <cell r="D4032" t="str">
            <v>吨</v>
          </cell>
          <cell r="E4032">
            <v>70</v>
          </cell>
          <cell r="F4032">
            <v>45823</v>
          </cell>
          <cell r="G4032" t="str">
            <v>（中铁五局-成渝扩容3标）四川省资阳市雁江区伍隍镇铺子村雁江区X138</v>
          </cell>
          <cell r="H4032" t="str">
            <v>王健</v>
          </cell>
          <cell r="I4032">
            <v>17726168395</v>
          </cell>
        </row>
        <row r="4033">
          <cell r="A4033" t="str">
            <v>山东高速</v>
          </cell>
          <cell r="B4033" t="str">
            <v>螺纹钢</v>
          </cell>
          <cell r="C4033" t="str">
            <v>HRB400E Φ16 12m</v>
          </cell>
          <cell r="D4033" t="str">
            <v>吨</v>
          </cell>
          <cell r="E4033">
            <v>35</v>
          </cell>
          <cell r="F4033">
            <v>45823</v>
          </cell>
          <cell r="G4033" t="str">
            <v>（中铁五局-成渝扩容3标）四川省资阳市雁江区伍隍镇铺子村雁江区X138</v>
          </cell>
          <cell r="H4033" t="str">
            <v>王健</v>
          </cell>
          <cell r="I4033">
            <v>17726168395</v>
          </cell>
        </row>
        <row r="4034">
          <cell r="A4034" t="str">
            <v>晋邦</v>
          </cell>
          <cell r="B4034" t="str">
            <v>盘螺</v>
          </cell>
          <cell r="C4034" t="str">
            <v>HRB400E Φ10</v>
          </cell>
          <cell r="D4034" t="str">
            <v>吨</v>
          </cell>
          <cell r="E4034">
            <v>10</v>
          </cell>
          <cell r="F4034">
            <v>45823</v>
          </cell>
          <cell r="G4034" t="str">
            <v>（十九冶-华电重庆奉节）重庆市奉节县康乐镇七星村</v>
          </cell>
          <cell r="H4034" t="str">
            <v>岑甲乐</v>
          </cell>
          <cell r="I4034">
            <v>17349037782</v>
          </cell>
        </row>
        <row r="4035">
          <cell r="A4035" t="str">
            <v>晋邦</v>
          </cell>
          <cell r="B4035" t="str">
            <v>螺纹钢</v>
          </cell>
          <cell r="C4035" t="str">
            <v>HRB400E Φ14 9m</v>
          </cell>
          <cell r="D4035" t="str">
            <v>吨</v>
          </cell>
          <cell r="E4035">
            <v>8</v>
          </cell>
          <cell r="F4035">
            <v>45823</v>
          </cell>
          <cell r="G4035" t="str">
            <v>（十九冶-华电重庆奉节）重庆市奉节县康乐镇七星村</v>
          </cell>
          <cell r="H4035" t="str">
            <v>岑甲乐</v>
          </cell>
          <cell r="I4035">
            <v>17349037782</v>
          </cell>
        </row>
        <row r="4036">
          <cell r="A4036" t="str">
            <v>晋邦</v>
          </cell>
          <cell r="B4036" t="str">
            <v>螺纹钢</v>
          </cell>
          <cell r="C4036" t="str">
            <v>HRB400E Φ20 9m</v>
          </cell>
          <cell r="D4036" t="str">
            <v>吨</v>
          </cell>
          <cell r="E4036">
            <v>10</v>
          </cell>
          <cell r="F4036">
            <v>45823</v>
          </cell>
          <cell r="G4036" t="str">
            <v>（十九冶-华电重庆奉节）重庆市奉节县康乐镇七星村</v>
          </cell>
          <cell r="H4036" t="str">
            <v>岑甲乐</v>
          </cell>
          <cell r="I4036">
            <v>17349037782</v>
          </cell>
        </row>
        <row r="4037">
          <cell r="A4037" t="str">
            <v>晋邦</v>
          </cell>
          <cell r="B4037" t="str">
            <v>螺纹钢</v>
          </cell>
          <cell r="C4037" t="str">
            <v>HRB400E Φ25 9m</v>
          </cell>
          <cell r="D4037" t="str">
            <v>吨</v>
          </cell>
          <cell r="E4037">
            <v>17</v>
          </cell>
          <cell r="F4037">
            <v>45823</v>
          </cell>
          <cell r="G4037" t="str">
            <v>（十九冶-华电重庆奉节）重庆市奉节县康乐镇七星村</v>
          </cell>
          <cell r="H4037" t="str">
            <v>岑甲乐</v>
          </cell>
          <cell r="I4037">
            <v>17349037782</v>
          </cell>
        </row>
        <row r="4038">
          <cell r="A4038" t="str">
            <v>吉晨盛泰</v>
          </cell>
          <cell r="B4038" t="str">
            <v>盘螺</v>
          </cell>
          <cell r="C4038" t="str">
            <v>HRB400EΦ10</v>
          </cell>
          <cell r="D4038" t="str">
            <v>吨</v>
          </cell>
          <cell r="E4038">
            <v>35</v>
          </cell>
          <cell r="F4038">
            <v>45823</v>
          </cell>
          <cell r="G4038" t="str">
            <v>（中铁广州局深圳公司西昭高速9标）四川省凉山彝族自治州西昌市西乡乡三百村</v>
          </cell>
          <cell r="H4038" t="str">
            <v>伍红林</v>
          </cell>
          <cell r="I4038">
            <v>18683860677</v>
          </cell>
        </row>
        <row r="4039">
          <cell r="A4039" t="str">
            <v>凤钢</v>
          </cell>
          <cell r="B4039" t="str">
            <v>螺纹钢</v>
          </cell>
          <cell r="C4039" t="str">
            <v>HRB400EΦ12</v>
          </cell>
          <cell r="D4039" t="str">
            <v>吨</v>
          </cell>
          <cell r="E4039">
            <v>120</v>
          </cell>
          <cell r="F4039">
            <v>45823</v>
          </cell>
          <cell r="G4039" t="str">
            <v>（中铁广州局深圳公司西昭高速9标）四川省凉山彝族自治州西昌市西乡乡三百村</v>
          </cell>
          <cell r="H4039" t="str">
            <v>伍红林</v>
          </cell>
          <cell r="I4039">
            <v>18683860677</v>
          </cell>
        </row>
        <row r="4040">
          <cell r="A4040" t="str">
            <v>吉晨盛泰</v>
          </cell>
          <cell r="B4040" t="str">
            <v>螺纹钢</v>
          </cell>
          <cell r="C4040" t="str">
            <v>HRB400EΦ16</v>
          </cell>
          <cell r="D4040" t="str">
            <v>吨</v>
          </cell>
          <cell r="E4040">
            <v>70</v>
          </cell>
          <cell r="F4040">
            <v>45823</v>
          </cell>
          <cell r="G4040" t="str">
            <v>（中铁广州局深圳公司西昭高速9标）四川省凉山彝族自治州西昌市西乡乡三百村</v>
          </cell>
          <cell r="H4040" t="str">
            <v>伍红林</v>
          </cell>
          <cell r="I4040">
            <v>18683860677</v>
          </cell>
        </row>
        <row r="4041">
          <cell r="A4041" t="str">
            <v>吉晨盛泰</v>
          </cell>
          <cell r="B4041" t="str">
            <v>螺纹钢</v>
          </cell>
          <cell r="C4041" t="str">
            <v>HRB400EΦ22</v>
          </cell>
          <cell r="D4041" t="str">
            <v>吨</v>
          </cell>
          <cell r="E4041">
            <v>35</v>
          </cell>
          <cell r="F4041">
            <v>45823</v>
          </cell>
          <cell r="G4041" t="str">
            <v>（中铁广州局深圳公司西昭高速9标）四川省凉山彝族自治州西昌市西乡乡三百村</v>
          </cell>
          <cell r="H4041" t="str">
            <v>伍红林</v>
          </cell>
          <cell r="I4041">
            <v>18683860677</v>
          </cell>
        </row>
        <row r="4042">
          <cell r="A4042" t="str">
            <v>晋邦</v>
          </cell>
          <cell r="B4042" t="str">
            <v>螺纹钢</v>
          </cell>
          <cell r="C4042" t="str">
            <v>HRB400E Φ16 9m</v>
          </cell>
          <cell r="D4042" t="str">
            <v>吨</v>
          </cell>
          <cell r="E4042">
            <v>4</v>
          </cell>
          <cell r="F4042">
            <v>45824</v>
          </cell>
          <cell r="G4042" t="str">
            <v>（十九冶-江龙高速一分部）重庆市云阳县X886附近中国十九冶开云高速项目总包部西98米*复兴互通预制梁场</v>
          </cell>
          <cell r="H4042" t="str">
            <v>吴章红</v>
          </cell>
          <cell r="I4042">
            <v>18628165772</v>
          </cell>
        </row>
        <row r="4043">
          <cell r="A4043" t="str">
            <v>晋邦</v>
          </cell>
          <cell r="B4043" t="str">
            <v>螺纹钢</v>
          </cell>
          <cell r="C4043" t="str">
            <v>HRB400E Φ18 9m</v>
          </cell>
          <cell r="D4043" t="str">
            <v>吨</v>
          </cell>
          <cell r="E4043">
            <v>2.6</v>
          </cell>
          <cell r="F4043">
            <v>45824</v>
          </cell>
          <cell r="G4043" t="str">
            <v>（十九冶-江龙高速一分部）重庆市云阳县X886附近中国十九冶开云高速项目总包部西98米*复兴互通预制梁场</v>
          </cell>
          <cell r="H4043" t="str">
            <v>吴章红</v>
          </cell>
          <cell r="I4043">
            <v>18628165772</v>
          </cell>
        </row>
        <row r="4044">
          <cell r="A4044" t="str">
            <v>晋邦</v>
          </cell>
          <cell r="B4044" t="str">
            <v>螺纹钢</v>
          </cell>
          <cell r="C4044" t="str">
            <v>HRB400E Φ20 9m</v>
          </cell>
          <cell r="D4044" t="str">
            <v>吨</v>
          </cell>
          <cell r="E4044">
            <v>2.6</v>
          </cell>
          <cell r="F4044">
            <v>45824</v>
          </cell>
          <cell r="G4044" t="str">
            <v>（十九冶-江龙高速一分部）重庆市云阳县X886附近中国十九冶开云高速项目总包部西98米*复兴互通预制梁场</v>
          </cell>
          <cell r="H4044" t="str">
            <v>吴章红</v>
          </cell>
          <cell r="I4044">
            <v>18628165772</v>
          </cell>
        </row>
        <row r="4045">
          <cell r="A4045" t="str">
            <v>晋邦</v>
          </cell>
          <cell r="B4045" t="str">
            <v>螺纹钢</v>
          </cell>
          <cell r="C4045" t="str">
            <v>HRB400E Φ22 9m</v>
          </cell>
          <cell r="D4045" t="str">
            <v>吨</v>
          </cell>
          <cell r="E4045">
            <v>5</v>
          </cell>
          <cell r="F4045">
            <v>45824</v>
          </cell>
          <cell r="G4045" t="str">
            <v>（十九冶-江龙高速一分部）重庆市云阳县X886附近中国十九冶开云高速项目总包部西98米*复兴互通预制梁场</v>
          </cell>
          <cell r="H4045" t="str">
            <v>吴章红</v>
          </cell>
          <cell r="I4045">
            <v>18628165772</v>
          </cell>
        </row>
        <row r="4046">
          <cell r="A4046" t="str">
            <v>晋邦</v>
          </cell>
          <cell r="B4046" t="str">
            <v>螺纹钢</v>
          </cell>
          <cell r="C4046" t="str">
            <v>HRB400E Φ32 9m</v>
          </cell>
          <cell r="D4046" t="str">
            <v>吨</v>
          </cell>
          <cell r="E4046">
            <v>14</v>
          </cell>
          <cell r="F4046">
            <v>45824</v>
          </cell>
          <cell r="G4046" t="str">
            <v>（十九冶-江龙高速一分部）重庆市云阳县X886附近中国十九冶开云高速项目总包部西98米*复兴互通预制梁场</v>
          </cell>
          <cell r="H4046" t="str">
            <v>吴章红</v>
          </cell>
          <cell r="I4046">
            <v>18628165772</v>
          </cell>
        </row>
        <row r="4047">
          <cell r="A4047" t="str">
            <v>晋邦</v>
          </cell>
          <cell r="B4047" t="str">
            <v>螺纹钢</v>
          </cell>
          <cell r="C4047" t="str">
            <v>HRB400E Φ25 9m</v>
          </cell>
          <cell r="D4047" t="str">
            <v>吨</v>
          </cell>
          <cell r="E4047">
            <v>5.5</v>
          </cell>
          <cell r="F4047">
            <v>45824</v>
          </cell>
          <cell r="G4047" t="str">
            <v>（十九冶-江龙高速一分部）重庆市云阳县X886附近中国十九冶开云高速项目总包部西98米*复兴互通预制梁场</v>
          </cell>
          <cell r="H4047" t="str">
            <v>吴章红</v>
          </cell>
          <cell r="I4047">
            <v>18628165772</v>
          </cell>
        </row>
        <row r="4048">
          <cell r="A4048" t="str">
            <v>晋邦</v>
          </cell>
          <cell r="B4048" t="str">
            <v>盘螺</v>
          </cell>
          <cell r="C4048" t="str">
            <v>HRB400E Φ6</v>
          </cell>
          <cell r="D4048" t="str">
            <v>吨</v>
          </cell>
          <cell r="E4048">
            <v>2.5</v>
          </cell>
          <cell r="F4048">
            <v>45824</v>
          </cell>
          <cell r="G4048" t="str">
            <v>（十九冶-江龙高速一分部）重庆市云阳县X886附近中国十九冶开云高速项目总包部西98米*复兴互通预制梁场</v>
          </cell>
          <cell r="H4048" t="str">
            <v>吴章红</v>
          </cell>
          <cell r="I4048">
            <v>18628165772</v>
          </cell>
        </row>
        <row r="4049">
          <cell r="A4049" t="str">
            <v>润耀</v>
          </cell>
          <cell r="B4049" t="str">
            <v>盘螺</v>
          </cell>
          <cell r="C4049" t="str">
            <v>HRB400E Φ10</v>
          </cell>
          <cell r="D4049" t="str">
            <v>吨</v>
          </cell>
          <cell r="E4049">
            <v>52.5</v>
          </cell>
          <cell r="F4049">
            <v>45824</v>
          </cell>
          <cell r="G4049" t="str">
            <v>（华西简阳西城嘉苑）四川省成都市简阳市简城街道高屋村</v>
          </cell>
          <cell r="H4049" t="str">
            <v>张瀚镭</v>
          </cell>
          <cell r="I4049">
            <v>15884666220</v>
          </cell>
        </row>
        <row r="4050">
          <cell r="A4050" t="str">
            <v>润耀</v>
          </cell>
          <cell r="B4050" t="str">
            <v>盘螺</v>
          </cell>
          <cell r="C4050" t="str">
            <v>HRB400E Φ12</v>
          </cell>
          <cell r="D4050" t="str">
            <v>吨</v>
          </cell>
          <cell r="E4050">
            <v>17.5</v>
          </cell>
          <cell r="F4050">
            <v>45824</v>
          </cell>
          <cell r="G4050" t="str">
            <v>（华西简阳西城嘉苑）四川省成都市简阳市简城街道高屋村</v>
          </cell>
          <cell r="H4050" t="str">
            <v>张瀚镭</v>
          </cell>
          <cell r="I4050">
            <v>15884666220</v>
          </cell>
        </row>
        <row r="4051">
          <cell r="A4051" t="str">
            <v>润耀</v>
          </cell>
          <cell r="B4051" t="str">
            <v>螺纹钢</v>
          </cell>
          <cell r="C4051" t="str">
            <v>HRB400EΦ32*9m</v>
          </cell>
          <cell r="D4051" t="str">
            <v>吨</v>
          </cell>
          <cell r="E4051">
            <v>35</v>
          </cell>
          <cell r="F4051">
            <v>45824</v>
          </cell>
          <cell r="G4051" t="str">
            <v>（中铁一局-大渡河项目）乐山市峨边县沙坪镇中铁一局钢筋加工厂（污水处理厂）</v>
          </cell>
          <cell r="H4051" t="str">
            <v>冯雷</v>
          </cell>
          <cell r="I4051" t="str">
            <v>18700069985</v>
          </cell>
        </row>
        <row r="4052">
          <cell r="A4052" t="str">
            <v>润耀</v>
          </cell>
          <cell r="B4052" t="str">
            <v>螺纹钢</v>
          </cell>
          <cell r="C4052" t="str">
            <v>HRB400E Φ25 9m</v>
          </cell>
          <cell r="D4052" t="str">
            <v>吨</v>
          </cell>
          <cell r="E4052">
            <v>35</v>
          </cell>
          <cell r="F4052">
            <v>45824</v>
          </cell>
          <cell r="G4052" t="str">
            <v>（中铁十局-资乐高速4标）四川省眉山市仁寿县彰加镇促进村中铁十局2#钢筋厂</v>
          </cell>
          <cell r="H4052" t="str">
            <v>杨飞</v>
          </cell>
          <cell r="I4052">
            <v>15667998777</v>
          </cell>
        </row>
        <row r="4053">
          <cell r="A4053" t="str">
            <v>润耀</v>
          </cell>
          <cell r="B4053" t="str">
            <v>螺纹钢</v>
          </cell>
          <cell r="C4053" t="str">
            <v>HRB400E Φ28 9m</v>
          </cell>
          <cell r="D4053" t="str">
            <v>吨</v>
          </cell>
          <cell r="E4053">
            <v>35</v>
          </cell>
          <cell r="F4053">
            <v>45824</v>
          </cell>
          <cell r="G4053" t="str">
            <v>（中铁十局-资乐高速4标）四川省眉山市仁寿县彰加镇促进村中铁十局2#钢筋厂</v>
          </cell>
          <cell r="H4053" t="str">
            <v>杨飞</v>
          </cell>
          <cell r="I4053">
            <v>15667998777</v>
          </cell>
        </row>
        <row r="4054">
          <cell r="A4054" t="str">
            <v>润耀</v>
          </cell>
          <cell r="B4054" t="str">
            <v>螺纹钢</v>
          </cell>
          <cell r="C4054" t="str">
            <v>HRB400E Φ12 9m</v>
          </cell>
          <cell r="D4054" t="str">
            <v>吨</v>
          </cell>
          <cell r="E4054">
            <v>35</v>
          </cell>
          <cell r="F4054">
            <v>45824</v>
          </cell>
          <cell r="G4054" t="str">
            <v>（中铁十局-资乐高速4标）四川省眉山市仁寿县彰加镇促进村中铁十局资乐高速1#钢筋场</v>
          </cell>
          <cell r="H4054" t="str">
            <v>杨飞</v>
          </cell>
          <cell r="I4054">
            <v>15667998777</v>
          </cell>
        </row>
        <row r="4055">
          <cell r="A4055" t="str">
            <v>钢固融</v>
          </cell>
          <cell r="B4055" t="str">
            <v>高线</v>
          </cell>
          <cell r="C4055" t="str">
            <v>HPB300 Φ10</v>
          </cell>
          <cell r="D4055" t="str">
            <v>吨</v>
          </cell>
          <cell r="E4055">
            <v>35</v>
          </cell>
          <cell r="F4055">
            <v>45824</v>
          </cell>
          <cell r="G4055" t="str">
            <v>(五冶建设龙泉芙蓉花语项目-2地块)龙泉驿区北川路双堰塘钓鱼东100米(北川路)-怡心湖</v>
          </cell>
          <cell r="H4055" t="str">
            <v>董文学</v>
          </cell>
          <cell r="I4055">
            <v>15828110575</v>
          </cell>
        </row>
        <row r="4056">
          <cell r="A4056" t="str">
            <v>德胜</v>
          </cell>
          <cell r="B4056" t="str">
            <v>螺纹钢</v>
          </cell>
          <cell r="C4056" t="str">
            <v>HRB400E Φ22 9m</v>
          </cell>
          <cell r="D4056" t="str">
            <v>吨</v>
          </cell>
          <cell r="E4056">
            <v>70</v>
          </cell>
          <cell r="F4056">
            <v>45824</v>
          </cell>
          <cell r="G4056" t="str">
            <v>(五冶建设龙泉芙蓉花语项目-2地块)龙泉驿区北川路双堰塘钓鱼东100米(北川路)-怡心湖</v>
          </cell>
          <cell r="H4056" t="str">
            <v>董文学</v>
          </cell>
          <cell r="I4056">
            <v>15828110575</v>
          </cell>
        </row>
        <row r="4057">
          <cell r="A4057" t="str">
            <v>德胜</v>
          </cell>
          <cell r="B4057" t="str">
            <v>螺纹钢</v>
          </cell>
          <cell r="C4057" t="str">
            <v>HRB500E Φ28 12m</v>
          </cell>
          <cell r="D4057" t="str">
            <v>吨</v>
          </cell>
          <cell r="E4057">
            <v>105</v>
          </cell>
          <cell r="F4057">
            <v>45824</v>
          </cell>
          <cell r="G4057" t="str">
            <v>（中铁十局-资乐高速4标）四川省眉山市仁寿县彰加镇促进村中铁十局资乐高速1#钢筋场</v>
          </cell>
          <cell r="H4057" t="str">
            <v>杨飞</v>
          </cell>
          <cell r="I4057">
            <v>15667998777</v>
          </cell>
        </row>
        <row r="4058">
          <cell r="A4058" t="str">
            <v>德胜</v>
          </cell>
          <cell r="B4058" t="str">
            <v>螺纹钢</v>
          </cell>
          <cell r="C4058" t="str">
            <v>HRB400E Φ18 9m</v>
          </cell>
          <cell r="D4058" t="str">
            <v>吨</v>
          </cell>
          <cell r="E4058">
            <v>35</v>
          </cell>
          <cell r="F4058">
            <v>45824</v>
          </cell>
          <cell r="G4058" t="str">
            <v>(宜宾兴港三江新区长江工业园保障性租赁住房建设项目-2标)四川省宜宾市翠屏区永善路南段宜宾市三江新区长江工业园区</v>
          </cell>
          <cell r="H4058" t="str">
            <v>查工</v>
          </cell>
          <cell r="I4058">
            <v>13118007501</v>
          </cell>
        </row>
        <row r="4059">
          <cell r="A4059" t="str">
            <v>达钢</v>
          </cell>
          <cell r="B4059" t="str">
            <v>高线</v>
          </cell>
          <cell r="C4059" t="str">
            <v>HPB300Φ10</v>
          </cell>
          <cell r="D4059" t="str">
            <v>吨</v>
          </cell>
          <cell r="E4059">
            <v>33</v>
          </cell>
          <cell r="F4059">
            <v>45824</v>
          </cell>
          <cell r="G4059" t="str">
            <v>（十九冶-华电重庆奉节）重庆市奉节县康乐镇七星村</v>
          </cell>
          <cell r="H4059" t="str">
            <v>岑甲乐</v>
          </cell>
          <cell r="I4059">
            <v>17349037782</v>
          </cell>
        </row>
        <row r="4060">
          <cell r="A4060" t="str">
            <v>达钢</v>
          </cell>
          <cell r="B4060" t="str">
            <v>螺纹钢</v>
          </cell>
          <cell r="C4060" t="str">
            <v>HRB400E Φ14 9m</v>
          </cell>
          <cell r="D4060" t="str">
            <v>吨</v>
          </cell>
          <cell r="E4060">
            <v>3</v>
          </cell>
          <cell r="F4060">
            <v>45824</v>
          </cell>
          <cell r="G4060" t="str">
            <v>（十九冶-华电重庆奉节）重庆市奉节县康乐镇七星村</v>
          </cell>
          <cell r="H4060" t="str">
            <v>岑甲乐</v>
          </cell>
          <cell r="I4060">
            <v>17349037782</v>
          </cell>
        </row>
        <row r="4061">
          <cell r="A4061" t="str">
            <v>达钢</v>
          </cell>
          <cell r="B4061" t="str">
            <v>螺纹钢</v>
          </cell>
          <cell r="C4061" t="str">
            <v>HRB400E Φ16 9m</v>
          </cell>
          <cell r="D4061" t="str">
            <v>吨</v>
          </cell>
          <cell r="E4061">
            <v>15</v>
          </cell>
          <cell r="F4061">
            <v>45824</v>
          </cell>
          <cell r="G4061" t="str">
            <v>（十九冶-江龙高速三分部）重庆市云阳县蔈草镇三坵田*朗树湾1#桥桥面</v>
          </cell>
          <cell r="H4061" t="str">
            <v>任海军</v>
          </cell>
          <cell r="I4061">
            <v>17725037830</v>
          </cell>
        </row>
        <row r="4062">
          <cell r="A4062" t="str">
            <v>达钢</v>
          </cell>
          <cell r="B4062" t="str">
            <v>螺纹钢</v>
          </cell>
          <cell r="C4062" t="str">
            <v>HRB400E Φ12 9m</v>
          </cell>
          <cell r="D4062" t="str">
            <v>吨</v>
          </cell>
          <cell r="E4062">
            <v>15</v>
          </cell>
          <cell r="F4062">
            <v>45824</v>
          </cell>
          <cell r="G4062" t="str">
            <v>（十九冶-江龙高速三分部）重庆市云阳县蔈草镇三坵田*朗树湾1#桥桥面</v>
          </cell>
          <cell r="H4062" t="str">
            <v>任海军</v>
          </cell>
          <cell r="I4062">
            <v>17725037830</v>
          </cell>
        </row>
        <row r="4063">
          <cell r="A4063" t="str">
            <v>达钢</v>
          </cell>
          <cell r="B4063" t="str">
            <v>高线</v>
          </cell>
          <cell r="C4063" t="str">
            <v>HPB300Φ10</v>
          </cell>
          <cell r="D4063" t="str">
            <v>吨</v>
          </cell>
          <cell r="E4063">
            <v>5</v>
          </cell>
          <cell r="F4063">
            <v>45824</v>
          </cell>
          <cell r="G4063" t="str">
            <v>（十九冶-江龙高速三分部）重庆市云阳县蔈草镇三坵田*朗树湾1#桥桥面</v>
          </cell>
          <cell r="H4063" t="str">
            <v>任海军</v>
          </cell>
          <cell r="I4063">
            <v>17725037830</v>
          </cell>
        </row>
        <row r="4064">
          <cell r="A4064" t="str">
            <v>达钢</v>
          </cell>
          <cell r="B4064" t="str">
            <v>螺纹钢</v>
          </cell>
          <cell r="C4064" t="str">
            <v>HRB400E Φ16 9m</v>
          </cell>
          <cell r="D4064" t="str">
            <v>吨</v>
          </cell>
          <cell r="E4064">
            <v>15</v>
          </cell>
          <cell r="F4064">
            <v>45824</v>
          </cell>
          <cell r="G4064" t="str">
            <v>（十九冶-江龙高速三分部）重庆市云阳县开云高速（钢厂村）*龙缸互通</v>
          </cell>
          <cell r="H4064" t="str">
            <v>任海军</v>
          </cell>
          <cell r="I4064">
            <v>17725037830</v>
          </cell>
        </row>
        <row r="4065">
          <cell r="A4065" t="str">
            <v>达钢</v>
          </cell>
          <cell r="B4065" t="str">
            <v>高线</v>
          </cell>
          <cell r="C4065" t="str">
            <v>HPB300Φ8</v>
          </cell>
          <cell r="D4065" t="str">
            <v>吨</v>
          </cell>
          <cell r="E4065">
            <v>5</v>
          </cell>
          <cell r="F4065">
            <v>45824</v>
          </cell>
          <cell r="G4065" t="str">
            <v>（十九冶-江龙高速三分部）重庆市云阳县开云高速（钢厂村）*龙缸互通</v>
          </cell>
          <cell r="H4065" t="str">
            <v>任海军</v>
          </cell>
          <cell r="I4065">
            <v>17725037830</v>
          </cell>
        </row>
        <row r="4066">
          <cell r="A4066" t="str">
            <v>达钢</v>
          </cell>
          <cell r="B4066" t="str">
            <v>螺纹钢</v>
          </cell>
          <cell r="C4066" t="str">
            <v>HRB400E Φ32 9m</v>
          </cell>
          <cell r="D4066" t="str">
            <v>吨</v>
          </cell>
          <cell r="E4066">
            <v>15</v>
          </cell>
          <cell r="F4066">
            <v>45824</v>
          </cell>
          <cell r="G4066" t="str">
            <v>（十九冶-江龙高速三分部）重庆市云阳县开云高速（钢厂村）*龙缸互通</v>
          </cell>
          <cell r="H4066" t="str">
            <v>任海军</v>
          </cell>
          <cell r="I4066">
            <v>17725037830</v>
          </cell>
        </row>
        <row r="4067">
          <cell r="A4067" t="str">
            <v>晋邦</v>
          </cell>
          <cell r="B4067" t="str">
            <v>螺纹钢</v>
          </cell>
          <cell r="C4067" t="str">
            <v>HRB400E Φ20 9m</v>
          </cell>
          <cell r="D4067" t="str">
            <v>吨</v>
          </cell>
          <cell r="E4067">
            <v>105</v>
          </cell>
          <cell r="F4067">
            <v>45824</v>
          </cell>
          <cell r="G4067" t="str">
            <v>（十九冶-华电重庆奉节）重庆市奉节县康乐镇七星村</v>
          </cell>
          <cell r="H4067" t="str">
            <v>岑甲乐</v>
          </cell>
          <cell r="I4067">
            <v>17349037782</v>
          </cell>
        </row>
        <row r="4068">
          <cell r="A4068" t="str">
            <v>晋邦</v>
          </cell>
          <cell r="B4068" t="str">
            <v>螺纹钢</v>
          </cell>
          <cell r="C4068" t="str">
            <v>HRB400E Φ28 9m</v>
          </cell>
          <cell r="D4068" t="str">
            <v>吨</v>
          </cell>
          <cell r="E4068">
            <v>2.5</v>
          </cell>
          <cell r="F4068">
            <v>45824</v>
          </cell>
          <cell r="G4068" t="str">
            <v>（十九冶-江龙高速三分部）重庆市云阳县蔈草镇三坵田*小尖山梁场</v>
          </cell>
          <cell r="H4068" t="str">
            <v>任海军</v>
          </cell>
          <cell r="I4068">
            <v>17725037830</v>
          </cell>
        </row>
        <row r="4069">
          <cell r="A4069" t="str">
            <v>晋邦</v>
          </cell>
          <cell r="B4069" t="str">
            <v>盘螺</v>
          </cell>
          <cell r="C4069" t="str">
            <v>HRB400E Φ10</v>
          </cell>
          <cell r="D4069" t="str">
            <v>吨</v>
          </cell>
          <cell r="E4069">
            <v>10</v>
          </cell>
          <cell r="F4069">
            <v>45824</v>
          </cell>
          <cell r="G4069" t="str">
            <v>（十九冶-江龙高速三分部）重庆市云阳县蔈草镇三坵田*朗树湾1#桥桥面</v>
          </cell>
          <cell r="H4069" t="str">
            <v>任海军</v>
          </cell>
          <cell r="I4069">
            <v>17725037830</v>
          </cell>
        </row>
        <row r="4070">
          <cell r="A4070" t="str">
            <v>晋邦</v>
          </cell>
          <cell r="B4070" t="str">
            <v>螺纹钢</v>
          </cell>
          <cell r="C4070" t="str">
            <v>HRB400E Φ12 9m</v>
          </cell>
          <cell r="D4070" t="str">
            <v>吨</v>
          </cell>
          <cell r="E4070">
            <v>20</v>
          </cell>
          <cell r="F4070">
            <v>45824</v>
          </cell>
          <cell r="G4070" t="str">
            <v>（十九冶-江龙高速三分部）重庆市云阳县龙角镇*刘家漕3#桥</v>
          </cell>
          <cell r="H4070" t="str">
            <v>任海军</v>
          </cell>
          <cell r="I4070">
            <v>17725037830</v>
          </cell>
        </row>
        <row r="4071">
          <cell r="A4071" t="str">
            <v>晋邦</v>
          </cell>
          <cell r="B4071" t="str">
            <v>螺纹钢</v>
          </cell>
          <cell r="C4071" t="str">
            <v>HRB400E Φ32 9m</v>
          </cell>
          <cell r="D4071" t="str">
            <v>吨</v>
          </cell>
          <cell r="E4071">
            <v>5</v>
          </cell>
          <cell r="F4071">
            <v>45824</v>
          </cell>
          <cell r="G4071" t="str">
            <v>（十九冶-江龙高速三分部）重庆市云阳县开云高速（钢厂村）*龙缸互通</v>
          </cell>
          <cell r="H4071" t="str">
            <v>任海军</v>
          </cell>
          <cell r="I4071">
            <v>17725037830</v>
          </cell>
        </row>
        <row r="4072">
          <cell r="A4072" t="str">
            <v>达钢</v>
          </cell>
          <cell r="B4072" t="str">
            <v>螺纹钢</v>
          </cell>
          <cell r="C4072" t="str">
            <v>HRB400EФ12*9m</v>
          </cell>
          <cell r="D4072" t="str">
            <v>吨</v>
          </cell>
          <cell r="E4072">
            <v>16</v>
          </cell>
          <cell r="F4072">
            <v>45825</v>
          </cell>
          <cell r="G4072" t="str">
            <v>四川省南充市营山县咸安大道成都元泽环境技术有限公司营山分公司（中核华兴市政道路项目部）</v>
          </cell>
          <cell r="H4072" t="str">
            <v>黎家敏</v>
          </cell>
          <cell r="I4072" t="str">
            <v>15082798787</v>
          </cell>
        </row>
        <row r="4073">
          <cell r="A4073" t="str">
            <v>达钢</v>
          </cell>
          <cell r="B4073" t="str">
            <v>螺纹钢</v>
          </cell>
          <cell r="C4073" t="str">
            <v>HRB400EФ28*9m</v>
          </cell>
          <cell r="D4073" t="str">
            <v>吨</v>
          </cell>
          <cell r="E4073">
            <v>55</v>
          </cell>
          <cell r="F4073">
            <v>45825</v>
          </cell>
          <cell r="G4073" t="str">
            <v>四川省南充市营山县咸安大道成都元泽环境技术有限公司营山分公司（中核华兴市政道路项目部）</v>
          </cell>
          <cell r="H4073" t="str">
            <v>黎家敏</v>
          </cell>
          <cell r="I4073" t="str">
            <v>15082798787</v>
          </cell>
        </row>
        <row r="4074">
          <cell r="A4074" t="str">
            <v>晋邦</v>
          </cell>
          <cell r="B4074" t="str">
            <v>螺纹钢</v>
          </cell>
          <cell r="C4074" t="str">
            <v>HRB400EФ22*9m</v>
          </cell>
          <cell r="D4074" t="str">
            <v>吨</v>
          </cell>
          <cell r="E4074">
            <v>16</v>
          </cell>
          <cell r="F4074">
            <v>45825</v>
          </cell>
          <cell r="G4074" t="str">
            <v>四川省南充市营山县咸安大道成都元泽环境技术有限公司营山分公司（中核华兴市政道路项目部）</v>
          </cell>
          <cell r="H4074" t="str">
            <v>黎家敏</v>
          </cell>
          <cell r="I4074" t="str">
            <v>15082798787</v>
          </cell>
        </row>
        <row r="4075">
          <cell r="A4075" t="str">
            <v>晋邦</v>
          </cell>
          <cell r="B4075" t="str">
            <v>螺纹钢</v>
          </cell>
          <cell r="C4075" t="str">
            <v>HRB400EФ28*9m</v>
          </cell>
          <cell r="D4075" t="str">
            <v>吨</v>
          </cell>
          <cell r="E4075">
            <v>18</v>
          </cell>
          <cell r="F4075">
            <v>45825</v>
          </cell>
          <cell r="G4075" t="str">
            <v>四川省南充市营山县咸安大道成都元泽环境技术有限公司营山分公司（中核华兴市政道路项目部）</v>
          </cell>
          <cell r="H4075" t="str">
            <v>黎家敏</v>
          </cell>
          <cell r="I4075" t="str">
            <v>15082798787</v>
          </cell>
        </row>
        <row r="4076">
          <cell r="A4076" t="str">
            <v>晋邦</v>
          </cell>
          <cell r="B4076" t="str">
            <v>高线</v>
          </cell>
          <cell r="C4076" t="str">
            <v>HPB300Ф6</v>
          </cell>
          <cell r="D4076" t="str">
            <v>吨</v>
          </cell>
          <cell r="E4076">
            <v>10</v>
          </cell>
          <cell r="F4076">
            <v>45825</v>
          </cell>
          <cell r="G4076" t="str">
            <v>（中核华兴-峨眉山项目）四川省乐山市峨眉山市双福镇梓橦庙红华五期中核华兴工地</v>
          </cell>
          <cell r="H4076" t="str">
            <v>李汉军</v>
          </cell>
          <cell r="I4076" t="str">
            <v>18691249091</v>
          </cell>
        </row>
        <row r="4077">
          <cell r="A4077" t="str">
            <v>晋邦</v>
          </cell>
          <cell r="B4077" t="str">
            <v>螺纹钢</v>
          </cell>
          <cell r="C4077" t="str">
            <v>HRB500EФ12*9m</v>
          </cell>
          <cell r="D4077" t="str">
            <v>吨</v>
          </cell>
          <cell r="E4077">
            <v>13.5</v>
          </cell>
          <cell r="F4077">
            <v>45825</v>
          </cell>
          <cell r="G4077" t="str">
            <v>（中核华兴-峨眉山项目）四川省乐山市峨眉山市双福镇梓橦庙红华五期中核华兴工地</v>
          </cell>
          <cell r="H4077" t="str">
            <v>李汉军</v>
          </cell>
          <cell r="I4077" t="str">
            <v>18691249091</v>
          </cell>
        </row>
        <row r="4078">
          <cell r="A4078" t="str">
            <v>晋邦</v>
          </cell>
          <cell r="B4078" t="str">
            <v>螺纹钢</v>
          </cell>
          <cell r="C4078" t="str">
            <v>HRB500EФ16*9m</v>
          </cell>
          <cell r="D4078" t="str">
            <v>吨</v>
          </cell>
          <cell r="E4078">
            <v>11</v>
          </cell>
          <cell r="F4078">
            <v>45825</v>
          </cell>
          <cell r="G4078" t="str">
            <v>（中核华兴-峨眉山项目）四川省乐山市峨眉山市双福镇梓橦庙红华五期中核华兴工地</v>
          </cell>
          <cell r="H4078" t="str">
            <v>李汉军</v>
          </cell>
          <cell r="I4078" t="str">
            <v>18691249091</v>
          </cell>
        </row>
        <row r="4079">
          <cell r="A4079" t="str">
            <v>钢固融</v>
          </cell>
          <cell r="B4079" t="str">
            <v>盘螺</v>
          </cell>
          <cell r="C4079" t="str">
            <v>HRB400E Φ6</v>
          </cell>
          <cell r="D4079" t="str">
            <v>吨</v>
          </cell>
          <cell r="E4079">
            <v>7.5</v>
          </cell>
          <cell r="F4079">
            <v>45825</v>
          </cell>
          <cell r="G4079" t="str">
            <v>（五局新津tod项目）成都市新津区旭辉天府未来城南(华金路南)</v>
          </cell>
          <cell r="H4079" t="str">
            <v>戴军</v>
          </cell>
          <cell r="I4079">
            <v>15984585768</v>
          </cell>
        </row>
        <row r="4080">
          <cell r="A4080" t="str">
            <v>钢固融</v>
          </cell>
          <cell r="B4080" t="str">
            <v>螺纹钢</v>
          </cell>
          <cell r="C4080" t="str">
            <v>HRB400E Φ12 9m</v>
          </cell>
          <cell r="D4080" t="str">
            <v>吨</v>
          </cell>
          <cell r="E4080">
            <v>15</v>
          </cell>
          <cell r="F4080">
            <v>45825</v>
          </cell>
          <cell r="G4080" t="str">
            <v>（五局新津tod项目）成都市新津区旭辉天府未来城南(华金路南)</v>
          </cell>
          <cell r="H4080" t="str">
            <v>戴军</v>
          </cell>
          <cell r="I4080">
            <v>15984585768</v>
          </cell>
        </row>
        <row r="4081">
          <cell r="A4081" t="str">
            <v>钢固融</v>
          </cell>
          <cell r="B4081" t="str">
            <v>螺纹钢</v>
          </cell>
          <cell r="C4081" t="str">
            <v>HRB400E Φ14 9m</v>
          </cell>
          <cell r="D4081" t="str">
            <v>吨</v>
          </cell>
          <cell r="E4081">
            <v>5</v>
          </cell>
          <cell r="F4081">
            <v>45825</v>
          </cell>
          <cell r="G4081" t="str">
            <v>（五局新津tod项目）成都市新津区旭辉天府未来城南(华金路南)</v>
          </cell>
          <cell r="H4081" t="str">
            <v>戴军</v>
          </cell>
          <cell r="I4081">
            <v>15984585768</v>
          </cell>
        </row>
        <row r="4082">
          <cell r="A4082" t="str">
            <v>钢固融</v>
          </cell>
          <cell r="B4082" t="str">
            <v>螺纹钢</v>
          </cell>
          <cell r="C4082" t="str">
            <v>HRB400E Φ16 9m</v>
          </cell>
          <cell r="D4082" t="str">
            <v>吨</v>
          </cell>
          <cell r="E4082">
            <v>5</v>
          </cell>
          <cell r="F4082">
            <v>45825</v>
          </cell>
          <cell r="G4082" t="str">
            <v>（五局新津tod项目）成都市新津区旭辉天府未来城南(华金路南)</v>
          </cell>
          <cell r="H4082" t="str">
            <v>戴军</v>
          </cell>
          <cell r="I4082">
            <v>15984585768</v>
          </cell>
        </row>
        <row r="4083">
          <cell r="A4083" t="str">
            <v>钢固融</v>
          </cell>
          <cell r="B4083" t="str">
            <v>盘螺</v>
          </cell>
          <cell r="C4083" t="str">
            <v>HRB400E Φ8</v>
          </cell>
          <cell r="D4083" t="str">
            <v>吨</v>
          </cell>
          <cell r="E4083">
            <v>4</v>
          </cell>
          <cell r="F4083">
            <v>45825</v>
          </cell>
          <cell r="G4083" t="str">
            <v>(五冶建设扩建艺体中学二期工程)四川省成都市双流区光荣路成都艺体中学南200米-怡心湖</v>
          </cell>
          <cell r="H4083" t="str">
            <v>谢序强</v>
          </cell>
          <cell r="I4083">
            <v>13458588232</v>
          </cell>
        </row>
        <row r="4084">
          <cell r="A4084" t="str">
            <v>钢固融</v>
          </cell>
          <cell r="B4084" t="str">
            <v>盘螺</v>
          </cell>
          <cell r="C4084" t="str">
            <v>HRB400E Φ10</v>
          </cell>
          <cell r="D4084" t="str">
            <v>吨</v>
          </cell>
          <cell r="E4084">
            <v>4</v>
          </cell>
          <cell r="F4084">
            <v>45825</v>
          </cell>
          <cell r="G4084" t="str">
            <v>(五冶建设扩建艺体中学二期工程)四川省成都市双流区光荣路成都艺体中学南200米-怡心湖</v>
          </cell>
          <cell r="H4084" t="str">
            <v>谢序强</v>
          </cell>
          <cell r="I4084">
            <v>13458588232</v>
          </cell>
        </row>
        <row r="4085">
          <cell r="A4085" t="str">
            <v>钢固融</v>
          </cell>
          <cell r="B4085" t="str">
            <v>螺纹钢</v>
          </cell>
          <cell r="C4085" t="str">
            <v>HRB400E Φ12 9m</v>
          </cell>
          <cell r="D4085" t="str">
            <v>吨</v>
          </cell>
          <cell r="E4085">
            <v>5</v>
          </cell>
          <cell r="F4085">
            <v>45825</v>
          </cell>
          <cell r="G4085" t="str">
            <v>(五冶建设扩建艺体中学二期工程)四川省成都市双流区光荣路成都艺体中学南200米-怡心湖</v>
          </cell>
          <cell r="H4085" t="str">
            <v>谢序强</v>
          </cell>
          <cell r="I4085">
            <v>13458588232</v>
          </cell>
        </row>
        <row r="4086">
          <cell r="A4086" t="str">
            <v>钢固融</v>
          </cell>
          <cell r="B4086" t="str">
            <v>螺纹钢</v>
          </cell>
          <cell r="C4086" t="str">
            <v>HRB400E Φ14 9m</v>
          </cell>
          <cell r="D4086" t="str">
            <v>吨</v>
          </cell>
          <cell r="E4086">
            <v>5</v>
          </cell>
          <cell r="F4086">
            <v>45825</v>
          </cell>
          <cell r="G4086" t="str">
            <v>(五冶建设扩建艺体中学二期工程)四川省成都市双流区光荣路成都艺体中学南200米-怡心湖</v>
          </cell>
          <cell r="H4086" t="str">
            <v>谢序强</v>
          </cell>
          <cell r="I4086">
            <v>13458588232</v>
          </cell>
        </row>
        <row r="4087">
          <cell r="A4087" t="str">
            <v>钢固融</v>
          </cell>
          <cell r="B4087" t="str">
            <v>螺纹钢</v>
          </cell>
          <cell r="C4087" t="str">
            <v>HRB400E Φ16 9m</v>
          </cell>
          <cell r="D4087" t="str">
            <v>吨</v>
          </cell>
          <cell r="E4087">
            <v>5</v>
          </cell>
          <cell r="F4087">
            <v>45825</v>
          </cell>
          <cell r="G4087" t="str">
            <v>(五冶建设扩建艺体中学二期工程)四川省成都市双流区光荣路成都艺体中学南200米-怡心湖</v>
          </cell>
          <cell r="H4087" t="str">
            <v>谢序强</v>
          </cell>
          <cell r="I4087">
            <v>13458588232</v>
          </cell>
        </row>
        <row r="4088">
          <cell r="A4088" t="str">
            <v>钢固融</v>
          </cell>
          <cell r="B4088" t="str">
            <v>螺纹钢</v>
          </cell>
          <cell r="C4088" t="str">
            <v>HRB400E Φ20 9m</v>
          </cell>
          <cell r="D4088" t="str">
            <v>吨</v>
          </cell>
          <cell r="E4088">
            <v>5</v>
          </cell>
          <cell r="F4088">
            <v>45825</v>
          </cell>
          <cell r="G4088" t="str">
            <v>(五冶建设扩建艺体中学二期工程)四川省成都市双流区光荣路成都艺体中学南200米-怡心湖</v>
          </cell>
          <cell r="H4088" t="str">
            <v>谢序强</v>
          </cell>
          <cell r="I4088">
            <v>13458588232</v>
          </cell>
        </row>
        <row r="4089">
          <cell r="A4089" t="str">
            <v>钢固融</v>
          </cell>
          <cell r="B4089" t="str">
            <v>螺纹钢</v>
          </cell>
          <cell r="C4089" t="str">
            <v>HRB400E Φ22 9m</v>
          </cell>
          <cell r="D4089" t="str">
            <v>吨</v>
          </cell>
          <cell r="E4089">
            <v>5</v>
          </cell>
          <cell r="F4089">
            <v>45825</v>
          </cell>
          <cell r="G4089" t="str">
            <v>(五冶建设扩建艺体中学二期工程)四川省成都市双流区光荣路成都艺体中学南200米-怡心湖</v>
          </cell>
          <cell r="H4089" t="str">
            <v>谢序强</v>
          </cell>
          <cell r="I4089">
            <v>13458588232</v>
          </cell>
        </row>
        <row r="4090">
          <cell r="A4090" t="str">
            <v>德胜</v>
          </cell>
          <cell r="B4090" t="str">
            <v>螺纹钢</v>
          </cell>
          <cell r="C4090" t="str">
            <v>HRB400E Φ18 9m</v>
          </cell>
          <cell r="D4090" t="str">
            <v>吨</v>
          </cell>
          <cell r="E4090">
            <v>9</v>
          </cell>
          <cell r="F4090">
            <v>45825</v>
          </cell>
          <cell r="G4090" t="str">
            <v>(五冶建设扩建艺体中学二期工程)四川省成都市双流区光荣路成都艺体中学南200米-怡心湖</v>
          </cell>
          <cell r="H4090" t="str">
            <v>谢序强</v>
          </cell>
          <cell r="I4090">
            <v>13458588232</v>
          </cell>
        </row>
        <row r="4091">
          <cell r="A4091" t="str">
            <v>德胜</v>
          </cell>
          <cell r="B4091" t="str">
            <v>螺纹钢</v>
          </cell>
          <cell r="C4091" t="str">
            <v>HRB400E Φ25 9m</v>
          </cell>
          <cell r="D4091" t="str">
            <v>吨</v>
          </cell>
          <cell r="E4091">
            <v>25</v>
          </cell>
          <cell r="F4091">
            <v>45825</v>
          </cell>
          <cell r="G4091" t="str">
            <v>(五冶建设扩建艺体中学二期工程)四川省成都市双流区光荣路成都艺体中学南200米-怡心湖</v>
          </cell>
          <cell r="H4091" t="str">
            <v>谢序强</v>
          </cell>
          <cell r="I4091">
            <v>13458588232</v>
          </cell>
        </row>
        <row r="4092">
          <cell r="A4092" t="str">
            <v>湖北商贸</v>
          </cell>
          <cell r="B4092" t="str">
            <v>高线</v>
          </cell>
          <cell r="C4092" t="str">
            <v>HPB300Φ12</v>
          </cell>
          <cell r="D4092" t="str">
            <v>吨</v>
          </cell>
          <cell r="E4092">
            <v>35</v>
          </cell>
          <cell r="F4092">
            <v>45825</v>
          </cell>
          <cell r="G4092" t="str">
            <v>（中铁北京局-资乐高速6标）四川省乐山市市中区土主镇资乐高速TJ6标项目试验室</v>
          </cell>
          <cell r="H4092" t="str">
            <v>刘岩</v>
          </cell>
          <cell r="I4092">
            <v>18543566469</v>
          </cell>
        </row>
        <row r="4093">
          <cell r="A4093" t="str">
            <v>湖北商贸</v>
          </cell>
          <cell r="B4093" t="str">
            <v>高线</v>
          </cell>
          <cell r="C4093" t="str">
            <v>HPB300Φ12</v>
          </cell>
          <cell r="D4093" t="str">
            <v>吨</v>
          </cell>
          <cell r="E4093">
            <v>35</v>
          </cell>
          <cell r="F4093">
            <v>45825</v>
          </cell>
          <cell r="G4093" t="str">
            <v>（中铁十局-资乐高速4标）四川省眉山市仁寿县彰加镇促进村中铁十局资乐高速1#钢筋场</v>
          </cell>
          <cell r="H4093" t="str">
            <v>杨飞</v>
          </cell>
          <cell r="I4093">
            <v>15667998777</v>
          </cell>
        </row>
        <row r="4094">
          <cell r="A4094" t="str">
            <v>湖北商贸</v>
          </cell>
          <cell r="B4094" t="str">
            <v>螺纹钢</v>
          </cell>
          <cell r="C4094" t="str">
            <v>HRB500E Φ25 12m</v>
          </cell>
          <cell r="D4094" t="str">
            <v>吨</v>
          </cell>
          <cell r="E4094">
            <v>35</v>
          </cell>
          <cell r="F4094">
            <v>45825</v>
          </cell>
          <cell r="G4094" t="str">
            <v>（中铁广州局-资乐高速5标）四川省乐山市井研县希望大道116号</v>
          </cell>
          <cell r="H4094" t="str">
            <v>廖俊杰</v>
          </cell>
          <cell r="I4094">
            <v>15775100965</v>
          </cell>
        </row>
        <row r="4095">
          <cell r="A4095" t="str">
            <v>润耀</v>
          </cell>
          <cell r="B4095" t="str">
            <v>高线</v>
          </cell>
          <cell r="C4095" t="str">
            <v>HPB300Φ10</v>
          </cell>
          <cell r="D4095" t="str">
            <v>吨</v>
          </cell>
          <cell r="E4095">
            <v>35</v>
          </cell>
          <cell r="F4095">
            <v>45825</v>
          </cell>
          <cell r="G4095" t="str">
            <v>（中铁广州局-资乐高速5标）四川省乐山市井研县希望大道116号</v>
          </cell>
          <cell r="H4095" t="str">
            <v>廖俊杰</v>
          </cell>
          <cell r="I4095">
            <v>15775100965</v>
          </cell>
        </row>
        <row r="4096">
          <cell r="A4096" t="str">
            <v>润耀</v>
          </cell>
          <cell r="B4096" t="str">
            <v>螺纹钢</v>
          </cell>
          <cell r="C4096" t="str">
            <v>HRB400E Φ32 9m</v>
          </cell>
          <cell r="D4096" t="str">
            <v>吨</v>
          </cell>
          <cell r="E4096">
            <v>35</v>
          </cell>
          <cell r="F4096">
            <v>45825</v>
          </cell>
          <cell r="G4096" t="str">
            <v>（中铁广州局-资乐高速5标）四川省乐山市井研县希望大道116号</v>
          </cell>
          <cell r="H4096" t="str">
            <v>廖俊杰</v>
          </cell>
          <cell r="I4096">
            <v>15775100965</v>
          </cell>
        </row>
        <row r="4097">
          <cell r="A4097" t="str">
            <v>润耀</v>
          </cell>
          <cell r="B4097" t="str">
            <v>螺纹钢</v>
          </cell>
          <cell r="C4097" t="str">
            <v>HRB400E Φ16 9m</v>
          </cell>
          <cell r="D4097" t="str">
            <v>吨</v>
          </cell>
          <cell r="E4097">
            <v>35</v>
          </cell>
          <cell r="F4097">
            <v>45825</v>
          </cell>
          <cell r="G4097" t="str">
            <v>（中铁广州局-资乐高速5标）四川省乐山市井研县希望大道116号</v>
          </cell>
          <cell r="H4097" t="str">
            <v>廖俊杰</v>
          </cell>
          <cell r="I4097">
            <v>15775100965</v>
          </cell>
        </row>
        <row r="4098">
          <cell r="A4098" t="str">
            <v>润耀</v>
          </cell>
          <cell r="B4098" t="str">
            <v>盘螺</v>
          </cell>
          <cell r="C4098" t="str">
            <v>HRB400E Φ12</v>
          </cell>
          <cell r="D4098" t="str">
            <v>吨</v>
          </cell>
          <cell r="E4098">
            <v>35</v>
          </cell>
          <cell r="F4098">
            <v>45825</v>
          </cell>
          <cell r="G4098" t="str">
            <v>（中铁广州局-资乐高速5标）四川省乐山市井研县希望大道116号</v>
          </cell>
          <cell r="H4098" t="str">
            <v>廖俊杰</v>
          </cell>
          <cell r="I4098">
            <v>15775100965</v>
          </cell>
        </row>
        <row r="4099">
          <cell r="A4099" t="str">
            <v>润耀</v>
          </cell>
          <cell r="B4099" t="str">
            <v>螺纹钢</v>
          </cell>
          <cell r="C4099" t="str">
            <v>HRB400E Φ20 12m</v>
          </cell>
          <cell r="D4099" t="str">
            <v>吨</v>
          </cell>
          <cell r="E4099">
            <v>35</v>
          </cell>
          <cell r="F4099">
            <v>45825</v>
          </cell>
          <cell r="G4099" t="str">
            <v>（中铁广州局-资乐高速5标）四川省乐山市井研县希望大道116号</v>
          </cell>
          <cell r="H4099" t="str">
            <v>廖俊杰</v>
          </cell>
          <cell r="I4099">
            <v>15775100965</v>
          </cell>
        </row>
        <row r="4100">
          <cell r="A4100" t="str">
            <v>晋邦</v>
          </cell>
          <cell r="B4100" t="str">
            <v>高线</v>
          </cell>
          <cell r="C4100" t="str">
            <v>HPB300Φ6</v>
          </cell>
          <cell r="D4100" t="str">
            <v>吨</v>
          </cell>
          <cell r="E4100">
            <v>3.5</v>
          </cell>
          <cell r="F4100">
            <v>45825</v>
          </cell>
          <cell r="G4100" t="str">
            <v>（十九冶-江龙高速一分部）重庆市云阳县湿坝东北418米*云阳南互通</v>
          </cell>
          <cell r="H4100" t="str">
            <v>吴章红</v>
          </cell>
          <cell r="I4100">
            <v>18628165772</v>
          </cell>
        </row>
        <row r="4101">
          <cell r="A4101" t="str">
            <v>晋邦</v>
          </cell>
          <cell r="B4101" t="str">
            <v>高线</v>
          </cell>
          <cell r="C4101" t="str">
            <v>HPB300Φ10</v>
          </cell>
          <cell r="D4101" t="str">
            <v>吨</v>
          </cell>
          <cell r="E4101">
            <v>2.93</v>
          </cell>
          <cell r="F4101">
            <v>45825</v>
          </cell>
          <cell r="G4101" t="str">
            <v>（十九冶-江龙高速一分部）重庆市云阳县湿坝东北418米*云阳南互通</v>
          </cell>
          <cell r="H4101" t="str">
            <v>吴章红</v>
          </cell>
          <cell r="I4101">
            <v>18628165772</v>
          </cell>
        </row>
        <row r="4102">
          <cell r="A4102" t="str">
            <v>晋邦</v>
          </cell>
          <cell r="B4102" t="str">
            <v>螺纹钢</v>
          </cell>
          <cell r="C4102" t="str">
            <v>HRB400E Φ12 9m</v>
          </cell>
          <cell r="D4102" t="str">
            <v>吨</v>
          </cell>
          <cell r="E4102">
            <v>12.55</v>
          </cell>
          <cell r="F4102">
            <v>45825</v>
          </cell>
          <cell r="G4102" t="str">
            <v>（十九冶-江龙高速一分部）重庆市云阳县湿坝东北418米*云阳南互通</v>
          </cell>
          <cell r="H4102" t="str">
            <v>吴章红</v>
          </cell>
          <cell r="I4102">
            <v>18628165772</v>
          </cell>
        </row>
        <row r="4103">
          <cell r="A4103" t="str">
            <v>晋邦</v>
          </cell>
          <cell r="B4103" t="str">
            <v>螺纹钢</v>
          </cell>
          <cell r="C4103" t="str">
            <v>HRB400E Φ16 9m</v>
          </cell>
          <cell r="D4103" t="str">
            <v>吨</v>
          </cell>
          <cell r="E4103">
            <v>3.96</v>
          </cell>
          <cell r="F4103">
            <v>45825</v>
          </cell>
          <cell r="G4103" t="str">
            <v>（十九冶-江龙高速一分部）重庆市云阳县湿坝东北418米*云阳南互通</v>
          </cell>
          <cell r="H4103" t="str">
            <v>吴章红</v>
          </cell>
          <cell r="I4103">
            <v>18628165772</v>
          </cell>
        </row>
        <row r="4104">
          <cell r="A4104" t="str">
            <v>晋邦</v>
          </cell>
          <cell r="B4104" t="str">
            <v>螺纹钢</v>
          </cell>
          <cell r="C4104" t="str">
            <v>HRB400E Φ20 9m</v>
          </cell>
          <cell r="D4104" t="str">
            <v>吨</v>
          </cell>
          <cell r="E4104">
            <v>18.86</v>
          </cell>
          <cell r="F4104">
            <v>45825</v>
          </cell>
          <cell r="G4104" t="str">
            <v>（十九冶-江龙高速一分部）重庆市云阳县湿坝东北418米*云阳南互通</v>
          </cell>
          <cell r="H4104" t="str">
            <v>吴章红</v>
          </cell>
          <cell r="I4104">
            <v>18628165772</v>
          </cell>
        </row>
        <row r="4105">
          <cell r="A4105" t="str">
            <v>晋邦</v>
          </cell>
          <cell r="B4105" t="str">
            <v>螺纹钢</v>
          </cell>
          <cell r="C4105" t="str">
            <v>HRB400E Φ22 9m</v>
          </cell>
          <cell r="D4105" t="str">
            <v>吨</v>
          </cell>
          <cell r="E4105">
            <v>5.49</v>
          </cell>
          <cell r="F4105">
            <v>45825</v>
          </cell>
          <cell r="G4105" t="str">
            <v>（十九冶-江龙高速一分部）重庆市云阳县湿坝东北418米*云阳南互通</v>
          </cell>
          <cell r="H4105" t="str">
            <v>吴章红</v>
          </cell>
          <cell r="I4105">
            <v>18628165772</v>
          </cell>
        </row>
        <row r="4106">
          <cell r="A4106" t="str">
            <v>晋邦</v>
          </cell>
          <cell r="B4106" t="str">
            <v>螺纹钢</v>
          </cell>
          <cell r="C4106" t="str">
            <v>HRB400E Φ25 9m</v>
          </cell>
          <cell r="D4106" t="str">
            <v>吨</v>
          </cell>
          <cell r="E4106">
            <v>8.62</v>
          </cell>
          <cell r="F4106">
            <v>45825</v>
          </cell>
          <cell r="G4106" t="str">
            <v>（十九冶-江龙高速一分部）重庆市云阳县湿坝东北418米*云阳南互通</v>
          </cell>
          <cell r="H4106" t="str">
            <v>吴章红</v>
          </cell>
          <cell r="I4106">
            <v>18628165772</v>
          </cell>
        </row>
        <row r="4107">
          <cell r="A4107" t="str">
            <v>晋邦</v>
          </cell>
          <cell r="B4107" t="str">
            <v>螺纹钢</v>
          </cell>
          <cell r="C4107" t="str">
            <v>HRB400E Φ28 9m</v>
          </cell>
          <cell r="D4107" t="str">
            <v>吨</v>
          </cell>
          <cell r="E4107">
            <v>17.84</v>
          </cell>
          <cell r="F4107">
            <v>45825</v>
          </cell>
          <cell r="G4107" t="str">
            <v>（十九冶-江龙高速一分部）重庆市云阳县湿坝东北418米*云阳南互通</v>
          </cell>
          <cell r="H4107" t="str">
            <v>吴章红</v>
          </cell>
          <cell r="I4107">
            <v>18628165772</v>
          </cell>
        </row>
        <row r="4108">
          <cell r="A4108" t="str">
            <v>晋邦</v>
          </cell>
          <cell r="B4108" t="str">
            <v>盘螺</v>
          </cell>
          <cell r="C4108" t="str">
            <v>HRB400E Φ8</v>
          </cell>
          <cell r="D4108" t="str">
            <v>吨</v>
          </cell>
          <cell r="E4108">
            <v>15</v>
          </cell>
          <cell r="F4108">
            <v>45825</v>
          </cell>
          <cell r="G4108" t="str">
            <v>（十九冶-江龙高速二分部）重庆市云阳县宝坪镇双塆村*宝坪服务区南侧综合楼</v>
          </cell>
          <cell r="H4108" t="str">
            <v>张鹏</v>
          </cell>
          <cell r="I4108">
            <v>18223006448</v>
          </cell>
        </row>
        <row r="4109">
          <cell r="A4109" t="str">
            <v>晋邦</v>
          </cell>
          <cell r="B4109" t="str">
            <v>盘螺</v>
          </cell>
          <cell r="C4109" t="str">
            <v>HRB400E Φ10</v>
          </cell>
          <cell r="D4109" t="str">
            <v>吨</v>
          </cell>
          <cell r="E4109">
            <v>5</v>
          </cell>
          <cell r="F4109">
            <v>45825</v>
          </cell>
          <cell r="G4109" t="str">
            <v>（十九冶-江龙高速二分部）重庆市云阳县宝坪镇双塆村*宝坪服务区南侧综合楼</v>
          </cell>
          <cell r="H4109" t="str">
            <v>张鹏</v>
          </cell>
          <cell r="I4109">
            <v>18223006448</v>
          </cell>
        </row>
        <row r="4110">
          <cell r="A4110" t="str">
            <v>晋邦</v>
          </cell>
          <cell r="B4110" t="str">
            <v>螺纹钢</v>
          </cell>
          <cell r="C4110" t="str">
            <v>HRB400E Φ14 9m</v>
          </cell>
          <cell r="D4110" t="str">
            <v>吨</v>
          </cell>
          <cell r="E4110">
            <v>5</v>
          </cell>
          <cell r="F4110">
            <v>45825</v>
          </cell>
          <cell r="G4110" t="str">
            <v>（十九冶-江龙高速二分部）重庆市云阳县宝坪镇双塆村*宝坪服务区南侧综合楼</v>
          </cell>
          <cell r="H4110" t="str">
            <v>张鹏</v>
          </cell>
          <cell r="I4110">
            <v>18223006448</v>
          </cell>
        </row>
        <row r="4111">
          <cell r="A4111" t="str">
            <v>晋邦</v>
          </cell>
          <cell r="B4111" t="str">
            <v>螺纹钢</v>
          </cell>
          <cell r="C4111" t="str">
            <v>HRB400E Φ16 9m</v>
          </cell>
          <cell r="D4111" t="str">
            <v>吨</v>
          </cell>
          <cell r="E4111">
            <v>10</v>
          </cell>
          <cell r="F4111">
            <v>45825</v>
          </cell>
          <cell r="G4111" t="str">
            <v>（十九冶-江龙高速二分部）重庆市云阳县宝坪镇双塆村*宝坪服务区南侧综合楼</v>
          </cell>
          <cell r="H4111" t="str">
            <v>张鹏</v>
          </cell>
          <cell r="I4111">
            <v>18223006448</v>
          </cell>
        </row>
        <row r="4112">
          <cell r="A4112" t="str">
            <v>晋邦</v>
          </cell>
          <cell r="B4112" t="str">
            <v>螺纹钢</v>
          </cell>
          <cell r="C4112" t="str">
            <v>HRB400E Φ20 9m</v>
          </cell>
          <cell r="D4112" t="str">
            <v>吨</v>
          </cell>
          <cell r="E4112">
            <v>15</v>
          </cell>
          <cell r="F4112">
            <v>45825</v>
          </cell>
          <cell r="G4112" t="str">
            <v>（十九冶-江龙高速二分部）重庆市云阳县宝坪镇双塆村*宝坪服务区南侧综合楼</v>
          </cell>
          <cell r="H4112" t="str">
            <v>张鹏</v>
          </cell>
          <cell r="I4112">
            <v>18223006448</v>
          </cell>
        </row>
        <row r="4113">
          <cell r="A4113" t="str">
            <v>晋邦</v>
          </cell>
          <cell r="B4113" t="str">
            <v>螺纹钢</v>
          </cell>
          <cell r="C4113" t="str">
            <v>HRB400E Φ25 9m</v>
          </cell>
          <cell r="D4113" t="str">
            <v>吨</v>
          </cell>
          <cell r="E4113">
            <v>10</v>
          </cell>
          <cell r="F4113">
            <v>45825</v>
          </cell>
          <cell r="G4113" t="str">
            <v>（十九冶-江龙高速二分部）重庆市云阳县宝坪镇双塆村*宝坪服务区南侧综合楼</v>
          </cell>
          <cell r="H4113" t="str">
            <v>张鹏</v>
          </cell>
          <cell r="I4113">
            <v>18223006448</v>
          </cell>
        </row>
        <row r="4114">
          <cell r="A4114" t="str">
            <v>晋邦</v>
          </cell>
          <cell r="B4114" t="str">
            <v>螺纹钢</v>
          </cell>
          <cell r="C4114" t="str">
            <v>HRB400E Φ12 9m</v>
          </cell>
          <cell r="D4114" t="str">
            <v>吨</v>
          </cell>
          <cell r="E4114">
            <v>35</v>
          </cell>
          <cell r="F4114">
            <v>45825</v>
          </cell>
          <cell r="G4114" t="str">
            <v>（十九冶-江龙高速二分部）重庆市云阳县S305附近*龙角梁场</v>
          </cell>
          <cell r="H4114" t="str">
            <v>张鹏</v>
          </cell>
          <cell r="I4114">
            <v>18223006448</v>
          </cell>
        </row>
        <row r="4115">
          <cell r="A4115" t="str">
            <v>晋邦</v>
          </cell>
          <cell r="B4115" t="str">
            <v>螺纹钢</v>
          </cell>
          <cell r="C4115" t="str">
            <v>HRB400E Φ16 9m</v>
          </cell>
          <cell r="D4115" t="str">
            <v>吨</v>
          </cell>
          <cell r="E4115">
            <v>35</v>
          </cell>
          <cell r="F4115">
            <v>45825</v>
          </cell>
          <cell r="G4115" t="str">
            <v>（十九冶-江龙高速二分部）重庆市云阳县S305附近*龙角梁场</v>
          </cell>
          <cell r="H4115" t="str">
            <v>张鹏</v>
          </cell>
          <cell r="I4115">
            <v>18223006448</v>
          </cell>
        </row>
        <row r="4116">
          <cell r="A4116" t="str">
            <v>海南海控</v>
          </cell>
          <cell r="B4116" t="str">
            <v>螺纹钢</v>
          </cell>
          <cell r="C4116" t="str">
            <v>HRB400EФ12*9mm</v>
          </cell>
          <cell r="D4116" t="str">
            <v>吨</v>
          </cell>
          <cell r="E4116">
            <v>105</v>
          </cell>
          <cell r="F4116">
            <v>45825</v>
          </cell>
          <cell r="G4116" t="str">
            <v>（中铁八局康新高速TJ4-1标）四川省甘孜州康定市新都桥镇超限载检测站</v>
          </cell>
          <cell r="H4116" t="str">
            <v>刘俊</v>
          </cell>
          <cell r="I4116">
            <v>18587764925</v>
          </cell>
        </row>
        <row r="4117">
          <cell r="A4117" t="str">
            <v>海南海控</v>
          </cell>
          <cell r="B4117" t="str">
            <v>螺纹钢</v>
          </cell>
          <cell r="C4117" t="str">
            <v>HRB500EФ25*12m</v>
          </cell>
          <cell r="D4117" t="str">
            <v>吨</v>
          </cell>
          <cell r="E4117">
            <v>70</v>
          </cell>
          <cell r="F4117">
            <v>45825</v>
          </cell>
          <cell r="G4117" t="str">
            <v>（中铁八局康新高速TJ4-1标）四川省甘孜州康定市新都桥镇超限载检测站</v>
          </cell>
          <cell r="H4117" t="str">
            <v>刘俊</v>
          </cell>
          <cell r="I4117">
            <v>18587764925</v>
          </cell>
        </row>
        <row r="4118">
          <cell r="A4118" t="str">
            <v>润耀</v>
          </cell>
          <cell r="B4118" t="str">
            <v>高线</v>
          </cell>
          <cell r="C4118" t="str">
            <v>HPB300 Φ8</v>
          </cell>
          <cell r="D4118" t="str">
            <v>吨</v>
          </cell>
          <cell r="E4118">
            <v>15</v>
          </cell>
          <cell r="F4118">
            <v>45825</v>
          </cell>
          <cell r="G4118" t="str">
            <v>(宜宾兴港三江新区长江工业园保障性租赁住房建设项目-2标)四川省宜宾市翠屏区永善路南段宜宾市三江新区长江工业园区</v>
          </cell>
          <cell r="H4118" t="str">
            <v>查工</v>
          </cell>
          <cell r="I4118">
            <v>13118007501</v>
          </cell>
        </row>
        <row r="4119">
          <cell r="A4119" t="str">
            <v>润耀</v>
          </cell>
          <cell r="B4119" t="str">
            <v>螺纹钢</v>
          </cell>
          <cell r="C4119" t="str">
            <v>HRB400E Φ16 9m</v>
          </cell>
          <cell r="D4119" t="str">
            <v>吨</v>
          </cell>
          <cell r="E4119">
            <v>3</v>
          </cell>
          <cell r="F4119">
            <v>45825</v>
          </cell>
          <cell r="G4119" t="str">
            <v>(宜宾兴港三江新区长江工业园保障性租赁住房建设项目-2标)四川省宜宾市翠屏区永善路南段宜宾市三江新区长江工业园区</v>
          </cell>
          <cell r="H4119" t="str">
            <v>查工</v>
          </cell>
          <cell r="I4119">
            <v>13118007501</v>
          </cell>
        </row>
        <row r="4120">
          <cell r="A4120" t="str">
            <v>润耀</v>
          </cell>
          <cell r="B4120" t="str">
            <v>螺纹钢</v>
          </cell>
          <cell r="C4120" t="str">
            <v>HRB400E Φ18 9m</v>
          </cell>
          <cell r="D4120" t="str">
            <v>吨</v>
          </cell>
          <cell r="E4120">
            <v>18</v>
          </cell>
          <cell r="F4120">
            <v>45825</v>
          </cell>
          <cell r="G4120" t="str">
            <v>(宜宾兴港三江新区长江工业园保障性租赁住房建设项目-2标)四川省宜宾市翠屏区永善路南段宜宾市三江新区长江工业园区</v>
          </cell>
          <cell r="H4120" t="str">
            <v>查工</v>
          </cell>
          <cell r="I4120">
            <v>13118007501</v>
          </cell>
        </row>
        <row r="4121">
          <cell r="A4121" t="str">
            <v>润耀</v>
          </cell>
          <cell r="B4121" t="str">
            <v>螺纹钢</v>
          </cell>
          <cell r="C4121" t="str">
            <v>HRB500E Φ28×9米</v>
          </cell>
          <cell r="D4121" t="str">
            <v>吨</v>
          </cell>
          <cell r="E4121">
            <v>70</v>
          </cell>
          <cell r="F4121">
            <v>45826</v>
          </cell>
          <cell r="G4121" t="str">
            <v>（自永1标八局二分公司钢筋棚）四川省自贡市大安区牛佛镇</v>
          </cell>
          <cell r="H4121" t="str">
            <v>王君杰</v>
          </cell>
          <cell r="I4121">
            <v>18919619850</v>
          </cell>
        </row>
        <row r="4122">
          <cell r="A4122" t="str">
            <v>润耀</v>
          </cell>
          <cell r="B4122" t="str">
            <v>螺纹钢</v>
          </cell>
          <cell r="C4122" t="str">
            <v>HRB400E Φ28×9米</v>
          </cell>
          <cell r="D4122" t="str">
            <v>吨</v>
          </cell>
          <cell r="E4122">
            <v>11</v>
          </cell>
          <cell r="F4122">
            <v>45826</v>
          </cell>
          <cell r="G4122" t="str">
            <v>（自永1标八局二分公司钢筋棚过磅）沿滩区川南中小企业创业园(金川路东50米)  </v>
          </cell>
          <cell r="H4122" t="str">
            <v>廖浩</v>
          </cell>
          <cell r="I4122">
            <v>18383381234</v>
          </cell>
        </row>
        <row r="4123">
          <cell r="A4123" t="str">
            <v>润耀</v>
          </cell>
          <cell r="B4123" t="str">
            <v>螺纹钢</v>
          </cell>
          <cell r="C4123" t="str">
            <v>HRB400E Φ25×9米</v>
          </cell>
          <cell r="D4123" t="str">
            <v>吨</v>
          </cell>
          <cell r="E4123">
            <v>6</v>
          </cell>
          <cell r="F4123">
            <v>45826</v>
          </cell>
          <cell r="G4123" t="str">
            <v>（自永1标八局二分公司钢筋棚过磅）沿滩区川南中小企业创业园(金川路东50米)  </v>
          </cell>
          <cell r="H4123" t="str">
            <v>廖浩</v>
          </cell>
          <cell r="I4123">
            <v>18383381234</v>
          </cell>
        </row>
        <row r="4124">
          <cell r="A4124" t="str">
            <v>润耀</v>
          </cell>
          <cell r="B4124" t="str">
            <v>螺纹钢</v>
          </cell>
          <cell r="C4124" t="str">
            <v>HRB400E Φ20×9米</v>
          </cell>
          <cell r="D4124" t="str">
            <v>吨</v>
          </cell>
          <cell r="E4124">
            <v>5</v>
          </cell>
          <cell r="F4124">
            <v>45826</v>
          </cell>
          <cell r="G4124" t="str">
            <v>（自永1标八局二分公司钢筋棚过磅）沿滩区川南中小企业创业园(金川路东50米)  </v>
          </cell>
          <cell r="H4124" t="str">
            <v>廖浩</v>
          </cell>
          <cell r="I4124">
            <v>18383381234</v>
          </cell>
        </row>
        <row r="4125">
          <cell r="A4125" t="str">
            <v>润耀</v>
          </cell>
          <cell r="B4125" t="str">
            <v>螺纹钢</v>
          </cell>
          <cell r="C4125" t="str">
            <v>HRB400E Φ12×9米</v>
          </cell>
          <cell r="D4125" t="str">
            <v>吨</v>
          </cell>
          <cell r="E4125">
            <v>11</v>
          </cell>
          <cell r="F4125">
            <v>45826</v>
          </cell>
          <cell r="G4125" t="str">
            <v>（自永1标八局二分公司钢筋棚过磅）沿滩区川南中小企业创业园(金川路东50米)  </v>
          </cell>
          <cell r="H4125" t="str">
            <v>廖浩</v>
          </cell>
          <cell r="I4125">
            <v>18383381234</v>
          </cell>
        </row>
        <row r="4126">
          <cell r="A4126" t="str">
            <v>泸钢</v>
          </cell>
          <cell r="B4126" t="str">
            <v>盘螺</v>
          </cell>
          <cell r="C4126" t="str">
            <v>HRB400E Φ6</v>
          </cell>
          <cell r="D4126" t="str">
            <v>吨</v>
          </cell>
          <cell r="E4126">
            <v>2.5</v>
          </cell>
          <cell r="F4126">
            <v>45826</v>
          </cell>
          <cell r="G4126" t="str">
            <v>(五冶钢构宜宾南溪区项目土建4标)四川省宜宾市高县高县庆符镇鹅卵新农村高县广久大道(庆符厂房项目)</v>
          </cell>
          <cell r="H4126" t="str">
            <v>张朝亮</v>
          </cell>
          <cell r="I4126">
            <v>15228205853</v>
          </cell>
        </row>
        <row r="4127">
          <cell r="A4127" t="str">
            <v>泸钢</v>
          </cell>
          <cell r="B4127" t="str">
            <v>盘螺</v>
          </cell>
          <cell r="C4127" t="str">
            <v>HRB400E Φ8</v>
          </cell>
          <cell r="D4127" t="str">
            <v>吨</v>
          </cell>
          <cell r="E4127">
            <v>2.5</v>
          </cell>
          <cell r="F4127">
            <v>45826</v>
          </cell>
          <cell r="G4127" t="str">
            <v>(五冶钢构宜宾南溪区项目土建4标)四川省宜宾市高县高县庆符镇鹅卵新农村高县广久大道(庆符厂房项目)</v>
          </cell>
          <cell r="H4127" t="str">
            <v>张朝亮</v>
          </cell>
          <cell r="I4127">
            <v>15228205853</v>
          </cell>
        </row>
        <row r="4128">
          <cell r="A4128" t="str">
            <v>泸钢</v>
          </cell>
          <cell r="B4128" t="str">
            <v>盘螺</v>
          </cell>
          <cell r="C4128" t="str">
            <v>HRB400E Φ10</v>
          </cell>
          <cell r="D4128" t="str">
            <v>吨</v>
          </cell>
          <cell r="E4128">
            <v>2.5</v>
          </cell>
          <cell r="F4128">
            <v>45826</v>
          </cell>
          <cell r="G4128" t="str">
            <v>(五冶钢构宜宾南溪区项目土建4标)四川省宜宾市高县高县庆符镇鹅卵新农村高县广久大道(庆符厂房项目)</v>
          </cell>
          <cell r="H4128" t="str">
            <v>张朝亮</v>
          </cell>
          <cell r="I4128">
            <v>15228205853</v>
          </cell>
        </row>
        <row r="4129">
          <cell r="A4129" t="str">
            <v>泸钢</v>
          </cell>
          <cell r="B4129" t="str">
            <v>螺纹钢</v>
          </cell>
          <cell r="C4129" t="str">
            <v>HRB400E Φ12 9m</v>
          </cell>
          <cell r="D4129" t="str">
            <v>吨</v>
          </cell>
          <cell r="E4129">
            <v>3</v>
          </cell>
          <cell r="F4129">
            <v>45826</v>
          </cell>
          <cell r="G4129" t="str">
            <v>(五冶钢构宜宾南溪区项目土建4标)四川省宜宾市高县高县庆符镇鹅卵新农村高县广久大道(庆符厂房项目)</v>
          </cell>
          <cell r="H4129" t="str">
            <v>张朝亮</v>
          </cell>
          <cell r="I4129">
            <v>15228205853</v>
          </cell>
        </row>
        <row r="4130">
          <cell r="A4130" t="str">
            <v>泸钢</v>
          </cell>
          <cell r="B4130" t="str">
            <v>螺纹钢</v>
          </cell>
          <cell r="C4130" t="str">
            <v>HRB400E Φ14 9m</v>
          </cell>
          <cell r="D4130" t="str">
            <v>吨</v>
          </cell>
          <cell r="E4130">
            <v>6</v>
          </cell>
          <cell r="F4130">
            <v>45826</v>
          </cell>
          <cell r="G4130" t="str">
            <v>(五冶钢构宜宾南溪区项目土建4标)四川省宜宾市高县高县庆符镇鹅卵新农村高县广久大道(庆符厂房项目)</v>
          </cell>
          <cell r="H4130" t="str">
            <v>张朝亮</v>
          </cell>
          <cell r="I4130">
            <v>15228205853</v>
          </cell>
        </row>
        <row r="4131">
          <cell r="A4131" t="str">
            <v>泸钢</v>
          </cell>
          <cell r="B4131" t="str">
            <v>螺纹钢</v>
          </cell>
          <cell r="C4131" t="str">
            <v>HRB400E Φ16 9m</v>
          </cell>
          <cell r="D4131" t="str">
            <v>吨</v>
          </cell>
          <cell r="E4131">
            <v>3</v>
          </cell>
          <cell r="F4131">
            <v>45826</v>
          </cell>
          <cell r="G4131" t="str">
            <v>(五冶钢构宜宾南溪区项目土建4标)四川省宜宾市高县高县庆符镇鹅卵新农村高县广久大道(庆符厂房项目)</v>
          </cell>
          <cell r="H4131" t="str">
            <v>张朝亮</v>
          </cell>
          <cell r="I4131">
            <v>15228205853</v>
          </cell>
        </row>
        <row r="4132">
          <cell r="A4132" t="str">
            <v>泸钢</v>
          </cell>
          <cell r="B4132" t="str">
            <v>螺纹钢</v>
          </cell>
          <cell r="C4132" t="str">
            <v>HRB400E Φ18 9m</v>
          </cell>
          <cell r="D4132" t="str">
            <v>吨</v>
          </cell>
          <cell r="E4132">
            <v>3</v>
          </cell>
          <cell r="F4132">
            <v>45826</v>
          </cell>
          <cell r="G4132" t="str">
            <v>(五冶钢构宜宾南溪区项目土建4标)四川省宜宾市高县高县庆符镇鹅卵新农村高县广久大道(庆符厂房项目)</v>
          </cell>
          <cell r="H4132" t="str">
            <v>张朝亮</v>
          </cell>
          <cell r="I4132">
            <v>15228205853</v>
          </cell>
        </row>
        <row r="4133">
          <cell r="A4133" t="str">
            <v>泸钢</v>
          </cell>
          <cell r="B4133" t="str">
            <v>螺纹钢</v>
          </cell>
          <cell r="C4133" t="str">
            <v>HRB400E Φ20 9m</v>
          </cell>
          <cell r="D4133" t="str">
            <v>吨</v>
          </cell>
          <cell r="E4133">
            <v>3</v>
          </cell>
          <cell r="F4133">
            <v>45826</v>
          </cell>
          <cell r="G4133" t="str">
            <v>(五冶钢构宜宾南溪区项目土建4标)四川省宜宾市高县高县庆符镇鹅卵新农村高县广久大道(庆符厂房项目)</v>
          </cell>
          <cell r="H4133" t="str">
            <v>张朝亮</v>
          </cell>
          <cell r="I4133">
            <v>15228205853</v>
          </cell>
        </row>
        <row r="4134">
          <cell r="A4134" t="str">
            <v>泸钢</v>
          </cell>
          <cell r="B4134" t="str">
            <v>螺纹钢</v>
          </cell>
          <cell r="C4134" t="str">
            <v>HRB400E Φ22 9m</v>
          </cell>
          <cell r="D4134" t="str">
            <v>吨</v>
          </cell>
          <cell r="E4134">
            <v>3</v>
          </cell>
          <cell r="F4134">
            <v>45826</v>
          </cell>
          <cell r="G4134" t="str">
            <v>(五冶钢构宜宾南溪区项目土建4标)四川省宜宾市高县高县庆符镇鹅卵新农村高县广久大道(庆符厂房项目)</v>
          </cell>
          <cell r="H4134" t="str">
            <v>张朝亮</v>
          </cell>
          <cell r="I4134">
            <v>15228205853</v>
          </cell>
        </row>
        <row r="4135">
          <cell r="A4135" t="str">
            <v>泸钢</v>
          </cell>
          <cell r="B4135" t="str">
            <v>螺纹钢</v>
          </cell>
          <cell r="C4135" t="str">
            <v>HRB400E Φ25 9m</v>
          </cell>
          <cell r="D4135" t="str">
            <v>吨</v>
          </cell>
          <cell r="E4135">
            <v>6</v>
          </cell>
          <cell r="F4135">
            <v>45826</v>
          </cell>
          <cell r="G4135" t="str">
            <v>(五冶钢构宜宾南溪区项目土建4标)四川省宜宾市高县高县庆符镇鹅卵新农村高县广久大道(庆符厂房项目)</v>
          </cell>
          <cell r="H4135" t="str">
            <v>张朝亮</v>
          </cell>
          <cell r="I4135">
            <v>15228205853</v>
          </cell>
        </row>
        <row r="4136">
          <cell r="A4136" t="str">
            <v>山东高速</v>
          </cell>
          <cell r="B4136" t="str">
            <v>盘螺</v>
          </cell>
          <cell r="C4136" t="str">
            <v>HRB400E Φ12</v>
          </cell>
          <cell r="D4136" t="str">
            <v>吨</v>
          </cell>
          <cell r="E4136">
            <v>35</v>
          </cell>
          <cell r="F4136">
            <v>45826</v>
          </cell>
          <cell r="G4136" t="str">
            <v>（中铁广州局-成渝扩容2标）四川省资阳市雁江区南双路杨家糖房</v>
          </cell>
          <cell r="H4136" t="str">
            <v>邓志强</v>
          </cell>
          <cell r="I4136">
            <v>17603045490</v>
          </cell>
        </row>
        <row r="4137">
          <cell r="A4137" t="str">
            <v>海南海控</v>
          </cell>
          <cell r="B4137" t="str">
            <v>高线</v>
          </cell>
          <cell r="C4137" t="str">
            <v>HPB300Ф12</v>
          </cell>
          <cell r="D4137" t="str">
            <v>吨</v>
          </cell>
          <cell r="E4137">
            <v>35</v>
          </cell>
          <cell r="F4137">
            <v>45826</v>
          </cell>
          <cell r="G4137" t="str">
            <v>（中铁六局呼和公司康新高速TJ4-2标）四川省甘孜藏族自治州康定市新都桥镇东俄罗三村中建八局搅拌站旁</v>
          </cell>
          <cell r="H4137" t="str">
            <v>王龙</v>
          </cell>
          <cell r="I4137">
            <v>18809490151</v>
          </cell>
        </row>
        <row r="4138">
          <cell r="A4138" t="str">
            <v>海南海控</v>
          </cell>
          <cell r="B4138" t="str">
            <v>螺纹钢</v>
          </cell>
          <cell r="C4138" t="str">
            <v>HRB400EФ12*9m</v>
          </cell>
          <cell r="D4138" t="str">
            <v>吨</v>
          </cell>
          <cell r="E4138">
            <v>35</v>
          </cell>
          <cell r="F4138">
            <v>45826</v>
          </cell>
          <cell r="G4138" t="str">
            <v>（中铁六局呼和公司康新高速TJ4-2标）四川省甘孜藏族自治州康定市新都桥镇东俄罗三村中建八局搅拌站旁</v>
          </cell>
          <cell r="H4138" t="str">
            <v>王龙</v>
          </cell>
          <cell r="I4138">
            <v>18809490151</v>
          </cell>
        </row>
        <row r="4139">
          <cell r="A4139" t="str">
            <v>德胜恒嘉</v>
          </cell>
          <cell r="B4139" t="str">
            <v>螺纹钢</v>
          </cell>
          <cell r="C4139" t="str">
            <v>HRB400EФ22*9m</v>
          </cell>
          <cell r="D4139" t="str">
            <v>吨</v>
          </cell>
          <cell r="E4139">
            <v>35</v>
          </cell>
          <cell r="F4139">
            <v>45826</v>
          </cell>
          <cell r="G4139" t="str">
            <v>（中铁一局四公司康新高速TJ1-1标贡不卡隧道）四川省甘孜州康定市折多塘村车管所旁</v>
          </cell>
          <cell r="H4139" t="str">
            <v>李彰</v>
          </cell>
          <cell r="I4139">
            <v>18523285235</v>
          </cell>
        </row>
        <row r="4140">
          <cell r="A4140" t="str">
            <v>吉晨盛泰</v>
          </cell>
          <cell r="B4140" t="str">
            <v>盘螺</v>
          </cell>
          <cell r="C4140" t="str">
            <v>HRB400EΦ10</v>
          </cell>
          <cell r="D4140" t="str">
            <v>吨</v>
          </cell>
          <cell r="E4140">
            <v>70</v>
          </cell>
          <cell r="F4140">
            <v>45826</v>
          </cell>
          <cell r="G4140" t="str">
            <v>凉山州昭觉县新城镇阿都马打中铁十局2#梁场（中铁十局西昭高速3号拌合站过磅）</v>
          </cell>
          <cell r="H4140" t="str">
            <v>魏忠魁</v>
          </cell>
          <cell r="I4140">
            <v>18229056777</v>
          </cell>
        </row>
        <row r="4141">
          <cell r="A4141" t="str">
            <v>凤钢</v>
          </cell>
          <cell r="B4141" t="str">
            <v>螺纹钢</v>
          </cell>
          <cell r="C4141" t="str">
            <v>HRB400EΦ22</v>
          </cell>
          <cell r="D4141" t="str">
            <v>吨</v>
          </cell>
          <cell r="E4141">
            <v>40</v>
          </cell>
          <cell r="F4141">
            <v>45826</v>
          </cell>
          <cell r="G4141" t="str">
            <v>（中铁广州局深圳公司西昭高速9标）四川省凉山彝族自治州西昌市西乡乡三百村</v>
          </cell>
          <cell r="H4141" t="str">
            <v>伍红林</v>
          </cell>
          <cell r="I4141">
            <v>18683860677</v>
          </cell>
        </row>
        <row r="4142">
          <cell r="A4142" t="str">
            <v>德胜恒嘉</v>
          </cell>
          <cell r="B4142" t="str">
            <v>螺纹钢</v>
          </cell>
          <cell r="C4142" t="str">
            <v>HRB500E Φ25 12m</v>
          </cell>
          <cell r="D4142" t="str">
            <v>吨</v>
          </cell>
          <cell r="E4142">
            <v>35</v>
          </cell>
          <cell r="F4142">
            <v>45827</v>
          </cell>
          <cell r="G4142" t="str">
            <v>（中铁广州局-资乐高速5标）四川省乐山市井研县希望大道116号</v>
          </cell>
          <cell r="H4142" t="str">
            <v>廖俊杰</v>
          </cell>
          <cell r="I4142">
            <v>15775100965</v>
          </cell>
        </row>
        <row r="4143">
          <cell r="A4143" t="str">
            <v>德胜恒嘉</v>
          </cell>
          <cell r="B4143" t="str">
            <v>螺纹钢</v>
          </cell>
          <cell r="C4143" t="str">
            <v>HRB500E Φ25 9m</v>
          </cell>
          <cell r="D4143" t="str">
            <v>吨</v>
          </cell>
          <cell r="E4143">
            <v>35</v>
          </cell>
          <cell r="F4143">
            <v>45827</v>
          </cell>
          <cell r="G4143" t="str">
            <v>（中铁广州局-资乐高速5标）四川省乐山市井研县希望大道116号</v>
          </cell>
          <cell r="H4143" t="str">
            <v>廖俊杰</v>
          </cell>
          <cell r="I4143">
            <v>15775100965</v>
          </cell>
        </row>
        <row r="4144">
          <cell r="A4144" t="str">
            <v>润耀</v>
          </cell>
          <cell r="B4144" t="str">
            <v>高线</v>
          </cell>
          <cell r="C4144" t="str">
            <v>HPB300Φ10</v>
          </cell>
          <cell r="D4144" t="str">
            <v>吨</v>
          </cell>
          <cell r="E4144">
            <v>55</v>
          </cell>
          <cell r="F4144">
            <v>45827</v>
          </cell>
          <cell r="G4144" t="str">
            <v>（中铁广州局-资乐高速5标）四川省乐山市井研县希望大道116号</v>
          </cell>
          <cell r="H4144" t="str">
            <v>廖俊杰</v>
          </cell>
          <cell r="I4144">
            <v>15775100965</v>
          </cell>
        </row>
        <row r="4145">
          <cell r="A4145" t="str">
            <v>润耀</v>
          </cell>
          <cell r="B4145" t="str">
            <v>螺纹钢</v>
          </cell>
          <cell r="C4145" t="str">
            <v>HRB400E Φ32 9m</v>
          </cell>
          <cell r="D4145" t="str">
            <v>吨</v>
          </cell>
          <cell r="E4145">
            <v>15</v>
          </cell>
          <cell r="F4145">
            <v>45827</v>
          </cell>
          <cell r="G4145" t="str">
            <v>（中铁广州局-资乐高速5标）四川省乐山市井研县希望大道116号</v>
          </cell>
          <cell r="H4145" t="str">
            <v>廖俊杰</v>
          </cell>
          <cell r="I4145">
            <v>15775100965</v>
          </cell>
        </row>
        <row r="4146">
          <cell r="A4146" t="str">
            <v>晋邦</v>
          </cell>
          <cell r="B4146" t="str">
            <v>螺纹钢</v>
          </cell>
          <cell r="C4146" t="str">
            <v>HRB400E Φ16 9m</v>
          </cell>
          <cell r="D4146" t="str">
            <v>吨</v>
          </cell>
          <cell r="E4146">
            <v>12</v>
          </cell>
          <cell r="F4146">
            <v>45827</v>
          </cell>
          <cell r="G4146" t="str">
            <v>（商投建工达州中医药科技园-4工区-11号楼）达州市通川区达州中医药职业学院犀牛大道北段</v>
          </cell>
          <cell r="H4146" t="str">
            <v>张扬</v>
          </cell>
          <cell r="I4146">
            <v>18381904567</v>
          </cell>
        </row>
        <row r="4147">
          <cell r="A4147" t="str">
            <v>晋邦</v>
          </cell>
          <cell r="B4147" t="str">
            <v>螺纹钢</v>
          </cell>
          <cell r="C4147" t="str">
            <v>HRB400E Φ18 12m</v>
          </cell>
          <cell r="D4147" t="str">
            <v>吨</v>
          </cell>
          <cell r="E4147">
            <v>3</v>
          </cell>
          <cell r="F4147">
            <v>45827</v>
          </cell>
          <cell r="G4147" t="str">
            <v>（商投建工达州中医药科技园-4工区-11号楼）达州市通川区达州中医药职业学院犀牛大道北段</v>
          </cell>
          <cell r="H4147" t="str">
            <v>张扬</v>
          </cell>
          <cell r="I4147">
            <v>18381904567</v>
          </cell>
        </row>
        <row r="4148">
          <cell r="A4148" t="str">
            <v>晋邦</v>
          </cell>
          <cell r="B4148" t="str">
            <v>螺纹钢</v>
          </cell>
          <cell r="C4148" t="str">
            <v>HRB400E Φ22 9m</v>
          </cell>
          <cell r="D4148" t="str">
            <v>吨</v>
          </cell>
          <cell r="E4148">
            <v>3</v>
          </cell>
          <cell r="F4148">
            <v>45827</v>
          </cell>
          <cell r="G4148" t="str">
            <v>（商投建工达州中医药科技园-4工区-11号楼）达州市通川区达州中医药职业学院犀牛大道北段</v>
          </cell>
          <cell r="H4148" t="str">
            <v>张扬</v>
          </cell>
          <cell r="I4148">
            <v>18381904567</v>
          </cell>
        </row>
        <row r="4149">
          <cell r="A4149" t="str">
            <v>晋邦</v>
          </cell>
          <cell r="B4149" t="str">
            <v>螺纹钢</v>
          </cell>
          <cell r="C4149" t="str">
            <v>HRB400E Φ25 9m</v>
          </cell>
          <cell r="D4149" t="str">
            <v>吨</v>
          </cell>
          <cell r="E4149">
            <v>15</v>
          </cell>
          <cell r="F4149">
            <v>45827</v>
          </cell>
          <cell r="G4149" t="str">
            <v>（商投建工达州中医药科技园-4工区-11号楼）达州市通川区达州中医药职业学院犀牛大道北段</v>
          </cell>
          <cell r="H4149" t="str">
            <v>张扬</v>
          </cell>
          <cell r="I4149">
            <v>18381904567</v>
          </cell>
        </row>
        <row r="4150">
          <cell r="A4150" t="str">
            <v>晋邦</v>
          </cell>
          <cell r="B4150" t="str">
            <v>盘螺</v>
          </cell>
          <cell r="C4150" t="str">
            <v>HRB400E Φ8</v>
          </cell>
          <cell r="D4150" t="str">
            <v>吨</v>
          </cell>
          <cell r="E4150">
            <v>18</v>
          </cell>
          <cell r="F4150">
            <v>45827</v>
          </cell>
          <cell r="G4150" t="str">
            <v>（商投建工达州中医药科技园-4工区-9号楼）达州市通川区达州中医药职业学院犀牛大道北段</v>
          </cell>
          <cell r="H4150" t="str">
            <v>张扬</v>
          </cell>
          <cell r="I4150">
            <v>18381904567</v>
          </cell>
        </row>
        <row r="4151">
          <cell r="A4151" t="str">
            <v>晋邦</v>
          </cell>
          <cell r="B4151" t="str">
            <v>螺纹钢</v>
          </cell>
          <cell r="C4151" t="str">
            <v>HRB400E Φ16 9m</v>
          </cell>
          <cell r="D4151" t="str">
            <v>吨</v>
          </cell>
          <cell r="E4151">
            <v>6</v>
          </cell>
          <cell r="F4151">
            <v>45827</v>
          </cell>
          <cell r="G4151" t="str">
            <v>（商投建工达州中医药科技园-4工区-9号楼）达州市通川区达州中医药职业学院犀牛大道北段</v>
          </cell>
          <cell r="H4151" t="str">
            <v>张扬</v>
          </cell>
          <cell r="I4151">
            <v>18381904567</v>
          </cell>
        </row>
        <row r="4152">
          <cell r="A4152" t="str">
            <v>晋邦</v>
          </cell>
          <cell r="B4152" t="str">
            <v>螺纹钢</v>
          </cell>
          <cell r="C4152" t="str">
            <v>HRB400E Φ18 12m</v>
          </cell>
          <cell r="D4152" t="str">
            <v>吨</v>
          </cell>
          <cell r="E4152">
            <v>15</v>
          </cell>
          <cell r="F4152">
            <v>45827</v>
          </cell>
          <cell r="G4152" t="str">
            <v>（商投建工达州中医药科技园-4工区-9号楼）达州市通川区达州中医药职业学院犀牛大道北段</v>
          </cell>
          <cell r="H4152" t="str">
            <v>张扬</v>
          </cell>
          <cell r="I4152">
            <v>18381904567</v>
          </cell>
        </row>
        <row r="4153">
          <cell r="A4153" t="str">
            <v>晋邦</v>
          </cell>
          <cell r="B4153" t="str">
            <v>螺纹钢</v>
          </cell>
          <cell r="C4153" t="str">
            <v>HRB400E Φ25 9m</v>
          </cell>
          <cell r="D4153" t="str">
            <v>吨</v>
          </cell>
          <cell r="E4153">
            <v>12</v>
          </cell>
          <cell r="F4153">
            <v>45827</v>
          </cell>
          <cell r="G4153" t="str">
            <v>（四川商建-射洪城乡一体化项目）遂宁市射洪市忠新幼儿园北侧约220米新溪小区</v>
          </cell>
          <cell r="H4153" t="str">
            <v>柏子刚</v>
          </cell>
          <cell r="I4153">
            <v>15692885305</v>
          </cell>
        </row>
        <row r="4154">
          <cell r="A4154" t="str">
            <v>晋邦</v>
          </cell>
          <cell r="B4154" t="str">
            <v>螺纹钢</v>
          </cell>
          <cell r="C4154" t="str">
            <v>HRB500E Φ25</v>
          </cell>
          <cell r="D4154" t="str">
            <v>吨</v>
          </cell>
          <cell r="E4154">
            <v>23</v>
          </cell>
          <cell r="F4154">
            <v>45827</v>
          </cell>
          <cell r="G4154" t="str">
            <v>（四川商建-射洪城乡一体化项目）遂宁市射洪市忠新幼儿园北侧约220米新溪小区</v>
          </cell>
          <cell r="H4154" t="str">
            <v>柏子刚</v>
          </cell>
          <cell r="I4154">
            <v>15692885305</v>
          </cell>
        </row>
        <row r="4155">
          <cell r="A4155" t="str">
            <v>德胜恒嘉</v>
          </cell>
          <cell r="B4155" t="str">
            <v>螺纹钢</v>
          </cell>
          <cell r="C4155" t="str">
            <v>HRB400EФ22*9m</v>
          </cell>
          <cell r="D4155" t="str">
            <v>吨</v>
          </cell>
          <cell r="E4155">
            <v>35</v>
          </cell>
          <cell r="F4155">
            <v>45827</v>
          </cell>
          <cell r="G4155" t="str">
            <v>（中铁一局四公司康新高速TJ1-1标贡不卡隧道）四川省甘孜州康定市折多塘村车管所旁</v>
          </cell>
          <cell r="H4155" t="str">
            <v>李彰</v>
          </cell>
          <cell r="I4155">
            <v>18523285235</v>
          </cell>
        </row>
        <row r="4156">
          <cell r="A4156" t="str">
            <v>德胜恒嘉</v>
          </cell>
          <cell r="B4156" t="str">
            <v>螺纹钢</v>
          </cell>
          <cell r="C4156" t="str">
            <v>HRB400EФ18*9m</v>
          </cell>
          <cell r="D4156" t="str">
            <v>吨</v>
          </cell>
          <cell r="E4156">
            <v>35</v>
          </cell>
          <cell r="F4156">
            <v>45827</v>
          </cell>
          <cell r="G4156" t="str">
            <v>（中铁六局呼和公司康新高速TJ4-2标）四川省甘孜藏族自治州康定市新都桥镇东俄罗三村中建八局搅拌站旁</v>
          </cell>
          <cell r="H4156" t="str">
            <v>王龙</v>
          </cell>
          <cell r="I4156">
            <v>18809490151</v>
          </cell>
        </row>
        <row r="4157">
          <cell r="A4157" t="str">
            <v>德胜恒嘉</v>
          </cell>
          <cell r="B4157" t="str">
            <v>螺纹钢</v>
          </cell>
          <cell r="C4157" t="str">
            <v>HRB400EФ22*9mm</v>
          </cell>
          <cell r="D4157" t="str">
            <v>吨</v>
          </cell>
          <cell r="E4157">
            <v>35</v>
          </cell>
          <cell r="F4157">
            <v>45827</v>
          </cell>
          <cell r="G4157" t="str">
            <v>（中铁六局呼和公司康新高速TJ4-2标）四川省甘孜藏族自治州康定市新都桥镇东俄罗三村中建八局搅拌站旁</v>
          </cell>
          <cell r="H4157" t="str">
            <v>王坤</v>
          </cell>
          <cell r="I4157">
            <v>15647490007</v>
          </cell>
        </row>
        <row r="4158">
          <cell r="A4158" t="str">
            <v>湖北商贸</v>
          </cell>
          <cell r="B4158" t="str">
            <v>高线</v>
          </cell>
          <cell r="C4158" t="str">
            <v>HPB300Φ8</v>
          </cell>
          <cell r="D4158" t="str">
            <v>吨</v>
          </cell>
          <cell r="E4158">
            <v>35</v>
          </cell>
          <cell r="F4158">
            <v>45828</v>
          </cell>
          <cell r="G4158" t="str">
            <v>（中铁十局-资乐高速4标）四川省眉山市仁寿县彰加镇促进村中铁十局2#钢筋厂</v>
          </cell>
          <cell r="H4158" t="str">
            <v>杨飞</v>
          </cell>
          <cell r="I4158">
            <v>15667998777</v>
          </cell>
        </row>
        <row r="4159">
          <cell r="A4159" t="str">
            <v>湖北商贸</v>
          </cell>
          <cell r="B4159" t="str">
            <v>高线</v>
          </cell>
          <cell r="C4159" t="str">
            <v>HPB300Φ10</v>
          </cell>
          <cell r="D4159" t="str">
            <v>吨</v>
          </cell>
          <cell r="E4159">
            <v>35</v>
          </cell>
          <cell r="F4159">
            <v>45828</v>
          </cell>
          <cell r="G4159" t="str">
            <v>（中铁十局-资乐高速4标）四川省眉山市仁寿县彰加镇促进村中铁十局2#钢筋厂</v>
          </cell>
          <cell r="H4159" t="str">
            <v>杨飞</v>
          </cell>
          <cell r="I4159">
            <v>15667998777</v>
          </cell>
        </row>
        <row r="4160">
          <cell r="A4160" t="str">
            <v>湖北商贸</v>
          </cell>
          <cell r="B4160" t="str">
            <v>高线</v>
          </cell>
          <cell r="C4160" t="str">
            <v>HPB300Φ8</v>
          </cell>
          <cell r="D4160" t="str">
            <v>吨</v>
          </cell>
          <cell r="E4160">
            <v>35</v>
          </cell>
          <cell r="F4160">
            <v>45828</v>
          </cell>
          <cell r="G4160" t="str">
            <v>（中铁广州局-资乐高速5标）四川省乐山市井研县希望大道116号</v>
          </cell>
          <cell r="H4160" t="str">
            <v>廖俊杰</v>
          </cell>
          <cell r="I4160">
            <v>15775100965</v>
          </cell>
        </row>
        <row r="4161">
          <cell r="A4161" t="str">
            <v>润耀</v>
          </cell>
          <cell r="B4161" t="str">
            <v>螺纹钢</v>
          </cell>
          <cell r="C4161" t="str">
            <v>HRB400E Φ25 12m</v>
          </cell>
          <cell r="D4161" t="str">
            <v>吨</v>
          </cell>
          <cell r="E4161">
            <v>35</v>
          </cell>
          <cell r="F4161">
            <v>45828</v>
          </cell>
          <cell r="G4161" t="str">
            <v>（中铁广州局-资乐高速5标）四川省乐山市井研县希望大道116号</v>
          </cell>
          <cell r="H4161" t="str">
            <v>廖俊杰</v>
          </cell>
          <cell r="I4161">
            <v>15775100965</v>
          </cell>
        </row>
        <row r="4162">
          <cell r="A4162" t="str">
            <v>达钢</v>
          </cell>
          <cell r="B4162" t="str">
            <v>盘螺</v>
          </cell>
          <cell r="C4162" t="str">
            <v>HRB400E Φ8</v>
          </cell>
          <cell r="D4162" t="str">
            <v>吨</v>
          </cell>
          <cell r="E4162">
            <v>23</v>
          </cell>
          <cell r="F4162">
            <v>45828</v>
          </cell>
          <cell r="G4162" t="str">
            <v>（商投建工达州中医药科技园-1工区）达州市通川区达州中医药职业学院犀牛大道北段</v>
          </cell>
          <cell r="H4162" t="str">
            <v>程黄刚</v>
          </cell>
          <cell r="I4162">
            <v>15108211617</v>
          </cell>
        </row>
        <row r="4163">
          <cell r="A4163" t="str">
            <v>达钢</v>
          </cell>
          <cell r="B4163" t="str">
            <v>盘螺</v>
          </cell>
          <cell r="C4163" t="str">
            <v>HRB400E Φ10</v>
          </cell>
          <cell r="D4163" t="str">
            <v>吨</v>
          </cell>
          <cell r="E4163">
            <v>15</v>
          </cell>
          <cell r="F4163">
            <v>45828</v>
          </cell>
          <cell r="G4163" t="str">
            <v>（商投建工达州中医药科技园-1工区）达州市通川区达州中医药职业学院犀牛大道北段</v>
          </cell>
          <cell r="H4163" t="str">
            <v>程黄刚</v>
          </cell>
          <cell r="I4163">
            <v>15108211617</v>
          </cell>
        </row>
        <row r="4164">
          <cell r="A4164" t="str">
            <v>达钢</v>
          </cell>
          <cell r="B4164" t="str">
            <v>螺纹钢</v>
          </cell>
          <cell r="C4164" t="str">
            <v>HRB400E Φ18 9m</v>
          </cell>
          <cell r="D4164" t="str">
            <v>吨</v>
          </cell>
          <cell r="E4164">
            <v>12</v>
          </cell>
          <cell r="F4164">
            <v>45828</v>
          </cell>
          <cell r="G4164" t="str">
            <v>（商投建工达州中医药科技园-1工区）达州市通川区达州中医药职业学院犀牛大道北段</v>
          </cell>
          <cell r="H4164" t="str">
            <v>程黄刚</v>
          </cell>
          <cell r="I4164">
            <v>15108211617</v>
          </cell>
        </row>
        <row r="4165">
          <cell r="A4165" t="str">
            <v>达钢</v>
          </cell>
          <cell r="B4165" t="str">
            <v>螺纹钢</v>
          </cell>
          <cell r="C4165" t="str">
            <v>HRB400E Φ20 9m</v>
          </cell>
          <cell r="D4165" t="str">
            <v>吨</v>
          </cell>
          <cell r="E4165">
            <v>6</v>
          </cell>
          <cell r="F4165">
            <v>45828</v>
          </cell>
          <cell r="G4165" t="str">
            <v>（商投建工达州中医药科技园-1工区）达州市通川区达州中医药职业学院犀牛大道北段</v>
          </cell>
          <cell r="H4165" t="str">
            <v>程黄刚</v>
          </cell>
          <cell r="I4165">
            <v>15108211617</v>
          </cell>
        </row>
        <row r="4166">
          <cell r="A4166" t="str">
            <v>德胜恒嘉</v>
          </cell>
          <cell r="B4166" t="str">
            <v>螺纹钢</v>
          </cell>
          <cell r="C4166" t="str">
            <v>HRB400EФ18*9m</v>
          </cell>
          <cell r="D4166" t="str">
            <v>吨</v>
          </cell>
          <cell r="E4166">
            <v>35</v>
          </cell>
          <cell r="F4166">
            <v>45828</v>
          </cell>
          <cell r="G4166" t="str">
            <v>（中铁六局呼和公司康新高速TJ4-2标）四川省甘孜藏族自治州康定市新都桥镇东俄罗三村中建八局搅拌站旁</v>
          </cell>
          <cell r="H4166" t="str">
            <v>王龙</v>
          </cell>
          <cell r="I4166">
            <v>18809490151</v>
          </cell>
        </row>
        <row r="4167">
          <cell r="A4167" t="str">
            <v>德胜恒嘉</v>
          </cell>
          <cell r="B4167" t="str">
            <v>螺纹钢</v>
          </cell>
          <cell r="C4167" t="str">
            <v>HRB400EФ22*9mm</v>
          </cell>
          <cell r="D4167" t="str">
            <v>吨</v>
          </cell>
          <cell r="E4167">
            <v>35</v>
          </cell>
          <cell r="F4167">
            <v>45828</v>
          </cell>
          <cell r="G4167" t="str">
            <v>（中铁六局呼和公司康新高速TJ4-2标）四川省甘孜藏族自治州康定市新都桥镇东俄罗三村中建八局搅拌站旁</v>
          </cell>
          <cell r="H4167" t="str">
            <v>王坤</v>
          </cell>
          <cell r="I4167">
            <v>15647490007</v>
          </cell>
        </row>
        <row r="4168">
          <cell r="A4168" t="str">
            <v>钢固融</v>
          </cell>
          <cell r="B4168" t="str">
            <v>螺纹钢</v>
          </cell>
          <cell r="C4168" t="str">
            <v>HRB500EФ16*9m</v>
          </cell>
          <cell r="D4168" t="str">
            <v>吨</v>
          </cell>
          <cell r="E4168">
            <v>70</v>
          </cell>
          <cell r="F4168">
            <v>45828</v>
          </cell>
          <cell r="G4168" t="str">
            <v>（中核中原-温江北林医养综合体项目）四川省成都市温江区万春大道第三人民医院东</v>
          </cell>
          <cell r="H4168" t="str">
            <v>蔡杰</v>
          </cell>
          <cell r="I4168">
            <v>18875129329</v>
          </cell>
        </row>
        <row r="4169">
          <cell r="A4169" t="str">
            <v>海南海控</v>
          </cell>
          <cell r="B4169" t="str">
            <v>高线</v>
          </cell>
          <cell r="C4169" t="str">
            <v>HPB300Ф12</v>
          </cell>
          <cell r="D4169" t="str">
            <v>吨</v>
          </cell>
          <cell r="E4169">
            <v>35</v>
          </cell>
          <cell r="F4169">
            <v>45828</v>
          </cell>
          <cell r="G4169" t="str">
            <v>（中铁六局呼和公司康新高速TJ4-2标）四川省甘孜藏族自治州康定市新都桥镇东俄罗三村中建八局搅拌站旁</v>
          </cell>
          <cell r="H4169" t="str">
            <v>王坤</v>
          </cell>
          <cell r="I4169">
            <v>15647490007</v>
          </cell>
        </row>
        <row r="4170">
          <cell r="A4170" t="str">
            <v>润耀</v>
          </cell>
          <cell r="B4170" t="str">
            <v>盘螺</v>
          </cell>
          <cell r="C4170" t="str">
            <v>HRB400E Φ8</v>
          </cell>
          <cell r="D4170" t="str">
            <v>吨</v>
          </cell>
          <cell r="E4170">
            <v>5</v>
          </cell>
          <cell r="F4170">
            <v>45828</v>
          </cell>
          <cell r="G4170" t="str">
            <v>（华西简阳西城嘉苑）四川省成都市简阳市简城街道高屋村</v>
          </cell>
          <cell r="H4170" t="str">
            <v>张瀚镭</v>
          </cell>
          <cell r="I4170">
            <v>15884666220</v>
          </cell>
        </row>
        <row r="4171">
          <cell r="A4171" t="str">
            <v>润耀</v>
          </cell>
          <cell r="B4171" t="str">
            <v>螺纹钢</v>
          </cell>
          <cell r="C4171" t="str">
            <v>HRB400E Φ14 9m</v>
          </cell>
          <cell r="D4171" t="str">
            <v>吨</v>
          </cell>
          <cell r="E4171">
            <v>66</v>
          </cell>
          <cell r="F4171">
            <v>45828</v>
          </cell>
          <cell r="G4171" t="str">
            <v>（华西简阳西城嘉苑）四川省成都市简阳市简城街道高屋村</v>
          </cell>
          <cell r="H4171" t="str">
            <v>张瀚镭</v>
          </cell>
          <cell r="I4171">
            <v>15884666220</v>
          </cell>
        </row>
        <row r="4172">
          <cell r="A4172" t="str">
            <v>润耀</v>
          </cell>
          <cell r="B4172" t="str">
            <v>螺纹钢</v>
          </cell>
          <cell r="C4172" t="str">
            <v>HRB400E Φ16 9m</v>
          </cell>
          <cell r="D4172" t="str">
            <v>吨</v>
          </cell>
          <cell r="E4172">
            <v>3</v>
          </cell>
          <cell r="F4172">
            <v>45828</v>
          </cell>
          <cell r="G4172" t="str">
            <v>（华西简阳西城嘉苑）四川省成都市简阳市简城街道高屋村</v>
          </cell>
          <cell r="H4172" t="str">
            <v>张瀚镭</v>
          </cell>
          <cell r="I4172">
            <v>15884666220</v>
          </cell>
        </row>
        <row r="4173">
          <cell r="A4173" t="str">
            <v>润耀</v>
          </cell>
          <cell r="B4173" t="str">
            <v>螺纹钢</v>
          </cell>
          <cell r="C4173" t="str">
            <v>HRB400E Φ18 9m</v>
          </cell>
          <cell r="D4173" t="str">
            <v>吨</v>
          </cell>
          <cell r="E4173">
            <v>3</v>
          </cell>
          <cell r="F4173">
            <v>45828</v>
          </cell>
          <cell r="G4173" t="str">
            <v>（华西简阳西城嘉苑）四川省成都市简阳市简城街道高屋村</v>
          </cell>
          <cell r="H4173" t="str">
            <v>张瀚镭</v>
          </cell>
          <cell r="I4173">
            <v>15884666220</v>
          </cell>
        </row>
        <row r="4174">
          <cell r="A4174" t="str">
            <v>润耀</v>
          </cell>
          <cell r="B4174" t="str">
            <v>螺纹钢</v>
          </cell>
          <cell r="C4174" t="str">
            <v>HRB400E Φ20 9m</v>
          </cell>
          <cell r="D4174" t="str">
            <v>吨</v>
          </cell>
          <cell r="E4174">
            <v>21</v>
          </cell>
          <cell r="F4174">
            <v>45828</v>
          </cell>
          <cell r="G4174" t="str">
            <v>（华西简阳西城嘉苑）四川省成都市简阳市简城街道高屋村</v>
          </cell>
          <cell r="H4174" t="str">
            <v>张瀚镭</v>
          </cell>
          <cell r="I4174">
            <v>15884666220</v>
          </cell>
        </row>
        <row r="4175">
          <cell r="A4175" t="str">
            <v>润耀</v>
          </cell>
          <cell r="B4175" t="str">
            <v>螺纹钢</v>
          </cell>
          <cell r="C4175" t="str">
            <v>HRB400E Φ22 9m</v>
          </cell>
          <cell r="D4175" t="str">
            <v>吨</v>
          </cell>
          <cell r="E4175">
            <v>3</v>
          </cell>
          <cell r="F4175">
            <v>45828</v>
          </cell>
          <cell r="G4175" t="str">
            <v>（华西简阳西城嘉苑）四川省成都市简阳市简城街道高屋村</v>
          </cell>
          <cell r="H4175" t="str">
            <v>张瀚镭</v>
          </cell>
          <cell r="I4175">
            <v>15884666220</v>
          </cell>
        </row>
        <row r="4176">
          <cell r="A4176" t="str">
            <v>润耀</v>
          </cell>
          <cell r="B4176" t="str">
            <v>螺纹钢</v>
          </cell>
          <cell r="C4176" t="str">
            <v>HRB400E Φ25 9m</v>
          </cell>
          <cell r="D4176" t="str">
            <v>吨</v>
          </cell>
          <cell r="E4176">
            <v>5</v>
          </cell>
          <cell r="F4176">
            <v>45828</v>
          </cell>
          <cell r="G4176" t="str">
            <v>（华西简阳西城嘉苑）四川省成都市简阳市简城街道高屋村</v>
          </cell>
          <cell r="H4176" t="str">
            <v>张瀚镭</v>
          </cell>
          <cell r="I4176">
            <v>15884666220</v>
          </cell>
        </row>
        <row r="4177">
          <cell r="A4177" t="str">
            <v>润耀</v>
          </cell>
          <cell r="B4177" t="str">
            <v>盘螺</v>
          </cell>
          <cell r="C4177" t="str">
            <v>HRB400E Φ8</v>
          </cell>
          <cell r="D4177" t="str">
            <v>吨</v>
          </cell>
          <cell r="E4177">
            <v>7.5</v>
          </cell>
          <cell r="F4177">
            <v>45828</v>
          </cell>
          <cell r="G4177" t="str">
            <v>（华西萌海科创农业生态谷）成都市简阳市白金山水库</v>
          </cell>
          <cell r="H4177" t="str">
            <v>石清国</v>
          </cell>
          <cell r="I4177">
            <v>13458642015</v>
          </cell>
        </row>
        <row r="4178">
          <cell r="A4178" t="str">
            <v>润耀</v>
          </cell>
          <cell r="B4178" t="str">
            <v>盘螺</v>
          </cell>
          <cell r="C4178" t="str">
            <v>HRB400E Φ12</v>
          </cell>
          <cell r="D4178" t="str">
            <v>吨</v>
          </cell>
          <cell r="E4178">
            <v>5</v>
          </cell>
          <cell r="F4178">
            <v>45828</v>
          </cell>
          <cell r="G4178" t="str">
            <v>（华西萌海科创农业生态谷）成都市简阳市白金山水库</v>
          </cell>
          <cell r="H4178" t="str">
            <v>石清国</v>
          </cell>
          <cell r="I4178">
            <v>13458642015</v>
          </cell>
        </row>
        <row r="4179">
          <cell r="A4179" t="str">
            <v>润耀</v>
          </cell>
          <cell r="B4179" t="str">
            <v>螺纹钢</v>
          </cell>
          <cell r="C4179" t="str">
            <v>HRB400E Φ12 9m</v>
          </cell>
          <cell r="D4179" t="str">
            <v>吨</v>
          </cell>
          <cell r="E4179">
            <v>9</v>
          </cell>
          <cell r="F4179">
            <v>45828</v>
          </cell>
          <cell r="G4179" t="str">
            <v>（华西萌海科创农业生态谷）成都市简阳市白金山水库</v>
          </cell>
          <cell r="H4179" t="str">
            <v>石清国</v>
          </cell>
          <cell r="I4179">
            <v>13458642015</v>
          </cell>
        </row>
        <row r="4180">
          <cell r="A4180" t="str">
            <v>润耀</v>
          </cell>
          <cell r="B4180" t="str">
            <v>螺纹钢</v>
          </cell>
          <cell r="C4180" t="str">
            <v>HRB400E Φ14 9m</v>
          </cell>
          <cell r="D4180" t="str">
            <v>吨</v>
          </cell>
          <cell r="E4180">
            <v>3</v>
          </cell>
          <cell r="F4180">
            <v>45828</v>
          </cell>
          <cell r="G4180" t="str">
            <v>（华西萌海科创农业生态谷）成都市简阳市白金山水库</v>
          </cell>
          <cell r="H4180" t="str">
            <v>石清国</v>
          </cell>
          <cell r="I4180">
            <v>13458642015</v>
          </cell>
        </row>
        <row r="4181">
          <cell r="A4181" t="str">
            <v>润耀</v>
          </cell>
          <cell r="B4181" t="str">
            <v>螺纹钢</v>
          </cell>
          <cell r="C4181" t="str">
            <v>HRB400E Φ16 9m</v>
          </cell>
          <cell r="D4181" t="str">
            <v>吨</v>
          </cell>
          <cell r="E4181">
            <v>3</v>
          </cell>
          <cell r="F4181">
            <v>45828</v>
          </cell>
          <cell r="G4181" t="str">
            <v>（华西萌海科创农业生态谷）成都市简阳市白金山水库</v>
          </cell>
          <cell r="H4181" t="str">
            <v>石清国</v>
          </cell>
          <cell r="I4181">
            <v>13458642015</v>
          </cell>
        </row>
        <row r="4182">
          <cell r="A4182" t="str">
            <v>润耀</v>
          </cell>
          <cell r="B4182" t="str">
            <v>螺纹钢</v>
          </cell>
          <cell r="C4182" t="str">
            <v>HRB400E Φ20 9m</v>
          </cell>
          <cell r="D4182" t="str">
            <v>吨</v>
          </cell>
          <cell r="E4182">
            <v>3</v>
          </cell>
          <cell r="F4182">
            <v>45828</v>
          </cell>
          <cell r="G4182" t="str">
            <v>（华西萌海科创农业生态谷）成都市简阳市白金山水库</v>
          </cell>
          <cell r="H4182" t="str">
            <v>石清国</v>
          </cell>
          <cell r="I4182">
            <v>13458642015</v>
          </cell>
        </row>
        <row r="4183">
          <cell r="A4183" t="str">
            <v>润耀</v>
          </cell>
          <cell r="B4183" t="str">
            <v>螺纹钢</v>
          </cell>
          <cell r="C4183" t="str">
            <v>HRB400E Φ22 9m</v>
          </cell>
          <cell r="D4183" t="str">
            <v>吨</v>
          </cell>
          <cell r="E4183">
            <v>3</v>
          </cell>
          <cell r="F4183">
            <v>45828</v>
          </cell>
          <cell r="G4183" t="str">
            <v>（华西萌海科创农业生态谷）成都市简阳市白金山水库</v>
          </cell>
          <cell r="H4183" t="str">
            <v>石清国</v>
          </cell>
          <cell r="I4183">
            <v>13458642015</v>
          </cell>
        </row>
        <row r="4184">
          <cell r="A4184" t="str">
            <v>润耀</v>
          </cell>
          <cell r="B4184" t="str">
            <v>螺纹钢</v>
          </cell>
          <cell r="C4184" t="str">
            <v>HRB400E Φ28 9m</v>
          </cell>
          <cell r="D4184" t="str">
            <v>吨</v>
          </cell>
          <cell r="E4184">
            <v>3</v>
          </cell>
          <cell r="F4184">
            <v>45828</v>
          </cell>
          <cell r="G4184" t="str">
            <v>（华西萌海科创农业生态谷）成都市简阳市白金山水库</v>
          </cell>
          <cell r="H4184" t="str">
            <v>石清国</v>
          </cell>
          <cell r="I4184">
            <v>13458642015</v>
          </cell>
        </row>
        <row r="4185">
          <cell r="A4185" t="str">
            <v>润耀</v>
          </cell>
          <cell r="B4185" t="str">
            <v>螺纹钢</v>
          </cell>
          <cell r="C4185" t="str">
            <v>HRB500E Φ20</v>
          </cell>
          <cell r="D4185" t="str">
            <v>吨</v>
          </cell>
          <cell r="E4185">
            <v>6</v>
          </cell>
          <cell r="F4185">
            <v>45828</v>
          </cell>
          <cell r="G4185" t="str">
            <v>（华西萌海科创农业生态谷）成都市简阳市白金山水库</v>
          </cell>
          <cell r="H4185" t="str">
            <v>石清国</v>
          </cell>
          <cell r="I4185">
            <v>13458642015</v>
          </cell>
        </row>
        <row r="4186">
          <cell r="A4186" t="str">
            <v>润耀</v>
          </cell>
          <cell r="B4186" t="str">
            <v>螺纹钢</v>
          </cell>
          <cell r="C4186" t="str">
            <v>HRB500E Φ22</v>
          </cell>
          <cell r="D4186" t="str">
            <v>吨</v>
          </cell>
          <cell r="E4186">
            <v>6</v>
          </cell>
          <cell r="F4186">
            <v>45828</v>
          </cell>
          <cell r="G4186" t="str">
            <v>（华西萌海科创农业生态谷）成都市简阳市白金山水库</v>
          </cell>
          <cell r="H4186" t="str">
            <v>石清国</v>
          </cell>
          <cell r="I4186">
            <v>13458642015</v>
          </cell>
        </row>
        <row r="4187">
          <cell r="A4187" t="str">
            <v>润耀</v>
          </cell>
          <cell r="B4187" t="str">
            <v>螺纹钢</v>
          </cell>
          <cell r="C4187" t="str">
            <v>HRB500E Φ25</v>
          </cell>
          <cell r="D4187" t="str">
            <v>吨</v>
          </cell>
          <cell r="E4187">
            <v>21</v>
          </cell>
          <cell r="F4187">
            <v>45828</v>
          </cell>
          <cell r="G4187" t="str">
            <v>（华西萌海科创农业生态谷）成都市简阳市白金山水库</v>
          </cell>
          <cell r="H4187" t="str">
            <v>石清国</v>
          </cell>
          <cell r="I4187">
            <v>13458642015</v>
          </cell>
        </row>
        <row r="4188">
          <cell r="A4188" t="str">
            <v>润耀</v>
          </cell>
          <cell r="B4188" t="str">
            <v>盘螺</v>
          </cell>
          <cell r="C4188" t="str">
            <v>HRB400E Φ8</v>
          </cell>
          <cell r="D4188" t="str">
            <v>吨</v>
          </cell>
          <cell r="E4188">
            <v>26.5</v>
          </cell>
          <cell r="F4188">
            <v>45828</v>
          </cell>
          <cell r="G4188" t="str">
            <v>（华西萌海科创农业生态谷）成都市简阳市白金山水库</v>
          </cell>
          <cell r="H4188" t="str">
            <v>石清国</v>
          </cell>
          <cell r="I4188">
            <v>13458642015</v>
          </cell>
        </row>
        <row r="4189">
          <cell r="A4189" t="str">
            <v>润耀</v>
          </cell>
          <cell r="B4189" t="str">
            <v>盘螺</v>
          </cell>
          <cell r="C4189" t="str">
            <v>HRB400E Φ10</v>
          </cell>
          <cell r="D4189" t="str">
            <v>吨</v>
          </cell>
          <cell r="E4189">
            <v>10</v>
          </cell>
          <cell r="F4189">
            <v>45828</v>
          </cell>
          <cell r="G4189" t="str">
            <v>（华西萌海科创农业生态谷）成都市简阳市白金山水库</v>
          </cell>
          <cell r="H4189" t="str">
            <v>石清国</v>
          </cell>
          <cell r="I4189">
            <v>13458642015</v>
          </cell>
        </row>
        <row r="4190">
          <cell r="A4190" t="str">
            <v>山东高速</v>
          </cell>
          <cell r="B4190" t="str">
            <v>螺纹钢</v>
          </cell>
          <cell r="C4190" t="str">
            <v>HRB400E Φ22 9m</v>
          </cell>
          <cell r="D4190" t="str">
            <v>吨</v>
          </cell>
          <cell r="E4190">
            <v>18</v>
          </cell>
          <cell r="F4190">
            <v>45829</v>
          </cell>
          <cell r="G4190" t="str">
            <v>（中铁二局-成渝扩容4标）四川省成都市简阳市杨家镇桐子湾村二局拌合站</v>
          </cell>
          <cell r="H4190" t="str">
            <v>陈钢</v>
          </cell>
          <cell r="I4190">
            <v>13018165813</v>
          </cell>
        </row>
        <row r="4191">
          <cell r="A4191" t="str">
            <v>山东高速</v>
          </cell>
          <cell r="B4191" t="str">
            <v>螺纹钢</v>
          </cell>
          <cell r="C4191" t="str">
            <v>HRB400E Φ16 12m</v>
          </cell>
          <cell r="D4191" t="str">
            <v>吨</v>
          </cell>
          <cell r="E4191">
            <v>18</v>
          </cell>
          <cell r="F4191">
            <v>45829</v>
          </cell>
          <cell r="G4191" t="str">
            <v>（中铁二局-成渝扩容4标）四川省成都市简阳市杨家镇桐子湾村二局拌合站</v>
          </cell>
          <cell r="H4191" t="str">
            <v>陈钢</v>
          </cell>
          <cell r="I4191">
            <v>13018165813</v>
          </cell>
        </row>
        <row r="4192">
          <cell r="A4192" t="str">
            <v>山东高速</v>
          </cell>
          <cell r="B4192" t="str">
            <v>螺纹钢</v>
          </cell>
          <cell r="C4192" t="str">
            <v>HRB400E Φ28 9m</v>
          </cell>
          <cell r="D4192" t="str">
            <v>吨</v>
          </cell>
          <cell r="E4192">
            <v>35</v>
          </cell>
          <cell r="F4192">
            <v>45829</v>
          </cell>
          <cell r="G4192" t="str">
            <v>（中铁二局-成渝扩容4标）四川省成都市简阳市杨家镇桐子湾村二局拌合站</v>
          </cell>
          <cell r="H4192" t="str">
            <v>陈钢</v>
          </cell>
          <cell r="I4192">
            <v>13018165813</v>
          </cell>
        </row>
        <row r="4193">
          <cell r="A4193" t="str">
            <v>湖北商贸</v>
          </cell>
          <cell r="B4193" t="str">
            <v>高线</v>
          </cell>
          <cell r="C4193" t="str">
            <v>HPB300Φ8</v>
          </cell>
          <cell r="D4193" t="str">
            <v>吨</v>
          </cell>
          <cell r="E4193">
            <v>35</v>
          </cell>
          <cell r="F4193">
            <v>45829</v>
          </cell>
          <cell r="G4193" t="str">
            <v>（中铁北京局-资乐高速6标）四川省乐山市市中区土主镇资乐高速TJ6标项目试验室</v>
          </cell>
          <cell r="H4193" t="str">
            <v>刘岩</v>
          </cell>
          <cell r="I4193">
            <v>18543566469</v>
          </cell>
        </row>
        <row r="4194">
          <cell r="A4194" t="str">
            <v>润耀</v>
          </cell>
          <cell r="B4194" t="str">
            <v>盘螺</v>
          </cell>
          <cell r="C4194" t="str">
            <v>HRB400E Φ12</v>
          </cell>
          <cell r="D4194" t="str">
            <v>吨</v>
          </cell>
          <cell r="E4194">
            <v>35</v>
          </cell>
          <cell r="F4194">
            <v>45829</v>
          </cell>
          <cell r="G4194" t="str">
            <v>（中铁北京局-资乐高速6标）四川省乐山市市中区土主镇资乐高速TJ6标项目试验室</v>
          </cell>
          <cell r="H4194" t="str">
            <v>刘岩</v>
          </cell>
          <cell r="I4194">
            <v>18543566469</v>
          </cell>
        </row>
        <row r="4195">
          <cell r="A4195" t="str">
            <v>润耀</v>
          </cell>
          <cell r="B4195" t="str">
            <v>螺纹钢</v>
          </cell>
          <cell r="C4195" t="str">
            <v>HRB400E Φ12 12m</v>
          </cell>
          <cell r="D4195" t="str">
            <v>吨</v>
          </cell>
          <cell r="E4195">
            <v>18</v>
          </cell>
          <cell r="F4195">
            <v>45829</v>
          </cell>
          <cell r="G4195" t="str">
            <v>（中铁北京局-资乐高速6标）四川省乐山市市中区土主镇资乐高速TJ6标项目试验室</v>
          </cell>
          <cell r="H4195" t="str">
            <v>刘岩</v>
          </cell>
          <cell r="I4195">
            <v>18543566469</v>
          </cell>
        </row>
        <row r="4196">
          <cell r="A4196" t="str">
            <v>润耀</v>
          </cell>
          <cell r="B4196" t="str">
            <v>螺纹钢</v>
          </cell>
          <cell r="C4196" t="str">
            <v>HRB400E Φ16 9m</v>
          </cell>
          <cell r="D4196" t="str">
            <v>吨</v>
          </cell>
          <cell r="E4196">
            <v>18</v>
          </cell>
          <cell r="F4196">
            <v>45829</v>
          </cell>
          <cell r="G4196" t="str">
            <v>（中铁北京局-资乐高速6标）四川省乐山市市中区土主镇资乐高速TJ6标项目试验室</v>
          </cell>
          <cell r="H4196" t="str">
            <v>刘岩</v>
          </cell>
          <cell r="I4196">
            <v>18543566469</v>
          </cell>
        </row>
        <row r="4197">
          <cell r="A4197" t="str">
            <v>海南海控</v>
          </cell>
          <cell r="B4197" t="str">
            <v>螺纹钢</v>
          </cell>
          <cell r="C4197" t="str">
            <v>HRB400EФ20*9m</v>
          </cell>
          <cell r="D4197" t="str">
            <v>吨</v>
          </cell>
          <cell r="E4197">
            <v>35</v>
          </cell>
          <cell r="F4197">
            <v>45829</v>
          </cell>
          <cell r="G4197" t="str">
            <v>（中铁八局康新高速TJ4-1标）四川省甘孜州康定市新都桥镇超限载检测站</v>
          </cell>
          <cell r="H4197" t="str">
            <v>刘俊</v>
          </cell>
          <cell r="I4197">
            <v>18587764925</v>
          </cell>
        </row>
        <row r="4198">
          <cell r="A4198" t="str">
            <v>达钢</v>
          </cell>
          <cell r="B4198" t="str">
            <v>盘螺</v>
          </cell>
          <cell r="C4198" t="str">
            <v>HRB400E Φ6</v>
          </cell>
          <cell r="D4198" t="str">
            <v>吨</v>
          </cell>
          <cell r="E4198">
            <v>2.5</v>
          </cell>
          <cell r="F4198">
            <v>45830</v>
          </cell>
          <cell r="G4198" t="str">
            <v>（华西简阳西城嘉苑）四川省成都市简阳市简城街道高屋村</v>
          </cell>
          <cell r="H4198" t="str">
            <v>张瀚镭</v>
          </cell>
          <cell r="I4198">
            <v>15884666220</v>
          </cell>
        </row>
        <row r="4199">
          <cell r="A4199" t="str">
            <v>达钢</v>
          </cell>
          <cell r="B4199" t="str">
            <v>盘螺</v>
          </cell>
          <cell r="C4199" t="str">
            <v>HRB400E Φ8</v>
          </cell>
          <cell r="D4199" t="str">
            <v>吨</v>
          </cell>
          <cell r="E4199">
            <v>27</v>
          </cell>
          <cell r="F4199">
            <v>45830</v>
          </cell>
          <cell r="G4199" t="str">
            <v>（华西简阳西城嘉苑）四川省成都市简阳市简城街道高屋村</v>
          </cell>
          <cell r="H4199" t="str">
            <v>张瀚镭</v>
          </cell>
          <cell r="I4199">
            <v>15884666220</v>
          </cell>
        </row>
        <row r="4200">
          <cell r="A4200" t="str">
            <v>达钢</v>
          </cell>
          <cell r="B4200" t="str">
            <v>盘螺</v>
          </cell>
          <cell r="C4200" t="str">
            <v>HRB400E Φ10</v>
          </cell>
          <cell r="D4200" t="str">
            <v>吨</v>
          </cell>
          <cell r="E4200">
            <v>46</v>
          </cell>
          <cell r="F4200">
            <v>45830</v>
          </cell>
          <cell r="G4200" t="str">
            <v>（华西简阳西城嘉苑）四川省成都市简阳市简城街道高屋村</v>
          </cell>
          <cell r="H4200" t="str">
            <v>张瀚镭</v>
          </cell>
          <cell r="I4200">
            <v>15884666220</v>
          </cell>
        </row>
        <row r="4201">
          <cell r="A4201" t="str">
            <v>达钢</v>
          </cell>
          <cell r="B4201" t="str">
            <v>螺纹钢</v>
          </cell>
          <cell r="C4201" t="str">
            <v>HRB400E Φ14 9m</v>
          </cell>
          <cell r="D4201" t="str">
            <v>吨</v>
          </cell>
          <cell r="E4201">
            <v>30</v>
          </cell>
          <cell r="F4201">
            <v>45830</v>
          </cell>
          <cell r="G4201" t="str">
            <v>（华西简阳西城嘉苑）四川省成都市简阳市简城街道高屋村</v>
          </cell>
          <cell r="H4201" t="str">
            <v>张瀚镭</v>
          </cell>
          <cell r="I4201">
            <v>15884666220</v>
          </cell>
        </row>
        <row r="4202">
          <cell r="A4202" t="str">
            <v>达钢</v>
          </cell>
          <cell r="B4202" t="str">
            <v>螺纹钢</v>
          </cell>
          <cell r="C4202" t="str">
            <v>HRB400E Φ16 9m</v>
          </cell>
          <cell r="D4202" t="str">
            <v>吨</v>
          </cell>
          <cell r="E4202">
            <v>30</v>
          </cell>
          <cell r="F4202">
            <v>45830</v>
          </cell>
          <cell r="G4202" t="str">
            <v>（华西简阳西城嘉苑）四川省成都市简阳市简城街道高屋村</v>
          </cell>
          <cell r="H4202" t="str">
            <v>张瀚镭</v>
          </cell>
          <cell r="I4202">
            <v>15884666220</v>
          </cell>
        </row>
        <row r="4203">
          <cell r="A4203" t="str">
            <v>达钢</v>
          </cell>
          <cell r="B4203" t="str">
            <v>螺纹钢</v>
          </cell>
          <cell r="C4203" t="str">
            <v>HRB400E Φ18 9m</v>
          </cell>
          <cell r="D4203" t="str">
            <v>吨</v>
          </cell>
          <cell r="E4203">
            <v>3</v>
          </cell>
          <cell r="F4203">
            <v>45830</v>
          </cell>
          <cell r="G4203" t="str">
            <v>（华西简阳西城嘉苑）四川省成都市简阳市简城街道高屋村</v>
          </cell>
          <cell r="H4203" t="str">
            <v>张瀚镭</v>
          </cell>
          <cell r="I4203">
            <v>15884666220</v>
          </cell>
        </row>
        <row r="4204">
          <cell r="A4204" t="str">
            <v>达钢</v>
          </cell>
          <cell r="B4204" t="str">
            <v>螺纹钢</v>
          </cell>
          <cell r="C4204" t="str">
            <v>HRB400E Φ22 9m</v>
          </cell>
          <cell r="D4204" t="str">
            <v>吨</v>
          </cell>
          <cell r="E4204">
            <v>6</v>
          </cell>
          <cell r="F4204">
            <v>45830</v>
          </cell>
          <cell r="G4204" t="str">
            <v>（华西简阳西城嘉苑）四川省成都市简阳市简城街道高屋村</v>
          </cell>
          <cell r="H4204" t="str">
            <v>张瀚镭</v>
          </cell>
          <cell r="I4204">
            <v>15884666220</v>
          </cell>
        </row>
        <row r="4205">
          <cell r="A4205" t="str">
            <v>晋邦</v>
          </cell>
          <cell r="B4205" t="str">
            <v>盘螺</v>
          </cell>
          <cell r="C4205" t="str">
            <v>HRB400E Φ8</v>
          </cell>
          <cell r="D4205" t="str">
            <v>吨</v>
          </cell>
          <cell r="E4205">
            <v>35</v>
          </cell>
          <cell r="F4205">
            <v>45830</v>
          </cell>
          <cell r="G4205" t="str">
            <v>（商投建工达州中医药科技园-4工区-7号楼）达州市通川区达州中医药职业学院犀牛大道北段</v>
          </cell>
          <cell r="H4205" t="str">
            <v>张扬</v>
          </cell>
          <cell r="I4205">
            <v>18381904567</v>
          </cell>
        </row>
        <row r="4206">
          <cell r="A4206" t="str">
            <v>德胜恒嘉</v>
          </cell>
          <cell r="B4206" t="str">
            <v>螺纹钢</v>
          </cell>
          <cell r="C4206" t="str">
            <v>HRB400EФ28*9m</v>
          </cell>
          <cell r="D4206" t="str">
            <v>吨</v>
          </cell>
          <cell r="E4206">
            <v>30</v>
          </cell>
          <cell r="F4206">
            <v>45830</v>
          </cell>
          <cell r="G4206" t="str">
            <v>（中铁六局呼和公司康新高速TJ4-2标）四川省甘孜藏族自治州康定市新都桥镇东俄罗三村中建八局搅拌站旁</v>
          </cell>
          <cell r="H4206" t="str">
            <v>王龙</v>
          </cell>
          <cell r="I4206">
            <v>18809490151</v>
          </cell>
        </row>
        <row r="4207">
          <cell r="A4207" t="str">
            <v>德胜恒嘉</v>
          </cell>
          <cell r="B4207" t="str">
            <v>螺纹钢</v>
          </cell>
          <cell r="C4207" t="str">
            <v>HRB400EФ22*9mm</v>
          </cell>
          <cell r="D4207" t="str">
            <v>吨</v>
          </cell>
          <cell r="E4207">
            <v>5</v>
          </cell>
          <cell r="F4207">
            <v>45830</v>
          </cell>
          <cell r="G4207" t="str">
            <v>（中铁六局呼和公司康新高速TJ4-2标）四川省甘孜藏族自治州康定市新都桥镇东俄罗三村中建八局搅拌站旁</v>
          </cell>
          <cell r="H4207" t="str">
            <v>王龙</v>
          </cell>
          <cell r="I4207">
            <v>18809490151</v>
          </cell>
        </row>
        <row r="4208">
          <cell r="A4208" t="str">
            <v>晋邦</v>
          </cell>
          <cell r="B4208" t="str">
            <v>螺纹钢</v>
          </cell>
          <cell r="C4208" t="str">
            <v>HRB500E Φ20</v>
          </cell>
          <cell r="D4208" t="str">
            <v>吨</v>
          </cell>
          <cell r="E4208">
            <v>8</v>
          </cell>
          <cell r="F4208">
            <v>45830</v>
          </cell>
          <cell r="G4208" t="str">
            <v>（四川商建-射洪城乡一体化项目）遂宁市射洪市忠新幼儿园北侧约220米新溪小区</v>
          </cell>
          <cell r="H4208" t="str">
            <v>柏子刚</v>
          </cell>
          <cell r="I4208">
            <v>15692885305</v>
          </cell>
        </row>
        <row r="4209">
          <cell r="A4209" t="str">
            <v>晋邦</v>
          </cell>
          <cell r="B4209" t="str">
            <v>螺纹钢</v>
          </cell>
          <cell r="C4209" t="str">
            <v>HRB500E Φ22</v>
          </cell>
          <cell r="D4209" t="str">
            <v>吨</v>
          </cell>
          <cell r="E4209">
            <v>5</v>
          </cell>
          <cell r="F4209">
            <v>45830</v>
          </cell>
          <cell r="G4209" t="str">
            <v>（四川商建-射洪城乡一体化项目）遂宁市射洪市忠新幼儿园北侧约220米新溪小区</v>
          </cell>
          <cell r="H4209" t="str">
            <v>柏子刚</v>
          </cell>
          <cell r="I4209">
            <v>15692885305</v>
          </cell>
        </row>
        <row r="4210">
          <cell r="A4210" t="str">
            <v>晋邦</v>
          </cell>
          <cell r="B4210" t="str">
            <v>螺纹钢</v>
          </cell>
          <cell r="C4210" t="str">
            <v>HRB500E Φ25</v>
          </cell>
          <cell r="D4210" t="str">
            <v>吨</v>
          </cell>
          <cell r="E4210">
            <v>22</v>
          </cell>
          <cell r="F4210">
            <v>45830</v>
          </cell>
          <cell r="G4210" t="str">
            <v>（四川商建-射洪城乡一体化项目）遂宁市射洪市忠新幼儿园北侧约220米新溪小区</v>
          </cell>
          <cell r="H4210" t="str">
            <v>柏子刚</v>
          </cell>
          <cell r="I4210">
            <v>15692885305</v>
          </cell>
        </row>
        <row r="4211">
          <cell r="A4211" t="str">
            <v>润耀</v>
          </cell>
          <cell r="B4211" t="str">
            <v>螺纹钢</v>
          </cell>
          <cell r="C4211" t="str">
            <v>HRB400E Φ12 9m</v>
          </cell>
          <cell r="D4211" t="str">
            <v>吨</v>
          </cell>
          <cell r="E4211">
            <v>10</v>
          </cell>
          <cell r="F4211">
            <v>45831</v>
          </cell>
          <cell r="G4211" t="str">
            <v>（北京工程局乐山机场项目）乐山市五通桥区冠英镇</v>
          </cell>
          <cell r="H4211" t="str">
            <v>王治</v>
          </cell>
          <cell r="I4211">
            <v>18811564698</v>
          </cell>
        </row>
        <row r="4212">
          <cell r="A4212" t="str">
            <v>润耀</v>
          </cell>
          <cell r="B4212" t="str">
            <v>盘螺</v>
          </cell>
          <cell r="C4212" t="str">
            <v>HRB400E Φ8</v>
          </cell>
          <cell r="D4212" t="str">
            <v>吨</v>
          </cell>
          <cell r="E4212">
            <v>27</v>
          </cell>
          <cell r="F4212">
            <v>45831</v>
          </cell>
          <cell r="G4212" t="str">
            <v>（北京工程局乐山机场项目）乐山市五通桥区冠英镇</v>
          </cell>
          <cell r="H4212" t="str">
            <v>王治</v>
          </cell>
          <cell r="I4212">
            <v>18811564698</v>
          </cell>
        </row>
        <row r="4213">
          <cell r="A4213" t="str">
            <v>润耀</v>
          </cell>
          <cell r="B4213" t="str">
            <v>螺纹钢</v>
          </cell>
          <cell r="C4213" t="str">
            <v>HRB500E Φ25 9m</v>
          </cell>
          <cell r="D4213" t="str">
            <v>吨</v>
          </cell>
          <cell r="E4213">
            <v>35</v>
          </cell>
          <cell r="F4213">
            <v>45831</v>
          </cell>
          <cell r="G4213" t="str">
            <v>（中铁广州局-资乐高速5标）四川省乐山市井研县希望大道116号</v>
          </cell>
          <cell r="H4213" t="str">
            <v>廖俊杰</v>
          </cell>
          <cell r="I4213">
            <v>15775100965</v>
          </cell>
        </row>
        <row r="4214">
          <cell r="A4214" t="str">
            <v>湖北商贸</v>
          </cell>
          <cell r="B4214" t="str">
            <v>螺纹钢</v>
          </cell>
          <cell r="C4214" t="str">
            <v>HRB500E Φ25 9m</v>
          </cell>
          <cell r="D4214" t="str">
            <v>吨</v>
          </cell>
          <cell r="E4214">
            <v>35</v>
          </cell>
          <cell r="F4214">
            <v>45831</v>
          </cell>
          <cell r="G4214" t="str">
            <v>（中铁广州局-资乐高速5标）四川省乐山市井研县希望大道116号</v>
          </cell>
          <cell r="H4214" t="str">
            <v>廖俊杰</v>
          </cell>
          <cell r="I4214">
            <v>15775100965</v>
          </cell>
        </row>
        <row r="4215">
          <cell r="A4215" t="str">
            <v>钢固融</v>
          </cell>
          <cell r="B4215" t="str">
            <v>高线</v>
          </cell>
          <cell r="C4215" t="str">
            <v>HPB300Φ6</v>
          </cell>
          <cell r="D4215" t="str">
            <v>吨</v>
          </cell>
          <cell r="E4215">
            <v>2</v>
          </cell>
          <cell r="F4215">
            <v>45831</v>
          </cell>
          <cell r="G4215" t="str">
            <v>（五局新津tod项目）成都市新津区旭辉天府未来城南(华金路南)</v>
          </cell>
          <cell r="H4215" t="str">
            <v>戴军</v>
          </cell>
          <cell r="I4215">
            <v>15984585768</v>
          </cell>
        </row>
        <row r="4216">
          <cell r="A4216" t="str">
            <v>钢固融</v>
          </cell>
          <cell r="B4216" t="str">
            <v>高线</v>
          </cell>
          <cell r="C4216" t="str">
            <v>HPB300Φ8</v>
          </cell>
          <cell r="D4216" t="str">
            <v>吨</v>
          </cell>
          <cell r="E4216">
            <v>2</v>
          </cell>
          <cell r="F4216">
            <v>45831</v>
          </cell>
          <cell r="G4216" t="str">
            <v>（五局新津tod项目）成都市新津区旭辉天府未来城南(华金路南)</v>
          </cell>
          <cell r="H4216" t="str">
            <v>戴军</v>
          </cell>
          <cell r="I4216">
            <v>15984585768</v>
          </cell>
        </row>
        <row r="4217">
          <cell r="A4217" t="str">
            <v>钢固融</v>
          </cell>
          <cell r="B4217" t="str">
            <v>盘螺</v>
          </cell>
          <cell r="C4217" t="str">
            <v>HRB400E Φ6</v>
          </cell>
          <cell r="D4217" t="str">
            <v>吨</v>
          </cell>
          <cell r="E4217">
            <v>8</v>
          </cell>
          <cell r="F4217">
            <v>45831</v>
          </cell>
          <cell r="G4217" t="str">
            <v>（五局新津tod项目）成都市新津区旭辉天府未来城南(华金路南)</v>
          </cell>
          <cell r="H4217" t="str">
            <v>戴军</v>
          </cell>
          <cell r="I4217">
            <v>15984585768</v>
          </cell>
        </row>
        <row r="4218">
          <cell r="A4218" t="str">
            <v>钢固融</v>
          </cell>
          <cell r="B4218" t="str">
            <v>盘螺</v>
          </cell>
          <cell r="C4218" t="str">
            <v>HRB400E Φ8</v>
          </cell>
          <cell r="D4218" t="str">
            <v>吨</v>
          </cell>
          <cell r="E4218">
            <v>32</v>
          </cell>
          <cell r="F4218">
            <v>45831</v>
          </cell>
          <cell r="G4218" t="str">
            <v>（五局新津tod项目）成都市新津区旭辉天府未来城南(华金路南)</v>
          </cell>
          <cell r="H4218" t="str">
            <v>戴军</v>
          </cell>
          <cell r="I4218">
            <v>15984585768</v>
          </cell>
        </row>
        <row r="4219">
          <cell r="A4219" t="str">
            <v>钢固融</v>
          </cell>
          <cell r="B4219" t="str">
            <v>盘螺</v>
          </cell>
          <cell r="C4219" t="str">
            <v>HRB400E Φ10</v>
          </cell>
          <cell r="D4219" t="str">
            <v>吨</v>
          </cell>
          <cell r="E4219">
            <v>30</v>
          </cell>
          <cell r="F4219">
            <v>45831</v>
          </cell>
          <cell r="G4219" t="str">
            <v>（五局新津tod项目）成都市新津区旭辉天府未来城南(华金路南)</v>
          </cell>
          <cell r="H4219" t="str">
            <v>戴军</v>
          </cell>
          <cell r="I4219">
            <v>15984585768</v>
          </cell>
        </row>
        <row r="4220">
          <cell r="A4220" t="str">
            <v>钢固融</v>
          </cell>
          <cell r="B4220" t="str">
            <v>螺纹钢</v>
          </cell>
          <cell r="C4220" t="str">
            <v>HRB400E Φ12 9m</v>
          </cell>
          <cell r="D4220" t="str">
            <v>吨</v>
          </cell>
          <cell r="E4220">
            <v>35</v>
          </cell>
          <cell r="F4220">
            <v>45831</v>
          </cell>
          <cell r="G4220" t="str">
            <v>（五局新津tod项目）成都市新津区旭辉天府未来城南(华金路南)</v>
          </cell>
          <cell r="H4220" t="str">
            <v>戴军</v>
          </cell>
          <cell r="I4220">
            <v>15984585768</v>
          </cell>
        </row>
        <row r="4221">
          <cell r="A4221" t="str">
            <v>钢固融</v>
          </cell>
          <cell r="B4221" t="str">
            <v>螺纹钢</v>
          </cell>
          <cell r="C4221" t="str">
            <v>HRB400E Φ14 9m</v>
          </cell>
          <cell r="D4221" t="str">
            <v>吨</v>
          </cell>
          <cell r="E4221">
            <v>15</v>
          </cell>
          <cell r="F4221">
            <v>45831</v>
          </cell>
          <cell r="G4221" t="str">
            <v>（五局新津tod项目）成都市新津区旭辉天府未来城南(华金路南)</v>
          </cell>
          <cell r="H4221" t="str">
            <v>戴军</v>
          </cell>
          <cell r="I4221">
            <v>15984585768</v>
          </cell>
        </row>
        <row r="4222">
          <cell r="A4222" t="str">
            <v>钢固融</v>
          </cell>
          <cell r="B4222" t="str">
            <v>螺纹钢</v>
          </cell>
          <cell r="C4222" t="str">
            <v>HRB400E Φ16 9m</v>
          </cell>
          <cell r="D4222" t="str">
            <v>吨</v>
          </cell>
          <cell r="E4222">
            <v>10</v>
          </cell>
          <cell r="F4222">
            <v>45831</v>
          </cell>
          <cell r="G4222" t="str">
            <v>（五局新津tod项目）成都市新津区旭辉天府未来城南(华金路南)</v>
          </cell>
          <cell r="H4222" t="str">
            <v>戴军</v>
          </cell>
          <cell r="I4222">
            <v>15984585768</v>
          </cell>
        </row>
        <row r="4223">
          <cell r="A4223" t="str">
            <v>钢固融</v>
          </cell>
          <cell r="B4223" t="str">
            <v>螺纹钢</v>
          </cell>
          <cell r="C4223" t="str">
            <v>HRB400E Φ18 9m</v>
          </cell>
          <cell r="D4223" t="str">
            <v>吨</v>
          </cell>
          <cell r="E4223">
            <v>15</v>
          </cell>
          <cell r="F4223">
            <v>45831</v>
          </cell>
          <cell r="G4223" t="str">
            <v>（五局新津tod项目）成都市新津区旭辉天府未来城南(华金路南)</v>
          </cell>
          <cell r="H4223" t="str">
            <v>戴军</v>
          </cell>
          <cell r="I4223">
            <v>15984585768</v>
          </cell>
        </row>
        <row r="4224">
          <cell r="A4224" t="str">
            <v>钢固融</v>
          </cell>
          <cell r="B4224" t="str">
            <v>螺纹钢</v>
          </cell>
          <cell r="C4224" t="str">
            <v>HRB400E Φ20 9m</v>
          </cell>
          <cell r="D4224" t="str">
            <v>吨</v>
          </cell>
          <cell r="E4224">
            <v>15</v>
          </cell>
          <cell r="F4224">
            <v>45831</v>
          </cell>
          <cell r="G4224" t="str">
            <v>（五局新津tod项目）成都市新津区旭辉天府未来城南(华金路南)</v>
          </cell>
          <cell r="H4224" t="str">
            <v>戴军</v>
          </cell>
          <cell r="I4224">
            <v>15984585768</v>
          </cell>
        </row>
        <row r="4225">
          <cell r="A4225" t="str">
            <v>钢固融</v>
          </cell>
          <cell r="B4225" t="str">
            <v>螺纹钢</v>
          </cell>
          <cell r="C4225" t="str">
            <v>HRB400E Φ22 9m</v>
          </cell>
          <cell r="D4225" t="str">
            <v>吨</v>
          </cell>
          <cell r="E4225">
            <v>2.5</v>
          </cell>
          <cell r="F4225">
            <v>45831</v>
          </cell>
          <cell r="G4225" t="str">
            <v>（五局新津tod项目）成都市新津区旭辉天府未来城南(华金路南)</v>
          </cell>
          <cell r="H4225" t="str">
            <v>戴军</v>
          </cell>
          <cell r="I4225">
            <v>15984585768</v>
          </cell>
        </row>
        <row r="4226">
          <cell r="A4226" t="str">
            <v>钢固融</v>
          </cell>
          <cell r="B4226" t="str">
            <v>螺纹钢</v>
          </cell>
          <cell r="C4226" t="str">
            <v>HRB400E Φ25 9m</v>
          </cell>
          <cell r="D4226" t="str">
            <v>吨</v>
          </cell>
          <cell r="E4226">
            <v>2.5</v>
          </cell>
          <cell r="F4226">
            <v>45831</v>
          </cell>
          <cell r="G4226" t="str">
            <v>（五局新津tod项目）成都市新津区旭辉天府未来城南(华金路南)</v>
          </cell>
          <cell r="H4226" t="str">
            <v>戴军</v>
          </cell>
          <cell r="I4226">
            <v>15984585768</v>
          </cell>
        </row>
        <row r="4227">
          <cell r="A4227" t="str">
            <v>钢固融</v>
          </cell>
          <cell r="B4227" t="str">
            <v>螺纹钢</v>
          </cell>
          <cell r="C4227" t="str">
            <v>HRB500E Φ12 9m</v>
          </cell>
          <cell r="D4227" t="str">
            <v>吨</v>
          </cell>
          <cell r="E4227">
            <v>2.5</v>
          </cell>
          <cell r="F4227">
            <v>45831</v>
          </cell>
          <cell r="G4227" t="str">
            <v>（五局新津tod项目）成都市新津区旭辉天府未来城南(华金路南)</v>
          </cell>
          <cell r="H4227" t="str">
            <v>戴军</v>
          </cell>
          <cell r="I4227">
            <v>15984585768</v>
          </cell>
        </row>
        <row r="4228">
          <cell r="A4228" t="str">
            <v>钢固融</v>
          </cell>
          <cell r="B4228" t="str">
            <v>螺纹钢</v>
          </cell>
          <cell r="C4228" t="str">
            <v>HRB500E Φ14 9m</v>
          </cell>
          <cell r="D4228" t="str">
            <v>吨</v>
          </cell>
          <cell r="E4228">
            <v>2.5</v>
          </cell>
          <cell r="F4228">
            <v>45831</v>
          </cell>
          <cell r="G4228" t="str">
            <v>（五局新津tod项目）成都市新津区旭辉天府未来城南(华金路南)</v>
          </cell>
          <cell r="H4228" t="str">
            <v>戴军</v>
          </cell>
          <cell r="I4228">
            <v>15984585768</v>
          </cell>
        </row>
        <row r="4229">
          <cell r="A4229" t="str">
            <v>钢固融</v>
          </cell>
          <cell r="B4229" t="str">
            <v>螺纹钢</v>
          </cell>
          <cell r="C4229" t="str">
            <v>HRB500E Φ16 9m</v>
          </cell>
          <cell r="D4229" t="str">
            <v>吨</v>
          </cell>
          <cell r="E4229">
            <v>2.5</v>
          </cell>
          <cell r="F4229">
            <v>45831</v>
          </cell>
          <cell r="G4229" t="str">
            <v>（五局新津tod项目）成都市新津区旭辉天府未来城南(华金路南)</v>
          </cell>
          <cell r="H4229" t="str">
            <v>戴军</v>
          </cell>
          <cell r="I4229">
            <v>15984585768</v>
          </cell>
        </row>
        <row r="4230">
          <cell r="A4230" t="str">
            <v>钢固融</v>
          </cell>
          <cell r="B4230" t="str">
            <v>螺纹钢</v>
          </cell>
          <cell r="C4230" t="str">
            <v>HRB500E Φ18 9m</v>
          </cell>
          <cell r="D4230" t="str">
            <v>吨</v>
          </cell>
          <cell r="E4230">
            <v>2.5</v>
          </cell>
          <cell r="F4230">
            <v>45831</v>
          </cell>
          <cell r="G4230" t="str">
            <v>（五局新津tod项目）成都市新津区旭辉天府未来城南(华金路南)</v>
          </cell>
          <cell r="H4230" t="str">
            <v>戴军</v>
          </cell>
          <cell r="I4230">
            <v>15984585768</v>
          </cell>
        </row>
        <row r="4231">
          <cell r="A4231" t="str">
            <v>钢固融</v>
          </cell>
          <cell r="B4231" t="str">
            <v>螺纹钢</v>
          </cell>
          <cell r="C4231" t="str">
            <v>HRB500E Φ22 9m</v>
          </cell>
          <cell r="D4231" t="str">
            <v>吨</v>
          </cell>
          <cell r="E4231">
            <v>2.5</v>
          </cell>
          <cell r="F4231">
            <v>45831</v>
          </cell>
          <cell r="G4231" t="str">
            <v>（五局新津tod项目）成都市新津区旭辉天府未来城南(华金路南)</v>
          </cell>
          <cell r="H4231" t="str">
            <v>戴军</v>
          </cell>
          <cell r="I4231">
            <v>15984585768</v>
          </cell>
        </row>
        <row r="4232">
          <cell r="A4232" t="str">
            <v>钢固融</v>
          </cell>
          <cell r="B4232" t="str">
            <v>螺纹钢</v>
          </cell>
          <cell r="C4232" t="str">
            <v>HRB500E Φ25 9m</v>
          </cell>
          <cell r="D4232" t="str">
            <v>吨</v>
          </cell>
          <cell r="E4232">
            <v>10</v>
          </cell>
          <cell r="F4232">
            <v>45831</v>
          </cell>
          <cell r="G4232" t="str">
            <v>（五局新津tod项目）成都市新津区旭辉天府未来城南(华金路南)</v>
          </cell>
          <cell r="H4232" t="str">
            <v>戴军</v>
          </cell>
          <cell r="I4232">
            <v>15984585768</v>
          </cell>
        </row>
        <row r="4233">
          <cell r="A4233" t="str">
            <v>晋邦</v>
          </cell>
          <cell r="B4233" t="str">
            <v>盘螺</v>
          </cell>
          <cell r="C4233" t="str">
            <v>HRB400E Φ12</v>
          </cell>
          <cell r="D4233" t="str">
            <v>吨</v>
          </cell>
          <cell r="E4233">
            <v>27</v>
          </cell>
          <cell r="F4233">
            <v>45831</v>
          </cell>
          <cell r="G4233" t="str">
            <v>（华西简阳西城嘉苑）四川省成都市简阳市简城街道高屋村</v>
          </cell>
          <cell r="H4233" t="str">
            <v>张瀚镭</v>
          </cell>
          <cell r="I4233">
            <v>15884666220</v>
          </cell>
        </row>
        <row r="4234">
          <cell r="A4234" t="str">
            <v>晋邦</v>
          </cell>
          <cell r="B4234" t="str">
            <v>螺纹钢</v>
          </cell>
          <cell r="C4234" t="str">
            <v>HRB400E Φ16 9m</v>
          </cell>
          <cell r="D4234" t="str">
            <v>吨</v>
          </cell>
          <cell r="E4234">
            <v>18</v>
          </cell>
          <cell r="F4234">
            <v>45831</v>
          </cell>
          <cell r="G4234" t="str">
            <v>（华西简阳西城嘉苑）四川省成都市简阳市简城街道高屋村</v>
          </cell>
          <cell r="H4234" t="str">
            <v>张瀚镭</v>
          </cell>
          <cell r="I4234">
            <v>15884666220</v>
          </cell>
        </row>
        <row r="4235">
          <cell r="A4235" t="str">
            <v>晋邦</v>
          </cell>
          <cell r="B4235" t="str">
            <v>螺纹钢</v>
          </cell>
          <cell r="C4235" t="str">
            <v>HRB400E Φ20 9m</v>
          </cell>
          <cell r="D4235" t="str">
            <v>吨</v>
          </cell>
          <cell r="E4235">
            <v>21</v>
          </cell>
          <cell r="F4235">
            <v>45831</v>
          </cell>
          <cell r="G4235" t="str">
            <v>（华西简阳西城嘉苑）四川省成都市简阳市简城街道高屋村</v>
          </cell>
          <cell r="H4235" t="str">
            <v>张瀚镭</v>
          </cell>
          <cell r="I4235">
            <v>15884666220</v>
          </cell>
        </row>
        <row r="4236">
          <cell r="A4236" t="str">
            <v>晋邦</v>
          </cell>
          <cell r="B4236" t="str">
            <v>螺纹钢</v>
          </cell>
          <cell r="C4236" t="str">
            <v>HRB400E Φ25 9m</v>
          </cell>
          <cell r="D4236" t="str">
            <v>吨</v>
          </cell>
          <cell r="E4236">
            <v>6</v>
          </cell>
          <cell r="F4236">
            <v>45831</v>
          </cell>
          <cell r="G4236" t="str">
            <v>（华西简阳西城嘉苑）四川省成都市简阳市简城街道高屋村</v>
          </cell>
          <cell r="H4236" t="str">
            <v>张瀚镭</v>
          </cell>
          <cell r="I4236">
            <v>15884666220</v>
          </cell>
        </row>
        <row r="4237">
          <cell r="A4237" t="str">
            <v>晋邦</v>
          </cell>
          <cell r="B4237" t="str">
            <v>螺纹钢</v>
          </cell>
          <cell r="C4237" t="str">
            <v>HRB400E Φ28 9m</v>
          </cell>
          <cell r="D4237" t="str">
            <v>吨</v>
          </cell>
          <cell r="E4237">
            <v>2.5</v>
          </cell>
          <cell r="F4237">
            <v>45831</v>
          </cell>
          <cell r="G4237" t="str">
            <v>（十九冶-江龙高速三分部）重庆市云阳县蔈草镇三坵田*小尖山梁场</v>
          </cell>
          <cell r="H4237" t="str">
            <v>任海军</v>
          </cell>
          <cell r="I4237">
            <v>17725037830</v>
          </cell>
        </row>
        <row r="4238">
          <cell r="A4238" t="str">
            <v>晋邦</v>
          </cell>
          <cell r="B4238" t="str">
            <v>螺纹钢</v>
          </cell>
          <cell r="C4238" t="str">
            <v>HRB400E Φ25 9m</v>
          </cell>
          <cell r="D4238" t="str">
            <v>吨</v>
          </cell>
          <cell r="E4238">
            <v>2.5</v>
          </cell>
          <cell r="F4238">
            <v>45831</v>
          </cell>
          <cell r="G4238" t="str">
            <v>（十九冶-江龙高速三分部）重庆市云阳县蔈草镇三坵田*小尖山梁场</v>
          </cell>
          <cell r="H4238" t="str">
            <v>任海军</v>
          </cell>
          <cell r="I4238">
            <v>17725037830</v>
          </cell>
        </row>
        <row r="4239">
          <cell r="A4239" t="str">
            <v>晋邦</v>
          </cell>
          <cell r="B4239" t="str">
            <v>螺纹钢</v>
          </cell>
          <cell r="C4239" t="str">
            <v>HRB400E Φ16 9m</v>
          </cell>
          <cell r="D4239" t="str">
            <v>吨</v>
          </cell>
          <cell r="E4239">
            <v>25</v>
          </cell>
          <cell r="F4239">
            <v>45831</v>
          </cell>
          <cell r="G4239" t="str">
            <v>（十九冶-江龙高速三分部）重庆市云阳县蔈草镇三坵田*小尖山梁场</v>
          </cell>
          <cell r="H4239" t="str">
            <v>任海军</v>
          </cell>
          <cell r="I4239">
            <v>17725037830</v>
          </cell>
        </row>
        <row r="4240">
          <cell r="A4240" t="str">
            <v>晋邦</v>
          </cell>
          <cell r="B4240" t="str">
            <v>螺纹钢</v>
          </cell>
          <cell r="C4240" t="str">
            <v>HRB400E Φ12 9m</v>
          </cell>
          <cell r="D4240" t="str">
            <v>吨</v>
          </cell>
          <cell r="E4240">
            <v>32</v>
          </cell>
          <cell r="F4240">
            <v>45831</v>
          </cell>
          <cell r="G4240" t="str">
            <v>（十九冶-江龙高速三分部）重庆市云阳县蔈草镇三坵田*小尖山梁场</v>
          </cell>
          <cell r="H4240" t="str">
            <v>任海军</v>
          </cell>
          <cell r="I4240">
            <v>17725037830</v>
          </cell>
        </row>
        <row r="4241">
          <cell r="A4241" t="str">
            <v>晋邦</v>
          </cell>
          <cell r="B4241" t="str">
            <v>高线</v>
          </cell>
          <cell r="C4241" t="str">
            <v>HPB300Φ10</v>
          </cell>
          <cell r="D4241" t="str">
            <v>吨</v>
          </cell>
          <cell r="E4241">
            <v>5</v>
          </cell>
          <cell r="F4241">
            <v>45831</v>
          </cell>
          <cell r="G4241" t="str">
            <v>（十九冶-江龙高速二分部）重庆市云阳县S305附近*龙角梁场</v>
          </cell>
          <cell r="H4241" t="str">
            <v>张鹏</v>
          </cell>
          <cell r="I4241">
            <v>18223006448</v>
          </cell>
        </row>
        <row r="4242">
          <cell r="A4242" t="str">
            <v>晋邦</v>
          </cell>
          <cell r="B4242" t="str">
            <v>盘螺</v>
          </cell>
          <cell r="C4242" t="str">
            <v>HRB400E Φ10</v>
          </cell>
          <cell r="D4242" t="str">
            <v>吨</v>
          </cell>
          <cell r="E4242">
            <v>15</v>
          </cell>
          <cell r="F4242">
            <v>45831</v>
          </cell>
          <cell r="G4242" t="str">
            <v>（十九冶-江龙高速二分部）重庆市云阳县S305附近*龙角梁场</v>
          </cell>
          <cell r="H4242" t="str">
            <v>张鹏</v>
          </cell>
          <cell r="I4242">
            <v>18223006448</v>
          </cell>
        </row>
        <row r="4243">
          <cell r="A4243" t="str">
            <v>晋邦</v>
          </cell>
          <cell r="B4243" t="str">
            <v>螺纹钢</v>
          </cell>
          <cell r="C4243" t="str">
            <v>HRB400E Φ12 9m</v>
          </cell>
          <cell r="D4243" t="str">
            <v>吨</v>
          </cell>
          <cell r="E4243">
            <v>35</v>
          </cell>
          <cell r="F4243">
            <v>45831</v>
          </cell>
          <cell r="G4243" t="str">
            <v>（十九冶-江龙高速二分部）重庆市云阳县S305附近*龙角梁场</v>
          </cell>
          <cell r="H4243" t="str">
            <v>张鹏</v>
          </cell>
          <cell r="I4243">
            <v>18223006448</v>
          </cell>
        </row>
        <row r="4244">
          <cell r="A4244" t="str">
            <v>晋邦</v>
          </cell>
          <cell r="B4244" t="str">
            <v>螺纹钢</v>
          </cell>
          <cell r="C4244" t="str">
            <v>HRB400E Φ28 9m</v>
          </cell>
          <cell r="D4244" t="str">
            <v>吨</v>
          </cell>
          <cell r="E4244">
            <v>10</v>
          </cell>
          <cell r="F4244">
            <v>45831</v>
          </cell>
          <cell r="G4244" t="str">
            <v>（十九冶-江龙高速二分部）重庆市云阳县S305附近*龙角梁场</v>
          </cell>
          <cell r="H4244" t="str">
            <v>张鹏</v>
          </cell>
          <cell r="I4244">
            <v>18223006448</v>
          </cell>
        </row>
        <row r="4245">
          <cell r="A4245" t="str">
            <v>海南海控</v>
          </cell>
          <cell r="B4245" t="str">
            <v>螺纹钢</v>
          </cell>
          <cell r="C4245" t="str">
            <v>HRB400EФ22*9m</v>
          </cell>
          <cell r="D4245" t="str">
            <v>吨</v>
          </cell>
          <cell r="E4245">
            <v>105</v>
          </cell>
          <cell r="F4245">
            <v>45831</v>
          </cell>
          <cell r="G4245" t="str">
            <v>（中铁一局四公司康新高速TJ1-1标贡不卡隧道）四川省甘孜州康定市折多塘村车管所旁</v>
          </cell>
          <cell r="H4245" t="str">
            <v>李彰</v>
          </cell>
          <cell r="I4245">
            <v>18523285235</v>
          </cell>
        </row>
        <row r="4246">
          <cell r="A4246" t="str">
            <v>润耀</v>
          </cell>
          <cell r="B4246" t="str">
            <v>盘圆</v>
          </cell>
          <cell r="C4246" t="str">
            <v>HPB300Ф8</v>
          </cell>
          <cell r="D4246" t="str">
            <v>吨</v>
          </cell>
          <cell r="E4246">
            <v>4</v>
          </cell>
          <cell r="F4246">
            <v>45831</v>
          </cell>
          <cell r="G4246" t="str">
            <v>（成铁西物-重庆渝北金山项目）重庆市渝北区康庄美地C区（司机拍摄签收小票时需设置时间及地点水印）</v>
          </cell>
          <cell r="H4246" t="str">
            <v>黄永福</v>
          </cell>
          <cell r="I4246" t="str">
            <v>15982823571</v>
          </cell>
        </row>
        <row r="4247">
          <cell r="A4247" t="str">
            <v>润耀</v>
          </cell>
          <cell r="B4247" t="str">
            <v>盘圆</v>
          </cell>
          <cell r="C4247" t="str">
            <v>HPB300Ф10</v>
          </cell>
          <cell r="D4247" t="str">
            <v>吨</v>
          </cell>
          <cell r="E4247">
            <v>5</v>
          </cell>
          <cell r="F4247">
            <v>45831</v>
          </cell>
          <cell r="G4247" t="str">
            <v>（成铁西物-重庆渝北金山项目）重庆市渝北区康庄美地C区（司机拍摄签收小票时需设置时间及地点水印）</v>
          </cell>
          <cell r="H4247" t="str">
            <v>黄永福</v>
          </cell>
          <cell r="I4247" t="str">
            <v>15982823571</v>
          </cell>
        </row>
        <row r="4248">
          <cell r="A4248" t="str">
            <v>润耀</v>
          </cell>
          <cell r="B4248" t="str">
            <v>盘圆</v>
          </cell>
          <cell r="C4248" t="str">
            <v>HPB300Ф12</v>
          </cell>
          <cell r="D4248" t="str">
            <v>吨</v>
          </cell>
          <cell r="E4248">
            <v>2</v>
          </cell>
          <cell r="F4248">
            <v>45831</v>
          </cell>
          <cell r="G4248" t="str">
            <v>（成铁西物-重庆渝北金山项目）重庆市渝北区康庄美地C区（司机拍摄签收小票时需设置时间及地点水印）</v>
          </cell>
          <cell r="H4248" t="str">
            <v>黄永福</v>
          </cell>
          <cell r="I4248" t="str">
            <v>15982823571</v>
          </cell>
        </row>
        <row r="4249">
          <cell r="A4249" t="str">
            <v>润耀</v>
          </cell>
          <cell r="B4249" t="str">
            <v>螺纹钢</v>
          </cell>
          <cell r="C4249" t="str">
            <v>HRB400EФ14*9m</v>
          </cell>
          <cell r="D4249" t="str">
            <v>吨</v>
          </cell>
          <cell r="E4249">
            <v>8</v>
          </cell>
          <cell r="F4249">
            <v>45831</v>
          </cell>
          <cell r="G4249" t="str">
            <v>（成铁西物-重庆渝北金山项目）重庆市渝北区康庄美地C区（司机拍摄签收小票时需设置时间及地点水印）</v>
          </cell>
          <cell r="H4249" t="str">
            <v>黄永福</v>
          </cell>
          <cell r="I4249" t="str">
            <v>15982823571</v>
          </cell>
        </row>
        <row r="4250">
          <cell r="A4250" t="str">
            <v>润耀</v>
          </cell>
          <cell r="B4250" t="str">
            <v>螺纹钢</v>
          </cell>
          <cell r="C4250" t="str">
            <v>HRB400EФ16*9m</v>
          </cell>
          <cell r="D4250" t="str">
            <v>吨</v>
          </cell>
          <cell r="E4250">
            <v>10</v>
          </cell>
          <cell r="F4250">
            <v>45831</v>
          </cell>
          <cell r="G4250" t="str">
            <v>（成铁西物-重庆渝北金山项目）重庆市渝北区康庄美地C区（司机拍摄签收小票时需设置时间及地点水印）</v>
          </cell>
          <cell r="H4250" t="str">
            <v>黄永福</v>
          </cell>
          <cell r="I4250" t="str">
            <v>15982823571</v>
          </cell>
        </row>
        <row r="4251">
          <cell r="A4251" t="str">
            <v>润耀</v>
          </cell>
          <cell r="B4251" t="str">
            <v>螺纹钢</v>
          </cell>
          <cell r="C4251" t="str">
            <v>HRB400EФ18*9m</v>
          </cell>
          <cell r="D4251" t="str">
            <v>吨</v>
          </cell>
          <cell r="E4251">
            <v>14</v>
          </cell>
          <cell r="F4251">
            <v>45831</v>
          </cell>
          <cell r="G4251" t="str">
            <v>（成铁西物-重庆渝北金山项目）重庆市渝北区康庄美地C区（司机拍摄签收小票时需设置时间及地点水印）</v>
          </cell>
          <cell r="H4251" t="str">
            <v>黄永福</v>
          </cell>
          <cell r="I4251" t="str">
            <v>15982823571</v>
          </cell>
        </row>
        <row r="4252">
          <cell r="A4252" t="str">
            <v>润耀</v>
          </cell>
          <cell r="B4252" t="str">
            <v>螺纹钢</v>
          </cell>
          <cell r="C4252" t="str">
            <v>HRB400EФ25*9m</v>
          </cell>
          <cell r="D4252" t="str">
            <v>吨</v>
          </cell>
          <cell r="E4252">
            <v>10</v>
          </cell>
          <cell r="F4252">
            <v>45831</v>
          </cell>
          <cell r="G4252" t="str">
            <v>（成铁西物-重庆渝北金山项目）重庆市渝北区康庄美地C区（司机拍摄签收小票时需设置时间及地点水印）</v>
          </cell>
          <cell r="H4252" t="str">
            <v>黄永福</v>
          </cell>
          <cell r="I4252" t="str">
            <v>15982823571</v>
          </cell>
        </row>
        <row r="4253">
          <cell r="A4253" t="str">
            <v>润耀</v>
          </cell>
          <cell r="B4253" t="str">
            <v>盘螺</v>
          </cell>
          <cell r="C4253" t="str">
            <v>HRB400E Φ12</v>
          </cell>
          <cell r="D4253" t="str">
            <v>吨</v>
          </cell>
          <cell r="E4253">
            <v>20</v>
          </cell>
          <cell r="F4253">
            <v>45831</v>
          </cell>
          <cell r="G4253" t="str">
            <v>（华西酒城南）成都市武侯区火车南站西路8号酒城南项目</v>
          </cell>
          <cell r="H4253" t="str">
            <v>龙耀宇</v>
          </cell>
          <cell r="I4253">
            <v>18384145895</v>
          </cell>
        </row>
        <row r="4254">
          <cell r="A4254" t="str">
            <v>钢固融</v>
          </cell>
          <cell r="B4254" t="str">
            <v>盘螺</v>
          </cell>
          <cell r="C4254" t="str">
            <v>HRB400E Φ8</v>
          </cell>
          <cell r="D4254" t="str">
            <v>吨</v>
          </cell>
          <cell r="E4254">
            <v>5</v>
          </cell>
          <cell r="F4254">
            <v>45832</v>
          </cell>
          <cell r="G4254" t="str">
            <v>(武汉电气化局成达万高铁强电项目-渠县)四川省达州市渠县渠北镇雷家湾渠县北站旁</v>
          </cell>
          <cell r="H4254" t="str">
            <v>刘频</v>
          </cell>
          <cell r="I4254">
            <v>18779627939</v>
          </cell>
        </row>
        <row r="4255">
          <cell r="A4255" t="str">
            <v>钢固融</v>
          </cell>
          <cell r="B4255" t="str">
            <v>盘螺</v>
          </cell>
          <cell r="C4255" t="str">
            <v>HRB400E Φ10</v>
          </cell>
          <cell r="D4255" t="str">
            <v>吨</v>
          </cell>
          <cell r="E4255">
            <v>5</v>
          </cell>
          <cell r="F4255">
            <v>45832</v>
          </cell>
          <cell r="G4255" t="str">
            <v>(武汉电气化局成达万高铁强电项目-渠县)四川省达州市渠县渠北镇雷家湾渠县北站旁</v>
          </cell>
          <cell r="H4255" t="str">
            <v>刘频</v>
          </cell>
          <cell r="I4255">
            <v>18779627939</v>
          </cell>
        </row>
        <row r="4256">
          <cell r="A4256" t="str">
            <v>钢固融</v>
          </cell>
          <cell r="B4256" t="str">
            <v>螺纹钢</v>
          </cell>
          <cell r="C4256" t="str">
            <v>HRB400E Φ12 12m</v>
          </cell>
          <cell r="D4256" t="str">
            <v>吨</v>
          </cell>
          <cell r="E4256">
            <v>10</v>
          </cell>
          <cell r="F4256">
            <v>45832</v>
          </cell>
          <cell r="G4256" t="str">
            <v>(武汉电气化局成达万高铁强电项目-渠县)四川省达州市渠县渠北镇雷家湾渠县北站旁</v>
          </cell>
          <cell r="H4256" t="str">
            <v>刘频</v>
          </cell>
          <cell r="I4256">
            <v>18779627939</v>
          </cell>
        </row>
        <row r="4257">
          <cell r="A4257" t="str">
            <v>钢固融</v>
          </cell>
          <cell r="B4257" t="str">
            <v>螺纹钢</v>
          </cell>
          <cell r="C4257" t="str">
            <v>HRB400E Φ14 12m</v>
          </cell>
          <cell r="D4257" t="str">
            <v>吨</v>
          </cell>
          <cell r="E4257">
            <v>5</v>
          </cell>
          <cell r="F4257">
            <v>45832</v>
          </cell>
          <cell r="G4257" t="str">
            <v>(武汉电气化局成达万高铁强电项目-渠县)四川省达州市渠县渠北镇雷家湾渠县北站旁</v>
          </cell>
          <cell r="H4257" t="str">
            <v>刘频</v>
          </cell>
          <cell r="I4257">
            <v>18779627939</v>
          </cell>
        </row>
        <row r="4258">
          <cell r="A4258" t="str">
            <v>钢固融</v>
          </cell>
          <cell r="B4258" t="str">
            <v>螺纹钢</v>
          </cell>
          <cell r="C4258" t="str">
            <v>HRB400E Φ16 12m</v>
          </cell>
          <cell r="D4258" t="str">
            <v>吨</v>
          </cell>
          <cell r="E4258">
            <v>15</v>
          </cell>
          <cell r="F4258">
            <v>45832</v>
          </cell>
          <cell r="G4258" t="str">
            <v>(武汉电气化局成达万高铁强电项目-渠县)四川省达州市渠县渠北镇雷家湾渠县北站旁</v>
          </cell>
          <cell r="H4258" t="str">
            <v>刘频</v>
          </cell>
          <cell r="I4258">
            <v>18779627939</v>
          </cell>
        </row>
        <row r="4259">
          <cell r="A4259" t="str">
            <v>钢固融</v>
          </cell>
          <cell r="B4259" t="str">
            <v>螺纹钢</v>
          </cell>
          <cell r="C4259" t="str">
            <v>HRB400E Φ18 12m</v>
          </cell>
          <cell r="D4259" t="str">
            <v>吨</v>
          </cell>
          <cell r="E4259">
            <v>25</v>
          </cell>
          <cell r="F4259">
            <v>45832</v>
          </cell>
          <cell r="G4259" t="str">
            <v>(武汉电气化局成达万高铁强电项目-渠县)四川省达州市渠县渠北镇雷家湾渠县北站旁</v>
          </cell>
          <cell r="H4259" t="str">
            <v>刘频</v>
          </cell>
          <cell r="I4259">
            <v>18779627939</v>
          </cell>
        </row>
        <row r="4260">
          <cell r="A4260" t="str">
            <v>钢固融</v>
          </cell>
          <cell r="B4260" t="str">
            <v>螺纹钢</v>
          </cell>
          <cell r="C4260" t="str">
            <v>HRB400E Φ20 12m</v>
          </cell>
          <cell r="D4260" t="str">
            <v>吨</v>
          </cell>
          <cell r="E4260">
            <v>12.5</v>
          </cell>
          <cell r="F4260">
            <v>45832</v>
          </cell>
          <cell r="G4260" t="str">
            <v>(武汉电气化局成达万高铁强电项目-渠县)四川省达州市渠县渠北镇雷家湾渠县北站旁</v>
          </cell>
          <cell r="H4260" t="str">
            <v>刘频</v>
          </cell>
          <cell r="I4260">
            <v>18779627939</v>
          </cell>
        </row>
        <row r="4261">
          <cell r="A4261" t="str">
            <v>钢固融</v>
          </cell>
          <cell r="B4261" t="str">
            <v>螺纹钢</v>
          </cell>
          <cell r="C4261" t="str">
            <v>HRB400E Φ22 12m</v>
          </cell>
          <cell r="D4261" t="str">
            <v>吨</v>
          </cell>
          <cell r="E4261">
            <v>2.5</v>
          </cell>
          <cell r="F4261">
            <v>45832</v>
          </cell>
          <cell r="G4261" t="str">
            <v>(武汉电气化局成达万高铁强电项目-渠县)四川省达州市渠县渠北镇雷家湾渠县北站旁</v>
          </cell>
          <cell r="H4261" t="str">
            <v>刘频</v>
          </cell>
          <cell r="I4261">
            <v>18779627939</v>
          </cell>
        </row>
        <row r="4262">
          <cell r="A4262" t="str">
            <v>钢固融</v>
          </cell>
          <cell r="B4262" t="str">
            <v>螺纹钢</v>
          </cell>
          <cell r="C4262" t="str">
            <v>HRB400E Φ25 12m</v>
          </cell>
          <cell r="D4262" t="str">
            <v>吨</v>
          </cell>
          <cell r="E4262">
            <v>17.5</v>
          </cell>
          <cell r="F4262">
            <v>45832</v>
          </cell>
          <cell r="G4262" t="str">
            <v>(武汉电气化局成达万高铁强电项目-渠县)四川省达州市渠县渠北镇雷家湾渠县北站旁</v>
          </cell>
          <cell r="H4262" t="str">
            <v>刘频</v>
          </cell>
          <cell r="I4262">
            <v>18779627939</v>
          </cell>
        </row>
        <row r="4263">
          <cell r="A4263" t="str">
            <v>钢固融</v>
          </cell>
          <cell r="B4263" t="str">
            <v>高线</v>
          </cell>
          <cell r="C4263" t="str">
            <v>HPB300 Φ6</v>
          </cell>
          <cell r="D4263" t="str">
            <v>吨</v>
          </cell>
          <cell r="E4263">
            <v>2.5</v>
          </cell>
          <cell r="F4263">
            <v>45832</v>
          </cell>
          <cell r="G4263" t="str">
            <v>(武汉电气化局成达万高铁强电项目-南充营山)四川省南充市营山县保真路景阳名城南50米(保真路东)</v>
          </cell>
          <cell r="H4263" t="str">
            <v>周开亮</v>
          </cell>
          <cell r="I4263">
            <v>18381485052</v>
          </cell>
        </row>
        <row r="4264">
          <cell r="A4264" t="str">
            <v>钢固融</v>
          </cell>
          <cell r="B4264" t="str">
            <v>盘螺</v>
          </cell>
          <cell r="C4264" t="str">
            <v>HRB400E Φ8</v>
          </cell>
          <cell r="D4264" t="str">
            <v>吨</v>
          </cell>
          <cell r="E4264">
            <v>5</v>
          </cell>
          <cell r="F4264">
            <v>45832</v>
          </cell>
          <cell r="G4264" t="str">
            <v>(武汉电气化局成达万高铁强电项目-南充营山)四川省南充市营山县保真路景阳名城南50米(保真路东)</v>
          </cell>
          <cell r="H4264" t="str">
            <v>周开亮</v>
          </cell>
          <cell r="I4264">
            <v>18381485052</v>
          </cell>
        </row>
        <row r="4265">
          <cell r="A4265" t="str">
            <v>钢固融</v>
          </cell>
          <cell r="B4265" t="str">
            <v>盘螺</v>
          </cell>
          <cell r="C4265" t="str">
            <v>HRB400E Φ10</v>
          </cell>
          <cell r="D4265" t="str">
            <v>吨</v>
          </cell>
          <cell r="E4265">
            <v>5</v>
          </cell>
          <cell r="F4265">
            <v>45832</v>
          </cell>
          <cell r="G4265" t="str">
            <v>(武汉电气化局成达万高铁强电项目-南充营山)四川省南充市营山县保真路景阳名城南50米(保真路东)</v>
          </cell>
          <cell r="H4265" t="str">
            <v>周开亮</v>
          </cell>
          <cell r="I4265">
            <v>18381485052</v>
          </cell>
        </row>
        <row r="4266">
          <cell r="A4266" t="str">
            <v>钢固融</v>
          </cell>
          <cell r="B4266" t="str">
            <v>螺纹钢</v>
          </cell>
          <cell r="C4266" t="str">
            <v>HRB400E Φ12 9m</v>
          </cell>
          <cell r="D4266" t="str">
            <v>吨</v>
          </cell>
          <cell r="E4266">
            <v>3</v>
          </cell>
          <cell r="F4266">
            <v>45832</v>
          </cell>
          <cell r="G4266" t="str">
            <v>(武汉电气化局成达万高铁强电项目-南充营山)四川省南充市营山县保真路景阳名城南50米(保真路东)</v>
          </cell>
          <cell r="H4266" t="str">
            <v>周开亮</v>
          </cell>
          <cell r="I4266">
            <v>18381485052</v>
          </cell>
        </row>
        <row r="4267">
          <cell r="A4267" t="str">
            <v>钢固融</v>
          </cell>
          <cell r="B4267" t="str">
            <v>螺纹钢</v>
          </cell>
          <cell r="C4267" t="str">
            <v>HRB400E Φ14 9m</v>
          </cell>
          <cell r="D4267" t="str">
            <v>吨</v>
          </cell>
          <cell r="E4267">
            <v>12</v>
          </cell>
          <cell r="F4267">
            <v>45832</v>
          </cell>
          <cell r="G4267" t="str">
            <v>(武汉电气化局成达万高铁强电项目-南充营山)四川省南充市营山县保真路景阳名城南50米(保真路东)</v>
          </cell>
          <cell r="H4267" t="str">
            <v>周开亮</v>
          </cell>
          <cell r="I4267">
            <v>18381485052</v>
          </cell>
        </row>
        <row r="4268">
          <cell r="A4268" t="str">
            <v>钢固融</v>
          </cell>
          <cell r="B4268" t="str">
            <v>螺纹钢</v>
          </cell>
          <cell r="C4268" t="str">
            <v>HRB400E Φ16 9m</v>
          </cell>
          <cell r="D4268" t="str">
            <v>吨</v>
          </cell>
          <cell r="E4268">
            <v>15</v>
          </cell>
          <cell r="F4268">
            <v>45832</v>
          </cell>
          <cell r="G4268" t="str">
            <v>(武汉电气化局成达万高铁强电项目-南充营山)四川省南充市营山县保真路景阳名城南50米(保真路东)</v>
          </cell>
          <cell r="H4268" t="str">
            <v>周开亮</v>
          </cell>
          <cell r="I4268">
            <v>18381485052</v>
          </cell>
        </row>
        <row r="4269">
          <cell r="A4269" t="str">
            <v>钢固融</v>
          </cell>
          <cell r="B4269" t="str">
            <v>螺纹钢</v>
          </cell>
          <cell r="C4269" t="str">
            <v>HRB400E Φ20 9m</v>
          </cell>
          <cell r="D4269" t="str">
            <v>吨</v>
          </cell>
          <cell r="E4269">
            <v>9</v>
          </cell>
          <cell r="F4269">
            <v>45832</v>
          </cell>
          <cell r="G4269" t="str">
            <v>(武汉电气化局成达万高铁强电项目-南充营山)四川省南充市营山县保真路景阳名城南50米(保真路东)</v>
          </cell>
          <cell r="H4269" t="str">
            <v>周开亮</v>
          </cell>
          <cell r="I4269">
            <v>18381485052</v>
          </cell>
        </row>
        <row r="4270">
          <cell r="A4270" t="str">
            <v>钢固融</v>
          </cell>
          <cell r="B4270" t="str">
            <v>螺纹钢</v>
          </cell>
          <cell r="C4270" t="str">
            <v>HRB400E Φ18 12m</v>
          </cell>
          <cell r="D4270" t="str">
            <v>吨</v>
          </cell>
          <cell r="E4270">
            <v>51</v>
          </cell>
          <cell r="F4270">
            <v>45832</v>
          </cell>
          <cell r="G4270" t="str">
            <v>(武汉电气化局成达万高铁强电项目-南充营山)四川省南充市营山县保真路景阳名城南50米(保真路东)</v>
          </cell>
          <cell r="H4270" t="str">
            <v>周开亮</v>
          </cell>
          <cell r="I4270">
            <v>18381485052</v>
          </cell>
        </row>
        <row r="4271">
          <cell r="A4271" t="str">
            <v>润耀</v>
          </cell>
          <cell r="B4271" t="str">
            <v>螺纹钢</v>
          </cell>
          <cell r="C4271" t="str">
            <v>HRB400E Φ16 9m</v>
          </cell>
          <cell r="D4271" t="str">
            <v>吨</v>
          </cell>
          <cell r="E4271">
            <v>35</v>
          </cell>
          <cell r="F4271">
            <v>45832</v>
          </cell>
          <cell r="G4271" t="str">
            <v>（中铁十局-资乐高速4标）四川省眉山市仁寿县彰加镇促进村中铁十局2#钢筋厂</v>
          </cell>
          <cell r="H4271" t="str">
            <v>杨飞</v>
          </cell>
          <cell r="I4271">
            <v>15667998777</v>
          </cell>
        </row>
        <row r="4272">
          <cell r="A4272" t="str">
            <v>润耀</v>
          </cell>
          <cell r="B4272" t="str">
            <v>螺纹钢</v>
          </cell>
          <cell r="C4272" t="str">
            <v>HRB400E Φ20 9m</v>
          </cell>
          <cell r="D4272" t="str">
            <v>吨</v>
          </cell>
          <cell r="E4272">
            <v>8</v>
          </cell>
          <cell r="F4272">
            <v>45832</v>
          </cell>
          <cell r="G4272" t="str">
            <v>（中铁十局-资乐高速4标）四川省眉山市仁寿县彰加镇促进村中铁十局2#钢筋厂</v>
          </cell>
          <cell r="H4272" t="str">
            <v>杨飞</v>
          </cell>
          <cell r="I4272">
            <v>15667998777</v>
          </cell>
        </row>
        <row r="4273">
          <cell r="A4273" t="str">
            <v>润耀</v>
          </cell>
          <cell r="B4273" t="str">
            <v>螺纹钢</v>
          </cell>
          <cell r="C4273" t="str">
            <v>HRB400E Φ25 9m</v>
          </cell>
          <cell r="D4273" t="str">
            <v>吨</v>
          </cell>
          <cell r="E4273">
            <v>27</v>
          </cell>
          <cell r="F4273">
            <v>45832</v>
          </cell>
          <cell r="G4273" t="str">
            <v>（中铁十局-资乐高速4标）四川省眉山市仁寿县彰加镇促进村中铁十局2#钢筋厂</v>
          </cell>
          <cell r="H4273" t="str">
            <v>杨飞</v>
          </cell>
          <cell r="I4273">
            <v>15667998777</v>
          </cell>
        </row>
        <row r="4274">
          <cell r="A4274" t="str">
            <v>润耀</v>
          </cell>
          <cell r="B4274" t="str">
            <v>螺纹钢</v>
          </cell>
          <cell r="C4274" t="str">
            <v>HRB400E Φ12 9m</v>
          </cell>
          <cell r="D4274" t="str">
            <v>吨</v>
          </cell>
          <cell r="E4274">
            <v>35</v>
          </cell>
          <cell r="F4274">
            <v>45832</v>
          </cell>
          <cell r="G4274" t="str">
            <v>（中铁十局-资乐高速4标）四川省眉山市仁寿县彰加镇促进村中铁十局2#钢筋厂</v>
          </cell>
          <cell r="H4274" t="str">
            <v>杨飞</v>
          </cell>
          <cell r="I4274">
            <v>15667998777</v>
          </cell>
        </row>
        <row r="4275">
          <cell r="A4275" t="str">
            <v>德胜恒嘉</v>
          </cell>
          <cell r="B4275" t="str">
            <v>螺纹钢</v>
          </cell>
          <cell r="C4275" t="str">
            <v>HRB500E Φ25 12m</v>
          </cell>
          <cell r="D4275" t="str">
            <v>吨</v>
          </cell>
          <cell r="E4275">
            <v>35</v>
          </cell>
          <cell r="F4275">
            <v>45832</v>
          </cell>
          <cell r="G4275" t="str">
            <v>（中铁十局-资乐高速4标）四川省眉山市仁寿县彰加镇促进村中铁十局2#钢筋厂</v>
          </cell>
          <cell r="H4275" t="str">
            <v>杨飞</v>
          </cell>
          <cell r="I4275">
            <v>15667998777</v>
          </cell>
        </row>
        <row r="4276">
          <cell r="A4276" t="str">
            <v>德胜恒嘉</v>
          </cell>
          <cell r="B4276" t="str">
            <v>螺纹钢</v>
          </cell>
          <cell r="C4276" t="str">
            <v>HRB400E Φ12 9m</v>
          </cell>
          <cell r="D4276" t="str">
            <v>吨</v>
          </cell>
          <cell r="E4276">
            <v>70</v>
          </cell>
          <cell r="F4276">
            <v>45832</v>
          </cell>
          <cell r="G4276" t="str">
            <v>（中铁十局-资乐高速4标）四川省眉山市仁寿县彰加镇促进村中铁十局2#钢筋厂</v>
          </cell>
          <cell r="H4276" t="str">
            <v>杨飞</v>
          </cell>
          <cell r="I4276">
            <v>15667998777</v>
          </cell>
        </row>
        <row r="4277">
          <cell r="A4277" t="str">
            <v>山东高速</v>
          </cell>
          <cell r="B4277" t="str">
            <v>螺纹钢</v>
          </cell>
          <cell r="C4277" t="str">
            <v>HRB400E Φ25 9m</v>
          </cell>
          <cell r="D4277" t="str">
            <v>吨</v>
          </cell>
          <cell r="E4277">
            <v>35</v>
          </cell>
          <cell r="F4277">
            <v>45832</v>
          </cell>
          <cell r="G4277" t="str">
            <v>（中铁三局成渝扩容ZCB3-1项目部）内江市胜利收费站红绿灯500米</v>
          </cell>
          <cell r="H4277" t="str">
            <v>王岩</v>
          </cell>
          <cell r="I4277">
            <v>17634813323</v>
          </cell>
        </row>
        <row r="4278">
          <cell r="A4278" t="str">
            <v>润耀</v>
          </cell>
          <cell r="B4278" t="str">
            <v>螺纹钢</v>
          </cell>
          <cell r="C4278" t="str">
            <v>HRB400E Φ32×9米</v>
          </cell>
          <cell r="D4278" t="str">
            <v>吨</v>
          </cell>
          <cell r="E4278">
            <v>105</v>
          </cell>
          <cell r="F4278">
            <v>45832</v>
          </cell>
          <cell r="G4278" t="str">
            <v>（自永1标八局二分公司钢筋棚）四川省自贡市大安区牛佛镇</v>
          </cell>
          <cell r="H4278" t="str">
            <v>王君杰</v>
          </cell>
          <cell r="I4278">
            <v>18919619850</v>
          </cell>
        </row>
        <row r="4279">
          <cell r="A4279" t="str">
            <v>润耀</v>
          </cell>
          <cell r="B4279" t="str">
            <v>螺纹钢</v>
          </cell>
          <cell r="C4279" t="str">
            <v>HRB500E Φ32×9米</v>
          </cell>
          <cell r="D4279" t="str">
            <v>吨</v>
          </cell>
          <cell r="E4279">
            <v>35</v>
          </cell>
          <cell r="F4279">
            <v>45832</v>
          </cell>
          <cell r="G4279" t="str">
            <v>（自永1标八局二分公司钢筋棚）四川省自贡市大安区牛佛镇</v>
          </cell>
          <cell r="H4279" t="str">
            <v>王君杰</v>
          </cell>
          <cell r="I4279">
            <v>18919619850</v>
          </cell>
        </row>
        <row r="4280">
          <cell r="A4280" t="str">
            <v>润耀</v>
          </cell>
          <cell r="B4280" t="str">
            <v>螺纹钢</v>
          </cell>
          <cell r="C4280" t="str">
            <v>HRB400E Φ25×9米</v>
          </cell>
          <cell r="D4280" t="str">
            <v>吨</v>
          </cell>
          <cell r="E4280">
            <v>17</v>
          </cell>
          <cell r="F4280">
            <v>45832</v>
          </cell>
          <cell r="G4280" t="str">
            <v>（自永2标九局西南分公司钢筋棚）四川省自贡市骑龙镇大湾村</v>
          </cell>
          <cell r="H4280" t="str">
            <v>高彦彬</v>
          </cell>
          <cell r="I4280">
            <v>13835906370</v>
          </cell>
        </row>
        <row r="4281">
          <cell r="A4281" t="str">
            <v>润耀</v>
          </cell>
          <cell r="B4281" t="str">
            <v>螺纹钢</v>
          </cell>
          <cell r="C4281" t="str">
            <v>HRB400E Φ12×9米</v>
          </cell>
          <cell r="D4281" t="str">
            <v>吨</v>
          </cell>
          <cell r="E4281">
            <v>18</v>
          </cell>
          <cell r="F4281">
            <v>45832</v>
          </cell>
          <cell r="G4281" t="str">
            <v>（自永2标九局西南分公司钢筋棚）四川省自贡市骑龙镇大湾村</v>
          </cell>
          <cell r="H4281" t="str">
            <v>高彦彬</v>
          </cell>
          <cell r="I4281">
            <v>13835906370</v>
          </cell>
        </row>
        <row r="4282">
          <cell r="A4282" t="str">
            <v>海南海控</v>
          </cell>
          <cell r="B4282" t="str">
            <v>螺纹钢</v>
          </cell>
          <cell r="C4282" t="str">
            <v>HRB400EФ25*9m</v>
          </cell>
          <cell r="D4282" t="str">
            <v>吨</v>
          </cell>
          <cell r="E4282">
            <v>35</v>
          </cell>
          <cell r="F4282">
            <v>45832</v>
          </cell>
          <cell r="G4282" t="str">
            <v>（中铁一局四公司康新高速TJ1-1标雅加梗隧道）四川省甘孜州康定市雅加梗</v>
          </cell>
          <cell r="H4282" t="str">
            <v>范国义</v>
          </cell>
          <cell r="I4282">
            <v>15897676433</v>
          </cell>
        </row>
        <row r="4283">
          <cell r="A4283" t="str">
            <v>海南海控</v>
          </cell>
          <cell r="B4283" t="str">
            <v>螺纹钢</v>
          </cell>
          <cell r="C4283" t="str">
            <v>HRB400EФ22*9mm</v>
          </cell>
          <cell r="D4283" t="str">
            <v>吨</v>
          </cell>
          <cell r="E4283">
            <v>35</v>
          </cell>
          <cell r="F4283">
            <v>45832</v>
          </cell>
          <cell r="G4283" t="str">
            <v>（中铁六局呼和公司康新高速TJ4-2标）四川省甘孜藏族自治州康定市新都桥镇东俄罗三村中建八局搅拌站旁</v>
          </cell>
          <cell r="H4283" t="str">
            <v>王龙</v>
          </cell>
          <cell r="I4283">
            <v>18809490151</v>
          </cell>
        </row>
        <row r="4284">
          <cell r="A4284" t="str">
            <v>晋邦</v>
          </cell>
          <cell r="B4284" t="str">
            <v>盘螺</v>
          </cell>
          <cell r="C4284" t="str">
            <v>HRB400EФ8</v>
          </cell>
          <cell r="D4284" t="str">
            <v>吨</v>
          </cell>
          <cell r="E4284">
            <v>18</v>
          </cell>
          <cell r="F4284">
            <v>45832</v>
          </cell>
          <cell r="G4284" t="str">
            <v>四川省南充市营山县咸安大道成都元泽环境技术有限公司营山分公司（中核华兴市政道路项目部）</v>
          </cell>
          <cell r="H4284" t="str">
            <v>黎家敏</v>
          </cell>
          <cell r="I4284" t="str">
            <v>15082798787</v>
          </cell>
        </row>
        <row r="4285">
          <cell r="A4285" t="str">
            <v>晋邦</v>
          </cell>
          <cell r="B4285" t="str">
            <v>螺纹钢</v>
          </cell>
          <cell r="C4285" t="str">
            <v>HRB400EФ28*9m</v>
          </cell>
          <cell r="D4285" t="str">
            <v>吨</v>
          </cell>
          <cell r="E4285">
            <v>17</v>
          </cell>
          <cell r="F4285">
            <v>45832</v>
          </cell>
          <cell r="G4285" t="str">
            <v>四川省南充市营山县咸安大道成都元泽环境技术有限公司营山分公司（中核华兴市政道路项目部）</v>
          </cell>
          <cell r="H4285" t="str">
            <v>黎家敏</v>
          </cell>
          <cell r="I4285" t="str">
            <v>15082798787</v>
          </cell>
        </row>
        <row r="4286">
          <cell r="A4286" t="str">
            <v>钢固融</v>
          </cell>
          <cell r="B4286" t="str">
            <v>螺纹钢</v>
          </cell>
          <cell r="C4286" t="str">
            <v>HRB400EФ12*9m</v>
          </cell>
          <cell r="D4286" t="str">
            <v>吨</v>
          </cell>
          <cell r="E4286">
            <v>32.5</v>
          </cell>
          <cell r="F4286">
            <v>45832</v>
          </cell>
          <cell r="G4286" t="str">
            <v>（中核中原-温江北林医养综合体项目）四川省成都市温江区万春大道第三人民医院东</v>
          </cell>
          <cell r="H4286" t="str">
            <v>蔡杰</v>
          </cell>
          <cell r="I4286">
            <v>18875129329</v>
          </cell>
        </row>
        <row r="4287">
          <cell r="A4287" t="str">
            <v>钢固融</v>
          </cell>
          <cell r="B4287" t="str">
            <v>螺纹钢</v>
          </cell>
          <cell r="C4287" t="str">
            <v>HRB400EФ14*9m</v>
          </cell>
          <cell r="D4287" t="str">
            <v>吨</v>
          </cell>
          <cell r="E4287">
            <v>5</v>
          </cell>
          <cell r="F4287">
            <v>45832</v>
          </cell>
          <cell r="G4287" t="str">
            <v>（中核中原-温江北林医养综合体项目）四川省成都市温江区万春大道第三人民医院东</v>
          </cell>
          <cell r="H4287" t="str">
            <v>蔡杰</v>
          </cell>
          <cell r="I4287">
            <v>18875129329</v>
          </cell>
        </row>
        <row r="4288">
          <cell r="A4288" t="str">
            <v>钢固融</v>
          </cell>
          <cell r="B4288" t="str">
            <v>螺纹钢</v>
          </cell>
          <cell r="C4288" t="str">
            <v>HRB400EФ20*9m</v>
          </cell>
          <cell r="D4288" t="str">
            <v>吨</v>
          </cell>
          <cell r="E4288">
            <v>12.5</v>
          </cell>
          <cell r="F4288">
            <v>45832</v>
          </cell>
          <cell r="G4288" t="str">
            <v>（中核中原-温江北林医养综合体项目）四川省成都市温江区万春大道第三人民医院东</v>
          </cell>
          <cell r="H4288" t="str">
            <v>蔡杰</v>
          </cell>
          <cell r="I4288">
            <v>18875129329</v>
          </cell>
        </row>
        <row r="4289">
          <cell r="A4289" t="str">
            <v>钢固融</v>
          </cell>
          <cell r="B4289" t="str">
            <v>螺纹钢</v>
          </cell>
          <cell r="C4289" t="str">
            <v>HRB400EФ25*9m</v>
          </cell>
          <cell r="D4289" t="str">
            <v>吨</v>
          </cell>
          <cell r="E4289">
            <v>5</v>
          </cell>
          <cell r="F4289">
            <v>45832</v>
          </cell>
          <cell r="G4289" t="str">
            <v>（中核中原-温江北林医养综合体项目）四川省成都市温江区万春大道第三人民医院东</v>
          </cell>
          <cell r="H4289" t="str">
            <v>蔡杰</v>
          </cell>
          <cell r="I4289">
            <v>18875129329</v>
          </cell>
        </row>
        <row r="4290">
          <cell r="A4290" t="str">
            <v>钢固融</v>
          </cell>
          <cell r="B4290" t="str">
            <v>螺纹钢</v>
          </cell>
          <cell r="C4290" t="str">
            <v>HRB500EФ14*9m</v>
          </cell>
          <cell r="D4290" t="str">
            <v>吨</v>
          </cell>
          <cell r="E4290">
            <v>27.5</v>
          </cell>
          <cell r="F4290">
            <v>45832</v>
          </cell>
          <cell r="G4290" t="str">
            <v>（中核中原-温江北林医养综合体项目）四川省成都市温江区万春大道第三人民医院东</v>
          </cell>
          <cell r="H4290" t="str">
            <v>蔡杰</v>
          </cell>
          <cell r="I4290">
            <v>18875129329</v>
          </cell>
        </row>
        <row r="4291">
          <cell r="A4291" t="str">
            <v>钢固融</v>
          </cell>
          <cell r="B4291" t="str">
            <v>螺纹钢</v>
          </cell>
          <cell r="C4291" t="str">
            <v>HRB500EФ20*9m</v>
          </cell>
          <cell r="D4291" t="str">
            <v>吨</v>
          </cell>
          <cell r="E4291">
            <v>20</v>
          </cell>
          <cell r="F4291">
            <v>45832</v>
          </cell>
          <cell r="G4291" t="str">
            <v>（中核中原-温江北林医养综合体项目）四川省成都市温江区万春大道第三人民医院东</v>
          </cell>
          <cell r="H4291" t="str">
            <v>蔡杰</v>
          </cell>
          <cell r="I4291">
            <v>18875129329</v>
          </cell>
        </row>
        <row r="4292">
          <cell r="A4292" t="str">
            <v>钢固融</v>
          </cell>
          <cell r="B4292" t="str">
            <v>螺纹钢</v>
          </cell>
          <cell r="C4292" t="str">
            <v>HRB500EФ22*12m</v>
          </cell>
          <cell r="D4292" t="str">
            <v>吨</v>
          </cell>
          <cell r="E4292">
            <v>15</v>
          </cell>
          <cell r="F4292">
            <v>45832</v>
          </cell>
          <cell r="G4292" t="str">
            <v>（中核中原-温江北林医养综合体项目）四川省成都市温江区万春大道第三人民医院东</v>
          </cell>
          <cell r="H4292" t="str">
            <v>蔡杰</v>
          </cell>
          <cell r="I4292">
            <v>18875129329</v>
          </cell>
        </row>
        <row r="4293">
          <cell r="A4293" t="str">
            <v>钢固融</v>
          </cell>
          <cell r="B4293" t="str">
            <v>螺纹钢</v>
          </cell>
          <cell r="C4293" t="str">
            <v>HRB500EФ22*9m</v>
          </cell>
          <cell r="D4293" t="str">
            <v>吨</v>
          </cell>
          <cell r="E4293">
            <v>15</v>
          </cell>
          <cell r="F4293">
            <v>45832</v>
          </cell>
          <cell r="G4293" t="str">
            <v>（中核中原-温江北林医养综合体项目）四川省成都市温江区万春大道第三人民医院东</v>
          </cell>
          <cell r="H4293" t="str">
            <v>蔡杰</v>
          </cell>
          <cell r="I4293">
            <v>18875129329</v>
          </cell>
        </row>
        <row r="4294">
          <cell r="A4294" t="str">
            <v>钢固融</v>
          </cell>
          <cell r="B4294" t="str">
            <v>螺纹钢</v>
          </cell>
          <cell r="C4294" t="str">
            <v>HRB500EФ25*12m</v>
          </cell>
          <cell r="D4294" t="str">
            <v>吨</v>
          </cell>
          <cell r="E4294">
            <v>30</v>
          </cell>
          <cell r="F4294">
            <v>45832</v>
          </cell>
          <cell r="G4294" t="str">
            <v>（中核中原-温江北林医养综合体项目）四川省成都市温江区万春大道第三人民医院东</v>
          </cell>
          <cell r="H4294" t="str">
            <v>蔡杰</v>
          </cell>
          <cell r="I4294">
            <v>18875129329</v>
          </cell>
        </row>
        <row r="4295">
          <cell r="A4295" t="str">
            <v>钢固融</v>
          </cell>
          <cell r="B4295" t="str">
            <v>螺纹钢</v>
          </cell>
          <cell r="C4295" t="str">
            <v>HRB500EФ25*9m</v>
          </cell>
          <cell r="D4295" t="str">
            <v>吨</v>
          </cell>
          <cell r="E4295">
            <v>32.5</v>
          </cell>
          <cell r="F4295">
            <v>45832</v>
          </cell>
          <cell r="G4295" t="str">
            <v>（中核中原-温江北林医养综合体项目）四川省成都市温江区万春大道第三人民医院东</v>
          </cell>
          <cell r="H4295" t="str">
            <v>蔡杰</v>
          </cell>
          <cell r="I4295">
            <v>18875129329</v>
          </cell>
        </row>
        <row r="4296">
          <cell r="A4296" t="str">
            <v>德胜恒嘉</v>
          </cell>
          <cell r="B4296" t="str">
            <v>螺纹钢</v>
          </cell>
          <cell r="C4296" t="str">
            <v>HRB400EФ20*9mm</v>
          </cell>
          <cell r="D4296" t="str">
            <v>吨</v>
          </cell>
          <cell r="E4296">
            <v>70</v>
          </cell>
          <cell r="F4296">
            <v>45832</v>
          </cell>
          <cell r="G4296" t="str">
            <v>（中铁六局呼和公司康新高速TJ4-2标）四川省甘孜藏族自治州康定市新都桥镇东俄罗三村中建八局搅拌站旁</v>
          </cell>
          <cell r="H4296" t="str">
            <v>王龙</v>
          </cell>
          <cell r="I4296">
            <v>18809490151</v>
          </cell>
        </row>
        <row r="4297">
          <cell r="A4297" t="str">
            <v>海南海控</v>
          </cell>
          <cell r="B4297" t="str">
            <v>盘圆</v>
          </cell>
          <cell r="C4297" t="str">
            <v>HPB300Ф8</v>
          </cell>
          <cell r="D4297" t="str">
            <v>吨</v>
          </cell>
          <cell r="E4297">
            <v>17</v>
          </cell>
          <cell r="F4297">
            <v>45832</v>
          </cell>
          <cell r="G4297" t="str">
            <v>（中铁一局四建康新高速TJ1-2标）四川省甘孜州康定市318国道玉顶积雪观景台旁</v>
          </cell>
          <cell r="H4297" t="str">
            <v>宋健</v>
          </cell>
          <cell r="I4297">
            <v>15691628566</v>
          </cell>
        </row>
        <row r="4298">
          <cell r="A4298" t="str">
            <v>海南海控</v>
          </cell>
          <cell r="B4298" t="str">
            <v>盘圆</v>
          </cell>
          <cell r="C4298" t="str">
            <v>HPB300Ф12</v>
          </cell>
          <cell r="D4298" t="str">
            <v>吨</v>
          </cell>
          <cell r="E4298">
            <v>17</v>
          </cell>
          <cell r="F4298">
            <v>45832</v>
          </cell>
          <cell r="G4298" t="str">
            <v>（中铁一局四建康新高速TJ1-2标）四川省甘孜州康定市318国道玉顶积雪观景台旁</v>
          </cell>
          <cell r="H4298" t="str">
            <v>宋健</v>
          </cell>
          <cell r="I4298">
            <v>15691628566</v>
          </cell>
        </row>
        <row r="4299">
          <cell r="A4299" t="str">
            <v>湖北商贸</v>
          </cell>
          <cell r="B4299" t="str">
            <v>高线</v>
          </cell>
          <cell r="C4299" t="str">
            <v>HPB300Φ8</v>
          </cell>
          <cell r="D4299" t="str">
            <v>吨</v>
          </cell>
          <cell r="E4299">
            <v>5</v>
          </cell>
          <cell r="F4299">
            <v>45833</v>
          </cell>
          <cell r="G4299" t="str">
            <v>（中铁北京局-资乐高速6标）四川省乐山市市中区土主镇资乐高速TJ6标项目试验室</v>
          </cell>
          <cell r="H4299" t="str">
            <v>刘岩</v>
          </cell>
          <cell r="I4299">
            <v>18543566469</v>
          </cell>
        </row>
        <row r="4300">
          <cell r="A4300" t="str">
            <v>湖北商贸</v>
          </cell>
          <cell r="B4300" t="str">
            <v>高线</v>
          </cell>
          <cell r="C4300" t="str">
            <v>HPB300Φ10</v>
          </cell>
          <cell r="D4300" t="str">
            <v>吨</v>
          </cell>
          <cell r="E4300">
            <v>30</v>
          </cell>
          <cell r="F4300">
            <v>45833</v>
          </cell>
          <cell r="G4300" t="str">
            <v>（中铁北京局-资乐高速6标）四川省乐山市市中区土主镇资乐高速TJ6标项目试验室</v>
          </cell>
          <cell r="H4300" t="str">
            <v>刘岩</v>
          </cell>
          <cell r="I4300">
            <v>18543566469</v>
          </cell>
        </row>
        <row r="4301">
          <cell r="A4301" t="str">
            <v>湖北商贸</v>
          </cell>
          <cell r="B4301" t="str">
            <v>螺纹钢</v>
          </cell>
          <cell r="C4301" t="str">
            <v>HRB400E Φ12 9m</v>
          </cell>
          <cell r="D4301" t="str">
            <v>吨</v>
          </cell>
          <cell r="E4301">
            <v>56</v>
          </cell>
          <cell r="F4301">
            <v>45833</v>
          </cell>
          <cell r="G4301" t="str">
            <v>（中铁北京局-资乐高速6标）四川省乐山市市中区土主镇资乐高速TJ6标项目试验室</v>
          </cell>
          <cell r="H4301" t="str">
            <v>刘岩</v>
          </cell>
          <cell r="I4301">
            <v>18543566469</v>
          </cell>
        </row>
        <row r="4302">
          <cell r="A4302" t="str">
            <v>湖北商贸</v>
          </cell>
          <cell r="B4302" t="str">
            <v>螺纹钢</v>
          </cell>
          <cell r="C4302" t="str">
            <v>HRB400E Φ25 9m</v>
          </cell>
          <cell r="D4302" t="str">
            <v>吨</v>
          </cell>
          <cell r="E4302">
            <v>6</v>
          </cell>
          <cell r="F4302">
            <v>45833</v>
          </cell>
          <cell r="G4302" t="str">
            <v>（中铁北京局-资乐高速6标）四川省乐山市市中区土主镇资乐高速TJ6标项目试验室</v>
          </cell>
          <cell r="H4302" t="str">
            <v>刘岩</v>
          </cell>
          <cell r="I4302">
            <v>18543566469</v>
          </cell>
        </row>
        <row r="4303">
          <cell r="A4303" t="str">
            <v>湖北商贸</v>
          </cell>
          <cell r="B4303" t="str">
            <v>螺纹钢</v>
          </cell>
          <cell r="C4303" t="str">
            <v>HRB400E Φ28 9m</v>
          </cell>
          <cell r="D4303" t="str">
            <v>吨</v>
          </cell>
          <cell r="E4303">
            <v>8</v>
          </cell>
          <cell r="F4303">
            <v>45833</v>
          </cell>
          <cell r="G4303" t="str">
            <v>（中铁北京局-资乐高速6标）四川省乐山市市中区土主镇资乐高速TJ6标项目试验室</v>
          </cell>
          <cell r="H4303" t="str">
            <v>刘岩</v>
          </cell>
          <cell r="I4303">
            <v>18543566469</v>
          </cell>
        </row>
        <row r="4304">
          <cell r="A4304" t="str">
            <v>湖北商贸</v>
          </cell>
          <cell r="B4304" t="str">
            <v>高线</v>
          </cell>
          <cell r="C4304" t="str">
            <v>HPB300Φ10</v>
          </cell>
          <cell r="D4304" t="str">
            <v>吨</v>
          </cell>
          <cell r="E4304">
            <v>35</v>
          </cell>
          <cell r="F4304">
            <v>45833</v>
          </cell>
          <cell r="G4304" t="str">
            <v>（中铁广州局-资乐高速5标）四川省乐山市井研县希望大道116号</v>
          </cell>
          <cell r="H4304" t="str">
            <v>廖俊杰</v>
          </cell>
          <cell r="I4304">
            <v>15775100965</v>
          </cell>
        </row>
        <row r="4305">
          <cell r="A4305" t="str">
            <v>湖北商贸</v>
          </cell>
          <cell r="B4305" t="str">
            <v>高线</v>
          </cell>
          <cell r="C4305" t="str">
            <v>HPB300Φ10</v>
          </cell>
          <cell r="D4305" t="str">
            <v>吨</v>
          </cell>
          <cell r="E4305">
            <v>35</v>
          </cell>
          <cell r="F4305">
            <v>45833</v>
          </cell>
          <cell r="G4305" t="str">
            <v>（中铁广州局-资乐高速5标）四川省乐山市井研县希望大道116号</v>
          </cell>
          <cell r="H4305" t="str">
            <v>廖俊杰</v>
          </cell>
          <cell r="I4305">
            <v>15775100965</v>
          </cell>
        </row>
        <row r="4306">
          <cell r="A4306" t="str">
            <v>湖北商贸</v>
          </cell>
          <cell r="B4306" t="str">
            <v>高线</v>
          </cell>
          <cell r="C4306" t="str">
            <v>HPB300Φ10</v>
          </cell>
          <cell r="D4306" t="str">
            <v>吨</v>
          </cell>
          <cell r="E4306">
            <v>35</v>
          </cell>
          <cell r="F4306">
            <v>45833</v>
          </cell>
          <cell r="G4306" t="str">
            <v>（中铁广州局-资乐高速5标）四川省乐山市井研县希望大道116号</v>
          </cell>
          <cell r="H4306" t="str">
            <v>廖俊杰</v>
          </cell>
          <cell r="I4306">
            <v>15775100965</v>
          </cell>
        </row>
        <row r="4307">
          <cell r="A4307" t="str">
            <v>德胜恒嘉</v>
          </cell>
          <cell r="B4307" t="str">
            <v>螺纹钢</v>
          </cell>
          <cell r="C4307" t="str">
            <v>HRB400E Φ25 12m</v>
          </cell>
          <cell r="D4307" t="str">
            <v>吨</v>
          </cell>
          <cell r="E4307">
            <v>35</v>
          </cell>
          <cell r="F4307">
            <v>45833</v>
          </cell>
          <cell r="G4307" t="str">
            <v>（中铁广州局-资乐高速5标）四川省乐山市井研县希望大道116号</v>
          </cell>
          <cell r="H4307" t="str">
            <v>廖俊杰</v>
          </cell>
          <cell r="I4307">
            <v>15775100965</v>
          </cell>
        </row>
        <row r="4308">
          <cell r="A4308" t="str">
            <v>德胜恒嘉</v>
          </cell>
          <cell r="B4308" t="str">
            <v>螺纹钢</v>
          </cell>
          <cell r="C4308" t="str">
            <v>HRB400E Φ32 9m</v>
          </cell>
          <cell r="D4308" t="str">
            <v>吨</v>
          </cell>
          <cell r="E4308">
            <v>35</v>
          </cell>
          <cell r="F4308">
            <v>45833</v>
          </cell>
          <cell r="G4308" t="str">
            <v>（中铁广州局-资乐高速5标）四川省乐山市井研县希望大道116号</v>
          </cell>
          <cell r="H4308" t="str">
            <v>廖俊杰</v>
          </cell>
          <cell r="I4308">
            <v>15775100965</v>
          </cell>
        </row>
        <row r="4309">
          <cell r="A4309" t="str">
            <v>德胜恒嘉</v>
          </cell>
          <cell r="B4309" t="str">
            <v>螺纹钢</v>
          </cell>
          <cell r="C4309" t="str">
            <v>HRB400E Φ16 9m</v>
          </cell>
          <cell r="D4309" t="str">
            <v>吨</v>
          </cell>
          <cell r="E4309">
            <v>35</v>
          </cell>
          <cell r="F4309">
            <v>45833</v>
          </cell>
          <cell r="G4309" t="str">
            <v>（中铁广州局-资乐高速5标）四川省乐山市井研县希望大道116号</v>
          </cell>
          <cell r="H4309" t="str">
            <v>廖俊杰</v>
          </cell>
          <cell r="I4309">
            <v>15775100965</v>
          </cell>
        </row>
        <row r="4310">
          <cell r="A4310" t="str">
            <v>德胜恒嘉</v>
          </cell>
          <cell r="B4310" t="str">
            <v>螺纹钢</v>
          </cell>
          <cell r="C4310" t="str">
            <v>HRB500E Φ25 12m</v>
          </cell>
          <cell r="D4310" t="str">
            <v>吨</v>
          </cell>
          <cell r="E4310">
            <v>105</v>
          </cell>
          <cell r="F4310">
            <v>45833</v>
          </cell>
          <cell r="G4310" t="str">
            <v>（中铁广州局-资乐高速5标）四川省乐山市井研县希望大道116号</v>
          </cell>
          <cell r="H4310" t="str">
            <v>廖俊杰</v>
          </cell>
          <cell r="I4310">
            <v>15775100965</v>
          </cell>
        </row>
        <row r="4311">
          <cell r="A4311" t="str">
            <v>德胜恒嘉</v>
          </cell>
          <cell r="B4311" t="str">
            <v>螺纹钢</v>
          </cell>
          <cell r="C4311" t="str">
            <v>HRB400E Φ18 9m</v>
          </cell>
          <cell r="D4311" t="str">
            <v>吨</v>
          </cell>
          <cell r="E4311">
            <v>35</v>
          </cell>
          <cell r="F4311">
            <v>45833</v>
          </cell>
          <cell r="G4311" t="str">
            <v>（五局新津tod项目）成都市新津区旭辉天府未来城南(华金路南)</v>
          </cell>
          <cell r="H4311" t="str">
            <v>戴军</v>
          </cell>
          <cell r="I4311">
            <v>15984585768</v>
          </cell>
        </row>
        <row r="4312">
          <cell r="A4312" t="str">
            <v>德胜恒嘉</v>
          </cell>
          <cell r="B4312" t="str">
            <v>螺纹钢</v>
          </cell>
          <cell r="C4312" t="str">
            <v>HRB400E Φ12 9m</v>
          </cell>
          <cell r="D4312" t="str">
            <v>吨</v>
          </cell>
          <cell r="E4312">
            <v>35</v>
          </cell>
          <cell r="F4312">
            <v>45833</v>
          </cell>
          <cell r="G4312" t="str">
            <v>（中铁十局-资乐高速4标）四川省眉山市仁寿县彰加镇促进村中铁十局2#钢筋厂</v>
          </cell>
          <cell r="H4312" t="str">
            <v>杨飞</v>
          </cell>
          <cell r="I4312">
            <v>15667998777</v>
          </cell>
        </row>
        <row r="4313">
          <cell r="A4313" t="str">
            <v>德胜恒嘉</v>
          </cell>
          <cell r="B4313" t="str">
            <v>螺纹钢</v>
          </cell>
          <cell r="C4313" t="str">
            <v>HRB400E Φ12 9m</v>
          </cell>
          <cell r="D4313" t="str">
            <v>吨</v>
          </cell>
          <cell r="E4313">
            <v>35</v>
          </cell>
          <cell r="F4313">
            <v>45833</v>
          </cell>
          <cell r="G4313" t="str">
            <v>（中铁十局-资乐高速4标）四川省眉山市仁寿县彰加镇促进村中铁十局资乐高速1#钢筋场</v>
          </cell>
          <cell r="H4313" t="str">
            <v>杨飞</v>
          </cell>
          <cell r="I4313">
            <v>15667998777</v>
          </cell>
        </row>
        <row r="4314">
          <cell r="A4314" t="str">
            <v>玉昆</v>
          </cell>
          <cell r="B4314" t="str">
            <v>盘螺</v>
          </cell>
          <cell r="C4314" t="str">
            <v>HRB400E Φ8</v>
          </cell>
          <cell r="D4314" t="str">
            <v>吨</v>
          </cell>
          <cell r="E4314">
            <v>80</v>
          </cell>
          <cell r="F4314">
            <v>45833</v>
          </cell>
          <cell r="G4314" t="str">
            <v>（ 中铁一局四公司西昭高速6标3部）昭觉县洒拉地坡乡三分部山里钢筋场</v>
          </cell>
          <cell r="H4314" t="str">
            <v>陈忠</v>
          </cell>
          <cell r="I4314">
            <v>15730783825</v>
          </cell>
        </row>
        <row r="4315">
          <cell r="A4315" t="str">
            <v>玉昆</v>
          </cell>
          <cell r="B4315" t="str">
            <v>盘螺</v>
          </cell>
          <cell r="C4315" t="str">
            <v>HRB400E Φ10</v>
          </cell>
          <cell r="D4315" t="str">
            <v>吨</v>
          </cell>
          <cell r="E4315">
            <v>80</v>
          </cell>
          <cell r="F4315">
            <v>45833</v>
          </cell>
          <cell r="G4315" t="str">
            <v>（中铁一局四公司西昭高速6标4分部）四川省凉山彝族自治州昭觉县杨日占里</v>
          </cell>
          <cell r="H4315" t="str">
            <v>马占全</v>
          </cell>
          <cell r="I4315">
            <v>18189516465</v>
          </cell>
        </row>
        <row r="4316">
          <cell r="A4316" t="str">
            <v>玉昆</v>
          </cell>
          <cell r="B4316" t="str">
            <v>螺纹钢</v>
          </cell>
          <cell r="C4316" t="str">
            <v>HRB400EΦ22</v>
          </cell>
          <cell r="D4316" t="str">
            <v>吨</v>
          </cell>
          <cell r="E4316">
            <v>80</v>
          </cell>
          <cell r="F4316">
            <v>45833</v>
          </cell>
          <cell r="G4316" t="str">
            <v>（中铁广州局深圳公司西昭高速9标）四川省凉山彝族自治州西昌市西乡乡三百村</v>
          </cell>
          <cell r="H4316" t="str">
            <v>伍红林</v>
          </cell>
          <cell r="I4316">
            <v>15730783825</v>
          </cell>
        </row>
        <row r="4317">
          <cell r="A4317" t="str">
            <v>凤钢</v>
          </cell>
          <cell r="B4317" t="str">
            <v>盘螺</v>
          </cell>
          <cell r="C4317" t="str">
            <v>HRB400EΦ10</v>
          </cell>
          <cell r="D4317" t="str">
            <v>吨</v>
          </cell>
          <cell r="E4317">
            <v>35</v>
          </cell>
          <cell r="F4317">
            <v>45833</v>
          </cell>
          <cell r="G4317" t="str">
            <v>（中铁一局四公司西昭高速6标路面）昭觉县四开镇中铁一局项目部</v>
          </cell>
          <cell r="H4317" t="str">
            <v>徐大渊</v>
          </cell>
          <cell r="I4317">
            <v>19181770821</v>
          </cell>
        </row>
        <row r="4318">
          <cell r="A4318" t="str">
            <v>凤钢</v>
          </cell>
          <cell r="B4318" t="str">
            <v>高线</v>
          </cell>
          <cell r="C4318" t="str">
            <v>HPB300Ф12</v>
          </cell>
          <cell r="D4318" t="str">
            <v>吨</v>
          </cell>
          <cell r="E4318">
            <v>35</v>
          </cell>
          <cell r="F4318">
            <v>45833</v>
          </cell>
          <cell r="G4318" t="str">
            <v>（中铁一局四公司西昭高速6标路面）昭觉县四开镇中铁一局项目部</v>
          </cell>
          <cell r="H4318" t="str">
            <v>徐大渊</v>
          </cell>
          <cell r="I4318">
            <v>19181770821</v>
          </cell>
        </row>
        <row r="4319">
          <cell r="A4319" t="str">
            <v>海南海控</v>
          </cell>
          <cell r="B4319" t="str">
            <v>螺纹钢</v>
          </cell>
          <cell r="C4319" t="str">
            <v>HRB400EФ12*9m</v>
          </cell>
          <cell r="D4319" t="str">
            <v>吨</v>
          </cell>
          <cell r="E4319">
            <v>35</v>
          </cell>
          <cell r="F4319">
            <v>45834</v>
          </cell>
          <cell r="G4319" t="str">
            <v>（中铁六局呼和公司康新高速TJ4-2标）四川省甘孜藏族自治州康定市新都桥镇东俄罗三村中建八局搅拌站旁</v>
          </cell>
          <cell r="H4319" t="str">
            <v>王坤</v>
          </cell>
          <cell r="I4319">
            <v>15647490007</v>
          </cell>
        </row>
        <row r="4320">
          <cell r="A4320" t="str">
            <v>海南海控</v>
          </cell>
          <cell r="B4320" t="str">
            <v>盘圆</v>
          </cell>
          <cell r="C4320" t="str">
            <v>HPB300Ф8</v>
          </cell>
          <cell r="D4320" t="str">
            <v>吨</v>
          </cell>
          <cell r="E4320">
            <v>35</v>
          </cell>
          <cell r="F4320">
            <v>45834</v>
          </cell>
          <cell r="G4320" t="str">
            <v>（中铁六局呼和公司康新高速TJ4-2标）四川省甘孜藏族自治州康定市新都桥镇东俄罗三村中建八局搅拌站旁</v>
          </cell>
          <cell r="H4320" t="str">
            <v>王坤</v>
          </cell>
          <cell r="I4320">
            <v>15647490007</v>
          </cell>
        </row>
        <row r="4321">
          <cell r="A4321" t="str">
            <v>海南海控</v>
          </cell>
          <cell r="B4321" t="str">
            <v>盘圆</v>
          </cell>
          <cell r="C4321" t="str">
            <v>HPB300Ф12</v>
          </cell>
          <cell r="D4321" t="str">
            <v>吨</v>
          </cell>
          <cell r="E4321">
            <v>35</v>
          </cell>
          <cell r="F4321">
            <v>45834</v>
          </cell>
          <cell r="G4321" t="str">
            <v>（中铁六局呼和公司康新高速TJ4-2标）四川省甘孜藏族自治州康定市新都桥镇东俄罗三村中建八局搅拌站旁</v>
          </cell>
          <cell r="H4321" t="str">
            <v>王坤</v>
          </cell>
          <cell r="I4321">
            <v>15647490007</v>
          </cell>
        </row>
        <row r="4322">
          <cell r="A4322" t="str">
            <v>达钢</v>
          </cell>
          <cell r="B4322" t="str">
            <v>螺纹钢</v>
          </cell>
          <cell r="C4322" t="str">
            <v>HRB400E Φ12 9m</v>
          </cell>
          <cell r="D4322" t="str">
            <v>吨</v>
          </cell>
          <cell r="E4322">
            <v>6</v>
          </cell>
          <cell r="F4322">
            <v>45834</v>
          </cell>
          <cell r="G4322" t="str">
            <v>(五冶钢构医学科学产业园建设项目房建一部-四标（3-7）)四川省南充市顺庆区搬罾街道学府大道二段</v>
          </cell>
          <cell r="H4322" t="str">
            <v>胡泽宇</v>
          </cell>
          <cell r="I4322">
            <v>18141337338</v>
          </cell>
        </row>
        <row r="4323">
          <cell r="A4323" t="str">
            <v>达钢</v>
          </cell>
          <cell r="B4323" t="str">
            <v>螺纹钢</v>
          </cell>
          <cell r="C4323" t="str">
            <v>HRB400E Φ14 9m</v>
          </cell>
          <cell r="D4323" t="str">
            <v>吨</v>
          </cell>
          <cell r="E4323">
            <v>21</v>
          </cell>
          <cell r="F4323">
            <v>45834</v>
          </cell>
          <cell r="G4323" t="str">
            <v>(五冶钢构医学科学产业园建设项目房建一部-四标（3-7）)四川省南充市顺庆区搬罾街道学府大道二段</v>
          </cell>
          <cell r="H4323" t="str">
            <v>胡泽宇</v>
          </cell>
          <cell r="I4323">
            <v>18141337338</v>
          </cell>
        </row>
        <row r="4324">
          <cell r="A4324" t="str">
            <v>达钢</v>
          </cell>
          <cell r="B4324" t="str">
            <v>螺纹钢</v>
          </cell>
          <cell r="C4324" t="str">
            <v>HRB500E Φ12</v>
          </cell>
          <cell r="D4324" t="str">
            <v>吨</v>
          </cell>
          <cell r="E4324">
            <v>9</v>
          </cell>
          <cell r="F4324">
            <v>45834</v>
          </cell>
          <cell r="G4324" t="str">
            <v>（商投建工达州中医药科技园-4工区-3号楼）达州市通川区达州中医药职业学院犀牛大道北段</v>
          </cell>
          <cell r="H4324" t="str">
            <v>张扬</v>
          </cell>
          <cell r="I4324">
            <v>18381904567</v>
          </cell>
        </row>
        <row r="4325">
          <cell r="A4325" t="str">
            <v>达钢</v>
          </cell>
          <cell r="B4325" t="str">
            <v>螺纹钢</v>
          </cell>
          <cell r="C4325" t="str">
            <v>HRB500E Φ20</v>
          </cell>
          <cell r="D4325" t="str">
            <v>吨</v>
          </cell>
          <cell r="E4325">
            <v>12</v>
          </cell>
          <cell r="F4325">
            <v>45834</v>
          </cell>
          <cell r="G4325" t="str">
            <v>（商投建工达州中医药科技园-4工区-3号楼）达州市通川区达州中医药职业学院犀牛大道北段</v>
          </cell>
          <cell r="H4325" t="str">
            <v>张扬</v>
          </cell>
          <cell r="I4325">
            <v>18381904567</v>
          </cell>
        </row>
        <row r="4326">
          <cell r="A4326" t="str">
            <v>达钢</v>
          </cell>
          <cell r="B4326" t="str">
            <v>螺纹钢</v>
          </cell>
          <cell r="C4326" t="str">
            <v>HRB500E Φ12</v>
          </cell>
          <cell r="D4326" t="str">
            <v>吨</v>
          </cell>
          <cell r="E4326">
            <v>6</v>
          </cell>
          <cell r="F4326">
            <v>45834</v>
          </cell>
          <cell r="G4326" t="str">
            <v>（商投建工达州中医药科技园-4工区-8号楼）达州市通川区达州中医药职业学院犀牛大道北段</v>
          </cell>
          <cell r="H4326" t="str">
            <v>张扬</v>
          </cell>
          <cell r="I4326">
            <v>18381904567</v>
          </cell>
        </row>
        <row r="4327">
          <cell r="A4327" t="str">
            <v>达钢</v>
          </cell>
          <cell r="B4327" t="str">
            <v>螺纹钢</v>
          </cell>
          <cell r="C4327" t="str">
            <v>HRB500E Φ16</v>
          </cell>
          <cell r="D4327" t="str">
            <v>吨</v>
          </cell>
          <cell r="E4327">
            <v>6</v>
          </cell>
          <cell r="F4327">
            <v>45834</v>
          </cell>
          <cell r="G4327" t="str">
            <v>（商投建工达州中医药科技园-4工区-8号楼）达州市通川区达州中医药职业学院犀牛大道北段</v>
          </cell>
          <cell r="H4327" t="str">
            <v>张扬</v>
          </cell>
          <cell r="I4327">
            <v>18381904567</v>
          </cell>
        </row>
        <row r="4328">
          <cell r="A4328" t="str">
            <v>达钢</v>
          </cell>
          <cell r="B4328" t="str">
            <v>螺纹钢</v>
          </cell>
          <cell r="C4328" t="str">
            <v>HRB500E Φ20</v>
          </cell>
          <cell r="D4328" t="str">
            <v>吨</v>
          </cell>
          <cell r="E4328">
            <v>24</v>
          </cell>
          <cell r="F4328">
            <v>45834</v>
          </cell>
          <cell r="G4328" t="str">
            <v>（商投建工达州中医药科技园-4工区-8号楼）达州市通川区达州中医药职业学院犀牛大道北段</v>
          </cell>
          <cell r="H4328" t="str">
            <v>张扬</v>
          </cell>
          <cell r="I4328">
            <v>18381904567</v>
          </cell>
        </row>
        <row r="4329">
          <cell r="A4329" t="str">
            <v>德胜恒嘉</v>
          </cell>
          <cell r="B4329" t="str">
            <v>螺纹钢</v>
          </cell>
          <cell r="C4329" t="str">
            <v>HRB400E Φ32 9m</v>
          </cell>
          <cell r="D4329" t="str">
            <v>吨</v>
          </cell>
          <cell r="E4329">
            <v>35</v>
          </cell>
          <cell r="F4329">
            <v>45834</v>
          </cell>
          <cell r="G4329" t="str">
            <v>（中铁广州局-资乐高速5标）四川省乐山市井研县希望大道116号</v>
          </cell>
          <cell r="H4329" t="str">
            <v>廖俊杰</v>
          </cell>
          <cell r="I4329">
            <v>15775100965</v>
          </cell>
        </row>
        <row r="4330">
          <cell r="A4330" t="str">
            <v>德胜恒嘉</v>
          </cell>
          <cell r="B4330" t="str">
            <v>螺纹钢</v>
          </cell>
          <cell r="C4330" t="str">
            <v>HRB400E Φ16 9m</v>
          </cell>
          <cell r="D4330" t="str">
            <v>吨</v>
          </cell>
          <cell r="E4330">
            <v>35</v>
          </cell>
          <cell r="F4330">
            <v>45834</v>
          </cell>
          <cell r="G4330" t="str">
            <v>（中铁广州局-资乐高速5标）四川省乐山市井研县希望大道116号</v>
          </cell>
          <cell r="H4330" t="str">
            <v>廖俊杰</v>
          </cell>
          <cell r="I4330">
            <v>15775100965</v>
          </cell>
        </row>
        <row r="4331">
          <cell r="A4331" t="str">
            <v>德胜恒嘉</v>
          </cell>
          <cell r="B4331" t="str">
            <v>螺纹钢</v>
          </cell>
          <cell r="C4331" t="str">
            <v>HRB400E Φ12 9m</v>
          </cell>
          <cell r="D4331" t="str">
            <v>吨</v>
          </cell>
          <cell r="E4331">
            <v>35</v>
          </cell>
          <cell r="F4331">
            <v>45834</v>
          </cell>
          <cell r="G4331" t="str">
            <v>（中铁十局-资乐高速4标）四川省眉山市仁寿县彰加镇促进村中铁十局2#钢筋厂</v>
          </cell>
          <cell r="H4331" t="str">
            <v>杨飞</v>
          </cell>
          <cell r="I4331">
            <v>15667998777</v>
          </cell>
        </row>
        <row r="4332">
          <cell r="A4332" t="str">
            <v>德胜恒嘉</v>
          </cell>
          <cell r="B4332" t="str">
            <v>螺纹钢</v>
          </cell>
          <cell r="C4332" t="str">
            <v>HRB400E Φ12 9m</v>
          </cell>
          <cell r="D4332" t="str">
            <v>吨</v>
          </cell>
          <cell r="E4332">
            <v>35</v>
          </cell>
          <cell r="F4332">
            <v>45834</v>
          </cell>
          <cell r="G4332" t="str">
            <v>（中铁十局-资乐高速4标）四川省眉山市仁寿县彰加镇促进村中铁十局资乐高速1#钢筋场</v>
          </cell>
          <cell r="H4332" t="str">
            <v>杨飞</v>
          </cell>
          <cell r="I4332">
            <v>15667998777</v>
          </cell>
        </row>
        <row r="4333">
          <cell r="A4333" t="str">
            <v>德胜恒嘉</v>
          </cell>
          <cell r="B4333" t="str">
            <v>螺纹钢</v>
          </cell>
          <cell r="C4333" t="str">
            <v>HRB400EФ18*9m</v>
          </cell>
          <cell r="D4333" t="str">
            <v>吨</v>
          </cell>
          <cell r="E4333">
            <v>70</v>
          </cell>
          <cell r="F4333">
            <v>45834</v>
          </cell>
          <cell r="G4333" t="str">
            <v>（中铁六局呼和公司康新高速TJ4-2标）四川省甘孜藏族自治州康定市新都桥镇东俄罗三村中建八局搅拌站旁</v>
          </cell>
          <cell r="H4333" t="str">
            <v>王坤</v>
          </cell>
          <cell r="I4333">
            <v>15647490007</v>
          </cell>
        </row>
        <row r="4334">
          <cell r="A4334" t="str">
            <v>钢固融</v>
          </cell>
          <cell r="B4334" t="str">
            <v>高线</v>
          </cell>
          <cell r="C4334" t="str">
            <v>HPB300 Φ8</v>
          </cell>
          <cell r="D4334" t="str">
            <v>吨</v>
          </cell>
          <cell r="E4334">
            <v>2.5</v>
          </cell>
          <cell r="F4334">
            <v>45834</v>
          </cell>
          <cell r="G4334" t="str">
            <v>(五冶建设扩建艺体中学二期工程)四川省成都市双流区光荣路成都艺体中学南200米</v>
          </cell>
          <cell r="H4334" t="str">
            <v>谢序强</v>
          </cell>
          <cell r="I4334">
            <v>13458588232</v>
          </cell>
        </row>
        <row r="4335">
          <cell r="A4335" t="str">
            <v>钢固融</v>
          </cell>
          <cell r="B4335" t="str">
            <v>高线</v>
          </cell>
          <cell r="C4335" t="str">
            <v>HPB300 Φ10</v>
          </cell>
          <cell r="D4335" t="str">
            <v>吨</v>
          </cell>
          <cell r="E4335">
            <v>2.5</v>
          </cell>
          <cell r="F4335">
            <v>45834</v>
          </cell>
          <cell r="G4335" t="str">
            <v>(五冶建设扩建艺体中学二期工程)四川省成都市双流区光荣路成都艺体中学南200米</v>
          </cell>
          <cell r="H4335" t="str">
            <v>谢序强</v>
          </cell>
          <cell r="I4335">
            <v>13458588232</v>
          </cell>
        </row>
        <row r="4336">
          <cell r="A4336" t="str">
            <v>钢固融</v>
          </cell>
          <cell r="B4336" t="str">
            <v>盘螺</v>
          </cell>
          <cell r="C4336" t="str">
            <v>HRB400E Φ6</v>
          </cell>
          <cell r="D4336" t="str">
            <v>吨</v>
          </cell>
          <cell r="E4336">
            <v>2.5</v>
          </cell>
          <cell r="F4336">
            <v>45834</v>
          </cell>
          <cell r="G4336" t="str">
            <v>(五冶建设扩建艺体中学二期工程)四川省成都市双流区光荣路成都艺体中学南200米</v>
          </cell>
          <cell r="H4336" t="str">
            <v>谢序强</v>
          </cell>
          <cell r="I4336">
            <v>13458588232</v>
          </cell>
        </row>
        <row r="4337">
          <cell r="A4337" t="str">
            <v>钢固融</v>
          </cell>
          <cell r="B4337" t="str">
            <v>螺纹钢</v>
          </cell>
          <cell r="C4337" t="str">
            <v>HRB400E Φ12 9m</v>
          </cell>
          <cell r="D4337" t="str">
            <v>吨</v>
          </cell>
          <cell r="E4337">
            <v>25</v>
          </cell>
          <cell r="F4337">
            <v>45834</v>
          </cell>
          <cell r="G4337" t="str">
            <v>(五冶建设扩建艺体中学二期工程)四川省成都市双流区光荣路成都艺体中学南200米</v>
          </cell>
          <cell r="H4337" t="str">
            <v>谢序强</v>
          </cell>
          <cell r="I4337">
            <v>13458588232</v>
          </cell>
        </row>
        <row r="4338">
          <cell r="A4338" t="str">
            <v>润耀</v>
          </cell>
          <cell r="B4338" t="str">
            <v>螺纹钢</v>
          </cell>
          <cell r="C4338" t="str">
            <v>HRB400E Φ12 9m</v>
          </cell>
          <cell r="D4338" t="str">
            <v>吨</v>
          </cell>
          <cell r="E4338">
            <v>3</v>
          </cell>
          <cell r="F4338">
            <v>45834</v>
          </cell>
          <cell r="G4338" t="str">
            <v>(五冶建设扩建艺体中学二期工程)四川省成都市双流区光荣路成都艺体中学南200米</v>
          </cell>
          <cell r="H4338" t="str">
            <v>谢序强</v>
          </cell>
          <cell r="I4338">
            <v>13458588232</v>
          </cell>
        </row>
        <row r="4339">
          <cell r="A4339" t="str">
            <v>润耀</v>
          </cell>
          <cell r="B4339" t="str">
            <v>螺纹钢</v>
          </cell>
          <cell r="C4339" t="str">
            <v>HRB400E Φ18 9m</v>
          </cell>
          <cell r="D4339" t="str">
            <v>吨</v>
          </cell>
          <cell r="E4339">
            <v>15</v>
          </cell>
          <cell r="F4339">
            <v>45834</v>
          </cell>
          <cell r="G4339" t="str">
            <v>(五冶建设扩建艺体中学二期工程)四川省成都市双流区光荣路成都艺体中学南200米</v>
          </cell>
          <cell r="H4339" t="str">
            <v>谢序强</v>
          </cell>
          <cell r="I4339">
            <v>13458588232</v>
          </cell>
        </row>
        <row r="4340">
          <cell r="A4340" t="str">
            <v>润耀</v>
          </cell>
          <cell r="B4340" t="str">
            <v>螺纹钢</v>
          </cell>
          <cell r="C4340" t="str">
            <v>HRB400E Φ25 9m</v>
          </cell>
          <cell r="D4340" t="str">
            <v>吨</v>
          </cell>
          <cell r="E4340">
            <v>9</v>
          </cell>
          <cell r="F4340">
            <v>45834</v>
          </cell>
          <cell r="G4340" t="str">
            <v>(五冶建设扩建艺体中学二期工程)四川省成都市双流区光荣路成都艺体中学南200米</v>
          </cell>
          <cell r="H4340" t="str">
            <v>谢序强</v>
          </cell>
          <cell r="I4340">
            <v>13458588232</v>
          </cell>
        </row>
        <row r="4341">
          <cell r="A4341" t="str">
            <v>润耀</v>
          </cell>
          <cell r="B4341" t="str">
            <v>螺纹钢</v>
          </cell>
          <cell r="C4341" t="str">
            <v>HRB500E Φ14</v>
          </cell>
          <cell r="D4341" t="str">
            <v>吨</v>
          </cell>
          <cell r="E4341">
            <v>6</v>
          </cell>
          <cell r="F4341">
            <v>45834</v>
          </cell>
          <cell r="G4341" t="str">
            <v>(五冶建设扩建艺体中学二期工程)四川省成都市双流区光荣路成都艺体中学南200米</v>
          </cell>
          <cell r="H4341" t="str">
            <v>谢序强</v>
          </cell>
          <cell r="I4341">
            <v>13458588232</v>
          </cell>
        </row>
        <row r="4342">
          <cell r="A4342" t="str">
            <v>润耀</v>
          </cell>
          <cell r="B4342" t="str">
            <v>螺纹钢</v>
          </cell>
          <cell r="C4342" t="str">
            <v>HRB500E Φ16</v>
          </cell>
          <cell r="D4342" t="str">
            <v>吨</v>
          </cell>
          <cell r="E4342">
            <v>6</v>
          </cell>
          <cell r="F4342">
            <v>45834</v>
          </cell>
          <cell r="G4342" t="str">
            <v>(五冶建设扩建艺体中学二期工程)四川省成都市双流区光荣路成都艺体中学南200米</v>
          </cell>
          <cell r="H4342" t="str">
            <v>谢序强</v>
          </cell>
          <cell r="I4342">
            <v>13458588232</v>
          </cell>
        </row>
        <row r="4343">
          <cell r="A4343" t="str">
            <v>润耀</v>
          </cell>
          <cell r="B4343" t="str">
            <v>螺纹钢</v>
          </cell>
          <cell r="C4343" t="str">
            <v>HRB500E Φ18</v>
          </cell>
          <cell r="D4343" t="str">
            <v>吨</v>
          </cell>
          <cell r="E4343">
            <v>6</v>
          </cell>
          <cell r="F4343">
            <v>45834</v>
          </cell>
          <cell r="G4343" t="str">
            <v>(五冶建设扩建艺体中学二期工程)四川省成都市双流区光荣路成都艺体中学南200米</v>
          </cell>
          <cell r="H4343" t="str">
            <v>谢序强</v>
          </cell>
          <cell r="I4343">
            <v>13458588232</v>
          </cell>
        </row>
        <row r="4344">
          <cell r="A4344" t="str">
            <v>润耀</v>
          </cell>
          <cell r="B4344" t="str">
            <v>螺纹钢</v>
          </cell>
          <cell r="C4344" t="str">
            <v>HRB500E Φ20</v>
          </cell>
          <cell r="D4344" t="str">
            <v>吨</v>
          </cell>
          <cell r="E4344">
            <v>6</v>
          </cell>
          <cell r="F4344">
            <v>45834</v>
          </cell>
          <cell r="G4344" t="str">
            <v>(五冶建设扩建艺体中学二期工程)四川省成都市双流区光荣路成都艺体中学南200米</v>
          </cell>
          <cell r="H4344" t="str">
            <v>谢序强</v>
          </cell>
          <cell r="I4344">
            <v>13458588232</v>
          </cell>
        </row>
        <row r="4345">
          <cell r="A4345" t="str">
            <v>润耀</v>
          </cell>
          <cell r="B4345" t="str">
            <v>螺纹钢</v>
          </cell>
          <cell r="C4345" t="str">
            <v>HRB500E Φ22</v>
          </cell>
          <cell r="D4345" t="str">
            <v>吨</v>
          </cell>
          <cell r="E4345">
            <v>6</v>
          </cell>
          <cell r="F4345">
            <v>45834</v>
          </cell>
          <cell r="G4345" t="str">
            <v>(五冶建设扩建艺体中学二期工程)四川省成都市双流区光荣路成都艺体中学南200米</v>
          </cell>
          <cell r="H4345" t="str">
            <v>谢序强</v>
          </cell>
          <cell r="I4345">
            <v>13458588232</v>
          </cell>
        </row>
        <row r="4346">
          <cell r="A4346" t="str">
            <v>润耀</v>
          </cell>
          <cell r="B4346" t="str">
            <v>螺纹钢</v>
          </cell>
          <cell r="C4346" t="str">
            <v>HRB500E Φ25</v>
          </cell>
          <cell r="D4346" t="str">
            <v>吨</v>
          </cell>
          <cell r="E4346">
            <v>9</v>
          </cell>
          <cell r="F4346">
            <v>45834</v>
          </cell>
          <cell r="G4346" t="str">
            <v>(五冶建设扩建艺体中学二期工程)四川省成都市双流区光荣路成都艺体中学南200米</v>
          </cell>
          <cell r="H4346" t="str">
            <v>谢序强</v>
          </cell>
          <cell r="I4346">
            <v>13458588232</v>
          </cell>
        </row>
        <row r="4347">
          <cell r="A4347" t="str">
            <v>润耀</v>
          </cell>
          <cell r="B4347" t="str">
            <v>螺纹钢</v>
          </cell>
          <cell r="C4347" t="str">
            <v>HRB500E Φ28</v>
          </cell>
          <cell r="D4347" t="str">
            <v>吨</v>
          </cell>
          <cell r="E4347">
            <v>3</v>
          </cell>
          <cell r="F4347">
            <v>45834</v>
          </cell>
          <cell r="G4347" t="str">
            <v>(五冶建设扩建艺体中学二期工程)四川省成都市双流区光荣路成都艺体中学南200米</v>
          </cell>
          <cell r="H4347" t="str">
            <v>谢序强</v>
          </cell>
          <cell r="I4347">
            <v>13458588232</v>
          </cell>
        </row>
        <row r="4348">
          <cell r="A4348" t="str">
            <v>润耀</v>
          </cell>
          <cell r="B4348" t="str">
            <v>螺纹钢</v>
          </cell>
          <cell r="C4348" t="str">
            <v>HRB500E Φ32</v>
          </cell>
          <cell r="D4348" t="str">
            <v>吨</v>
          </cell>
          <cell r="E4348">
            <v>3</v>
          </cell>
          <cell r="F4348">
            <v>45834</v>
          </cell>
          <cell r="G4348" t="str">
            <v>(五冶建设扩建艺体中学二期工程)四川省成都市双流区光荣路成都艺体中学南200米</v>
          </cell>
          <cell r="H4348" t="str">
            <v>谢序强</v>
          </cell>
          <cell r="I4348">
            <v>13458588232</v>
          </cell>
        </row>
        <row r="4349">
          <cell r="A4349" t="str">
            <v>润耀</v>
          </cell>
          <cell r="B4349" t="str">
            <v>螺纹钢</v>
          </cell>
          <cell r="C4349" t="str">
            <v>HRB400E Φ28×9米</v>
          </cell>
          <cell r="D4349" t="str">
            <v>吨</v>
          </cell>
          <cell r="E4349">
            <v>105</v>
          </cell>
          <cell r="F4349">
            <v>45834</v>
          </cell>
          <cell r="G4349" t="str">
            <v>（自永1标八局二分公司钢筋棚过磅）沿滩区川南中小企业创业园(金川路东50米)  </v>
          </cell>
          <cell r="H4349" t="str">
            <v>李锐</v>
          </cell>
          <cell r="I4349" t="str">
            <v>李锐13890668545</v>
          </cell>
        </row>
        <row r="4350">
          <cell r="A4350" t="str">
            <v>润耀</v>
          </cell>
          <cell r="B4350" t="str">
            <v>螺纹钢</v>
          </cell>
          <cell r="C4350" t="str">
            <v>HRB400E Φ20×9米</v>
          </cell>
          <cell r="D4350" t="str">
            <v>吨</v>
          </cell>
          <cell r="E4350">
            <v>19</v>
          </cell>
          <cell r="F4350">
            <v>45834</v>
          </cell>
          <cell r="G4350" t="str">
            <v>（自永1标八局二分公司钢筋棚过磅）沿滩区川南中小企业创业园(金川路东50米)  </v>
          </cell>
          <cell r="H4350" t="str">
            <v>李锐</v>
          </cell>
          <cell r="I4350">
            <v>13890668545</v>
          </cell>
        </row>
        <row r="4351">
          <cell r="A4351" t="str">
            <v>润耀</v>
          </cell>
          <cell r="B4351" t="str">
            <v>螺纹钢</v>
          </cell>
          <cell r="C4351" t="str">
            <v>HRB400E Φ16×9米</v>
          </cell>
          <cell r="D4351" t="str">
            <v>吨</v>
          </cell>
          <cell r="E4351">
            <v>18</v>
          </cell>
          <cell r="F4351">
            <v>45834</v>
          </cell>
          <cell r="G4351" t="str">
            <v>（自永1标八局二分公司钢筋棚过磅）沿滩区川南中小企业创业园(金川路东50米)  </v>
          </cell>
          <cell r="H4351" t="str">
            <v>李锐</v>
          </cell>
          <cell r="I4351">
            <v>13890668545</v>
          </cell>
        </row>
        <row r="4352">
          <cell r="A4352" t="str">
            <v>润耀</v>
          </cell>
          <cell r="B4352" t="str">
            <v>螺纹钢</v>
          </cell>
          <cell r="C4352" t="str">
            <v>HRB400E Φ12×9米</v>
          </cell>
          <cell r="D4352" t="str">
            <v>吨</v>
          </cell>
          <cell r="E4352">
            <v>70</v>
          </cell>
          <cell r="F4352">
            <v>45834</v>
          </cell>
          <cell r="G4352" t="str">
            <v>（自永1标八局二分公司钢筋棚过磅）沿滩区川南中小企业创业园(金川路东50米)  </v>
          </cell>
          <cell r="H4352" t="str">
            <v>李锐</v>
          </cell>
          <cell r="I4352">
            <v>13890668545</v>
          </cell>
        </row>
        <row r="4353">
          <cell r="A4353" t="str">
            <v>润耀</v>
          </cell>
          <cell r="B4353" t="str">
            <v>螺纹钢</v>
          </cell>
          <cell r="C4353" t="str">
            <v>HRB400E Φ20×12米</v>
          </cell>
          <cell r="D4353" t="str">
            <v>吨</v>
          </cell>
          <cell r="E4353">
            <v>10</v>
          </cell>
          <cell r="F4353">
            <v>45834</v>
          </cell>
          <cell r="G4353" t="str">
            <v>自永4标一局四公司（四川省内江市隆昌市金鹅街道自永4标一局四公司钢筋棚）</v>
          </cell>
          <cell r="H4353" t="str">
            <v>郝优</v>
          </cell>
          <cell r="I4353">
            <v>13891371707</v>
          </cell>
        </row>
        <row r="4354">
          <cell r="A4354" t="str">
            <v>润耀</v>
          </cell>
          <cell r="B4354" t="str">
            <v>螺纹钢</v>
          </cell>
          <cell r="C4354" t="str">
            <v>HRB400E Φ25×12米</v>
          </cell>
          <cell r="D4354" t="str">
            <v>吨</v>
          </cell>
          <cell r="E4354">
            <v>25</v>
          </cell>
          <cell r="F4354">
            <v>45834</v>
          </cell>
          <cell r="G4354" t="str">
            <v>自永4标一局四公司（四川省内江市隆昌市金鹅街道自永4标一局四公司钢筋棚）</v>
          </cell>
          <cell r="H4354" t="str">
            <v>郝优</v>
          </cell>
          <cell r="I4354">
            <v>13891371707</v>
          </cell>
        </row>
        <row r="4355">
          <cell r="A4355" t="str">
            <v>吉晨盛泰</v>
          </cell>
          <cell r="B4355" t="str">
            <v>盘螺</v>
          </cell>
          <cell r="C4355" t="str">
            <v>HRB400E Φ8</v>
          </cell>
          <cell r="D4355" t="str">
            <v>吨</v>
          </cell>
          <cell r="E4355">
            <v>28</v>
          </cell>
          <cell r="F4355">
            <v>45835</v>
          </cell>
          <cell r="G4355" t="str">
            <v>（ 中铁一局四公司西昭高速6标3部）昭觉县洒拉地坡乡三分部山里钢筋场</v>
          </cell>
          <cell r="H4355" t="str">
            <v>陈忠</v>
          </cell>
          <cell r="I4355">
            <v>15730783825</v>
          </cell>
        </row>
        <row r="4356">
          <cell r="A4356" t="str">
            <v>吉晨盛泰</v>
          </cell>
          <cell r="B4356" t="str">
            <v>盘螺</v>
          </cell>
          <cell r="C4356" t="str">
            <v>HRB400E Φ10</v>
          </cell>
          <cell r="D4356" t="str">
            <v>吨</v>
          </cell>
          <cell r="E4356">
            <v>100</v>
          </cell>
          <cell r="F4356">
            <v>45835</v>
          </cell>
          <cell r="G4356" t="str">
            <v>（ 中铁一局四公司西昭高速6标3部）昭觉县洒拉地坡乡三分部山里钢筋场</v>
          </cell>
          <cell r="H4356" t="str">
            <v>陈忠</v>
          </cell>
          <cell r="I4356">
            <v>15730783825</v>
          </cell>
        </row>
        <row r="4357">
          <cell r="A4357" t="str">
            <v>吉晨盛泰</v>
          </cell>
          <cell r="B4357" t="str">
            <v>盘螺</v>
          </cell>
          <cell r="C4357" t="str">
            <v>HRB400E Φ12</v>
          </cell>
          <cell r="D4357" t="str">
            <v>吨</v>
          </cell>
          <cell r="E4357">
            <v>190</v>
          </cell>
          <cell r="F4357">
            <v>45835</v>
          </cell>
          <cell r="G4357" t="str">
            <v>（ 中铁一局四公司西昭高速6标3部）昭觉县洒拉地坡乡三分部山里钢筋场</v>
          </cell>
          <cell r="H4357" t="str">
            <v>陈忠</v>
          </cell>
          <cell r="I4357">
            <v>15730783825</v>
          </cell>
        </row>
        <row r="4358">
          <cell r="A4358" t="str">
            <v>吉晨盛泰</v>
          </cell>
          <cell r="B4358" t="str">
            <v>螺纹钢</v>
          </cell>
          <cell r="C4358" t="str">
            <v>HRB400E Φ14</v>
          </cell>
          <cell r="D4358" t="str">
            <v>吨</v>
          </cell>
          <cell r="E4358">
            <v>40</v>
          </cell>
          <cell r="F4358">
            <v>45835</v>
          </cell>
          <cell r="G4358" t="str">
            <v>（ 中铁一局四公司西昭高速6标3部）昭觉县洒拉地坡乡三分部山里钢筋场</v>
          </cell>
          <cell r="H4358" t="str">
            <v>陈忠</v>
          </cell>
          <cell r="I4358">
            <v>15730783825</v>
          </cell>
        </row>
        <row r="4359">
          <cell r="A4359" t="str">
            <v>吉晨盛泰</v>
          </cell>
          <cell r="B4359" t="str">
            <v>螺纹钢</v>
          </cell>
          <cell r="C4359" t="str">
            <v>HRB400E Φ16</v>
          </cell>
          <cell r="D4359" t="str">
            <v>吨</v>
          </cell>
          <cell r="E4359">
            <v>80</v>
          </cell>
          <cell r="F4359">
            <v>45835</v>
          </cell>
          <cell r="G4359" t="str">
            <v>（ 中铁一局四公司西昭高速6标3部）昭觉县洒拉地坡乡三分部山里钢筋场</v>
          </cell>
          <cell r="H4359" t="str">
            <v>陈忠</v>
          </cell>
          <cell r="I4359">
            <v>15730783825</v>
          </cell>
        </row>
        <row r="4360">
          <cell r="A4360" t="str">
            <v>吉晨盛泰</v>
          </cell>
          <cell r="B4360" t="str">
            <v>螺纹钢</v>
          </cell>
          <cell r="C4360" t="str">
            <v>HRB400E Φ20</v>
          </cell>
          <cell r="D4360" t="str">
            <v>吨</v>
          </cell>
          <cell r="E4360">
            <v>25</v>
          </cell>
          <cell r="F4360">
            <v>45835</v>
          </cell>
          <cell r="G4360" t="str">
            <v>（ 中铁一局四公司西昭高速6标3部）昭觉县洒拉地坡乡三分部山里钢筋场</v>
          </cell>
          <cell r="H4360" t="str">
            <v>陈忠</v>
          </cell>
          <cell r="I4360">
            <v>15730783825</v>
          </cell>
        </row>
        <row r="4361">
          <cell r="A4361" t="str">
            <v>吉晨盛泰</v>
          </cell>
          <cell r="B4361" t="str">
            <v>螺纹钢</v>
          </cell>
          <cell r="C4361" t="str">
            <v>HRB400E Φ22</v>
          </cell>
          <cell r="D4361" t="str">
            <v>吨</v>
          </cell>
          <cell r="E4361">
            <v>12</v>
          </cell>
          <cell r="F4361">
            <v>45835</v>
          </cell>
          <cell r="G4361" t="str">
            <v>（ 中铁一局四公司西昭高速6标3部）昭觉县洒拉地坡乡三分部山里钢筋场</v>
          </cell>
          <cell r="H4361" t="str">
            <v>陈忠</v>
          </cell>
          <cell r="I4361">
            <v>15730783825</v>
          </cell>
        </row>
        <row r="4362">
          <cell r="A4362" t="str">
            <v>吉晨盛泰</v>
          </cell>
          <cell r="B4362" t="str">
            <v>螺纹钢</v>
          </cell>
          <cell r="C4362" t="str">
            <v>HRB400E Φ25</v>
          </cell>
          <cell r="D4362" t="str">
            <v>吨</v>
          </cell>
          <cell r="E4362">
            <v>35</v>
          </cell>
          <cell r="F4362">
            <v>45835</v>
          </cell>
          <cell r="G4362" t="str">
            <v>（ 中铁一局四公司西昭高速6标3部）昭觉县洒拉地坡乡三分部山里钢筋场</v>
          </cell>
          <cell r="H4362" t="str">
            <v>陈忠</v>
          </cell>
          <cell r="I4362">
            <v>15730783825</v>
          </cell>
        </row>
        <row r="4363">
          <cell r="A4363" t="str">
            <v>吉晨盛泰</v>
          </cell>
          <cell r="B4363" t="str">
            <v>螺纹钢</v>
          </cell>
          <cell r="C4363" t="str">
            <v>HRB500E Φ32</v>
          </cell>
          <cell r="D4363" t="str">
            <v>吨</v>
          </cell>
          <cell r="E4363">
            <v>80</v>
          </cell>
          <cell r="F4363">
            <v>45835</v>
          </cell>
          <cell r="G4363" t="str">
            <v>（ 中铁一局四公司西昭高速6标3部）昭觉县洒拉地坡乡三分部山里钢筋场</v>
          </cell>
          <cell r="H4363" t="str">
            <v>陈忠</v>
          </cell>
          <cell r="I4363">
            <v>15730783825</v>
          </cell>
        </row>
        <row r="4364">
          <cell r="A4364" t="str">
            <v>吉晨盛泰</v>
          </cell>
          <cell r="B4364" t="str">
            <v>盘螺</v>
          </cell>
          <cell r="C4364" t="str">
            <v>HRB400E Φ10</v>
          </cell>
          <cell r="D4364" t="str">
            <v>吨</v>
          </cell>
          <cell r="E4364">
            <v>200</v>
          </cell>
          <cell r="F4364">
            <v>45835</v>
          </cell>
          <cell r="G4364" t="str">
            <v>（中铁一局四公司西昭高速6标4分部）四川省凉山彝族自治州昭觉县杨日占里</v>
          </cell>
          <cell r="H4364" t="str">
            <v>马占全</v>
          </cell>
          <cell r="I4364">
            <v>18189516465</v>
          </cell>
        </row>
        <row r="4365">
          <cell r="A4365" t="str">
            <v>吉晨盛泰</v>
          </cell>
          <cell r="B4365" t="str">
            <v>盘螺</v>
          </cell>
          <cell r="C4365" t="str">
            <v>HRB400E Φ12</v>
          </cell>
          <cell r="D4365" t="str">
            <v>吨</v>
          </cell>
          <cell r="E4365">
            <v>470</v>
          </cell>
          <cell r="F4365">
            <v>45835</v>
          </cell>
          <cell r="G4365" t="str">
            <v>（中铁一局四公司西昭高速6标4分部）四川省凉山彝族自治州昭觉县杨日占里</v>
          </cell>
          <cell r="H4365" t="str">
            <v>马占全</v>
          </cell>
          <cell r="I4365">
            <v>18189516465</v>
          </cell>
        </row>
        <row r="4366">
          <cell r="A4366" t="str">
            <v>吉晨盛泰</v>
          </cell>
          <cell r="B4366" t="str">
            <v>螺纹钢</v>
          </cell>
          <cell r="C4366" t="str">
            <v>HRB400E Φ14</v>
          </cell>
          <cell r="D4366" t="str">
            <v>吨</v>
          </cell>
          <cell r="E4366">
            <v>40</v>
          </cell>
          <cell r="F4366">
            <v>45835</v>
          </cell>
          <cell r="G4366" t="str">
            <v>（中铁一局四公司西昭高速6标4分部）四川省凉山彝族自治州昭觉县杨日占里</v>
          </cell>
          <cell r="H4366" t="str">
            <v>马占全</v>
          </cell>
          <cell r="I4366">
            <v>18189516465</v>
          </cell>
        </row>
        <row r="4367">
          <cell r="A4367" t="str">
            <v>吉晨盛泰</v>
          </cell>
          <cell r="B4367" t="str">
            <v>螺纹钢</v>
          </cell>
          <cell r="C4367" t="str">
            <v>HRB400E Φ16</v>
          </cell>
          <cell r="D4367" t="str">
            <v>吨</v>
          </cell>
          <cell r="E4367">
            <v>95</v>
          </cell>
          <cell r="F4367">
            <v>45835</v>
          </cell>
          <cell r="G4367" t="str">
            <v>（中铁一局四公司西昭高速6标4分部）四川省凉山彝族自治州昭觉县杨日占里</v>
          </cell>
          <cell r="H4367" t="str">
            <v>马占全</v>
          </cell>
          <cell r="I4367">
            <v>18189516465</v>
          </cell>
        </row>
        <row r="4368">
          <cell r="A4368" t="str">
            <v>吉晨盛泰</v>
          </cell>
          <cell r="B4368" t="str">
            <v>螺纹钢</v>
          </cell>
          <cell r="C4368" t="str">
            <v>HRB500E Φ25</v>
          </cell>
          <cell r="D4368" t="str">
            <v>吨</v>
          </cell>
          <cell r="E4368">
            <v>70</v>
          </cell>
          <cell r="F4368">
            <v>45835</v>
          </cell>
          <cell r="G4368" t="str">
            <v>（中铁一局四公司西昭高速6标4分部）四川省凉山彝族自治州昭觉县杨日占里</v>
          </cell>
          <cell r="H4368" t="str">
            <v>马占全</v>
          </cell>
          <cell r="I4368">
            <v>18189516465</v>
          </cell>
        </row>
        <row r="4369">
          <cell r="A4369" t="str">
            <v>吉晨盛泰</v>
          </cell>
          <cell r="B4369" t="str">
            <v>螺纹钢</v>
          </cell>
          <cell r="C4369" t="str">
            <v>HRB500E Φ28</v>
          </cell>
          <cell r="D4369" t="str">
            <v>吨</v>
          </cell>
          <cell r="E4369">
            <v>33</v>
          </cell>
          <cell r="F4369">
            <v>45835</v>
          </cell>
          <cell r="G4369" t="str">
            <v>（中铁一局四公司西昭高速6标4分部）四川省凉山彝族自治州昭觉县杨日占里</v>
          </cell>
          <cell r="H4369" t="str">
            <v>马占全</v>
          </cell>
          <cell r="I4369">
            <v>18189516465</v>
          </cell>
        </row>
        <row r="4370">
          <cell r="A4370" t="str">
            <v>吉晨盛泰</v>
          </cell>
          <cell r="B4370" t="str">
            <v>螺纹钢</v>
          </cell>
          <cell r="C4370" t="str">
            <v>HRB500E Φ32</v>
          </cell>
          <cell r="D4370" t="str">
            <v>吨</v>
          </cell>
          <cell r="E4370">
            <v>15</v>
          </cell>
          <cell r="F4370">
            <v>45835</v>
          </cell>
          <cell r="G4370" t="str">
            <v>（中铁一局四公司西昭高速6标4分部）四川省凉山彝族自治州昭觉县杨日占里</v>
          </cell>
          <cell r="H4370" t="str">
            <v>马占全</v>
          </cell>
          <cell r="I4370">
            <v>18189516465</v>
          </cell>
        </row>
        <row r="4371">
          <cell r="A4371" t="str">
            <v>吉晨盛泰</v>
          </cell>
          <cell r="B4371" t="str">
            <v>高线</v>
          </cell>
          <cell r="C4371" t="str">
            <v>HPB300Φ8</v>
          </cell>
          <cell r="D4371" t="str">
            <v>吨</v>
          </cell>
          <cell r="E4371">
            <v>50</v>
          </cell>
          <cell r="F4371">
            <v>45835</v>
          </cell>
          <cell r="G4371" t="str">
            <v>（中铁一局四公司西昭高速6标1分部）四川省凉山彝族自治州昭觉县李子村</v>
          </cell>
          <cell r="H4371" t="str">
            <v>党牛</v>
          </cell>
          <cell r="I4371">
            <v>19996000463</v>
          </cell>
        </row>
        <row r="4372">
          <cell r="A4372" t="str">
            <v>吉晨盛泰</v>
          </cell>
          <cell r="B4372" t="str">
            <v>高线</v>
          </cell>
          <cell r="C4372" t="str">
            <v>HPB300Φ8</v>
          </cell>
          <cell r="D4372" t="str">
            <v>吨</v>
          </cell>
          <cell r="E4372">
            <v>10</v>
          </cell>
          <cell r="F4372">
            <v>45835</v>
          </cell>
          <cell r="G4372" t="str">
            <v>（中铁一局四公司西昭高速6标1分部）四川省凉山彝族自治州昭觉县李子村</v>
          </cell>
          <cell r="H4372" t="str">
            <v>党牛</v>
          </cell>
          <cell r="I4372">
            <v>19996000463</v>
          </cell>
        </row>
        <row r="4373">
          <cell r="A4373" t="str">
            <v>吉晨盛泰</v>
          </cell>
          <cell r="B4373" t="str">
            <v>螺纹钢</v>
          </cell>
          <cell r="C4373" t="str">
            <v>HRB400E Φ22</v>
          </cell>
          <cell r="D4373" t="str">
            <v>吨</v>
          </cell>
          <cell r="E4373">
            <v>30</v>
          </cell>
          <cell r="F4373">
            <v>45835</v>
          </cell>
          <cell r="G4373" t="str">
            <v>（中铁一局四公司西昭高速6标1分部）四川省凉山彝族自治州昭觉县李子村</v>
          </cell>
          <cell r="H4373" t="str">
            <v>党牛</v>
          </cell>
          <cell r="I4373">
            <v>19996000463</v>
          </cell>
        </row>
        <row r="4374">
          <cell r="A4374" t="str">
            <v>吉晨盛泰</v>
          </cell>
          <cell r="B4374" t="str">
            <v>盘螺</v>
          </cell>
          <cell r="C4374" t="str">
            <v>HRB400E Φ6</v>
          </cell>
          <cell r="D4374" t="str">
            <v>吨</v>
          </cell>
          <cell r="E4374">
            <v>4</v>
          </cell>
          <cell r="F4374">
            <v>45835</v>
          </cell>
          <cell r="G4374" t="str">
            <v>（中铁一局四公司西昭高速6标4分部）四川省凉山彝族自治州昭觉县6表服务区A、B区</v>
          </cell>
          <cell r="H4374" t="str">
            <v>马占全</v>
          </cell>
          <cell r="I4374">
            <v>18189516465</v>
          </cell>
        </row>
        <row r="4375">
          <cell r="A4375" t="str">
            <v>吉晨盛泰</v>
          </cell>
          <cell r="B4375" t="str">
            <v>盘螺</v>
          </cell>
          <cell r="C4375" t="str">
            <v>HRB400E Φ8</v>
          </cell>
          <cell r="D4375" t="str">
            <v>吨</v>
          </cell>
          <cell r="E4375">
            <v>20</v>
          </cell>
          <cell r="F4375">
            <v>45835</v>
          </cell>
          <cell r="G4375" t="str">
            <v>（中铁一局四公司西昭高速6标4分部）四川省凉山彝族自治州昭觉县6表服务区A、B区</v>
          </cell>
          <cell r="H4375" t="str">
            <v>马占全</v>
          </cell>
          <cell r="I4375">
            <v>18189516465</v>
          </cell>
        </row>
        <row r="4376">
          <cell r="A4376" t="str">
            <v>吉晨盛泰</v>
          </cell>
          <cell r="B4376" t="str">
            <v>盘螺</v>
          </cell>
          <cell r="C4376" t="str">
            <v>HRB400E Φ10</v>
          </cell>
          <cell r="D4376" t="str">
            <v>吨</v>
          </cell>
          <cell r="E4376">
            <v>12</v>
          </cell>
          <cell r="F4376">
            <v>45835</v>
          </cell>
          <cell r="G4376" t="str">
            <v>（中铁一局四公司西昭高速6标4分部）四川省凉山彝族自治州昭觉县6表服务区A、B区</v>
          </cell>
          <cell r="H4376" t="str">
            <v>马占全</v>
          </cell>
          <cell r="I4376">
            <v>18189516465</v>
          </cell>
        </row>
        <row r="4377">
          <cell r="A4377" t="str">
            <v>吉晨盛泰</v>
          </cell>
          <cell r="B4377" t="str">
            <v>盘螺</v>
          </cell>
          <cell r="C4377" t="str">
            <v>HRB400E Φ12</v>
          </cell>
          <cell r="D4377" t="str">
            <v>吨</v>
          </cell>
          <cell r="E4377">
            <v>16</v>
          </cell>
          <cell r="F4377">
            <v>45835</v>
          </cell>
          <cell r="G4377" t="str">
            <v>（中铁一局四公司西昭高速6标4分部）四川省凉山彝族自治州昭觉县6表服务区A、B区</v>
          </cell>
          <cell r="H4377" t="str">
            <v>马占全</v>
          </cell>
          <cell r="I4377">
            <v>18189516465</v>
          </cell>
        </row>
        <row r="4378">
          <cell r="A4378" t="str">
            <v>吉晨盛泰</v>
          </cell>
          <cell r="B4378" t="str">
            <v>螺纹钢</v>
          </cell>
          <cell r="C4378" t="str">
            <v>HRB400E Φ14</v>
          </cell>
          <cell r="D4378" t="str">
            <v>吨</v>
          </cell>
          <cell r="E4378">
            <v>16</v>
          </cell>
          <cell r="F4378">
            <v>45835</v>
          </cell>
          <cell r="G4378" t="str">
            <v>（中铁一局四公司西昭高速6标4分部）四川省凉山彝族自治州昭觉县6表服务区A、B区</v>
          </cell>
          <cell r="H4378" t="str">
            <v>马占全</v>
          </cell>
          <cell r="I4378">
            <v>18189516465</v>
          </cell>
        </row>
        <row r="4379">
          <cell r="A4379" t="str">
            <v>吉晨盛泰</v>
          </cell>
          <cell r="B4379" t="str">
            <v>螺纹钢</v>
          </cell>
          <cell r="C4379" t="str">
            <v>HRB400E Φ16</v>
          </cell>
          <cell r="D4379" t="str">
            <v>吨</v>
          </cell>
          <cell r="E4379">
            <v>19</v>
          </cell>
          <cell r="F4379">
            <v>45835</v>
          </cell>
          <cell r="G4379" t="str">
            <v>（中铁一局四公司西昭高速6标4分部）四川省凉山彝族自治州昭觉县6表服务区A、B区</v>
          </cell>
          <cell r="H4379" t="str">
            <v>马占全</v>
          </cell>
          <cell r="I4379">
            <v>18189516465</v>
          </cell>
        </row>
        <row r="4380">
          <cell r="A4380" t="str">
            <v>吉晨盛泰</v>
          </cell>
          <cell r="B4380" t="str">
            <v>螺纹钢</v>
          </cell>
          <cell r="C4380" t="str">
            <v>HRB400E Φ18</v>
          </cell>
          <cell r="D4380" t="str">
            <v>吨</v>
          </cell>
          <cell r="E4380">
            <v>7</v>
          </cell>
          <cell r="F4380">
            <v>45835</v>
          </cell>
          <cell r="G4380" t="str">
            <v>（中铁一局四公司西昭高速6标4分部）四川省凉山彝族自治州昭觉县6表服务区A、B区</v>
          </cell>
          <cell r="H4380" t="str">
            <v>马占全</v>
          </cell>
          <cell r="I4380">
            <v>18189516465</v>
          </cell>
        </row>
        <row r="4381">
          <cell r="A4381" t="str">
            <v>吉晨盛泰</v>
          </cell>
          <cell r="B4381" t="str">
            <v>螺纹钢</v>
          </cell>
          <cell r="C4381" t="str">
            <v>HRB400E Φ20</v>
          </cell>
          <cell r="D4381" t="str">
            <v>吨</v>
          </cell>
          <cell r="E4381">
            <v>18</v>
          </cell>
          <cell r="F4381">
            <v>45835</v>
          </cell>
          <cell r="G4381" t="str">
            <v>（中铁一局四公司西昭高速6标4分部）四川省凉山彝族自治州昭觉县6表服务区A、B区</v>
          </cell>
          <cell r="H4381" t="str">
            <v>马占全</v>
          </cell>
          <cell r="I4381">
            <v>18189516465</v>
          </cell>
        </row>
        <row r="4382">
          <cell r="A4382" t="str">
            <v>吉晨盛泰</v>
          </cell>
          <cell r="B4382" t="str">
            <v>螺纹钢</v>
          </cell>
          <cell r="C4382" t="str">
            <v>HRB400E Φ22</v>
          </cell>
          <cell r="D4382" t="str">
            <v>吨</v>
          </cell>
          <cell r="E4382">
            <v>19</v>
          </cell>
          <cell r="F4382">
            <v>45835</v>
          </cell>
          <cell r="G4382" t="str">
            <v>（中铁一局四公司西昭高速6标4分部）四川省凉山彝族自治州昭觉县6表服务区A、B区</v>
          </cell>
          <cell r="H4382" t="str">
            <v>马占全</v>
          </cell>
          <cell r="I4382">
            <v>18189516465</v>
          </cell>
        </row>
        <row r="4383">
          <cell r="A4383" t="str">
            <v>吉晨盛泰</v>
          </cell>
          <cell r="B4383" t="str">
            <v>螺纹钢</v>
          </cell>
          <cell r="C4383" t="str">
            <v>HRB400E Φ25</v>
          </cell>
          <cell r="D4383" t="str">
            <v>吨</v>
          </cell>
          <cell r="E4383">
            <v>42</v>
          </cell>
          <cell r="F4383">
            <v>45835</v>
          </cell>
          <cell r="G4383" t="str">
            <v>（中铁一局四公司西昭高速6标4分部）四川省凉山彝族自治州昭觉县6表服务区A、B区</v>
          </cell>
          <cell r="H4383" t="str">
            <v>马占全</v>
          </cell>
          <cell r="I4383">
            <v>18189516465</v>
          </cell>
        </row>
        <row r="4384">
          <cell r="A4384" t="str">
            <v>吉晨盛泰</v>
          </cell>
          <cell r="B4384" t="str">
            <v>螺纹钢</v>
          </cell>
          <cell r="C4384" t="str">
            <v>HRB400E Φ28</v>
          </cell>
          <cell r="D4384" t="str">
            <v>吨</v>
          </cell>
          <cell r="E4384">
            <v>10</v>
          </cell>
          <cell r="F4384">
            <v>45835</v>
          </cell>
          <cell r="G4384" t="str">
            <v>（中铁一局四公司西昭高速6标4分部）四川省凉山彝族自治州昭觉县6表服务区A、B区</v>
          </cell>
          <cell r="H4384" t="str">
            <v>马占全</v>
          </cell>
          <cell r="I4384">
            <v>18189516465</v>
          </cell>
        </row>
        <row r="4385">
          <cell r="A4385" t="str">
            <v>吉晨盛泰</v>
          </cell>
          <cell r="B4385" t="str">
            <v>螺纹钢</v>
          </cell>
          <cell r="C4385" t="str">
            <v>HRB400E Φ32</v>
          </cell>
          <cell r="D4385" t="str">
            <v>吨</v>
          </cell>
          <cell r="E4385">
            <v>10</v>
          </cell>
          <cell r="F4385">
            <v>45835</v>
          </cell>
          <cell r="G4385" t="str">
            <v>（中铁一局四公司西昭高速6标4分部）四川省凉山彝族自治州昭觉县6表服务区A、B区</v>
          </cell>
          <cell r="H4385" t="str">
            <v>马占全</v>
          </cell>
          <cell r="I4385">
            <v>18189516465</v>
          </cell>
        </row>
        <row r="4386">
          <cell r="A4386" t="str">
            <v>吉晨盛泰</v>
          </cell>
          <cell r="B4386" t="str">
            <v>螺纹钢</v>
          </cell>
          <cell r="C4386" t="str">
            <v>HRB500E Φ28</v>
          </cell>
          <cell r="D4386" t="str">
            <v>吨</v>
          </cell>
          <cell r="E4386">
            <v>80</v>
          </cell>
          <cell r="F4386">
            <v>45835</v>
          </cell>
          <cell r="G4386" t="str">
            <v>四川省凉山彝族自治州西昌市西昌北梁场</v>
          </cell>
          <cell r="H4386" t="str">
            <v>伍红林</v>
          </cell>
          <cell r="I4386">
            <v>18683860677</v>
          </cell>
        </row>
        <row r="4387">
          <cell r="A4387" t="str">
            <v>晋邦</v>
          </cell>
          <cell r="B4387" t="str">
            <v>螺纹钢</v>
          </cell>
          <cell r="C4387" t="str">
            <v>HRB500E Φ25</v>
          </cell>
          <cell r="D4387" t="str">
            <v>吨</v>
          </cell>
          <cell r="E4387">
            <v>10</v>
          </cell>
          <cell r="F4387">
            <v>45835</v>
          </cell>
          <cell r="G4387" t="str">
            <v>（商投建工达州中医药科技园-4工区-3号楼）达州市通川区达州中医药职业学院犀牛大道北段</v>
          </cell>
          <cell r="H4387" t="str">
            <v>张扬</v>
          </cell>
          <cell r="I4387">
            <v>18381904567</v>
          </cell>
        </row>
        <row r="4388">
          <cell r="A4388" t="str">
            <v>晋邦</v>
          </cell>
          <cell r="B4388" t="str">
            <v>螺纹钢</v>
          </cell>
          <cell r="C4388" t="str">
            <v>HRB500E Φ18</v>
          </cell>
          <cell r="D4388" t="str">
            <v>吨</v>
          </cell>
          <cell r="E4388">
            <v>3</v>
          </cell>
          <cell r="F4388">
            <v>45835</v>
          </cell>
          <cell r="G4388" t="str">
            <v>（商投建工达州中医药科技园-4工区-8号楼）达州市通川区达州中医药职业学院犀牛大道北段</v>
          </cell>
          <cell r="H4388" t="str">
            <v>张扬</v>
          </cell>
          <cell r="I4388">
            <v>18381904567</v>
          </cell>
        </row>
        <row r="4389">
          <cell r="A4389" t="str">
            <v>晋邦</v>
          </cell>
          <cell r="B4389" t="str">
            <v>螺纹钢</v>
          </cell>
          <cell r="C4389" t="str">
            <v>HRB500E Φ22</v>
          </cell>
          <cell r="D4389" t="str">
            <v>吨</v>
          </cell>
          <cell r="E4389">
            <v>10</v>
          </cell>
          <cell r="F4389">
            <v>45835</v>
          </cell>
          <cell r="G4389" t="str">
            <v>（商投建工达州中医药科技园-4工区-8号楼）达州市通川区达州中医药职业学院犀牛大道北段</v>
          </cell>
          <cell r="H4389" t="str">
            <v>张扬</v>
          </cell>
          <cell r="I4389">
            <v>18381904567</v>
          </cell>
        </row>
        <row r="4390">
          <cell r="A4390" t="str">
            <v>晋邦</v>
          </cell>
          <cell r="B4390" t="str">
            <v>螺纹钢</v>
          </cell>
          <cell r="C4390" t="str">
            <v>HRB500E Φ25</v>
          </cell>
          <cell r="D4390" t="str">
            <v>吨</v>
          </cell>
          <cell r="E4390">
            <v>10</v>
          </cell>
          <cell r="F4390">
            <v>45835</v>
          </cell>
          <cell r="G4390" t="str">
            <v>（商投建工达州中医药科技园-4工区-8号楼）达州市通川区达州中医药职业学院犀牛大道北段</v>
          </cell>
          <cell r="H4390" t="str">
            <v>张扬</v>
          </cell>
          <cell r="I4390">
            <v>18381904567</v>
          </cell>
        </row>
        <row r="4391">
          <cell r="A4391" t="str">
            <v>晋邦</v>
          </cell>
          <cell r="B4391" t="str">
            <v>螺纹钢</v>
          </cell>
          <cell r="C4391" t="str">
            <v>HRB500E Φ18</v>
          </cell>
          <cell r="D4391" t="str">
            <v>吨</v>
          </cell>
          <cell r="E4391">
            <v>5</v>
          </cell>
          <cell r="F4391">
            <v>45835</v>
          </cell>
          <cell r="G4391" t="str">
            <v>（商投建工达州中医药科技园-1工区）达州市通川区达州中医药职业学院犀牛大道北段</v>
          </cell>
          <cell r="H4391" t="str">
            <v>程黄刚</v>
          </cell>
          <cell r="I4391">
            <v>15108211617</v>
          </cell>
        </row>
        <row r="4392">
          <cell r="A4392" t="str">
            <v>晋邦</v>
          </cell>
          <cell r="B4392" t="str">
            <v>螺纹钢</v>
          </cell>
          <cell r="C4392" t="str">
            <v>HRB500E Φ20</v>
          </cell>
          <cell r="D4392" t="str">
            <v>吨</v>
          </cell>
          <cell r="E4392">
            <v>5</v>
          </cell>
          <cell r="F4392">
            <v>45835</v>
          </cell>
          <cell r="G4392" t="str">
            <v>（商投建工达州中医药科技园-1工区）达州市通川区达州中医药职业学院犀牛大道北段</v>
          </cell>
          <cell r="H4392" t="str">
            <v>程黄刚</v>
          </cell>
          <cell r="I4392">
            <v>15108211617</v>
          </cell>
        </row>
        <row r="4393">
          <cell r="A4393" t="str">
            <v>晋邦</v>
          </cell>
          <cell r="B4393" t="str">
            <v>盘螺</v>
          </cell>
          <cell r="C4393" t="str">
            <v>HRB400E Φ6</v>
          </cell>
          <cell r="D4393" t="str">
            <v>吨</v>
          </cell>
          <cell r="E4393">
            <v>3</v>
          </cell>
          <cell r="F4393">
            <v>45835</v>
          </cell>
          <cell r="G4393" t="str">
            <v>（商投建工达州中医药科技园-1工区）达州市通川区达州中医药职业学院犀牛大道北段</v>
          </cell>
          <cell r="H4393" t="str">
            <v>程黄刚</v>
          </cell>
          <cell r="I4393">
            <v>15108211617</v>
          </cell>
        </row>
        <row r="4394">
          <cell r="A4394" t="str">
            <v>晋邦</v>
          </cell>
          <cell r="B4394" t="str">
            <v>螺纹钢</v>
          </cell>
          <cell r="C4394" t="str">
            <v>HRB400E Φ12 9m</v>
          </cell>
          <cell r="D4394" t="str">
            <v>吨</v>
          </cell>
          <cell r="E4394">
            <v>12</v>
          </cell>
          <cell r="F4394">
            <v>45835</v>
          </cell>
          <cell r="G4394" t="str">
            <v>（商投建工达州中医药科技园-1工区）达州市通川区达州中医药职业学院犀牛大道北段</v>
          </cell>
          <cell r="H4394" t="str">
            <v>程黄刚</v>
          </cell>
          <cell r="I4394">
            <v>15108211617</v>
          </cell>
        </row>
        <row r="4395">
          <cell r="A4395" t="str">
            <v>晋邦</v>
          </cell>
          <cell r="B4395" t="str">
            <v>螺纹钢</v>
          </cell>
          <cell r="C4395" t="str">
            <v>HRB400E Φ14 9m</v>
          </cell>
          <cell r="D4395" t="str">
            <v>吨</v>
          </cell>
          <cell r="E4395">
            <v>3</v>
          </cell>
          <cell r="F4395">
            <v>45835</v>
          </cell>
          <cell r="G4395" t="str">
            <v>（商投建工达州中医药科技园-1工区）达州市通川区达州中医药职业学院犀牛大道北段</v>
          </cell>
          <cell r="H4395" t="str">
            <v>程黄刚</v>
          </cell>
          <cell r="I4395">
            <v>15108211617</v>
          </cell>
        </row>
        <row r="4396">
          <cell r="A4396" t="str">
            <v>晋邦</v>
          </cell>
          <cell r="B4396" t="str">
            <v>螺纹钢</v>
          </cell>
          <cell r="C4396" t="str">
            <v>HRB400E Φ16 9m</v>
          </cell>
          <cell r="D4396" t="str">
            <v>吨</v>
          </cell>
          <cell r="E4396">
            <v>12</v>
          </cell>
          <cell r="F4396">
            <v>45835</v>
          </cell>
          <cell r="G4396" t="str">
            <v>（商投建工达州中医药科技园-1工区）达州市通川区达州中医药职业学院犀牛大道北段</v>
          </cell>
          <cell r="H4396" t="str">
            <v>程黄刚</v>
          </cell>
          <cell r="I4396">
            <v>15108211617</v>
          </cell>
        </row>
        <row r="4397">
          <cell r="A4397" t="str">
            <v>晋邦</v>
          </cell>
          <cell r="B4397" t="str">
            <v>螺纹钢</v>
          </cell>
          <cell r="C4397" t="str">
            <v>HRB500E Φ16</v>
          </cell>
          <cell r="D4397" t="str">
            <v>吨</v>
          </cell>
          <cell r="E4397">
            <v>3</v>
          </cell>
          <cell r="F4397">
            <v>45835</v>
          </cell>
          <cell r="G4397" t="str">
            <v>（商投建工达州中医药科技园-1工区）达州市通川区达州中医药职业学院犀牛大道北段</v>
          </cell>
          <cell r="H4397" t="str">
            <v>程黄刚</v>
          </cell>
          <cell r="I4397">
            <v>15108211617</v>
          </cell>
        </row>
        <row r="4398">
          <cell r="A4398" t="str">
            <v>晋邦</v>
          </cell>
          <cell r="B4398" t="str">
            <v>螺纹钢</v>
          </cell>
          <cell r="C4398" t="str">
            <v>HRB500E Φ22</v>
          </cell>
          <cell r="D4398" t="str">
            <v>吨</v>
          </cell>
          <cell r="E4398">
            <v>15</v>
          </cell>
          <cell r="F4398">
            <v>45835</v>
          </cell>
          <cell r="G4398" t="str">
            <v>（商投建工达州中医药科技园-1工区）达州市通川区达州中医药职业学院犀牛大道北段</v>
          </cell>
          <cell r="H4398" t="str">
            <v>程黄刚</v>
          </cell>
          <cell r="I4398">
            <v>15108211617</v>
          </cell>
        </row>
        <row r="4399">
          <cell r="A4399" t="str">
            <v>晋邦</v>
          </cell>
          <cell r="B4399" t="str">
            <v>螺纹钢</v>
          </cell>
          <cell r="C4399" t="str">
            <v>HRB500E Φ25</v>
          </cell>
          <cell r="D4399" t="str">
            <v>吨</v>
          </cell>
          <cell r="E4399">
            <v>5</v>
          </cell>
          <cell r="F4399">
            <v>45835</v>
          </cell>
          <cell r="G4399" t="str">
            <v>（商投建工达州中医药科技园-1工区）达州市通川区达州中医药职业学院犀牛大道北段</v>
          </cell>
          <cell r="H4399" t="str">
            <v>程黄刚</v>
          </cell>
          <cell r="I4399">
            <v>15108211617</v>
          </cell>
        </row>
        <row r="4400">
          <cell r="A4400" t="str">
            <v>晋邦</v>
          </cell>
          <cell r="B4400" t="str">
            <v>盘螺</v>
          </cell>
          <cell r="C4400" t="str">
            <v>HRB400E Φ8</v>
          </cell>
          <cell r="D4400" t="str">
            <v>吨</v>
          </cell>
          <cell r="E4400">
            <v>20</v>
          </cell>
          <cell r="F4400">
            <v>45835</v>
          </cell>
          <cell r="G4400" t="str">
            <v>（商投建工达州中医药科技园-3工区）达州市通川区达州中医药职业学院犀牛大道北段</v>
          </cell>
          <cell r="H4400" t="str">
            <v>程黄刚</v>
          </cell>
          <cell r="I4400">
            <v>15108211617</v>
          </cell>
        </row>
        <row r="4401">
          <cell r="A4401" t="str">
            <v>晋邦</v>
          </cell>
          <cell r="B4401" t="str">
            <v>盘螺</v>
          </cell>
          <cell r="C4401" t="str">
            <v>HRB400E Φ10</v>
          </cell>
          <cell r="D4401" t="str">
            <v>吨</v>
          </cell>
          <cell r="E4401">
            <v>33</v>
          </cell>
          <cell r="F4401">
            <v>45835</v>
          </cell>
          <cell r="G4401" t="str">
            <v>（商投建工达州中医药科技园-3工区）达州市通川区达州中医药职业学院犀牛大道北段</v>
          </cell>
          <cell r="H4401" t="str">
            <v>程黄刚</v>
          </cell>
          <cell r="I4401">
            <v>15108211617</v>
          </cell>
        </row>
        <row r="4402">
          <cell r="A4402" t="str">
            <v>晋邦</v>
          </cell>
          <cell r="B4402" t="str">
            <v>螺纹钢</v>
          </cell>
          <cell r="C4402" t="str">
            <v>HRB400E Φ14 9m</v>
          </cell>
          <cell r="D4402" t="str">
            <v>吨</v>
          </cell>
          <cell r="E4402">
            <v>28</v>
          </cell>
          <cell r="F4402">
            <v>45835</v>
          </cell>
          <cell r="G4402" t="str">
            <v>（商投建工达州中医药科技园-3工区）达州市通川区达州中医药职业学院犀牛大道北段</v>
          </cell>
          <cell r="H4402" t="str">
            <v>程黄刚</v>
          </cell>
          <cell r="I4402">
            <v>15108211617</v>
          </cell>
        </row>
        <row r="4403">
          <cell r="A4403" t="str">
            <v>钢固融</v>
          </cell>
          <cell r="B4403" t="str">
            <v>盘螺</v>
          </cell>
          <cell r="C4403" t="str">
            <v>HRB400E Φ8</v>
          </cell>
          <cell r="D4403" t="str">
            <v>吨</v>
          </cell>
          <cell r="E4403">
            <v>5</v>
          </cell>
          <cell r="F4403">
            <v>45835</v>
          </cell>
          <cell r="G4403" t="str">
            <v>(五冶建设扩建艺体中学二期工程)四川省成都市双流区光荣路成都艺体中学南200米</v>
          </cell>
          <cell r="H4403" t="str">
            <v>谢序强</v>
          </cell>
          <cell r="I4403">
            <v>13458588232</v>
          </cell>
        </row>
        <row r="4404">
          <cell r="A4404" t="str">
            <v>钢固融</v>
          </cell>
          <cell r="B4404" t="str">
            <v>盘螺</v>
          </cell>
          <cell r="C4404" t="str">
            <v>HRB400E Φ10</v>
          </cell>
          <cell r="D4404" t="str">
            <v>吨</v>
          </cell>
          <cell r="E4404">
            <v>10</v>
          </cell>
          <cell r="F4404">
            <v>45835</v>
          </cell>
          <cell r="G4404" t="str">
            <v>(五冶建设扩建艺体中学二期工程)四川省成都市双流区光荣路成都艺体中学南200米</v>
          </cell>
          <cell r="H4404" t="str">
            <v>谢序强</v>
          </cell>
          <cell r="I4404">
            <v>13458588232</v>
          </cell>
        </row>
        <row r="4405">
          <cell r="A4405" t="str">
            <v>钢固融</v>
          </cell>
          <cell r="B4405" t="str">
            <v>螺纹钢</v>
          </cell>
          <cell r="C4405" t="str">
            <v>HRB400E Φ14 9m</v>
          </cell>
          <cell r="D4405" t="str">
            <v>吨</v>
          </cell>
          <cell r="E4405">
            <v>28</v>
          </cell>
          <cell r="F4405">
            <v>45835</v>
          </cell>
          <cell r="G4405" t="str">
            <v>(五冶建设扩建艺体中学二期工程)四川省成都市双流区光荣路成都艺体中学南200米</v>
          </cell>
          <cell r="H4405" t="str">
            <v>谢序强</v>
          </cell>
          <cell r="I4405">
            <v>13458588232</v>
          </cell>
        </row>
        <row r="4406">
          <cell r="A4406" t="str">
            <v>钢固融</v>
          </cell>
          <cell r="B4406" t="str">
            <v>螺纹钢</v>
          </cell>
          <cell r="C4406" t="str">
            <v>HRB400E Φ16 9m</v>
          </cell>
          <cell r="D4406" t="str">
            <v>吨</v>
          </cell>
          <cell r="E4406">
            <v>24</v>
          </cell>
          <cell r="F4406">
            <v>45835</v>
          </cell>
          <cell r="G4406" t="str">
            <v>(五冶建设扩建艺体中学二期工程)四川省成都市双流区光荣路成都艺体中学南200米</v>
          </cell>
          <cell r="H4406" t="str">
            <v>谢序强</v>
          </cell>
          <cell r="I4406">
            <v>13458588232</v>
          </cell>
        </row>
        <row r="4407">
          <cell r="A4407" t="str">
            <v>钢固融</v>
          </cell>
          <cell r="B4407" t="str">
            <v>螺纹钢</v>
          </cell>
          <cell r="C4407" t="str">
            <v>HRB400E Φ18 9m</v>
          </cell>
          <cell r="D4407" t="str">
            <v>吨</v>
          </cell>
          <cell r="E4407">
            <v>6</v>
          </cell>
          <cell r="F4407">
            <v>45835</v>
          </cell>
          <cell r="G4407" t="str">
            <v>(五冶建设扩建艺体中学二期工程)四川省成都市双流区光荣路成都艺体中学南200米</v>
          </cell>
          <cell r="H4407" t="str">
            <v>谢序强</v>
          </cell>
          <cell r="I4407">
            <v>13458588232</v>
          </cell>
        </row>
        <row r="4408">
          <cell r="A4408" t="str">
            <v>钢固融</v>
          </cell>
          <cell r="B4408" t="str">
            <v>螺纹钢</v>
          </cell>
          <cell r="C4408" t="str">
            <v>HRB400E Φ20 9m</v>
          </cell>
          <cell r="D4408" t="str">
            <v>吨</v>
          </cell>
          <cell r="E4408">
            <v>15</v>
          </cell>
          <cell r="F4408">
            <v>45835</v>
          </cell>
          <cell r="G4408" t="str">
            <v>(五冶建设扩建艺体中学二期工程)四川省成都市双流区光荣路成都艺体中学南200米</v>
          </cell>
          <cell r="H4408" t="str">
            <v>谢序强</v>
          </cell>
          <cell r="I4408">
            <v>13458588232</v>
          </cell>
        </row>
        <row r="4409">
          <cell r="A4409" t="str">
            <v>钢固融</v>
          </cell>
          <cell r="B4409" t="str">
            <v>螺纹钢</v>
          </cell>
          <cell r="C4409" t="str">
            <v>HRB400E Φ22 9m</v>
          </cell>
          <cell r="D4409" t="str">
            <v>吨</v>
          </cell>
          <cell r="E4409">
            <v>15</v>
          </cell>
          <cell r="F4409">
            <v>45835</v>
          </cell>
          <cell r="G4409" t="str">
            <v>(五冶建设扩建艺体中学二期工程)四川省成都市双流区光荣路成都艺体中学南200米</v>
          </cell>
          <cell r="H4409" t="str">
            <v>谢序强</v>
          </cell>
          <cell r="I4409">
            <v>13458588232</v>
          </cell>
        </row>
        <row r="4410">
          <cell r="A4410" t="str">
            <v>达钢</v>
          </cell>
          <cell r="B4410" t="str">
            <v>盘螺</v>
          </cell>
          <cell r="C4410" t="str">
            <v>HRB400E Φ10</v>
          </cell>
          <cell r="D4410" t="str">
            <v>吨</v>
          </cell>
          <cell r="E4410">
            <v>14</v>
          </cell>
          <cell r="F4410">
            <v>45835</v>
          </cell>
          <cell r="G4410" t="str">
            <v>（华西简阳西城嘉苑）四川省成都市简阳市简城街道高屋村</v>
          </cell>
          <cell r="H4410" t="str">
            <v>张瀚镭</v>
          </cell>
          <cell r="I4410">
            <v>15884666220</v>
          </cell>
        </row>
        <row r="4411">
          <cell r="A4411" t="str">
            <v>达钢</v>
          </cell>
          <cell r="B4411" t="str">
            <v>盘螺</v>
          </cell>
          <cell r="C4411" t="str">
            <v>HRB400E Φ12</v>
          </cell>
          <cell r="D4411" t="str">
            <v>吨</v>
          </cell>
          <cell r="E4411">
            <v>3</v>
          </cell>
          <cell r="F4411">
            <v>45835</v>
          </cell>
          <cell r="G4411" t="str">
            <v>（华西简阳西城嘉苑）四川省成都市简阳市简城街道高屋村</v>
          </cell>
          <cell r="H4411" t="str">
            <v>张瀚镭</v>
          </cell>
          <cell r="I4411">
            <v>15884666220</v>
          </cell>
        </row>
        <row r="4412">
          <cell r="A4412" t="str">
            <v>达钢</v>
          </cell>
          <cell r="B4412" t="str">
            <v>螺纹钢</v>
          </cell>
          <cell r="C4412" t="str">
            <v>HRB400E Φ16 9m</v>
          </cell>
          <cell r="D4412" t="str">
            <v>吨</v>
          </cell>
          <cell r="E4412">
            <v>6</v>
          </cell>
          <cell r="F4412">
            <v>45835</v>
          </cell>
          <cell r="G4412" t="str">
            <v>（华西简阳西城嘉苑）四川省成都市简阳市简城街道高屋村</v>
          </cell>
          <cell r="H4412" t="str">
            <v>张瀚镭</v>
          </cell>
          <cell r="I4412">
            <v>15884666220</v>
          </cell>
        </row>
        <row r="4413">
          <cell r="A4413" t="str">
            <v>达钢</v>
          </cell>
          <cell r="B4413" t="str">
            <v>螺纹钢</v>
          </cell>
          <cell r="C4413" t="str">
            <v>HRB400E Φ20 9m</v>
          </cell>
          <cell r="D4413" t="str">
            <v>吨</v>
          </cell>
          <cell r="E4413">
            <v>3</v>
          </cell>
          <cell r="F4413">
            <v>45835</v>
          </cell>
          <cell r="G4413" t="str">
            <v>（华西简阳西城嘉苑）四川省成都市简阳市简城街道高屋村</v>
          </cell>
          <cell r="H4413" t="str">
            <v>张瀚镭</v>
          </cell>
          <cell r="I4413">
            <v>15884666220</v>
          </cell>
        </row>
        <row r="4414">
          <cell r="A4414" t="str">
            <v>达钢</v>
          </cell>
          <cell r="B4414" t="str">
            <v>螺纹钢</v>
          </cell>
          <cell r="C4414" t="str">
            <v>HRB500E Φ20</v>
          </cell>
          <cell r="D4414" t="str">
            <v>吨</v>
          </cell>
          <cell r="E4414">
            <v>10</v>
          </cell>
          <cell r="F4414">
            <v>45835</v>
          </cell>
          <cell r="G4414" t="str">
            <v>（华西简阳西城嘉苑）四川省成都市简阳市简城街道高屋村</v>
          </cell>
          <cell r="H4414" t="str">
            <v>张瀚镭</v>
          </cell>
          <cell r="I4414">
            <v>15884666220</v>
          </cell>
        </row>
        <row r="4415">
          <cell r="A4415" t="str">
            <v>德胜</v>
          </cell>
          <cell r="B4415" t="str">
            <v>螺纹钢</v>
          </cell>
          <cell r="C4415" t="str">
            <v>HRB400E Φ14 9m</v>
          </cell>
          <cell r="D4415" t="str">
            <v>吨</v>
          </cell>
          <cell r="E4415">
            <v>6</v>
          </cell>
          <cell r="F4415">
            <v>45835</v>
          </cell>
          <cell r="G4415" t="str">
            <v>（华西简阳西城嘉苑）四川省成都市简阳市简城街道高屋村</v>
          </cell>
          <cell r="H4415" t="str">
            <v>张瀚镭</v>
          </cell>
          <cell r="I4415">
            <v>15884666220</v>
          </cell>
        </row>
        <row r="4416">
          <cell r="A4416" t="str">
            <v>德胜</v>
          </cell>
          <cell r="B4416" t="str">
            <v>螺纹钢</v>
          </cell>
          <cell r="C4416" t="str">
            <v>HRB400E Φ18 9m</v>
          </cell>
          <cell r="D4416" t="str">
            <v>吨</v>
          </cell>
          <cell r="E4416">
            <v>6</v>
          </cell>
          <cell r="F4416">
            <v>45835</v>
          </cell>
          <cell r="G4416" t="str">
            <v>（华西简阳西城嘉苑）四川省成都市简阳市简城街道高屋村</v>
          </cell>
          <cell r="H4416" t="str">
            <v>张瀚镭</v>
          </cell>
          <cell r="I4416">
            <v>15884666220</v>
          </cell>
        </row>
        <row r="4417">
          <cell r="A4417" t="str">
            <v>德胜</v>
          </cell>
          <cell r="B4417" t="str">
            <v>螺纹钢</v>
          </cell>
          <cell r="C4417" t="str">
            <v>HRB500E Φ22</v>
          </cell>
          <cell r="D4417" t="str">
            <v>吨</v>
          </cell>
          <cell r="E4417">
            <v>6</v>
          </cell>
          <cell r="F4417">
            <v>45835</v>
          </cell>
          <cell r="G4417" t="str">
            <v>（华西简阳西城嘉苑）四川省成都市简阳市简城街道高屋村</v>
          </cell>
          <cell r="H4417" t="str">
            <v>张瀚镭</v>
          </cell>
          <cell r="I4417">
            <v>15884666220</v>
          </cell>
        </row>
        <row r="4418">
          <cell r="A4418" t="str">
            <v>德胜</v>
          </cell>
          <cell r="B4418" t="str">
            <v>螺纹钢</v>
          </cell>
          <cell r="C4418" t="str">
            <v>HRB500E Φ25</v>
          </cell>
          <cell r="D4418" t="str">
            <v>吨</v>
          </cell>
          <cell r="E4418">
            <v>17</v>
          </cell>
          <cell r="F4418">
            <v>45835</v>
          </cell>
          <cell r="G4418" t="str">
            <v>（华西简阳西城嘉苑）四川省成都市简阳市简城街道高屋村</v>
          </cell>
          <cell r="H4418" t="str">
            <v>张瀚镭</v>
          </cell>
          <cell r="I4418">
            <v>15884666220</v>
          </cell>
        </row>
        <row r="4419">
          <cell r="A4419" t="str">
            <v>晋邦</v>
          </cell>
          <cell r="B4419" t="str">
            <v>盘螺</v>
          </cell>
          <cell r="C4419" t="str">
            <v>HRB400E Φ8</v>
          </cell>
          <cell r="D4419" t="str">
            <v>吨</v>
          </cell>
          <cell r="E4419">
            <v>13</v>
          </cell>
          <cell r="F4419">
            <v>45835</v>
          </cell>
          <cell r="G4419" t="str">
            <v>（华西简阳西城嘉苑）四川省成都市简阳市简城街道高屋村</v>
          </cell>
          <cell r="H4419" t="str">
            <v>张瀚镭</v>
          </cell>
          <cell r="I4419">
            <v>15884666220</v>
          </cell>
        </row>
        <row r="4420">
          <cell r="A4420" t="str">
            <v>晋邦</v>
          </cell>
          <cell r="B4420" t="str">
            <v>螺纹钢</v>
          </cell>
          <cell r="C4420" t="str">
            <v>HRB500E Φ25</v>
          </cell>
          <cell r="D4420" t="str">
            <v>吨</v>
          </cell>
          <cell r="E4420">
            <v>22</v>
          </cell>
          <cell r="F4420">
            <v>45835</v>
          </cell>
          <cell r="G4420" t="str">
            <v>（华西简阳西城嘉苑）四川省成都市简阳市简城街道高屋村</v>
          </cell>
          <cell r="H4420" t="str">
            <v>张瀚镭</v>
          </cell>
          <cell r="I4420">
            <v>15884666220</v>
          </cell>
        </row>
        <row r="4421">
          <cell r="A4421" t="str">
            <v>海南海控</v>
          </cell>
          <cell r="B4421" t="str">
            <v>盘螺</v>
          </cell>
          <cell r="C4421" t="str">
            <v>HRB400EФ10</v>
          </cell>
          <cell r="D4421" t="str">
            <v>吨</v>
          </cell>
          <cell r="E4421">
            <v>35</v>
          </cell>
          <cell r="F4421">
            <v>45835</v>
          </cell>
          <cell r="G4421" t="str">
            <v>（中铁八局康新高速TJ4-1标）四川省甘孜州康定市新都桥镇超限载检测站</v>
          </cell>
          <cell r="H4421" t="str">
            <v>刘俊</v>
          </cell>
          <cell r="I4421">
            <v>18587764925</v>
          </cell>
        </row>
        <row r="4422">
          <cell r="A4422" t="str">
            <v>德胜恒嘉</v>
          </cell>
          <cell r="B4422" t="str">
            <v>螺纹钢</v>
          </cell>
          <cell r="C4422" t="str">
            <v>HRB500EФ22*12m</v>
          </cell>
          <cell r="D4422" t="str">
            <v>吨</v>
          </cell>
          <cell r="E4422">
            <v>35</v>
          </cell>
          <cell r="F4422">
            <v>45835</v>
          </cell>
          <cell r="G4422" t="str">
            <v>（中铁八局康新高速TJ4-1标）四川省甘孜州康定市新都桥镇超限载检测站</v>
          </cell>
          <cell r="H4422" t="str">
            <v>刘俊</v>
          </cell>
          <cell r="I4422">
            <v>18587764925</v>
          </cell>
        </row>
        <row r="4423">
          <cell r="A4423" t="str">
            <v>德胜恒嘉</v>
          </cell>
          <cell r="B4423" t="str">
            <v>螺纹钢</v>
          </cell>
          <cell r="C4423" t="str">
            <v>HRB500EФ22*9m</v>
          </cell>
          <cell r="D4423" t="str">
            <v>吨</v>
          </cell>
          <cell r="E4423">
            <v>35</v>
          </cell>
          <cell r="F4423">
            <v>45835</v>
          </cell>
          <cell r="G4423" t="str">
            <v>（中铁八局康新高速TJ4-1标）四川省甘孜州康定市新都桥镇超限载检测站</v>
          </cell>
          <cell r="H4423" t="str">
            <v>刘俊</v>
          </cell>
          <cell r="I4423">
            <v>18587764925</v>
          </cell>
        </row>
        <row r="4424">
          <cell r="A4424" t="str">
            <v>德胜恒嘉</v>
          </cell>
          <cell r="B4424" t="str">
            <v>螺纹钢</v>
          </cell>
          <cell r="C4424" t="str">
            <v>HRB400EФ14*9m</v>
          </cell>
          <cell r="D4424" t="str">
            <v>吨</v>
          </cell>
          <cell r="E4424">
            <v>35</v>
          </cell>
          <cell r="F4424">
            <v>45835</v>
          </cell>
          <cell r="G4424" t="str">
            <v>（中铁八局康新高速TJ4-1标）四川省甘孜州康定市新都桥镇超限载检测站</v>
          </cell>
          <cell r="H4424" t="str">
            <v>刘俊</v>
          </cell>
          <cell r="I4424">
            <v>18587764925</v>
          </cell>
        </row>
        <row r="4425">
          <cell r="A4425" t="str">
            <v>德胜恒嘉</v>
          </cell>
          <cell r="B4425" t="str">
            <v>螺纹钢</v>
          </cell>
          <cell r="C4425" t="str">
            <v>HRB400EФ16*9m</v>
          </cell>
          <cell r="D4425" t="str">
            <v>吨</v>
          </cell>
          <cell r="E4425">
            <v>35</v>
          </cell>
          <cell r="F4425">
            <v>45835</v>
          </cell>
          <cell r="G4425" t="str">
            <v>（中铁八局康新高速TJ4-1标）四川省甘孜州康定市新都桥镇超限载检测站</v>
          </cell>
          <cell r="H4425" t="str">
            <v>刘俊</v>
          </cell>
          <cell r="I4425">
            <v>18587764925</v>
          </cell>
        </row>
        <row r="4426">
          <cell r="A4426" t="str">
            <v>德胜恒嘉</v>
          </cell>
          <cell r="B4426" t="str">
            <v>螺纹钢</v>
          </cell>
          <cell r="C4426" t="str">
            <v>HRB400EФ25*12m</v>
          </cell>
          <cell r="D4426" t="str">
            <v>吨</v>
          </cell>
          <cell r="E4426">
            <v>70</v>
          </cell>
          <cell r="F4426">
            <v>45835</v>
          </cell>
          <cell r="G4426" t="str">
            <v>（中铁八局康新高速TJ4-1标）四川省甘孜州康定市新都桥镇超限载检测站</v>
          </cell>
          <cell r="H4426" t="str">
            <v>刘俊</v>
          </cell>
          <cell r="I4426">
            <v>18587764925</v>
          </cell>
        </row>
        <row r="4427">
          <cell r="A4427" t="str">
            <v>德胜恒嘉</v>
          </cell>
          <cell r="B4427" t="str">
            <v>螺纹钢</v>
          </cell>
          <cell r="C4427" t="str">
            <v>HRB400EФ28*9m</v>
          </cell>
          <cell r="D4427" t="str">
            <v>吨</v>
          </cell>
          <cell r="E4427">
            <v>70</v>
          </cell>
          <cell r="F4427">
            <v>45835</v>
          </cell>
          <cell r="G4427" t="str">
            <v>（中铁八局康新高速TJ4-1标）四川省甘孜州康定市新都桥镇超限载检测站</v>
          </cell>
          <cell r="H4427" t="str">
            <v>刘俊</v>
          </cell>
          <cell r="I4427">
            <v>18587764925</v>
          </cell>
        </row>
        <row r="4428">
          <cell r="A4428" t="str">
            <v>德胜恒嘉</v>
          </cell>
          <cell r="B4428" t="str">
            <v>螺纹钢</v>
          </cell>
          <cell r="C4428" t="str">
            <v>HRB500EФ25*12m</v>
          </cell>
          <cell r="D4428" t="str">
            <v>吨</v>
          </cell>
          <cell r="E4428">
            <v>70</v>
          </cell>
          <cell r="F4428">
            <v>45835</v>
          </cell>
          <cell r="G4428" t="str">
            <v>（中铁八局康新高速TJ4-1标）四川省甘孜州康定市新都桥镇超限载检测站</v>
          </cell>
          <cell r="H4428" t="str">
            <v>刘俊</v>
          </cell>
          <cell r="I4428">
            <v>18587764925</v>
          </cell>
        </row>
        <row r="4429">
          <cell r="A4429" t="str">
            <v>德胜恒嘉</v>
          </cell>
          <cell r="B4429" t="str">
            <v>螺纹钢</v>
          </cell>
          <cell r="C4429" t="str">
            <v>HRB500EФ25*9m</v>
          </cell>
          <cell r="D4429" t="str">
            <v>吨</v>
          </cell>
          <cell r="E4429">
            <v>35</v>
          </cell>
          <cell r="F4429">
            <v>45835</v>
          </cell>
          <cell r="G4429" t="str">
            <v>（中铁八局康新高速TJ4-1标）四川省甘孜州康定市新都桥镇超限载检测站</v>
          </cell>
          <cell r="H4429" t="str">
            <v>刘俊</v>
          </cell>
          <cell r="I4429">
            <v>18587764925</v>
          </cell>
        </row>
        <row r="4430">
          <cell r="A4430" t="str">
            <v>德胜恒嘉</v>
          </cell>
          <cell r="B4430" t="str">
            <v>螺纹钢</v>
          </cell>
          <cell r="C4430" t="str">
            <v>HRB400E Φ12 9m</v>
          </cell>
          <cell r="D4430" t="str">
            <v>吨</v>
          </cell>
          <cell r="E4430">
            <v>105</v>
          </cell>
          <cell r="F4430">
            <v>45835</v>
          </cell>
          <cell r="G4430" t="str">
            <v>（中铁十局-资乐高速4标）四川省眉山市仁寿县彰加镇促进村中铁十局资乐高速1#钢筋场</v>
          </cell>
          <cell r="H4430" t="str">
            <v>杨飞</v>
          </cell>
          <cell r="I4430">
            <v>15667998777</v>
          </cell>
        </row>
        <row r="4431">
          <cell r="A4431" t="str">
            <v>德胜恒嘉</v>
          </cell>
          <cell r="B4431" t="str">
            <v>螺纹钢</v>
          </cell>
          <cell r="C4431" t="str">
            <v>HRB500E Φ28 9m</v>
          </cell>
          <cell r="D4431" t="str">
            <v>吨</v>
          </cell>
          <cell r="E4431">
            <v>70</v>
          </cell>
          <cell r="F4431">
            <v>45835</v>
          </cell>
          <cell r="G4431" t="str">
            <v>（中铁十局-资乐高速4标）四川省眉山市仁寿县彰加镇促进村中铁十局资乐高速1#钢筋场</v>
          </cell>
          <cell r="H4431" t="str">
            <v>杨飞</v>
          </cell>
          <cell r="I4431">
            <v>15667998777</v>
          </cell>
        </row>
        <row r="4432">
          <cell r="A4432" t="str">
            <v>德胜恒嘉</v>
          </cell>
          <cell r="B4432" t="str">
            <v>螺纹钢</v>
          </cell>
          <cell r="C4432" t="str">
            <v>HRB400E Φ32 12m</v>
          </cell>
          <cell r="D4432" t="str">
            <v>吨</v>
          </cell>
          <cell r="E4432">
            <v>70</v>
          </cell>
          <cell r="F4432">
            <v>45835</v>
          </cell>
          <cell r="G4432" t="str">
            <v>（中铁十局-资乐高速4标）四川省眉山市仁寿县彰加镇促进村中铁十局资乐高速1#钢筋场</v>
          </cell>
          <cell r="H4432" t="str">
            <v>杨飞</v>
          </cell>
          <cell r="I4432">
            <v>15667998777</v>
          </cell>
        </row>
        <row r="4433">
          <cell r="A4433" t="str">
            <v>德胜恒嘉</v>
          </cell>
          <cell r="B4433" t="str">
            <v>螺纹钢</v>
          </cell>
          <cell r="C4433" t="str">
            <v>HRB400E Φ16 12m</v>
          </cell>
          <cell r="D4433" t="str">
            <v>吨</v>
          </cell>
          <cell r="E4433">
            <v>35</v>
          </cell>
          <cell r="F4433">
            <v>45835</v>
          </cell>
          <cell r="G4433" t="str">
            <v>（中铁十局-资乐高速4标）四川省眉山市仁寿县彰加镇促进村中铁十局资乐高速1#钢筋场</v>
          </cell>
          <cell r="H4433" t="str">
            <v>杨飞</v>
          </cell>
          <cell r="I4433">
            <v>15667998777</v>
          </cell>
        </row>
        <row r="4434">
          <cell r="A4434" t="str">
            <v>德胜恒嘉</v>
          </cell>
          <cell r="B4434" t="str">
            <v>螺纹钢</v>
          </cell>
          <cell r="C4434" t="str">
            <v>HRB400E Φ12 12m</v>
          </cell>
          <cell r="D4434" t="str">
            <v>吨</v>
          </cell>
          <cell r="E4434">
            <v>35</v>
          </cell>
          <cell r="F4434">
            <v>45835</v>
          </cell>
          <cell r="G4434" t="str">
            <v>（中铁十局-资乐高速4标）四川省眉山市仁寿县彰加镇促进村中铁十局资乐高速1#钢筋场</v>
          </cell>
          <cell r="H4434" t="str">
            <v>杨飞</v>
          </cell>
          <cell r="I4434">
            <v>15667998777</v>
          </cell>
        </row>
        <row r="4435">
          <cell r="A4435" t="str">
            <v>润耀</v>
          </cell>
          <cell r="B4435" t="str">
            <v>螺纹钢</v>
          </cell>
          <cell r="C4435" t="str">
            <v>HRB400E Φ32×9米</v>
          </cell>
          <cell r="D4435" t="str">
            <v>吨</v>
          </cell>
          <cell r="E4435">
            <v>105</v>
          </cell>
          <cell r="F4435">
            <v>45835</v>
          </cell>
          <cell r="G4435" t="str">
            <v>（自永1标八局二分公司钢筋棚）四川省自贡市大安区牛佛镇</v>
          </cell>
          <cell r="H4435" t="str">
            <v>王君杰</v>
          </cell>
          <cell r="I4435">
            <v>18919619850</v>
          </cell>
        </row>
        <row r="4436">
          <cell r="A4436" t="str">
            <v>山东高速</v>
          </cell>
          <cell r="B4436" t="str">
            <v>高线</v>
          </cell>
          <cell r="C4436" t="str">
            <v>HPB300 Φ12</v>
          </cell>
          <cell r="D4436" t="str">
            <v>吨</v>
          </cell>
          <cell r="E4436">
            <v>35</v>
          </cell>
          <cell r="F4436">
            <v>45835</v>
          </cell>
          <cell r="G4436" t="str">
            <v>（自永1标八局二分公司钢筋棚）四川省自贡市大安区牛佛镇</v>
          </cell>
          <cell r="H4436" t="str">
            <v>王君杰</v>
          </cell>
          <cell r="I4436">
            <v>18919619850</v>
          </cell>
        </row>
        <row r="4437">
          <cell r="A4437" t="str">
            <v>山东高速</v>
          </cell>
          <cell r="B4437" t="str">
            <v>螺纹钢</v>
          </cell>
          <cell r="C4437" t="str">
            <v>HRB500E Φ28×12米</v>
          </cell>
          <cell r="D4437" t="str">
            <v>吨</v>
          </cell>
          <cell r="E4437">
            <v>35</v>
          </cell>
          <cell r="F4437">
            <v>45835</v>
          </cell>
          <cell r="G4437" t="str">
            <v>（自永2标九局西南分公司钢筋棚）四川省自贡市骑龙镇大湾村</v>
          </cell>
          <cell r="H4437" t="str">
            <v>高彦彬</v>
          </cell>
          <cell r="I4437">
            <v>13835906370</v>
          </cell>
        </row>
        <row r="4438">
          <cell r="A4438" t="str">
            <v>山东高速</v>
          </cell>
          <cell r="B4438" t="str">
            <v>螺纹钢</v>
          </cell>
          <cell r="C4438" t="str">
            <v>HRB400E Φ28×12米</v>
          </cell>
          <cell r="D4438" t="str">
            <v>吨</v>
          </cell>
          <cell r="E4438">
            <v>35</v>
          </cell>
          <cell r="F4438">
            <v>45835</v>
          </cell>
          <cell r="G4438" t="str">
            <v>（自永2标九局西南分公司钢筋棚）四川省自贡市骑龙镇大湾村</v>
          </cell>
          <cell r="H4438" t="str">
            <v>高彦彬</v>
          </cell>
          <cell r="I4438">
            <v>13835906370</v>
          </cell>
        </row>
        <row r="4439">
          <cell r="A4439" t="str">
            <v>山东高速</v>
          </cell>
          <cell r="B4439" t="str">
            <v>螺纹钢</v>
          </cell>
          <cell r="C4439" t="str">
            <v>HRB400E Φ32×12米</v>
          </cell>
          <cell r="D4439" t="str">
            <v>吨</v>
          </cell>
          <cell r="E4439">
            <v>35</v>
          </cell>
          <cell r="F4439">
            <v>45836</v>
          </cell>
          <cell r="G4439" t="str">
            <v>（自永2标九局西南分公司钢筋棚）四川省自贡市骑龙镇大湾村</v>
          </cell>
          <cell r="H4439" t="str">
            <v>高彦彬</v>
          </cell>
          <cell r="I4439">
            <v>13835906370</v>
          </cell>
        </row>
        <row r="4440">
          <cell r="A4440" t="str">
            <v>晋邦</v>
          </cell>
          <cell r="B4440" t="str">
            <v>高线</v>
          </cell>
          <cell r="C4440" t="str">
            <v>HPB300Φ8</v>
          </cell>
          <cell r="D4440" t="str">
            <v>吨</v>
          </cell>
          <cell r="E4440">
            <v>2.5</v>
          </cell>
          <cell r="F4440">
            <v>45836</v>
          </cell>
          <cell r="G4440" t="str">
            <v>（十九冶-江龙高速一分部）重庆市云阳县X886附近中国十九冶开云高速项目总包部西98米*黄岭隧道洞口</v>
          </cell>
          <cell r="H4440" t="str">
            <v>吴章红</v>
          </cell>
          <cell r="I4440">
            <v>18628165772</v>
          </cell>
        </row>
        <row r="4441">
          <cell r="A4441" t="str">
            <v>晋邦</v>
          </cell>
          <cell r="B4441" t="str">
            <v>螺纹钢</v>
          </cell>
          <cell r="C4441" t="str">
            <v>HRB400E Φ14 9m</v>
          </cell>
          <cell r="D4441" t="str">
            <v>吨</v>
          </cell>
          <cell r="E4441">
            <v>12</v>
          </cell>
          <cell r="F4441">
            <v>45836</v>
          </cell>
          <cell r="G4441" t="str">
            <v>（十九冶-江龙高速一分部）重庆市云阳县X886附近中国十九冶开云高速项目总包部西98米*黄岭隧道洞口</v>
          </cell>
          <cell r="H4441" t="str">
            <v>吴章红</v>
          </cell>
          <cell r="I4441">
            <v>18628165772</v>
          </cell>
        </row>
        <row r="4442">
          <cell r="A4442" t="str">
            <v>晋邦</v>
          </cell>
          <cell r="B4442" t="str">
            <v>螺纹钢</v>
          </cell>
          <cell r="C4442" t="str">
            <v>HRB400E Φ22 9m</v>
          </cell>
          <cell r="D4442" t="str">
            <v>吨</v>
          </cell>
          <cell r="E4442">
            <v>20</v>
          </cell>
          <cell r="F4442">
            <v>45836</v>
          </cell>
          <cell r="G4442" t="str">
            <v>（十九冶-江龙高速一分部）重庆市云阳县X886附近中国十九冶开云高速项目总包部西98米*黄岭隧道洞口</v>
          </cell>
          <cell r="H4442" t="str">
            <v>吴章红</v>
          </cell>
          <cell r="I4442">
            <v>18628165772</v>
          </cell>
        </row>
        <row r="4443">
          <cell r="A4443" t="str">
            <v>泸钢</v>
          </cell>
          <cell r="B4443" t="str">
            <v>高线</v>
          </cell>
          <cell r="C4443" t="str">
            <v>HPB300 Φ8</v>
          </cell>
          <cell r="D4443" t="str">
            <v>吨</v>
          </cell>
          <cell r="E4443">
            <v>32</v>
          </cell>
          <cell r="F4443">
            <v>45836</v>
          </cell>
          <cell r="G4443" t="str">
            <v>(宜宾兴港三江新区长江工业园保障性租赁住房建设项目-边坡支护)四川省宜宾市翠屏区永善路南段宜宾市三江新区长江工业园区</v>
          </cell>
          <cell r="H4443" t="str">
            <v>查工</v>
          </cell>
          <cell r="I4443">
            <v>13118007501</v>
          </cell>
        </row>
        <row r="4444">
          <cell r="A4444" t="str">
            <v>泸钢</v>
          </cell>
          <cell r="B4444" t="str">
            <v>盘螺</v>
          </cell>
          <cell r="C4444" t="str">
            <v>HRB400E Φ10</v>
          </cell>
          <cell r="D4444" t="str">
            <v>吨</v>
          </cell>
          <cell r="E4444">
            <v>5</v>
          </cell>
          <cell r="F4444">
            <v>45836</v>
          </cell>
          <cell r="G4444" t="str">
            <v>(宜宾兴港三江新区长江工业园保障性租赁住房建设项目-2标)四川省宜宾市翠屏区永善路南段宜宾市三江新区长江工业园区</v>
          </cell>
          <cell r="H4444" t="str">
            <v>查工</v>
          </cell>
          <cell r="I4444">
            <v>13118007501</v>
          </cell>
        </row>
        <row r="4445">
          <cell r="A4445" t="str">
            <v>泸钢</v>
          </cell>
          <cell r="B4445" t="str">
            <v>盘螺</v>
          </cell>
          <cell r="C4445" t="str">
            <v>HRB400E Φ12</v>
          </cell>
          <cell r="D4445" t="str">
            <v>吨</v>
          </cell>
          <cell r="E4445">
            <v>30</v>
          </cell>
          <cell r="F4445">
            <v>45836</v>
          </cell>
          <cell r="G4445" t="str">
            <v>(宜宾兴港三江新区长江工业园保障性租赁住房建设项目-2标)四川省宜宾市翠屏区永善路南段宜宾市三江新区长江工业园区</v>
          </cell>
          <cell r="H4445" t="str">
            <v>查工</v>
          </cell>
          <cell r="I4445">
            <v>13118007501</v>
          </cell>
        </row>
        <row r="4446">
          <cell r="A4446" t="str">
            <v>德胜</v>
          </cell>
          <cell r="B4446" t="str">
            <v>螺纹钢</v>
          </cell>
          <cell r="C4446" t="str">
            <v>HRB400E Φ14 9m</v>
          </cell>
          <cell r="D4446" t="str">
            <v>吨</v>
          </cell>
          <cell r="E4446">
            <v>3</v>
          </cell>
          <cell r="F4446">
            <v>45836</v>
          </cell>
          <cell r="G4446" t="str">
            <v>(宜宾兴港三江新区长江工业园保障性租赁住房建设项目-2标)四川省宜宾市翠屏区永善路南段宜宾市三江新区长江工业园区</v>
          </cell>
          <cell r="H4446" t="str">
            <v>查工</v>
          </cell>
          <cell r="I4446">
            <v>13118007501</v>
          </cell>
        </row>
        <row r="4447">
          <cell r="A4447" t="str">
            <v>德胜</v>
          </cell>
          <cell r="B4447" t="str">
            <v>螺纹钢</v>
          </cell>
          <cell r="C4447" t="str">
            <v>HRB400E Φ16 9m</v>
          </cell>
          <cell r="D4447" t="str">
            <v>吨</v>
          </cell>
          <cell r="E4447">
            <v>3</v>
          </cell>
          <cell r="F4447">
            <v>45836</v>
          </cell>
          <cell r="G4447" t="str">
            <v>(宜宾兴港三江新区长江工业园保障性租赁住房建设项目-2标)四川省宜宾市翠屏区永善路南段宜宾市三江新区长江工业园区</v>
          </cell>
          <cell r="H4447" t="str">
            <v>查工</v>
          </cell>
          <cell r="I4447">
            <v>13118007501</v>
          </cell>
        </row>
        <row r="4448">
          <cell r="A4448" t="str">
            <v>德胜</v>
          </cell>
          <cell r="B4448" t="str">
            <v>螺纹钢</v>
          </cell>
          <cell r="C4448" t="str">
            <v>HRB400E Φ18 9m</v>
          </cell>
          <cell r="D4448" t="str">
            <v>吨</v>
          </cell>
          <cell r="E4448">
            <v>30</v>
          </cell>
          <cell r="F4448">
            <v>45836</v>
          </cell>
          <cell r="G4448" t="str">
            <v>(宜宾兴港三江新区长江工业园保障性租赁住房建设项目-2标)四川省宜宾市翠屏区永善路南段宜宾市三江新区长江工业园区</v>
          </cell>
          <cell r="H4448" t="str">
            <v>查工</v>
          </cell>
          <cell r="I4448">
            <v>13118007501</v>
          </cell>
        </row>
        <row r="4449">
          <cell r="A4449" t="str">
            <v>晋邦</v>
          </cell>
          <cell r="B4449" t="str">
            <v>螺纹钢</v>
          </cell>
          <cell r="C4449" t="str">
            <v>HRB400E Φ25 9m</v>
          </cell>
          <cell r="D4449" t="str">
            <v>吨</v>
          </cell>
          <cell r="E4449">
            <v>35</v>
          </cell>
          <cell r="F4449">
            <v>45837</v>
          </cell>
          <cell r="G4449" t="str">
            <v>（十九冶-江龙高速一分部）重庆市云阳县X886附近中国十九冶开云高速项目总包部西98米*黄岭隧道洞口</v>
          </cell>
          <cell r="H4449" t="str">
            <v>吴章红</v>
          </cell>
          <cell r="I4449">
            <v>18628165772</v>
          </cell>
        </row>
        <row r="4450">
          <cell r="A4450" t="str">
            <v>达钢</v>
          </cell>
          <cell r="B4450" t="str">
            <v>盘螺</v>
          </cell>
          <cell r="C4450" t="str">
            <v>HRB400E Φ6</v>
          </cell>
          <cell r="D4450" t="str">
            <v>吨</v>
          </cell>
          <cell r="E4450">
            <v>9</v>
          </cell>
          <cell r="F4450">
            <v>45837</v>
          </cell>
          <cell r="G4450" t="str">
            <v>（商投建工达州中医药科技园-4工区-11号楼）达州市通川区达州中医药职业学院犀牛大道北段</v>
          </cell>
          <cell r="H4450" t="str">
            <v>张扬</v>
          </cell>
          <cell r="I4450">
            <v>18381904567</v>
          </cell>
        </row>
        <row r="4451">
          <cell r="A4451" t="str">
            <v>达钢</v>
          </cell>
          <cell r="B4451" t="str">
            <v>盘螺</v>
          </cell>
          <cell r="C4451" t="str">
            <v>HRB400E Φ8</v>
          </cell>
          <cell r="D4451" t="str">
            <v>吨</v>
          </cell>
          <cell r="E4451">
            <v>60</v>
          </cell>
          <cell r="F4451">
            <v>45837</v>
          </cell>
          <cell r="G4451" t="str">
            <v>（商投建工达州中医药科技园-4工区-11号楼）达州市通川区达州中医药职业学院犀牛大道北段</v>
          </cell>
          <cell r="H4451" t="str">
            <v>张扬</v>
          </cell>
          <cell r="I4451">
            <v>18381904567</v>
          </cell>
        </row>
        <row r="4452">
          <cell r="A4452" t="str">
            <v>达钢</v>
          </cell>
          <cell r="B4452" t="str">
            <v>盘螺</v>
          </cell>
          <cell r="C4452" t="str">
            <v>HRB400E Φ10</v>
          </cell>
          <cell r="D4452" t="str">
            <v>吨</v>
          </cell>
          <cell r="E4452">
            <v>21</v>
          </cell>
          <cell r="F4452">
            <v>45837</v>
          </cell>
          <cell r="G4452" t="str">
            <v>（商投建工达州中医药科技园-4工区-11号楼）达州市通川区达州中医药职业学院犀牛大道北段</v>
          </cell>
          <cell r="H4452" t="str">
            <v>张扬</v>
          </cell>
          <cell r="I4452">
            <v>18381904567</v>
          </cell>
        </row>
        <row r="4453">
          <cell r="A4453" t="str">
            <v>达钢</v>
          </cell>
          <cell r="B4453" t="str">
            <v>螺纹钢</v>
          </cell>
          <cell r="C4453" t="str">
            <v>HRB400E Φ12 9m</v>
          </cell>
          <cell r="D4453" t="str">
            <v>吨</v>
          </cell>
          <cell r="E4453">
            <v>6</v>
          </cell>
          <cell r="F4453">
            <v>45837</v>
          </cell>
          <cell r="G4453" t="str">
            <v>（商投建工达州中医药科技园-4工区-11号楼）达州市通川区达州中医药职业学院犀牛大道北段</v>
          </cell>
          <cell r="H4453" t="str">
            <v>张扬</v>
          </cell>
          <cell r="I4453">
            <v>18381904567</v>
          </cell>
        </row>
        <row r="4454">
          <cell r="A4454" t="str">
            <v>达钢</v>
          </cell>
          <cell r="B4454" t="str">
            <v>螺纹钢</v>
          </cell>
          <cell r="C4454" t="str">
            <v>HRB500E Φ12</v>
          </cell>
          <cell r="D4454" t="str">
            <v>吨</v>
          </cell>
          <cell r="E4454">
            <v>3</v>
          </cell>
          <cell r="F4454">
            <v>45837</v>
          </cell>
          <cell r="G4454" t="str">
            <v>（商投建工达州中医药科技园-4工区-11号楼）达州市通川区达州中医药职业学院犀牛大道北段</v>
          </cell>
          <cell r="H4454" t="str">
            <v>张扬</v>
          </cell>
          <cell r="I4454">
            <v>18381904567</v>
          </cell>
        </row>
        <row r="4455">
          <cell r="A4455" t="str">
            <v>达钢</v>
          </cell>
          <cell r="B4455" t="str">
            <v>螺纹钢</v>
          </cell>
          <cell r="C4455" t="str">
            <v>HRB500E Φ14</v>
          </cell>
          <cell r="D4455" t="str">
            <v>吨</v>
          </cell>
          <cell r="E4455">
            <v>3</v>
          </cell>
          <cell r="F4455">
            <v>45837</v>
          </cell>
          <cell r="G4455" t="str">
            <v>（商投建工达州中医药科技园-4工区-11号楼）达州市通川区达州中医药职业学院犀牛大道北段</v>
          </cell>
          <cell r="H4455" t="str">
            <v>张扬</v>
          </cell>
          <cell r="I4455">
            <v>18381904567</v>
          </cell>
        </row>
        <row r="4456">
          <cell r="A4456" t="str">
            <v>达钢</v>
          </cell>
          <cell r="B4456" t="str">
            <v>螺纹钢</v>
          </cell>
          <cell r="C4456" t="str">
            <v>HRB500E Φ16</v>
          </cell>
          <cell r="D4456" t="str">
            <v>吨</v>
          </cell>
          <cell r="E4456">
            <v>6</v>
          </cell>
          <cell r="F4456">
            <v>45837</v>
          </cell>
          <cell r="G4456" t="str">
            <v>（商投建工达州中医药科技园-4工区-11号楼）达州市通川区达州中医药职业学院犀牛大道北段</v>
          </cell>
          <cell r="H4456" t="str">
            <v>张扬</v>
          </cell>
          <cell r="I4456">
            <v>18381904567</v>
          </cell>
        </row>
        <row r="4457">
          <cell r="A4457" t="str">
            <v>达钢</v>
          </cell>
          <cell r="B4457" t="str">
            <v>螺纹钢</v>
          </cell>
          <cell r="C4457" t="str">
            <v>HRB500E Φ20</v>
          </cell>
          <cell r="D4457" t="str">
            <v>吨</v>
          </cell>
          <cell r="E4457">
            <v>12</v>
          </cell>
          <cell r="F4457">
            <v>45837</v>
          </cell>
          <cell r="G4457" t="str">
            <v>（商投建工达州中医药科技园-4工区-11号楼）达州市通川区达州中医药职业学院犀牛大道北段</v>
          </cell>
          <cell r="H4457" t="str">
            <v>张扬</v>
          </cell>
          <cell r="I4457">
            <v>18381904567</v>
          </cell>
        </row>
        <row r="4458">
          <cell r="A4458" t="str">
            <v>海南海控</v>
          </cell>
          <cell r="B4458" t="str">
            <v>高线</v>
          </cell>
          <cell r="C4458" t="str">
            <v>HPB300Ф8</v>
          </cell>
          <cell r="D4458" t="str">
            <v>吨</v>
          </cell>
          <cell r="E4458">
            <v>35</v>
          </cell>
          <cell r="F4458">
            <v>45837</v>
          </cell>
          <cell r="G4458" t="str">
            <v>（中铁一局四公司康新高速TJ1-1标雅加梗隧道）四川省甘孜州康定市雅加梗</v>
          </cell>
          <cell r="H4458" t="str">
            <v>范国义</v>
          </cell>
          <cell r="I4458">
            <v>15897676433</v>
          </cell>
        </row>
        <row r="4459">
          <cell r="A4459" t="str">
            <v>德胜恒嘉</v>
          </cell>
          <cell r="B4459" t="str">
            <v>螺纹钢</v>
          </cell>
          <cell r="C4459" t="str">
            <v>HRB400EΦ32*9m</v>
          </cell>
          <cell r="D4459" t="str">
            <v>吨</v>
          </cell>
          <cell r="E4459">
            <v>35</v>
          </cell>
          <cell r="F4459">
            <v>45838</v>
          </cell>
          <cell r="G4459" t="str">
            <v>（中铁一局-大渡河项目）乐山市峨边县沙坪镇中铁一局钢筋加工厂（污水处理厂）</v>
          </cell>
          <cell r="H4459" t="str">
            <v>冯雷</v>
          </cell>
          <cell r="I4459" t="str">
            <v>18700069985</v>
          </cell>
        </row>
        <row r="4460">
          <cell r="A4460" t="str">
            <v>德胜恒嘉</v>
          </cell>
          <cell r="B4460" t="str">
            <v>螺纹钢</v>
          </cell>
          <cell r="C4460" t="str">
            <v>HRB400EФ22*9m</v>
          </cell>
          <cell r="D4460" t="str">
            <v>吨</v>
          </cell>
          <cell r="E4460">
            <v>70</v>
          </cell>
          <cell r="F4460">
            <v>45838</v>
          </cell>
          <cell r="G4460" t="str">
            <v>（中铁一局四公司康新高速TJ1-1标贡不卡隧道）四川省甘孜州康定市折多塘村车管所旁</v>
          </cell>
          <cell r="H4460" t="str">
            <v>李彰</v>
          </cell>
          <cell r="I4460">
            <v>18523285235</v>
          </cell>
        </row>
        <row r="4461">
          <cell r="A4461" t="str">
            <v>德胜恒嘉</v>
          </cell>
          <cell r="B4461" t="str">
            <v>螺纹钢</v>
          </cell>
          <cell r="C4461" t="str">
            <v>HRB400EФ12*9mm</v>
          </cell>
          <cell r="D4461" t="str">
            <v>吨</v>
          </cell>
          <cell r="E4461">
            <v>70</v>
          </cell>
          <cell r="F4461">
            <v>45838</v>
          </cell>
          <cell r="G4461" t="str">
            <v>（中铁六局呼和公司康新高速TJ4-2标）四川省甘孜藏族自治州康定市新都桥镇东俄罗三村中建八局搅拌站旁</v>
          </cell>
          <cell r="H4461" t="str">
            <v>王龙</v>
          </cell>
          <cell r="I4461">
            <v>18809490151</v>
          </cell>
        </row>
        <row r="4462">
          <cell r="A4462" t="str">
            <v>德胜恒嘉</v>
          </cell>
          <cell r="B4462" t="str">
            <v>螺纹钢</v>
          </cell>
          <cell r="C4462" t="str">
            <v>HRB400EФ14*9mm</v>
          </cell>
          <cell r="D4462" t="str">
            <v>吨</v>
          </cell>
          <cell r="E4462">
            <v>70</v>
          </cell>
          <cell r="F4462">
            <v>45838</v>
          </cell>
          <cell r="G4462" t="str">
            <v>（中铁六局呼和公司康新高速TJ4-2标）四川省甘孜藏族自治州康定市新都桥镇东俄罗三村中建八局搅拌站旁</v>
          </cell>
          <cell r="H4462" t="str">
            <v>王龙</v>
          </cell>
          <cell r="I4462">
            <v>18809490151</v>
          </cell>
        </row>
        <row r="4463">
          <cell r="A4463" t="str">
            <v>德胜恒嘉</v>
          </cell>
          <cell r="B4463" t="str">
            <v>螺纹钢</v>
          </cell>
          <cell r="C4463" t="str">
            <v>HRB400EФ18*9mm</v>
          </cell>
          <cell r="D4463" t="str">
            <v>吨</v>
          </cell>
          <cell r="E4463">
            <v>70</v>
          </cell>
          <cell r="F4463">
            <v>45838</v>
          </cell>
          <cell r="G4463" t="str">
            <v>（中铁六局呼和公司康新高速TJ4-2标）四川省甘孜藏族自治州康定市新都桥镇东俄罗三村中建八局搅拌站旁</v>
          </cell>
          <cell r="H4463" t="str">
            <v>王龙</v>
          </cell>
          <cell r="I4463">
            <v>18809490151</v>
          </cell>
        </row>
        <row r="4464">
          <cell r="A4464" t="str">
            <v>晋邦</v>
          </cell>
          <cell r="B4464" t="str">
            <v>螺纹钢</v>
          </cell>
          <cell r="C4464" t="str">
            <v>HRB500E Φ18</v>
          </cell>
          <cell r="D4464" t="str">
            <v>吨</v>
          </cell>
          <cell r="E4464">
            <v>5</v>
          </cell>
          <cell r="F4464">
            <v>45838</v>
          </cell>
          <cell r="G4464" t="str">
            <v>（商投建工达州中医药科技园-4工区-11号楼）达州市通川区达州中医药职业学院犀牛大道北段</v>
          </cell>
          <cell r="H4464" t="str">
            <v>张扬</v>
          </cell>
          <cell r="I4464">
            <v>18381904567</v>
          </cell>
        </row>
        <row r="4465">
          <cell r="A4465" t="str">
            <v>晋邦</v>
          </cell>
          <cell r="B4465" t="str">
            <v>螺纹钢</v>
          </cell>
          <cell r="C4465" t="str">
            <v>HRB500E Φ22</v>
          </cell>
          <cell r="D4465" t="str">
            <v>吨</v>
          </cell>
          <cell r="E4465">
            <v>13</v>
          </cell>
          <cell r="F4465">
            <v>45838</v>
          </cell>
          <cell r="G4465" t="str">
            <v>（商投建工达州中医药科技园-4工区-11号楼）达州市通川区达州中医药职业学院犀牛大道北段</v>
          </cell>
          <cell r="H4465" t="str">
            <v>张扬</v>
          </cell>
          <cell r="I4465">
            <v>18381904567</v>
          </cell>
        </row>
        <row r="4466">
          <cell r="A4466" t="str">
            <v>晋邦</v>
          </cell>
          <cell r="B4466" t="str">
            <v>螺纹钢</v>
          </cell>
          <cell r="C4466" t="str">
            <v>HRB500E Φ25</v>
          </cell>
          <cell r="D4466" t="str">
            <v>吨</v>
          </cell>
          <cell r="E4466">
            <v>15</v>
          </cell>
          <cell r="F4466">
            <v>45838</v>
          </cell>
          <cell r="G4466" t="str">
            <v>（商投建工达州中医药科技园-4工区-11号楼）达州市通川区达州中医药职业学院犀牛大道北段</v>
          </cell>
          <cell r="H4466" t="str">
            <v>张扬</v>
          </cell>
          <cell r="I4466">
            <v>18381904567</v>
          </cell>
        </row>
        <row r="4467">
          <cell r="A4467" t="str">
            <v>达钢</v>
          </cell>
          <cell r="B4467" t="str">
            <v>盘螺</v>
          </cell>
          <cell r="C4467" t="str">
            <v>HRB400E Φ6</v>
          </cell>
          <cell r="D4467" t="str">
            <v>吨</v>
          </cell>
          <cell r="E4467">
            <v>2</v>
          </cell>
          <cell r="F4467">
            <v>45838</v>
          </cell>
          <cell r="G4467" t="str">
            <v>(中铁三局集团西渝高铁康渝段站房四标工程)重庆市九龙坡区华祥支路与华祥路交叉口重庆建工重庆西站TOD项目部</v>
          </cell>
          <cell r="H4467" t="str">
            <v>卢庆江</v>
          </cell>
          <cell r="I4467">
            <v>18883488177</v>
          </cell>
        </row>
        <row r="4468">
          <cell r="A4468" t="str">
            <v>达钢</v>
          </cell>
          <cell r="B4468" t="str">
            <v>盘螺</v>
          </cell>
          <cell r="C4468" t="str">
            <v>HRB400E Φ10</v>
          </cell>
          <cell r="D4468" t="str">
            <v>吨</v>
          </cell>
          <cell r="E4468">
            <v>6</v>
          </cell>
          <cell r="F4468">
            <v>45838</v>
          </cell>
          <cell r="G4468" t="str">
            <v>(中铁三局集团西渝高铁康渝段站房四标工程)重庆市九龙坡区华祥支路与华祥路交叉口重庆建工重庆西站TOD项目部</v>
          </cell>
          <cell r="H4468" t="str">
            <v>卢庆江</v>
          </cell>
          <cell r="I4468">
            <v>18883488177</v>
          </cell>
        </row>
        <row r="4469">
          <cell r="A4469" t="str">
            <v>达钢</v>
          </cell>
          <cell r="B4469" t="str">
            <v>螺纹钢</v>
          </cell>
          <cell r="C4469" t="str">
            <v>HRB400E Φ22 9m</v>
          </cell>
          <cell r="D4469" t="str">
            <v>吨</v>
          </cell>
          <cell r="E4469">
            <v>27</v>
          </cell>
          <cell r="F4469">
            <v>45838</v>
          </cell>
          <cell r="G4469" t="str">
            <v>(中铁三局集团西渝高铁康渝段站房四标工程)重庆市九龙坡区华祥支路与华祥路交叉口重庆建工重庆西站TOD项目部</v>
          </cell>
          <cell r="H4469" t="str">
            <v>卢庆江</v>
          </cell>
          <cell r="I4469">
            <v>18883488177</v>
          </cell>
        </row>
        <row r="4470">
          <cell r="A4470" t="str">
            <v>晋邦</v>
          </cell>
          <cell r="B4470" t="str">
            <v>高线</v>
          </cell>
          <cell r="C4470" t="str">
            <v>HPB300Φ10</v>
          </cell>
          <cell r="D4470" t="str">
            <v>吨</v>
          </cell>
          <cell r="E4470">
            <v>8</v>
          </cell>
          <cell r="F4470">
            <v>45838</v>
          </cell>
          <cell r="G4470" t="str">
            <v>（十九冶-华电重庆奉节）重庆市奉节县康乐镇七星村</v>
          </cell>
          <cell r="H4470" t="str">
            <v>岑甲乐</v>
          </cell>
          <cell r="I4470">
            <v>17349037782</v>
          </cell>
        </row>
        <row r="4471">
          <cell r="A4471" t="str">
            <v>晋邦</v>
          </cell>
          <cell r="B4471" t="str">
            <v>螺纹钢</v>
          </cell>
          <cell r="C4471" t="str">
            <v>HRB400E Φ16 9m</v>
          </cell>
          <cell r="D4471" t="str">
            <v>吨</v>
          </cell>
          <cell r="E4471">
            <v>6</v>
          </cell>
          <cell r="F4471">
            <v>45838</v>
          </cell>
          <cell r="G4471" t="str">
            <v>（十九冶-华电重庆奉节）重庆市奉节县康乐镇七星村</v>
          </cell>
          <cell r="H4471" t="str">
            <v>岑甲乐</v>
          </cell>
          <cell r="I4471">
            <v>17349037782</v>
          </cell>
        </row>
        <row r="4472">
          <cell r="A4472" t="str">
            <v>晋邦</v>
          </cell>
          <cell r="B4472" t="str">
            <v>螺纹钢</v>
          </cell>
          <cell r="C4472" t="str">
            <v>HRB400E Φ18 9m</v>
          </cell>
          <cell r="D4472" t="str">
            <v>吨</v>
          </cell>
          <cell r="E4472">
            <v>15</v>
          </cell>
          <cell r="F4472">
            <v>45838</v>
          </cell>
          <cell r="G4472" t="str">
            <v>（十九冶-华电重庆奉节）重庆市奉节县康乐镇七星村</v>
          </cell>
          <cell r="H4472" t="str">
            <v>岑甲乐</v>
          </cell>
          <cell r="I4472">
            <v>17349037782</v>
          </cell>
        </row>
        <row r="4473">
          <cell r="A4473" t="str">
            <v>晋邦</v>
          </cell>
          <cell r="B4473" t="str">
            <v>螺纹钢</v>
          </cell>
          <cell r="C4473" t="str">
            <v>HRB400E Φ22 9m</v>
          </cell>
          <cell r="D4473" t="str">
            <v>吨</v>
          </cell>
          <cell r="E4473">
            <v>4</v>
          </cell>
          <cell r="F4473">
            <v>45838</v>
          </cell>
          <cell r="G4473" t="str">
            <v>（十九冶-华电重庆奉节）重庆市奉节县康乐镇七星村</v>
          </cell>
          <cell r="H4473" t="str">
            <v>岑甲乐</v>
          </cell>
          <cell r="I4473">
            <v>17349037782</v>
          </cell>
        </row>
        <row r="4474">
          <cell r="A4474" t="str">
            <v>晋邦</v>
          </cell>
          <cell r="B4474" t="str">
            <v>螺纹钢</v>
          </cell>
          <cell r="C4474" t="str">
            <v>HRB400E Φ12 9m</v>
          </cell>
          <cell r="D4474" t="str">
            <v>吨</v>
          </cell>
          <cell r="E4474">
            <v>35</v>
          </cell>
          <cell r="F4474">
            <v>45838</v>
          </cell>
          <cell r="G4474" t="str">
            <v>（十九冶-江龙高速二分部）重庆市云阳县S305附近*龙角梁场</v>
          </cell>
          <cell r="H4474" t="str">
            <v>张鹏</v>
          </cell>
          <cell r="I4474">
            <v>18223006448</v>
          </cell>
        </row>
        <row r="4475">
          <cell r="A4475" t="str">
            <v>晋邦</v>
          </cell>
          <cell r="B4475" t="str">
            <v>螺纹钢</v>
          </cell>
          <cell r="C4475" t="str">
            <v>HRB400E Φ14 9m</v>
          </cell>
          <cell r="D4475" t="str">
            <v>吨</v>
          </cell>
          <cell r="E4475">
            <v>11</v>
          </cell>
          <cell r="F4475">
            <v>45838</v>
          </cell>
          <cell r="G4475" t="str">
            <v>（十九冶-江龙高速二分部）重庆市云阳县凤鸣镇平顶村*磨子坪隧道出口</v>
          </cell>
          <cell r="H4475" t="str">
            <v>张鹏</v>
          </cell>
          <cell r="I4475">
            <v>18223006448</v>
          </cell>
        </row>
        <row r="4476">
          <cell r="A4476" t="str">
            <v>晋邦</v>
          </cell>
          <cell r="B4476" t="str">
            <v>螺纹钢</v>
          </cell>
          <cell r="C4476" t="str">
            <v>HRB400E Φ20 9m</v>
          </cell>
          <cell r="D4476" t="str">
            <v>吨</v>
          </cell>
          <cell r="E4476">
            <v>10</v>
          </cell>
          <cell r="F4476">
            <v>45838</v>
          </cell>
          <cell r="G4476" t="str">
            <v>（十九冶-江龙高速二分部）重庆市云阳县凤鸣镇平顶村*磨子坪隧道出口</v>
          </cell>
          <cell r="H4476" t="str">
            <v>张鹏</v>
          </cell>
          <cell r="I4476">
            <v>18223006448</v>
          </cell>
        </row>
        <row r="4477">
          <cell r="A4477" t="str">
            <v>晋邦</v>
          </cell>
          <cell r="B4477" t="str">
            <v>螺纹钢</v>
          </cell>
          <cell r="C4477" t="str">
            <v>HRB400E Φ22 9m</v>
          </cell>
          <cell r="D4477" t="str">
            <v>吨</v>
          </cell>
          <cell r="E4477">
            <v>14</v>
          </cell>
          <cell r="F4477">
            <v>45838</v>
          </cell>
          <cell r="G4477" t="str">
            <v>（十九冶-江龙高速二分部）重庆市云阳县凤鸣镇平顶村*磨子坪隧道出口</v>
          </cell>
          <cell r="H4477" t="str">
            <v>张鹏</v>
          </cell>
          <cell r="I4477">
            <v>18223006448</v>
          </cell>
        </row>
        <row r="4478">
          <cell r="A4478" t="str">
            <v>晋邦</v>
          </cell>
          <cell r="B4478" t="str">
            <v>螺纹钢</v>
          </cell>
          <cell r="C4478" t="str">
            <v>HRB400E Φ28 9m</v>
          </cell>
          <cell r="D4478" t="str">
            <v>吨</v>
          </cell>
          <cell r="E4478">
            <v>12</v>
          </cell>
          <cell r="F4478">
            <v>45838</v>
          </cell>
          <cell r="G4478" t="str">
            <v>（十九冶-江龙高速三分部）重庆市云阳县龙角镇*皮家营梁场</v>
          </cell>
          <cell r="H4478" t="str">
            <v>任海军</v>
          </cell>
          <cell r="I4478">
            <v>17725037830</v>
          </cell>
        </row>
        <row r="4479">
          <cell r="A4479" t="str">
            <v>晋邦</v>
          </cell>
          <cell r="B4479" t="str">
            <v>螺纹钢</v>
          </cell>
          <cell r="C4479" t="str">
            <v>HRB400E Φ25 9m</v>
          </cell>
          <cell r="D4479" t="str">
            <v>吨</v>
          </cell>
          <cell r="E4479">
            <v>10.5</v>
          </cell>
          <cell r="F4479">
            <v>45838</v>
          </cell>
          <cell r="G4479" t="str">
            <v>（十九冶-江龙高速三分部）重庆市云阳县龙角镇*皮家营梁场</v>
          </cell>
          <cell r="H4479" t="str">
            <v>任海军</v>
          </cell>
          <cell r="I4479">
            <v>17725037830</v>
          </cell>
        </row>
        <row r="4480">
          <cell r="A4480" t="str">
            <v>晋邦</v>
          </cell>
          <cell r="B4480" t="str">
            <v>螺纹钢</v>
          </cell>
          <cell r="C4480" t="str">
            <v>HRB400E Φ16 9m</v>
          </cell>
          <cell r="D4480" t="str">
            <v>吨</v>
          </cell>
          <cell r="E4480">
            <v>22.5</v>
          </cell>
          <cell r="F4480">
            <v>45838</v>
          </cell>
          <cell r="G4480" t="str">
            <v>（十九冶-江龙高速三分部）重庆市云阳县龙角镇*皮家营梁场</v>
          </cell>
          <cell r="H4480" t="str">
            <v>任海军</v>
          </cell>
          <cell r="I4480">
            <v>17725037830</v>
          </cell>
        </row>
        <row r="4481">
          <cell r="A4481" t="str">
            <v>晋邦</v>
          </cell>
          <cell r="B4481" t="str">
            <v>盘螺</v>
          </cell>
          <cell r="C4481" t="str">
            <v>HRB400E Φ10</v>
          </cell>
          <cell r="D4481" t="str">
            <v>吨</v>
          </cell>
          <cell r="E4481">
            <v>15</v>
          </cell>
          <cell r="F4481">
            <v>45838</v>
          </cell>
          <cell r="G4481" t="str">
            <v>（十九冶-江龙高速三分部）重庆市云阳县蔈草镇杨家老屋*土公岭</v>
          </cell>
          <cell r="H4481" t="str">
            <v>任海军</v>
          </cell>
          <cell r="I4481">
            <v>17725037830</v>
          </cell>
        </row>
        <row r="4482">
          <cell r="A4482" t="str">
            <v>晋邦</v>
          </cell>
          <cell r="B4482" t="str">
            <v>高线</v>
          </cell>
          <cell r="C4482" t="str">
            <v>HPB300Φ10</v>
          </cell>
          <cell r="D4482" t="str">
            <v>吨</v>
          </cell>
          <cell r="E4482">
            <v>10</v>
          </cell>
          <cell r="F4482">
            <v>45838</v>
          </cell>
          <cell r="G4482" t="str">
            <v>（十九冶-江龙高速三分部）重庆市云阳县蔈草镇杨家老屋*土公岭</v>
          </cell>
          <cell r="H4482" t="str">
            <v>任海军</v>
          </cell>
          <cell r="I4482">
            <v>17725037830</v>
          </cell>
        </row>
        <row r="4483">
          <cell r="A4483" t="str">
            <v>泸钢</v>
          </cell>
          <cell r="B4483" t="str">
            <v>盘螺</v>
          </cell>
          <cell r="C4483" t="str">
            <v>HRB400E Φ8</v>
          </cell>
          <cell r="D4483" t="str">
            <v>吨</v>
          </cell>
          <cell r="E4483">
            <v>6</v>
          </cell>
          <cell r="F4483">
            <v>45838</v>
          </cell>
          <cell r="G4483" t="str">
            <v>(中铁三局集团西渝高铁康渝段站房四标工程)重庆市九龙坡区华祥支路与华祥路交叉口重庆建工重庆西站TOD项目部</v>
          </cell>
          <cell r="H4483" t="str">
            <v>卢庆江</v>
          </cell>
          <cell r="I4483">
            <v>18883488177</v>
          </cell>
        </row>
        <row r="4484">
          <cell r="A4484" t="str">
            <v>泸钢</v>
          </cell>
          <cell r="B4484" t="str">
            <v>盘螺</v>
          </cell>
          <cell r="C4484" t="str">
            <v>HRB400E Φ12</v>
          </cell>
          <cell r="D4484" t="str">
            <v>吨</v>
          </cell>
          <cell r="E4484">
            <v>19</v>
          </cell>
          <cell r="F4484">
            <v>45838</v>
          </cell>
          <cell r="G4484" t="str">
            <v>(中铁三局集团西渝高铁康渝段站房四标工程)重庆市九龙坡区华祥支路与华祥路交叉口重庆建工重庆西站TOD项目部</v>
          </cell>
          <cell r="H4484" t="str">
            <v>卢庆江</v>
          </cell>
          <cell r="I4484">
            <v>18883488177</v>
          </cell>
        </row>
        <row r="4485">
          <cell r="A4485" t="str">
            <v>泸钢</v>
          </cell>
          <cell r="B4485" t="str">
            <v>螺纹钢</v>
          </cell>
          <cell r="C4485" t="str">
            <v>HRB400E Φ14 9m</v>
          </cell>
          <cell r="D4485" t="str">
            <v>吨</v>
          </cell>
          <cell r="E4485">
            <v>8</v>
          </cell>
          <cell r="F4485">
            <v>45838</v>
          </cell>
          <cell r="G4485" t="str">
            <v>(中铁三局集团西渝高铁康渝段站房四标工程)重庆市九龙坡区华祥支路与华祥路交叉口重庆建工重庆西站TOD项目部</v>
          </cell>
          <cell r="H4485" t="str">
            <v>卢庆江</v>
          </cell>
          <cell r="I4485">
            <v>18883488177</v>
          </cell>
        </row>
        <row r="4486">
          <cell r="A4486" t="str">
            <v>泸钢</v>
          </cell>
          <cell r="B4486" t="str">
            <v>螺纹钢</v>
          </cell>
          <cell r="C4486" t="str">
            <v>HRB400E Φ16 9m</v>
          </cell>
          <cell r="D4486" t="str">
            <v>吨</v>
          </cell>
          <cell r="E4486">
            <v>4</v>
          </cell>
          <cell r="F4486">
            <v>45838</v>
          </cell>
          <cell r="G4486" t="str">
            <v>(中铁三局集团西渝高铁康渝段站房四标工程)重庆市九龙坡区华祥支路与华祥路交叉口重庆建工重庆西站TOD项目部</v>
          </cell>
          <cell r="H4486" t="str">
            <v>卢庆江</v>
          </cell>
          <cell r="I4486">
            <v>18883488177</v>
          </cell>
        </row>
        <row r="4487">
          <cell r="A4487" t="str">
            <v>泸钢</v>
          </cell>
          <cell r="B4487" t="str">
            <v>螺纹钢</v>
          </cell>
          <cell r="C4487" t="str">
            <v>HRB400E Φ18 9m</v>
          </cell>
          <cell r="D4487" t="str">
            <v>吨</v>
          </cell>
          <cell r="E4487">
            <v>8</v>
          </cell>
          <cell r="F4487">
            <v>45838</v>
          </cell>
          <cell r="G4487" t="str">
            <v>(中铁三局集团西渝高铁康渝段站房四标工程)重庆市九龙坡区华祥支路与华祥路交叉口重庆建工重庆西站TOD项目部</v>
          </cell>
          <cell r="H4487" t="str">
            <v>卢庆江</v>
          </cell>
          <cell r="I4487">
            <v>18883488177</v>
          </cell>
        </row>
        <row r="4488">
          <cell r="A4488" t="str">
            <v>泸钢</v>
          </cell>
          <cell r="B4488" t="str">
            <v>螺纹钢</v>
          </cell>
          <cell r="C4488" t="str">
            <v>HRB400E Φ20 9m</v>
          </cell>
          <cell r="D4488" t="str">
            <v>吨</v>
          </cell>
          <cell r="E4488">
            <v>14</v>
          </cell>
          <cell r="F4488">
            <v>45838</v>
          </cell>
          <cell r="G4488" t="str">
            <v>(中铁三局集团西渝高铁康渝段站房四标工程)重庆市九龙坡区华祥支路与华祥路交叉口重庆建工重庆西站TOD项目部</v>
          </cell>
          <cell r="H4488" t="str">
            <v>卢庆江</v>
          </cell>
          <cell r="I4488">
            <v>18883488177</v>
          </cell>
        </row>
        <row r="4489">
          <cell r="A4489" t="str">
            <v>泸钢</v>
          </cell>
          <cell r="B4489" t="str">
            <v>螺纹钢</v>
          </cell>
          <cell r="C4489" t="str">
            <v>HRB400E Φ25 9m</v>
          </cell>
          <cell r="D4489" t="str">
            <v>吨</v>
          </cell>
          <cell r="E4489">
            <v>7</v>
          </cell>
          <cell r="F4489">
            <v>45838</v>
          </cell>
          <cell r="G4489" t="str">
            <v>(中铁三局集团西渝高铁康渝段站房四标工程)重庆市九龙坡区华祥支路与华祥路交叉口重庆建工重庆西站TOD项目部</v>
          </cell>
          <cell r="H4489" t="str">
            <v>卢庆江</v>
          </cell>
          <cell r="I4489">
            <v>18883488177</v>
          </cell>
        </row>
        <row r="4490">
          <cell r="A4490" t="str">
            <v>泸钢</v>
          </cell>
          <cell r="B4490" t="str">
            <v>螺纹钢</v>
          </cell>
          <cell r="C4490" t="str">
            <v>HRB400E Φ28 9m</v>
          </cell>
          <cell r="D4490" t="str">
            <v>吨</v>
          </cell>
          <cell r="E4490">
            <v>4</v>
          </cell>
          <cell r="F4490">
            <v>45838</v>
          </cell>
          <cell r="G4490" t="str">
            <v>(中铁三局集团西渝高铁康渝段站房四标工程)重庆市九龙坡区华祥支路与华祥路交叉口重庆建工重庆西站TOD项目部</v>
          </cell>
          <cell r="H4490" t="str">
            <v>卢庆江</v>
          </cell>
          <cell r="I4490">
            <v>18883488177</v>
          </cell>
        </row>
        <row r="4491">
          <cell r="A4491" t="str">
            <v>泸钢</v>
          </cell>
          <cell r="B4491" t="str">
            <v>盘螺</v>
          </cell>
          <cell r="C4491" t="str">
            <v>HRB400E Φ6</v>
          </cell>
          <cell r="D4491" t="str">
            <v>吨</v>
          </cell>
          <cell r="E4491">
            <v>5</v>
          </cell>
          <cell r="F4491">
            <v>45839</v>
          </cell>
          <cell r="G4491" t="str">
            <v>（五冶钢构宜宾高县月江镇建设项目）  四川省宜宾市高县月江镇刚记超市斜对面(还阳组团沪碳二期项目)</v>
          </cell>
          <cell r="H4491" t="str">
            <v>张朝亮</v>
          </cell>
          <cell r="I4491">
            <v>15228205853</v>
          </cell>
        </row>
        <row r="4492">
          <cell r="A4492" t="str">
            <v>泸钢</v>
          </cell>
          <cell r="B4492" t="str">
            <v>盘螺</v>
          </cell>
          <cell r="C4492" t="str">
            <v>HRB400E Φ8</v>
          </cell>
          <cell r="D4492" t="str">
            <v>吨</v>
          </cell>
          <cell r="E4492">
            <v>20</v>
          </cell>
          <cell r="F4492">
            <v>45839</v>
          </cell>
          <cell r="G4492" t="str">
            <v>（五冶钢构宜宾高县月江镇建设项目）  四川省宜宾市高县月江镇刚记超市斜对面(还阳组团沪碳二期项目)</v>
          </cell>
          <cell r="H4492" t="str">
            <v>张朝亮</v>
          </cell>
          <cell r="I4492">
            <v>15228205853</v>
          </cell>
        </row>
        <row r="4493">
          <cell r="A4493" t="str">
            <v>泸钢</v>
          </cell>
          <cell r="B4493" t="str">
            <v>盘螺</v>
          </cell>
          <cell r="C4493" t="str">
            <v>HRB400E Φ10</v>
          </cell>
          <cell r="D4493" t="str">
            <v>吨</v>
          </cell>
          <cell r="E4493">
            <v>10</v>
          </cell>
          <cell r="F4493">
            <v>45839</v>
          </cell>
          <cell r="G4493" t="str">
            <v>（五冶钢构宜宾高县月江镇建设项目）  四川省宜宾市高县月江镇刚记超市斜对面(还阳组团沪碳二期项目)</v>
          </cell>
          <cell r="H4493" t="str">
            <v>张朝亮</v>
          </cell>
          <cell r="I4493">
            <v>15228205853</v>
          </cell>
        </row>
        <row r="4494">
          <cell r="A4494" t="str">
            <v>泸钢</v>
          </cell>
          <cell r="B4494" t="str">
            <v>螺纹钢</v>
          </cell>
          <cell r="C4494" t="str">
            <v>HRB400E Φ12 9m</v>
          </cell>
          <cell r="D4494" t="str">
            <v>吨</v>
          </cell>
          <cell r="E4494">
            <v>27</v>
          </cell>
          <cell r="F4494">
            <v>45839</v>
          </cell>
          <cell r="G4494" t="str">
            <v>（五冶钢构宜宾高县月江镇建设项目）  四川省宜宾市高县月江镇刚记超市斜对面(还阳组团沪碳二期项目)</v>
          </cell>
          <cell r="H4494" t="str">
            <v>张朝亮</v>
          </cell>
          <cell r="I4494">
            <v>15228205853</v>
          </cell>
        </row>
        <row r="4495">
          <cell r="A4495" t="str">
            <v>泸钢</v>
          </cell>
          <cell r="B4495" t="str">
            <v>螺纹钢</v>
          </cell>
          <cell r="C4495" t="str">
            <v>HRB400E Φ14 9m</v>
          </cell>
          <cell r="D4495" t="str">
            <v>吨</v>
          </cell>
          <cell r="E4495">
            <v>33</v>
          </cell>
          <cell r="F4495">
            <v>45839</v>
          </cell>
          <cell r="G4495" t="str">
            <v>（五冶钢构宜宾高县月江镇建设项目）  四川省宜宾市高县月江镇刚记超市斜对面(还阳组团沪碳二期项目)</v>
          </cell>
          <cell r="H4495" t="str">
            <v>张朝亮</v>
          </cell>
          <cell r="I4495">
            <v>15228205853</v>
          </cell>
        </row>
        <row r="4496">
          <cell r="A4496" t="str">
            <v>泸钢</v>
          </cell>
          <cell r="B4496" t="str">
            <v>螺纹钢</v>
          </cell>
          <cell r="C4496" t="str">
            <v>HRB400E Φ16 9m</v>
          </cell>
          <cell r="D4496" t="str">
            <v>吨</v>
          </cell>
          <cell r="E4496">
            <v>6</v>
          </cell>
          <cell r="F4496">
            <v>45839</v>
          </cell>
          <cell r="G4496" t="str">
            <v>（五冶钢构宜宾高县月江镇建设项目）  四川省宜宾市高县月江镇刚记超市斜对面(还阳组团沪碳二期项目)</v>
          </cell>
          <cell r="H4496" t="str">
            <v>张朝亮</v>
          </cell>
          <cell r="I4496">
            <v>15228205853</v>
          </cell>
        </row>
        <row r="4497">
          <cell r="A4497" t="str">
            <v>泸钢</v>
          </cell>
          <cell r="B4497" t="str">
            <v>螺纹钢</v>
          </cell>
          <cell r="C4497" t="str">
            <v>HRB400E Φ18 9m</v>
          </cell>
          <cell r="D4497" t="str">
            <v>吨</v>
          </cell>
          <cell r="E4497">
            <v>3</v>
          </cell>
          <cell r="F4497">
            <v>45839</v>
          </cell>
          <cell r="G4497" t="str">
            <v>（五冶钢构宜宾高县月江镇建设项目）  四川省宜宾市高县月江镇刚记超市斜对面(还阳组团沪碳二期项目)</v>
          </cell>
          <cell r="H4497" t="str">
            <v>张朝亮</v>
          </cell>
          <cell r="I4497">
            <v>15228205853</v>
          </cell>
        </row>
        <row r="4498">
          <cell r="A4498" t="str">
            <v>泸钢</v>
          </cell>
          <cell r="B4498" t="str">
            <v>螺纹钢</v>
          </cell>
          <cell r="C4498" t="str">
            <v>HRB400E Φ20 9m</v>
          </cell>
          <cell r="D4498" t="str">
            <v>吨</v>
          </cell>
          <cell r="E4498">
            <v>9</v>
          </cell>
          <cell r="F4498">
            <v>45839</v>
          </cell>
          <cell r="G4498" t="str">
            <v>（五冶钢构宜宾高县月江镇建设项目）  四川省宜宾市高县月江镇刚记超市斜对面(还阳组团沪碳二期项目)</v>
          </cell>
          <cell r="H4498" t="str">
            <v>张朝亮</v>
          </cell>
          <cell r="I4498">
            <v>15228205853</v>
          </cell>
        </row>
        <row r="4499">
          <cell r="A4499" t="str">
            <v>泸钢</v>
          </cell>
          <cell r="B4499" t="str">
            <v>螺纹钢</v>
          </cell>
          <cell r="C4499" t="str">
            <v>HRB400E Φ22 9m</v>
          </cell>
          <cell r="D4499" t="str">
            <v>吨</v>
          </cell>
          <cell r="E4499">
            <v>27</v>
          </cell>
          <cell r="F4499">
            <v>45839</v>
          </cell>
          <cell r="G4499" t="str">
            <v>（五冶钢构宜宾高县月江镇建设项目）  四川省宜宾市高县月江镇刚记超市斜对面(还阳组团沪碳二期项目)</v>
          </cell>
          <cell r="H4499" t="str">
            <v>张朝亮</v>
          </cell>
          <cell r="I4499">
            <v>15228205853</v>
          </cell>
        </row>
        <row r="4500">
          <cell r="A4500" t="str">
            <v>泸钢</v>
          </cell>
          <cell r="B4500" t="str">
            <v>螺纹钢</v>
          </cell>
          <cell r="C4500" t="str">
            <v>HRB400E Φ25 9m</v>
          </cell>
          <cell r="D4500" t="str">
            <v>吨</v>
          </cell>
          <cell r="E4500">
            <v>36</v>
          </cell>
          <cell r="F4500">
            <v>45839</v>
          </cell>
          <cell r="G4500" t="str">
            <v>（五冶钢构宜宾高县月江镇建设项目）  四川省宜宾市高县月江镇刚记超市斜对面(还阳组团沪碳二期项目)</v>
          </cell>
          <cell r="H4500" t="str">
            <v>张朝亮</v>
          </cell>
          <cell r="I4500">
            <v>15228205853</v>
          </cell>
        </row>
        <row r="4501">
          <cell r="A4501" t="str">
            <v>钢固融</v>
          </cell>
          <cell r="B4501" t="str">
            <v>盘螺</v>
          </cell>
          <cell r="C4501" t="str">
            <v>HRB400E Φ6</v>
          </cell>
          <cell r="D4501" t="str">
            <v>吨</v>
          </cell>
          <cell r="E4501">
            <v>2.5</v>
          </cell>
          <cell r="F4501">
            <v>45839</v>
          </cell>
          <cell r="G4501" t="str">
            <v>(乐山市校地共建产教融合基地建设项目二标段)四川省乐山市市中区苏稽镇</v>
          </cell>
          <cell r="H4501" t="str">
            <v>彭江涛</v>
          </cell>
          <cell r="I4501">
            <v>13990276572</v>
          </cell>
        </row>
        <row r="4502">
          <cell r="A4502" t="str">
            <v>钢固融</v>
          </cell>
          <cell r="B4502" t="str">
            <v>盘螺</v>
          </cell>
          <cell r="C4502" t="str">
            <v>HRB400E Φ8</v>
          </cell>
          <cell r="D4502" t="str">
            <v>吨</v>
          </cell>
          <cell r="E4502">
            <v>12.5</v>
          </cell>
          <cell r="F4502">
            <v>45839</v>
          </cell>
          <cell r="G4502" t="str">
            <v>(乐山市校地共建产教融合基地建设项目二标段)四川省乐山市市中区苏稽镇</v>
          </cell>
          <cell r="H4502" t="str">
            <v>彭江涛</v>
          </cell>
          <cell r="I4502">
            <v>13990276572</v>
          </cell>
        </row>
        <row r="4503">
          <cell r="A4503" t="str">
            <v>钢固融</v>
          </cell>
          <cell r="B4503" t="str">
            <v>盘螺</v>
          </cell>
          <cell r="C4503" t="str">
            <v>HRB400E Φ10</v>
          </cell>
          <cell r="D4503" t="str">
            <v>吨</v>
          </cell>
          <cell r="E4503">
            <v>15</v>
          </cell>
          <cell r="F4503">
            <v>45839</v>
          </cell>
          <cell r="G4503" t="str">
            <v>(乐山市校地共建产教融合基地建设项目二标段)四川省乐山市市中区苏稽镇</v>
          </cell>
          <cell r="H4503" t="str">
            <v>彭江涛</v>
          </cell>
          <cell r="I4503">
            <v>13990276572</v>
          </cell>
        </row>
        <row r="4504">
          <cell r="A4504" t="str">
            <v>钢固融</v>
          </cell>
          <cell r="B4504" t="str">
            <v>螺纹钢</v>
          </cell>
          <cell r="C4504" t="str">
            <v>HRB500E Φ14</v>
          </cell>
          <cell r="D4504" t="str">
            <v>吨</v>
          </cell>
          <cell r="E4504">
            <v>3</v>
          </cell>
          <cell r="F4504">
            <v>45839</v>
          </cell>
          <cell r="G4504" t="str">
            <v>(乐山市校地共建产教融合基地建设项目二标段)四川省乐山市市中区苏稽镇</v>
          </cell>
          <cell r="H4504" t="str">
            <v>彭江涛</v>
          </cell>
          <cell r="I4504">
            <v>13990276572</v>
          </cell>
        </row>
        <row r="4505">
          <cell r="A4505" t="str">
            <v>晋邦</v>
          </cell>
          <cell r="B4505" t="str">
            <v>高线</v>
          </cell>
          <cell r="C4505" t="str">
            <v>HPB300 Φ8</v>
          </cell>
          <cell r="D4505" t="str">
            <v>吨</v>
          </cell>
          <cell r="E4505">
            <v>2.5</v>
          </cell>
          <cell r="F4505">
            <v>45839</v>
          </cell>
          <cell r="G4505" t="str">
            <v>（四川商建-射洪城乡一体化项目）遂宁市射洪市忠新幼儿园北侧约220米新溪小区</v>
          </cell>
          <cell r="H4505" t="str">
            <v>柏子刚</v>
          </cell>
          <cell r="I4505">
            <v>15692885305</v>
          </cell>
        </row>
        <row r="4506">
          <cell r="A4506" t="str">
            <v>晋邦</v>
          </cell>
          <cell r="B4506" t="str">
            <v>螺纹钢</v>
          </cell>
          <cell r="C4506" t="str">
            <v>HRB500E Φ12</v>
          </cell>
          <cell r="D4506" t="str">
            <v>吨</v>
          </cell>
          <cell r="E4506">
            <v>3</v>
          </cell>
          <cell r="F4506">
            <v>45839</v>
          </cell>
          <cell r="G4506" t="str">
            <v>（四川商建-射洪城乡一体化项目）遂宁市射洪市忠新幼儿园北侧约220米新溪小区</v>
          </cell>
          <cell r="H4506" t="str">
            <v>柏子刚</v>
          </cell>
          <cell r="I4506">
            <v>15692885305</v>
          </cell>
        </row>
        <row r="4507">
          <cell r="A4507" t="str">
            <v>晋邦</v>
          </cell>
          <cell r="B4507" t="str">
            <v>螺纹钢</v>
          </cell>
          <cell r="C4507" t="str">
            <v>HRB500E Φ16</v>
          </cell>
          <cell r="D4507" t="str">
            <v>吨</v>
          </cell>
          <cell r="E4507">
            <v>3</v>
          </cell>
          <cell r="F4507">
            <v>45839</v>
          </cell>
          <cell r="G4507" t="str">
            <v>（四川商建-射洪城乡一体化项目）遂宁市射洪市忠新幼儿园北侧约220米新溪小区</v>
          </cell>
          <cell r="H4507" t="str">
            <v>柏子刚</v>
          </cell>
          <cell r="I4507">
            <v>15692885305</v>
          </cell>
        </row>
        <row r="4508">
          <cell r="A4508" t="str">
            <v>晋邦</v>
          </cell>
          <cell r="B4508" t="str">
            <v>螺纹钢</v>
          </cell>
          <cell r="C4508" t="str">
            <v>HRB500E Φ18</v>
          </cell>
          <cell r="D4508" t="str">
            <v>吨</v>
          </cell>
          <cell r="E4508">
            <v>3</v>
          </cell>
          <cell r="F4508">
            <v>45839</v>
          </cell>
          <cell r="G4508" t="str">
            <v>（四川商建-射洪城乡一体化项目）遂宁市射洪市忠新幼儿园北侧约220米新溪小区</v>
          </cell>
          <cell r="H4508" t="str">
            <v>柏子刚</v>
          </cell>
          <cell r="I4508">
            <v>15692885305</v>
          </cell>
        </row>
        <row r="4509">
          <cell r="A4509" t="str">
            <v>晋邦</v>
          </cell>
          <cell r="B4509" t="str">
            <v>螺纹钢</v>
          </cell>
          <cell r="C4509" t="str">
            <v>HRB500E Φ20</v>
          </cell>
          <cell r="D4509" t="str">
            <v>吨</v>
          </cell>
          <cell r="E4509">
            <v>6</v>
          </cell>
          <cell r="F4509">
            <v>45839</v>
          </cell>
          <cell r="G4509" t="str">
            <v>（四川商建-射洪城乡一体化项目）遂宁市射洪市忠新幼儿园北侧约220米新溪小区</v>
          </cell>
          <cell r="H4509" t="str">
            <v>柏子刚</v>
          </cell>
          <cell r="I4509">
            <v>15692885305</v>
          </cell>
        </row>
        <row r="4510">
          <cell r="A4510" t="str">
            <v>晋邦</v>
          </cell>
          <cell r="B4510" t="str">
            <v>螺纹钢</v>
          </cell>
          <cell r="C4510" t="str">
            <v>HRB500E Φ22</v>
          </cell>
          <cell r="D4510" t="str">
            <v>吨</v>
          </cell>
          <cell r="E4510">
            <v>12</v>
          </cell>
          <cell r="F4510">
            <v>45839</v>
          </cell>
          <cell r="G4510" t="str">
            <v>（四川商建-射洪城乡一体化项目）遂宁市射洪市忠新幼儿园北侧约220米新溪小区</v>
          </cell>
          <cell r="H4510" t="str">
            <v>柏子刚</v>
          </cell>
          <cell r="I4510">
            <v>15692885305</v>
          </cell>
        </row>
        <row r="4511">
          <cell r="A4511" t="str">
            <v>晋邦</v>
          </cell>
          <cell r="B4511" t="str">
            <v>螺纹钢</v>
          </cell>
          <cell r="C4511" t="str">
            <v>HRB500E Φ25</v>
          </cell>
          <cell r="D4511" t="str">
            <v>吨</v>
          </cell>
          <cell r="E4511">
            <v>39</v>
          </cell>
          <cell r="F4511">
            <v>45839</v>
          </cell>
          <cell r="G4511" t="str">
            <v>（四川商建-射洪城乡一体化项目）遂宁市射洪市忠新幼儿园北侧约220米新溪小区</v>
          </cell>
          <cell r="H4511" t="str">
            <v>柏子刚</v>
          </cell>
          <cell r="I4511">
            <v>15692885305</v>
          </cell>
        </row>
        <row r="4512">
          <cell r="A4512" t="str">
            <v>润耀</v>
          </cell>
          <cell r="B4512" t="str">
            <v>螺纹钢</v>
          </cell>
          <cell r="C4512" t="str">
            <v>HRB400E Φ25×12米</v>
          </cell>
          <cell r="D4512" t="str">
            <v>吨</v>
          </cell>
          <cell r="E4512">
            <v>35</v>
          </cell>
          <cell r="F4512">
            <v>45839</v>
          </cell>
          <cell r="G4512" t="str">
            <v>（自永2标九局西南分公司钢筋棚）四川省自贡市骑龙镇大湾村</v>
          </cell>
          <cell r="H4512" t="str">
            <v>高彦彬</v>
          </cell>
          <cell r="I4512">
            <v>13835906370</v>
          </cell>
        </row>
        <row r="4513">
          <cell r="A4513" t="str">
            <v>润耀</v>
          </cell>
          <cell r="B4513" t="str">
            <v>螺纹钢</v>
          </cell>
          <cell r="C4513" t="str">
            <v>HRB400E Φ25×9米</v>
          </cell>
          <cell r="D4513" t="str">
            <v>吨</v>
          </cell>
          <cell r="E4513">
            <v>35</v>
          </cell>
          <cell r="F4513">
            <v>45839</v>
          </cell>
          <cell r="G4513" t="str">
            <v>（自永2标九局西南分公司钢筋棚）四川省自贡市骑龙镇大湾村</v>
          </cell>
          <cell r="H4513" t="str">
            <v>高彦彬</v>
          </cell>
          <cell r="I4513">
            <v>13835906370</v>
          </cell>
        </row>
        <row r="4514">
          <cell r="A4514" t="str">
            <v>钢固融</v>
          </cell>
          <cell r="B4514" t="str">
            <v>盘螺</v>
          </cell>
          <cell r="C4514" t="str">
            <v>HRB400EФ8</v>
          </cell>
          <cell r="D4514" t="str">
            <v>吨</v>
          </cell>
          <cell r="E4514">
            <v>20</v>
          </cell>
          <cell r="F4514">
            <v>45840</v>
          </cell>
          <cell r="G4514" t="str">
            <v>（中核中原-温江光明苑三期项目）四川省成都市温江区金马街道光明苑三期项目</v>
          </cell>
          <cell r="H4514" t="str">
            <v>王生斌</v>
          </cell>
          <cell r="I4514">
            <v>15228858118</v>
          </cell>
        </row>
        <row r="4515">
          <cell r="A4515" t="str">
            <v>钢固融</v>
          </cell>
          <cell r="B4515" t="str">
            <v>盘螺</v>
          </cell>
          <cell r="C4515" t="str">
            <v>HRB400EФ10</v>
          </cell>
          <cell r="D4515" t="str">
            <v>吨</v>
          </cell>
          <cell r="E4515">
            <v>30</v>
          </cell>
          <cell r="F4515">
            <v>45840</v>
          </cell>
          <cell r="G4515" t="str">
            <v>（中核中原-温江光明苑三期项目）四川省成都市温江区金马街道光明苑三期项目</v>
          </cell>
          <cell r="H4515" t="str">
            <v>王生斌</v>
          </cell>
          <cell r="I4515">
            <v>15228858118</v>
          </cell>
        </row>
        <row r="4516">
          <cell r="A4516" t="str">
            <v>钢固融</v>
          </cell>
          <cell r="B4516" t="str">
            <v>螺纹钢</v>
          </cell>
          <cell r="C4516" t="str">
            <v>HRB400EФ12*9m</v>
          </cell>
          <cell r="D4516" t="str">
            <v>吨</v>
          </cell>
          <cell r="E4516">
            <v>20</v>
          </cell>
          <cell r="F4516">
            <v>45840</v>
          </cell>
          <cell r="G4516" t="str">
            <v>（中核中原-温江光明苑三期项目）四川省成都市温江区金马街道光明苑三期项目</v>
          </cell>
          <cell r="H4516" t="str">
            <v>王生斌</v>
          </cell>
          <cell r="I4516">
            <v>15228858118</v>
          </cell>
        </row>
        <row r="4517">
          <cell r="A4517" t="str">
            <v>钢固融</v>
          </cell>
          <cell r="B4517" t="str">
            <v>螺纹钢</v>
          </cell>
          <cell r="C4517" t="str">
            <v>HRB400EФ14*9m</v>
          </cell>
          <cell r="D4517" t="str">
            <v>吨</v>
          </cell>
          <cell r="E4517">
            <v>4</v>
          </cell>
          <cell r="F4517">
            <v>45840</v>
          </cell>
          <cell r="G4517" t="str">
            <v>（中核中原-温江光明苑三期项目）四川省成都市温江区金马街道光明苑三期项目</v>
          </cell>
          <cell r="H4517" t="str">
            <v>王生斌</v>
          </cell>
          <cell r="I4517">
            <v>15228858118</v>
          </cell>
        </row>
        <row r="4518">
          <cell r="A4518" t="str">
            <v>钢固融</v>
          </cell>
          <cell r="B4518" t="str">
            <v>螺纹钢</v>
          </cell>
          <cell r="C4518" t="str">
            <v>HRB400EФ16*9m</v>
          </cell>
          <cell r="D4518" t="str">
            <v>吨</v>
          </cell>
          <cell r="E4518">
            <v>4</v>
          </cell>
          <cell r="F4518">
            <v>45840</v>
          </cell>
          <cell r="G4518" t="str">
            <v>（中核中原-温江光明苑三期项目）四川省成都市温江区金马街道光明苑三期项目</v>
          </cell>
          <cell r="H4518" t="str">
            <v>王生斌</v>
          </cell>
          <cell r="I4518">
            <v>15228858118</v>
          </cell>
        </row>
        <row r="4519">
          <cell r="A4519" t="str">
            <v>钢固融</v>
          </cell>
          <cell r="B4519" t="str">
            <v>螺纹钢</v>
          </cell>
          <cell r="C4519" t="str">
            <v>HRB400EФ16*12m</v>
          </cell>
          <cell r="D4519" t="str">
            <v>吨</v>
          </cell>
          <cell r="E4519">
            <v>22</v>
          </cell>
          <cell r="F4519">
            <v>45840</v>
          </cell>
          <cell r="G4519" t="str">
            <v>（中核中原-温江光明苑三期项目）四川省成都市温江区金马街道光明苑三期项目</v>
          </cell>
          <cell r="H4519" t="str">
            <v>王生斌</v>
          </cell>
          <cell r="I4519">
            <v>15228858118</v>
          </cell>
        </row>
        <row r="4520">
          <cell r="A4520" t="str">
            <v>海南海控</v>
          </cell>
          <cell r="B4520" t="str">
            <v>高线</v>
          </cell>
          <cell r="C4520" t="str">
            <v>HPB300Ф8</v>
          </cell>
          <cell r="D4520" t="str">
            <v>吨</v>
          </cell>
          <cell r="E4520">
            <v>35</v>
          </cell>
          <cell r="F4520">
            <v>45840</v>
          </cell>
          <cell r="G4520" t="str">
            <v>（中铁一局四公司康新高速TJ1-1标贡不卡隧道）四川省甘孜州康定市折多塘村车管所旁</v>
          </cell>
          <cell r="H4520" t="str">
            <v>李彰</v>
          </cell>
          <cell r="I4520">
            <v>18523285235</v>
          </cell>
        </row>
        <row r="4521">
          <cell r="A4521" t="str">
            <v>海南海控</v>
          </cell>
          <cell r="B4521" t="str">
            <v>高线</v>
          </cell>
          <cell r="C4521" t="str">
            <v>HPB300Ф8</v>
          </cell>
          <cell r="D4521" t="str">
            <v>吨</v>
          </cell>
          <cell r="E4521">
            <v>35</v>
          </cell>
          <cell r="F4521">
            <v>45840</v>
          </cell>
          <cell r="G4521" t="str">
            <v>（中铁一局四公司康新高速TJ1-1标康定隧道）四川省甘孜州康定市榆林街道甘孜州博物馆旁</v>
          </cell>
          <cell r="H4521" t="str">
            <v>王永强</v>
          </cell>
          <cell r="I4521">
            <v>15929204416</v>
          </cell>
        </row>
        <row r="4522">
          <cell r="A4522" t="str">
            <v>德胜恒嘉</v>
          </cell>
          <cell r="B4522" t="str">
            <v>螺纹钢</v>
          </cell>
          <cell r="C4522" t="str">
            <v>HRB500EФ22*9mm</v>
          </cell>
          <cell r="D4522" t="str">
            <v>吨</v>
          </cell>
          <cell r="E4522">
            <v>70</v>
          </cell>
          <cell r="F4522">
            <v>45840</v>
          </cell>
          <cell r="G4522" t="str">
            <v>（中铁六局呼和公司康新高速TJ4-2标）四川省甘孜藏族自治州康定市新都桥镇东俄罗三村中建八局搅拌站旁</v>
          </cell>
          <cell r="H4522" t="str">
            <v>王坤</v>
          </cell>
          <cell r="I4522">
            <v>15647490007</v>
          </cell>
        </row>
        <row r="4523">
          <cell r="A4523" t="str">
            <v>德胜恒嘉</v>
          </cell>
          <cell r="B4523" t="str">
            <v>螺纹钢</v>
          </cell>
          <cell r="C4523" t="str">
            <v>HRB400EФ25*9mm</v>
          </cell>
          <cell r="D4523" t="str">
            <v>吨</v>
          </cell>
          <cell r="E4523">
            <v>70</v>
          </cell>
          <cell r="F4523">
            <v>45840</v>
          </cell>
          <cell r="G4523" t="str">
            <v>（中铁六局呼和公司康新高速TJ4-2标）四川省甘孜藏族自治州康定市新都桥镇东俄罗三村中建八局搅拌站旁</v>
          </cell>
          <cell r="H4523" t="str">
            <v>王坤</v>
          </cell>
          <cell r="I4523">
            <v>15647490007</v>
          </cell>
        </row>
        <row r="4524">
          <cell r="A4524" t="str">
            <v>德胜恒嘉</v>
          </cell>
          <cell r="B4524" t="str">
            <v>螺纹钢</v>
          </cell>
          <cell r="C4524" t="str">
            <v>HRB400EФ12*9m</v>
          </cell>
          <cell r="D4524" t="str">
            <v>吨</v>
          </cell>
          <cell r="E4524">
            <v>15</v>
          </cell>
          <cell r="F4524">
            <v>45840</v>
          </cell>
          <cell r="G4524" t="str">
            <v>（中核华兴-峨眉山项目）四川省乐山市峨眉山市双福镇梓橦庙红华五期中核华兴工地</v>
          </cell>
          <cell r="H4524" t="str">
            <v>李汉军</v>
          </cell>
          <cell r="I4524" t="str">
            <v>18691249091</v>
          </cell>
        </row>
        <row r="4525">
          <cell r="A4525" t="str">
            <v>德胜恒嘉</v>
          </cell>
          <cell r="B4525" t="str">
            <v>螺纹钢</v>
          </cell>
          <cell r="C4525" t="str">
            <v>HRB400EФ16*9m</v>
          </cell>
          <cell r="D4525" t="str">
            <v>吨</v>
          </cell>
          <cell r="E4525">
            <v>3</v>
          </cell>
          <cell r="F4525">
            <v>45840</v>
          </cell>
          <cell r="G4525" t="str">
            <v>（中核华兴-峨眉山项目）四川省乐山市峨眉山市双福镇梓橦庙红华五期中核华兴工地</v>
          </cell>
          <cell r="H4525" t="str">
            <v>李汉军</v>
          </cell>
          <cell r="I4525" t="str">
            <v>18691249091</v>
          </cell>
        </row>
        <row r="4526">
          <cell r="A4526" t="str">
            <v>德胜</v>
          </cell>
          <cell r="B4526" t="str">
            <v>螺纹钢</v>
          </cell>
          <cell r="C4526" t="str">
            <v>HRB500E Φ12</v>
          </cell>
          <cell r="D4526" t="str">
            <v>吨</v>
          </cell>
          <cell r="E4526">
            <v>12</v>
          </cell>
          <cell r="F4526">
            <v>45840</v>
          </cell>
          <cell r="G4526" t="str">
            <v>(乐山市校地共建产教融合基地建设项目二标段)四川省乐山市市中区苏稽镇</v>
          </cell>
          <cell r="H4526" t="str">
            <v>彭江涛</v>
          </cell>
          <cell r="I4526">
            <v>13990276572</v>
          </cell>
        </row>
        <row r="4527">
          <cell r="A4527" t="str">
            <v>德胜</v>
          </cell>
          <cell r="B4527" t="str">
            <v>螺纹钢</v>
          </cell>
          <cell r="C4527" t="str">
            <v>HRB500E Φ16</v>
          </cell>
          <cell r="D4527" t="str">
            <v>吨</v>
          </cell>
          <cell r="E4527">
            <v>3</v>
          </cell>
          <cell r="F4527">
            <v>45840</v>
          </cell>
          <cell r="G4527" t="str">
            <v>(乐山市校地共建产教融合基地建设项目二标段)四川省乐山市市中区苏稽镇</v>
          </cell>
          <cell r="H4527" t="str">
            <v>彭江涛</v>
          </cell>
          <cell r="I4527">
            <v>13990276572</v>
          </cell>
        </row>
        <row r="4528">
          <cell r="A4528" t="str">
            <v>德胜</v>
          </cell>
          <cell r="B4528" t="str">
            <v>螺纹钢</v>
          </cell>
          <cell r="C4528" t="str">
            <v>HRB500E Φ18</v>
          </cell>
          <cell r="D4528" t="str">
            <v>吨</v>
          </cell>
          <cell r="E4528">
            <v>3</v>
          </cell>
          <cell r="F4528">
            <v>45840</v>
          </cell>
          <cell r="G4528" t="str">
            <v>(乐山市校地共建产教融合基地建设项目二标段)四川省乐山市市中区苏稽镇</v>
          </cell>
          <cell r="H4528" t="str">
            <v>彭江涛</v>
          </cell>
          <cell r="I4528">
            <v>13990276572</v>
          </cell>
        </row>
        <row r="4529">
          <cell r="A4529" t="str">
            <v>德胜</v>
          </cell>
          <cell r="B4529" t="str">
            <v>螺纹钢</v>
          </cell>
          <cell r="C4529" t="str">
            <v>HRB500E Φ20</v>
          </cell>
          <cell r="D4529" t="str">
            <v>吨</v>
          </cell>
          <cell r="E4529">
            <v>3</v>
          </cell>
          <cell r="F4529">
            <v>45840</v>
          </cell>
          <cell r="G4529" t="str">
            <v>(乐山市校地共建产教融合基地建设项目二标段)四川省乐山市市中区苏稽镇</v>
          </cell>
          <cell r="H4529" t="str">
            <v>彭江涛</v>
          </cell>
          <cell r="I4529">
            <v>13990276572</v>
          </cell>
        </row>
        <row r="4530">
          <cell r="A4530" t="str">
            <v>德胜</v>
          </cell>
          <cell r="B4530" t="str">
            <v>螺纹钢</v>
          </cell>
          <cell r="C4530" t="str">
            <v>HRB500E Φ22</v>
          </cell>
          <cell r="D4530" t="str">
            <v>吨</v>
          </cell>
          <cell r="E4530">
            <v>3</v>
          </cell>
          <cell r="F4530">
            <v>45840</v>
          </cell>
          <cell r="G4530" t="str">
            <v>(乐山市校地共建产教融合基地建设项目二标段)四川省乐山市市中区苏稽镇</v>
          </cell>
          <cell r="H4530" t="str">
            <v>彭江涛</v>
          </cell>
          <cell r="I4530">
            <v>13990276572</v>
          </cell>
        </row>
        <row r="4531">
          <cell r="A4531" t="str">
            <v>德胜</v>
          </cell>
          <cell r="B4531" t="str">
            <v>螺纹钢</v>
          </cell>
          <cell r="C4531" t="str">
            <v>HRB500E Φ25</v>
          </cell>
          <cell r="D4531" t="str">
            <v>吨</v>
          </cell>
          <cell r="E4531">
            <v>6</v>
          </cell>
          <cell r="F4531">
            <v>45840</v>
          </cell>
          <cell r="G4531" t="str">
            <v>(乐山市校地共建产教融合基地建设项目二标段)四川省乐山市市中区苏稽镇</v>
          </cell>
          <cell r="H4531" t="str">
            <v>彭江涛</v>
          </cell>
          <cell r="I4531">
            <v>13990276572</v>
          </cell>
        </row>
        <row r="4532">
          <cell r="A4532" t="str">
            <v>德胜</v>
          </cell>
          <cell r="B4532" t="str">
            <v>螺纹钢</v>
          </cell>
          <cell r="C4532" t="str">
            <v>HRB500E Φ28</v>
          </cell>
          <cell r="D4532" t="str">
            <v>吨</v>
          </cell>
          <cell r="E4532">
            <v>3</v>
          </cell>
          <cell r="F4532">
            <v>45840</v>
          </cell>
          <cell r="G4532" t="str">
            <v>(乐山市校地共建产教融合基地建设项目二标段)四川省乐山市市中区苏稽镇</v>
          </cell>
          <cell r="H4532" t="str">
            <v>彭江涛</v>
          </cell>
          <cell r="I4532">
            <v>13990276572</v>
          </cell>
        </row>
        <row r="4533">
          <cell r="A4533" t="str">
            <v>德胜</v>
          </cell>
          <cell r="B4533" t="str">
            <v>螺纹钢</v>
          </cell>
          <cell r="C4533" t="str">
            <v>HRB500E Φ32</v>
          </cell>
          <cell r="D4533" t="str">
            <v>吨</v>
          </cell>
          <cell r="E4533">
            <v>3</v>
          </cell>
          <cell r="F4533">
            <v>45840</v>
          </cell>
          <cell r="G4533" t="str">
            <v>(乐山市校地共建产教融合基地建设项目二标段)四川省乐山市市中区苏稽镇</v>
          </cell>
          <cell r="H4533" t="str">
            <v>彭江涛</v>
          </cell>
          <cell r="I4533">
            <v>13990276572</v>
          </cell>
        </row>
        <row r="4534">
          <cell r="A4534" t="str">
            <v>晋邦</v>
          </cell>
          <cell r="B4534" t="str">
            <v>螺纹钢</v>
          </cell>
          <cell r="C4534" t="str">
            <v>HRB400E Φ32 9m</v>
          </cell>
          <cell r="D4534" t="str">
            <v>吨</v>
          </cell>
          <cell r="E4534">
            <v>35</v>
          </cell>
          <cell r="F4534">
            <v>45840</v>
          </cell>
          <cell r="G4534" t="str">
            <v>（十九冶-江龙高速一分部）重庆市云阳县X886附近中国十九冶开云高速项目总包部西98米*复兴互通预制梁场</v>
          </cell>
          <cell r="H4534" t="str">
            <v>吴章红</v>
          </cell>
          <cell r="I4534">
            <v>18628165772</v>
          </cell>
        </row>
        <row r="4535">
          <cell r="A4535" t="str">
            <v>晋邦</v>
          </cell>
          <cell r="B4535" t="str">
            <v>盘螺</v>
          </cell>
          <cell r="C4535" t="str">
            <v>HRB400E Φ10</v>
          </cell>
          <cell r="D4535" t="str">
            <v>吨</v>
          </cell>
          <cell r="E4535">
            <v>6</v>
          </cell>
          <cell r="F4535">
            <v>45840</v>
          </cell>
          <cell r="G4535" t="str">
            <v>（十九冶-华电重庆奉节）重庆市奉节县康乐镇七星村</v>
          </cell>
          <cell r="H4535" t="str">
            <v>岑甲乐</v>
          </cell>
          <cell r="I4535">
            <v>17349037782</v>
          </cell>
        </row>
        <row r="4536">
          <cell r="A4536" t="str">
            <v>晋邦</v>
          </cell>
          <cell r="B4536" t="str">
            <v>螺纹钢</v>
          </cell>
          <cell r="C4536" t="str">
            <v>HRB400E Φ14 9m</v>
          </cell>
          <cell r="D4536" t="str">
            <v>吨</v>
          </cell>
          <cell r="E4536">
            <v>4</v>
          </cell>
          <cell r="F4536">
            <v>45840</v>
          </cell>
          <cell r="G4536" t="str">
            <v>（十九冶-华电重庆奉节）重庆市奉节县康乐镇七星村</v>
          </cell>
          <cell r="H4536" t="str">
            <v>岑甲乐</v>
          </cell>
          <cell r="I4536">
            <v>17349037782</v>
          </cell>
        </row>
        <row r="4537">
          <cell r="A4537" t="str">
            <v>晋邦</v>
          </cell>
          <cell r="B4537" t="str">
            <v>螺纹钢</v>
          </cell>
          <cell r="C4537" t="str">
            <v>HRB400E Φ16 9m</v>
          </cell>
          <cell r="D4537" t="str">
            <v>吨</v>
          </cell>
          <cell r="E4537">
            <v>6</v>
          </cell>
          <cell r="F4537">
            <v>45840</v>
          </cell>
          <cell r="G4537" t="str">
            <v>（十九冶-华电重庆奉节）重庆市奉节县康乐镇七星村</v>
          </cell>
          <cell r="H4537" t="str">
            <v>岑甲乐</v>
          </cell>
          <cell r="I4537">
            <v>17349037782</v>
          </cell>
        </row>
        <row r="4538">
          <cell r="A4538" t="str">
            <v>晋邦</v>
          </cell>
          <cell r="B4538" t="str">
            <v>螺纹钢</v>
          </cell>
          <cell r="C4538" t="str">
            <v>HRB400E Φ18 9m</v>
          </cell>
          <cell r="D4538" t="str">
            <v>吨</v>
          </cell>
          <cell r="E4538">
            <v>8</v>
          </cell>
          <cell r="F4538">
            <v>45840</v>
          </cell>
          <cell r="G4538" t="str">
            <v>（十九冶-华电重庆奉节）重庆市奉节县康乐镇七星村</v>
          </cell>
          <cell r="H4538" t="str">
            <v>岑甲乐</v>
          </cell>
          <cell r="I4538">
            <v>17349037782</v>
          </cell>
        </row>
        <row r="4539">
          <cell r="A4539" t="str">
            <v>晋邦</v>
          </cell>
          <cell r="B4539" t="str">
            <v>螺纹钢</v>
          </cell>
          <cell r="C4539" t="str">
            <v>HRB400E Φ20 9m</v>
          </cell>
          <cell r="D4539" t="str">
            <v>吨</v>
          </cell>
          <cell r="E4539">
            <v>4</v>
          </cell>
          <cell r="F4539">
            <v>45840</v>
          </cell>
          <cell r="G4539" t="str">
            <v>（十九冶-华电重庆奉节）重庆市奉节县康乐镇七星村</v>
          </cell>
          <cell r="H4539" t="str">
            <v>岑甲乐</v>
          </cell>
          <cell r="I4539">
            <v>17349037782</v>
          </cell>
        </row>
        <row r="4540">
          <cell r="A4540" t="str">
            <v>晋邦</v>
          </cell>
          <cell r="B4540" t="str">
            <v>螺纹钢</v>
          </cell>
          <cell r="C4540" t="str">
            <v>HRB400E Φ22 9m</v>
          </cell>
          <cell r="D4540" t="str">
            <v>吨</v>
          </cell>
          <cell r="E4540">
            <v>6</v>
          </cell>
          <cell r="F4540">
            <v>45840</v>
          </cell>
          <cell r="G4540" t="str">
            <v>（十九冶-华电重庆奉节）重庆市奉节县康乐镇七星村</v>
          </cell>
          <cell r="H4540" t="str">
            <v>岑甲乐</v>
          </cell>
          <cell r="I4540">
            <v>17349037782</v>
          </cell>
        </row>
        <row r="4541">
          <cell r="A4541" t="str">
            <v>晋邦</v>
          </cell>
          <cell r="B4541" t="str">
            <v>盘螺</v>
          </cell>
          <cell r="C4541" t="str">
            <v>HRB400E Φ8</v>
          </cell>
          <cell r="D4541" t="str">
            <v>吨</v>
          </cell>
          <cell r="E4541">
            <v>4</v>
          </cell>
          <cell r="F4541">
            <v>45840</v>
          </cell>
          <cell r="G4541" t="str">
            <v>（十九冶-华电重庆奉节）重庆市奉节县康乐镇七星村</v>
          </cell>
          <cell r="H4541" t="str">
            <v>岑甲乐</v>
          </cell>
          <cell r="I4541">
            <v>17349037782</v>
          </cell>
        </row>
        <row r="4542">
          <cell r="A4542" t="str">
            <v>晋邦</v>
          </cell>
          <cell r="B4542" t="str">
            <v>盘螺</v>
          </cell>
          <cell r="C4542" t="str">
            <v>HRB400E Φ10</v>
          </cell>
          <cell r="D4542" t="str">
            <v>吨</v>
          </cell>
          <cell r="E4542">
            <v>6</v>
          </cell>
          <cell r="F4542">
            <v>45840</v>
          </cell>
          <cell r="G4542" t="str">
            <v>（十九冶-华电重庆奉节）重庆市奉节县康乐镇七星村</v>
          </cell>
          <cell r="H4542" t="str">
            <v>岑甲乐</v>
          </cell>
          <cell r="I4542">
            <v>17349037782</v>
          </cell>
        </row>
        <row r="4543">
          <cell r="A4543" t="str">
            <v>晋邦</v>
          </cell>
          <cell r="B4543" t="str">
            <v>螺纹钢</v>
          </cell>
          <cell r="C4543" t="str">
            <v>HRB400E Φ12 9m</v>
          </cell>
          <cell r="D4543" t="str">
            <v>吨</v>
          </cell>
          <cell r="E4543">
            <v>4</v>
          </cell>
          <cell r="F4543">
            <v>45840</v>
          </cell>
          <cell r="G4543" t="str">
            <v>（十九冶-华电重庆奉节）重庆市奉节县康乐镇七星村</v>
          </cell>
          <cell r="H4543" t="str">
            <v>岑甲乐</v>
          </cell>
          <cell r="I4543">
            <v>17349037782</v>
          </cell>
        </row>
        <row r="4544">
          <cell r="A4544" t="str">
            <v>晋邦</v>
          </cell>
          <cell r="B4544" t="str">
            <v>螺纹钢</v>
          </cell>
          <cell r="C4544" t="str">
            <v>HRB400E Φ14 9m</v>
          </cell>
          <cell r="D4544" t="str">
            <v>吨</v>
          </cell>
          <cell r="E4544">
            <v>6</v>
          </cell>
          <cell r="F4544">
            <v>45840</v>
          </cell>
          <cell r="G4544" t="str">
            <v>（十九冶-华电重庆奉节）重庆市奉节县康乐镇七星村</v>
          </cell>
          <cell r="H4544" t="str">
            <v>岑甲乐</v>
          </cell>
          <cell r="I4544">
            <v>17349037782</v>
          </cell>
        </row>
        <row r="4545">
          <cell r="A4545" t="str">
            <v>晋邦</v>
          </cell>
          <cell r="B4545" t="str">
            <v>螺纹钢</v>
          </cell>
          <cell r="C4545" t="str">
            <v>HRB400E Φ16 9m</v>
          </cell>
          <cell r="D4545" t="str">
            <v>吨</v>
          </cell>
          <cell r="E4545">
            <v>12</v>
          </cell>
          <cell r="F4545">
            <v>45840</v>
          </cell>
          <cell r="G4545" t="str">
            <v>（十九冶-华电重庆奉节）重庆市奉节县康乐镇七星村</v>
          </cell>
          <cell r="H4545" t="str">
            <v>岑甲乐</v>
          </cell>
          <cell r="I4545">
            <v>17349037782</v>
          </cell>
        </row>
        <row r="4546">
          <cell r="A4546" t="str">
            <v>晋邦</v>
          </cell>
          <cell r="B4546" t="str">
            <v>螺纹钢</v>
          </cell>
          <cell r="C4546" t="str">
            <v>HRB400E Φ18 9m</v>
          </cell>
          <cell r="D4546" t="str">
            <v>吨</v>
          </cell>
          <cell r="E4546">
            <v>6</v>
          </cell>
          <cell r="F4546">
            <v>45840</v>
          </cell>
          <cell r="G4546" t="str">
            <v>（十九冶-华电重庆奉节）重庆市奉节县康乐镇七星村</v>
          </cell>
          <cell r="H4546" t="str">
            <v>岑甲乐</v>
          </cell>
          <cell r="I4546">
            <v>17349037782</v>
          </cell>
        </row>
        <row r="4547">
          <cell r="A4547" t="str">
            <v>晋邦</v>
          </cell>
          <cell r="B4547" t="str">
            <v>螺纹钢</v>
          </cell>
          <cell r="C4547" t="str">
            <v>HRB400E Φ20 9m</v>
          </cell>
          <cell r="D4547" t="str">
            <v>吨</v>
          </cell>
          <cell r="E4547">
            <v>8</v>
          </cell>
          <cell r="F4547">
            <v>45840</v>
          </cell>
          <cell r="G4547" t="str">
            <v>（十九冶-华电重庆奉节）重庆市奉节县康乐镇七星村</v>
          </cell>
          <cell r="H4547" t="str">
            <v>岑甲乐</v>
          </cell>
          <cell r="I4547">
            <v>17349037782</v>
          </cell>
        </row>
        <row r="4548">
          <cell r="A4548" t="str">
            <v>晋邦</v>
          </cell>
          <cell r="B4548" t="str">
            <v>螺纹钢</v>
          </cell>
          <cell r="C4548" t="str">
            <v>HRB400E Φ22 9m</v>
          </cell>
          <cell r="D4548" t="str">
            <v>吨</v>
          </cell>
          <cell r="E4548">
            <v>4</v>
          </cell>
          <cell r="F4548">
            <v>45840</v>
          </cell>
          <cell r="G4548" t="str">
            <v>（十九冶-华电重庆奉节）重庆市奉节县康乐镇七星村</v>
          </cell>
          <cell r="H4548" t="str">
            <v>岑甲乐</v>
          </cell>
          <cell r="I4548">
            <v>17349037782</v>
          </cell>
        </row>
        <row r="4549">
          <cell r="A4549" t="str">
            <v>晋邦</v>
          </cell>
          <cell r="B4549" t="str">
            <v>螺纹钢</v>
          </cell>
          <cell r="C4549" t="str">
            <v>HRB400E Φ25 9m</v>
          </cell>
          <cell r="D4549" t="str">
            <v>吨</v>
          </cell>
          <cell r="E4549">
            <v>20</v>
          </cell>
          <cell r="F4549">
            <v>45840</v>
          </cell>
          <cell r="G4549" t="str">
            <v>（十九冶-华电重庆奉节）重庆市奉节县康乐镇七星村</v>
          </cell>
          <cell r="H4549" t="str">
            <v>岑甲乐</v>
          </cell>
          <cell r="I4549">
            <v>17349037782</v>
          </cell>
        </row>
        <row r="4550">
          <cell r="A4550" t="str">
            <v>晋邦</v>
          </cell>
          <cell r="B4550" t="str">
            <v>高线</v>
          </cell>
          <cell r="C4550" t="str">
            <v>HPB300 Φ6</v>
          </cell>
          <cell r="D4550" t="str">
            <v>吨</v>
          </cell>
          <cell r="E4550">
            <v>9</v>
          </cell>
          <cell r="F4550">
            <v>45840</v>
          </cell>
          <cell r="G4550" t="str">
            <v>（商投建工达州中医药科技园-4工区-11号楼）达州市通川区达州中医药职业学院犀牛大道北段</v>
          </cell>
          <cell r="H4550" t="str">
            <v>张扬</v>
          </cell>
          <cell r="I4550">
            <v>18381904567</v>
          </cell>
        </row>
        <row r="4551">
          <cell r="A4551" t="str">
            <v>晋邦</v>
          </cell>
          <cell r="B4551" t="str">
            <v>螺纹钢</v>
          </cell>
          <cell r="C4551" t="str">
            <v>HRB500E Φ18</v>
          </cell>
          <cell r="D4551" t="str">
            <v>吨</v>
          </cell>
          <cell r="E4551">
            <v>7</v>
          </cell>
          <cell r="F4551">
            <v>45840</v>
          </cell>
          <cell r="G4551" t="str">
            <v>（商投建工达州中医药科技园-4工区-11号楼）达州市通川区达州中医药职业学院犀牛大道北段</v>
          </cell>
          <cell r="H4551" t="str">
            <v>张扬</v>
          </cell>
          <cell r="I4551">
            <v>18381904567</v>
          </cell>
        </row>
        <row r="4552">
          <cell r="A4552" t="str">
            <v>晋邦</v>
          </cell>
          <cell r="B4552" t="str">
            <v>螺纹钢</v>
          </cell>
          <cell r="C4552" t="str">
            <v>HRB500E Φ22</v>
          </cell>
          <cell r="D4552" t="str">
            <v>吨</v>
          </cell>
          <cell r="E4552">
            <v>3</v>
          </cell>
          <cell r="F4552">
            <v>45840</v>
          </cell>
          <cell r="G4552" t="str">
            <v>（商投建工达州中医药科技园-4工区-11号楼）达州市通川区达州中医药职业学院犀牛大道北段</v>
          </cell>
          <cell r="H4552" t="str">
            <v>张扬</v>
          </cell>
          <cell r="I4552">
            <v>18381904567</v>
          </cell>
        </row>
        <row r="4553">
          <cell r="A4553" t="str">
            <v>晋邦</v>
          </cell>
          <cell r="B4553" t="str">
            <v>螺纹钢</v>
          </cell>
          <cell r="C4553" t="str">
            <v>HRB500E Φ25</v>
          </cell>
          <cell r="D4553" t="str">
            <v>吨</v>
          </cell>
          <cell r="E4553">
            <v>9</v>
          </cell>
          <cell r="F4553">
            <v>45840</v>
          </cell>
          <cell r="G4553" t="str">
            <v>（商投建工达州中医药科技园-4工区-11号楼）达州市通川区达州中医药职业学院犀牛大道北段</v>
          </cell>
          <cell r="H4553" t="str">
            <v>张扬</v>
          </cell>
          <cell r="I4553">
            <v>18381904567</v>
          </cell>
        </row>
        <row r="4554">
          <cell r="A4554" t="str">
            <v>晋邦</v>
          </cell>
          <cell r="B4554" t="str">
            <v>螺纹钢</v>
          </cell>
          <cell r="C4554" t="str">
            <v>HRB500E Φ16</v>
          </cell>
          <cell r="D4554" t="str">
            <v>吨</v>
          </cell>
          <cell r="E4554">
            <v>6</v>
          </cell>
          <cell r="F4554">
            <v>45840</v>
          </cell>
          <cell r="G4554" t="str">
            <v>（商投建工达州中医药科技园-4工区-11号楼）达州市通川区达州中医药职业学院犀牛大道北段</v>
          </cell>
          <cell r="H4554" t="str">
            <v>张扬</v>
          </cell>
          <cell r="I4554">
            <v>18381904567</v>
          </cell>
        </row>
        <row r="4555">
          <cell r="A4555" t="str">
            <v>润耀</v>
          </cell>
          <cell r="B4555" t="str">
            <v>螺纹钢</v>
          </cell>
          <cell r="C4555" t="str">
            <v>HRB400E Φ28 12m</v>
          </cell>
          <cell r="D4555" t="str">
            <v>吨</v>
          </cell>
          <cell r="E4555">
            <v>35</v>
          </cell>
          <cell r="F4555">
            <v>45840</v>
          </cell>
          <cell r="G4555" t="str">
            <v>（中铁广州局-成渝扩容2标）成渝扩容项目ZCB3-2标2#钢筋厂【雁江区联盟桥东北50米(资资路) 】</v>
          </cell>
          <cell r="H4555" t="str">
            <v>刘沛琦</v>
          </cell>
          <cell r="I4555">
            <v>18011784798</v>
          </cell>
        </row>
        <row r="4556">
          <cell r="A4556" t="str">
            <v>陕钢</v>
          </cell>
          <cell r="B4556" t="str">
            <v>盘螺</v>
          </cell>
          <cell r="C4556" t="str">
            <v>HRB400E Φ12</v>
          </cell>
          <cell r="D4556" t="str">
            <v>吨</v>
          </cell>
          <cell r="E4556">
            <v>35</v>
          </cell>
          <cell r="F4556">
            <v>45840</v>
          </cell>
          <cell r="G4556" t="str">
            <v>（中铁广州局-成渝扩容2标）成渝扩容项目ZCB3-2标2#钢筋厂【雁江区联盟桥东北50米(资资路) 】</v>
          </cell>
          <cell r="H4556" t="str">
            <v>刘沛琦</v>
          </cell>
          <cell r="I4556">
            <v>18011784798</v>
          </cell>
        </row>
        <row r="4557">
          <cell r="A4557" t="str">
            <v>陕钢</v>
          </cell>
          <cell r="B4557" t="str">
            <v>螺纹钢</v>
          </cell>
          <cell r="C4557" t="str">
            <v>HRB400E Φ12 12m</v>
          </cell>
          <cell r="D4557" t="str">
            <v>吨</v>
          </cell>
          <cell r="E4557">
            <v>35</v>
          </cell>
          <cell r="F4557">
            <v>45840</v>
          </cell>
          <cell r="G4557" t="str">
            <v>（中铁广州局-成渝扩容2标）成渝扩容项目ZCB3-2标2#钢筋厂【雁江区联盟桥东北50米(资资路) 】</v>
          </cell>
          <cell r="H4557" t="str">
            <v>刘沛琦</v>
          </cell>
          <cell r="I4557">
            <v>18011784798</v>
          </cell>
        </row>
        <row r="4558">
          <cell r="A4558" t="str">
            <v>陕钢</v>
          </cell>
          <cell r="B4558" t="str">
            <v>螺纹钢</v>
          </cell>
          <cell r="C4558" t="str">
            <v>HRB400E Φ14 12m</v>
          </cell>
          <cell r="D4558" t="str">
            <v>吨</v>
          </cell>
          <cell r="E4558">
            <v>35</v>
          </cell>
          <cell r="F4558">
            <v>45840</v>
          </cell>
          <cell r="G4558" t="str">
            <v>（中铁广州局-成渝扩容2标）成渝扩容项目ZCB3-2标2#钢筋厂【雁江区联盟桥东北50米(资资路) 】</v>
          </cell>
          <cell r="H4558" t="str">
            <v>刘沛琦</v>
          </cell>
          <cell r="I4558">
            <v>18011784798</v>
          </cell>
        </row>
        <row r="4559">
          <cell r="A4559" t="str">
            <v>陕钢</v>
          </cell>
          <cell r="B4559" t="str">
            <v>盘螺</v>
          </cell>
          <cell r="C4559" t="str">
            <v>HRB400E Φ12</v>
          </cell>
          <cell r="D4559" t="str">
            <v>吨</v>
          </cell>
          <cell r="E4559">
            <v>35</v>
          </cell>
          <cell r="F4559">
            <v>45840</v>
          </cell>
          <cell r="G4559" t="str">
            <v>（中铁北京局-资乐高速6标）四川省乐山市市中区土主镇资乐高速TJ6标项目试验室</v>
          </cell>
          <cell r="H4559" t="str">
            <v>刘岩</v>
          </cell>
          <cell r="I4559">
            <v>18543566469</v>
          </cell>
        </row>
        <row r="4560">
          <cell r="A4560" t="str">
            <v>泸钢</v>
          </cell>
          <cell r="B4560" t="str">
            <v>盘螺</v>
          </cell>
          <cell r="C4560" t="str">
            <v>HRB400E Φ10</v>
          </cell>
          <cell r="D4560" t="str">
            <v>吨</v>
          </cell>
          <cell r="E4560">
            <v>20</v>
          </cell>
          <cell r="F4560">
            <v>45841</v>
          </cell>
          <cell r="G4560" t="str">
            <v>(宜宾兴港三江新区长江工业园保障性租赁住房建设项目-1标)四川省宜宾市翠屏区永善路南段宜宾市三江新区长江工业园区</v>
          </cell>
          <cell r="H4560" t="str">
            <v>刘鹏</v>
          </cell>
          <cell r="I4560">
            <v>15528967666</v>
          </cell>
        </row>
        <row r="4561">
          <cell r="A4561" t="str">
            <v>泸钢</v>
          </cell>
          <cell r="B4561" t="str">
            <v>盘螺</v>
          </cell>
          <cell r="C4561" t="str">
            <v>HRB400E Φ12</v>
          </cell>
          <cell r="D4561" t="str">
            <v>吨</v>
          </cell>
          <cell r="E4561">
            <v>12</v>
          </cell>
          <cell r="F4561">
            <v>45841</v>
          </cell>
          <cell r="G4561" t="str">
            <v>(宜宾兴港三江新区长江工业园保障性租赁住房建设项目-1标)四川省宜宾市翠屏区永善路南段宜宾市三江新区长江工业园区</v>
          </cell>
          <cell r="H4561" t="str">
            <v>刘鹏</v>
          </cell>
          <cell r="I4561">
            <v>15528967666</v>
          </cell>
        </row>
        <row r="4562">
          <cell r="A4562" t="str">
            <v>泸钢</v>
          </cell>
          <cell r="B4562" t="str">
            <v>盘螺</v>
          </cell>
          <cell r="C4562" t="str">
            <v>HRB400E Φ10</v>
          </cell>
          <cell r="D4562" t="str">
            <v>吨</v>
          </cell>
          <cell r="E4562">
            <v>15</v>
          </cell>
          <cell r="F4562">
            <v>45841</v>
          </cell>
          <cell r="G4562" t="str">
            <v>(宜宾兴港三江新区长江工业园保障性租赁住房建设项目-2标)四川省宜宾市翠屏区永善路南段宜宾市三江新区长江工业园区</v>
          </cell>
          <cell r="H4562" t="str">
            <v>刘鹏</v>
          </cell>
          <cell r="I4562">
            <v>15528967666</v>
          </cell>
        </row>
        <row r="4563">
          <cell r="A4563" t="str">
            <v>泸钢</v>
          </cell>
          <cell r="B4563" t="str">
            <v>盘螺</v>
          </cell>
          <cell r="C4563" t="str">
            <v>HRB400E Φ12</v>
          </cell>
          <cell r="D4563" t="str">
            <v>吨</v>
          </cell>
          <cell r="E4563">
            <v>18</v>
          </cell>
          <cell r="F4563">
            <v>45841</v>
          </cell>
          <cell r="G4563" t="str">
            <v>(宜宾兴港三江新区长江工业园保障性租赁住房建设项目-2标)四川省宜宾市翠屏区永善路南段宜宾市三江新区长江工业园区</v>
          </cell>
          <cell r="H4563" t="str">
            <v>刘鹏</v>
          </cell>
          <cell r="I4563">
            <v>15528967666</v>
          </cell>
        </row>
        <row r="4564">
          <cell r="A4564" t="str">
            <v>泸钢</v>
          </cell>
          <cell r="B4564" t="str">
            <v>螺纹钢</v>
          </cell>
          <cell r="C4564" t="str">
            <v>HRB400E Φ18 9m</v>
          </cell>
          <cell r="D4564" t="str">
            <v>吨</v>
          </cell>
          <cell r="E4564">
            <v>6</v>
          </cell>
          <cell r="F4564">
            <v>45841</v>
          </cell>
          <cell r="G4564" t="str">
            <v>(宜宾兴港三江新区长江工业园保障性租赁住房建设项目-2标)四川省宜宾市翠屏区永善路南段宜宾市三江新区长江工业园区</v>
          </cell>
          <cell r="H4564" t="str">
            <v>刘鹏</v>
          </cell>
          <cell r="I4564">
            <v>15528967666</v>
          </cell>
        </row>
        <row r="4565">
          <cell r="A4565" t="str">
            <v>德胜</v>
          </cell>
          <cell r="B4565" t="str">
            <v>螺纹钢</v>
          </cell>
          <cell r="C4565" t="str">
            <v>HRB400E Φ18 9m</v>
          </cell>
          <cell r="D4565" t="str">
            <v>吨</v>
          </cell>
          <cell r="E4565">
            <v>108</v>
          </cell>
          <cell r="F4565">
            <v>45841</v>
          </cell>
          <cell r="G4565" t="str">
            <v>(宜宾兴港三江新区长江工业园保障性租赁住房建设项目-1标)四川省宜宾市翠屏区永善路南段宜宾市三江新区长江工业园区</v>
          </cell>
          <cell r="H4565" t="str">
            <v>刘鹏</v>
          </cell>
          <cell r="I4565">
            <v>15528967666</v>
          </cell>
        </row>
        <row r="4566">
          <cell r="A4566" t="str">
            <v>德胜</v>
          </cell>
          <cell r="B4566" t="str">
            <v>螺纹钢</v>
          </cell>
          <cell r="C4566" t="str">
            <v>HRB400E Φ14 9m</v>
          </cell>
          <cell r="D4566" t="str">
            <v>吨</v>
          </cell>
          <cell r="E4566">
            <v>3</v>
          </cell>
          <cell r="F4566">
            <v>45841</v>
          </cell>
          <cell r="G4566" t="str">
            <v>(宜宾兴港三江新区长江工业园保障性租赁住房建设项目-2标)四川省宜宾市翠屏区永善路南段宜宾市三江新区长江工业园区</v>
          </cell>
          <cell r="H4566" t="str">
            <v>刘鹏</v>
          </cell>
          <cell r="I4566">
            <v>15528967666</v>
          </cell>
        </row>
        <row r="4567">
          <cell r="A4567" t="str">
            <v>德胜</v>
          </cell>
          <cell r="B4567" t="str">
            <v>螺纹钢</v>
          </cell>
          <cell r="C4567" t="str">
            <v>HRB400E Φ16 9m</v>
          </cell>
          <cell r="D4567" t="str">
            <v>吨</v>
          </cell>
          <cell r="E4567">
            <v>3</v>
          </cell>
          <cell r="F4567">
            <v>45841</v>
          </cell>
          <cell r="G4567" t="str">
            <v>(宜宾兴港三江新区长江工业园保障性租赁住房建设项目-2标)四川省宜宾市翠屏区永善路南段宜宾市三江新区长江工业园区</v>
          </cell>
          <cell r="H4567" t="str">
            <v>刘鹏</v>
          </cell>
          <cell r="I4567">
            <v>15528967666</v>
          </cell>
        </row>
        <row r="4568">
          <cell r="A4568" t="str">
            <v>德胜</v>
          </cell>
          <cell r="B4568" t="str">
            <v>螺纹钢</v>
          </cell>
          <cell r="C4568" t="str">
            <v>HRB400E Φ18 9m</v>
          </cell>
          <cell r="D4568" t="str">
            <v>吨</v>
          </cell>
          <cell r="E4568">
            <v>30</v>
          </cell>
          <cell r="F4568">
            <v>45841</v>
          </cell>
          <cell r="G4568" t="str">
            <v>(宜宾兴港三江新区长江工业园保障性租赁住房建设项目-2标)四川省宜宾市翠屏区永善路南段宜宾市三江新区长江工业园区</v>
          </cell>
          <cell r="H4568" t="str">
            <v>刘鹏</v>
          </cell>
          <cell r="I4568">
            <v>15528967666</v>
          </cell>
        </row>
        <row r="4569">
          <cell r="A4569" t="str">
            <v>德胜恒嘉</v>
          </cell>
          <cell r="B4569" t="str">
            <v>螺纹钢</v>
          </cell>
          <cell r="C4569" t="str">
            <v>HRB400EФ16*9m</v>
          </cell>
          <cell r="D4569" t="str">
            <v>吨</v>
          </cell>
          <cell r="E4569">
            <v>35</v>
          </cell>
          <cell r="F4569">
            <v>45841</v>
          </cell>
          <cell r="G4569" t="str">
            <v>（中铁一局四公司康新高速TJ1-1标贡不卡隧道）四川省甘孜州康定市折多塘村车管所旁</v>
          </cell>
          <cell r="H4569" t="str">
            <v>李彰</v>
          </cell>
          <cell r="I4569">
            <v>18523285235</v>
          </cell>
        </row>
        <row r="4570">
          <cell r="A4570" t="str">
            <v>德胜恒嘉</v>
          </cell>
          <cell r="B4570" t="str">
            <v>螺纹钢</v>
          </cell>
          <cell r="C4570" t="str">
            <v>HRB400EФ22*9m</v>
          </cell>
          <cell r="D4570" t="str">
            <v>吨</v>
          </cell>
          <cell r="E4570">
            <v>35</v>
          </cell>
          <cell r="F4570">
            <v>45841</v>
          </cell>
          <cell r="G4570" t="str">
            <v>（中铁一局四公司康新高速TJ1-1标贡不卡隧道）四川省甘孜州康定市折多塘村车管所旁</v>
          </cell>
          <cell r="H4570" t="str">
            <v>李彰</v>
          </cell>
          <cell r="I4570">
            <v>18523285235</v>
          </cell>
        </row>
        <row r="4571">
          <cell r="A4571" t="str">
            <v>德胜恒嘉</v>
          </cell>
          <cell r="B4571" t="str">
            <v>螺纹钢</v>
          </cell>
          <cell r="C4571" t="str">
            <v>HRB400EФ25*9m</v>
          </cell>
          <cell r="D4571" t="str">
            <v>吨</v>
          </cell>
          <cell r="E4571">
            <v>35</v>
          </cell>
          <cell r="F4571">
            <v>45841</v>
          </cell>
          <cell r="G4571" t="str">
            <v>（中铁一局四公司康新高速TJ1-1标雅加梗隧道）四川省甘孜州康定市雅加梗路基</v>
          </cell>
          <cell r="H4571" t="str">
            <v>范国义</v>
          </cell>
          <cell r="I4571">
            <v>18784539677</v>
          </cell>
        </row>
        <row r="4572">
          <cell r="A4572" t="str">
            <v>德胜恒嘉</v>
          </cell>
          <cell r="B4572" t="str">
            <v>螺纹钢</v>
          </cell>
          <cell r="C4572" t="str">
            <v>HRB400EФ18*9mm</v>
          </cell>
          <cell r="D4572" t="str">
            <v>吨</v>
          </cell>
          <cell r="E4572">
            <v>70</v>
          </cell>
          <cell r="F4572">
            <v>45841</v>
          </cell>
          <cell r="G4572" t="str">
            <v>（中铁六局呼和公司康新高速TJ4-2标）四川省甘孜藏族自治州康定市新都桥镇东俄罗三村中建八局搅拌站旁</v>
          </cell>
          <cell r="H4572" t="str">
            <v>王坤</v>
          </cell>
          <cell r="I4572">
            <v>15647490007</v>
          </cell>
        </row>
        <row r="4573">
          <cell r="A4573" t="str">
            <v>德胜恒嘉</v>
          </cell>
          <cell r="B4573" t="str">
            <v>螺纹钢</v>
          </cell>
          <cell r="C4573" t="str">
            <v>HRB400EФ28*9mm</v>
          </cell>
          <cell r="D4573" t="str">
            <v>吨</v>
          </cell>
          <cell r="E4573">
            <v>35</v>
          </cell>
          <cell r="F4573">
            <v>45841</v>
          </cell>
          <cell r="G4573" t="str">
            <v>（中铁六局呼和公司康新高速TJ4-2标）四川省甘孜藏族自治州康定市新都桥镇东俄罗三村中建八局搅拌站旁</v>
          </cell>
          <cell r="H4573" t="str">
            <v>王坤</v>
          </cell>
          <cell r="I4573">
            <v>15647490007</v>
          </cell>
        </row>
        <row r="4574">
          <cell r="A4574" t="str">
            <v>德胜恒嘉</v>
          </cell>
          <cell r="B4574" t="str">
            <v>螺纹钢</v>
          </cell>
          <cell r="C4574" t="str">
            <v>HRB500EФ25*9mm</v>
          </cell>
          <cell r="D4574" t="str">
            <v>吨</v>
          </cell>
          <cell r="E4574">
            <v>70</v>
          </cell>
          <cell r="F4574">
            <v>45841</v>
          </cell>
          <cell r="G4574" t="str">
            <v>（中铁六局呼和公司康新高速TJ4-2标）四川省甘孜藏族自治州康定市新都桥镇东俄罗三村中建八局搅拌站旁</v>
          </cell>
          <cell r="H4574" t="str">
            <v>王坤</v>
          </cell>
          <cell r="I4574">
            <v>15647490007</v>
          </cell>
        </row>
        <row r="4575">
          <cell r="A4575" t="str">
            <v>海南海控</v>
          </cell>
          <cell r="B4575" t="str">
            <v>螺纹钢</v>
          </cell>
          <cell r="C4575" t="str">
            <v>HRB400EФ25*9m</v>
          </cell>
          <cell r="D4575" t="str">
            <v>吨</v>
          </cell>
          <cell r="E4575">
            <v>35</v>
          </cell>
          <cell r="F4575">
            <v>45841</v>
          </cell>
          <cell r="G4575" t="str">
            <v>（中铁一局四公司康新高速TJ1-1标贡不卡隧道）四川省甘孜州康定市折多塘村车管所旁</v>
          </cell>
          <cell r="H4575" t="str">
            <v>李彰</v>
          </cell>
          <cell r="I4575">
            <v>18523285235</v>
          </cell>
        </row>
        <row r="4576">
          <cell r="A4576" t="str">
            <v>海南海控</v>
          </cell>
          <cell r="B4576" t="str">
            <v>高线</v>
          </cell>
          <cell r="C4576" t="str">
            <v>HPB300Ф8</v>
          </cell>
          <cell r="D4576" t="str">
            <v>吨</v>
          </cell>
          <cell r="E4576">
            <v>35</v>
          </cell>
          <cell r="F4576">
            <v>45841</v>
          </cell>
          <cell r="G4576" t="str">
            <v>（中铁一局四公司康新高速TJ1-1标贡不卡隧道）四川省甘孜州康定市折多塘村车管所旁</v>
          </cell>
          <cell r="H4576" t="str">
            <v>李彰</v>
          </cell>
          <cell r="I4576">
            <v>18523285235</v>
          </cell>
        </row>
        <row r="4577">
          <cell r="A4577" t="str">
            <v>德胜恒嘉</v>
          </cell>
          <cell r="B4577" t="str">
            <v>螺纹钢</v>
          </cell>
          <cell r="C4577" t="str">
            <v>HRB400EФ22*9m</v>
          </cell>
          <cell r="D4577" t="str">
            <v>吨</v>
          </cell>
          <cell r="E4577">
            <v>35</v>
          </cell>
          <cell r="F4577">
            <v>45841</v>
          </cell>
          <cell r="G4577" t="str">
            <v>（中铁一局四公司康新高速TJ1-1标贡不卡隧道）四川省甘孜州康定市折多塘村车管所旁</v>
          </cell>
          <cell r="H4577" t="str">
            <v>李彰</v>
          </cell>
          <cell r="I4577">
            <v>18523285235</v>
          </cell>
        </row>
        <row r="4578">
          <cell r="A4578" t="str">
            <v>德胜恒嘉</v>
          </cell>
          <cell r="B4578" t="str">
            <v>螺纹钢</v>
          </cell>
          <cell r="C4578" t="str">
            <v>HRB400EФ22*9m</v>
          </cell>
          <cell r="D4578" t="str">
            <v>吨</v>
          </cell>
          <cell r="E4578">
            <v>35</v>
          </cell>
          <cell r="F4578">
            <v>45841</v>
          </cell>
          <cell r="G4578" t="str">
            <v>（中铁一局四公司康新高速TJ1-1标康定隧道）四川省甘孜州康定市榆林街道甘孜州博物馆旁</v>
          </cell>
          <cell r="H4578" t="str">
            <v>李彰</v>
          </cell>
          <cell r="I4578">
            <v>18523285235</v>
          </cell>
        </row>
        <row r="4579">
          <cell r="A4579" t="str">
            <v>德胜恒嘉</v>
          </cell>
          <cell r="B4579" t="str">
            <v>螺纹钢</v>
          </cell>
          <cell r="C4579" t="str">
            <v>HRB400EФ12*9m</v>
          </cell>
          <cell r="D4579" t="str">
            <v>吨</v>
          </cell>
          <cell r="E4579">
            <v>70</v>
          </cell>
          <cell r="F4579">
            <v>45841</v>
          </cell>
          <cell r="G4579" t="str">
            <v>（中铁八局康新高速TJ4-1标）四川省甘孜州康定市新都桥镇超限载检测站</v>
          </cell>
          <cell r="H4579" t="str">
            <v>刘俊</v>
          </cell>
          <cell r="I4579">
            <v>18587764925</v>
          </cell>
        </row>
        <row r="4580">
          <cell r="A4580" t="str">
            <v>海南海控</v>
          </cell>
          <cell r="B4580" t="str">
            <v>盘螺</v>
          </cell>
          <cell r="C4580" t="str">
            <v>HRB400EФ10</v>
          </cell>
          <cell r="D4580" t="str">
            <v>吨</v>
          </cell>
          <cell r="E4580">
            <v>35</v>
          </cell>
          <cell r="F4580">
            <v>45841</v>
          </cell>
          <cell r="G4580" t="str">
            <v>（中铁八局康新高速TJ4-1标）四川省甘孜州康定市新都桥镇超限载检测站</v>
          </cell>
          <cell r="H4580" t="str">
            <v>刘俊</v>
          </cell>
          <cell r="I4580">
            <v>18587764925</v>
          </cell>
        </row>
        <row r="4581">
          <cell r="A4581" t="str">
            <v>润耀</v>
          </cell>
          <cell r="B4581" t="str">
            <v>螺纹钢</v>
          </cell>
          <cell r="C4581" t="str">
            <v>HRB400E Φ32×9米</v>
          </cell>
          <cell r="D4581" t="str">
            <v>吨</v>
          </cell>
          <cell r="E4581">
            <v>105</v>
          </cell>
          <cell r="F4581">
            <v>45841</v>
          </cell>
          <cell r="G4581" t="str">
            <v>（自永1标八局二分公司钢筋棚）四川省自贡市大安区牛佛镇</v>
          </cell>
          <cell r="H4581" t="str">
            <v>王君杰</v>
          </cell>
          <cell r="I4581">
            <v>18919619850</v>
          </cell>
        </row>
        <row r="4582">
          <cell r="A4582" t="str">
            <v>钢固融</v>
          </cell>
          <cell r="B4582" t="str">
            <v>螺纹钢</v>
          </cell>
          <cell r="C4582" t="str">
            <v>HRB400EФ22*9m</v>
          </cell>
          <cell r="D4582" t="str">
            <v>吨</v>
          </cell>
          <cell r="E4582">
            <v>35</v>
          </cell>
          <cell r="F4582">
            <v>45841</v>
          </cell>
          <cell r="G4582" t="str">
            <v>（中核中原-温江光明苑三期项目）四川省成都市温江区金马街道光明苑三期项目</v>
          </cell>
          <cell r="H4582" t="str">
            <v>王生斌</v>
          </cell>
          <cell r="I4582">
            <v>15228858118</v>
          </cell>
        </row>
        <row r="4583">
          <cell r="A4583" t="str">
            <v>润耀</v>
          </cell>
          <cell r="B4583" t="str">
            <v>螺纹钢</v>
          </cell>
          <cell r="C4583" t="str">
            <v>HRB400E Φ12 12m</v>
          </cell>
          <cell r="D4583" t="str">
            <v>吨</v>
          </cell>
          <cell r="E4583">
            <v>35</v>
          </cell>
          <cell r="F4583">
            <v>45841</v>
          </cell>
          <cell r="G4583" t="str">
            <v>（中铁五局-成渝扩容3标）四川省资阳市雁江区伍隍镇铺子村雁江区X138</v>
          </cell>
          <cell r="H4583" t="str">
            <v>王健</v>
          </cell>
          <cell r="I4583">
            <v>17726168395</v>
          </cell>
        </row>
        <row r="4584">
          <cell r="A4584" t="str">
            <v>润耀</v>
          </cell>
          <cell r="B4584" t="str">
            <v>螺纹钢</v>
          </cell>
          <cell r="C4584" t="str">
            <v>HRB400E Φ25 9m</v>
          </cell>
          <cell r="D4584" t="str">
            <v>吨</v>
          </cell>
          <cell r="E4584">
            <v>140</v>
          </cell>
          <cell r="F4584">
            <v>45841</v>
          </cell>
          <cell r="G4584" t="str">
            <v>（中铁五局-成渝扩容3标）四川省资阳市雁江区伍隍镇铺子村雁江区X138</v>
          </cell>
          <cell r="H4584" t="str">
            <v>王健</v>
          </cell>
          <cell r="I4584">
            <v>17726168395</v>
          </cell>
        </row>
        <row r="4585">
          <cell r="A4585" t="str">
            <v>润耀</v>
          </cell>
          <cell r="B4585" t="str">
            <v>螺纹钢</v>
          </cell>
          <cell r="C4585" t="str">
            <v>HRB400E Φ25 12m</v>
          </cell>
          <cell r="D4585" t="str">
            <v>吨</v>
          </cell>
          <cell r="E4585">
            <v>105</v>
          </cell>
          <cell r="F4585">
            <v>45841</v>
          </cell>
          <cell r="G4585" t="str">
            <v>（中铁五局-成渝扩容3标）四川省资阳市雁江区伍隍镇铺子村雁江区X138</v>
          </cell>
          <cell r="H4585" t="str">
            <v>王健</v>
          </cell>
          <cell r="I4585">
            <v>17726168395</v>
          </cell>
        </row>
        <row r="4586">
          <cell r="A4586" t="str">
            <v>晋邦</v>
          </cell>
          <cell r="B4586" t="str">
            <v>螺纹钢</v>
          </cell>
          <cell r="C4586" t="str">
            <v>HRB400E Φ12 9m</v>
          </cell>
          <cell r="D4586" t="str">
            <v>吨</v>
          </cell>
          <cell r="E4586">
            <v>18</v>
          </cell>
          <cell r="F4586">
            <v>45841</v>
          </cell>
          <cell r="G4586" t="str">
            <v>（十九冶-江龙高速一分部）重庆市云阳县X886附近中国十九冶开云高速项目总包部西98米*龙王溪大桥桥面</v>
          </cell>
          <cell r="H4586" t="str">
            <v>吴章红</v>
          </cell>
          <cell r="I4586">
            <v>18628165772</v>
          </cell>
        </row>
        <row r="4587">
          <cell r="A4587" t="str">
            <v>晋邦</v>
          </cell>
          <cell r="B4587" t="str">
            <v>螺纹钢</v>
          </cell>
          <cell r="C4587" t="str">
            <v>HRB400E Φ16 9m</v>
          </cell>
          <cell r="D4587" t="str">
            <v>吨</v>
          </cell>
          <cell r="E4587">
            <v>18</v>
          </cell>
          <cell r="F4587">
            <v>45841</v>
          </cell>
          <cell r="G4587" t="str">
            <v>（十九冶-江龙高速一分部）重庆市云阳县X886附近中国十九冶开云高速项目总包部西98米*龙王溪大桥桥面</v>
          </cell>
          <cell r="H4587" t="str">
            <v>吴章红</v>
          </cell>
          <cell r="I4587">
            <v>18628165772</v>
          </cell>
        </row>
        <row r="4588">
          <cell r="A4588" t="str">
            <v>钢固融</v>
          </cell>
          <cell r="B4588" t="str">
            <v>螺纹钢</v>
          </cell>
          <cell r="C4588" t="str">
            <v>HRB500E Φ25</v>
          </cell>
          <cell r="D4588" t="str">
            <v>吨</v>
          </cell>
          <cell r="E4588">
            <v>21</v>
          </cell>
          <cell r="F4588">
            <v>45841</v>
          </cell>
          <cell r="G4588" t="str">
            <v>(乐山市校地共建产教融合基地建设项目二标段)四川省乐山市市中区苏稽镇</v>
          </cell>
          <cell r="H4588" t="str">
            <v>彭江涛</v>
          </cell>
          <cell r="I4588">
            <v>13990276572</v>
          </cell>
        </row>
        <row r="4589">
          <cell r="A4589" t="str">
            <v>钢固融</v>
          </cell>
          <cell r="B4589" t="str">
            <v>螺纹钢</v>
          </cell>
          <cell r="C4589" t="str">
            <v>HRB400E Φ12 9m</v>
          </cell>
          <cell r="D4589" t="str">
            <v>吨</v>
          </cell>
          <cell r="E4589">
            <v>3</v>
          </cell>
          <cell r="F4589">
            <v>45841</v>
          </cell>
          <cell r="G4589" t="str">
            <v>(乐山市校地共建产教融合基地建设项目二标段)四川省乐山市市中区苏稽镇</v>
          </cell>
          <cell r="H4589" t="str">
            <v>彭江涛</v>
          </cell>
          <cell r="I4589">
            <v>13990276572</v>
          </cell>
        </row>
        <row r="4590">
          <cell r="A4590" t="str">
            <v>钢固融</v>
          </cell>
          <cell r="B4590" t="str">
            <v>螺纹钢</v>
          </cell>
          <cell r="C4590" t="str">
            <v>HRB400E Φ16 9m</v>
          </cell>
          <cell r="D4590" t="str">
            <v>吨</v>
          </cell>
          <cell r="E4590">
            <v>3</v>
          </cell>
          <cell r="F4590">
            <v>45841</v>
          </cell>
          <cell r="G4590" t="str">
            <v>(乐山市校地共建产教融合基地建设项目二标段)四川省乐山市市中区苏稽镇</v>
          </cell>
          <cell r="H4590" t="str">
            <v>彭江涛</v>
          </cell>
          <cell r="I4590">
            <v>13990276572</v>
          </cell>
        </row>
        <row r="4591">
          <cell r="A4591" t="str">
            <v>钢固融</v>
          </cell>
          <cell r="B4591" t="str">
            <v>螺纹钢</v>
          </cell>
          <cell r="C4591" t="str">
            <v>HRB400E Φ22 9m</v>
          </cell>
          <cell r="D4591" t="str">
            <v>吨</v>
          </cell>
          <cell r="E4591">
            <v>3</v>
          </cell>
          <cell r="F4591">
            <v>45841</v>
          </cell>
          <cell r="G4591" t="str">
            <v>(乐山市校地共建产教融合基地建设项目二标段)四川省乐山市市中区苏稽镇</v>
          </cell>
          <cell r="H4591" t="str">
            <v>彭江涛</v>
          </cell>
          <cell r="I4591">
            <v>13990276572</v>
          </cell>
        </row>
        <row r="4592">
          <cell r="A4592" t="str">
            <v>钢固融</v>
          </cell>
          <cell r="B4592" t="str">
            <v>螺纹钢</v>
          </cell>
          <cell r="C4592" t="str">
            <v>HRB400E Φ25 9m</v>
          </cell>
          <cell r="D4592" t="str">
            <v>吨</v>
          </cell>
          <cell r="E4592">
            <v>3</v>
          </cell>
          <cell r="F4592">
            <v>45841</v>
          </cell>
          <cell r="G4592" t="str">
            <v>(乐山市校地共建产教融合基地建设项目二标段)四川省乐山市市中区苏稽镇</v>
          </cell>
          <cell r="H4592" t="str">
            <v>彭江涛</v>
          </cell>
          <cell r="I4592">
            <v>13990276572</v>
          </cell>
        </row>
        <row r="4593">
          <cell r="A4593" t="str">
            <v>吉晨盛泰</v>
          </cell>
          <cell r="B4593" t="str">
            <v>螺纹钢</v>
          </cell>
          <cell r="C4593" t="str">
            <v>HRB400EΦ12</v>
          </cell>
          <cell r="D4593" t="str">
            <v>吨</v>
          </cell>
          <cell r="E4593">
            <v>70</v>
          </cell>
          <cell r="F4593">
            <v>45842</v>
          </cell>
          <cell r="G4593" t="str">
            <v>（中铁十局七公司西昭高速5标1分部）四川省凉山州布拖县委只洛乡委之洛村1号钢构厂</v>
          </cell>
          <cell r="H4593" t="str">
            <v>吴裕</v>
          </cell>
          <cell r="I4593">
            <v>19802920715</v>
          </cell>
        </row>
        <row r="4594">
          <cell r="A4594" t="str">
            <v>吉晨盛泰</v>
          </cell>
          <cell r="B4594" t="str">
            <v>盘螺</v>
          </cell>
          <cell r="C4594" t="str">
            <v>HRB400EΦ10</v>
          </cell>
          <cell r="D4594" t="str">
            <v>吨</v>
          </cell>
          <cell r="E4594">
            <v>35</v>
          </cell>
          <cell r="F4594">
            <v>45842</v>
          </cell>
          <cell r="G4594" t="str">
            <v>（中铁十局七公司西昭高速5标1分部）四川省凉山州布拖县委只洛乡委之洛村1号钢构厂</v>
          </cell>
          <cell r="H4594" t="str">
            <v>吴裕</v>
          </cell>
          <cell r="I4594">
            <v>19802920715</v>
          </cell>
        </row>
        <row r="4595">
          <cell r="A4595" t="str">
            <v>吉晨盛泰</v>
          </cell>
          <cell r="B4595" t="str">
            <v>螺纹钢</v>
          </cell>
          <cell r="C4595" t="str">
            <v>HRB400EΦ12</v>
          </cell>
          <cell r="D4595" t="str">
            <v>吨</v>
          </cell>
          <cell r="E4595">
            <v>25</v>
          </cell>
          <cell r="F4595">
            <v>45842</v>
          </cell>
          <cell r="G4595" t="str">
            <v>（中铁十局七公司西昭高速5标1分部）四川省凉山州布拖县委只洛乡委之洛村L联络线</v>
          </cell>
          <cell r="H4595" t="str">
            <v>吴裕</v>
          </cell>
          <cell r="I4595">
            <v>19802920715</v>
          </cell>
        </row>
        <row r="4596">
          <cell r="A4596" t="str">
            <v>吉晨盛泰</v>
          </cell>
          <cell r="B4596" t="str">
            <v>螺纹钢</v>
          </cell>
          <cell r="C4596" t="str">
            <v>HRB400EΦ16</v>
          </cell>
          <cell r="D4596" t="str">
            <v>吨</v>
          </cell>
          <cell r="E4596">
            <v>35</v>
          </cell>
          <cell r="F4596">
            <v>45842</v>
          </cell>
          <cell r="G4596" t="str">
            <v>（中铁十局七公司西昭高速5标1分部）四川省凉山州布拖县委只洛乡委之洛村L联络线</v>
          </cell>
          <cell r="H4596" t="str">
            <v>吴裕</v>
          </cell>
          <cell r="I4596">
            <v>19802920715</v>
          </cell>
        </row>
        <row r="4597">
          <cell r="A4597" t="str">
            <v>吉晨盛泰</v>
          </cell>
          <cell r="B4597" t="str">
            <v>盘螺</v>
          </cell>
          <cell r="C4597" t="str">
            <v>HRB400EΦ10</v>
          </cell>
          <cell r="D4597" t="str">
            <v>吨</v>
          </cell>
          <cell r="E4597">
            <v>16</v>
          </cell>
          <cell r="F4597">
            <v>45842</v>
          </cell>
          <cell r="G4597" t="str">
            <v>（中铁十局七公司西昭高速5标1分部）四川省凉山州布拖县委只洛乡委之洛村L联络线</v>
          </cell>
          <cell r="H4597" t="str">
            <v>吴裕</v>
          </cell>
          <cell r="I4597">
            <v>19802920715</v>
          </cell>
        </row>
        <row r="4598">
          <cell r="A4598" t="str">
            <v>吉晨盛泰</v>
          </cell>
          <cell r="B4598" t="str">
            <v>盘螺</v>
          </cell>
          <cell r="C4598" t="str">
            <v>HRB400EФ10</v>
          </cell>
          <cell r="D4598" t="str">
            <v>吨</v>
          </cell>
          <cell r="E4598">
            <v>35</v>
          </cell>
          <cell r="F4598">
            <v>45842</v>
          </cell>
          <cell r="G4598" t="str">
            <v>凉山州昭觉县新城镇阿都马打中铁十局2#梁场（中铁十局西昭高速5标3号拌合站过磅）</v>
          </cell>
          <cell r="H4598" t="str">
            <v>魏忠魁</v>
          </cell>
          <cell r="I4598">
            <v>18229056777</v>
          </cell>
        </row>
        <row r="4599">
          <cell r="A4599" t="str">
            <v>吉晨盛泰</v>
          </cell>
          <cell r="B4599" t="str">
            <v>螺纹钢</v>
          </cell>
          <cell r="C4599" t="str">
            <v>HRB400EФ12</v>
          </cell>
          <cell r="D4599" t="str">
            <v>吨</v>
          </cell>
          <cell r="E4599">
            <v>175</v>
          </cell>
          <cell r="F4599">
            <v>45842</v>
          </cell>
          <cell r="G4599" t="str">
            <v>凉山州昭觉县新城镇阿都马打中铁十局2#梁场（中铁十局西昭高速5标3号拌合站过磅）</v>
          </cell>
          <cell r="H4599" t="str">
            <v>魏忠魁</v>
          </cell>
          <cell r="I4599">
            <v>18229056777</v>
          </cell>
        </row>
        <row r="4600">
          <cell r="A4600" t="str">
            <v>吉晨盛泰</v>
          </cell>
          <cell r="B4600" t="str">
            <v>螺纹钢</v>
          </cell>
          <cell r="C4600" t="str">
            <v>HRB400EФ14</v>
          </cell>
          <cell r="D4600" t="str">
            <v>吨</v>
          </cell>
          <cell r="E4600">
            <v>30</v>
          </cell>
          <cell r="F4600">
            <v>45842</v>
          </cell>
          <cell r="G4600" t="str">
            <v>凉山州昭觉县新城镇阿都马打中铁十局2#梁场（中铁十局西昭高速5标3号拌合站过磅）</v>
          </cell>
          <cell r="H4600" t="str">
            <v>魏忠魁</v>
          </cell>
          <cell r="I4600">
            <v>18229056777</v>
          </cell>
        </row>
        <row r="4601">
          <cell r="A4601" t="str">
            <v>吉晨盛泰</v>
          </cell>
          <cell r="B4601" t="str">
            <v>螺纹钢</v>
          </cell>
          <cell r="C4601" t="str">
            <v>HRB500EФ32</v>
          </cell>
          <cell r="D4601" t="str">
            <v>吨</v>
          </cell>
          <cell r="E4601">
            <v>35</v>
          </cell>
          <cell r="F4601">
            <v>45842</v>
          </cell>
          <cell r="G4601" t="str">
            <v>（中铁十局七公司西昭高速5标2分部）四川省凉山州彝族自治州昭觉县互通钢筋厂</v>
          </cell>
          <cell r="H4601" t="str">
            <v>王浩</v>
          </cell>
          <cell r="I4601">
            <v>18292113429</v>
          </cell>
        </row>
        <row r="4602">
          <cell r="A4602" t="str">
            <v>吉晨盛泰</v>
          </cell>
          <cell r="B4602" t="str">
            <v>盘螺</v>
          </cell>
          <cell r="C4602" t="str">
            <v>HRB400E Φ10</v>
          </cell>
          <cell r="D4602" t="str">
            <v>吨</v>
          </cell>
          <cell r="E4602">
            <v>105</v>
          </cell>
          <cell r="F4602">
            <v>45842</v>
          </cell>
          <cell r="G4602" t="str">
            <v>（ 中铁一局四公司西昭高速6标3部）昭觉县洒拉地坡乡三分部山里钢筋场</v>
          </cell>
          <cell r="H4602" t="str">
            <v>陈忠</v>
          </cell>
          <cell r="I4602">
            <v>15730783825</v>
          </cell>
        </row>
        <row r="4603">
          <cell r="A4603" t="str">
            <v>吉晨盛泰</v>
          </cell>
          <cell r="B4603" t="str">
            <v>盘螺</v>
          </cell>
          <cell r="C4603" t="str">
            <v>HRB400E Φ12</v>
          </cell>
          <cell r="D4603" t="str">
            <v>吨</v>
          </cell>
          <cell r="E4603">
            <v>105</v>
          </cell>
          <cell r="F4603">
            <v>45842</v>
          </cell>
          <cell r="G4603" t="str">
            <v>（ 中铁一局四公司西昭高速6标3部）昭觉县洒拉地坡乡三分部山里钢筋场</v>
          </cell>
          <cell r="H4603" t="str">
            <v>陈忠</v>
          </cell>
          <cell r="I4603">
            <v>15730783825</v>
          </cell>
        </row>
        <row r="4604">
          <cell r="A4604" t="str">
            <v>吉晨盛泰</v>
          </cell>
          <cell r="B4604" t="str">
            <v>螺纹钢</v>
          </cell>
          <cell r="C4604" t="str">
            <v>HRB400EФ14</v>
          </cell>
          <cell r="D4604" t="str">
            <v>吨</v>
          </cell>
          <cell r="E4604">
            <v>30</v>
          </cell>
          <cell r="F4604">
            <v>45842</v>
          </cell>
          <cell r="G4604" t="str">
            <v>（ 中铁一局四公司西昭高速6标3部）昭觉县洒拉地坡乡三分部山里钢筋场</v>
          </cell>
          <cell r="H4604" t="str">
            <v>陈忠</v>
          </cell>
          <cell r="I4604">
            <v>15730783825</v>
          </cell>
        </row>
        <row r="4605">
          <cell r="A4605" t="str">
            <v>吉晨盛泰</v>
          </cell>
          <cell r="B4605" t="str">
            <v>螺纹钢</v>
          </cell>
          <cell r="C4605" t="str">
            <v>HRB500EФ28</v>
          </cell>
          <cell r="D4605" t="str">
            <v>吨</v>
          </cell>
          <cell r="E4605">
            <v>20</v>
          </cell>
          <cell r="F4605">
            <v>45842</v>
          </cell>
          <cell r="G4605" t="str">
            <v>（ 中铁一局四公司西昭高速6标3部）昭觉县洒拉地坡乡三分部山里钢筋场</v>
          </cell>
          <cell r="H4605" t="str">
            <v>陈忠</v>
          </cell>
          <cell r="I4605">
            <v>15730783825</v>
          </cell>
        </row>
        <row r="4606">
          <cell r="A4606" t="str">
            <v>钢固融</v>
          </cell>
          <cell r="B4606" t="str">
            <v>高线</v>
          </cell>
          <cell r="C4606" t="str">
            <v>HPB300Φ10</v>
          </cell>
          <cell r="D4606" t="str">
            <v>吨</v>
          </cell>
          <cell r="E4606">
            <v>10</v>
          </cell>
          <cell r="F4606">
            <v>45842</v>
          </cell>
          <cell r="G4606" t="str">
            <v>（中铁二局-成渝扩容4标）四川省成都市简阳市杨家镇桐子湾村二局拌合站</v>
          </cell>
          <cell r="H4606" t="str">
            <v>陈钢</v>
          </cell>
          <cell r="I4606">
            <v>13018165813</v>
          </cell>
        </row>
        <row r="4607">
          <cell r="A4607" t="str">
            <v>钢固融</v>
          </cell>
          <cell r="B4607" t="str">
            <v>高线</v>
          </cell>
          <cell r="C4607" t="str">
            <v>HPB300Φ12</v>
          </cell>
          <cell r="D4607" t="str">
            <v>吨</v>
          </cell>
          <cell r="E4607">
            <v>25</v>
          </cell>
          <cell r="F4607">
            <v>45842</v>
          </cell>
          <cell r="G4607" t="str">
            <v>（中铁二局-成渝扩容4标）四川省成都市简阳市杨家镇桐子湾村二局拌合站</v>
          </cell>
          <cell r="H4607" t="str">
            <v>陈钢</v>
          </cell>
          <cell r="I4607">
            <v>13018165813</v>
          </cell>
        </row>
        <row r="4608">
          <cell r="A4608" t="str">
            <v>陕钢</v>
          </cell>
          <cell r="B4608" t="str">
            <v>盘螺</v>
          </cell>
          <cell r="C4608" t="str">
            <v>HRB400E Φ6</v>
          </cell>
          <cell r="D4608" t="str">
            <v>吨</v>
          </cell>
          <cell r="E4608">
            <v>5</v>
          </cell>
          <cell r="F4608">
            <v>45842</v>
          </cell>
          <cell r="G4608" t="str">
            <v>（华西简阳西城嘉苑）四川省成都市简阳市简城街道高屋村</v>
          </cell>
          <cell r="H4608" t="str">
            <v>张瀚镭</v>
          </cell>
          <cell r="I4608">
            <v>15884666220</v>
          </cell>
        </row>
        <row r="4609">
          <cell r="A4609" t="str">
            <v>陕钢</v>
          </cell>
          <cell r="B4609" t="str">
            <v>盘螺</v>
          </cell>
          <cell r="C4609" t="str">
            <v>HRB400E Φ8</v>
          </cell>
          <cell r="D4609" t="str">
            <v>吨</v>
          </cell>
          <cell r="E4609">
            <v>30</v>
          </cell>
          <cell r="F4609">
            <v>45842</v>
          </cell>
          <cell r="G4609" t="str">
            <v>（华西简阳西城嘉苑）四川省成都市简阳市简城街道高屋村</v>
          </cell>
          <cell r="H4609" t="str">
            <v>张瀚镭</v>
          </cell>
          <cell r="I4609">
            <v>15884666220</v>
          </cell>
        </row>
        <row r="4610">
          <cell r="A4610" t="str">
            <v>陕钢</v>
          </cell>
          <cell r="B4610" t="str">
            <v>螺纹钢</v>
          </cell>
          <cell r="C4610" t="str">
            <v>HRB400E Φ14 9m</v>
          </cell>
          <cell r="D4610" t="str">
            <v>吨</v>
          </cell>
          <cell r="E4610">
            <v>5.5</v>
          </cell>
          <cell r="F4610">
            <v>45842</v>
          </cell>
          <cell r="G4610" t="str">
            <v>（华西简阳西城嘉苑）四川省成都市简阳市简城街道高屋村</v>
          </cell>
          <cell r="H4610" t="str">
            <v>张瀚镭</v>
          </cell>
          <cell r="I4610">
            <v>15884666220</v>
          </cell>
        </row>
        <row r="4611">
          <cell r="A4611" t="str">
            <v>陕钢</v>
          </cell>
          <cell r="B4611" t="str">
            <v>螺纹钢</v>
          </cell>
          <cell r="C4611" t="str">
            <v>HRB400E Φ16 9m</v>
          </cell>
          <cell r="D4611" t="str">
            <v>吨</v>
          </cell>
          <cell r="E4611">
            <v>7</v>
          </cell>
          <cell r="F4611">
            <v>45842</v>
          </cell>
          <cell r="G4611" t="str">
            <v>（华西简阳西城嘉苑）四川省成都市简阳市简城街道高屋村</v>
          </cell>
          <cell r="H4611" t="str">
            <v>张瀚镭</v>
          </cell>
          <cell r="I4611">
            <v>15884666220</v>
          </cell>
        </row>
        <row r="4612">
          <cell r="A4612" t="str">
            <v>陕钢</v>
          </cell>
          <cell r="B4612" t="str">
            <v>螺纹钢</v>
          </cell>
          <cell r="C4612" t="str">
            <v>HRB400E Φ20 9m</v>
          </cell>
          <cell r="D4612" t="str">
            <v>吨</v>
          </cell>
          <cell r="E4612">
            <v>15</v>
          </cell>
          <cell r="F4612">
            <v>45842</v>
          </cell>
          <cell r="G4612" t="str">
            <v>（华西简阳西城嘉苑）四川省成都市简阳市简城街道高屋村</v>
          </cell>
          <cell r="H4612" t="str">
            <v>张瀚镭</v>
          </cell>
          <cell r="I4612">
            <v>15884666220</v>
          </cell>
        </row>
        <row r="4613">
          <cell r="A4613" t="str">
            <v>陕钢</v>
          </cell>
          <cell r="B4613" t="str">
            <v>螺纹钢</v>
          </cell>
          <cell r="C4613" t="str">
            <v>HRB400E Φ25 9m</v>
          </cell>
          <cell r="D4613" t="str">
            <v>吨</v>
          </cell>
          <cell r="E4613">
            <v>7.5</v>
          </cell>
          <cell r="F4613">
            <v>45842</v>
          </cell>
          <cell r="G4613" t="str">
            <v>（华西简阳西城嘉苑）四川省成都市简阳市简城街道高屋村</v>
          </cell>
          <cell r="H4613" t="str">
            <v>张瀚镭</v>
          </cell>
          <cell r="I4613">
            <v>15884666220</v>
          </cell>
        </row>
        <row r="4614">
          <cell r="A4614" t="str">
            <v>陕钢</v>
          </cell>
          <cell r="B4614" t="str">
            <v>盘螺</v>
          </cell>
          <cell r="C4614" t="str">
            <v>HRB400E Φ12</v>
          </cell>
          <cell r="D4614" t="str">
            <v>吨</v>
          </cell>
          <cell r="E4614">
            <v>17</v>
          </cell>
          <cell r="F4614">
            <v>45842</v>
          </cell>
          <cell r="G4614" t="str">
            <v>（中铁五局-成渝扩容3标）四川省资阳市雁江区伍隍镇铺子村雁江区X138</v>
          </cell>
          <cell r="H4614" t="str">
            <v>王健</v>
          </cell>
          <cell r="I4614">
            <v>17726168395</v>
          </cell>
        </row>
        <row r="4615">
          <cell r="A4615" t="str">
            <v>陕钢</v>
          </cell>
          <cell r="B4615" t="str">
            <v>高线</v>
          </cell>
          <cell r="C4615" t="str">
            <v>HPB300Φ12</v>
          </cell>
          <cell r="D4615" t="str">
            <v>吨</v>
          </cell>
          <cell r="E4615">
            <v>17</v>
          </cell>
          <cell r="F4615">
            <v>45842</v>
          </cell>
          <cell r="G4615" t="str">
            <v>（中铁五局-成渝扩容3标）四川省资阳市雁江区伍隍镇铺子村雁江区X138</v>
          </cell>
          <cell r="H4615" t="str">
            <v>王健</v>
          </cell>
          <cell r="I4615">
            <v>17726168395</v>
          </cell>
        </row>
        <row r="4616">
          <cell r="A4616" t="str">
            <v>润耀</v>
          </cell>
          <cell r="B4616" t="str">
            <v>螺纹钢</v>
          </cell>
          <cell r="C4616" t="str">
            <v>HRB400E Φ16 9m</v>
          </cell>
          <cell r="D4616" t="str">
            <v>吨</v>
          </cell>
          <cell r="E4616">
            <v>5</v>
          </cell>
          <cell r="F4616">
            <v>45842</v>
          </cell>
          <cell r="G4616" t="str">
            <v>（中铁北京局-资乐高速6标）四川省乐山市市中区土主镇资乐高速TJ6标项目试验室</v>
          </cell>
          <cell r="H4616" t="str">
            <v>刘岩</v>
          </cell>
          <cell r="I4616">
            <v>18543566469</v>
          </cell>
        </row>
        <row r="4617">
          <cell r="A4617" t="str">
            <v>润耀</v>
          </cell>
          <cell r="B4617" t="str">
            <v>螺纹钢</v>
          </cell>
          <cell r="C4617" t="str">
            <v>HRB400E Φ12 9m</v>
          </cell>
          <cell r="D4617" t="str">
            <v>吨</v>
          </cell>
          <cell r="E4617">
            <v>58</v>
          </cell>
          <cell r="F4617">
            <v>45842</v>
          </cell>
          <cell r="G4617" t="str">
            <v>（中铁北京局-资乐高速6标）四川省乐山市市中区土主镇资乐高速TJ6标项目试验室</v>
          </cell>
          <cell r="H4617" t="str">
            <v>刘岩</v>
          </cell>
          <cell r="I4617">
            <v>18543566469</v>
          </cell>
        </row>
        <row r="4618">
          <cell r="A4618" t="str">
            <v>润耀</v>
          </cell>
          <cell r="B4618" t="str">
            <v>螺纹钢</v>
          </cell>
          <cell r="C4618" t="str">
            <v>HRB400E Φ20 9m</v>
          </cell>
          <cell r="D4618" t="str">
            <v>吨</v>
          </cell>
          <cell r="E4618">
            <v>15</v>
          </cell>
          <cell r="F4618">
            <v>45842</v>
          </cell>
          <cell r="G4618" t="str">
            <v>（中铁北京局-资乐高速6标）四川省乐山市市中区土主镇资乐高速TJ6标项目试验室</v>
          </cell>
          <cell r="H4618" t="str">
            <v>刘岩</v>
          </cell>
          <cell r="I4618">
            <v>18543566469</v>
          </cell>
        </row>
        <row r="4619">
          <cell r="A4619" t="str">
            <v>润耀</v>
          </cell>
          <cell r="B4619" t="str">
            <v>螺纹钢</v>
          </cell>
          <cell r="C4619" t="str">
            <v>HRB400E Φ18 9m</v>
          </cell>
          <cell r="D4619" t="str">
            <v>吨</v>
          </cell>
          <cell r="E4619">
            <v>5</v>
          </cell>
          <cell r="F4619">
            <v>45842</v>
          </cell>
          <cell r="G4619" t="str">
            <v>（中铁北京局-资乐高速6标）四川省乐山市市中区土主镇资乐高速TJ6标项目试验室</v>
          </cell>
          <cell r="H4619" t="str">
            <v>刘岩</v>
          </cell>
          <cell r="I4619">
            <v>18543566469</v>
          </cell>
        </row>
        <row r="4620">
          <cell r="A4620" t="str">
            <v>润耀</v>
          </cell>
          <cell r="B4620" t="str">
            <v>螺纹钢</v>
          </cell>
          <cell r="C4620" t="str">
            <v>HRB400E Φ22 9m</v>
          </cell>
          <cell r="D4620" t="str">
            <v>吨</v>
          </cell>
          <cell r="E4620">
            <v>31</v>
          </cell>
          <cell r="F4620">
            <v>45842</v>
          </cell>
          <cell r="G4620" t="str">
            <v>（中铁北京局-资乐高速6标）四川省乐山市市中区土主镇资乐高速TJ6标项目试验室</v>
          </cell>
          <cell r="H4620" t="str">
            <v>刘岩</v>
          </cell>
          <cell r="I4620">
            <v>18543566469</v>
          </cell>
        </row>
        <row r="4621">
          <cell r="A4621" t="str">
            <v>润耀</v>
          </cell>
          <cell r="B4621" t="str">
            <v>螺纹钢</v>
          </cell>
          <cell r="C4621" t="str">
            <v>HRB400E Φ25 9m</v>
          </cell>
          <cell r="D4621" t="str">
            <v>吨</v>
          </cell>
          <cell r="E4621">
            <v>26</v>
          </cell>
          <cell r="F4621">
            <v>45842</v>
          </cell>
          <cell r="G4621" t="str">
            <v>（中铁北京局-资乐高速6标）四川省乐山市市中区土主镇资乐高速TJ6标项目试验室</v>
          </cell>
          <cell r="H4621" t="str">
            <v>刘岩</v>
          </cell>
          <cell r="I4621">
            <v>18543566469</v>
          </cell>
        </row>
        <row r="4622">
          <cell r="A4622" t="str">
            <v>晋邦</v>
          </cell>
          <cell r="B4622" t="str">
            <v>盘螺</v>
          </cell>
          <cell r="C4622" t="str">
            <v>HRB400E Φ6</v>
          </cell>
          <cell r="D4622" t="str">
            <v>吨</v>
          </cell>
          <cell r="E4622">
            <v>2.5</v>
          </cell>
          <cell r="F4622">
            <v>45842</v>
          </cell>
          <cell r="G4622" t="str">
            <v>（十九冶-江龙高速一分部）重庆市云阳县X886附近中国十九冶开云高速项目总包部西98米*复兴互通预制梁场</v>
          </cell>
          <cell r="H4622" t="str">
            <v>吴章红</v>
          </cell>
          <cell r="I4622">
            <v>18628165772</v>
          </cell>
        </row>
        <row r="4623">
          <cell r="A4623" t="str">
            <v>晋邦</v>
          </cell>
          <cell r="B4623" t="str">
            <v>盘螺</v>
          </cell>
          <cell r="C4623" t="str">
            <v>HRB400E Φ8</v>
          </cell>
          <cell r="D4623" t="str">
            <v>吨</v>
          </cell>
          <cell r="E4623">
            <v>12.5</v>
          </cell>
          <cell r="F4623">
            <v>45842</v>
          </cell>
          <cell r="G4623" t="str">
            <v>（十九冶-江龙高速一分部）重庆市云阳县X886附近中国十九冶开云高速项目总包部西98米*复兴互通预制梁场</v>
          </cell>
          <cell r="H4623" t="str">
            <v>吴章红</v>
          </cell>
          <cell r="I4623">
            <v>18628165772</v>
          </cell>
        </row>
        <row r="4624">
          <cell r="A4624" t="str">
            <v>晋邦</v>
          </cell>
          <cell r="B4624" t="str">
            <v>盘螺</v>
          </cell>
          <cell r="C4624" t="str">
            <v>HRB400E Φ10</v>
          </cell>
          <cell r="D4624" t="str">
            <v>吨</v>
          </cell>
          <cell r="E4624">
            <v>17</v>
          </cell>
          <cell r="F4624">
            <v>45842</v>
          </cell>
          <cell r="G4624" t="str">
            <v>（十九冶-江龙高速一分部）重庆市云阳县X886附近中国十九冶开云高速项目总包部西98米*复兴互通预制梁场</v>
          </cell>
          <cell r="H4624" t="str">
            <v>吴章红</v>
          </cell>
          <cell r="I4624">
            <v>18628165772</v>
          </cell>
        </row>
        <row r="4625">
          <cell r="A4625" t="str">
            <v>晋邦</v>
          </cell>
          <cell r="B4625" t="str">
            <v>螺纹钢</v>
          </cell>
          <cell r="C4625" t="str">
            <v>HRB400E Φ12 9m</v>
          </cell>
          <cell r="D4625" t="str">
            <v>吨</v>
          </cell>
          <cell r="E4625">
            <v>2.5</v>
          </cell>
          <cell r="F4625">
            <v>45842</v>
          </cell>
          <cell r="G4625" t="str">
            <v>（十九冶-江龙高速一分部）重庆市云阳县X886附近中国十九冶开云高速项目总包部西98米*复兴互通预制梁场</v>
          </cell>
          <cell r="H4625" t="str">
            <v>吴章红</v>
          </cell>
          <cell r="I4625">
            <v>18628165772</v>
          </cell>
        </row>
        <row r="4626">
          <cell r="A4626" t="str">
            <v>德胜恒嘉</v>
          </cell>
          <cell r="B4626" t="str">
            <v>螺纹钢</v>
          </cell>
          <cell r="C4626" t="str">
            <v>HRB400EФ14*9m</v>
          </cell>
          <cell r="D4626" t="str">
            <v>吨</v>
          </cell>
          <cell r="E4626">
            <v>27.5</v>
          </cell>
          <cell r="F4626">
            <v>45842</v>
          </cell>
          <cell r="G4626" t="str">
            <v>（中铁一局四公司康新高速TJ1-1标雅加梗隧道）四川省甘孜州康定市雅加梗路基</v>
          </cell>
          <cell r="H4626" t="str">
            <v>范国义</v>
          </cell>
          <cell r="I4626">
            <v>18784539677</v>
          </cell>
        </row>
        <row r="4627">
          <cell r="A4627" t="str">
            <v>德胜恒嘉</v>
          </cell>
          <cell r="B4627" t="str">
            <v>螺纹钢</v>
          </cell>
          <cell r="C4627" t="str">
            <v>HRB400EФ16*9m</v>
          </cell>
          <cell r="D4627" t="str">
            <v>吨</v>
          </cell>
          <cell r="E4627">
            <v>7.5</v>
          </cell>
          <cell r="F4627">
            <v>45842</v>
          </cell>
          <cell r="G4627" t="str">
            <v>（中铁一局四公司康新高速TJ1-1标雅加梗隧道）四川省甘孜州康定市雅加梗路基</v>
          </cell>
          <cell r="H4627" t="str">
            <v>范国义</v>
          </cell>
          <cell r="I4627">
            <v>18784539677</v>
          </cell>
        </row>
        <row r="4628">
          <cell r="A4628" t="str">
            <v>德胜恒嘉</v>
          </cell>
          <cell r="B4628" t="str">
            <v>螺纹钢</v>
          </cell>
          <cell r="C4628" t="str">
            <v>HRB400EФ22*9m</v>
          </cell>
          <cell r="D4628" t="str">
            <v>吨</v>
          </cell>
          <cell r="E4628">
            <v>52.5</v>
          </cell>
          <cell r="F4628">
            <v>45842</v>
          </cell>
          <cell r="G4628" t="str">
            <v>（中铁一局四公司康新高速TJ1-1标雅加梗隧道）四川省甘孜州康定市雅加梗路基</v>
          </cell>
          <cell r="H4628" t="str">
            <v>范国义</v>
          </cell>
          <cell r="I4628">
            <v>18784539677</v>
          </cell>
        </row>
        <row r="4629">
          <cell r="A4629" t="str">
            <v>德胜恒嘉</v>
          </cell>
          <cell r="B4629" t="str">
            <v>螺纹钢</v>
          </cell>
          <cell r="C4629" t="str">
            <v>HRB400EФ25*9m</v>
          </cell>
          <cell r="D4629" t="str">
            <v>吨</v>
          </cell>
          <cell r="E4629">
            <v>17.5</v>
          </cell>
          <cell r="F4629">
            <v>45842</v>
          </cell>
          <cell r="G4629" t="str">
            <v>（中铁一局四公司康新高速TJ1-1标雅加梗隧道）四川省甘孜州康定市雅加梗路基</v>
          </cell>
          <cell r="H4629" t="str">
            <v>范国义</v>
          </cell>
          <cell r="I4629">
            <v>18784539677</v>
          </cell>
        </row>
        <row r="4630">
          <cell r="A4630" t="str">
            <v>德胜恒嘉</v>
          </cell>
          <cell r="B4630" t="str">
            <v>螺纹钢</v>
          </cell>
          <cell r="C4630" t="str">
            <v>HRB400EФ12*9m</v>
          </cell>
          <cell r="D4630" t="str">
            <v>吨</v>
          </cell>
          <cell r="E4630">
            <v>7.5</v>
          </cell>
          <cell r="F4630">
            <v>45842</v>
          </cell>
          <cell r="G4630" t="str">
            <v>（中铁一局四公司康新高速TJ1-1标康定隧道）四川省甘孜州康定市榆林街道甘孜州博物馆旁</v>
          </cell>
          <cell r="H4630" t="str">
            <v>王永强</v>
          </cell>
          <cell r="I4630">
            <v>15929204416</v>
          </cell>
        </row>
        <row r="4631">
          <cell r="A4631" t="str">
            <v>德胜恒嘉</v>
          </cell>
          <cell r="B4631" t="str">
            <v>螺纹钢</v>
          </cell>
          <cell r="C4631" t="str">
            <v>HRB400EФ22*9m</v>
          </cell>
          <cell r="D4631" t="str">
            <v>吨</v>
          </cell>
          <cell r="E4631">
            <v>27.5</v>
          </cell>
          <cell r="F4631">
            <v>45842</v>
          </cell>
          <cell r="G4631" t="str">
            <v>（中铁一局四公司康新高速TJ1-1标康定隧道）四川省甘孜州康定市榆林街道甘孜州博物馆旁</v>
          </cell>
          <cell r="H4631" t="str">
            <v>王永强</v>
          </cell>
          <cell r="I4631">
            <v>15929204416</v>
          </cell>
        </row>
        <row r="4632">
          <cell r="A4632" t="str">
            <v>陕钢</v>
          </cell>
          <cell r="B4632" t="str">
            <v>盘螺</v>
          </cell>
          <cell r="C4632" t="str">
            <v>HRB400E Φ8</v>
          </cell>
          <cell r="D4632" t="str">
            <v>吨</v>
          </cell>
          <cell r="E4632">
            <v>35</v>
          </cell>
          <cell r="F4632">
            <v>45843</v>
          </cell>
          <cell r="G4632" t="str">
            <v>（北京工程局乐山机场项目）乐山市五通桥区冠英镇</v>
          </cell>
          <cell r="H4632" t="str">
            <v>王治</v>
          </cell>
          <cell r="I4632">
            <v>18811564698</v>
          </cell>
        </row>
        <row r="4633">
          <cell r="A4633" t="str">
            <v>陕钢</v>
          </cell>
          <cell r="B4633" t="str">
            <v>盘螺</v>
          </cell>
          <cell r="C4633" t="str">
            <v>HRB400E Φ10</v>
          </cell>
          <cell r="D4633" t="str">
            <v>吨</v>
          </cell>
          <cell r="E4633">
            <v>15</v>
          </cell>
          <cell r="F4633">
            <v>45843</v>
          </cell>
          <cell r="G4633" t="str">
            <v>（北京工程局乐山机场项目）乐山市五通桥区冠英镇</v>
          </cell>
          <cell r="H4633" t="str">
            <v>王治</v>
          </cell>
          <cell r="I4633">
            <v>18811564698</v>
          </cell>
        </row>
        <row r="4634">
          <cell r="A4634" t="str">
            <v>陕钢</v>
          </cell>
          <cell r="B4634" t="str">
            <v>盘螺</v>
          </cell>
          <cell r="C4634" t="str">
            <v>HRB400E Φ12</v>
          </cell>
          <cell r="D4634" t="str">
            <v>吨</v>
          </cell>
          <cell r="E4634">
            <v>12.5</v>
          </cell>
          <cell r="F4634">
            <v>45843</v>
          </cell>
          <cell r="G4634" t="str">
            <v>（北京工程局乐山机场项目）乐山市五通桥区冠英镇</v>
          </cell>
          <cell r="H4634" t="str">
            <v>王治</v>
          </cell>
          <cell r="I4634">
            <v>18811564698</v>
          </cell>
        </row>
        <row r="4635">
          <cell r="A4635" t="str">
            <v>陕钢</v>
          </cell>
          <cell r="B4635" t="str">
            <v>螺纹钢</v>
          </cell>
          <cell r="C4635" t="str">
            <v>HRB400E Φ12 9m</v>
          </cell>
          <cell r="D4635" t="str">
            <v>吨</v>
          </cell>
          <cell r="E4635">
            <v>5</v>
          </cell>
          <cell r="F4635">
            <v>45843</v>
          </cell>
          <cell r="G4635" t="str">
            <v>（北京工程局乐山机场项目）乐山市五通桥区冠英镇</v>
          </cell>
          <cell r="H4635" t="str">
            <v>王治</v>
          </cell>
          <cell r="I4635">
            <v>18811564698</v>
          </cell>
        </row>
        <row r="4636">
          <cell r="A4636" t="str">
            <v>陕钢</v>
          </cell>
          <cell r="B4636" t="str">
            <v>螺纹钢</v>
          </cell>
          <cell r="C4636" t="str">
            <v>HRB400E Φ16 9m</v>
          </cell>
          <cell r="D4636" t="str">
            <v>吨</v>
          </cell>
          <cell r="E4636">
            <v>5</v>
          </cell>
          <cell r="F4636">
            <v>45843</v>
          </cell>
          <cell r="G4636" t="str">
            <v>（北京工程局乐山机场项目）乐山市五通桥区冠英镇</v>
          </cell>
          <cell r="H4636" t="str">
            <v>王治</v>
          </cell>
          <cell r="I4636">
            <v>18811564698</v>
          </cell>
        </row>
        <row r="4637">
          <cell r="A4637" t="str">
            <v>德胜</v>
          </cell>
          <cell r="B4637" t="str">
            <v>螺纹钢</v>
          </cell>
          <cell r="C4637" t="str">
            <v>HRB400E Φ12×12米</v>
          </cell>
          <cell r="D4637" t="str">
            <v>吨</v>
          </cell>
          <cell r="E4637">
            <v>70</v>
          </cell>
          <cell r="F4637">
            <v>45843</v>
          </cell>
          <cell r="G4637" t="str">
            <v>自永4标一局四公司（四川省内江市隆昌市金鹅街道自永4标一局四公司钢筋棚）</v>
          </cell>
          <cell r="H4637" t="str">
            <v>郝优</v>
          </cell>
          <cell r="I4637">
            <v>13891371707</v>
          </cell>
        </row>
        <row r="4638">
          <cell r="A4638" t="str">
            <v>德胜</v>
          </cell>
          <cell r="B4638" t="str">
            <v>螺纹钢</v>
          </cell>
          <cell r="C4638" t="str">
            <v>HRB400E Φ25×12米</v>
          </cell>
          <cell r="D4638" t="str">
            <v>吨</v>
          </cell>
          <cell r="E4638">
            <v>70</v>
          </cell>
          <cell r="F4638">
            <v>45843</v>
          </cell>
          <cell r="G4638" t="str">
            <v>自永4标一局四公司（四川省内江市隆昌市金鹅街道自永4标一局四公司钢筋棚）</v>
          </cell>
          <cell r="H4638" t="str">
            <v>郝优</v>
          </cell>
          <cell r="I4638">
            <v>13891371707</v>
          </cell>
        </row>
        <row r="4639">
          <cell r="A4639" t="str">
            <v>德胜</v>
          </cell>
          <cell r="B4639" t="str">
            <v>螺纹钢</v>
          </cell>
          <cell r="C4639" t="str">
            <v>HRB400E Φ20×9米</v>
          </cell>
          <cell r="D4639" t="str">
            <v>吨</v>
          </cell>
          <cell r="E4639">
            <v>35</v>
          </cell>
          <cell r="F4639">
            <v>45843</v>
          </cell>
          <cell r="G4639" t="str">
            <v>（自永2标九局西南分公司钢筋棚）四川省自贡市骑龙镇大湾村</v>
          </cell>
          <cell r="H4639" t="str">
            <v>高彦彬</v>
          </cell>
          <cell r="I4639">
            <v>13835906370</v>
          </cell>
        </row>
        <row r="4640">
          <cell r="A4640" t="str">
            <v>德胜</v>
          </cell>
          <cell r="B4640" t="str">
            <v>螺纹钢</v>
          </cell>
          <cell r="C4640" t="str">
            <v>HRB400E Φ28×9米</v>
          </cell>
          <cell r="D4640" t="str">
            <v>吨</v>
          </cell>
          <cell r="E4640">
            <v>35</v>
          </cell>
          <cell r="F4640">
            <v>45843</v>
          </cell>
          <cell r="G4640" t="str">
            <v>（自永2标九局西南分公司钢筋棚）四川省自贡市骑龙镇大湾村</v>
          </cell>
          <cell r="H4640" t="str">
            <v>高彦彬</v>
          </cell>
          <cell r="I4640">
            <v>13835906370</v>
          </cell>
        </row>
        <row r="4641">
          <cell r="A4641" t="str">
            <v>德胜恒嘉</v>
          </cell>
          <cell r="B4641" t="str">
            <v>螺纹钢</v>
          </cell>
          <cell r="C4641" t="str">
            <v>HRB400E Φ18 9m</v>
          </cell>
          <cell r="D4641" t="str">
            <v>吨</v>
          </cell>
          <cell r="E4641">
            <v>3</v>
          </cell>
          <cell r="F4641">
            <v>45843</v>
          </cell>
          <cell r="G4641" t="str">
            <v>（北京工程局乐山机场项目）乐山市五通桥区冠英镇</v>
          </cell>
          <cell r="H4641" t="str">
            <v>王治</v>
          </cell>
          <cell r="I4641">
            <v>18811564698</v>
          </cell>
        </row>
        <row r="4642">
          <cell r="A4642" t="str">
            <v>德胜恒嘉</v>
          </cell>
          <cell r="B4642" t="str">
            <v>螺纹钢</v>
          </cell>
          <cell r="C4642" t="str">
            <v>HRB400E Φ20 9m</v>
          </cell>
          <cell r="D4642" t="str">
            <v>吨</v>
          </cell>
          <cell r="E4642">
            <v>6</v>
          </cell>
          <cell r="F4642">
            <v>45843</v>
          </cell>
          <cell r="G4642" t="str">
            <v>（北京工程局乐山机场项目）乐山市五通桥区冠英镇</v>
          </cell>
          <cell r="H4642" t="str">
            <v>王治</v>
          </cell>
          <cell r="I4642">
            <v>18811564698</v>
          </cell>
        </row>
        <row r="4643">
          <cell r="A4643" t="str">
            <v>德胜恒嘉</v>
          </cell>
          <cell r="B4643" t="str">
            <v>螺纹钢</v>
          </cell>
          <cell r="C4643" t="str">
            <v>HRB400E Φ25 9m</v>
          </cell>
          <cell r="D4643" t="str">
            <v>吨</v>
          </cell>
          <cell r="E4643">
            <v>9</v>
          </cell>
          <cell r="F4643">
            <v>45843</v>
          </cell>
          <cell r="G4643" t="str">
            <v>（北京工程局乐山机场项目）乐山市五通桥区冠英镇</v>
          </cell>
          <cell r="H4643" t="str">
            <v>王治</v>
          </cell>
          <cell r="I4643">
            <v>18811564698</v>
          </cell>
        </row>
        <row r="4644">
          <cell r="A4644" t="str">
            <v>德胜恒嘉</v>
          </cell>
          <cell r="B4644" t="str">
            <v>螺纹钢</v>
          </cell>
          <cell r="C4644" t="str">
            <v>HRB400E Φ22 9m</v>
          </cell>
          <cell r="D4644" t="str">
            <v>吨</v>
          </cell>
          <cell r="E4644">
            <v>18</v>
          </cell>
          <cell r="F4644">
            <v>45843</v>
          </cell>
          <cell r="G4644" t="str">
            <v>（北京工程局乐山机场项目）乐山市五通桥区冠英镇</v>
          </cell>
          <cell r="H4644" t="str">
            <v>王治</v>
          </cell>
          <cell r="I4644">
            <v>18811564698</v>
          </cell>
        </row>
        <row r="4645">
          <cell r="A4645" t="str">
            <v>德胜恒嘉</v>
          </cell>
          <cell r="B4645" t="str">
            <v>螺纹钢</v>
          </cell>
          <cell r="C4645" t="str">
            <v>HRB500EФ28*9mm</v>
          </cell>
          <cell r="D4645" t="str">
            <v>吨</v>
          </cell>
          <cell r="E4645">
            <v>70</v>
          </cell>
          <cell r="F4645">
            <v>45843</v>
          </cell>
          <cell r="G4645" t="str">
            <v>（中铁六局呼和公司康新高速TJ4-2标）四川省甘孜藏族自治州康定市新都桥镇东俄罗三村中建八局搅拌站旁</v>
          </cell>
          <cell r="H4645" t="str">
            <v>王坤</v>
          </cell>
          <cell r="I4645">
            <v>15647490007</v>
          </cell>
        </row>
        <row r="4646">
          <cell r="A4646" t="str">
            <v>德胜恒嘉</v>
          </cell>
          <cell r="B4646" t="str">
            <v>螺纹钢</v>
          </cell>
          <cell r="C4646" t="str">
            <v>HRB400EФ18*9mm</v>
          </cell>
          <cell r="D4646" t="str">
            <v>吨</v>
          </cell>
          <cell r="E4646">
            <v>140</v>
          </cell>
          <cell r="F4646">
            <v>45843</v>
          </cell>
          <cell r="G4646" t="str">
            <v>（中铁六局呼和公司康新高速TJ4-2标）四川省甘孜藏族自治州康定市新都桥镇东俄罗三村中建八局搅拌站旁</v>
          </cell>
          <cell r="H4646" t="str">
            <v>王坤</v>
          </cell>
          <cell r="I4646">
            <v>15647490007</v>
          </cell>
        </row>
        <row r="4647">
          <cell r="A4647" t="str">
            <v>德胜恒嘉</v>
          </cell>
          <cell r="B4647" t="str">
            <v>螺纹钢</v>
          </cell>
          <cell r="C4647" t="str">
            <v>HRB400EФ12*9mm</v>
          </cell>
          <cell r="D4647" t="str">
            <v>吨</v>
          </cell>
          <cell r="E4647">
            <v>70</v>
          </cell>
          <cell r="F4647">
            <v>45843</v>
          </cell>
          <cell r="G4647" t="str">
            <v>（中铁六局呼和公司康新高速TJ4-2标）四川省甘孜藏族自治州康定市新都桥镇东俄罗三村中建八局搅拌站旁</v>
          </cell>
          <cell r="H4647" t="str">
            <v>王坤</v>
          </cell>
          <cell r="I4647">
            <v>15647490007</v>
          </cell>
        </row>
        <row r="4648">
          <cell r="A4648" t="str">
            <v>海南海控</v>
          </cell>
          <cell r="B4648" t="str">
            <v>盘螺</v>
          </cell>
          <cell r="C4648" t="str">
            <v>HRB400E Φ12</v>
          </cell>
          <cell r="D4648" t="str">
            <v>吨</v>
          </cell>
          <cell r="E4648">
            <v>35</v>
          </cell>
          <cell r="F4648">
            <v>45843</v>
          </cell>
          <cell r="G4648" t="str">
            <v>（中铁六局呼和公司康新高速TJ4-2标）四川省甘孜藏族自治州康定市新都桥镇东俄罗三村中建八局搅拌站旁</v>
          </cell>
          <cell r="H4648" t="str">
            <v>王坤</v>
          </cell>
          <cell r="I4648">
            <v>15647490007</v>
          </cell>
        </row>
        <row r="4649">
          <cell r="A4649" t="str">
            <v>钢固融</v>
          </cell>
          <cell r="B4649" t="str">
            <v>盘螺</v>
          </cell>
          <cell r="C4649" t="str">
            <v>HRB400E Φ6</v>
          </cell>
          <cell r="D4649" t="str">
            <v>吨</v>
          </cell>
          <cell r="E4649">
            <v>2.5</v>
          </cell>
          <cell r="F4649">
            <v>45844</v>
          </cell>
          <cell r="G4649" t="str">
            <v>(乐山市校地共建产教融合基地建设项目二标段)四川省乐山市市中区苏稽镇</v>
          </cell>
          <cell r="H4649" t="str">
            <v>彭江涛</v>
          </cell>
          <cell r="I4649">
            <v>13990276572</v>
          </cell>
        </row>
        <row r="4650">
          <cell r="A4650" t="str">
            <v>钢固融</v>
          </cell>
          <cell r="B4650" t="str">
            <v>盘螺</v>
          </cell>
          <cell r="C4650" t="str">
            <v>HRB400E Φ10</v>
          </cell>
          <cell r="D4650" t="str">
            <v>吨</v>
          </cell>
          <cell r="E4650">
            <v>5</v>
          </cell>
          <cell r="F4650">
            <v>45844</v>
          </cell>
          <cell r="G4650" t="str">
            <v>(乐山市校地共建产教融合基地建设项目二标段)四川省乐山市市中区苏稽镇</v>
          </cell>
          <cell r="H4650" t="str">
            <v>彭江涛</v>
          </cell>
          <cell r="I4650">
            <v>13990276572</v>
          </cell>
        </row>
        <row r="4651">
          <cell r="A4651" t="str">
            <v>钢固融</v>
          </cell>
          <cell r="B4651" t="str">
            <v>盘螺</v>
          </cell>
          <cell r="C4651" t="str">
            <v>HRB400E Φ12</v>
          </cell>
          <cell r="D4651" t="str">
            <v>吨</v>
          </cell>
          <cell r="E4651">
            <v>5</v>
          </cell>
          <cell r="F4651">
            <v>45844</v>
          </cell>
          <cell r="G4651" t="str">
            <v>(乐山市校地共建产教融合基地建设项目二标段)四川省乐山市市中区苏稽镇</v>
          </cell>
          <cell r="H4651" t="str">
            <v>彭江涛</v>
          </cell>
          <cell r="I4651">
            <v>13990276572</v>
          </cell>
        </row>
        <row r="4652">
          <cell r="A4652" t="str">
            <v>钢固融</v>
          </cell>
          <cell r="B4652" t="str">
            <v>螺纹钢</v>
          </cell>
          <cell r="C4652" t="str">
            <v>HRB400E Φ14 9m</v>
          </cell>
          <cell r="D4652" t="str">
            <v>吨</v>
          </cell>
          <cell r="E4652">
            <v>3</v>
          </cell>
          <cell r="F4652">
            <v>45844</v>
          </cell>
          <cell r="G4652" t="str">
            <v>(乐山市校地共建产教融合基地建设项目二标段)四川省乐山市市中区苏稽镇</v>
          </cell>
          <cell r="H4652" t="str">
            <v>彭江涛</v>
          </cell>
          <cell r="I4652">
            <v>13990276572</v>
          </cell>
        </row>
        <row r="4653">
          <cell r="A4653" t="str">
            <v>钢固融</v>
          </cell>
          <cell r="B4653" t="str">
            <v>螺纹钢</v>
          </cell>
          <cell r="C4653" t="str">
            <v>HRB500E Φ22</v>
          </cell>
          <cell r="D4653" t="str">
            <v>吨</v>
          </cell>
          <cell r="E4653">
            <v>6</v>
          </cell>
          <cell r="F4653">
            <v>45844</v>
          </cell>
          <cell r="G4653" t="str">
            <v>(乐山市校地共建产教融合基地建设项目二标段)四川省乐山市市中区苏稽镇</v>
          </cell>
          <cell r="H4653" t="str">
            <v>彭江涛</v>
          </cell>
          <cell r="I4653">
            <v>13990276572</v>
          </cell>
        </row>
        <row r="4654">
          <cell r="A4654" t="str">
            <v>钢固融</v>
          </cell>
          <cell r="B4654" t="str">
            <v>螺纹钢</v>
          </cell>
          <cell r="C4654" t="str">
            <v>HRB500E Φ25</v>
          </cell>
          <cell r="D4654" t="str">
            <v>吨</v>
          </cell>
          <cell r="E4654">
            <v>6</v>
          </cell>
          <cell r="F4654">
            <v>45844</v>
          </cell>
          <cell r="G4654" t="str">
            <v>(乐山市校地共建产教融合基地建设项目二标段)四川省乐山市市中区苏稽镇</v>
          </cell>
          <cell r="H4654" t="str">
            <v>彭江涛</v>
          </cell>
          <cell r="I4654">
            <v>13990276572</v>
          </cell>
        </row>
        <row r="4655">
          <cell r="A4655" t="str">
            <v>钢固融</v>
          </cell>
          <cell r="B4655" t="str">
            <v>螺纹钢</v>
          </cell>
          <cell r="C4655" t="str">
            <v>HRB500E Φ28</v>
          </cell>
          <cell r="D4655" t="str">
            <v>吨</v>
          </cell>
          <cell r="E4655">
            <v>3</v>
          </cell>
          <cell r="F4655">
            <v>45844</v>
          </cell>
          <cell r="G4655" t="str">
            <v>(乐山市校地共建产教融合基地建设项目二标段)四川省乐山市市中区苏稽镇</v>
          </cell>
          <cell r="H4655" t="str">
            <v>彭江涛</v>
          </cell>
          <cell r="I4655">
            <v>13990276572</v>
          </cell>
        </row>
        <row r="4656">
          <cell r="A4656" t="str">
            <v>钢固融</v>
          </cell>
          <cell r="B4656" t="str">
            <v>螺纹钢</v>
          </cell>
          <cell r="C4656" t="str">
            <v>HRB500E Φ32</v>
          </cell>
          <cell r="D4656" t="str">
            <v>吨</v>
          </cell>
          <cell r="E4656">
            <v>3</v>
          </cell>
          <cell r="F4656">
            <v>45844</v>
          </cell>
          <cell r="G4656" t="str">
            <v>(乐山市校地共建产教融合基地建设项目二标段)四川省乐山市市中区苏稽镇</v>
          </cell>
          <cell r="H4656" t="str">
            <v>彭江涛</v>
          </cell>
          <cell r="I4656">
            <v>13990276572</v>
          </cell>
        </row>
        <row r="4657">
          <cell r="A4657" t="str">
            <v>达钢</v>
          </cell>
          <cell r="B4657" t="str">
            <v>盘螺</v>
          </cell>
          <cell r="C4657" t="str">
            <v>HRB400E Φ8</v>
          </cell>
          <cell r="D4657" t="str">
            <v>吨</v>
          </cell>
          <cell r="E4657">
            <v>36</v>
          </cell>
          <cell r="F4657">
            <v>45844</v>
          </cell>
          <cell r="G4657" t="str">
            <v>（商投建工达州中医药科技园-3工区）达州市通川区达州中医药职业学院犀牛大道北段</v>
          </cell>
          <cell r="H4657" t="str">
            <v>程黄刚</v>
          </cell>
          <cell r="I4657">
            <v>15108211617</v>
          </cell>
        </row>
        <row r="4658">
          <cell r="A4658" t="str">
            <v>达钢</v>
          </cell>
          <cell r="B4658" t="str">
            <v>螺纹钢</v>
          </cell>
          <cell r="C4658" t="str">
            <v>HRB500E Φ20</v>
          </cell>
          <cell r="D4658" t="str">
            <v>吨</v>
          </cell>
          <cell r="E4658">
            <v>12</v>
          </cell>
          <cell r="F4658">
            <v>45844</v>
          </cell>
          <cell r="G4658" t="str">
            <v>（商投建工达州中医药科技园-3工区）达州市通川区达州中医药职业学院犀牛大道北段</v>
          </cell>
          <cell r="H4658" t="str">
            <v>程黄刚</v>
          </cell>
          <cell r="I4658">
            <v>15108211617</v>
          </cell>
        </row>
        <row r="4659">
          <cell r="A4659" t="str">
            <v>达钢</v>
          </cell>
          <cell r="B4659" t="str">
            <v>螺纹钢</v>
          </cell>
          <cell r="C4659" t="str">
            <v>HRB500E Φ25</v>
          </cell>
          <cell r="D4659" t="str">
            <v>吨</v>
          </cell>
          <cell r="E4659">
            <v>6</v>
          </cell>
          <cell r="F4659">
            <v>45844</v>
          </cell>
          <cell r="G4659" t="str">
            <v>（商投建工达州中医药科技园-3工区）达州市通川区达州中医药职业学院犀牛大道北段</v>
          </cell>
          <cell r="H4659" t="str">
            <v>程黄刚</v>
          </cell>
          <cell r="I4659">
            <v>15108211617</v>
          </cell>
        </row>
        <row r="4660">
          <cell r="A4660" t="str">
            <v>泸钢</v>
          </cell>
          <cell r="B4660" t="str">
            <v>盘螺</v>
          </cell>
          <cell r="C4660" t="str">
            <v>HRB400E Φ6</v>
          </cell>
          <cell r="D4660" t="str">
            <v>吨</v>
          </cell>
          <cell r="E4660">
            <v>6</v>
          </cell>
          <cell r="F4660">
            <v>45844</v>
          </cell>
          <cell r="G4660" t="str">
            <v>(宜宾兴港三江新区长江工业园保障性租赁住房建设项目-土建)四川省宜宾市翠屏区永善路南段宜宾市三江新区长江工业园区</v>
          </cell>
          <cell r="H4660" t="str">
            <v>刘鹏</v>
          </cell>
          <cell r="I4660">
            <v>15528967666</v>
          </cell>
        </row>
        <row r="4661">
          <cell r="A4661" t="str">
            <v>泸钢</v>
          </cell>
          <cell r="B4661" t="str">
            <v>盘螺</v>
          </cell>
          <cell r="C4661" t="str">
            <v>HRB400E Φ8</v>
          </cell>
          <cell r="D4661" t="str">
            <v>吨</v>
          </cell>
          <cell r="E4661">
            <v>6</v>
          </cell>
          <cell r="F4661">
            <v>45844</v>
          </cell>
          <cell r="G4661" t="str">
            <v>(宜宾兴港三江新区长江工业园保障性租赁住房建设项目-土建)四川省宜宾市翠屏区永善路南段宜宾市三江新区长江工业园区</v>
          </cell>
          <cell r="H4661" t="str">
            <v>刘鹏</v>
          </cell>
          <cell r="I4661">
            <v>15528967666</v>
          </cell>
        </row>
        <row r="4662">
          <cell r="A4662" t="str">
            <v>泸钢</v>
          </cell>
          <cell r="B4662" t="str">
            <v>盘螺</v>
          </cell>
          <cell r="C4662" t="str">
            <v>HRB400E Φ10</v>
          </cell>
          <cell r="D4662" t="str">
            <v>吨</v>
          </cell>
          <cell r="E4662">
            <v>8</v>
          </cell>
          <cell r="F4662">
            <v>45844</v>
          </cell>
          <cell r="G4662" t="str">
            <v>(宜宾兴港三江新区长江工业园保障性租赁住房建设项目-土建)四川省宜宾市翠屏区永善路南段宜宾市三江新区长江工业园区</v>
          </cell>
          <cell r="H4662" t="str">
            <v>刘鹏</v>
          </cell>
          <cell r="I4662">
            <v>15528967666</v>
          </cell>
        </row>
        <row r="4663">
          <cell r="A4663" t="str">
            <v>泸钢</v>
          </cell>
          <cell r="B4663" t="str">
            <v>螺纹钢</v>
          </cell>
          <cell r="C4663" t="str">
            <v>HRB400E Φ12 9m</v>
          </cell>
          <cell r="D4663" t="str">
            <v>吨</v>
          </cell>
          <cell r="E4663">
            <v>10</v>
          </cell>
          <cell r="F4663">
            <v>45844</v>
          </cell>
          <cell r="G4663" t="str">
            <v>(宜宾兴港三江新区长江工业园保障性租赁住房建设项目-土建)四川省宜宾市翠屏区永善路南段宜宾市三江新区长江工业园区</v>
          </cell>
          <cell r="H4663" t="str">
            <v>刘鹏</v>
          </cell>
          <cell r="I4663">
            <v>15528967666</v>
          </cell>
        </row>
        <row r="4664">
          <cell r="A4664" t="str">
            <v>泸钢</v>
          </cell>
          <cell r="B4664" t="str">
            <v>螺纹钢</v>
          </cell>
          <cell r="C4664" t="str">
            <v>HRB400E Φ14 9m</v>
          </cell>
          <cell r="D4664" t="str">
            <v>吨</v>
          </cell>
          <cell r="E4664">
            <v>20</v>
          </cell>
          <cell r="F4664">
            <v>45844</v>
          </cell>
          <cell r="G4664" t="str">
            <v>(宜宾兴港三江新区长江工业园保障性租赁住房建设项目-土建)四川省宜宾市翠屏区永善路南段宜宾市三江新区长江工业园区</v>
          </cell>
          <cell r="H4664" t="str">
            <v>刘鹏</v>
          </cell>
          <cell r="I4664">
            <v>15528967666</v>
          </cell>
        </row>
        <row r="4665">
          <cell r="A4665" t="str">
            <v>泸钢</v>
          </cell>
          <cell r="B4665" t="str">
            <v>螺纹钢</v>
          </cell>
          <cell r="C4665" t="str">
            <v>HRB400E Φ16 9m</v>
          </cell>
          <cell r="D4665" t="str">
            <v>吨</v>
          </cell>
          <cell r="E4665">
            <v>20</v>
          </cell>
          <cell r="F4665">
            <v>45844</v>
          </cell>
          <cell r="G4665" t="str">
            <v>(宜宾兴港三江新区长江工业园保障性租赁住房建设项目-土建)四川省宜宾市翠屏区永善路南段宜宾市三江新区长江工业园区</v>
          </cell>
          <cell r="H4665" t="str">
            <v>刘鹏</v>
          </cell>
          <cell r="I4665">
            <v>15528967666</v>
          </cell>
        </row>
        <row r="4666">
          <cell r="A4666" t="str">
            <v>泸钢</v>
          </cell>
          <cell r="B4666" t="str">
            <v>盘螺</v>
          </cell>
          <cell r="C4666" t="str">
            <v>HRB400E Φ10</v>
          </cell>
          <cell r="D4666" t="str">
            <v>吨</v>
          </cell>
          <cell r="E4666">
            <v>26</v>
          </cell>
          <cell r="F4666">
            <v>45844</v>
          </cell>
          <cell r="G4666" t="str">
            <v>(宜宾兴港三江新区长江工业园保障性租赁住房建设项目-1标)四川省宜宾市翠屏区永善路南段宜宾市三江新区长江工业园区</v>
          </cell>
          <cell r="H4666" t="str">
            <v>刘鹏</v>
          </cell>
          <cell r="I4666">
            <v>15528967666</v>
          </cell>
        </row>
        <row r="4667">
          <cell r="A4667" t="str">
            <v>泸钢</v>
          </cell>
          <cell r="B4667" t="str">
            <v>盘螺</v>
          </cell>
          <cell r="C4667" t="str">
            <v>HRB400E Φ12</v>
          </cell>
          <cell r="D4667" t="str">
            <v>吨</v>
          </cell>
          <cell r="E4667">
            <v>19</v>
          </cell>
          <cell r="F4667">
            <v>45844</v>
          </cell>
          <cell r="G4667" t="str">
            <v>(宜宾兴港三江新区长江工业园保障性租赁住房建设项目-1标)四川省宜宾市翠屏区永善路南段宜宾市三江新区长江工业园区</v>
          </cell>
          <cell r="H4667" t="str">
            <v>刘鹏</v>
          </cell>
          <cell r="I4667">
            <v>15528967666</v>
          </cell>
        </row>
        <row r="4668">
          <cell r="A4668" t="str">
            <v>泸钢</v>
          </cell>
          <cell r="B4668" t="str">
            <v>螺纹钢</v>
          </cell>
          <cell r="C4668" t="str">
            <v>HRB400E Φ14 9m</v>
          </cell>
          <cell r="D4668" t="str">
            <v>吨</v>
          </cell>
          <cell r="E4668">
            <v>5</v>
          </cell>
          <cell r="F4668">
            <v>45844</v>
          </cell>
          <cell r="G4668" t="str">
            <v>(宜宾兴港三江新区长江工业园保障性租赁住房建设项目-1标)四川省宜宾市翠屏区永善路南段宜宾市三江新区长江工业园区</v>
          </cell>
          <cell r="H4668" t="str">
            <v>刘鹏</v>
          </cell>
          <cell r="I4668">
            <v>15528967666</v>
          </cell>
        </row>
        <row r="4669">
          <cell r="A4669" t="str">
            <v>泸钢</v>
          </cell>
          <cell r="B4669" t="str">
            <v>盘螺</v>
          </cell>
          <cell r="C4669" t="str">
            <v>HRB400E Φ12</v>
          </cell>
          <cell r="D4669" t="str">
            <v>吨</v>
          </cell>
          <cell r="E4669">
            <v>35</v>
          </cell>
          <cell r="F4669">
            <v>45844</v>
          </cell>
          <cell r="G4669" t="str">
            <v>(宜宾兴港三江新区长江工业园保障性租赁住房建设项目-2标)四川省宜宾市翠屏区永善路南段宜宾市三江新区长江工业园区</v>
          </cell>
          <cell r="H4669" t="str">
            <v>刘鹏</v>
          </cell>
          <cell r="I4669">
            <v>15528967666</v>
          </cell>
        </row>
        <row r="4670">
          <cell r="A4670" t="str">
            <v>泸钢</v>
          </cell>
          <cell r="B4670" t="str">
            <v>盘螺</v>
          </cell>
          <cell r="C4670" t="str">
            <v>HRB400E Φ14</v>
          </cell>
          <cell r="D4670" t="str">
            <v>吨</v>
          </cell>
          <cell r="E4670">
            <v>5.5</v>
          </cell>
          <cell r="F4670">
            <v>45844</v>
          </cell>
          <cell r="G4670" t="str">
            <v>(宜宾兴港三江新区长江工业园保障性租赁住房建设项目-2标)四川省宜宾市翠屏区永善路南段宜宾市三江新区长江工业园区</v>
          </cell>
          <cell r="H4670" t="str">
            <v>刘鹏</v>
          </cell>
          <cell r="I4670">
            <v>15528967666</v>
          </cell>
        </row>
        <row r="4671">
          <cell r="A4671" t="str">
            <v>泸钢</v>
          </cell>
          <cell r="B4671" t="str">
            <v>螺纹钢</v>
          </cell>
          <cell r="C4671" t="str">
            <v>HRB400E Φ16 9m</v>
          </cell>
          <cell r="D4671" t="str">
            <v>吨</v>
          </cell>
          <cell r="E4671">
            <v>5.5</v>
          </cell>
          <cell r="F4671">
            <v>45844</v>
          </cell>
          <cell r="G4671" t="str">
            <v>(宜宾兴港三江新区长江工业园保障性租赁住房建设项目-2标)四川省宜宾市翠屏区永善路南段宜宾市三江新区长江工业园区</v>
          </cell>
          <cell r="H4671" t="str">
            <v>刘鹏</v>
          </cell>
          <cell r="I4671">
            <v>15528967666</v>
          </cell>
        </row>
        <row r="4672">
          <cell r="A4672" t="str">
            <v>泸钢</v>
          </cell>
          <cell r="B4672" t="str">
            <v>螺纹钢</v>
          </cell>
          <cell r="C4672" t="str">
            <v>HRB400E Φ18 9m</v>
          </cell>
          <cell r="D4672" t="str">
            <v>吨</v>
          </cell>
          <cell r="E4672">
            <v>10</v>
          </cell>
          <cell r="F4672">
            <v>45844</v>
          </cell>
          <cell r="G4672" t="str">
            <v>(宜宾兴港三江新区长江工业园保障性租赁住房建设项目-1标)四川省宜宾市翠屏区永善路南段宜宾市三江新区长江工业园区</v>
          </cell>
          <cell r="H4672" t="str">
            <v>刘鹏</v>
          </cell>
          <cell r="I4672">
            <v>15528967666</v>
          </cell>
        </row>
        <row r="4673">
          <cell r="A4673" t="str">
            <v>德胜</v>
          </cell>
          <cell r="B4673" t="str">
            <v>螺纹钢</v>
          </cell>
          <cell r="C4673" t="str">
            <v>HRB400E Φ18 9m</v>
          </cell>
          <cell r="D4673" t="str">
            <v>吨</v>
          </cell>
          <cell r="E4673">
            <v>20</v>
          </cell>
          <cell r="F4673">
            <v>45844</v>
          </cell>
          <cell r="G4673" t="str">
            <v>(宜宾兴港三江新区长江工业园保障性租赁住房建设项目-土建)四川省宜宾市翠屏区永善路南段宜宾市三江新区长江工业园区</v>
          </cell>
          <cell r="H4673" t="str">
            <v>刘鹏</v>
          </cell>
          <cell r="I4673">
            <v>15528967666</v>
          </cell>
        </row>
        <row r="4674">
          <cell r="A4674" t="str">
            <v>德胜</v>
          </cell>
          <cell r="B4674" t="str">
            <v>螺纹钢</v>
          </cell>
          <cell r="C4674" t="str">
            <v>HRB400E Φ20 9m</v>
          </cell>
          <cell r="D4674" t="str">
            <v>吨</v>
          </cell>
          <cell r="E4674">
            <v>8</v>
          </cell>
          <cell r="F4674">
            <v>45844</v>
          </cell>
          <cell r="G4674" t="str">
            <v>(宜宾兴港三江新区长江工业园保障性租赁住房建设项目-土建)四川省宜宾市翠屏区永善路南段宜宾市三江新区长江工业园区</v>
          </cell>
          <cell r="H4674" t="str">
            <v>刘鹏</v>
          </cell>
          <cell r="I4674">
            <v>15528967666</v>
          </cell>
        </row>
        <row r="4675">
          <cell r="A4675" t="str">
            <v>德胜</v>
          </cell>
          <cell r="B4675" t="str">
            <v>螺纹钢</v>
          </cell>
          <cell r="C4675" t="str">
            <v>HRB400E Φ22 9m</v>
          </cell>
          <cell r="D4675" t="str">
            <v>吨</v>
          </cell>
          <cell r="E4675">
            <v>20</v>
          </cell>
          <cell r="F4675">
            <v>45844</v>
          </cell>
          <cell r="G4675" t="str">
            <v>(宜宾兴港三江新区长江工业园保障性租赁住房建设项目-土建)四川省宜宾市翠屏区永善路南段宜宾市三江新区长江工业园区</v>
          </cell>
          <cell r="H4675" t="str">
            <v>刘鹏</v>
          </cell>
          <cell r="I4675">
            <v>15528967666</v>
          </cell>
        </row>
        <row r="4676">
          <cell r="A4676" t="str">
            <v>德胜</v>
          </cell>
          <cell r="B4676" t="str">
            <v>螺纹钢</v>
          </cell>
          <cell r="C4676" t="str">
            <v>HRB400E Φ25 9m</v>
          </cell>
          <cell r="D4676" t="str">
            <v>吨</v>
          </cell>
          <cell r="E4676">
            <v>60</v>
          </cell>
          <cell r="F4676">
            <v>45844</v>
          </cell>
          <cell r="G4676" t="str">
            <v>(宜宾兴港三江新区长江工业园保障性租赁住房建设项目-土建)四川省宜宾市翠屏区永善路南段宜宾市三江新区长江工业园区</v>
          </cell>
          <cell r="H4676" t="str">
            <v>刘鹏</v>
          </cell>
          <cell r="I4676">
            <v>15528967666</v>
          </cell>
        </row>
        <row r="4677">
          <cell r="A4677" t="str">
            <v>德胜</v>
          </cell>
          <cell r="B4677" t="str">
            <v>螺纹钢</v>
          </cell>
          <cell r="C4677" t="str">
            <v>HRB400E Φ28 9m</v>
          </cell>
          <cell r="D4677" t="str">
            <v>吨</v>
          </cell>
          <cell r="E4677">
            <v>2.5</v>
          </cell>
          <cell r="F4677">
            <v>45844</v>
          </cell>
          <cell r="G4677" t="str">
            <v>(宜宾兴港三江新区长江工业园保障性租赁住房建设项目-土建)四川省宜宾市翠屏区永善路南段宜宾市三江新区长江工业园区</v>
          </cell>
          <cell r="H4677" t="str">
            <v>刘鹏</v>
          </cell>
          <cell r="I4677">
            <v>15528967666</v>
          </cell>
        </row>
        <row r="4678">
          <cell r="A4678" t="str">
            <v>德胜</v>
          </cell>
          <cell r="B4678" t="str">
            <v>螺纹钢</v>
          </cell>
          <cell r="C4678" t="str">
            <v>HRB400E Φ18 9m</v>
          </cell>
          <cell r="D4678" t="str">
            <v>吨</v>
          </cell>
          <cell r="E4678">
            <v>70</v>
          </cell>
          <cell r="F4678">
            <v>45844</v>
          </cell>
          <cell r="G4678" t="str">
            <v>(宜宾兴港三江新区长江工业园保障性租赁住房建设项目-1标)四川省宜宾市翠屏区永善路南段宜宾市三江新区长江工业园区</v>
          </cell>
          <cell r="H4678" t="str">
            <v>刘鹏</v>
          </cell>
          <cell r="I4678">
            <v>15528967666</v>
          </cell>
        </row>
        <row r="4679">
          <cell r="A4679" t="str">
            <v>德胜</v>
          </cell>
          <cell r="B4679" t="str">
            <v>螺纹钢</v>
          </cell>
          <cell r="C4679" t="str">
            <v>HRB400E Φ18 9m</v>
          </cell>
          <cell r="D4679" t="str">
            <v>吨</v>
          </cell>
          <cell r="E4679">
            <v>70</v>
          </cell>
          <cell r="F4679">
            <v>45844</v>
          </cell>
          <cell r="G4679" t="str">
            <v>(宜宾兴港三江新区长江工业园保障性租赁住房建设项目-2标)四川省宜宾市翠屏区永善路南段宜宾市三江新区长江工业园区</v>
          </cell>
          <cell r="H4679" t="str">
            <v>刘鹏</v>
          </cell>
          <cell r="I4679">
            <v>15528967666</v>
          </cell>
        </row>
        <row r="4680">
          <cell r="A4680" t="str">
            <v>达钢</v>
          </cell>
          <cell r="B4680" t="str">
            <v>盘螺</v>
          </cell>
          <cell r="C4680" t="str">
            <v>HRB400E Φ8</v>
          </cell>
          <cell r="D4680" t="str">
            <v>吨</v>
          </cell>
          <cell r="E4680">
            <v>36</v>
          </cell>
          <cell r="F4680">
            <v>45845</v>
          </cell>
          <cell r="G4680" t="str">
            <v>(武汉电气化局成达万高铁强电项目-渠县)四川省达州市渠县渠北镇雷家湾渠县北站旁</v>
          </cell>
          <cell r="H4680" t="str">
            <v>刘频</v>
          </cell>
          <cell r="I4680">
            <v>18779627939</v>
          </cell>
        </row>
        <row r="4681">
          <cell r="A4681" t="str">
            <v>达钢</v>
          </cell>
          <cell r="B4681" t="str">
            <v>盘螺</v>
          </cell>
          <cell r="C4681" t="str">
            <v>HRB400E Φ10</v>
          </cell>
          <cell r="D4681" t="str">
            <v>吨</v>
          </cell>
          <cell r="E4681">
            <v>30</v>
          </cell>
          <cell r="F4681">
            <v>45845</v>
          </cell>
          <cell r="G4681" t="str">
            <v>(武汉电气化局成达万高铁强电项目-渠县)四川省达州市渠县渠北镇雷家湾渠县北站旁</v>
          </cell>
          <cell r="H4681" t="str">
            <v>刘频</v>
          </cell>
          <cell r="I4681">
            <v>18779627939</v>
          </cell>
        </row>
        <row r="4682">
          <cell r="A4682" t="str">
            <v>达钢</v>
          </cell>
          <cell r="B4682" t="str">
            <v>螺纹钢</v>
          </cell>
          <cell r="C4682" t="str">
            <v>HRB400E Φ12 9m</v>
          </cell>
          <cell r="D4682" t="str">
            <v>吨</v>
          </cell>
          <cell r="E4682">
            <v>24</v>
          </cell>
          <cell r="F4682">
            <v>45845</v>
          </cell>
          <cell r="G4682" t="str">
            <v>(武汉电气化局成达万高铁强电项目-渠县)四川省达州市渠县渠北镇雷家湾渠县北站旁</v>
          </cell>
          <cell r="H4682" t="str">
            <v>刘频</v>
          </cell>
          <cell r="I4682">
            <v>18779627939</v>
          </cell>
        </row>
        <row r="4683">
          <cell r="A4683" t="str">
            <v>达钢</v>
          </cell>
          <cell r="B4683" t="str">
            <v>螺纹钢</v>
          </cell>
          <cell r="C4683" t="str">
            <v>HRB400E Φ14 9m</v>
          </cell>
          <cell r="D4683" t="str">
            <v>吨</v>
          </cell>
          <cell r="E4683">
            <v>24</v>
          </cell>
          <cell r="F4683">
            <v>45845</v>
          </cell>
          <cell r="G4683" t="str">
            <v>(武汉电气化局成达万高铁强电项目-渠县)四川省达州市渠县渠北镇雷家湾渠县北站旁</v>
          </cell>
          <cell r="H4683" t="str">
            <v>刘频</v>
          </cell>
          <cell r="I4683">
            <v>18779627939</v>
          </cell>
        </row>
        <row r="4684">
          <cell r="A4684" t="str">
            <v>达钢</v>
          </cell>
          <cell r="B4684" t="str">
            <v>螺纹钢</v>
          </cell>
          <cell r="C4684" t="str">
            <v>HRB400E Φ16 9m</v>
          </cell>
          <cell r="D4684" t="str">
            <v>吨</v>
          </cell>
          <cell r="E4684">
            <v>6</v>
          </cell>
          <cell r="F4684">
            <v>45845</v>
          </cell>
          <cell r="G4684" t="str">
            <v>(武汉电气化局成达万高铁强电项目-渠县)四川省达州市渠县渠北镇雷家湾渠县北站旁</v>
          </cell>
          <cell r="H4684" t="str">
            <v>刘频</v>
          </cell>
          <cell r="I4684">
            <v>18779627939</v>
          </cell>
        </row>
        <row r="4685">
          <cell r="A4685" t="str">
            <v>达钢</v>
          </cell>
          <cell r="B4685" t="str">
            <v>螺纹钢</v>
          </cell>
          <cell r="C4685" t="str">
            <v>HRB400E Φ18 9m</v>
          </cell>
          <cell r="D4685" t="str">
            <v>吨</v>
          </cell>
          <cell r="E4685">
            <v>36</v>
          </cell>
          <cell r="F4685">
            <v>45845</v>
          </cell>
          <cell r="G4685" t="str">
            <v>(武汉电气化局成达万高铁强电项目-渠县)四川省达州市渠县渠北镇雷家湾渠县北站旁</v>
          </cell>
          <cell r="H4685" t="str">
            <v>刘频</v>
          </cell>
          <cell r="I4685">
            <v>18779627939</v>
          </cell>
        </row>
        <row r="4686">
          <cell r="A4686" t="str">
            <v>达钢</v>
          </cell>
          <cell r="B4686" t="str">
            <v>螺纹钢</v>
          </cell>
          <cell r="C4686" t="str">
            <v>HRB400E Φ20 9m</v>
          </cell>
          <cell r="D4686" t="str">
            <v>吨</v>
          </cell>
          <cell r="E4686">
            <v>33</v>
          </cell>
          <cell r="F4686">
            <v>45845</v>
          </cell>
          <cell r="G4686" t="str">
            <v>(武汉电气化局成达万高铁强电项目-渠县)四川省达州市渠县渠北镇雷家湾渠县北站旁</v>
          </cell>
          <cell r="H4686" t="str">
            <v>刘频</v>
          </cell>
          <cell r="I4686">
            <v>18779627939</v>
          </cell>
        </row>
        <row r="4687">
          <cell r="A4687" t="str">
            <v>达钢</v>
          </cell>
          <cell r="B4687" t="str">
            <v>螺纹钢</v>
          </cell>
          <cell r="C4687" t="str">
            <v>HRB400E Φ22 9m</v>
          </cell>
          <cell r="D4687" t="str">
            <v>吨</v>
          </cell>
          <cell r="E4687">
            <v>3</v>
          </cell>
          <cell r="F4687">
            <v>45845</v>
          </cell>
          <cell r="G4687" t="str">
            <v>(武汉电气化局成达万高铁强电项目-渠县)四川省达州市渠县渠北镇雷家湾渠县北站旁</v>
          </cell>
          <cell r="H4687" t="str">
            <v>刘频</v>
          </cell>
          <cell r="I4687">
            <v>18779627939</v>
          </cell>
        </row>
        <row r="4688">
          <cell r="A4688" t="str">
            <v>达钢</v>
          </cell>
          <cell r="B4688" t="str">
            <v>螺纹钢</v>
          </cell>
          <cell r="C4688" t="str">
            <v>HRB400E Φ12 12m</v>
          </cell>
          <cell r="D4688" t="str">
            <v>吨</v>
          </cell>
          <cell r="E4688">
            <v>6</v>
          </cell>
          <cell r="F4688">
            <v>45845</v>
          </cell>
          <cell r="G4688" t="str">
            <v>(武汉电气化局成达万高铁强电项目-渠县)四川省达州市渠县渠北镇雷家湾渠县北站旁</v>
          </cell>
          <cell r="H4688" t="str">
            <v>刘频</v>
          </cell>
          <cell r="I4688">
            <v>18779627939</v>
          </cell>
        </row>
        <row r="4689">
          <cell r="A4689" t="str">
            <v>达钢</v>
          </cell>
          <cell r="B4689" t="str">
            <v>螺纹钢</v>
          </cell>
          <cell r="C4689" t="str">
            <v>HRB400E Φ14 12m</v>
          </cell>
          <cell r="D4689" t="str">
            <v>吨</v>
          </cell>
          <cell r="E4689">
            <v>18</v>
          </cell>
          <cell r="F4689">
            <v>45845</v>
          </cell>
          <cell r="G4689" t="str">
            <v>(武汉电气化局成达万高铁强电项目-渠县)四川省达州市渠县渠北镇雷家湾渠县北站旁</v>
          </cell>
          <cell r="H4689" t="str">
            <v>刘频</v>
          </cell>
          <cell r="I4689">
            <v>18779627939</v>
          </cell>
        </row>
        <row r="4690">
          <cell r="A4690" t="str">
            <v>达钢</v>
          </cell>
          <cell r="B4690" t="str">
            <v>盘螺</v>
          </cell>
          <cell r="C4690" t="str">
            <v>HRB400E Φ8</v>
          </cell>
          <cell r="D4690" t="str">
            <v>吨</v>
          </cell>
          <cell r="E4690">
            <v>2.5</v>
          </cell>
          <cell r="F4690">
            <v>45845</v>
          </cell>
          <cell r="G4690" t="str">
            <v>(武汉电气化局成达万高铁强电项目-达州主城区)四川省达州市达川区斌郎街道四川省达州市达川区洞洞湾256米</v>
          </cell>
          <cell r="H4690" t="str">
            <v>余凡</v>
          </cell>
          <cell r="I4690">
            <v>18228076992</v>
          </cell>
        </row>
        <row r="4691">
          <cell r="A4691" t="str">
            <v>达钢</v>
          </cell>
          <cell r="B4691" t="str">
            <v>盘螺</v>
          </cell>
          <cell r="C4691" t="str">
            <v>HRB400E Φ10</v>
          </cell>
          <cell r="D4691" t="str">
            <v>吨</v>
          </cell>
          <cell r="E4691">
            <v>2.5</v>
          </cell>
          <cell r="F4691">
            <v>45845</v>
          </cell>
          <cell r="G4691" t="str">
            <v>(武汉电气化局成达万高铁强电项目-达州主城区)四川省达州市达川区斌郎街道四川省达州市达川区洞洞湾256米</v>
          </cell>
          <cell r="H4691" t="str">
            <v>余凡</v>
          </cell>
          <cell r="I4691">
            <v>18228076992</v>
          </cell>
        </row>
        <row r="4692">
          <cell r="A4692" t="str">
            <v>达钢</v>
          </cell>
          <cell r="B4692" t="str">
            <v>螺纹钢</v>
          </cell>
          <cell r="C4692" t="str">
            <v>HRB400E Φ12 9m</v>
          </cell>
          <cell r="D4692" t="str">
            <v>吨</v>
          </cell>
          <cell r="E4692">
            <v>9</v>
          </cell>
          <cell r="F4692">
            <v>45845</v>
          </cell>
          <cell r="G4692" t="str">
            <v>(武汉电气化局成达万高铁强电项目-达州主城区)四川省达州市达川区斌郎街道四川省达州市达川区洞洞湾256米</v>
          </cell>
          <cell r="H4692" t="str">
            <v>余凡</v>
          </cell>
          <cell r="I4692">
            <v>18228076992</v>
          </cell>
        </row>
        <row r="4693">
          <cell r="A4693" t="str">
            <v>达钢</v>
          </cell>
          <cell r="B4693" t="str">
            <v>螺纹钢</v>
          </cell>
          <cell r="C4693" t="str">
            <v>HRB400E Φ14 9m</v>
          </cell>
          <cell r="D4693" t="str">
            <v>吨</v>
          </cell>
          <cell r="E4693">
            <v>15</v>
          </cell>
          <cell r="F4693">
            <v>45845</v>
          </cell>
          <cell r="G4693" t="str">
            <v>(武汉电气化局成达万高铁强电项目-达州主城区)四川省达州市达川区斌郎街道四川省达州市达川区洞洞湾256米</v>
          </cell>
          <cell r="H4693" t="str">
            <v>余凡</v>
          </cell>
          <cell r="I4693">
            <v>18228076992</v>
          </cell>
        </row>
        <row r="4694">
          <cell r="A4694" t="str">
            <v>达钢</v>
          </cell>
          <cell r="B4694" t="str">
            <v>螺纹钢</v>
          </cell>
          <cell r="C4694" t="str">
            <v>HRB400E Φ16 9m</v>
          </cell>
          <cell r="D4694" t="str">
            <v>吨</v>
          </cell>
          <cell r="E4694">
            <v>15</v>
          </cell>
          <cell r="F4694">
            <v>45845</v>
          </cell>
          <cell r="G4694" t="str">
            <v>(武汉电气化局成达万高铁强电项目-达州主城区)四川省达州市达川区斌郎街道四川省达州市达川区洞洞湾256米</v>
          </cell>
          <cell r="H4694" t="str">
            <v>余凡</v>
          </cell>
          <cell r="I4694">
            <v>18228076992</v>
          </cell>
        </row>
        <row r="4695">
          <cell r="A4695" t="str">
            <v>达钢</v>
          </cell>
          <cell r="B4695" t="str">
            <v>螺纹钢</v>
          </cell>
          <cell r="C4695" t="str">
            <v>HRB400E Φ18 9m</v>
          </cell>
          <cell r="D4695" t="str">
            <v>吨</v>
          </cell>
          <cell r="E4695">
            <v>45</v>
          </cell>
          <cell r="F4695">
            <v>45845</v>
          </cell>
          <cell r="G4695" t="str">
            <v>(武汉电气化局成达万高铁强电项目-达州主城区)四川省达州市达川区斌郎街道四川省达州市达川区洞洞湾256米</v>
          </cell>
          <cell r="H4695" t="str">
            <v>余凡</v>
          </cell>
          <cell r="I4695">
            <v>18228076992</v>
          </cell>
        </row>
        <row r="4696">
          <cell r="A4696" t="str">
            <v>达钢</v>
          </cell>
          <cell r="B4696" t="str">
            <v>螺纹钢</v>
          </cell>
          <cell r="C4696" t="str">
            <v>HRB400E Φ20 9m</v>
          </cell>
          <cell r="D4696" t="str">
            <v>吨</v>
          </cell>
          <cell r="E4696">
            <v>15</v>
          </cell>
          <cell r="F4696">
            <v>45845</v>
          </cell>
          <cell r="G4696" t="str">
            <v>(武汉电气化局成达万高铁强电项目-达州主城区)四川省达州市达川区斌郎街道四川省达州市达川区洞洞湾256米</v>
          </cell>
          <cell r="H4696" t="str">
            <v>余凡</v>
          </cell>
          <cell r="I4696">
            <v>18228076992</v>
          </cell>
        </row>
        <row r="4697">
          <cell r="A4697" t="str">
            <v>达钢</v>
          </cell>
          <cell r="B4697" t="str">
            <v>盘螺</v>
          </cell>
          <cell r="C4697" t="str">
            <v>HRB400E Φ8</v>
          </cell>
          <cell r="D4697" t="str">
            <v>吨</v>
          </cell>
          <cell r="E4697">
            <v>15</v>
          </cell>
          <cell r="F4697">
            <v>45845</v>
          </cell>
          <cell r="G4697" t="str">
            <v>（华西简阳西城嘉苑）四川省成都市简阳市简城街道高屋村</v>
          </cell>
          <cell r="H4697" t="str">
            <v>张瀚镭</v>
          </cell>
          <cell r="I4697">
            <v>15884666220</v>
          </cell>
        </row>
        <row r="4698">
          <cell r="A4698" t="str">
            <v>达钢</v>
          </cell>
          <cell r="B4698" t="str">
            <v>盘螺</v>
          </cell>
          <cell r="C4698" t="str">
            <v>HRB400E Φ12</v>
          </cell>
          <cell r="D4698" t="str">
            <v>吨</v>
          </cell>
          <cell r="E4698">
            <v>15</v>
          </cell>
          <cell r="F4698">
            <v>45845</v>
          </cell>
          <cell r="G4698" t="str">
            <v>（华西简阳西城嘉苑）四川省成都市简阳市简城街道高屋村</v>
          </cell>
          <cell r="H4698" t="str">
            <v>张瀚镭</v>
          </cell>
          <cell r="I4698">
            <v>15884666220</v>
          </cell>
        </row>
        <row r="4699">
          <cell r="A4699" t="str">
            <v>达钢</v>
          </cell>
          <cell r="B4699" t="str">
            <v>螺纹钢</v>
          </cell>
          <cell r="C4699" t="str">
            <v>HRB400E Φ18 9m</v>
          </cell>
          <cell r="D4699" t="str">
            <v>吨</v>
          </cell>
          <cell r="E4699">
            <v>6</v>
          </cell>
          <cell r="F4699">
            <v>45845</v>
          </cell>
          <cell r="G4699" t="str">
            <v>（华西简阳西城嘉苑）四川省成都市简阳市简城街道高屋村</v>
          </cell>
          <cell r="H4699" t="str">
            <v>张瀚镭</v>
          </cell>
          <cell r="I4699">
            <v>15884666220</v>
          </cell>
        </row>
        <row r="4700">
          <cell r="A4700" t="str">
            <v>德胜</v>
          </cell>
          <cell r="B4700" t="str">
            <v>螺纹钢</v>
          </cell>
          <cell r="C4700" t="str">
            <v>HRB400E Φ12×12米</v>
          </cell>
          <cell r="D4700" t="str">
            <v>吨</v>
          </cell>
          <cell r="E4700">
            <v>35</v>
          </cell>
          <cell r="F4700">
            <v>45845</v>
          </cell>
          <cell r="G4700" t="str">
            <v>自永4标一局四公司（四川省内江市隆昌市金鹅街道自永4标一局四公司钢筋棚）</v>
          </cell>
          <cell r="H4700" t="str">
            <v>郝优</v>
          </cell>
          <cell r="I4700">
            <v>13891371707</v>
          </cell>
        </row>
        <row r="4701">
          <cell r="A4701" t="str">
            <v>德胜</v>
          </cell>
          <cell r="B4701" t="str">
            <v>螺纹钢</v>
          </cell>
          <cell r="C4701" t="str">
            <v>HRB400E Φ16×12米</v>
          </cell>
          <cell r="D4701" t="str">
            <v>吨</v>
          </cell>
          <cell r="E4701">
            <v>10</v>
          </cell>
          <cell r="F4701">
            <v>45845</v>
          </cell>
          <cell r="G4701" t="str">
            <v>自永4标一局四公司（四川省内江市隆昌市金鹅街道自永4标一局四公司钢筋棚）</v>
          </cell>
          <cell r="H4701" t="str">
            <v>郝优</v>
          </cell>
          <cell r="I4701">
            <v>13891371707</v>
          </cell>
        </row>
        <row r="4702">
          <cell r="A4702" t="str">
            <v>德胜</v>
          </cell>
          <cell r="B4702" t="str">
            <v>螺纹钢</v>
          </cell>
          <cell r="C4702" t="str">
            <v>HRB400E Φ22×12米</v>
          </cell>
          <cell r="D4702" t="str">
            <v>吨</v>
          </cell>
          <cell r="E4702">
            <v>60</v>
          </cell>
          <cell r="F4702">
            <v>45845</v>
          </cell>
          <cell r="G4702" t="str">
            <v>自永4标一局四公司（四川省内江市隆昌市金鹅街道自永4标一局四公司钢筋棚）</v>
          </cell>
          <cell r="H4702" t="str">
            <v>郝优</v>
          </cell>
          <cell r="I4702">
            <v>13891371707</v>
          </cell>
        </row>
        <row r="4703">
          <cell r="A4703" t="str">
            <v>润耀</v>
          </cell>
          <cell r="B4703" t="str">
            <v>螺纹钢</v>
          </cell>
          <cell r="C4703" t="str">
            <v>HRB400E Φ16 9m</v>
          </cell>
          <cell r="D4703" t="str">
            <v>吨</v>
          </cell>
          <cell r="E4703">
            <v>15</v>
          </cell>
          <cell r="F4703">
            <v>45845</v>
          </cell>
          <cell r="G4703" t="str">
            <v>（中铁北京局-资乐高速6标）四川省乐山市市中区土主镇资乐高速TJ6标项目试验室</v>
          </cell>
          <cell r="H4703" t="str">
            <v>刘岩</v>
          </cell>
          <cell r="I4703">
            <v>18543566469</v>
          </cell>
        </row>
        <row r="4704">
          <cell r="A4704" t="str">
            <v>润耀</v>
          </cell>
          <cell r="B4704" t="str">
            <v>螺纹钢</v>
          </cell>
          <cell r="C4704" t="str">
            <v>HRB400E Φ12 9m</v>
          </cell>
          <cell r="D4704" t="str">
            <v>吨</v>
          </cell>
          <cell r="E4704">
            <v>18</v>
          </cell>
          <cell r="F4704">
            <v>45845</v>
          </cell>
          <cell r="G4704" t="str">
            <v>（中铁北京局-资乐高速6标）四川省乐山市市中区土主镇资乐高速TJ6标项目试验室</v>
          </cell>
          <cell r="H4704" t="str">
            <v>刘岩</v>
          </cell>
          <cell r="I4704">
            <v>18543566469</v>
          </cell>
        </row>
        <row r="4705">
          <cell r="A4705" t="str">
            <v>润耀</v>
          </cell>
          <cell r="B4705" t="str">
            <v>螺纹钢</v>
          </cell>
          <cell r="C4705" t="str">
            <v>HRB400E Φ25 9m</v>
          </cell>
          <cell r="D4705" t="str">
            <v>吨</v>
          </cell>
          <cell r="E4705">
            <v>35</v>
          </cell>
          <cell r="F4705">
            <v>45845</v>
          </cell>
          <cell r="G4705" t="str">
            <v>（中铁北京局-资乐高速6标）四川省乐山市市中区土主镇资乐高速TJ6标项目试验室</v>
          </cell>
          <cell r="H4705" t="str">
            <v>刘岩</v>
          </cell>
          <cell r="I4705">
            <v>18543566469</v>
          </cell>
        </row>
        <row r="4706">
          <cell r="A4706" t="str">
            <v>钢固融</v>
          </cell>
          <cell r="B4706" t="str">
            <v>盘螺</v>
          </cell>
          <cell r="C4706" t="str">
            <v>HRB400EФ8</v>
          </cell>
          <cell r="D4706" t="str">
            <v>吨</v>
          </cell>
          <cell r="E4706">
            <v>8</v>
          </cell>
          <cell r="F4706">
            <v>45845</v>
          </cell>
          <cell r="G4706" t="str">
            <v>（中核中原-温江光明苑三期项目）四川省成都市温江区金马街道光明苑三期项目</v>
          </cell>
          <cell r="H4706" t="str">
            <v>王生斌</v>
          </cell>
          <cell r="I4706">
            <v>15228858118</v>
          </cell>
        </row>
        <row r="4707">
          <cell r="A4707" t="str">
            <v>钢固融</v>
          </cell>
          <cell r="B4707" t="str">
            <v>盘螺</v>
          </cell>
          <cell r="C4707" t="str">
            <v>HRB400EФ10</v>
          </cell>
          <cell r="D4707" t="str">
            <v>吨</v>
          </cell>
          <cell r="E4707">
            <v>12</v>
          </cell>
          <cell r="F4707">
            <v>45845</v>
          </cell>
          <cell r="G4707" t="str">
            <v>（中核中原-温江光明苑三期项目）四川省成都市温江区金马街道光明苑三期项目</v>
          </cell>
          <cell r="H4707" t="str">
            <v>王生斌</v>
          </cell>
          <cell r="I4707">
            <v>15228858118</v>
          </cell>
        </row>
        <row r="4708">
          <cell r="A4708" t="str">
            <v>钢固融</v>
          </cell>
          <cell r="B4708" t="str">
            <v>螺纹钢</v>
          </cell>
          <cell r="C4708" t="str">
            <v>HRB400EФ12*9m</v>
          </cell>
          <cell r="D4708" t="str">
            <v>吨</v>
          </cell>
          <cell r="E4708">
            <v>8</v>
          </cell>
          <cell r="F4708">
            <v>45845</v>
          </cell>
          <cell r="G4708" t="str">
            <v>（中核中原-温江光明苑三期项目）四川省成都市温江区金马街道光明苑三期项目</v>
          </cell>
          <cell r="H4708" t="str">
            <v>王生斌</v>
          </cell>
          <cell r="I4708">
            <v>15228858118</v>
          </cell>
        </row>
        <row r="4709">
          <cell r="A4709" t="str">
            <v>钢固融</v>
          </cell>
          <cell r="B4709" t="str">
            <v>螺纹钢</v>
          </cell>
          <cell r="C4709" t="str">
            <v>HRB400EФ14*9m</v>
          </cell>
          <cell r="D4709" t="str">
            <v>吨</v>
          </cell>
          <cell r="E4709">
            <v>10</v>
          </cell>
          <cell r="F4709">
            <v>45845</v>
          </cell>
          <cell r="G4709" t="str">
            <v>（中核中原-温江光明苑三期项目）四川省成都市温江区金马街道光明苑三期项目</v>
          </cell>
          <cell r="H4709" t="str">
            <v>王生斌</v>
          </cell>
          <cell r="I4709">
            <v>15228858118</v>
          </cell>
        </row>
        <row r="4710">
          <cell r="A4710" t="str">
            <v>钢固融</v>
          </cell>
          <cell r="B4710" t="str">
            <v>螺纹钢</v>
          </cell>
          <cell r="C4710" t="str">
            <v>HRB400EФ16*9m</v>
          </cell>
          <cell r="D4710" t="str">
            <v>吨</v>
          </cell>
          <cell r="E4710">
            <v>10</v>
          </cell>
          <cell r="F4710">
            <v>45845</v>
          </cell>
          <cell r="G4710" t="str">
            <v>（中核中原-温江光明苑三期项目）四川省成都市温江区金马街道光明苑三期项目</v>
          </cell>
          <cell r="H4710" t="str">
            <v>王生斌</v>
          </cell>
          <cell r="I4710">
            <v>15228858118</v>
          </cell>
        </row>
        <row r="4711">
          <cell r="A4711" t="str">
            <v>钢固融</v>
          </cell>
          <cell r="B4711" t="str">
            <v>螺纹钢</v>
          </cell>
          <cell r="C4711" t="str">
            <v>HRB400EФ16*12m</v>
          </cell>
          <cell r="D4711" t="str">
            <v>吨</v>
          </cell>
          <cell r="E4711">
            <v>8</v>
          </cell>
          <cell r="F4711">
            <v>45845</v>
          </cell>
          <cell r="G4711" t="str">
            <v>（中核中原-温江光明苑三期项目）四川省成都市温江区金马街道光明苑三期项目</v>
          </cell>
          <cell r="H4711" t="str">
            <v>王生斌</v>
          </cell>
          <cell r="I4711">
            <v>15228858118</v>
          </cell>
        </row>
        <row r="4712">
          <cell r="A4712" t="str">
            <v>钢固融</v>
          </cell>
          <cell r="B4712" t="str">
            <v>螺纹钢</v>
          </cell>
          <cell r="C4712" t="str">
            <v>HRB400EФ18*12m</v>
          </cell>
          <cell r="D4712" t="str">
            <v>吨</v>
          </cell>
          <cell r="E4712">
            <v>8</v>
          </cell>
          <cell r="F4712">
            <v>45845</v>
          </cell>
          <cell r="G4712" t="str">
            <v>（中核中原-温江光明苑三期项目）四川省成都市温江区金马街道光明苑三期项目</v>
          </cell>
          <cell r="H4712" t="str">
            <v>王生斌</v>
          </cell>
          <cell r="I4712">
            <v>15228858118</v>
          </cell>
        </row>
        <row r="4713">
          <cell r="A4713" t="str">
            <v>钢固融</v>
          </cell>
          <cell r="B4713" t="str">
            <v>螺纹钢</v>
          </cell>
          <cell r="C4713" t="str">
            <v>HRB400EФ22*12m</v>
          </cell>
          <cell r="D4713" t="str">
            <v>吨</v>
          </cell>
          <cell r="E4713">
            <v>6</v>
          </cell>
          <cell r="F4713">
            <v>45845</v>
          </cell>
          <cell r="G4713" t="str">
            <v>（中核中原-温江光明苑三期项目）四川省成都市温江区金马街道光明苑三期项目</v>
          </cell>
          <cell r="H4713" t="str">
            <v>王生斌</v>
          </cell>
          <cell r="I4713">
            <v>15228858118</v>
          </cell>
        </row>
        <row r="4714">
          <cell r="A4714" t="str">
            <v>钢固融</v>
          </cell>
          <cell r="B4714" t="str">
            <v>盘螺</v>
          </cell>
          <cell r="C4714" t="str">
            <v>HRB400EФ6</v>
          </cell>
          <cell r="D4714" t="str">
            <v>吨</v>
          </cell>
          <cell r="E4714">
            <v>2</v>
          </cell>
          <cell r="F4714">
            <v>45845</v>
          </cell>
          <cell r="G4714" t="str">
            <v>（中核中原-温江光明苑三期项目）四川省成都市温江区金马街道光明苑三期项目</v>
          </cell>
          <cell r="H4714" t="str">
            <v>王生斌</v>
          </cell>
          <cell r="I4714">
            <v>15228858118</v>
          </cell>
        </row>
        <row r="4715">
          <cell r="A4715" t="str">
            <v>钢固融</v>
          </cell>
          <cell r="B4715" t="str">
            <v>螺纹钢</v>
          </cell>
          <cell r="C4715" t="str">
            <v>HRB400EФ14*9m</v>
          </cell>
          <cell r="D4715" t="str">
            <v>吨</v>
          </cell>
          <cell r="E4715">
            <v>16</v>
          </cell>
          <cell r="F4715">
            <v>45845</v>
          </cell>
          <cell r="G4715" t="str">
            <v>（中核中原-温江光明苑三期项目）四川省成都市温江区金马街道光明苑三期项目</v>
          </cell>
          <cell r="H4715" t="str">
            <v>王生斌</v>
          </cell>
          <cell r="I4715">
            <v>15228858118</v>
          </cell>
        </row>
        <row r="4716">
          <cell r="A4716" t="str">
            <v>钢固融</v>
          </cell>
          <cell r="B4716" t="str">
            <v>螺纹钢</v>
          </cell>
          <cell r="C4716" t="str">
            <v>HRB400EФ14*12m</v>
          </cell>
          <cell r="D4716" t="str">
            <v>吨</v>
          </cell>
          <cell r="E4716">
            <v>20</v>
          </cell>
          <cell r="F4716">
            <v>45845</v>
          </cell>
          <cell r="G4716" t="str">
            <v>（中核中原-温江光明苑三期项目）四川省成都市温江区金马街道光明苑三期项目</v>
          </cell>
          <cell r="H4716" t="str">
            <v>王生斌</v>
          </cell>
          <cell r="I4716">
            <v>15228858118</v>
          </cell>
        </row>
        <row r="4717">
          <cell r="A4717" t="str">
            <v>钢固融</v>
          </cell>
          <cell r="B4717" t="str">
            <v>螺纹钢</v>
          </cell>
          <cell r="C4717" t="str">
            <v>HRB400EФ16*9m</v>
          </cell>
          <cell r="D4717" t="str">
            <v>吨</v>
          </cell>
          <cell r="E4717">
            <v>10</v>
          </cell>
          <cell r="F4717">
            <v>45845</v>
          </cell>
          <cell r="G4717" t="str">
            <v>（中核中原-温江光明苑三期项目）四川省成都市温江区金马街道光明苑三期项目</v>
          </cell>
          <cell r="H4717" t="str">
            <v>王生斌</v>
          </cell>
          <cell r="I4717">
            <v>15228858118</v>
          </cell>
        </row>
        <row r="4718">
          <cell r="A4718" t="str">
            <v>钢固融</v>
          </cell>
          <cell r="B4718" t="str">
            <v>螺纹钢</v>
          </cell>
          <cell r="C4718" t="str">
            <v>HRB400EФ18*9m</v>
          </cell>
          <cell r="D4718" t="str">
            <v>吨</v>
          </cell>
          <cell r="E4718">
            <v>4</v>
          </cell>
          <cell r="F4718">
            <v>45845</v>
          </cell>
          <cell r="G4718" t="str">
            <v>（中核中原-温江光明苑三期项目）四川省成都市温江区金马街道光明苑三期项目</v>
          </cell>
          <cell r="H4718" t="str">
            <v>王生斌</v>
          </cell>
          <cell r="I4718">
            <v>15228858118</v>
          </cell>
        </row>
        <row r="4719">
          <cell r="A4719" t="str">
            <v>钢固融</v>
          </cell>
          <cell r="B4719" t="str">
            <v>螺纹钢</v>
          </cell>
          <cell r="C4719" t="str">
            <v>HRB400EФ18*12m</v>
          </cell>
          <cell r="D4719" t="str">
            <v>吨</v>
          </cell>
          <cell r="E4719">
            <v>10</v>
          </cell>
          <cell r="F4719">
            <v>45845</v>
          </cell>
          <cell r="G4719" t="str">
            <v>（中核中原-温江光明苑三期项目）四川省成都市温江区金马街道光明苑三期项目</v>
          </cell>
          <cell r="H4719" t="str">
            <v>王生斌</v>
          </cell>
          <cell r="I4719">
            <v>15228858118</v>
          </cell>
        </row>
        <row r="4720">
          <cell r="A4720" t="str">
            <v>钢固融</v>
          </cell>
          <cell r="B4720" t="str">
            <v>螺纹钢</v>
          </cell>
          <cell r="C4720" t="str">
            <v>HRB400EФ22*12m</v>
          </cell>
          <cell r="D4720" t="str">
            <v>吨</v>
          </cell>
          <cell r="E4720">
            <v>10</v>
          </cell>
          <cell r="F4720">
            <v>45845</v>
          </cell>
          <cell r="G4720" t="str">
            <v>（中核中原-温江光明苑三期项目）四川省成都市温江区金马街道光明苑三期项目</v>
          </cell>
          <cell r="H4720" t="str">
            <v>王生斌</v>
          </cell>
          <cell r="I4720">
            <v>15228858118</v>
          </cell>
        </row>
        <row r="4721">
          <cell r="A4721" t="str">
            <v>钢固融</v>
          </cell>
          <cell r="B4721" t="str">
            <v>高线</v>
          </cell>
          <cell r="C4721" t="str">
            <v>HPB300 Φ8</v>
          </cell>
          <cell r="D4721" t="str">
            <v>吨</v>
          </cell>
          <cell r="E4721">
            <v>2</v>
          </cell>
          <cell r="F4721">
            <v>45846</v>
          </cell>
          <cell r="G4721" t="str">
            <v>(乐山市校地共建产教融合基地建设项目二标段)四川省乐山市市中区苏稽镇</v>
          </cell>
          <cell r="H4721" t="str">
            <v>彭江涛</v>
          </cell>
          <cell r="I4721">
            <v>13990276572</v>
          </cell>
        </row>
        <row r="4722">
          <cell r="A4722" t="str">
            <v>钢固融</v>
          </cell>
          <cell r="B4722" t="str">
            <v>盘螺</v>
          </cell>
          <cell r="C4722" t="str">
            <v>HRB400E Φ6</v>
          </cell>
          <cell r="D4722" t="str">
            <v>吨</v>
          </cell>
          <cell r="E4722">
            <v>2</v>
          </cell>
          <cell r="F4722">
            <v>45846</v>
          </cell>
          <cell r="G4722" t="str">
            <v>(乐山市校地共建产教融合基地建设项目二标段)四川省乐山市市中区苏稽镇</v>
          </cell>
          <cell r="H4722" t="str">
            <v>彭江涛</v>
          </cell>
          <cell r="I4722">
            <v>13990276572</v>
          </cell>
        </row>
        <row r="4723">
          <cell r="A4723" t="str">
            <v>钢固融</v>
          </cell>
          <cell r="B4723" t="str">
            <v>盘螺</v>
          </cell>
          <cell r="C4723" t="str">
            <v>HRB400E Φ8</v>
          </cell>
          <cell r="D4723" t="str">
            <v>吨</v>
          </cell>
          <cell r="E4723">
            <v>5</v>
          </cell>
          <cell r="F4723">
            <v>45846</v>
          </cell>
          <cell r="G4723" t="str">
            <v>(乐山市校地共建产教融合基地建设项目二标段)四川省乐山市市中区苏稽镇</v>
          </cell>
          <cell r="H4723" t="str">
            <v>彭江涛</v>
          </cell>
          <cell r="I4723">
            <v>13990276572</v>
          </cell>
        </row>
        <row r="4724">
          <cell r="A4724" t="str">
            <v>钢固融</v>
          </cell>
          <cell r="B4724" t="str">
            <v>盘螺</v>
          </cell>
          <cell r="C4724" t="str">
            <v>HRB400E Φ10</v>
          </cell>
          <cell r="D4724" t="str">
            <v>吨</v>
          </cell>
          <cell r="E4724">
            <v>13</v>
          </cell>
          <cell r="F4724">
            <v>45846</v>
          </cell>
          <cell r="G4724" t="str">
            <v>(乐山市校地共建产教融合基地建设项目二标段)四川省乐山市市中区苏稽镇</v>
          </cell>
          <cell r="H4724" t="str">
            <v>彭江涛</v>
          </cell>
          <cell r="I4724">
            <v>13990276572</v>
          </cell>
        </row>
        <row r="4725">
          <cell r="A4725" t="str">
            <v>钢固融</v>
          </cell>
          <cell r="B4725" t="str">
            <v>盘螺</v>
          </cell>
          <cell r="C4725" t="str">
            <v>HRB400E Φ12</v>
          </cell>
          <cell r="D4725" t="str">
            <v>吨</v>
          </cell>
          <cell r="E4725">
            <v>10</v>
          </cell>
          <cell r="F4725">
            <v>45846</v>
          </cell>
          <cell r="G4725" t="str">
            <v>(乐山市校地共建产教融合基地建设项目二标段)四川省乐山市市中区苏稽镇</v>
          </cell>
          <cell r="H4725" t="str">
            <v>彭江涛</v>
          </cell>
          <cell r="I4725">
            <v>13990276572</v>
          </cell>
        </row>
        <row r="4726">
          <cell r="A4726" t="str">
            <v>德胜</v>
          </cell>
          <cell r="B4726" t="str">
            <v>螺纹钢</v>
          </cell>
          <cell r="C4726" t="str">
            <v>HRB400E Φ14</v>
          </cell>
          <cell r="D4726" t="str">
            <v>吨</v>
          </cell>
          <cell r="E4726">
            <v>6</v>
          </cell>
          <cell r="F4726">
            <v>45846</v>
          </cell>
          <cell r="G4726" t="str">
            <v>(乐山市校地共建产教融合基地建设项目二标段)四川省乐山市市中区苏稽镇</v>
          </cell>
          <cell r="H4726" t="str">
            <v>彭江涛</v>
          </cell>
          <cell r="I4726">
            <v>13990276572</v>
          </cell>
        </row>
        <row r="4727">
          <cell r="A4727" t="str">
            <v>德胜</v>
          </cell>
          <cell r="B4727" t="str">
            <v>螺纹钢</v>
          </cell>
          <cell r="C4727" t="str">
            <v>HRB400E Φ16</v>
          </cell>
          <cell r="D4727" t="str">
            <v>吨</v>
          </cell>
          <cell r="E4727">
            <v>5</v>
          </cell>
          <cell r="F4727">
            <v>45846</v>
          </cell>
          <cell r="G4727" t="str">
            <v>(乐山市校地共建产教融合基地建设项目二标段)四川省乐山市市中区苏稽镇</v>
          </cell>
          <cell r="H4727" t="str">
            <v>彭江涛</v>
          </cell>
          <cell r="I4727">
            <v>13990276572</v>
          </cell>
        </row>
        <row r="4728">
          <cell r="A4728" t="str">
            <v>德胜</v>
          </cell>
          <cell r="B4728" t="str">
            <v>螺纹钢</v>
          </cell>
          <cell r="C4728" t="str">
            <v>HRB400E Φ18</v>
          </cell>
          <cell r="D4728" t="str">
            <v>吨</v>
          </cell>
          <cell r="E4728">
            <v>27</v>
          </cell>
          <cell r="F4728">
            <v>45846</v>
          </cell>
          <cell r="G4728" t="str">
            <v>(乐山市校地共建产教融合基地建设项目二标段)四川省乐山市市中区苏稽镇</v>
          </cell>
          <cell r="H4728" t="str">
            <v>彭江涛</v>
          </cell>
          <cell r="I4728">
            <v>13990276572</v>
          </cell>
        </row>
        <row r="4729">
          <cell r="A4729" t="str">
            <v>德胜</v>
          </cell>
          <cell r="B4729" t="str">
            <v>螺纹钢</v>
          </cell>
          <cell r="C4729" t="str">
            <v>HRB400E Φ20</v>
          </cell>
          <cell r="D4729" t="str">
            <v>吨</v>
          </cell>
          <cell r="E4729">
            <v>5</v>
          </cell>
          <cell r="F4729">
            <v>45846</v>
          </cell>
          <cell r="G4729" t="str">
            <v>(乐山市校地共建产教融合基地建设项目二标段)四川省乐山市市中区苏稽镇</v>
          </cell>
          <cell r="H4729" t="str">
            <v>彭江涛</v>
          </cell>
          <cell r="I4729">
            <v>13990276572</v>
          </cell>
        </row>
        <row r="4730">
          <cell r="A4730" t="str">
            <v>德胜</v>
          </cell>
          <cell r="B4730" t="str">
            <v>螺纹钢</v>
          </cell>
          <cell r="C4730" t="str">
            <v>HRB400E Φ22</v>
          </cell>
          <cell r="D4730" t="str">
            <v>吨</v>
          </cell>
          <cell r="E4730">
            <v>14</v>
          </cell>
          <cell r="F4730">
            <v>45846</v>
          </cell>
          <cell r="G4730" t="str">
            <v>(乐山市校地共建产教融合基地建设项目二标段)四川省乐山市市中区苏稽镇</v>
          </cell>
          <cell r="H4730" t="str">
            <v>彭江涛</v>
          </cell>
          <cell r="I4730">
            <v>13990276572</v>
          </cell>
        </row>
        <row r="4731">
          <cell r="A4731" t="str">
            <v>德胜</v>
          </cell>
          <cell r="B4731" t="str">
            <v>螺纹钢</v>
          </cell>
          <cell r="C4731" t="str">
            <v>HRB400E Φ25</v>
          </cell>
          <cell r="D4731" t="str">
            <v>吨</v>
          </cell>
          <cell r="E4731">
            <v>25</v>
          </cell>
          <cell r="F4731">
            <v>45846</v>
          </cell>
          <cell r="G4731" t="str">
            <v>(乐山市校地共建产教融合基地建设项目二标段)四川省乐山市市中区苏稽镇</v>
          </cell>
          <cell r="H4731" t="str">
            <v>彭江涛</v>
          </cell>
          <cell r="I4731">
            <v>13990276572</v>
          </cell>
        </row>
        <row r="4732">
          <cell r="A4732" t="str">
            <v>德胜</v>
          </cell>
          <cell r="B4732" t="str">
            <v>螺纹钢</v>
          </cell>
          <cell r="C4732" t="str">
            <v>HRB400E Φ28</v>
          </cell>
          <cell r="D4732" t="str">
            <v>吨</v>
          </cell>
          <cell r="E4732">
            <v>6</v>
          </cell>
          <cell r="F4732">
            <v>45846</v>
          </cell>
          <cell r="G4732" t="str">
            <v>(乐山市校地共建产教融合基地建设项目二标段)四川省乐山市市中区苏稽镇</v>
          </cell>
          <cell r="H4732" t="str">
            <v>彭江涛</v>
          </cell>
          <cell r="I4732">
            <v>13990276572</v>
          </cell>
        </row>
        <row r="4733">
          <cell r="A4733" t="str">
            <v>德胜</v>
          </cell>
          <cell r="B4733" t="str">
            <v>螺纹钢</v>
          </cell>
          <cell r="C4733" t="str">
            <v>HRB500E Φ12</v>
          </cell>
          <cell r="D4733" t="str">
            <v>吨</v>
          </cell>
          <cell r="E4733">
            <v>3</v>
          </cell>
          <cell r="F4733">
            <v>45846</v>
          </cell>
          <cell r="G4733" t="str">
            <v>(乐山市校地共建产教融合基地建设项目二标段)四川省乐山市市中区苏稽镇</v>
          </cell>
          <cell r="H4733" t="str">
            <v>彭江涛</v>
          </cell>
          <cell r="I4733">
            <v>13990276572</v>
          </cell>
        </row>
        <row r="4734">
          <cell r="A4734" t="str">
            <v>德胜</v>
          </cell>
          <cell r="B4734" t="str">
            <v>螺纹钢</v>
          </cell>
          <cell r="C4734" t="str">
            <v>HRB500E Φ14</v>
          </cell>
          <cell r="D4734" t="str">
            <v>吨</v>
          </cell>
          <cell r="E4734">
            <v>3</v>
          </cell>
          <cell r="F4734">
            <v>45846</v>
          </cell>
          <cell r="G4734" t="str">
            <v>(乐山市校地共建产教融合基地建设项目二标段)四川省乐山市市中区苏稽镇</v>
          </cell>
          <cell r="H4734" t="str">
            <v>彭江涛</v>
          </cell>
          <cell r="I4734">
            <v>13990276572</v>
          </cell>
        </row>
        <row r="4735">
          <cell r="A4735" t="str">
            <v>德胜</v>
          </cell>
          <cell r="B4735" t="str">
            <v>螺纹钢</v>
          </cell>
          <cell r="C4735" t="str">
            <v>HRB500E Φ16</v>
          </cell>
          <cell r="D4735" t="str">
            <v>吨</v>
          </cell>
          <cell r="E4735">
            <v>2</v>
          </cell>
          <cell r="F4735">
            <v>45846</v>
          </cell>
          <cell r="G4735" t="str">
            <v>(乐山市校地共建产教融合基地建设项目二标段)四川省乐山市市中区苏稽镇</v>
          </cell>
          <cell r="H4735" t="str">
            <v>彭江涛</v>
          </cell>
          <cell r="I4735">
            <v>13990276572</v>
          </cell>
        </row>
        <row r="4736">
          <cell r="A4736" t="str">
            <v>德胜</v>
          </cell>
          <cell r="B4736" t="str">
            <v>螺纹钢</v>
          </cell>
          <cell r="C4736" t="str">
            <v>HRB500E Φ18</v>
          </cell>
          <cell r="D4736" t="str">
            <v>吨</v>
          </cell>
          <cell r="E4736">
            <v>3</v>
          </cell>
          <cell r="F4736">
            <v>45846</v>
          </cell>
          <cell r="G4736" t="str">
            <v>(乐山市校地共建产教融合基地建设项目二标段)四川省乐山市市中区苏稽镇</v>
          </cell>
          <cell r="H4736" t="str">
            <v>彭江涛</v>
          </cell>
          <cell r="I4736">
            <v>13990276572</v>
          </cell>
        </row>
        <row r="4737">
          <cell r="A4737" t="str">
            <v>德胜</v>
          </cell>
          <cell r="B4737" t="str">
            <v>螺纹钢</v>
          </cell>
          <cell r="C4737" t="str">
            <v>HRB500E Φ20</v>
          </cell>
          <cell r="D4737" t="str">
            <v>吨</v>
          </cell>
          <cell r="E4737">
            <v>8</v>
          </cell>
          <cell r="F4737">
            <v>45846</v>
          </cell>
          <cell r="G4737" t="str">
            <v>(乐山市校地共建产教融合基地建设项目二标段)四川省乐山市市中区苏稽镇</v>
          </cell>
          <cell r="H4737" t="str">
            <v>彭江涛</v>
          </cell>
          <cell r="I4737">
            <v>13990276572</v>
          </cell>
        </row>
        <row r="4738">
          <cell r="A4738" t="str">
            <v>德胜</v>
          </cell>
          <cell r="B4738" t="str">
            <v>螺纹钢</v>
          </cell>
          <cell r="C4738" t="str">
            <v>HRB500E Φ22</v>
          </cell>
          <cell r="D4738" t="str">
            <v>吨</v>
          </cell>
          <cell r="E4738">
            <v>10</v>
          </cell>
          <cell r="F4738">
            <v>45846</v>
          </cell>
          <cell r="G4738" t="str">
            <v>(乐山市校地共建产教融合基地建设项目二标段)四川省乐山市市中区苏稽镇</v>
          </cell>
          <cell r="H4738" t="str">
            <v>彭江涛</v>
          </cell>
          <cell r="I4738">
            <v>13990276572</v>
          </cell>
        </row>
        <row r="4739">
          <cell r="A4739" t="str">
            <v>德胜</v>
          </cell>
          <cell r="B4739" t="str">
            <v>螺纹钢</v>
          </cell>
          <cell r="C4739" t="str">
            <v>HRB500E Φ28</v>
          </cell>
          <cell r="D4739" t="str">
            <v>吨</v>
          </cell>
          <cell r="E4739">
            <v>7</v>
          </cell>
          <cell r="F4739">
            <v>45846</v>
          </cell>
          <cell r="G4739" t="str">
            <v>(乐山市校地共建产教融合基地建设项目二标段)四川省乐山市市中区苏稽镇</v>
          </cell>
          <cell r="H4739" t="str">
            <v>彭江涛</v>
          </cell>
          <cell r="I4739">
            <v>13990276572</v>
          </cell>
        </row>
        <row r="4740">
          <cell r="A4740" t="str">
            <v>德胜</v>
          </cell>
          <cell r="B4740" t="str">
            <v>螺纹钢</v>
          </cell>
          <cell r="C4740" t="str">
            <v>HRB500E Φ32</v>
          </cell>
          <cell r="D4740" t="str">
            <v>吨</v>
          </cell>
          <cell r="E4740">
            <v>16</v>
          </cell>
          <cell r="F4740">
            <v>45846</v>
          </cell>
          <cell r="G4740" t="str">
            <v>(乐山市校地共建产教融合基地建设项目二标段)四川省乐山市市中区苏稽镇</v>
          </cell>
          <cell r="H4740" t="str">
            <v>彭江涛</v>
          </cell>
          <cell r="I4740">
            <v>13990276572</v>
          </cell>
        </row>
        <row r="4741">
          <cell r="A4741" t="str">
            <v>陕钢</v>
          </cell>
          <cell r="B4741" t="str">
            <v>盘螺</v>
          </cell>
          <cell r="C4741" t="str">
            <v>HRB400E Φ8</v>
          </cell>
          <cell r="D4741" t="str">
            <v>吨</v>
          </cell>
          <cell r="E4741">
            <v>15</v>
          </cell>
          <cell r="F4741">
            <v>45846</v>
          </cell>
          <cell r="G4741" t="str">
            <v>（华西萌海科创农业生态谷）成都市简阳市白金山水库</v>
          </cell>
          <cell r="H4741" t="str">
            <v>石清国</v>
          </cell>
          <cell r="I4741">
            <v>13458642015</v>
          </cell>
        </row>
        <row r="4742">
          <cell r="A4742" t="str">
            <v>陕钢</v>
          </cell>
          <cell r="B4742" t="str">
            <v>盘螺</v>
          </cell>
          <cell r="C4742" t="str">
            <v>HRB400E Φ10</v>
          </cell>
          <cell r="D4742" t="str">
            <v>吨</v>
          </cell>
          <cell r="E4742">
            <v>30</v>
          </cell>
          <cell r="F4742">
            <v>45846</v>
          </cell>
          <cell r="G4742" t="str">
            <v>（华西萌海科创农业生态谷）成都市简阳市白金山水库</v>
          </cell>
          <cell r="H4742" t="str">
            <v>石清国</v>
          </cell>
          <cell r="I4742">
            <v>13458642015</v>
          </cell>
        </row>
        <row r="4743">
          <cell r="A4743" t="str">
            <v>陕钢</v>
          </cell>
          <cell r="B4743" t="str">
            <v>盘螺</v>
          </cell>
          <cell r="C4743" t="str">
            <v>HRB400E Φ12</v>
          </cell>
          <cell r="D4743" t="str">
            <v>吨</v>
          </cell>
          <cell r="E4743">
            <v>8</v>
          </cell>
          <cell r="F4743">
            <v>45846</v>
          </cell>
          <cell r="G4743" t="str">
            <v>（华西萌海科创农业生态谷）成都市简阳市白金山水库</v>
          </cell>
          <cell r="H4743" t="str">
            <v>石清国</v>
          </cell>
          <cell r="I4743">
            <v>13458642015</v>
          </cell>
        </row>
        <row r="4744">
          <cell r="A4744" t="str">
            <v>陕钢</v>
          </cell>
          <cell r="B4744" t="str">
            <v>螺纹钢</v>
          </cell>
          <cell r="C4744" t="str">
            <v>HRB400E Φ12</v>
          </cell>
          <cell r="D4744" t="str">
            <v>吨</v>
          </cell>
          <cell r="E4744">
            <v>3</v>
          </cell>
          <cell r="F4744">
            <v>45846</v>
          </cell>
          <cell r="G4744" t="str">
            <v>（华西萌海科创农业生态谷）成都市简阳市白金山水库</v>
          </cell>
          <cell r="H4744" t="str">
            <v>石清国</v>
          </cell>
          <cell r="I4744">
            <v>13458642015</v>
          </cell>
        </row>
        <row r="4745">
          <cell r="A4745" t="str">
            <v>陕钢</v>
          </cell>
          <cell r="B4745" t="str">
            <v>螺纹钢</v>
          </cell>
          <cell r="C4745" t="str">
            <v>HRB400E Φ14</v>
          </cell>
          <cell r="D4745" t="str">
            <v>吨</v>
          </cell>
          <cell r="E4745">
            <v>3</v>
          </cell>
          <cell r="F4745">
            <v>45846</v>
          </cell>
          <cell r="G4745" t="str">
            <v>（华西萌海科创农业生态谷）成都市简阳市白金山水库</v>
          </cell>
          <cell r="H4745" t="str">
            <v>石清国</v>
          </cell>
          <cell r="I4745">
            <v>13458642015</v>
          </cell>
        </row>
        <row r="4746">
          <cell r="A4746" t="str">
            <v>陕钢</v>
          </cell>
          <cell r="B4746" t="str">
            <v>螺纹钢</v>
          </cell>
          <cell r="C4746" t="str">
            <v>HRB500E Φ20</v>
          </cell>
          <cell r="D4746" t="str">
            <v>吨</v>
          </cell>
          <cell r="E4746">
            <v>10</v>
          </cell>
          <cell r="F4746">
            <v>45846</v>
          </cell>
          <cell r="G4746" t="str">
            <v>（华西萌海科创农业生态谷）成都市简阳市白金山水库</v>
          </cell>
          <cell r="H4746" t="str">
            <v>石清国</v>
          </cell>
          <cell r="I4746">
            <v>13458642015</v>
          </cell>
        </row>
        <row r="4747">
          <cell r="A4747" t="str">
            <v>润耀</v>
          </cell>
          <cell r="B4747" t="str">
            <v>螺纹钢</v>
          </cell>
          <cell r="C4747" t="str">
            <v>HRB400E Φ12 9m</v>
          </cell>
          <cell r="D4747" t="str">
            <v>吨</v>
          </cell>
          <cell r="E4747">
            <v>35</v>
          </cell>
          <cell r="F4747">
            <v>45846</v>
          </cell>
          <cell r="G4747" t="str">
            <v>（中铁广州局-资乐高速5标）四川省乐山市井研县希望大道116号</v>
          </cell>
          <cell r="H4747" t="str">
            <v>廖俊杰</v>
          </cell>
          <cell r="I4747">
            <v>15775100965</v>
          </cell>
        </row>
        <row r="4748">
          <cell r="A4748" t="str">
            <v>润耀</v>
          </cell>
          <cell r="B4748" t="str">
            <v>螺纹钢</v>
          </cell>
          <cell r="C4748" t="str">
            <v>HRB400EФ12*9m</v>
          </cell>
          <cell r="D4748" t="str">
            <v>吨</v>
          </cell>
          <cell r="E4748">
            <v>140</v>
          </cell>
          <cell r="F4748">
            <v>45846</v>
          </cell>
          <cell r="G4748" t="str">
            <v>（中铁八局康新高速TJ4-1标）四川省甘孜州康定市新都桥镇超限载检测站</v>
          </cell>
          <cell r="H4748" t="str">
            <v>刘俊</v>
          </cell>
          <cell r="I4748">
            <v>18587764925</v>
          </cell>
        </row>
        <row r="4749">
          <cell r="A4749" t="str">
            <v>润耀</v>
          </cell>
          <cell r="B4749" t="str">
            <v>螺纹钢</v>
          </cell>
          <cell r="C4749" t="str">
            <v>HRB400EФ16*12m</v>
          </cell>
          <cell r="D4749" t="str">
            <v>吨</v>
          </cell>
          <cell r="E4749">
            <v>70</v>
          </cell>
          <cell r="F4749">
            <v>45846</v>
          </cell>
          <cell r="G4749" t="str">
            <v>（中铁八局康新高速TJ4-1标）四川省甘孜州康定市新都桥镇超限载检测站</v>
          </cell>
          <cell r="H4749" t="str">
            <v>刘俊</v>
          </cell>
          <cell r="I4749">
            <v>18587764925</v>
          </cell>
        </row>
        <row r="4750">
          <cell r="A4750" t="str">
            <v>润耀</v>
          </cell>
          <cell r="B4750" t="str">
            <v>螺纹钢</v>
          </cell>
          <cell r="C4750" t="str">
            <v>HRB400EФ28*12m</v>
          </cell>
          <cell r="D4750" t="str">
            <v>吨</v>
          </cell>
          <cell r="E4750">
            <v>70</v>
          </cell>
          <cell r="F4750">
            <v>45846</v>
          </cell>
          <cell r="G4750" t="str">
            <v>（中铁八局康新高速TJ4-1标）四川省甘孜州康定市新都桥镇超限载检测站</v>
          </cell>
          <cell r="H4750" t="str">
            <v>刘俊</v>
          </cell>
          <cell r="I4750">
            <v>18587764925</v>
          </cell>
        </row>
        <row r="4751">
          <cell r="A4751" t="str">
            <v>润耀</v>
          </cell>
          <cell r="B4751" t="str">
            <v>盘螺</v>
          </cell>
          <cell r="C4751" t="str">
            <v>HRB400EФ10</v>
          </cell>
          <cell r="D4751" t="str">
            <v>吨</v>
          </cell>
          <cell r="E4751">
            <v>35</v>
          </cell>
          <cell r="F4751">
            <v>45846</v>
          </cell>
          <cell r="G4751" t="str">
            <v>（中铁八局康新高速TJ4-1标）四川省甘孜州康定市新都桥镇超限载检测站</v>
          </cell>
          <cell r="H4751" t="str">
            <v>刘俊</v>
          </cell>
          <cell r="I4751">
            <v>18587764925</v>
          </cell>
        </row>
        <row r="4752">
          <cell r="A4752" t="str">
            <v>钢固融</v>
          </cell>
          <cell r="B4752" t="str">
            <v>螺纹钢</v>
          </cell>
          <cell r="C4752" t="str">
            <v>HRB400E Φ12 9m</v>
          </cell>
          <cell r="D4752" t="str">
            <v>吨</v>
          </cell>
          <cell r="E4752">
            <v>30</v>
          </cell>
          <cell r="F4752">
            <v>45846</v>
          </cell>
          <cell r="G4752" t="str">
            <v>(五冶建设扩建艺体中学二期工程)四川省成都市双流区光荣路成都艺体中学南200米</v>
          </cell>
          <cell r="H4752" t="str">
            <v>谢序强</v>
          </cell>
          <cell r="I4752">
            <v>13458588232</v>
          </cell>
        </row>
        <row r="4753">
          <cell r="A4753" t="str">
            <v>钢固融</v>
          </cell>
          <cell r="B4753" t="str">
            <v>螺纹钢</v>
          </cell>
          <cell r="C4753" t="str">
            <v>HRB400E Φ14 9m</v>
          </cell>
          <cell r="D4753" t="str">
            <v>吨</v>
          </cell>
          <cell r="E4753">
            <v>51</v>
          </cell>
          <cell r="F4753">
            <v>45846</v>
          </cell>
          <cell r="G4753" t="str">
            <v>(五冶建设扩建艺体中学二期工程)四川省成都市双流区光荣路成都艺体中学南200米</v>
          </cell>
          <cell r="H4753" t="str">
            <v>谢序强</v>
          </cell>
          <cell r="I4753">
            <v>13458588232</v>
          </cell>
        </row>
        <row r="4754">
          <cell r="A4754" t="str">
            <v>钢固融</v>
          </cell>
          <cell r="B4754" t="str">
            <v>螺纹钢</v>
          </cell>
          <cell r="C4754" t="str">
            <v>HRB400E Φ16 9m</v>
          </cell>
          <cell r="D4754" t="str">
            <v>吨</v>
          </cell>
          <cell r="E4754">
            <v>9</v>
          </cell>
          <cell r="F4754">
            <v>45846</v>
          </cell>
          <cell r="G4754" t="str">
            <v>(五冶建设扩建艺体中学二期工程)四川省成都市双流区光荣路成都艺体中学南200米</v>
          </cell>
          <cell r="H4754" t="str">
            <v>谢序强</v>
          </cell>
          <cell r="I4754">
            <v>13458588232</v>
          </cell>
        </row>
        <row r="4755">
          <cell r="A4755" t="str">
            <v>钢固融</v>
          </cell>
          <cell r="B4755" t="str">
            <v>螺纹钢</v>
          </cell>
          <cell r="C4755" t="str">
            <v>HRB400E Φ22 9m</v>
          </cell>
          <cell r="D4755" t="str">
            <v>吨</v>
          </cell>
          <cell r="E4755">
            <v>6</v>
          </cell>
          <cell r="F4755">
            <v>45846</v>
          </cell>
          <cell r="G4755" t="str">
            <v>(五冶建设扩建艺体中学二期工程)四川省成都市双流区光荣路成都艺体中学南200米</v>
          </cell>
          <cell r="H4755" t="str">
            <v>谢序强</v>
          </cell>
          <cell r="I4755">
            <v>13458588232</v>
          </cell>
        </row>
        <row r="4756">
          <cell r="A4756" t="str">
            <v>钢固融</v>
          </cell>
          <cell r="B4756" t="str">
            <v>螺纹钢</v>
          </cell>
          <cell r="C4756" t="str">
            <v>HRB400E Φ25 9m</v>
          </cell>
          <cell r="D4756" t="str">
            <v>吨</v>
          </cell>
          <cell r="E4756">
            <v>30</v>
          </cell>
          <cell r="F4756">
            <v>45846</v>
          </cell>
          <cell r="G4756" t="str">
            <v>(五冶建设扩建艺体中学二期工程)四川省成都市双流区光荣路成都艺体中学南200米</v>
          </cell>
          <cell r="H4756" t="str">
            <v>谢序强</v>
          </cell>
          <cell r="I4756">
            <v>13458588232</v>
          </cell>
        </row>
        <row r="4757">
          <cell r="A4757" t="str">
            <v>钢固融</v>
          </cell>
          <cell r="B4757" t="str">
            <v>盘圆</v>
          </cell>
          <cell r="C4757" t="str">
            <v>HPB300Ф8</v>
          </cell>
          <cell r="D4757" t="str">
            <v>吨</v>
          </cell>
          <cell r="E4757">
            <v>17</v>
          </cell>
          <cell r="F4757">
            <v>45846</v>
          </cell>
          <cell r="G4757" t="str">
            <v>（中铁一局四建康新高速TJ1-2标）四川省甘孜州康定市318国道玉顶积雪观景台旁</v>
          </cell>
          <cell r="H4757" t="str">
            <v>宋健</v>
          </cell>
          <cell r="I4757">
            <v>15691628566</v>
          </cell>
        </row>
        <row r="4758">
          <cell r="A4758" t="str">
            <v>钢固融</v>
          </cell>
          <cell r="B4758" t="str">
            <v>盘圆</v>
          </cell>
          <cell r="C4758" t="str">
            <v>HPB300Ф12</v>
          </cell>
          <cell r="D4758" t="str">
            <v>吨</v>
          </cell>
          <cell r="E4758">
            <v>17</v>
          </cell>
          <cell r="F4758">
            <v>45846</v>
          </cell>
          <cell r="G4758" t="str">
            <v>（中铁一局四建康新高速TJ1-2标）四川省甘孜州康定市318国道玉顶积雪观景台旁</v>
          </cell>
          <cell r="H4758" t="str">
            <v>宋健</v>
          </cell>
          <cell r="I4758">
            <v>15691628566</v>
          </cell>
        </row>
        <row r="4759">
          <cell r="A4759" t="str">
            <v>钢固融</v>
          </cell>
          <cell r="B4759" t="str">
            <v>圆钢</v>
          </cell>
          <cell r="C4759" t="str">
            <v>HPB300Ф16*12</v>
          </cell>
          <cell r="D4759" t="str">
            <v>吨</v>
          </cell>
          <cell r="E4759">
            <v>15</v>
          </cell>
          <cell r="F4759">
            <v>45846</v>
          </cell>
          <cell r="G4759" t="str">
            <v>（中铁一局四公司康新高速TJ1-1标雅加梗隧道）四川省甘孜州康定市雅加梗路基</v>
          </cell>
          <cell r="H4759" t="str">
            <v>刘子任</v>
          </cell>
          <cell r="I4759">
            <v>18784539677</v>
          </cell>
        </row>
        <row r="4760">
          <cell r="A4760" t="str">
            <v>钢固融</v>
          </cell>
          <cell r="B4760" t="str">
            <v>圆钢</v>
          </cell>
          <cell r="C4760" t="str">
            <v>HPB300Ф20</v>
          </cell>
          <cell r="D4760" t="str">
            <v>吨</v>
          </cell>
          <cell r="E4760">
            <v>20</v>
          </cell>
          <cell r="F4760">
            <v>45846</v>
          </cell>
          <cell r="G4760" t="str">
            <v>（中铁一局四公司康新高速TJ1-1标雅加梗隧道）四川省甘孜州康定市雅加梗路基</v>
          </cell>
          <cell r="H4760" t="str">
            <v>刘子任</v>
          </cell>
          <cell r="I4760">
            <v>18784539677</v>
          </cell>
        </row>
        <row r="4761">
          <cell r="A4761" t="str">
            <v>钢固融</v>
          </cell>
          <cell r="B4761" t="str">
            <v>盘螺</v>
          </cell>
          <cell r="C4761" t="str">
            <v>HRB400EΦ10</v>
          </cell>
          <cell r="D4761" t="str">
            <v>吨</v>
          </cell>
          <cell r="E4761">
            <v>2.5</v>
          </cell>
          <cell r="F4761">
            <v>45846</v>
          </cell>
          <cell r="G4761" t="str">
            <v>（成铁西物-自贡）自贡市大安区和平街道茴香坳</v>
          </cell>
          <cell r="H4761" t="str">
            <v>黄永福</v>
          </cell>
          <cell r="I4761" t="str">
            <v>15982823571</v>
          </cell>
        </row>
        <row r="4762">
          <cell r="A4762" t="str">
            <v>钢固融</v>
          </cell>
          <cell r="B4762" t="str">
            <v>盘圆</v>
          </cell>
          <cell r="C4762" t="str">
            <v>HPB300Ф10</v>
          </cell>
          <cell r="D4762" t="str">
            <v>吨</v>
          </cell>
          <cell r="E4762">
            <v>5</v>
          </cell>
          <cell r="F4762">
            <v>45846</v>
          </cell>
          <cell r="G4762" t="str">
            <v>（成铁西物-自贡）自贡市大安区和平街道茴香坳</v>
          </cell>
          <cell r="H4762" t="str">
            <v>黄永福</v>
          </cell>
          <cell r="I4762" t="str">
            <v>15982823571</v>
          </cell>
        </row>
        <row r="4763">
          <cell r="A4763" t="str">
            <v>钢固融</v>
          </cell>
          <cell r="B4763" t="str">
            <v>螺纹钢</v>
          </cell>
          <cell r="C4763" t="str">
            <v>HRB400EФ16*9m</v>
          </cell>
          <cell r="D4763" t="str">
            <v>吨</v>
          </cell>
          <cell r="E4763">
            <v>27</v>
          </cell>
          <cell r="F4763">
            <v>45846</v>
          </cell>
          <cell r="G4763" t="str">
            <v>（成铁西物-自贡）自贡市大安区和平街道茴香坳</v>
          </cell>
          <cell r="H4763" t="str">
            <v>黄永福</v>
          </cell>
          <cell r="I4763" t="str">
            <v>15982823571</v>
          </cell>
        </row>
        <row r="4764">
          <cell r="A4764" t="str">
            <v>钢固融</v>
          </cell>
          <cell r="B4764" t="str">
            <v>螺纹钢</v>
          </cell>
          <cell r="C4764" t="str">
            <v>HRB400EФ20*9m</v>
          </cell>
          <cell r="D4764" t="str">
            <v>吨</v>
          </cell>
          <cell r="E4764">
            <v>33</v>
          </cell>
          <cell r="F4764">
            <v>45846</v>
          </cell>
          <cell r="G4764" t="str">
            <v>（成铁西物-自贡）自贡市大安区和平街道茴香坳</v>
          </cell>
          <cell r="H4764" t="str">
            <v>黄永福</v>
          </cell>
          <cell r="I4764" t="str">
            <v>15982823571</v>
          </cell>
        </row>
        <row r="4765">
          <cell r="A4765" t="str">
            <v>钢固融</v>
          </cell>
          <cell r="B4765" t="str">
            <v>螺纹钢</v>
          </cell>
          <cell r="C4765" t="str">
            <v>HRB400E Φ16 9m</v>
          </cell>
          <cell r="D4765" t="str">
            <v>吨</v>
          </cell>
          <cell r="E4765">
            <v>30</v>
          </cell>
          <cell r="F4765">
            <v>45846</v>
          </cell>
          <cell r="G4765" t="str">
            <v>（五局建筑温江tod项目）罗欣安若维他药业(成都)有限公司南94米温江区海发路附近</v>
          </cell>
          <cell r="H4765" t="str">
            <v>冉勇</v>
          </cell>
          <cell r="I4765">
            <v>18108243927</v>
          </cell>
        </row>
        <row r="4766">
          <cell r="A4766" t="str">
            <v>钢固融</v>
          </cell>
          <cell r="B4766" t="str">
            <v>盘螺</v>
          </cell>
          <cell r="C4766" t="str">
            <v>HRB400E Φ8</v>
          </cell>
          <cell r="D4766" t="str">
            <v>吨</v>
          </cell>
          <cell r="E4766">
            <v>2</v>
          </cell>
          <cell r="F4766">
            <v>45846</v>
          </cell>
          <cell r="G4766" t="str">
            <v>（五局建筑温江tod项目）罗欣安若维他药业(成都)有限公司南94米温江区海发路附近</v>
          </cell>
          <cell r="H4766" t="str">
            <v>冉勇</v>
          </cell>
          <cell r="I4766">
            <v>18108243927</v>
          </cell>
        </row>
        <row r="4767">
          <cell r="A4767" t="str">
            <v>钢固融</v>
          </cell>
          <cell r="B4767" t="str">
            <v>盘圆</v>
          </cell>
          <cell r="C4767" t="str">
            <v>HRB300 Φ8</v>
          </cell>
          <cell r="D4767" t="str">
            <v>吨</v>
          </cell>
          <cell r="E4767">
            <v>2</v>
          </cell>
          <cell r="F4767">
            <v>45846</v>
          </cell>
          <cell r="G4767" t="str">
            <v>（五局建筑温江tod项目）罗欣安若维他药业(成都)有限公司南94米温江区海发路附近</v>
          </cell>
          <cell r="H4767" t="str">
            <v>冉勇</v>
          </cell>
          <cell r="I4767">
            <v>18108243927</v>
          </cell>
        </row>
        <row r="4768">
          <cell r="A4768" t="str">
            <v>德胜</v>
          </cell>
          <cell r="B4768" t="str">
            <v>螺纹钢</v>
          </cell>
          <cell r="C4768" t="str">
            <v>HRB400E Φ16 9m</v>
          </cell>
          <cell r="D4768" t="str">
            <v>吨</v>
          </cell>
          <cell r="E4768">
            <v>53</v>
          </cell>
          <cell r="F4768">
            <v>45846</v>
          </cell>
          <cell r="G4768" t="str">
            <v>（五局建筑温江tod项目）罗欣安若维他药业(成都)有限公司南94米温江区海发路附近</v>
          </cell>
          <cell r="H4768" t="str">
            <v>冉勇</v>
          </cell>
          <cell r="I4768">
            <v>18108243927</v>
          </cell>
        </row>
        <row r="4769">
          <cell r="A4769" t="str">
            <v>德胜</v>
          </cell>
          <cell r="B4769" t="str">
            <v>螺纹钢</v>
          </cell>
          <cell r="C4769" t="str">
            <v>HRB400E Φ18 9m</v>
          </cell>
          <cell r="D4769" t="str">
            <v>吨</v>
          </cell>
          <cell r="E4769">
            <v>18</v>
          </cell>
          <cell r="F4769">
            <v>45846</v>
          </cell>
          <cell r="G4769" t="str">
            <v>（五局建筑温江tod项目）罗欣安若维他药业(成都)有限公司南94米温江区海发路附近</v>
          </cell>
          <cell r="H4769" t="str">
            <v>冉勇</v>
          </cell>
          <cell r="I4769">
            <v>18108243927</v>
          </cell>
        </row>
        <row r="4770">
          <cell r="A4770" t="str">
            <v>润耀</v>
          </cell>
          <cell r="B4770" t="str">
            <v>盘螺</v>
          </cell>
          <cell r="C4770" t="str">
            <v>HRB400E Φ6</v>
          </cell>
          <cell r="D4770" t="str">
            <v>吨</v>
          </cell>
          <cell r="E4770">
            <v>5</v>
          </cell>
          <cell r="F4770">
            <v>45846</v>
          </cell>
          <cell r="G4770" t="str">
            <v>（华西简阳西城嘉苑）四川省成都市简阳市简城街道高屋村</v>
          </cell>
          <cell r="H4770" t="str">
            <v>张瀚镭</v>
          </cell>
          <cell r="I4770">
            <v>15884666220</v>
          </cell>
        </row>
        <row r="4771">
          <cell r="A4771" t="str">
            <v>润耀</v>
          </cell>
          <cell r="B4771" t="str">
            <v>盘螺</v>
          </cell>
          <cell r="C4771" t="str">
            <v>HRB400E Φ8</v>
          </cell>
          <cell r="D4771" t="str">
            <v>吨</v>
          </cell>
          <cell r="E4771">
            <v>43.5</v>
          </cell>
          <cell r="F4771">
            <v>45846</v>
          </cell>
          <cell r="G4771" t="str">
            <v>（华西简阳西城嘉苑）四川省成都市简阳市简城街道高屋村</v>
          </cell>
          <cell r="H4771" t="str">
            <v>张瀚镭</v>
          </cell>
          <cell r="I4771">
            <v>15884666220</v>
          </cell>
        </row>
        <row r="4772">
          <cell r="A4772" t="str">
            <v>润耀</v>
          </cell>
          <cell r="B4772" t="str">
            <v>盘螺</v>
          </cell>
          <cell r="C4772" t="str">
            <v>HRB400E Φ10</v>
          </cell>
          <cell r="D4772" t="str">
            <v>吨</v>
          </cell>
          <cell r="E4772">
            <v>18</v>
          </cell>
          <cell r="F4772">
            <v>45846</v>
          </cell>
          <cell r="G4772" t="str">
            <v>（华西简阳西城嘉苑）四川省成都市简阳市简城街道高屋村</v>
          </cell>
          <cell r="H4772" t="str">
            <v>张瀚镭</v>
          </cell>
          <cell r="I4772">
            <v>15884666220</v>
          </cell>
        </row>
        <row r="4773">
          <cell r="A4773" t="str">
            <v>润耀</v>
          </cell>
          <cell r="B4773" t="str">
            <v>盘螺</v>
          </cell>
          <cell r="C4773" t="str">
            <v>HRB400E Φ12</v>
          </cell>
          <cell r="D4773" t="str">
            <v>吨</v>
          </cell>
          <cell r="E4773">
            <v>38</v>
          </cell>
          <cell r="F4773">
            <v>45846</v>
          </cell>
          <cell r="G4773" t="str">
            <v>（华西简阳西城嘉苑）四川省成都市简阳市简城街道高屋村</v>
          </cell>
          <cell r="H4773" t="str">
            <v>张瀚镭</v>
          </cell>
          <cell r="I4773">
            <v>15884666220</v>
          </cell>
        </row>
        <row r="4774">
          <cell r="A4774" t="str">
            <v>润耀</v>
          </cell>
          <cell r="B4774" t="str">
            <v>螺纹钢</v>
          </cell>
          <cell r="C4774" t="str">
            <v>HRB400E Φ14 9m</v>
          </cell>
          <cell r="D4774" t="str">
            <v>吨</v>
          </cell>
          <cell r="E4774">
            <v>10.7</v>
          </cell>
          <cell r="F4774">
            <v>45846</v>
          </cell>
          <cell r="G4774" t="str">
            <v>（华西简阳西城嘉苑）四川省成都市简阳市简城街道高屋村</v>
          </cell>
          <cell r="H4774" t="str">
            <v>张瀚镭</v>
          </cell>
          <cell r="I4774">
            <v>15884666220</v>
          </cell>
        </row>
        <row r="4775">
          <cell r="A4775" t="str">
            <v>润耀</v>
          </cell>
          <cell r="B4775" t="str">
            <v>螺纹钢</v>
          </cell>
          <cell r="C4775" t="str">
            <v>HRB400E Φ16 9m</v>
          </cell>
          <cell r="D4775" t="str">
            <v>吨</v>
          </cell>
          <cell r="E4775">
            <v>62.5</v>
          </cell>
          <cell r="F4775">
            <v>45846</v>
          </cell>
          <cell r="G4775" t="str">
            <v>（华西简阳西城嘉苑）四川省成都市简阳市简城街道高屋村</v>
          </cell>
          <cell r="H4775" t="str">
            <v>张瀚镭</v>
          </cell>
          <cell r="I4775">
            <v>15884666220</v>
          </cell>
        </row>
        <row r="4776">
          <cell r="A4776" t="str">
            <v>润耀</v>
          </cell>
          <cell r="B4776" t="str">
            <v>螺纹钢</v>
          </cell>
          <cell r="C4776" t="str">
            <v>HRB400E Φ18 9m</v>
          </cell>
          <cell r="D4776" t="str">
            <v>吨</v>
          </cell>
          <cell r="E4776">
            <v>8.2</v>
          </cell>
          <cell r="F4776">
            <v>45846</v>
          </cell>
          <cell r="G4776" t="str">
            <v>（华西简阳西城嘉苑）四川省成都市简阳市简城街道高屋村</v>
          </cell>
          <cell r="H4776" t="str">
            <v>张瀚镭</v>
          </cell>
          <cell r="I4776">
            <v>15884666220</v>
          </cell>
        </row>
        <row r="4777">
          <cell r="A4777" t="str">
            <v>润耀</v>
          </cell>
          <cell r="B4777" t="str">
            <v>螺纹钢</v>
          </cell>
          <cell r="C4777" t="str">
            <v>HRB400E Φ20 9m</v>
          </cell>
          <cell r="D4777" t="str">
            <v>吨</v>
          </cell>
          <cell r="E4777">
            <v>11</v>
          </cell>
          <cell r="F4777">
            <v>45846</v>
          </cell>
          <cell r="G4777" t="str">
            <v>（华西简阳西城嘉苑）四川省成都市简阳市简城街道高屋村</v>
          </cell>
          <cell r="H4777" t="str">
            <v>张瀚镭</v>
          </cell>
          <cell r="I4777">
            <v>15884666220</v>
          </cell>
        </row>
        <row r="4778">
          <cell r="A4778" t="str">
            <v>润耀</v>
          </cell>
          <cell r="B4778" t="str">
            <v>螺纹钢</v>
          </cell>
          <cell r="C4778" t="str">
            <v>HRB500E Φ22</v>
          </cell>
          <cell r="D4778" t="str">
            <v>吨</v>
          </cell>
          <cell r="E4778">
            <v>5</v>
          </cell>
          <cell r="F4778">
            <v>45846</v>
          </cell>
          <cell r="G4778" t="str">
            <v>（华西简阳西城嘉苑）四川省成都市简阳市简城街道高屋村</v>
          </cell>
          <cell r="H4778" t="str">
            <v>张瀚镭</v>
          </cell>
          <cell r="I4778">
            <v>15884666220</v>
          </cell>
        </row>
        <row r="4779">
          <cell r="A4779" t="str">
            <v>润耀</v>
          </cell>
          <cell r="B4779" t="str">
            <v>螺纹钢</v>
          </cell>
          <cell r="C4779" t="str">
            <v>HRB500E Φ25</v>
          </cell>
          <cell r="D4779" t="str">
            <v>吨</v>
          </cell>
          <cell r="E4779">
            <v>10</v>
          </cell>
          <cell r="F4779">
            <v>45846</v>
          </cell>
          <cell r="G4779" t="str">
            <v>（华西简阳西城嘉苑）四川省成都市简阳市简城街道高屋村</v>
          </cell>
          <cell r="H4779" t="str">
            <v>张瀚镭</v>
          </cell>
          <cell r="I4779">
            <v>15884666220</v>
          </cell>
        </row>
        <row r="4780">
          <cell r="A4780" t="str">
            <v>陕钢</v>
          </cell>
          <cell r="B4780" t="str">
            <v>螺纹钢</v>
          </cell>
          <cell r="C4780" t="str">
            <v>HRB400E Φ25 9m</v>
          </cell>
          <cell r="D4780" t="str">
            <v>吨</v>
          </cell>
          <cell r="E4780">
            <v>20</v>
          </cell>
          <cell r="F4780">
            <v>45846</v>
          </cell>
          <cell r="G4780" t="str">
            <v>（华西简阳西城嘉苑）四川省成都市简阳市简城街道高屋村</v>
          </cell>
          <cell r="H4780" t="str">
            <v>张瀚镭</v>
          </cell>
          <cell r="I4780">
            <v>15884666220</v>
          </cell>
        </row>
        <row r="4781">
          <cell r="A4781" t="str">
            <v>陕钢</v>
          </cell>
          <cell r="B4781" t="str">
            <v>螺纹钢</v>
          </cell>
          <cell r="C4781" t="str">
            <v>HRB500E Φ14</v>
          </cell>
          <cell r="D4781" t="str">
            <v>吨</v>
          </cell>
          <cell r="E4781">
            <v>2.5</v>
          </cell>
          <cell r="F4781">
            <v>45846</v>
          </cell>
          <cell r="G4781" t="str">
            <v>（华西简阳西城嘉苑）四川省成都市简阳市简城街道高屋村</v>
          </cell>
          <cell r="H4781" t="str">
            <v>张瀚镭</v>
          </cell>
          <cell r="I4781">
            <v>15884666220</v>
          </cell>
        </row>
        <row r="4782">
          <cell r="A4782" t="str">
            <v>陕钢</v>
          </cell>
          <cell r="B4782" t="str">
            <v>螺纹钢</v>
          </cell>
          <cell r="C4782" t="str">
            <v>HRB500E Φ16</v>
          </cell>
          <cell r="D4782" t="str">
            <v>吨</v>
          </cell>
          <cell r="E4782">
            <v>2.5</v>
          </cell>
          <cell r="F4782">
            <v>45846</v>
          </cell>
          <cell r="G4782" t="str">
            <v>（华西简阳西城嘉苑）四川省成都市简阳市简城街道高屋村</v>
          </cell>
          <cell r="H4782" t="str">
            <v>张瀚镭</v>
          </cell>
          <cell r="I4782">
            <v>15884666220</v>
          </cell>
        </row>
        <row r="4783">
          <cell r="A4783" t="str">
            <v>陕钢</v>
          </cell>
          <cell r="B4783" t="str">
            <v>螺纹钢</v>
          </cell>
          <cell r="C4783" t="str">
            <v>HRB500E Φ18</v>
          </cell>
          <cell r="D4783" t="str">
            <v>吨</v>
          </cell>
          <cell r="E4783">
            <v>2.5</v>
          </cell>
          <cell r="F4783">
            <v>45846</v>
          </cell>
          <cell r="G4783" t="str">
            <v>（华西简阳西城嘉苑）四川省成都市简阳市简城街道高屋村</v>
          </cell>
          <cell r="H4783" t="str">
            <v>张瀚镭</v>
          </cell>
          <cell r="I4783">
            <v>15884666220</v>
          </cell>
        </row>
        <row r="4784">
          <cell r="A4784" t="str">
            <v>陕钢</v>
          </cell>
          <cell r="B4784" t="str">
            <v>螺纹钢</v>
          </cell>
          <cell r="C4784" t="str">
            <v>HRB500E Φ20</v>
          </cell>
          <cell r="D4784" t="str">
            <v>吨</v>
          </cell>
          <cell r="E4784">
            <v>10</v>
          </cell>
          <cell r="F4784">
            <v>45846</v>
          </cell>
          <cell r="G4784" t="str">
            <v>（华西简阳西城嘉苑）四川省成都市简阳市简城街道高屋村</v>
          </cell>
          <cell r="H4784" t="str">
            <v>张瀚镭</v>
          </cell>
          <cell r="I4784">
            <v>15884666220</v>
          </cell>
        </row>
        <row r="4785">
          <cell r="A4785" t="str">
            <v>德胜</v>
          </cell>
          <cell r="B4785" t="str">
            <v>螺纹钢</v>
          </cell>
          <cell r="C4785" t="str">
            <v>HRB500E Φ32×9米</v>
          </cell>
          <cell r="D4785" t="str">
            <v>吨</v>
          </cell>
          <cell r="E4785">
            <v>105</v>
          </cell>
          <cell r="F4785">
            <v>45846</v>
          </cell>
          <cell r="G4785" t="str">
            <v>（自永1标八局二分公司钢筋棚）四川省自贡市大安区牛佛镇</v>
          </cell>
          <cell r="H4785" t="str">
            <v>王君杰</v>
          </cell>
          <cell r="I4785">
            <v>18919619850</v>
          </cell>
        </row>
        <row r="4786">
          <cell r="A4786" t="str">
            <v>德胜恒嘉</v>
          </cell>
          <cell r="B4786" t="str">
            <v>螺纹钢</v>
          </cell>
          <cell r="C4786" t="str">
            <v>HRB400EФ16</v>
          </cell>
          <cell r="D4786" t="str">
            <v>吨</v>
          </cell>
          <cell r="E4786">
            <v>40</v>
          </cell>
          <cell r="F4786">
            <v>45846</v>
          </cell>
          <cell r="G4786" t="str">
            <v>（中铁五局一公司西昭高速3标)四川省凉山彝族自治州布拖县地洛镇桥边村钢筋加工厂</v>
          </cell>
          <cell r="H4786" t="str">
            <v>林正兴</v>
          </cell>
          <cell r="I4786">
            <v>18770671688</v>
          </cell>
        </row>
        <row r="4787">
          <cell r="A4787" t="str">
            <v>凤钢</v>
          </cell>
          <cell r="B4787" t="str">
            <v>盘螺</v>
          </cell>
          <cell r="C4787" t="str">
            <v>HRB400EФ12</v>
          </cell>
          <cell r="D4787" t="str">
            <v>吨</v>
          </cell>
          <cell r="E4787">
            <v>35</v>
          </cell>
          <cell r="F4787">
            <v>45846</v>
          </cell>
          <cell r="G4787" t="str">
            <v>（中铁五局一公司西昭高速3标)四川省凉山彝族自治州布拖县地洛镇桥边村钢筋加工厂</v>
          </cell>
          <cell r="H4787" t="str">
            <v>林正兴</v>
          </cell>
          <cell r="I4787">
            <v>18770671688</v>
          </cell>
        </row>
        <row r="4788">
          <cell r="A4788" t="str">
            <v>德胜恒嘉</v>
          </cell>
          <cell r="B4788" t="str">
            <v>螺纹钢</v>
          </cell>
          <cell r="C4788" t="str">
            <v>HRB500EФ25</v>
          </cell>
          <cell r="D4788" t="str">
            <v>吨</v>
          </cell>
          <cell r="E4788">
            <v>35</v>
          </cell>
          <cell r="F4788">
            <v>45846</v>
          </cell>
          <cell r="G4788" t="str">
            <v>（中铁五局一公司西昭高速3标)四川省凉山彝族自治州布拖县地洛镇桥边村钢筋加工厂</v>
          </cell>
          <cell r="H4788" t="str">
            <v>林正兴</v>
          </cell>
          <cell r="I4788">
            <v>18770671688</v>
          </cell>
        </row>
        <row r="4789">
          <cell r="A4789" t="str">
            <v>德胜恒嘉</v>
          </cell>
          <cell r="B4789" t="str">
            <v>螺纹钢</v>
          </cell>
          <cell r="C4789" t="str">
            <v>HRB500EФ28</v>
          </cell>
          <cell r="D4789" t="str">
            <v>吨</v>
          </cell>
          <cell r="E4789">
            <v>35</v>
          </cell>
          <cell r="F4789">
            <v>45846</v>
          </cell>
          <cell r="G4789" t="str">
            <v>（中铁五局一公司西昭高速3标)四川省凉山彝族自治州布拖县地洛镇桥边村钢筋加工厂</v>
          </cell>
          <cell r="H4789" t="str">
            <v>林正兴</v>
          </cell>
          <cell r="I4789">
            <v>18770671688</v>
          </cell>
        </row>
        <row r="4790">
          <cell r="A4790" t="str">
            <v>德胜恒嘉</v>
          </cell>
          <cell r="B4790" t="str">
            <v>螺纹钢</v>
          </cell>
          <cell r="C4790" t="str">
            <v>HRB400EΦ22</v>
          </cell>
          <cell r="D4790" t="str">
            <v>吨</v>
          </cell>
          <cell r="E4790">
            <v>40</v>
          </cell>
          <cell r="F4790">
            <v>45846</v>
          </cell>
          <cell r="G4790" t="str">
            <v>中铁隧道局路桥公司西昭高速2标1分部凉山州金阳县派来镇</v>
          </cell>
          <cell r="H4790" t="str">
            <v>杨勇</v>
          </cell>
          <cell r="I4790">
            <v>18882117172</v>
          </cell>
        </row>
        <row r="4791">
          <cell r="A4791" t="str">
            <v>德胜恒嘉</v>
          </cell>
          <cell r="B4791" t="str">
            <v>螺纹钢</v>
          </cell>
          <cell r="C4791" t="str">
            <v>HRB400EΦ25</v>
          </cell>
          <cell r="D4791" t="str">
            <v>吨</v>
          </cell>
          <cell r="E4791">
            <v>50</v>
          </cell>
          <cell r="F4791">
            <v>45846</v>
          </cell>
          <cell r="G4791" t="str">
            <v>中铁隧道局路桥公司西昭高速2标1分部凉山州金阳县派来镇</v>
          </cell>
          <cell r="H4791" t="str">
            <v>杨勇</v>
          </cell>
          <cell r="I4791">
            <v>18882117172</v>
          </cell>
        </row>
        <row r="4792">
          <cell r="A4792" t="str">
            <v>德胜恒嘉</v>
          </cell>
          <cell r="B4792" t="str">
            <v>螺纹钢</v>
          </cell>
          <cell r="C4792" t="str">
            <v>HRB400EΦ12</v>
          </cell>
          <cell r="D4792" t="str">
            <v>吨</v>
          </cell>
          <cell r="E4792">
            <v>35</v>
          </cell>
          <cell r="F4792">
            <v>45846</v>
          </cell>
          <cell r="G4792" t="str">
            <v>中铁隧道局路桥公司西昭高速2标1分部凉山州金阳县派来镇</v>
          </cell>
          <cell r="H4792" t="str">
            <v>杨勇</v>
          </cell>
          <cell r="I4792">
            <v>18882117172</v>
          </cell>
        </row>
        <row r="4793">
          <cell r="A4793" t="str">
            <v>德胜恒嘉</v>
          </cell>
          <cell r="B4793" t="str">
            <v>螺纹钢</v>
          </cell>
          <cell r="C4793" t="str">
            <v>HRB400EΦ14</v>
          </cell>
          <cell r="D4793" t="str">
            <v>吨</v>
          </cell>
          <cell r="E4793">
            <v>6</v>
          </cell>
          <cell r="F4793">
            <v>45846</v>
          </cell>
          <cell r="G4793" t="str">
            <v>中铁隧道局路桥公司西昭高速2标1分部凉山州金阳县派来镇</v>
          </cell>
          <cell r="H4793" t="str">
            <v>杨勇</v>
          </cell>
          <cell r="I4793">
            <v>18882117172</v>
          </cell>
        </row>
        <row r="4794">
          <cell r="A4794" t="str">
            <v>德胜恒嘉</v>
          </cell>
          <cell r="B4794" t="str">
            <v>螺纹钢</v>
          </cell>
          <cell r="C4794" t="str">
            <v>HRB400EΦ16</v>
          </cell>
          <cell r="D4794" t="str">
            <v>吨</v>
          </cell>
          <cell r="E4794">
            <v>3</v>
          </cell>
          <cell r="F4794">
            <v>45846</v>
          </cell>
          <cell r="G4794" t="str">
            <v>中铁隧道局路桥公司西昭高速2标1分部凉山州金阳县派来镇</v>
          </cell>
          <cell r="H4794" t="str">
            <v>杨勇</v>
          </cell>
          <cell r="I4794">
            <v>18882117172</v>
          </cell>
        </row>
        <row r="4795">
          <cell r="A4795" t="str">
            <v>凤钢</v>
          </cell>
          <cell r="B4795" t="str">
            <v>高线</v>
          </cell>
          <cell r="C4795" t="str">
            <v>HPB300Φ8</v>
          </cell>
          <cell r="D4795" t="str">
            <v>吨</v>
          </cell>
          <cell r="E4795">
            <v>40</v>
          </cell>
          <cell r="F4795">
            <v>45846</v>
          </cell>
          <cell r="G4795" t="str">
            <v>中铁隧道局路桥公司西昭高速2标1分部凉山州金阳县派来镇</v>
          </cell>
          <cell r="H4795" t="str">
            <v>杨勇</v>
          </cell>
          <cell r="I4795">
            <v>18882117172</v>
          </cell>
        </row>
        <row r="4796">
          <cell r="A4796" t="str">
            <v>吉晨盛泰</v>
          </cell>
          <cell r="B4796" t="str">
            <v>盘螺</v>
          </cell>
          <cell r="C4796" t="str">
            <v>HRB400EΦ10</v>
          </cell>
          <cell r="D4796" t="str">
            <v>吨</v>
          </cell>
          <cell r="E4796">
            <v>20</v>
          </cell>
          <cell r="F4796">
            <v>45846</v>
          </cell>
          <cell r="G4796" t="str">
            <v>5标三分部凉山州昭觉县新城镇阿都马打中铁十局2#梁场（中铁十局西昭高速3号拌合站过磅）</v>
          </cell>
          <cell r="H4796" t="str">
            <v>魏忠魁</v>
          </cell>
          <cell r="I4796">
            <v>18229056777</v>
          </cell>
        </row>
        <row r="4797">
          <cell r="A4797" t="str">
            <v>吉晨盛泰</v>
          </cell>
          <cell r="B4797" t="str">
            <v>螺纹钢</v>
          </cell>
          <cell r="C4797" t="str">
            <v>HRB400EФ12</v>
          </cell>
          <cell r="D4797" t="str">
            <v>吨</v>
          </cell>
          <cell r="E4797">
            <v>40</v>
          </cell>
          <cell r="F4797">
            <v>45846</v>
          </cell>
          <cell r="G4797" t="str">
            <v>5标三分部凉山州昭觉县新城镇阿都马打中铁十局2#梁场（中铁十局西昭高速3号拌合站过磅）</v>
          </cell>
          <cell r="H4797" t="str">
            <v>魏忠魁</v>
          </cell>
          <cell r="I4797">
            <v>18229056777</v>
          </cell>
        </row>
        <row r="4798">
          <cell r="A4798" t="str">
            <v>吉晨盛泰</v>
          </cell>
          <cell r="B4798" t="str">
            <v>螺纹钢</v>
          </cell>
          <cell r="C4798" t="str">
            <v>HRB400EФ16</v>
          </cell>
          <cell r="D4798" t="str">
            <v>吨</v>
          </cell>
          <cell r="E4798">
            <v>15</v>
          </cell>
          <cell r="F4798">
            <v>45846</v>
          </cell>
          <cell r="G4798" t="str">
            <v>5标三分部凉山州昭觉县新城镇阿都马打中铁十局2#梁场（中铁十局西昭高速3号拌合站过磅）</v>
          </cell>
          <cell r="H4798" t="str">
            <v>魏忠魁</v>
          </cell>
          <cell r="I4798">
            <v>18229056777</v>
          </cell>
        </row>
        <row r="4799">
          <cell r="A4799" t="str">
            <v>吉晨盛泰</v>
          </cell>
          <cell r="B4799" t="str">
            <v>高线</v>
          </cell>
          <cell r="C4799" t="str">
            <v>HPB300Φ8</v>
          </cell>
          <cell r="D4799" t="str">
            <v>吨</v>
          </cell>
          <cell r="E4799">
            <v>8</v>
          </cell>
          <cell r="F4799">
            <v>45846</v>
          </cell>
          <cell r="G4799" t="str">
            <v>5标三分部凉山州昭觉县新城镇阿都马打中铁十局2#梁场（中铁十局西昭高速3号拌合站过磅）</v>
          </cell>
          <cell r="H4799" t="str">
            <v>魏忠魁</v>
          </cell>
          <cell r="I4799">
            <v>18229056777</v>
          </cell>
        </row>
        <row r="4800">
          <cell r="A4800" t="str">
            <v>吉晨盛泰</v>
          </cell>
          <cell r="B4800" t="str">
            <v>高线</v>
          </cell>
          <cell r="C4800" t="str">
            <v>HPB300Φ10</v>
          </cell>
          <cell r="D4800" t="str">
            <v>吨</v>
          </cell>
          <cell r="E4800">
            <v>8</v>
          </cell>
          <cell r="F4800">
            <v>45846</v>
          </cell>
          <cell r="G4800" t="str">
            <v>5标三分部凉山州昭觉县新城镇阿都马打中铁十局2#梁场（中铁十局西昭高速3号拌合站过磅）</v>
          </cell>
          <cell r="H4800" t="str">
            <v>魏忠魁</v>
          </cell>
          <cell r="I4800">
            <v>18229056777</v>
          </cell>
        </row>
        <row r="4801">
          <cell r="A4801" t="str">
            <v>吉晨盛泰</v>
          </cell>
          <cell r="B4801" t="str">
            <v>螺纹钢</v>
          </cell>
          <cell r="C4801" t="str">
            <v>HRB400EФ12</v>
          </cell>
          <cell r="D4801" t="str">
            <v>吨</v>
          </cell>
          <cell r="E4801">
            <v>18</v>
          </cell>
          <cell r="F4801">
            <v>45846</v>
          </cell>
          <cell r="G4801" t="str">
            <v>5标三分部凉山州昭觉县新城镇阿都马打中铁十局2#梁场（中铁十局西昭高速3号拌合站过磅）</v>
          </cell>
          <cell r="H4801" t="str">
            <v>魏忠魁</v>
          </cell>
          <cell r="I4801">
            <v>18229056777</v>
          </cell>
        </row>
        <row r="4802">
          <cell r="A4802" t="str">
            <v>吉晨盛泰</v>
          </cell>
          <cell r="B4802" t="str">
            <v>螺纹钢</v>
          </cell>
          <cell r="C4802" t="str">
            <v>HRB400EФ20</v>
          </cell>
          <cell r="D4802" t="str">
            <v>吨</v>
          </cell>
          <cell r="E4802">
            <v>19</v>
          </cell>
          <cell r="F4802">
            <v>45846</v>
          </cell>
          <cell r="G4802" t="str">
            <v>5标三分部凉山州昭觉县新城镇阿都马打中铁十局2#梁场（中铁十局西昭高速3号拌合站过磅）</v>
          </cell>
          <cell r="H4802" t="str">
            <v>魏忠魁</v>
          </cell>
          <cell r="I4802">
            <v>18229056777</v>
          </cell>
        </row>
        <row r="4803">
          <cell r="A4803" t="str">
            <v>吉晨盛泰</v>
          </cell>
          <cell r="B4803" t="str">
            <v>螺纹钢</v>
          </cell>
          <cell r="C4803" t="str">
            <v>HRB400EФ22</v>
          </cell>
          <cell r="D4803" t="str">
            <v>吨</v>
          </cell>
          <cell r="E4803">
            <v>22</v>
          </cell>
          <cell r="F4803">
            <v>45846</v>
          </cell>
          <cell r="G4803" t="str">
            <v>5标三分部凉山州昭觉县新城镇阿都马打中铁十局2#梁场（中铁十局西昭高速3号拌合站过磅）</v>
          </cell>
          <cell r="H4803" t="str">
            <v>魏忠魁</v>
          </cell>
          <cell r="I4803">
            <v>18229056777</v>
          </cell>
        </row>
        <row r="4804">
          <cell r="A4804" t="str">
            <v>吉晨盛泰</v>
          </cell>
          <cell r="B4804" t="str">
            <v>螺纹钢</v>
          </cell>
          <cell r="C4804" t="str">
            <v>HRB400EΦ28</v>
          </cell>
          <cell r="D4804" t="str">
            <v>吨</v>
          </cell>
          <cell r="E4804">
            <v>35</v>
          </cell>
          <cell r="F4804">
            <v>45846</v>
          </cell>
          <cell r="G4804" t="str">
            <v>（中铁一局四公司西昭高速6标1分部）四川省凉山彝族自治州昭觉县李子村</v>
          </cell>
          <cell r="H4804" t="str">
            <v>党牛</v>
          </cell>
          <cell r="I4804">
            <v>19996000463</v>
          </cell>
        </row>
        <row r="4805">
          <cell r="A4805" t="str">
            <v>吉晨盛泰</v>
          </cell>
          <cell r="B4805" t="str">
            <v>高线</v>
          </cell>
          <cell r="C4805" t="str">
            <v>HPB300Φ8</v>
          </cell>
          <cell r="D4805" t="str">
            <v>吨</v>
          </cell>
          <cell r="E4805">
            <v>49</v>
          </cell>
          <cell r="F4805">
            <v>45846</v>
          </cell>
          <cell r="G4805" t="str">
            <v>（中铁一局四公司西昭高速6标2分部）四川省凉山彝族自治州昭觉县G348哈洛觉底</v>
          </cell>
          <cell r="H4805" t="str">
            <v>刘振利</v>
          </cell>
          <cell r="I4805">
            <v>17791512983</v>
          </cell>
        </row>
        <row r="4806">
          <cell r="A4806" t="str">
            <v>吉晨盛泰</v>
          </cell>
          <cell r="B4806" t="str">
            <v>螺纹钢</v>
          </cell>
          <cell r="C4806" t="str">
            <v>HRB400EФ22</v>
          </cell>
          <cell r="D4806" t="str">
            <v>吨</v>
          </cell>
          <cell r="E4806">
            <v>55</v>
          </cell>
          <cell r="F4806">
            <v>45846</v>
          </cell>
          <cell r="G4806" t="str">
            <v>（中铁一局四公司西昭高速6标2分部）四川省凉山彝族自治州昭觉县G348哈洛觉底</v>
          </cell>
          <cell r="H4806" t="str">
            <v>刘振利</v>
          </cell>
          <cell r="I4806">
            <v>17791512983</v>
          </cell>
        </row>
        <row r="4807">
          <cell r="A4807" t="str">
            <v>吉晨盛泰</v>
          </cell>
          <cell r="B4807" t="str">
            <v>螺纹钢</v>
          </cell>
          <cell r="C4807" t="str">
            <v>HRB400EФ32</v>
          </cell>
          <cell r="D4807" t="str">
            <v>吨</v>
          </cell>
          <cell r="E4807">
            <v>30</v>
          </cell>
          <cell r="F4807">
            <v>45846</v>
          </cell>
          <cell r="G4807" t="str">
            <v>（中铁一局四公司西昭高速6标2分部）四川省凉山彝族自治州昭觉县G348哈洛觉底</v>
          </cell>
          <cell r="H4807" t="str">
            <v>刘振利</v>
          </cell>
          <cell r="I4807">
            <v>17791512983</v>
          </cell>
        </row>
        <row r="4808">
          <cell r="A4808" t="str">
            <v>吉晨盛泰</v>
          </cell>
          <cell r="B4808" t="str">
            <v>螺纹钢</v>
          </cell>
          <cell r="C4808" t="str">
            <v>HRB400EФ20</v>
          </cell>
          <cell r="D4808" t="str">
            <v>吨</v>
          </cell>
          <cell r="E4808">
            <v>11</v>
          </cell>
          <cell r="F4808">
            <v>45846</v>
          </cell>
          <cell r="G4808" t="str">
            <v>（中铁一局四公司西昭高速6标2分部）四川省凉山彝族自治州昭觉县G348哈洛觉底</v>
          </cell>
          <cell r="H4808" t="str">
            <v>刘振利</v>
          </cell>
          <cell r="I4808">
            <v>17791512983</v>
          </cell>
        </row>
        <row r="4809">
          <cell r="A4809" t="str">
            <v>吉晨盛泰</v>
          </cell>
          <cell r="B4809" t="str">
            <v>盘螺</v>
          </cell>
          <cell r="C4809" t="str">
            <v>HRB400EΦ12</v>
          </cell>
          <cell r="D4809" t="str">
            <v>吨</v>
          </cell>
          <cell r="E4809">
            <v>70</v>
          </cell>
          <cell r="F4809">
            <v>45846</v>
          </cell>
          <cell r="G4809" t="str">
            <v>（中铁广州局深圳公司西昭高速9标）四川省凉山彝族自治州西昌市西昌北梁场</v>
          </cell>
          <cell r="H4809" t="str">
            <v>伍红林</v>
          </cell>
          <cell r="I4809">
            <v>18683860677</v>
          </cell>
        </row>
        <row r="4810">
          <cell r="A4810" t="str">
            <v>吉晨盛泰</v>
          </cell>
          <cell r="B4810" t="str">
            <v>螺纹钢</v>
          </cell>
          <cell r="C4810" t="str">
            <v>HRB400EΦ16</v>
          </cell>
          <cell r="D4810" t="str">
            <v>吨</v>
          </cell>
          <cell r="E4810">
            <v>70</v>
          </cell>
          <cell r="F4810">
            <v>45846</v>
          </cell>
          <cell r="G4810" t="str">
            <v>（中铁广州局深圳公司西昭高速9标）四川省凉山彝族自治州西昌市西昌北梁场</v>
          </cell>
          <cell r="H4810" t="str">
            <v>伍红林</v>
          </cell>
          <cell r="I4810">
            <v>18683860677</v>
          </cell>
        </row>
        <row r="4811">
          <cell r="A4811" t="str">
            <v>吉晨盛泰</v>
          </cell>
          <cell r="B4811" t="str">
            <v>螺纹钢</v>
          </cell>
          <cell r="C4811" t="str">
            <v>HRB400EΦ20</v>
          </cell>
          <cell r="D4811" t="str">
            <v>吨</v>
          </cell>
          <cell r="E4811">
            <v>35</v>
          </cell>
          <cell r="F4811">
            <v>45846</v>
          </cell>
          <cell r="G4811" t="str">
            <v>（中铁广州局深圳公司西昭高速9标）四川省凉山彝族自治州西昌市西昌北梁场</v>
          </cell>
          <cell r="H4811" t="str">
            <v>伍红林</v>
          </cell>
          <cell r="I4811">
            <v>18683860677</v>
          </cell>
        </row>
        <row r="4812">
          <cell r="A4812" t="str">
            <v>吉晨盛泰</v>
          </cell>
          <cell r="B4812" t="str">
            <v>螺纹钢</v>
          </cell>
          <cell r="C4812" t="str">
            <v>HRB500EΦ28</v>
          </cell>
          <cell r="D4812" t="str">
            <v>吨</v>
          </cell>
          <cell r="E4812">
            <v>70</v>
          </cell>
          <cell r="F4812">
            <v>45846</v>
          </cell>
          <cell r="G4812" t="str">
            <v>（中铁广州局深圳公司西昭高速9标）四川省凉山彝族自治州西昌市西昌北梁场</v>
          </cell>
          <cell r="H4812" t="str">
            <v>伍红林</v>
          </cell>
          <cell r="I4812">
            <v>18683860677</v>
          </cell>
        </row>
        <row r="4813">
          <cell r="A4813" t="str">
            <v>吉晨盛泰</v>
          </cell>
          <cell r="B4813" t="str">
            <v>螺纹钢</v>
          </cell>
          <cell r="C4813" t="str">
            <v>HRB400EΦ20</v>
          </cell>
          <cell r="D4813" t="str">
            <v>吨</v>
          </cell>
          <cell r="E4813">
            <v>26</v>
          </cell>
          <cell r="F4813">
            <v>45846</v>
          </cell>
          <cell r="G4813" t="str">
            <v>（中铁广州局深圳公司西昭高速9标）四川省凉山彝族自治州西昌市西乡乡三百村</v>
          </cell>
          <cell r="H4813" t="str">
            <v>伍红林</v>
          </cell>
          <cell r="I4813">
            <v>18683860677</v>
          </cell>
        </row>
        <row r="4814">
          <cell r="A4814" t="str">
            <v>吉晨盛泰</v>
          </cell>
          <cell r="B4814" t="str">
            <v>螺纹钢</v>
          </cell>
          <cell r="C4814" t="str">
            <v>HRB400EΦ12</v>
          </cell>
          <cell r="D4814" t="str">
            <v>吨</v>
          </cell>
          <cell r="E4814">
            <v>40</v>
          </cell>
          <cell r="F4814">
            <v>45846</v>
          </cell>
          <cell r="G4814" t="str">
            <v>（中铁广州局深圳公司西昭高速9标）四川省凉山彝族自治州西昌市西乡乡三百村</v>
          </cell>
          <cell r="H4814" t="str">
            <v>伍红林</v>
          </cell>
          <cell r="I4814">
            <v>18683860677</v>
          </cell>
        </row>
        <row r="4815">
          <cell r="A4815" t="str">
            <v>吉晨盛泰</v>
          </cell>
          <cell r="B4815" t="str">
            <v>螺纹钢</v>
          </cell>
          <cell r="C4815" t="str">
            <v>HRB400EΦ16</v>
          </cell>
          <cell r="D4815" t="str">
            <v>吨</v>
          </cell>
          <cell r="E4815">
            <v>20</v>
          </cell>
          <cell r="F4815">
            <v>45846</v>
          </cell>
          <cell r="G4815" t="str">
            <v>（中铁广州局深圳公司西昭高速9标）四川省凉山彝族自治州西昌市西乡乡三百村</v>
          </cell>
          <cell r="H4815" t="str">
            <v>伍红林</v>
          </cell>
          <cell r="I4815">
            <v>18683860677</v>
          </cell>
        </row>
        <row r="4816">
          <cell r="A4816" t="str">
            <v>德胜</v>
          </cell>
          <cell r="B4816" t="str">
            <v>螺纹钢</v>
          </cell>
          <cell r="C4816" t="str">
            <v>HRB400E Φ20 12m</v>
          </cell>
          <cell r="D4816" t="str">
            <v>吨</v>
          </cell>
          <cell r="E4816">
            <v>35</v>
          </cell>
          <cell r="F4816">
            <v>45847</v>
          </cell>
          <cell r="G4816" t="str">
            <v>（中铁广州局-资乐高速5标）四川省乐山市井研县希望大道116号</v>
          </cell>
          <cell r="H4816" t="str">
            <v>廖俊杰</v>
          </cell>
          <cell r="I4816">
            <v>15775100965</v>
          </cell>
        </row>
        <row r="4817">
          <cell r="A4817" t="str">
            <v>润耀</v>
          </cell>
          <cell r="B4817" t="str">
            <v>螺纹钢</v>
          </cell>
          <cell r="C4817" t="str">
            <v>HRB400E Φ18 9m</v>
          </cell>
          <cell r="D4817" t="str">
            <v>吨</v>
          </cell>
          <cell r="E4817">
            <v>3</v>
          </cell>
          <cell r="F4817">
            <v>45847</v>
          </cell>
          <cell r="G4817" t="str">
            <v>（华西萌海科创农业生态谷）成都市简阳市白金山水库</v>
          </cell>
          <cell r="H4817" t="str">
            <v>石清国</v>
          </cell>
          <cell r="I4817">
            <v>13458642015</v>
          </cell>
        </row>
        <row r="4818">
          <cell r="A4818" t="str">
            <v>润耀</v>
          </cell>
          <cell r="B4818" t="str">
            <v>螺纹钢</v>
          </cell>
          <cell r="C4818" t="str">
            <v>HRB500E Φ22</v>
          </cell>
          <cell r="D4818" t="str">
            <v>吨</v>
          </cell>
          <cell r="E4818">
            <v>10</v>
          </cell>
          <cell r="F4818">
            <v>45847</v>
          </cell>
          <cell r="G4818" t="str">
            <v>（华西萌海科创农业生态谷）成都市简阳市白金山水库</v>
          </cell>
          <cell r="H4818" t="str">
            <v>石清国</v>
          </cell>
          <cell r="I4818">
            <v>13458642015</v>
          </cell>
        </row>
        <row r="4819">
          <cell r="A4819" t="str">
            <v>润耀</v>
          </cell>
          <cell r="B4819" t="str">
            <v>螺纹钢</v>
          </cell>
          <cell r="C4819" t="str">
            <v>HRB500E Φ25</v>
          </cell>
          <cell r="D4819" t="str">
            <v>吨</v>
          </cell>
          <cell r="E4819">
            <v>27</v>
          </cell>
          <cell r="F4819">
            <v>45847</v>
          </cell>
          <cell r="G4819" t="str">
            <v>（华西萌海科创农业生态谷）成都市简阳市白金山水库</v>
          </cell>
          <cell r="H4819" t="str">
            <v>石清国</v>
          </cell>
          <cell r="I4819">
            <v>13458642015</v>
          </cell>
        </row>
        <row r="4820">
          <cell r="A4820" t="str">
            <v>润耀</v>
          </cell>
          <cell r="B4820" t="str">
            <v>螺纹钢</v>
          </cell>
          <cell r="C4820" t="str">
            <v>HRB400EΦ32*12m</v>
          </cell>
          <cell r="D4820" t="str">
            <v>吨</v>
          </cell>
          <cell r="E4820">
            <v>35</v>
          </cell>
          <cell r="F4820">
            <v>45847</v>
          </cell>
          <cell r="G4820" t="str">
            <v>（中铁一局-大渡河项目）乐山市峨边县沙坪镇中铁一局钢筋加工厂（污水处理厂）</v>
          </cell>
          <cell r="H4820" t="str">
            <v>冯雷</v>
          </cell>
          <cell r="I4820" t="str">
            <v>18700069985</v>
          </cell>
        </row>
        <row r="4821">
          <cell r="A4821" t="str">
            <v>润耀</v>
          </cell>
          <cell r="B4821" t="str">
            <v>螺纹钢</v>
          </cell>
          <cell r="C4821" t="str">
            <v>HRB400E Φ16 9m</v>
          </cell>
          <cell r="D4821" t="str">
            <v>吨</v>
          </cell>
          <cell r="E4821">
            <v>17</v>
          </cell>
          <cell r="F4821">
            <v>45847</v>
          </cell>
          <cell r="G4821" t="str">
            <v>（中铁广州局-资乐高速5标）四川省乐山市井研县希望大道116号</v>
          </cell>
          <cell r="H4821" t="str">
            <v>廖俊杰</v>
          </cell>
          <cell r="I4821">
            <v>15775100965</v>
          </cell>
        </row>
        <row r="4822">
          <cell r="A4822" t="str">
            <v>润耀</v>
          </cell>
          <cell r="B4822" t="str">
            <v>螺纹钢</v>
          </cell>
          <cell r="C4822" t="str">
            <v>HRB400E Φ20 9m</v>
          </cell>
          <cell r="D4822" t="str">
            <v>吨</v>
          </cell>
          <cell r="E4822">
            <v>17</v>
          </cell>
          <cell r="F4822">
            <v>45847</v>
          </cell>
          <cell r="G4822" t="str">
            <v>（中铁广州局-资乐高速5标）四川省乐山市井研县希望大道116号</v>
          </cell>
          <cell r="H4822" t="str">
            <v>廖俊杰</v>
          </cell>
          <cell r="I4822">
            <v>15775100965</v>
          </cell>
        </row>
        <row r="4823">
          <cell r="A4823" t="str">
            <v>润耀</v>
          </cell>
          <cell r="B4823" t="str">
            <v>螺纹钢</v>
          </cell>
          <cell r="C4823" t="str">
            <v>HRB400E Φ25 9m</v>
          </cell>
          <cell r="D4823" t="str">
            <v>吨</v>
          </cell>
          <cell r="E4823">
            <v>35</v>
          </cell>
          <cell r="F4823">
            <v>45847</v>
          </cell>
          <cell r="G4823" t="str">
            <v>（中铁广州局-资乐高速5标）四川省乐山市井研县希望大道116号</v>
          </cell>
          <cell r="H4823" t="str">
            <v>廖俊杰</v>
          </cell>
          <cell r="I4823">
            <v>15775100965</v>
          </cell>
        </row>
        <row r="4824">
          <cell r="A4824" t="str">
            <v>晋邦</v>
          </cell>
          <cell r="B4824" t="str">
            <v>盘螺</v>
          </cell>
          <cell r="C4824" t="str">
            <v>HRB400E Φ8</v>
          </cell>
          <cell r="D4824" t="str">
            <v>吨</v>
          </cell>
          <cell r="E4824">
            <v>3</v>
          </cell>
          <cell r="F4824">
            <v>45847</v>
          </cell>
          <cell r="G4824" t="str">
            <v>（商投建工达州中医药科技园-2工区-2号桥）达州市通川区达州中医药职业学院犀牛大道北段</v>
          </cell>
          <cell r="H4824" t="str">
            <v>李波</v>
          </cell>
          <cell r="I4824">
            <v>18381899787</v>
          </cell>
        </row>
        <row r="4825">
          <cell r="A4825" t="str">
            <v>晋邦</v>
          </cell>
          <cell r="B4825" t="str">
            <v>螺纹钢</v>
          </cell>
          <cell r="C4825" t="str">
            <v>HRB400E Φ14 9m</v>
          </cell>
          <cell r="D4825" t="str">
            <v>吨</v>
          </cell>
          <cell r="E4825">
            <v>16</v>
          </cell>
          <cell r="F4825">
            <v>45847</v>
          </cell>
          <cell r="G4825" t="str">
            <v>（商投建工达州中医药科技园-2工区-2号桥）达州市通川区达州中医药职业学院犀牛大道北段</v>
          </cell>
          <cell r="H4825" t="str">
            <v>李波</v>
          </cell>
          <cell r="I4825">
            <v>18381899787</v>
          </cell>
        </row>
        <row r="4826">
          <cell r="A4826" t="str">
            <v>晋邦</v>
          </cell>
          <cell r="B4826" t="str">
            <v>螺纹钢</v>
          </cell>
          <cell r="C4826" t="str">
            <v>HRB400E Φ18 9m</v>
          </cell>
          <cell r="D4826" t="str">
            <v>吨</v>
          </cell>
          <cell r="E4826">
            <v>8</v>
          </cell>
          <cell r="F4826">
            <v>45847</v>
          </cell>
          <cell r="G4826" t="str">
            <v>（商投建工达州中医药科技园-2工区-2号桥）达州市通川区达州中医药职业学院犀牛大道北段</v>
          </cell>
          <cell r="H4826" t="str">
            <v>李波</v>
          </cell>
          <cell r="I4826">
            <v>18381899787</v>
          </cell>
        </row>
        <row r="4827">
          <cell r="A4827" t="str">
            <v>晋邦</v>
          </cell>
          <cell r="B4827" t="str">
            <v>盘螺</v>
          </cell>
          <cell r="C4827" t="str">
            <v>HRB400E Φ6</v>
          </cell>
          <cell r="D4827" t="str">
            <v>吨</v>
          </cell>
          <cell r="E4827">
            <v>6</v>
          </cell>
          <cell r="F4827">
            <v>45847</v>
          </cell>
          <cell r="G4827" t="str">
            <v>（商投建工达州中医药科技园-4工区-8号楼）达州市通川区达州中医药职业学院犀牛大道北段</v>
          </cell>
          <cell r="H4827" t="str">
            <v>张扬</v>
          </cell>
          <cell r="I4827">
            <v>18381904567</v>
          </cell>
        </row>
        <row r="4828">
          <cell r="A4828" t="str">
            <v>晋邦</v>
          </cell>
          <cell r="B4828" t="str">
            <v>盘螺</v>
          </cell>
          <cell r="C4828" t="str">
            <v>HRB400E Φ8</v>
          </cell>
          <cell r="D4828" t="str">
            <v>吨</v>
          </cell>
          <cell r="E4828">
            <v>21</v>
          </cell>
          <cell r="F4828">
            <v>45847</v>
          </cell>
          <cell r="G4828" t="str">
            <v>（商投建工达州中医药科技园-4工区-8号楼）达州市通川区达州中医药职业学院犀牛大道北段</v>
          </cell>
          <cell r="H4828" t="str">
            <v>张扬</v>
          </cell>
          <cell r="I4828">
            <v>18381904567</v>
          </cell>
        </row>
        <row r="4829">
          <cell r="A4829" t="str">
            <v>晋邦</v>
          </cell>
          <cell r="B4829" t="str">
            <v>盘螺</v>
          </cell>
          <cell r="C4829" t="str">
            <v>HRB400E Φ10</v>
          </cell>
          <cell r="D4829" t="str">
            <v>吨</v>
          </cell>
          <cell r="E4829">
            <v>15</v>
          </cell>
          <cell r="F4829">
            <v>45847</v>
          </cell>
          <cell r="G4829" t="str">
            <v>（商投建工达州中医药科技园-4工区-8号楼）达州市通川区达州中医药职业学院犀牛大道北段</v>
          </cell>
          <cell r="H4829" t="str">
            <v>张扬</v>
          </cell>
          <cell r="I4829">
            <v>18381904567</v>
          </cell>
        </row>
        <row r="4830">
          <cell r="A4830" t="str">
            <v>晋邦</v>
          </cell>
          <cell r="B4830" t="str">
            <v>螺纹钢</v>
          </cell>
          <cell r="C4830" t="str">
            <v>HRB400E Φ14 9m</v>
          </cell>
          <cell r="D4830" t="str">
            <v>吨</v>
          </cell>
          <cell r="E4830">
            <v>3</v>
          </cell>
          <cell r="F4830">
            <v>45847</v>
          </cell>
          <cell r="G4830" t="str">
            <v>（商投建工达州中医药科技园-4工区-2号楼）达州市通川区达州中医药职业学院犀牛大道北段</v>
          </cell>
          <cell r="H4830" t="str">
            <v>张扬</v>
          </cell>
          <cell r="I4830">
            <v>18381904567</v>
          </cell>
        </row>
        <row r="4831">
          <cell r="A4831" t="str">
            <v>泸钢</v>
          </cell>
          <cell r="B4831" t="str">
            <v>盘螺</v>
          </cell>
          <cell r="C4831" t="str">
            <v>HRB400E Φ12</v>
          </cell>
          <cell r="D4831" t="str">
            <v>吨</v>
          </cell>
          <cell r="E4831">
            <v>35</v>
          </cell>
          <cell r="F4831">
            <v>45847</v>
          </cell>
          <cell r="G4831" t="str">
            <v>（自永2标九局西南分公司钢筋棚）四川省自贡市骑龙镇大湾村</v>
          </cell>
          <cell r="H4831" t="str">
            <v>高彦彬</v>
          </cell>
          <cell r="I4831">
            <v>13835906370</v>
          </cell>
        </row>
        <row r="4832">
          <cell r="A4832" t="str">
            <v>润耀</v>
          </cell>
          <cell r="B4832" t="str">
            <v>螺纹钢</v>
          </cell>
          <cell r="C4832" t="str">
            <v>HRB400E Φ16 9m</v>
          </cell>
          <cell r="D4832" t="str">
            <v>吨</v>
          </cell>
          <cell r="E4832">
            <v>5</v>
          </cell>
          <cell r="F4832">
            <v>45847</v>
          </cell>
          <cell r="G4832" t="str">
            <v>(五冶建设扩建艺体中学二期工程)四川省成都市双流区光荣路成都艺体中学南200米</v>
          </cell>
          <cell r="H4832" t="str">
            <v>谢序强</v>
          </cell>
          <cell r="I4832">
            <v>13458588232</v>
          </cell>
        </row>
        <row r="4833">
          <cell r="A4833" t="str">
            <v>润耀</v>
          </cell>
          <cell r="B4833" t="str">
            <v>螺纹钢</v>
          </cell>
          <cell r="C4833" t="str">
            <v>HRB400E Φ18 9m</v>
          </cell>
          <cell r="D4833" t="str">
            <v>吨</v>
          </cell>
          <cell r="E4833">
            <v>25</v>
          </cell>
          <cell r="F4833">
            <v>45847</v>
          </cell>
          <cell r="G4833" t="str">
            <v>(五冶建设扩建艺体中学二期工程)四川省成都市双流区光荣路成都艺体中学南200米</v>
          </cell>
          <cell r="H4833" t="str">
            <v>谢序强</v>
          </cell>
          <cell r="I4833">
            <v>13458588232</v>
          </cell>
        </row>
        <row r="4834">
          <cell r="A4834" t="str">
            <v>润耀</v>
          </cell>
          <cell r="B4834" t="str">
            <v>螺纹钢</v>
          </cell>
          <cell r="C4834" t="str">
            <v>HRB400E Φ20 9m</v>
          </cell>
          <cell r="D4834" t="str">
            <v>吨</v>
          </cell>
          <cell r="E4834">
            <v>5</v>
          </cell>
          <cell r="F4834">
            <v>45847</v>
          </cell>
          <cell r="G4834" t="str">
            <v>(五冶建设扩建艺体中学二期工程)四川省成都市双流区光荣路成都艺体中学南200米</v>
          </cell>
          <cell r="H4834" t="str">
            <v>谢序强</v>
          </cell>
          <cell r="I4834">
            <v>13458588232</v>
          </cell>
        </row>
        <row r="4835">
          <cell r="A4835" t="str">
            <v>泸钢</v>
          </cell>
          <cell r="B4835" t="str">
            <v>高线</v>
          </cell>
          <cell r="C4835" t="str">
            <v>HPB300 Φ12</v>
          </cell>
          <cell r="D4835" t="str">
            <v>吨</v>
          </cell>
          <cell r="E4835">
            <v>18</v>
          </cell>
          <cell r="F4835">
            <v>45848</v>
          </cell>
          <cell r="G4835" t="str">
            <v>（自永1标八局二分公司钢筋棚）四川省自贡市大安区牛佛镇</v>
          </cell>
          <cell r="H4835" t="str">
            <v>王君杰</v>
          </cell>
          <cell r="I4835">
            <v>18919619850</v>
          </cell>
        </row>
        <row r="4836">
          <cell r="A4836" t="str">
            <v>泸钢</v>
          </cell>
          <cell r="B4836" t="str">
            <v>盘螺</v>
          </cell>
          <cell r="C4836" t="str">
            <v>HRB400E Φ10</v>
          </cell>
          <cell r="D4836" t="str">
            <v>吨</v>
          </cell>
          <cell r="E4836">
            <v>17</v>
          </cell>
          <cell r="F4836">
            <v>45848</v>
          </cell>
          <cell r="G4836" t="str">
            <v>（自永1标八局二分公司钢筋棚）四川省自贡市大安区牛佛镇</v>
          </cell>
          <cell r="H4836" t="str">
            <v>王君杰</v>
          </cell>
          <cell r="I4836">
            <v>18919619850</v>
          </cell>
        </row>
        <row r="4837">
          <cell r="A4837" t="str">
            <v>钢固融</v>
          </cell>
          <cell r="B4837" t="str">
            <v>螺纹钢</v>
          </cell>
          <cell r="C4837" t="str">
            <v>HRB500E Φ28×12米</v>
          </cell>
          <cell r="D4837" t="str">
            <v>吨</v>
          </cell>
          <cell r="E4837">
            <v>35</v>
          </cell>
          <cell r="F4837">
            <v>45848</v>
          </cell>
          <cell r="G4837" t="str">
            <v>（自永2标九局西南分公司钢筋棚）四川省自贡市骑龙镇大湾村</v>
          </cell>
          <cell r="H4837" t="str">
            <v>高彦彬</v>
          </cell>
          <cell r="I4837">
            <v>13835906370</v>
          </cell>
        </row>
        <row r="4838">
          <cell r="A4838" t="str">
            <v>吉晨盛泰</v>
          </cell>
          <cell r="B4838" t="str">
            <v>盘螺</v>
          </cell>
          <cell r="C4838" t="str">
            <v>HRB400E Φ10</v>
          </cell>
          <cell r="D4838" t="str">
            <v>吨</v>
          </cell>
          <cell r="E4838">
            <v>60</v>
          </cell>
          <cell r="F4838">
            <v>45848</v>
          </cell>
          <cell r="G4838" t="str">
            <v>（ 中铁一局四公司西昭高速6标3部）昭觉县洒拉地坡乡三分部山里钢筋场</v>
          </cell>
          <cell r="H4838" t="str">
            <v>陈忠</v>
          </cell>
          <cell r="I4838">
            <v>15730783825</v>
          </cell>
        </row>
        <row r="4839">
          <cell r="A4839" t="str">
            <v>吉晨盛泰</v>
          </cell>
          <cell r="B4839" t="str">
            <v>盘螺</v>
          </cell>
          <cell r="C4839" t="str">
            <v>HRB400E Φ12</v>
          </cell>
          <cell r="D4839" t="str">
            <v>吨</v>
          </cell>
          <cell r="E4839">
            <v>200</v>
          </cell>
          <cell r="F4839">
            <v>45848</v>
          </cell>
          <cell r="G4839" t="str">
            <v>（ 中铁一局四公司西昭高速6标3部）昭觉县洒拉地坡乡三分部山里钢筋场</v>
          </cell>
          <cell r="H4839" t="str">
            <v>陈忠</v>
          </cell>
          <cell r="I4839">
            <v>15730783825</v>
          </cell>
        </row>
        <row r="4840">
          <cell r="A4840" t="str">
            <v>吉晨盛泰</v>
          </cell>
          <cell r="B4840" t="str">
            <v>盘螺</v>
          </cell>
          <cell r="C4840" t="str">
            <v>HRB400EФ6</v>
          </cell>
          <cell r="D4840" t="str">
            <v>吨</v>
          </cell>
          <cell r="E4840">
            <v>4.6</v>
          </cell>
          <cell r="F4840">
            <v>45848</v>
          </cell>
          <cell r="G4840" t="str">
            <v>（中铁一局四公司西昭高速6标4分部）四川省凉山彝族自治州昭觉县6表服务区A、B区</v>
          </cell>
          <cell r="H4840" t="str">
            <v>马占全</v>
          </cell>
          <cell r="I4840">
            <v>18189516465</v>
          </cell>
        </row>
        <row r="4841">
          <cell r="A4841" t="str">
            <v>吉晨盛泰</v>
          </cell>
          <cell r="B4841" t="str">
            <v>盘螺</v>
          </cell>
          <cell r="C4841" t="str">
            <v>HRB400EФ8</v>
          </cell>
          <cell r="D4841" t="str">
            <v>吨</v>
          </cell>
          <cell r="E4841">
            <v>81.7</v>
          </cell>
          <cell r="F4841">
            <v>45848</v>
          </cell>
          <cell r="G4841" t="str">
            <v>（中铁一局四公司西昭高速6标4分部）四川省凉山彝族自治州昭觉县6表服务区A、B区</v>
          </cell>
          <cell r="H4841" t="str">
            <v>马占全</v>
          </cell>
          <cell r="I4841">
            <v>18189516465</v>
          </cell>
        </row>
        <row r="4842">
          <cell r="A4842" t="str">
            <v>吉晨盛泰</v>
          </cell>
          <cell r="B4842" t="str">
            <v>盘螺</v>
          </cell>
          <cell r="C4842" t="str">
            <v>HRB400EФ10</v>
          </cell>
          <cell r="D4842" t="str">
            <v>吨</v>
          </cell>
          <cell r="E4842">
            <v>24.1</v>
          </cell>
          <cell r="F4842">
            <v>45848</v>
          </cell>
          <cell r="G4842" t="str">
            <v>（中铁一局四公司西昭高速6标4分部）四川省凉山彝族自治州昭觉县6表服务区A、B区</v>
          </cell>
          <cell r="H4842" t="str">
            <v>马占全</v>
          </cell>
          <cell r="I4842">
            <v>18189516465</v>
          </cell>
        </row>
        <row r="4843">
          <cell r="A4843" t="str">
            <v>吉晨盛泰</v>
          </cell>
          <cell r="B4843" t="str">
            <v>盘螺</v>
          </cell>
          <cell r="C4843" t="str">
            <v>HRB400EФ12</v>
          </cell>
          <cell r="D4843" t="str">
            <v>吨</v>
          </cell>
          <cell r="E4843">
            <v>63.3</v>
          </cell>
          <cell r="F4843">
            <v>45848</v>
          </cell>
          <cell r="G4843" t="str">
            <v>（中铁一局四公司西昭高速6标4分部）四川省凉山彝族自治州昭觉县6表服务区A、B区</v>
          </cell>
          <cell r="H4843" t="str">
            <v>马占全</v>
          </cell>
          <cell r="I4843">
            <v>18189516465</v>
          </cell>
        </row>
        <row r="4844">
          <cell r="A4844" t="str">
            <v>吉晨盛泰</v>
          </cell>
          <cell r="B4844" t="str">
            <v>螺纹钢</v>
          </cell>
          <cell r="C4844" t="str">
            <v>HRB400EΦ14</v>
          </cell>
          <cell r="D4844" t="str">
            <v>吨</v>
          </cell>
          <cell r="E4844">
            <v>10.8</v>
          </cell>
          <cell r="F4844">
            <v>45848</v>
          </cell>
          <cell r="G4844" t="str">
            <v>（中铁一局四公司西昭高速6标4分部）四川省凉山彝族自治州昭觉县6表服务区A、B区</v>
          </cell>
          <cell r="H4844" t="str">
            <v>马占全</v>
          </cell>
          <cell r="I4844">
            <v>18189516465</v>
          </cell>
        </row>
        <row r="4845">
          <cell r="A4845" t="str">
            <v>吉晨盛泰</v>
          </cell>
          <cell r="B4845" t="str">
            <v>螺纹钢</v>
          </cell>
          <cell r="C4845" t="str">
            <v>HRB400EΦ16</v>
          </cell>
          <cell r="D4845" t="str">
            <v>吨</v>
          </cell>
          <cell r="E4845">
            <v>10.6</v>
          </cell>
          <cell r="F4845">
            <v>45848</v>
          </cell>
          <cell r="G4845" t="str">
            <v>（中铁一局四公司西昭高速6标4分部）四川省凉山彝族自治州昭觉县6表服务区A、B区</v>
          </cell>
          <cell r="H4845" t="str">
            <v>马占全</v>
          </cell>
          <cell r="I4845">
            <v>18189516465</v>
          </cell>
        </row>
        <row r="4846">
          <cell r="A4846" t="str">
            <v>吉晨盛泰</v>
          </cell>
          <cell r="B4846" t="str">
            <v>螺纹钢</v>
          </cell>
          <cell r="C4846" t="str">
            <v>HRB400EΦ18</v>
          </cell>
          <cell r="D4846" t="str">
            <v>吨</v>
          </cell>
          <cell r="E4846">
            <v>43.3</v>
          </cell>
          <cell r="F4846">
            <v>45848</v>
          </cell>
          <cell r="G4846" t="str">
            <v>（中铁一局四公司西昭高速6标4分部）四川省凉山彝族自治州昭觉县6表服务区A、B区</v>
          </cell>
          <cell r="H4846" t="str">
            <v>马占全</v>
          </cell>
          <cell r="I4846">
            <v>18189516465</v>
          </cell>
        </row>
        <row r="4847">
          <cell r="A4847" t="str">
            <v>吉晨盛泰</v>
          </cell>
          <cell r="B4847" t="str">
            <v>螺纹钢</v>
          </cell>
          <cell r="C4847" t="str">
            <v>HRB400EΦ20</v>
          </cell>
          <cell r="D4847" t="str">
            <v>吨</v>
          </cell>
          <cell r="E4847">
            <v>63.3</v>
          </cell>
          <cell r="F4847">
            <v>45848</v>
          </cell>
          <cell r="G4847" t="str">
            <v>（中铁一局四公司西昭高速6标4分部）四川省凉山彝族自治州昭觉县6表服务区A、B区</v>
          </cell>
          <cell r="H4847" t="str">
            <v>马占全</v>
          </cell>
          <cell r="I4847">
            <v>18189516465</v>
          </cell>
        </row>
        <row r="4848">
          <cell r="A4848" t="str">
            <v>吉晨盛泰</v>
          </cell>
          <cell r="B4848" t="str">
            <v>螺纹钢</v>
          </cell>
          <cell r="C4848" t="str">
            <v>HRB400EΦ22</v>
          </cell>
          <cell r="D4848" t="str">
            <v>吨</v>
          </cell>
          <cell r="E4848">
            <v>9.9</v>
          </cell>
          <cell r="F4848">
            <v>45848</v>
          </cell>
          <cell r="G4848" t="str">
            <v>（中铁一局四公司西昭高速6标4分部）四川省凉山彝族自治州昭觉县6表服务区A、B区</v>
          </cell>
          <cell r="H4848" t="str">
            <v>马占全</v>
          </cell>
          <cell r="I4848">
            <v>18189516465</v>
          </cell>
        </row>
        <row r="4849">
          <cell r="A4849" t="str">
            <v>吉晨盛泰</v>
          </cell>
          <cell r="B4849" t="str">
            <v>螺纹钢</v>
          </cell>
          <cell r="C4849" t="str">
            <v>HRB400EΦ25</v>
          </cell>
          <cell r="D4849" t="str">
            <v>吨</v>
          </cell>
          <cell r="E4849">
            <v>124.3</v>
          </cell>
          <cell r="F4849">
            <v>45848</v>
          </cell>
          <cell r="G4849" t="str">
            <v>（中铁一局四公司西昭高速6标4分部）四川省凉山彝族自治州昭觉县6表服务区A、B区</v>
          </cell>
          <cell r="H4849" t="str">
            <v>马占全</v>
          </cell>
          <cell r="I4849">
            <v>18189516465</v>
          </cell>
        </row>
        <row r="4850">
          <cell r="A4850" t="str">
            <v>吉晨盛泰</v>
          </cell>
          <cell r="B4850" t="str">
            <v>螺纹钢</v>
          </cell>
          <cell r="C4850" t="str">
            <v>HRB400EΦ28</v>
          </cell>
          <cell r="D4850" t="str">
            <v>吨</v>
          </cell>
          <cell r="E4850">
            <v>7</v>
          </cell>
          <cell r="F4850">
            <v>45848</v>
          </cell>
          <cell r="G4850" t="str">
            <v>（中铁一局四公司西昭高速6标4分部）四川省凉山彝族自治州昭觉县6表服务区A、B区</v>
          </cell>
          <cell r="H4850" t="str">
            <v>马占全</v>
          </cell>
          <cell r="I4850">
            <v>18189516465</v>
          </cell>
        </row>
        <row r="4851">
          <cell r="A4851" t="str">
            <v>吉晨盛泰</v>
          </cell>
          <cell r="B4851" t="str">
            <v>螺纹钢</v>
          </cell>
          <cell r="C4851" t="str">
            <v>HRB400E16</v>
          </cell>
          <cell r="D4851" t="str">
            <v>吨</v>
          </cell>
          <cell r="E4851">
            <v>35</v>
          </cell>
          <cell r="F4851">
            <v>45848</v>
          </cell>
          <cell r="G4851" t="str">
            <v>5标二分部十局第七公司四川省凉山州彝族自治州昭觉县</v>
          </cell>
          <cell r="H4851" t="str">
            <v>王浩</v>
          </cell>
          <cell r="I4851">
            <v>18292113429</v>
          </cell>
        </row>
        <row r="4852">
          <cell r="A4852" t="str">
            <v>吉晨盛泰</v>
          </cell>
          <cell r="B4852" t="str">
            <v>螺纹钢</v>
          </cell>
          <cell r="C4852" t="str">
            <v>HRB500E32</v>
          </cell>
          <cell r="D4852" t="str">
            <v>吨</v>
          </cell>
          <cell r="E4852">
            <v>35</v>
          </cell>
          <cell r="F4852">
            <v>45848</v>
          </cell>
          <cell r="G4852" t="str">
            <v>5标二分部十局第七公司四川省凉山州彝族自治州昭觉县</v>
          </cell>
          <cell r="H4852" t="str">
            <v>王浩</v>
          </cell>
          <cell r="I4852">
            <v>18292113429</v>
          </cell>
        </row>
        <row r="4853">
          <cell r="A4853" t="str">
            <v>吉晨盛泰</v>
          </cell>
          <cell r="B4853" t="str">
            <v>高线</v>
          </cell>
          <cell r="C4853" t="str">
            <v>HPB300Φ8</v>
          </cell>
          <cell r="D4853" t="str">
            <v>吨</v>
          </cell>
          <cell r="E4853">
            <v>6</v>
          </cell>
          <cell r="F4853">
            <v>45848</v>
          </cell>
          <cell r="G4853" t="str">
            <v>5标二分部十局第七公司四川省凉山州彝族自治州昭觉县</v>
          </cell>
          <cell r="H4853" t="str">
            <v>王浩</v>
          </cell>
          <cell r="I4853">
            <v>18292113429</v>
          </cell>
        </row>
        <row r="4854">
          <cell r="A4854" t="str">
            <v>吉晨盛泰</v>
          </cell>
          <cell r="B4854" t="str">
            <v>螺纹钢</v>
          </cell>
          <cell r="C4854" t="str">
            <v>HRB400E12</v>
          </cell>
          <cell r="D4854" t="str">
            <v>吨</v>
          </cell>
          <cell r="E4854">
            <v>35</v>
          </cell>
          <cell r="F4854">
            <v>45848</v>
          </cell>
          <cell r="G4854" t="str">
            <v>5标二分部十局第七公司四川省凉山州彝族自治州昭觉县</v>
          </cell>
          <cell r="H4854" t="str">
            <v>王浩</v>
          </cell>
          <cell r="I4854">
            <v>18292113429</v>
          </cell>
        </row>
        <row r="4855">
          <cell r="A4855" t="str">
            <v>吉晨盛泰</v>
          </cell>
          <cell r="B4855" t="str">
            <v>螺纹钢</v>
          </cell>
          <cell r="C4855" t="str">
            <v>HRB400E14</v>
          </cell>
          <cell r="D4855" t="str">
            <v>吨</v>
          </cell>
          <cell r="E4855">
            <v>6</v>
          </cell>
          <cell r="F4855">
            <v>45848</v>
          </cell>
          <cell r="G4855" t="str">
            <v>5标二分部十局第七公司四川省凉山州彝族自治州昭觉县</v>
          </cell>
          <cell r="H4855" t="str">
            <v>王浩</v>
          </cell>
          <cell r="I4855">
            <v>18292113429</v>
          </cell>
        </row>
        <row r="4856">
          <cell r="A4856" t="str">
            <v>吉晨盛泰</v>
          </cell>
          <cell r="B4856" t="str">
            <v>螺纹钢</v>
          </cell>
          <cell r="C4856" t="str">
            <v>HRB400E16</v>
          </cell>
          <cell r="D4856" t="str">
            <v>吨</v>
          </cell>
          <cell r="E4856">
            <v>35</v>
          </cell>
          <cell r="F4856">
            <v>45848</v>
          </cell>
          <cell r="G4856" t="str">
            <v>5标二分部十局第七公司四川省凉山州彝族自治州昭觉县</v>
          </cell>
          <cell r="H4856" t="str">
            <v>王浩</v>
          </cell>
          <cell r="I4856">
            <v>18292113429</v>
          </cell>
        </row>
        <row r="4857">
          <cell r="A4857" t="str">
            <v>晋邦</v>
          </cell>
          <cell r="B4857" t="str">
            <v>盘螺</v>
          </cell>
          <cell r="C4857" t="str">
            <v>HRB400E Φ10</v>
          </cell>
          <cell r="D4857" t="str">
            <v>吨</v>
          </cell>
          <cell r="E4857">
            <v>5</v>
          </cell>
          <cell r="F4857">
            <v>45848</v>
          </cell>
          <cell r="G4857" t="str">
            <v>（十九冶-华电重庆奉节）重庆市奉节县康乐镇七星村</v>
          </cell>
          <cell r="H4857" t="str">
            <v>岑甲乐</v>
          </cell>
          <cell r="I4857">
            <v>17349037782</v>
          </cell>
        </row>
        <row r="4858">
          <cell r="A4858" t="str">
            <v>晋邦</v>
          </cell>
          <cell r="B4858" t="str">
            <v>螺纹钢</v>
          </cell>
          <cell r="C4858" t="str">
            <v>HRB400E Φ12 9m</v>
          </cell>
          <cell r="D4858" t="str">
            <v>吨</v>
          </cell>
          <cell r="E4858">
            <v>5</v>
          </cell>
          <cell r="F4858">
            <v>45848</v>
          </cell>
          <cell r="G4858" t="str">
            <v>（十九冶-华电重庆奉节）重庆市奉节县康乐镇七星村</v>
          </cell>
          <cell r="H4858" t="str">
            <v>岑甲乐</v>
          </cell>
          <cell r="I4858">
            <v>17349037782</v>
          </cell>
        </row>
        <row r="4859">
          <cell r="A4859" t="str">
            <v>晋邦</v>
          </cell>
          <cell r="B4859" t="str">
            <v>螺纹钢</v>
          </cell>
          <cell r="C4859" t="str">
            <v>HRB400E Φ16 9m</v>
          </cell>
          <cell r="D4859" t="str">
            <v>吨</v>
          </cell>
          <cell r="E4859">
            <v>5</v>
          </cell>
          <cell r="F4859">
            <v>45848</v>
          </cell>
          <cell r="G4859" t="str">
            <v>（十九冶-华电重庆奉节）重庆市奉节县康乐镇七星村</v>
          </cell>
          <cell r="H4859" t="str">
            <v>岑甲乐</v>
          </cell>
          <cell r="I4859">
            <v>17349037782</v>
          </cell>
        </row>
        <row r="4860">
          <cell r="A4860" t="str">
            <v>晋邦</v>
          </cell>
          <cell r="B4860" t="str">
            <v>螺纹钢</v>
          </cell>
          <cell r="C4860" t="str">
            <v>HRB400E Φ20 9m</v>
          </cell>
          <cell r="D4860" t="str">
            <v>吨</v>
          </cell>
          <cell r="E4860">
            <v>5</v>
          </cell>
          <cell r="F4860">
            <v>45848</v>
          </cell>
          <cell r="G4860" t="str">
            <v>（十九冶-华电重庆奉节）重庆市奉节县康乐镇七星村</v>
          </cell>
          <cell r="H4860" t="str">
            <v>岑甲乐</v>
          </cell>
          <cell r="I4860">
            <v>17349037782</v>
          </cell>
        </row>
        <row r="4861">
          <cell r="A4861" t="str">
            <v>晋邦</v>
          </cell>
          <cell r="B4861" t="str">
            <v>螺纹钢</v>
          </cell>
          <cell r="C4861" t="str">
            <v>HRB400E Φ25 9m</v>
          </cell>
          <cell r="D4861" t="str">
            <v>吨</v>
          </cell>
          <cell r="E4861">
            <v>12</v>
          </cell>
          <cell r="F4861">
            <v>45848</v>
          </cell>
          <cell r="G4861" t="str">
            <v>（十九冶-华电重庆奉节）重庆市奉节县康乐镇七星村</v>
          </cell>
          <cell r="H4861" t="str">
            <v>岑甲乐</v>
          </cell>
          <cell r="I4861">
            <v>17349037782</v>
          </cell>
        </row>
        <row r="4862">
          <cell r="A4862" t="str">
            <v>晋邦</v>
          </cell>
          <cell r="B4862" t="str">
            <v>螺纹钢</v>
          </cell>
          <cell r="C4862" t="str">
            <v>HRB400E Φ28 9m</v>
          </cell>
          <cell r="D4862" t="str">
            <v>吨</v>
          </cell>
          <cell r="E4862">
            <v>3</v>
          </cell>
          <cell r="F4862">
            <v>45848</v>
          </cell>
          <cell r="G4862" t="str">
            <v>（十九冶-华电重庆奉节）重庆市奉节县康乐镇七星村</v>
          </cell>
          <cell r="H4862" t="str">
            <v>岑甲乐</v>
          </cell>
          <cell r="I4862">
            <v>17349037782</v>
          </cell>
        </row>
        <row r="4863">
          <cell r="A4863" t="str">
            <v>润耀</v>
          </cell>
          <cell r="B4863" t="str">
            <v>螺纹钢</v>
          </cell>
          <cell r="C4863" t="str">
            <v>HRB400EФ22*9mm</v>
          </cell>
          <cell r="D4863" t="str">
            <v>吨</v>
          </cell>
          <cell r="E4863">
            <v>35</v>
          </cell>
          <cell r="F4863">
            <v>45848</v>
          </cell>
          <cell r="G4863" t="str">
            <v>（中铁六局呼和公司康新高速TJ4-2标）四川省甘孜藏族自治州康定市新都桥镇东俄罗三村中建八局搅拌站旁</v>
          </cell>
          <cell r="H4863" t="str">
            <v>王坤</v>
          </cell>
          <cell r="I4863">
            <v>15647490007</v>
          </cell>
        </row>
        <row r="4864">
          <cell r="A4864" t="str">
            <v>润耀</v>
          </cell>
          <cell r="B4864" t="str">
            <v>螺纹钢</v>
          </cell>
          <cell r="C4864" t="str">
            <v>HRB400EФ28*9mm</v>
          </cell>
          <cell r="D4864" t="str">
            <v>吨</v>
          </cell>
          <cell r="E4864">
            <v>35</v>
          </cell>
          <cell r="F4864">
            <v>45848</v>
          </cell>
          <cell r="G4864" t="str">
            <v>（中铁六局呼和公司康新高速TJ4-2标）四川省甘孜藏族自治州康定市新都桥镇东俄罗三村中建八局搅拌站旁</v>
          </cell>
          <cell r="H4864" t="str">
            <v>王坤</v>
          </cell>
          <cell r="I4864">
            <v>15647490007</v>
          </cell>
        </row>
        <row r="4865">
          <cell r="A4865" t="str">
            <v>润耀</v>
          </cell>
          <cell r="B4865" t="str">
            <v>盘螺</v>
          </cell>
          <cell r="C4865" t="str">
            <v>HRB400EФ8</v>
          </cell>
          <cell r="D4865" t="str">
            <v>吨</v>
          </cell>
          <cell r="E4865">
            <v>11</v>
          </cell>
          <cell r="F4865">
            <v>45848</v>
          </cell>
          <cell r="G4865" t="str">
            <v>（中核中原-温江光明苑三期项目）四川省成都市温江区金马街道光明苑三期项目</v>
          </cell>
          <cell r="H4865" t="str">
            <v>王生斌</v>
          </cell>
          <cell r="I4865">
            <v>15228858118</v>
          </cell>
        </row>
        <row r="4866">
          <cell r="A4866" t="str">
            <v>润耀</v>
          </cell>
          <cell r="B4866" t="str">
            <v>螺纹钢</v>
          </cell>
          <cell r="C4866" t="str">
            <v>HRB400EФ14*12m</v>
          </cell>
          <cell r="D4866" t="str">
            <v>吨</v>
          </cell>
          <cell r="E4866">
            <v>16</v>
          </cell>
          <cell r="F4866">
            <v>45848</v>
          </cell>
          <cell r="G4866" t="str">
            <v>（中核中原-温江光明苑三期项目）四川省成都市温江区金马街道光明苑三期项目</v>
          </cell>
          <cell r="H4866" t="str">
            <v>王生斌</v>
          </cell>
          <cell r="I4866">
            <v>15228858118</v>
          </cell>
        </row>
        <row r="4867">
          <cell r="A4867" t="str">
            <v>润耀</v>
          </cell>
          <cell r="B4867" t="str">
            <v>螺纹钢</v>
          </cell>
          <cell r="C4867" t="str">
            <v>HRB400EФ22*9m</v>
          </cell>
          <cell r="D4867" t="str">
            <v>吨</v>
          </cell>
          <cell r="E4867">
            <v>10</v>
          </cell>
          <cell r="F4867">
            <v>45848</v>
          </cell>
          <cell r="G4867" t="str">
            <v>（中核中原-温江光明苑三期项目）四川省成都市温江区金马街道光明苑三期项目</v>
          </cell>
          <cell r="H4867" t="str">
            <v>王生斌</v>
          </cell>
          <cell r="I4867">
            <v>15228858118</v>
          </cell>
        </row>
        <row r="4868">
          <cell r="A4868" t="str">
            <v>润耀</v>
          </cell>
          <cell r="B4868" t="str">
            <v>螺纹钢</v>
          </cell>
          <cell r="C4868" t="str">
            <v>HRB400E Φ12 9m</v>
          </cell>
          <cell r="D4868" t="str">
            <v>吨</v>
          </cell>
          <cell r="E4868">
            <v>3</v>
          </cell>
          <cell r="F4868">
            <v>45848</v>
          </cell>
          <cell r="G4868" t="str">
            <v>(五冶钢构宜宾南溪区项目土建4标)四川省宜宾市高县高县庆符镇鹅卵新农村高县广久大道(庆符厂房项目)</v>
          </cell>
          <cell r="H4868" t="str">
            <v>张朝亮</v>
          </cell>
          <cell r="I4868">
            <v>15228205853</v>
          </cell>
        </row>
        <row r="4869">
          <cell r="A4869" t="str">
            <v>润耀</v>
          </cell>
          <cell r="B4869" t="str">
            <v>螺纹钢</v>
          </cell>
          <cell r="C4869" t="str">
            <v>HRB400E Φ14 9m</v>
          </cell>
          <cell r="D4869" t="str">
            <v>吨</v>
          </cell>
          <cell r="E4869">
            <v>7</v>
          </cell>
          <cell r="F4869">
            <v>45848</v>
          </cell>
          <cell r="G4869" t="str">
            <v>(五冶钢构宜宾南溪区项目土建4标)四川省宜宾市高县高县庆符镇鹅卵新农村高县广久大道(庆符厂房项目)</v>
          </cell>
          <cell r="H4869" t="str">
            <v>张朝亮</v>
          </cell>
          <cell r="I4869">
            <v>15228205853</v>
          </cell>
        </row>
        <row r="4870">
          <cell r="A4870" t="str">
            <v>润耀</v>
          </cell>
          <cell r="B4870" t="str">
            <v>螺纹钢</v>
          </cell>
          <cell r="C4870" t="str">
            <v>HRB400E Φ16 9m</v>
          </cell>
          <cell r="D4870" t="str">
            <v>吨</v>
          </cell>
          <cell r="E4870">
            <v>6</v>
          </cell>
          <cell r="F4870">
            <v>45848</v>
          </cell>
          <cell r="G4870" t="str">
            <v>(五冶钢构宜宾南溪区项目土建4标)四川省宜宾市高县高县庆符镇鹅卵新农村高县广久大道(庆符厂房项目)</v>
          </cell>
          <cell r="H4870" t="str">
            <v>张朝亮</v>
          </cell>
          <cell r="I4870">
            <v>15228205853</v>
          </cell>
        </row>
        <row r="4871">
          <cell r="A4871" t="str">
            <v>润耀</v>
          </cell>
          <cell r="B4871" t="str">
            <v>螺纹钢</v>
          </cell>
          <cell r="C4871" t="str">
            <v>HRB400E Φ18 9m</v>
          </cell>
          <cell r="D4871" t="str">
            <v>吨</v>
          </cell>
          <cell r="E4871">
            <v>4</v>
          </cell>
          <cell r="F4871">
            <v>45848</v>
          </cell>
          <cell r="G4871" t="str">
            <v>(五冶钢构宜宾南溪区项目土建4标)四川省宜宾市高县高县庆符镇鹅卵新农村高县广久大道(庆符厂房项目)</v>
          </cell>
          <cell r="H4871" t="str">
            <v>张朝亮</v>
          </cell>
          <cell r="I4871">
            <v>15228205853</v>
          </cell>
        </row>
        <row r="4872">
          <cell r="A4872" t="str">
            <v>润耀</v>
          </cell>
          <cell r="B4872" t="str">
            <v>螺纹钢</v>
          </cell>
          <cell r="C4872" t="str">
            <v>HRB400E Φ20 9m</v>
          </cell>
          <cell r="D4872" t="str">
            <v>吨</v>
          </cell>
          <cell r="E4872">
            <v>6</v>
          </cell>
          <cell r="F4872">
            <v>45848</v>
          </cell>
          <cell r="G4872" t="str">
            <v>(五冶钢构宜宾南溪区项目土建4标)四川省宜宾市高县高县庆符镇鹅卵新农村高县广久大道(庆符厂房项目)</v>
          </cell>
          <cell r="H4872" t="str">
            <v>张朝亮</v>
          </cell>
          <cell r="I4872">
            <v>15228205853</v>
          </cell>
        </row>
        <row r="4873">
          <cell r="A4873" t="str">
            <v>润耀</v>
          </cell>
          <cell r="B4873" t="str">
            <v>螺纹钢</v>
          </cell>
          <cell r="C4873" t="str">
            <v>HRB400E Φ22 9m</v>
          </cell>
          <cell r="D4873" t="str">
            <v>吨</v>
          </cell>
          <cell r="E4873">
            <v>4</v>
          </cell>
          <cell r="F4873">
            <v>45848</v>
          </cell>
          <cell r="G4873" t="str">
            <v>(五冶钢构宜宾南溪区项目土建4标)四川省宜宾市高县高县庆符镇鹅卵新农村高县广久大道(庆符厂房项目)</v>
          </cell>
          <cell r="H4873" t="str">
            <v>张朝亮</v>
          </cell>
          <cell r="I4873">
            <v>15228205853</v>
          </cell>
        </row>
        <row r="4874">
          <cell r="A4874" t="str">
            <v>润耀</v>
          </cell>
          <cell r="B4874" t="str">
            <v>螺纹钢</v>
          </cell>
          <cell r="C4874" t="str">
            <v>HRB400E Φ25 9m</v>
          </cell>
          <cell r="D4874" t="str">
            <v>吨</v>
          </cell>
          <cell r="E4874">
            <v>75</v>
          </cell>
          <cell r="F4874">
            <v>45848</v>
          </cell>
          <cell r="G4874" t="str">
            <v>(五冶钢构宜宾南溪区项目土建4标)四川省宜宾市高县高县庆符镇鹅卵新农村高县广久大道(庆符厂房项目)</v>
          </cell>
          <cell r="H4874" t="str">
            <v>张朝亮</v>
          </cell>
          <cell r="I4874">
            <v>15228205853</v>
          </cell>
        </row>
        <row r="4875">
          <cell r="A4875" t="str">
            <v>钢固融</v>
          </cell>
          <cell r="B4875" t="str">
            <v>盘螺</v>
          </cell>
          <cell r="C4875" t="str">
            <v>HRB400E Φ8</v>
          </cell>
          <cell r="D4875" t="str">
            <v>吨</v>
          </cell>
          <cell r="E4875">
            <v>4</v>
          </cell>
          <cell r="F4875">
            <v>45849</v>
          </cell>
          <cell r="G4875" t="str">
            <v>（中核华兴-峨眉山项目）四川省乐山市峨眉山市双福镇梓橦庙红华五期中核华兴工地</v>
          </cell>
          <cell r="H4875" t="str">
            <v>李汉军</v>
          </cell>
          <cell r="I4875" t="str">
            <v>18691249091</v>
          </cell>
        </row>
        <row r="4876">
          <cell r="A4876" t="str">
            <v>钢固融</v>
          </cell>
          <cell r="B4876" t="str">
            <v>高线</v>
          </cell>
          <cell r="C4876" t="str">
            <v>HPB300 6</v>
          </cell>
          <cell r="D4876" t="str">
            <v>吨</v>
          </cell>
          <cell r="E4876">
            <v>30</v>
          </cell>
          <cell r="F4876">
            <v>45849</v>
          </cell>
          <cell r="G4876" t="str">
            <v>（中核华兴-峨眉山项目）四川省乐山市峨眉山市双福镇梓橦庙红华五期中核华兴工地</v>
          </cell>
          <cell r="H4876" t="str">
            <v>李汉军</v>
          </cell>
          <cell r="I4876" t="str">
            <v>18691249091</v>
          </cell>
        </row>
        <row r="4877">
          <cell r="A4877" t="str">
            <v>润耀</v>
          </cell>
          <cell r="B4877" t="str">
            <v>螺纹钢</v>
          </cell>
          <cell r="C4877" t="str">
            <v>HRB400EФ14*9m</v>
          </cell>
          <cell r="D4877" t="str">
            <v>吨</v>
          </cell>
          <cell r="E4877">
            <v>10</v>
          </cell>
          <cell r="F4877">
            <v>45849</v>
          </cell>
          <cell r="G4877" t="str">
            <v>（中核中原-温江光明苑三期项目）四川省成都市温江区金马街道光明苑三期项目</v>
          </cell>
          <cell r="H4877" t="str">
            <v>王生斌</v>
          </cell>
          <cell r="I4877">
            <v>15228858118</v>
          </cell>
        </row>
        <row r="4878">
          <cell r="A4878" t="str">
            <v>润耀</v>
          </cell>
          <cell r="B4878" t="str">
            <v>螺纹钢</v>
          </cell>
          <cell r="C4878" t="str">
            <v>HRB400EФ16*9m</v>
          </cell>
          <cell r="D4878" t="str">
            <v>吨</v>
          </cell>
          <cell r="E4878">
            <v>16</v>
          </cell>
          <cell r="F4878">
            <v>45849</v>
          </cell>
          <cell r="G4878" t="str">
            <v>（中核中原-温江光明苑三期项目）四川省成都市温江区金马街道光明苑三期项目</v>
          </cell>
          <cell r="H4878" t="str">
            <v>王生斌</v>
          </cell>
          <cell r="I4878">
            <v>15228858118</v>
          </cell>
        </row>
        <row r="4879">
          <cell r="A4879" t="str">
            <v>润耀</v>
          </cell>
          <cell r="B4879" t="str">
            <v>螺纹钢</v>
          </cell>
          <cell r="C4879" t="str">
            <v>HRB400EФ18*9m</v>
          </cell>
          <cell r="D4879" t="str">
            <v>吨</v>
          </cell>
          <cell r="E4879">
            <v>4</v>
          </cell>
          <cell r="F4879">
            <v>45849</v>
          </cell>
          <cell r="G4879" t="str">
            <v>（中核中原-温江光明苑三期项目）四川省成都市温江区金马街道光明苑三期项目</v>
          </cell>
          <cell r="H4879" t="str">
            <v>王生斌</v>
          </cell>
          <cell r="I4879">
            <v>15228858118</v>
          </cell>
        </row>
        <row r="4880">
          <cell r="A4880" t="str">
            <v>润耀</v>
          </cell>
          <cell r="B4880" t="str">
            <v>螺纹钢</v>
          </cell>
          <cell r="C4880" t="str">
            <v>HRB400EФ16*12m</v>
          </cell>
          <cell r="D4880" t="str">
            <v>吨</v>
          </cell>
          <cell r="E4880">
            <v>16</v>
          </cell>
          <cell r="F4880">
            <v>45849</v>
          </cell>
          <cell r="G4880" t="str">
            <v>（中核中原-温江光明苑三期项目）四川省成都市温江区金马街道光明苑三期项目</v>
          </cell>
          <cell r="H4880" t="str">
            <v>王生斌</v>
          </cell>
          <cell r="I4880">
            <v>15228858118</v>
          </cell>
        </row>
        <row r="4881">
          <cell r="A4881" t="str">
            <v>润耀</v>
          </cell>
          <cell r="B4881" t="str">
            <v>螺纹钢</v>
          </cell>
          <cell r="C4881" t="str">
            <v>HRB400EФ22*12m</v>
          </cell>
          <cell r="D4881" t="str">
            <v>吨</v>
          </cell>
          <cell r="E4881">
            <v>30</v>
          </cell>
          <cell r="F4881">
            <v>45849</v>
          </cell>
          <cell r="G4881" t="str">
            <v>（中核中原-温江光明苑三期项目）四川省成都市温江区金马街道光明苑三期项目</v>
          </cell>
          <cell r="H4881" t="str">
            <v>王生斌</v>
          </cell>
          <cell r="I4881">
            <v>15228858118</v>
          </cell>
        </row>
        <row r="4882">
          <cell r="A4882" t="str">
            <v>润耀</v>
          </cell>
          <cell r="B4882" t="str">
            <v>螺纹钢</v>
          </cell>
          <cell r="C4882" t="str">
            <v>HRB400EФ22*9m</v>
          </cell>
          <cell r="D4882" t="str">
            <v>吨</v>
          </cell>
          <cell r="E4882">
            <v>30</v>
          </cell>
          <cell r="F4882">
            <v>45849</v>
          </cell>
          <cell r="G4882" t="str">
            <v>（中核中原-温江光明苑三期项目）四川省成都市温江区金马街道光明苑三期项目</v>
          </cell>
          <cell r="H4882" t="str">
            <v>王生斌</v>
          </cell>
          <cell r="I4882">
            <v>15228858118</v>
          </cell>
        </row>
        <row r="4883">
          <cell r="A4883" t="str">
            <v>润耀</v>
          </cell>
          <cell r="B4883" t="str">
            <v>螺纹钢</v>
          </cell>
          <cell r="C4883" t="str">
            <v>HRB400EФ16*9m</v>
          </cell>
          <cell r="D4883" t="str">
            <v>吨</v>
          </cell>
          <cell r="E4883">
            <v>3</v>
          </cell>
          <cell r="F4883">
            <v>45849</v>
          </cell>
          <cell r="G4883" t="str">
            <v>（中铁九桥康新高速TJ1-3标）四川省甘孜州康定市折多塘村车管所旁（使用德胜、威钢、成实）</v>
          </cell>
          <cell r="H4883" t="str">
            <v>王营光</v>
          </cell>
          <cell r="I4883">
            <v>13479287250</v>
          </cell>
        </row>
        <row r="4884">
          <cell r="A4884" t="str">
            <v>润耀</v>
          </cell>
          <cell r="B4884" t="str">
            <v>螺纹钢</v>
          </cell>
          <cell r="C4884" t="str">
            <v>HRB400EФ20*9m</v>
          </cell>
          <cell r="D4884" t="str">
            <v>吨</v>
          </cell>
          <cell r="E4884">
            <v>5</v>
          </cell>
          <cell r="F4884">
            <v>45849</v>
          </cell>
          <cell r="G4884" t="str">
            <v>（中铁九桥康新高速TJ1-3标）四川省甘孜州康定市折多塘村车管所旁（使用德胜、威钢、成实）</v>
          </cell>
          <cell r="H4884" t="str">
            <v>王营光</v>
          </cell>
          <cell r="I4884">
            <v>13479287250</v>
          </cell>
        </row>
        <row r="4885">
          <cell r="A4885" t="str">
            <v>润耀</v>
          </cell>
          <cell r="B4885" t="str">
            <v>螺纹钢</v>
          </cell>
          <cell r="C4885" t="str">
            <v>HRB400EФ25*12m</v>
          </cell>
          <cell r="D4885" t="str">
            <v>吨</v>
          </cell>
          <cell r="E4885">
            <v>17</v>
          </cell>
          <cell r="F4885">
            <v>45849</v>
          </cell>
          <cell r="G4885" t="str">
            <v>（中铁九桥康新高速TJ1-3标）四川省甘孜州康定市折多塘村车管所旁（使用德胜、威钢、成实）</v>
          </cell>
          <cell r="H4885" t="str">
            <v>王营光</v>
          </cell>
          <cell r="I4885">
            <v>13479287250</v>
          </cell>
        </row>
        <row r="4886">
          <cell r="A4886" t="str">
            <v>润耀</v>
          </cell>
          <cell r="B4886" t="str">
            <v>螺纹钢</v>
          </cell>
          <cell r="C4886" t="str">
            <v>HRB400EФ28*12m</v>
          </cell>
          <cell r="D4886" t="str">
            <v>吨</v>
          </cell>
          <cell r="E4886">
            <v>43</v>
          </cell>
          <cell r="F4886">
            <v>45849</v>
          </cell>
          <cell r="G4886" t="str">
            <v>（中铁九桥康新高速TJ1-3标）四川省甘孜州康定市折多塘村车管所旁（使用德胜、威钢、成实）</v>
          </cell>
          <cell r="H4886" t="str">
            <v>王营光</v>
          </cell>
          <cell r="I4886">
            <v>13479287250</v>
          </cell>
        </row>
        <row r="4887">
          <cell r="A4887" t="str">
            <v>润耀</v>
          </cell>
          <cell r="B4887" t="str">
            <v>螺纹钢</v>
          </cell>
          <cell r="C4887" t="str">
            <v>HRB500E Φ28 12m</v>
          </cell>
          <cell r="D4887" t="str">
            <v>吨</v>
          </cell>
          <cell r="E4887">
            <v>90</v>
          </cell>
          <cell r="F4887">
            <v>45849</v>
          </cell>
          <cell r="G4887" t="str">
            <v>（中铁广州局-资乐高速5标）四川省眉山市东坡区多悦镇挖治田</v>
          </cell>
          <cell r="H4887" t="str">
            <v>廖俊杰</v>
          </cell>
          <cell r="I4887">
            <v>15775100965</v>
          </cell>
        </row>
        <row r="4888">
          <cell r="A4888" t="str">
            <v>润耀</v>
          </cell>
          <cell r="B4888" t="str">
            <v>螺纹钢</v>
          </cell>
          <cell r="C4888" t="str">
            <v>HRB400E Φ25 12m</v>
          </cell>
          <cell r="D4888" t="str">
            <v>吨</v>
          </cell>
          <cell r="E4888">
            <v>15</v>
          </cell>
          <cell r="F4888">
            <v>45849</v>
          </cell>
          <cell r="G4888" t="str">
            <v>（中铁广州局-资乐高速5标）四川省眉山市东坡区多悦镇挖治田</v>
          </cell>
          <cell r="H4888" t="str">
            <v>廖俊杰</v>
          </cell>
          <cell r="I4888">
            <v>15775100965</v>
          </cell>
        </row>
        <row r="4889">
          <cell r="A4889" t="str">
            <v>达钢</v>
          </cell>
          <cell r="B4889" t="str">
            <v>螺纹钢</v>
          </cell>
          <cell r="C4889" t="str">
            <v>HRB500E Φ25</v>
          </cell>
          <cell r="D4889" t="str">
            <v>吨</v>
          </cell>
          <cell r="E4889">
            <v>35</v>
          </cell>
          <cell r="F4889">
            <v>45849</v>
          </cell>
          <cell r="G4889" t="str">
            <v>（四川商建-射洪城乡一体化项目）遂宁市射洪市忠新幼儿园北侧约220米新溪小区</v>
          </cell>
          <cell r="H4889" t="str">
            <v>柏子刚</v>
          </cell>
          <cell r="I4889">
            <v>15692885305</v>
          </cell>
        </row>
        <row r="4890">
          <cell r="A4890" t="str">
            <v>达钢</v>
          </cell>
          <cell r="B4890" t="str">
            <v>高线</v>
          </cell>
          <cell r="C4890" t="str">
            <v>HPB300 Φ6</v>
          </cell>
          <cell r="D4890" t="str">
            <v>吨</v>
          </cell>
          <cell r="E4890">
            <v>5</v>
          </cell>
          <cell r="F4890">
            <v>45849</v>
          </cell>
          <cell r="G4890" t="str">
            <v>(武汉电气化局成达万高铁强电项目-渠县)四川省达州市渠县渠北镇雷家湾渠县北站旁</v>
          </cell>
          <cell r="H4890" t="str">
            <v>刘频</v>
          </cell>
          <cell r="I4890">
            <v>18779627939</v>
          </cell>
        </row>
        <row r="4891">
          <cell r="A4891" t="str">
            <v>达钢</v>
          </cell>
          <cell r="B4891" t="str">
            <v>螺纹钢</v>
          </cell>
          <cell r="C4891" t="str">
            <v>HRB400E Φ12 9m</v>
          </cell>
          <cell r="D4891" t="str">
            <v>吨</v>
          </cell>
          <cell r="E4891">
            <v>23</v>
          </cell>
          <cell r="F4891">
            <v>45849</v>
          </cell>
          <cell r="G4891" t="str">
            <v>(武汉电气化局成达万高铁强电项目-渠县)四川省达州市渠县渠北镇雷家湾渠县北站旁</v>
          </cell>
          <cell r="H4891" t="str">
            <v>刘频</v>
          </cell>
          <cell r="I4891">
            <v>18779627939</v>
          </cell>
        </row>
        <row r="4892">
          <cell r="A4892" t="str">
            <v>达钢</v>
          </cell>
          <cell r="B4892" t="str">
            <v>螺纹钢</v>
          </cell>
          <cell r="C4892" t="str">
            <v>HRB400E Φ25 9m</v>
          </cell>
          <cell r="D4892" t="str">
            <v>吨</v>
          </cell>
          <cell r="E4892">
            <v>38</v>
          </cell>
          <cell r="F4892">
            <v>45849</v>
          </cell>
          <cell r="G4892" t="str">
            <v>(武汉电气化局成达万高铁强电项目-渠县)四川省达州市渠县渠北镇雷家湾渠县北站旁</v>
          </cell>
          <cell r="H4892" t="str">
            <v>刘频</v>
          </cell>
          <cell r="I4892">
            <v>18779627939</v>
          </cell>
        </row>
        <row r="4893">
          <cell r="A4893" t="str">
            <v>晋邦</v>
          </cell>
          <cell r="B4893" t="str">
            <v>盘螺</v>
          </cell>
          <cell r="C4893" t="str">
            <v>HRB400E Φ6</v>
          </cell>
          <cell r="D4893" t="str">
            <v>吨</v>
          </cell>
          <cell r="E4893">
            <v>6</v>
          </cell>
          <cell r="F4893">
            <v>45849</v>
          </cell>
          <cell r="G4893" t="str">
            <v>（商投建工达州中医药科技园-1工区）达州市通川区达州中医药职业学院犀牛大道北段</v>
          </cell>
          <cell r="H4893" t="str">
            <v>程黄刚</v>
          </cell>
          <cell r="I4893">
            <v>15108211617</v>
          </cell>
        </row>
        <row r="4894">
          <cell r="A4894" t="str">
            <v>晋邦</v>
          </cell>
          <cell r="B4894" t="str">
            <v>盘螺</v>
          </cell>
          <cell r="C4894" t="str">
            <v>HRB400E Φ8</v>
          </cell>
          <cell r="D4894" t="str">
            <v>吨</v>
          </cell>
          <cell r="E4894">
            <v>15</v>
          </cell>
          <cell r="F4894">
            <v>45849</v>
          </cell>
          <cell r="G4894" t="str">
            <v>（商投建工达州中医药科技园-1工区）达州市通川区达州中医药职业学院犀牛大道北段</v>
          </cell>
          <cell r="H4894" t="str">
            <v>程黄刚</v>
          </cell>
          <cell r="I4894">
            <v>15108211617</v>
          </cell>
        </row>
        <row r="4895">
          <cell r="A4895" t="str">
            <v>晋邦</v>
          </cell>
          <cell r="B4895" t="str">
            <v>盘螺</v>
          </cell>
          <cell r="C4895" t="str">
            <v>HRB400E Φ10</v>
          </cell>
          <cell r="D4895" t="str">
            <v>吨</v>
          </cell>
          <cell r="E4895">
            <v>24</v>
          </cell>
          <cell r="F4895">
            <v>45849</v>
          </cell>
          <cell r="G4895" t="str">
            <v>（商投建工达州中医药科技园-1工区）达州市通川区达州中医药职业学院犀牛大道北段</v>
          </cell>
          <cell r="H4895" t="str">
            <v>程黄刚</v>
          </cell>
          <cell r="I4895">
            <v>15108211617</v>
          </cell>
        </row>
        <row r="4896">
          <cell r="A4896" t="str">
            <v>晋邦</v>
          </cell>
          <cell r="B4896" t="str">
            <v>螺纹钢</v>
          </cell>
          <cell r="C4896" t="str">
            <v>HRB400E Φ12 9m</v>
          </cell>
          <cell r="D4896" t="str">
            <v>吨</v>
          </cell>
          <cell r="E4896">
            <v>9</v>
          </cell>
          <cell r="F4896">
            <v>45849</v>
          </cell>
          <cell r="G4896" t="str">
            <v>（商投建工达州中医药科技园-1工区）达州市通川区达州中医药职业学院犀牛大道北段</v>
          </cell>
          <cell r="H4896" t="str">
            <v>程黄刚</v>
          </cell>
          <cell r="I4896">
            <v>15108211617</v>
          </cell>
        </row>
        <row r="4897">
          <cell r="A4897" t="str">
            <v>德胜</v>
          </cell>
          <cell r="B4897" t="str">
            <v>螺纹钢</v>
          </cell>
          <cell r="C4897" t="str">
            <v>HRB400E Φ20×9米</v>
          </cell>
          <cell r="D4897" t="str">
            <v>吨</v>
          </cell>
          <cell r="E4897">
            <v>35</v>
          </cell>
          <cell r="F4897">
            <v>45849</v>
          </cell>
          <cell r="G4897" t="str">
            <v>（自永2标九局西南分公司钢筋棚）四川省自贡市骑龙镇大湾村</v>
          </cell>
          <cell r="H4897" t="str">
            <v>高彦彬</v>
          </cell>
          <cell r="I4897">
            <v>13835906370</v>
          </cell>
        </row>
        <row r="4898">
          <cell r="A4898" t="str">
            <v>德胜</v>
          </cell>
          <cell r="B4898" t="str">
            <v>螺纹钢</v>
          </cell>
          <cell r="C4898" t="str">
            <v>HRB400E Φ25×9米</v>
          </cell>
          <cell r="D4898" t="str">
            <v>吨</v>
          </cell>
          <cell r="E4898">
            <v>35</v>
          </cell>
          <cell r="F4898">
            <v>45849</v>
          </cell>
          <cell r="G4898" t="str">
            <v>（自永2标九局西南分公司钢筋棚）四川省自贡市骑龙镇大湾村</v>
          </cell>
          <cell r="H4898" t="str">
            <v>高彦彬</v>
          </cell>
          <cell r="I4898">
            <v>13835906370</v>
          </cell>
        </row>
        <row r="4899">
          <cell r="A4899" t="str">
            <v>德胜</v>
          </cell>
          <cell r="B4899" t="str">
            <v>螺纹钢</v>
          </cell>
          <cell r="C4899" t="str">
            <v>HRB400E Φ25×12米</v>
          </cell>
          <cell r="D4899" t="str">
            <v>吨</v>
          </cell>
          <cell r="E4899">
            <v>35</v>
          </cell>
          <cell r="F4899">
            <v>45849</v>
          </cell>
          <cell r="G4899" t="str">
            <v>（自永2标九局西南分公司钢筋棚）四川省自贡市骑龙镇大湾村</v>
          </cell>
          <cell r="H4899" t="str">
            <v>高彦彬</v>
          </cell>
          <cell r="I4899">
            <v>13835906370</v>
          </cell>
        </row>
        <row r="4900">
          <cell r="A4900" t="str">
            <v>德胜</v>
          </cell>
          <cell r="B4900" t="str">
            <v>螺纹钢</v>
          </cell>
          <cell r="C4900" t="str">
            <v>HRB400E Φ32×9米</v>
          </cell>
          <cell r="D4900" t="str">
            <v>吨</v>
          </cell>
          <cell r="E4900">
            <v>105</v>
          </cell>
          <cell r="F4900">
            <v>45849</v>
          </cell>
          <cell r="G4900" t="str">
            <v>（自永1标八局二分公司钢筋棚）四川省自贡市大安区牛佛镇</v>
          </cell>
          <cell r="H4900" t="str">
            <v>王君杰</v>
          </cell>
          <cell r="I4900">
            <v>18919619850</v>
          </cell>
        </row>
        <row r="4901">
          <cell r="A4901" t="str">
            <v>德胜</v>
          </cell>
          <cell r="B4901" t="str">
            <v>螺纹钢</v>
          </cell>
          <cell r="C4901" t="str">
            <v>HRB500E Φ28×9米</v>
          </cell>
          <cell r="D4901" t="str">
            <v>吨</v>
          </cell>
          <cell r="E4901">
            <v>35</v>
          </cell>
          <cell r="F4901">
            <v>45849</v>
          </cell>
          <cell r="G4901" t="str">
            <v>（自永1标八局二分公司钢筋棚）四川省自贡市大安区牛佛镇</v>
          </cell>
          <cell r="H4901" t="str">
            <v>王君杰</v>
          </cell>
          <cell r="I4901">
            <v>18919619850</v>
          </cell>
        </row>
        <row r="4902">
          <cell r="A4902" t="str">
            <v>钢固融</v>
          </cell>
          <cell r="B4902" t="str">
            <v>螺纹钢</v>
          </cell>
          <cell r="C4902" t="str">
            <v>HRB500E Φ28×12米</v>
          </cell>
          <cell r="D4902" t="str">
            <v>吨</v>
          </cell>
          <cell r="E4902">
            <v>70</v>
          </cell>
          <cell r="F4902">
            <v>45849</v>
          </cell>
          <cell r="G4902" t="str">
            <v>（自永2标九局西南分公司钢筋棚）四川省自贡市骑龙镇大湾村</v>
          </cell>
          <cell r="H4902" t="str">
            <v>高彦彬</v>
          </cell>
          <cell r="I4902">
            <v>13835906370</v>
          </cell>
        </row>
        <row r="4903">
          <cell r="A4903" t="str">
            <v>润耀</v>
          </cell>
          <cell r="B4903" t="str">
            <v>螺纹钢</v>
          </cell>
          <cell r="C4903" t="str">
            <v>HRB400E Φ25 9m</v>
          </cell>
          <cell r="D4903" t="str">
            <v>吨</v>
          </cell>
          <cell r="E4903">
            <v>35</v>
          </cell>
          <cell r="F4903">
            <v>45849</v>
          </cell>
          <cell r="G4903" t="str">
            <v>（中铁二局-成渝扩容4标）四川省成都市简阳市杨家镇桐子湾村二局拌合站</v>
          </cell>
          <cell r="H4903" t="str">
            <v>陈钢</v>
          </cell>
          <cell r="I4903">
            <v>13018165813</v>
          </cell>
        </row>
        <row r="4904">
          <cell r="A4904" t="str">
            <v>泸钢</v>
          </cell>
          <cell r="B4904" t="str">
            <v>盘螺</v>
          </cell>
          <cell r="C4904" t="str">
            <v>HRB400E Φ8</v>
          </cell>
          <cell r="D4904" t="str">
            <v>吨</v>
          </cell>
          <cell r="E4904">
            <v>20</v>
          </cell>
          <cell r="F4904">
            <v>45849</v>
          </cell>
          <cell r="G4904" t="str">
            <v>(五冶钢构宜宾南溪区项目土建4标)四川省宜宾市高县高县庆符镇鹅卵新农村高县广久大道(庆符厂房项目)</v>
          </cell>
          <cell r="H4904" t="str">
            <v>张朝亮</v>
          </cell>
          <cell r="I4904">
            <v>15228205853</v>
          </cell>
        </row>
        <row r="4905">
          <cell r="A4905" t="str">
            <v>泸钢</v>
          </cell>
          <cell r="B4905" t="str">
            <v>盘螺</v>
          </cell>
          <cell r="C4905" t="str">
            <v>HRB400E Φ10</v>
          </cell>
          <cell r="D4905" t="str">
            <v>吨</v>
          </cell>
          <cell r="E4905">
            <v>11</v>
          </cell>
          <cell r="F4905">
            <v>45849</v>
          </cell>
          <cell r="G4905" t="str">
            <v>(五冶钢构宜宾南溪区项目土建4标)四川省宜宾市高县高县庆符镇鹅卵新农村高县广久大道(庆符厂房项目)</v>
          </cell>
          <cell r="H4905" t="str">
            <v>张朝亮</v>
          </cell>
          <cell r="I4905">
            <v>15228205853</v>
          </cell>
        </row>
        <row r="4906">
          <cell r="A4906" t="str">
            <v>泸钢</v>
          </cell>
          <cell r="B4906" t="str">
            <v>螺纹钢</v>
          </cell>
          <cell r="C4906" t="str">
            <v>HRB400E Φ25 9m</v>
          </cell>
          <cell r="D4906" t="str">
            <v>吨</v>
          </cell>
          <cell r="E4906">
            <v>3</v>
          </cell>
          <cell r="F4906">
            <v>45849</v>
          </cell>
          <cell r="G4906" t="str">
            <v>(五冶钢构宜宾南溪区项目土建4标)四川省宜宾市高县高县庆符镇鹅卵新农村高县广久大道(庆符厂房项目)</v>
          </cell>
          <cell r="H4906" t="str">
            <v>张朝亮</v>
          </cell>
          <cell r="I4906">
            <v>15228205853</v>
          </cell>
        </row>
        <row r="4907">
          <cell r="A4907" t="str">
            <v>钢固融</v>
          </cell>
          <cell r="B4907" t="str">
            <v>盘圆</v>
          </cell>
          <cell r="C4907" t="str">
            <v>HPB300Ф10</v>
          </cell>
          <cell r="D4907" t="str">
            <v>吨</v>
          </cell>
          <cell r="E4907">
            <v>4</v>
          </cell>
          <cell r="F4907">
            <v>45849</v>
          </cell>
          <cell r="G4907" t="str">
            <v>（中铁九桥康新高速TJ1-3标）四川省甘孜州康定市折多塘村车管所旁（使用德胜、威钢、成实）</v>
          </cell>
          <cell r="H4907" t="str">
            <v>王营光</v>
          </cell>
          <cell r="I4907">
            <v>13479287250</v>
          </cell>
        </row>
        <row r="4908">
          <cell r="A4908" t="str">
            <v>钢固融</v>
          </cell>
          <cell r="B4908" t="str">
            <v>螺纹钢</v>
          </cell>
          <cell r="C4908" t="str">
            <v>HRB400EФ16*9m</v>
          </cell>
          <cell r="D4908" t="str">
            <v>吨</v>
          </cell>
          <cell r="E4908">
            <v>27</v>
          </cell>
          <cell r="F4908">
            <v>45849</v>
          </cell>
          <cell r="G4908" t="str">
            <v>（中铁九桥康新高速TJ1-3标）四川省甘孜州康定市折多塘村车管所旁（使用德胜、威钢、成实）</v>
          </cell>
          <cell r="H4908" t="str">
            <v>王营光</v>
          </cell>
          <cell r="I4908">
            <v>13479287250</v>
          </cell>
        </row>
        <row r="4909">
          <cell r="A4909" t="str">
            <v>钢固融</v>
          </cell>
          <cell r="B4909" t="str">
            <v>螺纹钢</v>
          </cell>
          <cell r="C4909" t="str">
            <v>HRB400EФ28*12m</v>
          </cell>
          <cell r="D4909" t="str">
            <v>吨</v>
          </cell>
          <cell r="E4909">
            <v>3</v>
          </cell>
          <cell r="F4909">
            <v>45849</v>
          </cell>
          <cell r="G4909" t="str">
            <v>（中铁九桥康新高速TJ1-3标）四川省甘孜州康定市折多塘村车管所旁（使用德胜、威钢、成实）</v>
          </cell>
          <cell r="H4909" t="str">
            <v>王营光</v>
          </cell>
          <cell r="I4909">
            <v>13479287250</v>
          </cell>
        </row>
        <row r="4910">
          <cell r="A4910" t="str">
            <v>湖北商贸</v>
          </cell>
          <cell r="B4910" t="str">
            <v>高线</v>
          </cell>
          <cell r="C4910" t="str">
            <v>HPB300Φ10</v>
          </cell>
          <cell r="D4910" t="str">
            <v>吨</v>
          </cell>
          <cell r="E4910">
            <v>25</v>
          </cell>
          <cell r="F4910">
            <v>45850</v>
          </cell>
          <cell r="G4910" t="str">
            <v>（中铁广州局-资乐高速5标）四川省眉山市东坡区多悦镇挖治田</v>
          </cell>
          <cell r="H4910" t="str">
            <v>廖俊杰</v>
          </cell>
          <cell r="I4910">
            <v>15775100965</v>
          </cell>
        </row>
        <row r="4911">
          <cell r="A4911" t="str">
            <v>湖北商贸</v>
          </cell>
          <cell r="B4911" t="str">
            <v>圆钢</v>
          </cell>
          <cell r="C4911" t="str">
            <v>HPB300Φ20  9m</v>
          </cell>
          <cell r="D4911" t="str">
            <v>吨</v>
          </cell>
          <cell r="E4911">
            <v>10</v>
          </cell>
          <cell r="F4911">
            <v>45850</v>
          </cell>
          <cell r="G4911" t="str">
            <v>（中铁广州局-资乐高速5标）四川省眉山市东坡区多悦镇挖治田</v>
          </cell>
          <cell r="H4911" t="str">
            <v>廖俊杰</v>
          </cell>
          <cell r="I4911">
            <v>15775100965</v>
          </cell>
        </row>
        <row r="4912">
          <cell r="A4912" t="str">
            <v>润耀</v>
          </cell>
          <cell r="B4912" t="str">
            <v>螺纹钢</v>
          </cell>
          <cell r="C4912" t="str">
            <v>HRB400E Φ25 9m</v>
          </cell>
          <cell r="D4912" t="str">
            <v>吨</v>
          </cell>
          <cell r="E4912">
            <v>35</v>
          </cell>
          <cell r="F4912">
            <v>45850</v>
          </cell>
          <cell r="G4912" t="str">
            <v>（中铁三局成渝扩容ZCB3-1项目部）内江市胜利收费站红绿灯500米</v>
          </cell>
          <cell r="H4912" t="str">
            <v>王岩</v>
          </cell>
          <cell r="I4912">
            <v>17634813323</v>
          </cell>
        </row>
        <row r="4913">
          <cell r="A4913" t="str">
            <v>达钢</v>
          </cell>
          <cell r="B4913" t="str">
            <v>高线</v>
          </cell>
          <cell r="C4913" t="str">
            <v>HPB300 6</v>
          </cell>
          <cell r="D4913" t="str">
            <v>吨</v>
          </cell>
          <cell r="E4913">
            <v>2</v>
          </cell>
          <cell r="F4913">
            <v>45850</v>
          </cell>
          <cell r="G4913" t="str">
            <v>（中核中原-温江光明苑三期项目）四川省成都市温江区金马街道光明苑三期项目</v>
          </cell>
          <cell r="H4913" t="str">
            <v>王生斌</v>
          </cell>
          <cell r="I4913">
            <v>15228858118</v>
          </cell>
        </row>
        <row r="4914">
          <cell r="A4914" t="str">
            <v>达钢</v>
          </cell>
          <cell r="B4914" t="str">
            <v>盘螺</v>
          </cell>
          <cell r="C4914" t="str">
            <v>HRB400EФ10</v>
          </cell>
          <cell r="D4914" t="str">
            <v>吨</v>
          </cell>
          <cell r="E4914">
            <v>34</v>
          </cell>
          <cell r="F4914">
            <v>45850</v>
          </cell>
          <cell r="G4914" t="str">
            <v>（中核中原-温江光明苑三期项目）四川省成都市温江区金马街道光明苑三期项目</v>
          </cell>
          <cell r="H4914" t="str">
            <v>王生斌</v>
          </cell>
          <cell r="I4914">
            <v>15228858118</v>
          </cell>
        </row>
        <row r="4915">
          <cell r="A4915" t="str">
            <v>钢固融</v>
          </cell>
          <cell r="B4915" t="str">
            <v>高线</v>
          </cell>
          <cell r="C4915" t="str">
            <v>HPB300 Φ6</v>
          </cell>
          <cell r="D4915" t="str">
            <v>吨</v>
          </cell>
          <cell r="E4915">
            <v>3</v>
          </cell>
          <cell r="F4915">
            <v>45850</v>
          </cell>
          <cell r="G4915" t="str">
            <v>(乐山市校地共建产教融合基地建设项目二标段)四川省乐山市市中区苏稽镇</v>
          </cell>
          <cell r="H4915" t="str">
            <v>彭江涛</v>
          </cell>
          <cell r="I4915">
            <v>13990276572</v>
          </cell>
        </row>
        <row r="4916">
          <cell r="A4916" t="str">
            <v>钢固融</v>
          </cell>
          <cell r="B4916" t="str">
            <v>高线</v>
          </cell>
          <cell r="C4916" t="str">
            <v>HPB300 Φ8</v>
          </cell>
          <cell r="D4916" t="str">
            <v>吨</v>
          </cell>
          <cell r="E4916">
            <v>3</v>
          </cell>
          <cell r="F4916">
            <v>45850</v>
          </cell>
          <cell r="G4916" t="str">
            <v>(乐山市校地共建产教融合基地建设项目二标段)四川省乐山市市中区苏稽镇</v>
          </cell>
          <cell r="H4916" t="str">
            <v>彭江涛</v>
          </cell>
          <cell r="I4916">
            <v>13990276572</v>
          </cell>
        </row>
        <row r="4917">
          <cell r="A4917" t="str">
            <v>钢固融</v>
          </cell>
          <cell r="B4917" t="str">
            <v>盘螺</v>
          </cell>
          <cell r="C4917" t="str">
            <v>HRB400E Φ8</v>
          </cell>
          <cell r="D4917" t="str">
            <v>吨</v>
          </cell>
          <cell r="E4917">
            <v>12</v>
          </cell>
          <cell r="F4917">
            <v>45850</v>
          </cell>
          <cell r="G4917" t="str">
            <v>(乐山市校地共建产教融合基地建设项目二标段)四川省乐山市市中区苏稽镇</v>
          </cell>
          <cell r="H4917" t="str">
            <v>彭江涛</v>
          </cell>
          <cell r="I4917">
            <v>13990276572</v>
          </cell>
        </row>
        <row r="4918">
          <cell r="A4918" t="str">
            <v>钢固融</v>
          </cell>
          <cell r="B4918" t="str">
            <v>盘螺</v>
          </cell>
          <cell r="C4918" t="str">
            <v>HRB400E Φ10</v>
          </cell>
          <cell r="D4918" t="str">
            <v>吨</v>
          </cell>
          <cell r="E4918">
            <v>8</v>
          </cell>
          <cell r="F4918">
            <v>45850</v>
          </cell>
          <cell r="G4918" t="str">
            <v>(乐山市校地共建产教融合基地建设项目二标段)四川省乐山市市中区苏稽镇</v>
          </cell>
          <cell r="H4918" t="str">
            <v>彭江涛</v>
          </cell>
          <cell r="I4918">
            <v>13990276572</v>
          </cell>
        </row>
        <row r="4919">
          <cell r="A4919" t="str">
            <v>钢固融</v>
          </cell>
          <cell r="B4919" t="str">
            <v>盘螺</v>
          </cell>
          <cell r="C4919" t="str">
            <v>HRB400E Φ12</v>
          </cell>
          <cell r="D4919" t="str">
            <v>吨</v>
          </cell>
          <cell r="E4919">
            <v>6</v>
          </cell>
          <cell r="F4919">
            <v>45850</v>
          </cell>
          <cell r="G4919" t="str">
            <v>(乐山市校地共建产教融合基地建设项目二标段)四川省乐山市市中区苏稽镇</v>
          </cell>
          <cell r="H4919" t="str">
            <v>彭江涛</v>
          </cell>
          <cell r="I4919">
            <v>13990276572</v>
          </cell>
        </row>
        <row r="4920">
          <cell r="A4920" t="str">
            <v>钢固融</v>
          </cell>
          <cell r="B4920" t="str">
            <v>螺纹钢</v>
          </cell>
          <cell r="C4920" t="str">
            <v>HRB400E Φ16 9m</v>
          </cell>
          <cell r="D4920" t="str">
            <v>吨</v>
          </cell>
          <cell r="E4920">
            <v>3</v>
          </cell>
          <cell r="F4920">
            <v>45850</v>
          </cell>
          <cell r="G4920" t="str">
            <v>(乐山市校地共建产教融合基地建设项目二标段)四川省乐山市市中区苏稽镇</v>
          </cell>
          <cell r="H4920" t="str">
            <v>彭江涛</v>
          </cell>
          <cell r="I4920">
            <v>13990276572</v>
          </cell>
        </row>
        <row r="4921">
          <cell r="A4921" t="str">
            <v>钢固融</v>
          </cell>
          <cell r="B4921" t="str">
            <v>螺纹钢</v>
          </cell>
          <cell r="C4921" t="str">
            <v>HRB500E Φ22</v>
          </cell>
          <cell r="D4921" t="str">
            <v>吨</v>
          </cell>
          <cell r="E4921">
            <v>12</v>
          </cell>
          <cell r="F4921">
            <v>45850</v>
          </cell>
          <cell r="G4921" t="str">
            <v>(乐山市校地共建产教融合基地建设项目二标段)四川省乐山市市中区苏稽镇</v>
          </cell>
          <cell r="H4921" t="str">
            <v>彭江涛</v>
          </cell>
          <cell r="I4921">
            <v>13990276572</v>
          </cell>
        </row>
        <row r="4922">
          <cell r="A4922" t="str">
            <v>钢固融</v>
          </cell>
          <cell r="B4922" t="str">
            <v>螺纹钢</v>
          </cell>
          <cell r="C4922" t="str">
            <v>HRB500E Φ25</v>
          </cell>
          <cell r="D4922" t="str">
            <v>吨</v>
          </cell>
          <cell r="E4922">
            <v>12</v>
          </cell>
          <cell r="F4922">
            <v>45850</v>
          </cell>
          <cell r="G4922" t="str">
            <v>(乐山市校地共建产教融合基地建设项目二标段)四川省乐山市市中区苏稽镇</v>
          </cell>
          <cell r="H4922" t="str">
            <v>彭江涛</v>
          </cell>
          <cell r="I4922">
            <v>13990276572</v>
          </cell>
        </row>
        <row r="4923">
          <cell r="A4923" t="str">
            <v>钢固融</v>
          </cell>
          <cell r="B4923" t="str">
            <v>螺纹钢</v>
          </cell>
          <cell r="C4923" t="str">
            <v>HRB500E Φ28</v>
          </cell>
          <cell r="D4923" t="str">
            <v>吨</v>
          </cell>
          <cell r="E4923">
            <v>8</v>
          </cell>
          <cell r="F4923">
            <v>45850</v>
          </cell>
          <cell r="G4923" t="str">
            <v>(乐山市校地共建产教融合基地建设项目二标段)四川省乐山市市中区苏稽镇</v>
          </cell>
          <cell r="H4923" t="str">
            <v>彭江涛</v>
          </cell>
          <cell r="I4923">
            <v>13990276572</v>
          </cell>
        </row>
        <row r="4924">
          <cell r="A4924" t="str">
            <v>德胜</v>
          </cell>
          <cell r="B4924" t="str">
            <v>螺纹钢</v>
          </cell>
          <cell r="C4924" t="str">
            <v>HRB400E Φ18 9m</v>
          </cell>
          <cell r="D4924" t="str">
            <v>吨</v>
          </cell>
          <cell r="E4924">
            <v>14</v>
          </cell>
          <cell r="F4924">
            <v>45850</v>
          </cell>
          <cell r="G4924" t="str">
            <v>(乐山市校地共建产教融合基地建设项目二标段)四川省乐山市市中区苏稽镇</v>
          </cell>
          <cell r="H4924" t="str">
            <v>彭江涛</v>
          </cell>
          <cell r="I4924">
            <v>13990276572</v>
          </cell>
        </row>
        <row r="4925">
          <cell r="A4925" t="str">
            <v>德胜</v>
          </cell>
          <cell r="B4925" t="str">
            <v>螺纹钢</v>
          </cell>
          <cell r="C4925" t="str">
            <v>HRB500E Φ16</v>
          </cell>
          <cell r="D4925" t="str">
            <v>吨</v>
          </cell>
          <cell r="E4925">
            <v>4</v>
          </cell>
          <cell r="F4925">
            <v>45850</v>
          </cell>
          <cell r="G4925" t="str">
            <v>(乐山市校地共建产教融合基地建设项目二标段)四川省乐山市市中区苏稽镇</v>
          </cell>
          <cell r="H4925" t="str">
            <v>彭江涛</v>
          </cell>
          <cell r="I4925">
            <v>13990276572</v>
          </cell>
        </row>
        <row r="4926">
          <cell r="A4926" t="str">
            <v>德胜</v>
          </cell>
          <cell r="B4926" t="str">
            <v>螺纹钢</v>
          </cell>
          <cell r="C4926" t="str">
            <v>HRB500E Φ18</v>
          </cell>
          <cell r="D4926" t="str">
            <v>吨</v>
          </cell>
          <cell r="E4926">
            <v>7</v>
          </cell>
          <cell r="F4926">
            <v>45850</v>
          </cell>
          <cell r="G4926" t="str">
            <v>(乐山市校地共建产教融合基地建设项目二标段)四川省乐山市市中区苏稽镇</v>
          </cell>
          <cell r="H4926" t="str">
            <v>彭江涛</v>
          </cell>
          <cell r="I4926">
            <v>13990276572</v>
          </cell>
        </row>
        <row r="4927">
          <cell r="A4927" t="str">
            <v>德胜</v>
          </cell>
          <cell r="B4927" t="str">
            <v>螺纹钢</v>
          </cell>
          <cell r="C4927" t="str">
            <v>HRB500E Φ20</v>
          </cell>
          <cell r="D4927" t="str">
            <v>吨</v>
          </cell>
          <cell r="E4927">
            <v>5</v>
          </cell>
          <cell r="F4927">
            <v>45850</v>
          </cell>
          <cell r="G4927" t="str">
            <v>(乐山市校地共建产教融合基地建设项目二标段)四川省乐山市市中区苏稽镇</v>
          </cell>
          <cell r="H4927" t="str">
            <v>彭江涛</v>
          </cell>
          <cell r="I4927">
            <v>13990276572</v>
          </cell>
        </row>
        <row r="4928">
          <cell r="A4928" t="str">
            <v>德胜</v>
          </cell>
          <cell r="B4928" t="str">
            <v>螺纹钢</v>
          </cell>
          <cell r="C4928" t="str">
            <v>HRB500E Φ32</v>
          </cell>
          <cell r="D4928" t="str">
            <v>吨</v>
          </cell>
          <cell r="E4928">
            <v>7</v>
          </cell>
          <cell r="F4928">
            <v>45850</v>
          </cell>
          <cell r="G4928" t="str">
            <v>(乐山市校地共建产教融合基地建设项目二标段)四川省乐山市市中区苏稽镇</v>
          </cell>
          <cell r="H4928" t="str">
            <v>彭江涛</v>
          </cell>
          <cell r="I4928">
            <v>13990276572</v>
          </cell>
        </row>
        <row r="4929">
          <cell r="A4929" t="str">
            <v>泸钢</v>
          </cell>
          <cell r="B4929" t="str">
            <v>螺纹钢</v>
          </cell>
          <cell r="C4929" t="str">
            <v>HRB400E Φ14 12m</v>
          </cell>
          <cell r="D4929" t="str">
            <v>吨</v>
          </cell>
          <cell r="E4929">
            <v>6</v>
          </cell>
          <cell r="F4929">
            <v>45850</v>
          </cell>
          <cell r="G4929" t="str">
            <v>(五冶钢构宜宾南溪区项目土建4标)四川省宜宾市高县高县庆符镇鹅卵新农村高县广久大道(庆符厂房项目)</v>
          </cell>
          <cell r="H4929" t="str">
            <v>张朝亮</v>
          </cell>
          <cell r="I4929">
            <v>15228205853</v>
          </cell>
        </row>
        <row r="4930">
          <cell r="A4930" t="str">
            <v>泸钢</v>
          </cell>
          <cell r="B4930" t="str">
            <v>螺纹钢</v>
          </cell>
          <cell r="C4930" t="str">
            <v>HRB400E Φ16 12m</v>
          </cell>
          <cell r="D4930" t="str">
            <v>吨</v>
          </cell>
          <cell r="E4930">
            <v>3</v>
          </cell>
          <cell r="F4930">
            <v>45850</v>
          </cell>
          <cell r="G4930" t="str">
            <v>(五冶钢构宜宾南溪区项目土建4标)四川省宜宾市高县高县庆符镇鹅卵新农村高县广久大道(庆符厂房项目)</v>
          </cell>
          <cell r="H4930" t="str">
            <v>张朝亮</v>
          </cell>
          <cell r="I4930">
            <v>15228205853</v>
          </cell>
        </row>
        <row r="4931">
          <cell r="A4931" t="str">
            <v>泸钢</v>
          </cell>
          <cell r="B4931" t="str">
            <v>螺纹钢</v>
          </cell>
          <cell r="C4931" t="str">
            <v>HRB400E Φ20 12m</v>
          </cell>
          <cell r="D4931" t="str">
            <v>吨</v>
          </cell>
          <cell r="E4931">
            <v>3</v>
          </cell>
          <cell r="F4931">
            <v>45850</v>
          </cell>
          <cell r="G4931" t="str">
            <v>(五冶钢构宜宾南溪区项目土建4标)四川省宜宾市高县高县庆符镇鹅卵新农村高县广久大道(庆符厂房项目)</v>
          </cell>
          <cell r="H4931" t="str">
            <v>张朝亮</v>
          </cell>
          <cell r="I4931">
            <v>15228205853</v>
          </cell>
        </row>
        <row r="4932">
          <cell r="A4932" t="str">
            <v>泸钢</v>
          </cell>
          <cell r="B4932" t="str">
            <v>螺纹钢</v>
          </cell>
          <cell r="C4932" t="str">
            <v>HRB400E Φ22 12m</v>
          </cell>
          <cell r="D4932" t="str">
            <v>吨</v>
          </cell>
          <cell r="E4932">
            <v>3</v>
          </cell>
          <cell r="F4932">
            <v>45850</v>
          </cell>
          <cell r="G4932" t="str">
            <v>(五冶钢构宜宾南溪区项目土建4标)四川省宜宾市高县高县庆符镇鹅卵新农村高县广久大道(庆符厂房项目)</v>
          </cell>
          <cell r="H4932" t="str">
            <v>张朝亮</v>
          </cell>
          <cell r="I4932">
            <v>15228205853</v>
          </cell>
        </row>
        <row r="4933">
          <cell r="A4933" t="str">
            <v>泸钢</v>
          </cell>
          <cell r="B4933" t="str">
            <v>螺纹钢</v>
          </cell>
          <cell r="C4933" t="str">
            <v>HRB400E Φ25 12m</v>
          </cell>
          <cell r="D4933" t="str">
            <v>吨</v>
          </cell>
          <cell r="E4933">
            <v>21</v>
          </cell>
          <cell r="F4933">
            <v>45850</v>
          </cell>
          <cell r="G4933" t="str">
            <v>(五冶钢构宜宾南溪区项目土建4标)四川省宜宾市高县高县庆符镇鹅卵新农村高县广久大道(庆符厂房项目)</v>
          </cell>
          <cell r="H4933" t="str">
            <v>张朝亮</v>
          </cell>
          <cell r="I4933">
            <v>15228205853</v>
          </cell>
        </row>
        <row r="4934">
          <cell r="A4934" t="str">
            <v>德胜</v>
          </cell>
          <cell r="B4934" t="str">
            <v>螺纹钢</v>
          </cell>
          <cell r="C4934" t="str">
            <v>HRB400EФ18*9m</v>
          </cell>
          <cell r="D4934" t="str">
            <v>吨</v>
          </cell>
          <cell r="E4934">
            <v>35</v>
          </cell>
          <cell r="F4934">
            <v>45851</v>
          </cell>
          <cell r="G4934" t="str">
            <v>（中核中原-温江光明苑三期项目）四川省成都市温江区金马街道光明苑三期项目</v>
          </cell>
          <cell r="H4934" t="str">
            <v>王生斌</v>
          </cell>
          <cell r="I4934">
            <v>15228858118</v>
          </cell>
        </row>
        <row r="4935">
          <cell r="A4935" t="str">
            <v>德胜</v>
          </cell>
          <cell r="B4935" t="str">
            <v>螺纹钢</v>
          </cell>
          <cell r="C4935" t="str">
            <v>HRB400E Φ28 9m</v>
          </cell>
          <cell r="D4935" t="str">
            <v>吨</v>
          </cell>
          <cell r="E4935">
            <v>35</v>
          </cell>
          <cell r="F4935">
            <v>45851</v>
          </cell>
          <cell r="G4935" t="str">
            <v>（中铁广州局-资乐高速5标）四川省乐山市井研县希望大道116号</v>
          </cell>
          <cell r="H4935" t="str">
            <v>廖俊杰</v>
          </cell>
          <cell r="I4935">
            <v>15775100965</v>
          </cell>
        </row>
        <row r="4936">
          <cell r="A4936" t="str">
            <v>泸钢</v>
          </cell>
          <cell r="B4936" t="str">
            <v>螺纹钢</v>
          </cell>
          <cell r="C4936" t="str">
            <v>HRB400E Φ25×12米</v>
          </cell>
          <cell r="D4936" t="str">
            <v>吨</v>
          </cell>
          <cell r="E4936">
            <v>35</v>
          </cell>
          <cell r="F4936">
            <v>45851</v>
          </cell>
          <cell r="G4936" t="str">
            <v>（自永2标九局西南分公司钢筋棚）四川省自贡市骑龙镇大湾村</v>
          </cell>
          <cell r="H4936" t="str">
            <v>高彦彬</v>
          </cell>
          <cell r="I4936">
            <v>13835906370</v>
          </cell>
        </row>
        <row r="4937">
          <cell r="A4937" t="str">
            <v>达钢</v>
          </cell>
          <cell r="B4937" t="str">
            <v>盘螺</v>
          </cell>
          <cell r="C4937" t="str">
            <v>HRB400E Φ8</v>
          </cell>
          <cell r="D4937" t="str">
            <v>吨</v>
          </cell>
          <cell r="E4937">
            <v>45</v>
          </cell>
          <cell r="F4937">
            <v>45852</v>
          </cell>
          <cell r="G4937" t="str">
            <v>（商投建工达州中医药科技园-4工区-7号楼）达州市通川区达州中医药职业学院犀牛大道北段</v>
          </cell>
          <cell r="H4937" t="str">
            <v>张扬</v>
          </cell>
          <cell r="I4937">
            <v>18381904567</v>
          </cell>
        </row>
        <row r="4938">
          <cell r="A4938" t="str">
            <v>达钢</v>
          </cell>
          <cell r="B4938" t="str">
            <v>盘螺</v>
          </cell>
          <cell r="C4938" t="str">
            <v>HRB400E Φ6</v>
          </cell>
          <cell r="D4938" t="str">
            <v>吨</v>
          </cell>
          <cell r="E4938">
            <v>15</v>
          </cell>
          <cell r="F4938">
            <v>45852</v>
          </cell>
          <cell r="G4938" t="str">
            <v>（商投建工达州中医药科技园-4工区-8号楼）达州市通川区达州中医药职业学院犀牛大道北段</v>
          </cell>
          <cell r="H4938" t="str">
            <v>张扬</v>
          </cell>
          <cell r="I4938">
            <v>18381904567</v>
          </cell>
        </row>
        <row r="4939">
          <cell r="A4939" t="str">
            <v>达钢</v>
          </cell>
          <cell r="B4939" t="str">
            <v>盘螺</v>
          </cell>
          <cell r="C4939" t="str">
            <v>HRB400E Φ8</v>
          </cell>
          <cell r="D4939" t="str">
            <v>吨</v>
          </cell>
          <cell r="E4939">
            <v>24</v>
          </cell>
          <cell r="F4939">
            <v>45852</v>
          </cell>
          <cell r="G4939" t="str">
            <v>（商投建工达州中医药科技园-4工区-8号楼）达州市通川区达州中医药职业学院犀牛大道北段</v>
          </cell>
          <cell r="H4939" t="str">
            <v>张扬</v>
          </cell>
          <cell r="I4939">
            <v>18381904567</v>
          </cell>
        </row>
        <row r="4940">
          <cell r="A4940" t="str">
            <v>达钢</v>
          </cell>
          <cell r="B4940" t="str">
            <v>盘螺</v>
          </cell>
          <cell r="C4940" t="str">
            <v>HRB400E Φ10</v>
          </cell>
          <cell r="D4940" t="str">
            <v>吨</v>
          </cell>
          <cell r="E4940">
            <v>5</v>
          </cell>
          <cell r="F4940">
            <v>45852</v>
          </cell>
          <cell r="G4940" t="str">
            <v>（商投建工达州中医药科技园-4工区-8号楼）达州市通川区达州中医药职业学院犀牛大道北段</v>
          </cell>
          <cell r="H4940" t="str">
            <v>张扬</v>
          </cell>
          <cell r="I4940">
            <v>18381904567</v>
          </cell>
        </row>
        <row r="4941">
          <cell r="A4941" t="str">
            <v>达钢</v>
          </cell>
          <cell r="B4941" t="str">
            <v>盘螺</v>
          </cell>
          <cell r="C4941" t="str">
            <v>HRB400E Φ6</v>
          </cell>
          <cell r="D4941" t="str">
            <v>吨</v>
          </cell>
          <cell r="E4941">
            <v>5</v>
          </cell>
          <cell r="F4941">
            <v>45852</v>
          </cell>
          <cell r="G4941" t="str">
            <v>（商投建工达州中医药科技园-1工区）达州市通川区达州中医药职业学院犀牛大道北段</v>
          </cell>
          <cell r="H4941" t="str">
            <v>程黄刚</v>
          </cell>
          <cell r="I4941">
            <v>15108211617</v>
          </cell>
        </row>
        <row r="4942">
          <cell r="A4942" t="str">
            <v>达钢</v>
          </cell>
          <cell r="B4942" t="str">
            <v>盘螺</v>
          </cell>
          <cell r="C4942" t="str">
            <v>HRB400E Φ8</v>
          </cell>
          <cell r="D4942" t="str">
            <v>吨</v>
          </cell>
          <cell r="E4942">
            <v>15</v>
          </cell>
          <cell r="F4942">
            <v>45852</v>
          </cell>
          <cell r="G4942" t="str">
            <v>（商投建工达州中医药科技园-1工区）达州市通川区达州中医药职业学院犀牛大道北段</v>
          </cell>
          <cell r="H4942" t="str">
            <v>程黄刚</v>
          </cell>
          <cell r="I4942">
            <v>15108211617</v>
          </cell>
        </row>
        <row r="4943">
          <cell r="A4943" t="str">
            <v>达钢</v>
          </cell>
          <cell r="B4943" t="str">
            <v>盘螺</v>
          </cell>
          <cell r="C4943" t="str">
            <v>HRB400E Φ10</v>
          </cell>
          <cell r="D4943" t="str">
            <v>吨</v>
          </cell>
          <cell r="E4943">
            <v>22</v>
          </cell>
          <cell r="F4943">
            <v>45852</v>
          </cell>
          <cell r="G4943" t="str">
            <v>（商投建工达州中医药科技园-1工区）达州市通川区达州中医药职业学院犀牛大道北段</v>
          </cell>
          <cell r="H4943" t="str">
            <v>程黄刚</v>
          </cell>
          <cell r="I4943">
            <v>15108211617</v>
          </cell>
        </row>
        <row r="4944">
          <cell r="A4944" t="str">
            <v>达钢</v>
          </cell>
          <cell r="B4944" t="str">
            <v>螺纹钢</v>
          </cell>
          <cell r="C4944" t="str">
            <v>HRB400E Φ12 9m</v>
          </cell>
          <cell r="D4944" t="str">
            <v>吨</v>
          </cell>
          <cell r="E4944">
            <v>9</v>
          </cell>
          <cell r="F4944">
            <v>45852</v>
          </cell>
          <cell r="G4944" t="str">
            <v>（商投建工达州中医药科技园-1工区）达州市通川区达州中医药职业学院犀牛大道北段</v>
          </cell>
          <cell r="H4944" t="str">
            <v>程黄刚</v>
          </cell>
          <cell r="I4944">
            <v>15108211617</v>
          </cell>
        </row>
        <row r="4945">
          <cell r="A4945" t="str">
            <v>达钢</v>
          </cell>
          <cell r="B4945" t="str">
            <v>螺纹钢</v>
          </cell>
          <cell r="C4945" t="str">
            <v>HRB400E Φ12 9m</v>
          </cell>
          <cell r="D4945" t="str">
            <v>吨</v>
          </cell>
          <cell r="E4945">
            <v>35</v>
          </cell>
          <cell r="F4945">
            <v>45852</v>
          </cell>
          <cell r="G4945" t="str">
            <v>(五冶钢构医学科学产业园建设项目房建连接线道路工程-2)四川省南充市顺庆区搬罾街道学府大道二段</v>
          </cell>
          <cell r="H4945" t="str">
            <v>陈有璋</v>
          </cell>
          <cell r="I4945">
            <v>15982411682</v>
          </cell>
        </row>
        <row r="4946">
          <cell r="A4946" t="str">
            <v>钢固融</v>
          </cell>
          <cell r="B4946" t="str">
            <v>螺纹钢</v>
          </cell>
          <cell r="C4946" t="str">
            <v>HRB400EФ12*9m</v>
          </cell>
          <cell r="D4946" t="str">
            <v>吨</v>
          </cell>
          <cell r="E4946">
            <v>15</v>
          </cell>
          <cell r="F4946">
            <v>45852</v>
          </cell>
          <cell r="G4946" t="str">
            <v>（中核中原-温江北林医养综合体项目）四川省成都市温江区万春大道第三人民医院东</v>
          </cell>
          <cell r="H4946" t="str">
            <v>蔡杰</v>
          </cell>
          <cell r="I4946">
            <v>18875129329</v>
          </cell>
        </row>
        <row r="4947">
          <cell r="A4947" t="str">
            <v>钢固融</v>
          </cell>
          <cell r="B4947" t="str">
            <v>螺纹钢</v>
          </cell>
          <cell r="C4947" t="str">
            <v>HRB400EФ18*12m</v>
          </cell>
          <cell r="D4947" t="str">
            <v>吨</v>
          </cell>
          <cell r="E4947">
            <v>20</v>
          </cell>
          <cell r="F4947">
            <v>45852</v>
          </cell>
          <cell r="G4947" t="str">
            <v>（中核中原-温江北林医养综合体项目）四川省成都市温江区万春大道第三人民医院东</v>
          </cell>
          <cell r="H4947" t="str">
            <v>蔡杰</v>
          </cell>
          <cell r="I4947">
            <v>18875129329</v>
          </cell>
        </row>
        <row r="4948">
          <cell r="A4948" t="str">
            <v>钢固融</v>
          </cell>
          <cell r="B4948" t="str">
            <v>盘螺</v>
          </cell>
          <cell r="C4948" t="str">
            <v>HRB400EΦ6</v>
          </cell>
          <cell r="D4948" t="str">
            <v>吨</v>
          </cell>
          <cell r="E4948">
            <v>5</v>
          </cell>
          <cell r="F4948">
            <v>45852</v>
          </cell>
          <cell r="G4948" t="str">
            <v>（中核中原-温江北林医养综合体项目）四川省成都市温江区万春大道第三人民医院东</v>
          </cell>
          <cell r="H4948" t="str">
            <v>蔡杰</v>
          </cell>
          <cell r="I4948">
            <v>18875129329</v>
          </cell>
        </row>
        <row r="4949">
          <cell r="A4949" t="str">
            <v>钢固融</v>
          </cell>
          <cell r="B4949" t="str">
            <v>盘螺</v>
          </cell>
          <cell r="C4949" t="str">
            <v>HRB400EΦ8</v>
          </cell>
          <cell r="D4949" t="str">
            <v>吨</v>
          </cell>
          <cell r="E4949">
            <v>8</v>
          </cell>
          <cell r="F4949">
            <v>45852</v>
          </cell>
          <cell r="G4949" t="str">
            <v>（中核中原-温江北林医养综合体项目）四川省成都市温江区万春大道第三人民医院东</v>
          </cell>
          <cell r="H4949" t="str">
            <v>蔡杰</v>
          </cell>
          <cell r="I4949">
            <v>18875129329</v>
          </cell>
        </row>
        <row r="4950">
          <cell r="A4950" t="str">
            <v>钢固融</v>
          </cell>
          <cell r="B4950" t="str">
            <v>盘螺</v>
          </cell>
          <cell r="C4950" t="str">
            <v>HRB400EΦ10</v>
          </cell>
          <cell r="D4950" t="str">
            <v>吨</v>
          </cell>
          <cell r="E4950">
            <v>20</v>
          </cell>
          <cell r="F4950">
            <v>45852</v>
          </cell>
          <cell r="G4950" t="str">
            <v>（中核中原-温江北林医养综合体项目）四川省成都市温江区万春大道第三人民医院东</v>
          </cell>
          <cell r="H4950" t="str">
            <v>蔡杰</v>
          </cell>
          <cell r="I4950">
            <v>18875129329</v>
          </cell>
        </row>
        <row r="4951">
          <cell r="A4951" t="str">
            <v>钢固融</v>
          </cell>
          <cell r="B4951" t="str">
            <v>盘圆</v>
          </cell>
          <cell r="C4951" t="str">
            <v>HPB300Ф8</v>
          </cell>
          <cell r="D4951" t="str">
            <v>吨</v>
          </cell>
          <cell r="E4951">
            <v>2</v>
          </cell>
          <cell r="F4951">
            <v>45852</v>
          </cell>
          <cell r="G4951" t="str">
            <v>（中核中原-温江北林医养综合体项目）四川省成都市温江区万春大道第三人民医院东</v>
          </cell>
          <cell r="H4951" t="str">
            <v>蔡杰</v>
          </cell>
          <cell r="I4951">
            <v>18875129329</v>
          </cell>
        </row>
        <row r="4952">
          <cell r="A4952" t="str">
            <v>晋邦</v>
          </cell>
          <cell r="B4952" t="str">
            <v>螺纹钢</v>
          </cell>
          <cell r="C4952" t="str">
            <v>HRB400EФ12*9m</v>
          </cell>
          <cell r="D4952" t="str">
            <v>吨</v>
          </cell>
          <cell r="E4952">
            <v>22</v>
          </cell>
          <cell r="F4952">
            <v>45852</v>
          </cell>
          <cell r="G4952" t="str">
            <v>（中核华兴市政道路项目部）四川省南充市营山县咸安大道成都元泽环境技术有限公司营山分公司</v>
          </cell>
          <cell r="H4952" t="str">
            <v>黎家敏</v>
          </cell>
          <cell r="I4952" t="str">
            <v>15082798787</v>
          </cell>
        </row>
        <row r="4953">
          <cell r="A4953" t="str">
            <v>晋邦</v>
          </cell>
          <cell r="B4953" t="str">
            <v>螺纹钢</v>
          </cell>
          <cell r="C4953" t="str">
            <v>HRB400EФ22*9m</v>
          </cell>
          <cell r="D4953" t="str">
            <v>吨</v>
          </cell>
          <cell r="E4953">
            <v>11</v>
          </cell>
          <cell r="F4953">
            <v>45852</v>
          </cell>
          <cell r="G4953" t="str">
            <v>（中核华兴市政道路项目部）四川省南充市营山县咸安大道成都元泽环境技术有限公司营山分公司</v>
          </cell>
          <cell r="H4953" t="str">
            <v>黎家敏</v>
          </cell>
          <cell r="I4953" t="str">
            <v>15082798787</v>
          </cell>
        </row>
        <row r="4954">
          <cell r="A4954" t="str">
            <v>达钢</v>
          </cell>
          <cell r="B4954" t="str">
            <v>盘螺</v>
          </cell>
          <cell r="C4954" t="str">
            <v>HRB400EΦ 10mm</v>
          </cell>
          <cell r="D4954" t="str">
            <v>吨</v>
          </cell>
          <cell r="E4954">
            <v>2.5</v>
          </cell>
          <cell r="F4954">
            <v>45852</v>
          </cell>
          <cell r="G4954" t="str">
            <v>（中核华兴市政道路项目部）四川省南充市营山县咸安大道成都元泽环境技术有限公司营山分公司</v>
          </cell>
          <cell r="H4954" t="str">
            <v>黎家敏</v>
          </cell>
          <cell r="I4954" t="str">
            <v>15082798787</v>
          </cell>
        </row>
        <row r="4955">
          <cell r="A4955" t="str">
            <v>达钢</v>
          </cell>
          <cell r="B4955" t="str">
            <v>螺纹钢</v>
          </cell>
          <cell r="C4955" t="str">
            <v>HRB400EФ12*9m</v>
          </cell>
          <cell r="D4955" t="str">
            <v>吨</v>
          </cell>
          <cell r="E4955">
            <v>6</v>
          </cell>
          <cell r="F4955">
            <v>45852</v>
          </cell>
          <cell r="G4955" t="str">
            <v>（中核华兴市政道路项目部）四川省南充市营山县咸安大道成都元泽环境技术有限公司营山分公司</v>
          </cell>
          <cell r="H4955" t="str">
            <v>黎家敏</v>
          </cell>
          <cell r="I4955" t="str">
            <v>15082798787</v>
          </cell>
        </row>
        <row r="4956">
          <cell r="A4956" t="str">
            <v>达钢</v>
          </cell>
          <cell r="B4956" t="str">
            <v>螺纹钢</v>
          </cell>
          <cell r="C4956" t="str">
            <v>HRB400EФ28*9m</v>
          </cell>
          <cell r="D4956" t="str">
            <v>吨</v>
          </cell>
          <cell r="E4956">
            <v>28</v>
          </cell>
          <cell r="F4956">
            <v>45852</v>
          </cell>
          <cell r="G4956" t="str">
            <v>（中核华兴市政道路项目部）四川省南充市营山县咸安大道成都元泽环境技术有限公司营山分公司</v>
          </cell>
          <cell r="H4956" t="str">
            <v>黎家敏</v>
          </cell>
          <cell r="I4956" t="str">
            <v>15082798787</v>
          </cell>
        </row>
        <row r="4957">
          <cell r="A4957" t="str">
            <v>德胜</v>
          </cell>
          <cell r="B4957" t="str">
            <v>螺纹钢</v>
          </cell>
          <cell r="C4957" t="str">
            <v>HRB400EФ18*9m</v>
          </cell>
          <cell r="D4957" t="str">
            <v>吨</v>
          </cell>
          <cell r="E4957">
            <v>35</v>
          </cell>
          <cell r="F4957">
            <v>45852</v>
          </cell>
          <cell r="G4957" t="str">
            <v>（中铁六局呼和公司康新高速TJ4-2标）四川省甘孜藏族自治州康定市新都桥镇东俄罗三村中建八局搅拌站旁</v>
          </cell>
          <cell r="H4957" t="str">
            <v>许文刚</v>
          </cell>
          <cell r="I4957">
            <v>15848808186</v>
          </cell>
        </row>
        <row r="4958">
          <cell r="A4958" t="str">
            <v>德胜</v>
          </cell>
          <cell r="B4958" t="str">
            <v>螺纹钢</v>
          </cell>
          <cell r="C4958" t="str">
            <v>HRB400EФ22*9m</v>
          </cell>
          <cell r="D4958" t="str">
            <v>吨</v>
          </cell>
          <cell r="E4958">
            <v>35</v>
          </cell>
          <cell r="F4958">
            <v>45852</v>
          </cell>
          <cell r="G4958" t="str">
            <v>（中铁六局呼和公司康新高速TJ4-2标）四川省甘孜藏族自治州康定市新都桥镇东俄罗三村中建八局搅拌站旁</v>
          </cell>
          <cell r="H4958" t="str">
            <v>许文刚</v>
          </cell>
          <cell r="I4958">
            <v>15848808186</v>
          </cell>
        </row>
        <row r="4959">
          <cell r="A4959" t="str">
            <v>德胜</v>
          </cell>
          <cell r="B4959" t="str">
            <v>螺纹钢</v>
          </cell>
          <cell r="C4959" t="str">
            <v>HRB400E Φ28×9米</v>
          </cell>
          <cell r="D4959" t="str">
            <v>吨</v>
          </cell>
          <cell r="E4959">
            <v>70</v>
          </cell>
          <cell r="F4959">
            <v>45852</v>
          </cell>
          <cell r="G4959" t="str">
            <v>（自永1标八局二分公司二分部）自贡市沿滩区川南中小企业创业园(金川路东50米)</v>
          </cell>
          <cell r="H4959" t="str">
            <v>李锐</v>
          </cell>
          <cell r="I4959">
            <v>13890668545</v>
          </cell>
        </row>
        <row r="4960">
          <cell r="A4960" t="str">
            <v>德胜</v>
          </cell>
          <cell r="B4960" t="str">
            <v>螺纹钢</v>
          </cell>
          <cell r="C4960" t="str">
            <v>HRB400E Φ20×9米</v>
          </cell>
          <cell r="D4960" t="str">
            <v>吨</v>
          </cell>
          <cell r="E4960">
            <v>27.5</v>
          </cell>
          <cell r="F4960">
            <v>45852</v>
          </cell>
          <cell r="G4960" t="str">
            <v>（自永1标八局二分公司二分部）自贡市沿滩区川南中小企业创业园(金川路东50米)</v>
          </cell>
          <cell r="H4960" t="str">
            <v>李锐</v>
          </cell>
          <cell r="I4960">
            <v>13890668545</v>
          </cell>
        </row>
        <row r="4961">
          <cell r="A4961" t="str">
            <v>德胜</v>
          </cell>
          <cell r="B4961" t="str">
            <v>螺纹钢</v>
          </cell>
          <cell r="C4961" t="str">
            <v>HRB400E Φ25×9米</v>
          </cell>
          <cell r="D4961" t="str">
            <v>吨</v>
          </cell>
          <cell r="E4961">
            <v>7.5</v>
          </cell>
          <cell r="F4961">
            <v>45852</v>
          </cell>
          <cell r="G4961" t="str">
            <v>（自永1标八局二分公司二分部）自贡市沿滩区川南中小企业创业园(金川路东50米)</v>
          </cell>
          <cell r="H4961" t="str">
            <v>李锐</v>
          </cell>
          <cell r="I4961">
            <v>13890668545</v>
          </cell>
        </row>
        <row r="4962">
          <cell r="A4962" t="str">
            <v>德胜</v>
          </cell>
          <cell r="B4962" t="str">
            <v>螺纹钢</v>
          </cell>
          <cell r="C4962" t="str">
            <v>HRB400E Φ28×12米</v>
          </cell>
          <cell r="D4962" t="str">
            <v>吨</v>
          </cell>
          <cell r="E4962">
            <v>35</v>
          </cell>
          <cell r="F4962">
            <v>45852</v>
          </cell>
          <cell r="G4962" t="str">
            <v>自永4标一局四公司（四川省内江市隆昌市金鹅街道自永4标一局四公司钢筋棚）</v>
          </cell>
          <cell r="H4962" t="str">
            <v>郝优</v>
          </cell>
          <cell r="I4962">
            <v>13891371707</v>
          </cell>
        </row>
        <row r="4963">
          <cell r="A4963" t="str">
            <v>德胜</v>
          </cell>
          <cell r="B4963" t="str">
            <v>螺纹钢</v>
          </cell>
          <cell r="C4963" t="str">
            <v>HRB400E Φ25×9米</v>
          </cell>
          <cell r="D4963" t="str">
            <v>吨</v>
          </cell>
          <cell r="E4963">
            <v>35</v>
          </cell>
          <cell r="F4963">
            <v>45852</v>
          </cell>
          <cell r="G4963" t="str">
            <v>自永4标一局四公司（四川省内江市隆昌市金鹅街道自永4标一局四公司钢筋棚）</v>
          </cell>
          <cell r="H4963" t="str">
            <v>郝优</v>
          </cell>
          <cell r="I4963">
            <v>13891371707</v>
          </cell>
        </row>
        <row r="4964">
          <cell r="A4964" t="str">
            <v>德胜</v>
          </cell>
          <cell r="B4964" t="str">
            <v>螺纹钢</v>
          </cell>
          <cell r="C4964" t="str">
            <v>HRB500E Φ25×9米</v>
          </cell>
          <cell r="D4964" t="str">
            <v>吨</v>
          </cell>
          <cell r="E4964">
            <v>35</v>
          </cell>
          <cell r="F4964">
            <v>45852</v>
          </cell>
          <cell r="G4964" t="str">
            <v>自永4标一局四公司（四川省内江市隆昌市金鹅街道自永4标一局四公司钢筋棚）</v>
          </cell>
          <cell r="H4964" t="str">
            <v>郝优</v>
          </cell>
          <cell r="I4964">
            <v>13891371707</v>
          </cell>
        </row>
        <row r="4965">
          <cell r="A4965" t="str">
            <v>德胜</v>
          </cell>
          <cell r="B4965" t="str">
            <v>螺纹钢</v>
          </cell>
          <cell r="C4965" t="str">
            <v>HRB400E Φ20×12米</v>
          </cell>
          <cell r="D4965" t="str">
            <v>吨</v>
          </cell>
          <cell r="E4965">
            <v>35</v>
          </cell>
          <cell r="F4965">
            <v>45852</v>
          </cell>
          <cell r="G4965" t="str">
            <v>自永4标一局四公司（四川省内江市隆昌市金鹅街道自永4标一局四公司钢筋棚）</v>
          </cell>
          <cell r="H4965" t="str">
            <v>郝优</v>
          </cell>
          <cell r="I4965">
            <v>13891371707</v>
          </cell>
        </row>
        <row r="4966">
          <cell r="A4966" t="str">
            <v>泸钢</v>
          </cell>
          <cell r="B4966" t="str">
            <v>高线</v>
          </cell>
          <cell r="C4966" t="str">
            <v>HPB300E Φ10</v>
          </cell>
          <cell r="D4966" t="str">
            <v>吨</v>
          </cell>
          <cell r="E4966">
            <v>35</v>
          </cell>
          <cell r="F4966">
            <v>45852</v>
          </cell>
          <cell r="G4966" t="str">
            <v>（自永2标九局西南分公司钢筋棚）四川省自贡市骑龙镇大湾村</v>
          </cell>
          <cell r="H4966" t="str">
            <v>高彦彬</v>
          </cell>
          <cell r="I4966">
            <v>13835906370</v>
          </cell>
        </row>
        <row r="4967">
          <cell r="A4967" t="str">
            <v>泸钢</v>
          </cell>
          <cell r="B4967" t="str">
            <v>盘螺</v>
          </cell>
          <cell r="C4967" t="str">
            <v>HRB400E Φ12</v>
          </cell>
          <cell r="D4967" t="str">
            <v>吨</v>
          </cell>
          <cell r="E4967">
            <v>35</v>
          </cell>
          <cell r="F4967">
            <v>45852</v>
          </cell>
          <cell r="G4967" t="str">
            <v>（自永2标九局西南分公司钢筋棚）四川省自贡市骑龙镇大湾村</v>
          </cell>
          <cell r="H4967" t="str">
            <v>高彦彬</v>
          </cell>
          <cell r="I4967">
            <v>13835906370</v>
          </cell>
        </row>
        <row r="4968">
          <cell r="A4968" t="str">
            <v>润耀</v>
          </cell>
          <cell r="B4968" t="str">
            <v>螺纹钢</v>
          </cell>
          <cell r="C4968" t="str">
            <v>HRB400E Φ14 9m</v>
          </cell>
          <cell r="D4968" t="str">
            <v>吨</v>
          </cell>
          <cell r="E4968">
            <v>20</v>
          </cell>
          <cell r="F4968">
            <v>45852</v>
          </cell>
          <cell r="G4968" t="str">
            <v>(五冶建设扩建艺体中学二期工程)四川省成都市双流区光荣路成都艺体中学南200米</v>
          </cell>
          <cell r="H4968" t="str">
            <v>谢序强</v>
          </cell>
          <cell r="I4968">
            <v>13458588232</v>
          </cell>
        </row>
        <row r="4969">
          <cell r="A4969" t="str">
            <v>润耀</v>
          </cell>
          <cell r="B4969" t="str">
            <v>螺纹钢</v>
          </cell>
          <cell r="C4969" t="str">
            <v>HRB400E Φ18 9m</v>
          </cell>
          <cell r="D4969" t="str">
            <v>吨</v>
          </cell>
          <cell r="E4969">
            <v>20</v>
          </cell>
          <cell r="F4969">
            <v>45852</v>
          </cell>
          <cell r="G4969" t="str">
            <v>(五冶建设扩建艺体中学二期工程)四川省成都市双流区光荣路成都艺体中学南200米</v>
          </cell>
          <cell r="H4969" t="str">
            <v>谢序强</v>
          </cell>
          <cell r="I4969">
            <v>13458588232</v>
          </cell>
        </row>
        <row r="4970">
          <cell r="A4970" t="str">
            <v>润耀</v>
          </cell>
          <cell r="B4970" t="str">
            <v>螺纹钢</v>
          </cell>
          <cell r="C4970" t="str">
            <v>HRB400E Φ20 9m</v>
          </cell>
          <cell r="D4970" t="str">
            <v>吨</v>
          </cell>
          <cell r="E4970">
            <v>6</v>
          </cell>
          <cell r="F4970">
            <v>45852</v>
          </cell>
          <cell r="G4970" t="str">
            <v>(五冶建设扩建艺体中学二期工程)四川省成都市双流区光荣路成都艺体中学南200米</v>
          </cell>
          <cell r="H4970" t="str">
            <v>谢序强</v>
          </cell>
          <cell r="I4970">
            <v>13458588232</v>
          </cell>
        </row>
        <row r="4971">
          <cell r="A4971" t="str">
            <v>润耀</v>
          </cell>
          <cell r="B4971" t="str">
            <v>螺纹钢</v>
          </cell>
          <cell r="C4971" t="str">
            <v>HRB400E Φ22 9m</v>
          </cell>
          <cell r="D4971" t="str">
            <v>吨</v>
          </cell>
          <cell r="E4971">
            <v>30</v>
          </cell>
          <cell r="F4971">
            <v>45852</v>
          </cell>
          <cell r="G4971" t="str">
            <v>(五冶建设扩建艺体中学二期工程)四川省成都市双流区光荣路成都艺体中学南200米</v>
          </cell>
          <cell r="H4971" t="str">
            <v>谢序强</v>
          </cell>
          <cell r="I4971">
            <v>13458588232</v>
          </cell>
        </row>
        <row r="4972">
          <cell r="A4972" t="str">
            <v>润耀</v>
          </cell>
          <cell r="B4972" t="str">
            <v>螺纹钢</v>
          </cell>
          <cell r="C4972" t="str">
            <v>HRB400E Φ28 9m</v>
          </cell>
          <cell r="D4972" t="str">
            <v>吨</v>
          </cell>
          <cell r="E4972">
            <v>30</v>
          </cell>
          <cell r="F4972">
            <v>45852</v>
          </cell>
          <cell r="G4972" t="str">
            <v>(五冶建设扩建艺体中学二期工程)四川省成都市双流区光荣路成都艺体中学南200米</v>
          </cell>
          <cell r="H4972" t="str">
            <v>谢序强</v>
          </cell>
          <cell r="I4972">
            <v>13458588232</v>
          </cell>
        </row>
        <row r="4973">
          <cell r="A4973" t="str">
            <v>润耀</v>
          </cell>
          <cell r="B4973" t="str">
            <v>螺纹钢</v>
          </cell>
          <cell r="C4973" t="str">
            <v>HRB500E Φ20</v>
          </cell>
          <cell r="D4973" t="str">
            <v>吨</v>
          </cell>
          <cell r="E4973">
            <v>10</v>
          </cell>
          <cell r="F4973">
            <v>45852</v>
          </cell>
          <cell r="G4973" t="str">
            <v>(五冶建设扩建艺体中学二期工程)四川省成都市双流区光荣路成都艺体中学南200米</v>
          </cell>
          <cell r="H4973" t="str">
            <v>谢序强</v>
          </cell>
          <cell r="I4973">
            <v>13458588232</v>
          </cell>
        </row>
        <row r="4974">
          <cell r="A4974" t="str">
            <v>润耀</v>
          </cell>
          <cell r="B4974" t="str">
            <v>螺纹钢</v>
          </cell>
          <cell r="C4974" t="str">
            <v>HRB500E Φ25</v>
          </cell>
          <cell r="D4974" t="str">
            <v>吨</v>
          </cell>
          <cell r="E4974">
            <v>25</v>
          </cell>
          <cell r="F4974">
            <v>45852</v>
          </cell>
          <cell r="G4974" t="str">
            <v>(五冶建设扩建艺体中学二期工程)四川省成都市双流区光荣路成都艺体中学南200米</v>
          </cell>
          <cell r="H4974" t="str">
            <v>谢序强</v>
          </cell>
          <cell r="I4974">
            <v>13458588232</v>
          </cell>
        </row>
        <row r="4975">
          <cell r="A4975" t="str">
            <v>润耀</v>
          </cell>
          <cell r="B4975" t="str">
            <v>螺纹钢</v>
          </cell>
          <cell r="C4975" t="str">
            <v>HRB400EФ12*9m</v>
          </cell>
          <cell r="D4975" t="str">
            <v>吨</v>
          </cell>
          <cell r="E4975">
            <v>35</v>
          </cell>
          <cell r="F4975">
            <v>45852</v>
          </cell>
          <cell r="G4975" t="str">
            <v>（中铁六局呼和公司康新高速TJ4-2标）四川省甘孜藏族自治州康定市新都桥镇东俄罗三村中建八局搅拌站旁</v>
          </cell>
          <cell r="H4975" t="str">
            <v>许文刚</v>
          </cell>
          <cell r="I4975">
            <v>15848808186</v>
          </cell>
        </row>
        <row r="4976">
          <cell r="A4976" t="str">
            <v>润耀</v>
          </cell>
          <cell r="B4976" t="str">
            <v>螺纹钢</v>
          </cell>
          <cell r="C4976" t="str">
            <v>HRB400EФ16*9m</v>
          </cell>
          <cell r="D4976" t="str">
            <v>吨</v>
          </cell>
          <cell r="E4976">
            <v>35</v>
          </cell>
          <cell r="F4976">
            <v>45852</v>
          </cell>
          <cell r="G4976" t="str">
            <v>（中铁六局呼和公司康新高速TJ4-2标）四川省甘孜藏族自治州康定市新都桥镇东俄罗三村中建八局搅拌站旁</v>
          </cell>
          <cell r="H4976" t="str">
            <v>许文刚</v>
          </cell>
          <cell r="I4976">
            <v>15848808186</v>
          </cell>
        </row>
        <row r="4977">
          <cell r="A4977" t="str">
            <v>润耀</v>
          </cell>
          <cell r="B4977" t="str">
            <v>盘螺</v>
          </cell>
          <cell r="C4977" t="str">
            <v>HRB400EΦ10</v>
          </cell>
          <cell r="D4977" t="str">
            <v>吨</v>
          </cell>
          <cell r="E4977">
            <v>35</v>
          </cell>
          <cell r="F4977">
            <v>45852</v>
          </cell>
          <cell r="G4977" t="str">
            <v>（中铁六局呼和公司康新高速TJ4-2标）四川省甘孜藏族自治州康定市新都桥镇东俄罗三村中建八局搅拌站旁</v>
          </cell>
          <cell r="H4977" t="str">
            <v>许文刚</v>
          </cell>
          <cell r="I4977">
            <v>15848808186</v>
          </cell>
        </row>
        <row r="4978">
          <cell r="A4978" t="str">
            <v>润耀</v>
          </cell>
          <cell r="B4978" t="str">
            <v>螺纹钢</v>
          </cell>
          <cell r="C4978" t="str">
            <v>HRB400EФ22*9m</v>
          </cell>
          <cell r="D4978" t="str">
            <v>吨</v>
          </cell>
          <cell r="E4978">
            <v>70</v>
          </cell>
          <cell r="F4978">
            <v>45852</v>
          </cell>
          <cell r="G4978" t="str">
            <v>（中铁一局四公司康新高速TJ1-1标贡不卡隧道）四川省甘孜州康定市折多塘村车管所旁</v>
          </cell>
          <cell r="H4978" t="str">
            <v>李彰</v>
          </cell>
          <cell r="I4978">
            <v>18523285235</v>
          </cell>
        </row>
        <row r="4979">
          <cell r="A4979" t="str">
            <v>润耀</v>
          </cell>
          <cell r="B4979" t="str">
            <v>螺纹钢</v>
          </cell>
          <cell r="C4979" t="str">
            <v>HRB400E Φ28 9m</v>
          </cell>
          <cell r="D4979" t="str">
            <v>吨</v>
          </cell>
          <cell r="E4979">
            <v>5</v>
          </cell>
          <cell r="F4979">
            <v>45852</v>
          </cell>
          <cell r="G4979" t="str">
            <v>（华西萌海科创农业生态谷）成都市简阳市白金山水库</v>
          </cell>
          <cell r="H4979" t="str">
            <v>石清国</v>
          </cell>
          <cell r="I4979">
            <v>13458642015</v>
          </cell>
        </row>
        <row r="4980">
          <cell r="A4980" t="str">
            <v>润耀</v>
          </cell>
          <cell r="B4980" t="str">
            <v>螺纹钢</v>
          </cell>
          <cell r="C4980" t="str">
            <v>HRB500E Φ14</v>
          </cell>
          <cell r="D4980" t="str">
            <v>吨</v>
          </cell>
          <cell r="E4980">
            <v>3</v>
          </cell>
          <cell r="F4980">
            <v>45852</v>
          </cell>
          <cell r="G4980" t="str">
            <v>（华西萌海科创农业生态谷）成都市简阳市白金山水库</v>
          </cell>
          <cell r="H4980" t="str">
            <v>石清国</v>
          </cell>
          <cell r="I4980">
            <v>13458642015</v>
          </cell>
        </row>
        <row r="4981">
          <cell r="A4981" t="str">
            <v>润耀</v>
          </cell>
          <cell r="B4981" t="str">
            <v>螺纹钢</v>
          </cell>
          <cell r="C4981" t="str">
            <v>HRB500E Φ16</v>
          </cell>
          <cell r="D4981" t="str">
            <v>吨</v>
          </cell>
          <cell r="E4981">
            <v>3</v>
          </cell>
          <cell r="F4981">
            <v>45852</v>
          </cell>
          <cell r="G4981" t="str">
            <v>（华西萌海科创农业生态谷）成都市简阳市白金山水库</v>
          </cell>
          <cell r="H4981" t="str">
            <v>石清国</v>
          </cell>
          <cell r="I4981">
            <v>13458642015</v>
          </cell>
        </row>
        <row r="4982">
          <cell r="A4982" t="str">
            <v>润耀</v>
          </cell>
          <cell r="B4982" t="str">
            <v>螺纹钢</v>
          </cell>
          <cell r="C4982" t="str">
            <v>HRB500E Φ22</v>
          </cell>
          <cell r="D4982" t="str">
            <v>吨</v>
          </cell>
          <cell r="E4982">
            <v>5</v>
          </cell>
          <cell r="F4982">
            <v>45852</v>
          </cell>
          <cell r="G4982" t="str">
            <v>（华西萌海科创农业生态谷）成都市简阳市白金山水库</v>
          </cell>
          <cell r="H4982" t="str">
            <v>石清国</v>
          </cell>
          <cell r="I4982">
            <v>13458642015</v>
          </cell>
        </row>
        <row r="4983">
          <cell r="A4983" t="str">
            <v>润耀</v>
          </cell>
          <cell r="B4983" t="str">
            <v>螺纹钢</v>
          </cell>
          <cell r="C4983" t="str">
            <v>HRB500E Φ25</v>
          </cell>
          <cell r="D4983" t="str">
            <v>吨</v>
          </cell>
          <cell r="E4983">
            <v>20</v>
          </cell>
          <cell r="F4983">
            <v>45852</v>
          </cell>
          <cell r="G4983" t="str">
            <v>（华西萌海科创农业生态谷）成都市简阳市白金山水库</v>
          </cell>
          <cell r="H4983" t="str">
            <v>石清国</v>
          </cell>
          <cell r="I4983">
            <v>13458642015</v>
          </cell>
        </row>
        <row r="4984">
          <cell r="A4984" t="str">
            <v>润耀</v>
          </cell>
          <cell r="B4984" t="str">
            <v>盘螺</v>
          </cell>
          <cell r="C4984" t="str">
            <v>HRB400E Φ12</v>
          </cell>
          <cell r="D4984" t="str">
            <v>吨</v>
          </cell>
          <cell r="E4984">
            <v>35</v>
          </cell>
          <cell r="F4984">
            <v>45852</v>
          </cell>
          <cell r="G4984" t="str">
            <v>（中铁广州局-资乐高速5标）四川省乐山市井研县希望大道116号</v>
          </cell>
          <cell r="H4984" t="str">
            <v>廖俊杰</v>
          </cell>
          <cell r="I4984">
            <v>15775100965</v>
          </cell>
        </row>
        <row r="4985">
          <cell r="A4985" t="str">
            <v>润耀</v>
          </cell>
          <cell r="B4985" t="str">
            <v>螺纹钢</v>
          </cell>
          <cell r="C4985" t="str">
            <v>HRB400E Φ12 12m</v>
          </cell>
          <cell r="D4985" t="str">
            <v>吨</v>
          </cell>
          <cell r="E4985">
            <v>35</v>
          </cell>
          <cell r="F4985">
            <v>45852</v>
          </cell>
          <cell r="G4985" t="str">
            <v>（中铁广州局-成渝扩容2标）成渝扩容项目ZCB3-2标2#钢筋厂【雁江区联盟桥东北50米(资资路) 】</v>
          </cell>
          <cell r="H4985" t="str">
            <v>刘沛琦</v>
          </cell>
          <cell r="I4985">
            <v>18011784798</v>
          </cell>
        </row>
        <row r="4986">
          <cell r="A4986" t="str">
            <v>润耀</v>
          </cell>
          <cell r="B4986" t="str">
            <v>螺纹钢</v>
          </cell>
          <cell r="C4986" t="str">
            <v>HRB400E Φ25 12m</v>
          </cell>
          <cell r="D4986" t="str">
            <v>吨</v>
          </cell>
          <cell r="E4986">
            <v>35</v>
          </cell>
          <cell r="F4986">
            <v>45852</v>
          </cell>
          <cell r="G4986" t="str">
            <v>（中铁广州局-成渝扩容2标）成渝扩容项目ZCB3-2标2#钢筋厂【雁江区联盟桥东北50米(资资路) 】</v>
          </cell>
          <cell r="H4986" t="str">
            <v>刘沛琦</v>
          </cell>
          <cell r="I4986">
            <v>18011784798</v>
          </cell>
        </row>
        <row r="4987">
          <cell r="A4987" t="str">
            <v>润耀</v>
          </cell>
          <cell r="B4987" t="str">
            <v>螺纹钢</v>
          </cell>
          <cell r="C4987" t="str">
            <v>HRB400E Φ28 12m</v>
          </cell>
          <cell r="D4987" t="str">
            <v>吨</v>
          </cell>
          <cell r="E4987">
            <v>35</v>
          </cell>
          <cell r="F4987">
            <v>45852</v>
          </cell>
          <cell r="G4987" t="str">
            <v>（中铁广州局-成渝扩容2标）成渝扩容项目ZCB3-2标2#钢筋厂【雁江区联盟桥东北50米(资资路) 】</v>
          </cell>
          <cell r="H4987" t="str">
            <v>刘沛琦</v>
          </cell>
          <cell r="I4987">
            <v>18011784798</v>
          </cell>
        </row>
        <row r="4988">
          <cell r="A4988" t="str">
            <v>润耀</v>
          </cell>
          <cell r="B4988" t="str">
            <v>螺纹钢</v>
          </cell>
          <cell r="C4988" t="str">
            <v>HRB400E Φ28 12m</v>
          </cell>
          <cell r="D4988" t="str">
            <v>吨</v>
          </cell>
          <cell r="E4988">
            <v>35</v>
          </cell>
          <cell r="F4988">
            <v>45852</v>
          </cell>
          <cell r="G4988" t="str">
            <v>（中铁广州局-成渝扩容2标）成渝扩容ZCB3-2标K88+109临时钢筋厂(刘家湾大桥桥头)</v>
          </cell>
          <cell r="H4988" t="str">
            <v>刘沛琦</v>
          </cell>
          <cell r="I4988">
            <v>18011784798</v>
          </cell>
        </row>
        <row r="4989">
          <cell r="A4989" t="str">
            <v>钢固融</v>
          </cell>
          <cell r="B4989" t="str">
            <v>盘圆</v>
          </cell>
          <cell r="C4989" t="str">
            <v>HPB300Ф10</v>
          </cell>
          <cell r="D4989" t="str">
            <v>吨</v>
          </cell>
          <cell r="E4989">
            <v>35</v>
          </cell>
          <cell r="F4989">
            <v>45852</v>
          </cell>
          <cell r="G4989" t="str">
            <v>（中铁八局康新高速TJ4-1标）四川省甘孜州康定市新都桥镇超限载检测站</v>
          </cell>
          <cell r="H4989" t="str">
            <v>刘俊</v>
          </cell>
          <cell r="I4989">
            <v>18587764925</v>
          </cell>
        </row>
        <row r="4990">
          <cell r="A4990" t="str">
            <v>晋邦</v>
          </cell>
          <cell r="B4990" t="str">
            <v>盘螺</v>
          </cell>
          <cell r="C4990" t="str">
            <v>HRB400E Φ8</v>
          </cell>
          <cell r="D4990" t="str">
            <v>吨</v>
          </cell>
          <cell r="E4990">
            <v>15</v>
          </cell>
          <cell r="F4990">
            <v>45853</v>
          </cell>
          <cell r="G4990" t="str">
            <v>（商投建工达州中医药科技园-4工区-11号楼）达州市通川区达州中医药职业学院犀牛大道北段</v>
          </cell>
          <cell r="H4990" t="str">
            <v>张扬</v>
          </cell>
          <cell r="I4990">
            <v>18381904567</v>
          </cell>
        </row>
        <row r="4991">
          <cell r="A4991" t="str">
            <v>晋邦</v>
          </cell>
          <cell r="B4991" t="str">
            <v>盘螺</v>
          </cell>
          <cell r="C4991" t="str">
            <v>HRB400E Φ10</v>
          </cell>
          <cell r="D4991" t="str">
            <v>吨</v>
          </cell>
          <cell r="E4991">
            <v>5</v>
          </cell>
          <cell r="F4991">
            <v>45853</v>
          </cell>
          <cell r="G4991" t="str">
            <v>（商投建工达州中医药科技园-4工区-11号楼）达州市通川区达州中医药职业学院犀牛大道北段</v>
          </cell>
          <cell r="H4991" t="str">
            <v>张扬</v>
          </cell>
          <cell r="I4991">
            <v>18381904567</v>
          </cell>
        </row>
        <row r="4992">
          <cell r="A4992" t="str">
            <v>晋邦</v>
          </cell>
          <cell r="B4992" t="str">
            <v>螺纹钢</v>
          </cell>
          <cell r="C4992" t="str">
            <v>HRB400E Φ20 9m</v>
          </cell>
          <cell r="D4992" t="str">
            <v>吨</v>
          </cell>
          <cell r="E4992">
            <v>3</v>
          </cell>
          <cell r="F4992">
            <v>45853</v>
          </cell>
          <cell r="G4992" t="str">
            <v>（商投建工达州中医药科技园-4工区-11号楼）达州市通川区达州中医药职业学院犀牛大道北段</v>
          </cell>
          <cell r="H4992" t="str">
            <v>张扬</v>
          </cell>
          <cell r="I4992">
            <v>18381904567</v>
          </cell>
        </row>
        <row r="4993">
          <cell r="A4993" t="str">
            <v>晋邦</v>
          </cell>
          <cell r="B4993" t="str">
            <v>螺纹钢</v>
          </cell>
          <cell r="C4993" t="str">
            <v>HRB400E Φ25 9m</v>
          </cell>
          <cell r="D4993" t="str">
            <v>吨</v>
          </cell>
          <cell r="E4993">
            <v>12</v>
          </cell>
          <cell r="F4993">
            <v>45853</v>
          </cell>
          <cell r="G4993" t="str">
            <v>（商投建工达州中医药科技园-4工区-11号楼）达州市通川区达州中医药职业学院犀牛大道北段</v>
          </cell>
          <cell r="H4993" t="str">
            <v>张扬</v>
          </cell>
          <cell r="I4993">
            <v>18381904567</v>
          </cell>
        </row>
        <row r="4994">
          <cell r="A4994" t="str">
            <v>冷钢（代）</v>
          </cell>
          <cell r="B4994" t="str">
            <v>螺纹钢</v>
          </cell>
          <cell r="C4994" t="str">
            <v>HRB500E Φ12</v>
          </cell>
          <cell r="D4994" t="str">
            <v>吨</v>
          </cell>
          <cell r="E4994">
            <v>12</v>
          </cell>
          <cell r="F4994">
            <v>45853</v>
          </cell>
          <cell r="G4994" t="str">
            <v>（商投建工达州中医药科技园-4工区-8号楼）达州市通川区达州中医药职业学院犀牛大道北段</v>
          </cell>
          <cell r="H4994" t="str">
            <v>张扬</v>
          </cell>
          <cell r="I4994">
            <v>18381904567</v>
          </cell>
        </row>
        <row r="4995">
          <cell r="A4995" t="str">
            <v>冷钢（代）</v>
          </cell>
          <cell r="B4995" t="str">
            <v>螺纹钢</v>
          </cell>
          <cell r="C4995" t="str">
            <v>HRB500E Φ16</v>
          </cell>
          <cell r="D4995" t="str">
            <v>吨</v>
          </cell>
          <cell r="E4995">
            <v>6</v>
          </cell>
          <cell r="F4995">
            <v>45853</v>
          </cell>
          <cell r="G4995" t="str">
            <v>（商投建工达州中医药科技园-4工区-8号楼）达州市通川区达州中医药职业学院犀牛大道北段</v>
          </cell>
          <cell r="H4995" t="str">
            <v>张扬</v>
          </cell>
          <cell r="I4995">
            <v>18381904567</v>
          </cell>
        </row>
        <row r="4996">
          <cell r="A4996" t="str">
            <v>冷钢（代）</v>
          </cell>
          <cell r="B4996" t="str">
            <v>螺纹钢</v>
          </cell>
          <cell r="C4996" t="str">
            <v>HRB500E Φ20</v>
          </cell>
          <cell r="D4996" t="str">
            <v>吨</v>
          </cell>
          <cell r="E4996">
            <v>12</v>
          </cell>
          <cell r="F4996">
            <v>45853</v>
          </cell>
          <cell r="G4996" t="str">
            <v>（商投建工达州中医药科技园-4工区-8号楼）达州市通川区达州中医药职业学院犀牛大道北段</v>
          </cell>
          <cell r="H4996" t="str">
            <v>张扬</v>
          </cell>
          <cell r="I4996">
            <v>18381904567</v>
          </cell>
        </row>
        <row r="4997">
          <cell r="A4997" t="str">
            <v>冷钢（代）</v>
          </cell>
          <cell r="B4997" t="str">
            <v>螺纹钢</v>
          </cell>
          <cell r="C4997" t="str">
            <v>HRB500E Φ25</v>
          </cell>
          <cell r="D4997" t="str">
            <v>吨</v>
          </cell>
          <cell r="E4997">
            <v>21</v>
          </cell>
          <cell r="F4997">
            <v>45853</v>
          </cell>
          <cell r="G4997" t="str">
            <v>（商投建工达州中医药科技园-4工区-8号楼）达州市通川区达州中医药职业学院犀牛大道北段</v>
          </cell>
          <cell r="H4997" t="str">
            <v>张扬</v>
          </cell>
          <cell r="I4997">
            <v>18381904567</v>
          </cell>
        </row>
        <row r="4998">
          <cell r="A4998" t="str">
            <v>润耀</v>
          </cell>
          <cell r="B4998" t="str">
            <v>螺纹钢</v>
          </cell>
          <cell r="C4998" t="str">
            <v>HRB400E Φ25 9m</v>
          </cell>
          <cell r="D4998" t="str">
            <v>吨</v>
          </cell>
          <cell r="E4998">
            <v>35</v>
          </cell>
          <cell r="F4998">
            <v>45853</v>
          </cell>
          <cell r="G4998" t="str">
            <v>（中铁广州局-成渝扩容2标）成渝扩容项目ZCB3-2标2#钢筋厂【雁江区联盟桥东北50米(资资路) 】</v>
          </cell>
          <cell r="H4998" t="str">
            <v>刘沛琦</v>
          </cell>
          <cell r="I4998">
            <v>18011784798</v>
          </cell>
        </row>
        <row r="4999">
          <cell r="A4999" t="str">
            <v>润耀</v>
          </cell>
          <cell r="B4999" t="str">
            <v>螺纹钢</v>
          </cell>
          <cell r="C4999" t="str">
            <v>HRB400E Φ28 9m</v>
          </cell>
          <cell r="D4999" t="str">
            <v>吨</v>
          </cell>
          <cell r="E4999">
            <v>35</v>
          </cell>
          <cell r="F4999">
            <v>45853</v>
          </cell>
          <cell r="G4999" t="str">
            <v>（中铁广州局-成渝扩容2标）成渝扩容项目ZCB3-2标2#钢筋厂【雁江区联盟桥东北50米(资资路) 】</v>
          </cell>
          <cell r="H4999" t="str">
            <v>刘沛琦</v>
          </cell>
          <cell r="I4999">
            <v>18011784798</v>
          </cell>
        </row>
        <row r="5000">
          <cell r="A5000" t="str">
            <v>润耀</v>
          </cell>
          <cell r="B5000" t="str">
            <v>螺纹钢</v>
          </cell>
          <cell r="C5000" t="str">
            <v>HRB400E Φ28 9m</v>
          </cell>
          <cell r="D5000" t="str">
            <v>吨</v>
          </cell>
          <cell r="E5000">
            <v>35</v>
          </cell>
          <cell r="F5000">
            <v>45853</v>
          </cell>
          <cell r="G5000" t="str">
            <v>（中铁广州局-成渝扩容2标）成渝扩容ZCB3-2标K88+109临时钢筋厂(刘家湾大桥桥头)</v>
          </cell>
          <cell r="H5000" t="str">
            <v>刘沛琦</v>
          </cell>
          <cell r="I5000">
            <v>18011784798</v>
          </cell>
        </row>
        <row r="5001">
          <cell r="A5001" t="str">
            <v>润耀</v>
          </cell>
          <cell r="B5001" t="str">
            <v>螺纹钢</v>
          </cell>
          <cell r="C5001" t="str">
            <v>HRB400E Φ28 12m</v>
          </cell>
          <cell r="D5001" t="str">
            <v>吨</v>
          </cell>
          <cell r="E5001">
            <v>35</v>
          </cell>
          <cell r="F5001">
            <v>45853</v>
          </cell>
          <cell r="G5001" t="str">
            <v>（中铁广州局-成渝扩容2标）成渝扩容ZCB3-2标K88+109临时钢筋厂(刘家湾大桥桥头)</v>
          </cell>
          <cell r="H5001" t="str">
            <v>刘沛琦</v>
          </cell>
          <cell r="I5001">
            <v>18011784798</v>
          </cell>
        </row>
        <row r="5002">
          <cell r="A5002" t="str">
            <v>润耀</v>
          </cell>
          <cell r="B5002" t="str">
            <v>螺纹钢</v>
          </cell>
          <cell r="C5002" t="str">
            <v>HRB400E Φ20 12m</v>
          </cell>
          <cell r="D5002" t="str">
            <v>吨</v>
          </cell>
          <cell r="E5002">
            <v>6</v>
          </cell>
          <cell r="F5002">
            <v>45853</v>
          </cell>
          <cell r="G5002" t="str">
            <v>（中铁北京局-资乐高速6标）四川省乐山市市中区土主镇资乐高速TJ6标项目试验室</v>
          </cell>
          <cell r="H5002" t="str">
            <v>刘岩</v>
          </cell>
          <cell r="I5002">
            <v>18543566469</v>
          </cell>
        </row>
        <row r="5003">
          <cell r="A5003" t="str">
            <v>润耀</v>
          </cell>
          <cell r="B5003" t="str">
            <v>螺纹钢</v>
          </cell>
          <cell r="C5003" t="str">
            <v>HRB400E Φ12 12m</v>
          </cell>
          <cell r="D5003" t="str">
            <v>吨</v>
          </cell>
          <cell r="E5003">
            <v>16</v>
          </cell>
          <cell r="F5003">
            <v>45853</v>
          </cell>
          <cell r="G5003" t="str">
            <v>（中铁北京局-资乐高速6标）四川省乐山市市中区土主镇资乐高速TJ6标项目试验室</v>
          </cell>
          <cell r="H5003" t="str">
            <v>刘岩</v>
          </cell>
          <cell r="I5003">
            <v>18543566469</v>
          </cell>
        </row>
        <row r="5004">
          <cell r="A5004" t="str">
            <v>润耀</v>
          </cell>
          <cell r="B5004" t="str">
            <v>螺纹钢</v>
          </cell>
          <cell r="C5004" t="str">
            <v>HRB400E Φ12 9m</v>
          </cell>
          <cell r="D5004" t="str">
            <v>吨</v>
          </cell>
          <cell r="E5004">
            <v>13</v>
          </cell>
          <cell r="F5004">
            <v>45853</v>
          </cell>
          <cell r="G5004" t="str">
            <v>（中铁北京局-资乐高速6标）四川省乐山市市中区土主镇资乐高速TJ6标项目试验室</v>
          </cell>
          <cell r="H5004" t="str">
            <v>刘岩</v>
          </cell>
          <cell r="I5004">
            <v>18543566469</v>
          </cell>
        </row>
        <row r="5005">
          <cell r="A5005" t="str">
            <v>润耀</v>
          </cell>
          <cell r="B5005" t="str">
            <v>螺纹钢</v>
          </cell>
          <cell r="C5005" t="str">
            <v>HRB400E Φ12 9m</v>
          </cell>
          <cell r="D5005" t="str">
            <v>吨</v>
          </cell>
          <cell r="E5005">
            <v>35</v>
          </cell>
          <cell r="F5005">
            <v>45853</v>
          </cell>
          <cell r="G5005" t="str">
            <v>（中铁十局-资乐高速4标）四川省眉山市仁寿县彰加镇促进村中铁十局资乐高速1#梁场</v>
          </cell>
          <cell r="H5005" t="str">
            <v>杨飞</v>
          </cell>
          <cell r="I5005">
            <v>15667998777</v>
          </cell>
        </row>
        <row r="5006">
          <cell r="A5006" t="str">
            <v>润耀</v>
          </cell>
          <cell r="B5006" t="str">
            <v>螺纹钢</v>
          </cell>
          <cell r="C5006" t="str">
            <v>HRB500E Φ25 12m</v>
          </cell>
          <cell r="D5006" t="str">
            <v>吨</v>
          </cell>
          <cell r="E5006">
            <v>35</v>
          </cell>
          <cell r="F5006">
            <v>45853</v>
          </cell>
          <cell r="G5006" t="str">
            <v>（中铁广州局-资乐高速5标）四川省乐山市井研县希望大道116号</v>
          </cell>
          <cell r="H5006" t="str">
            <v>廖俊杰</v>
          </cell>
          <cell r="I5006">
            <v>15775100965</v>
          </cell>
        </row>
        <row r="5007">
          <cell r="A5007" t="str">
            <v>润耀</v>
          </cell>
          <cell r="B5007" t="str">
            <v>盘螺</v>
          </cell>
          <cell r="C5007" t="str">
            <v>HRB400E Φ12</v>
          </cell>
          <cell r="D5007" t="str">
            <v>吨</v>
          </cell>
          <cell r="E5007">
            <v>35</v>
          </cell>
          <cell r="F5007">
            <v>45853</v>
          </cell>
          <cell r="G5007" t="str">
            <v>（中铁广州局-资乐高速5标）四川省乐山市井研县希望大道116号</v>
          </cell>
          <cell r="H5007" t="str">
            <v>廖俊杰</v>
          </cell>
          <cell r="I5007">
            <v>15775100965</v>
          </cell>
        </row>
        <row r="5008">
          <cell r="A5008" t="str">
            <v>润耀</v>
          </cell>
          <cell r="B5008" t="str">
            <v>高线</v>
          </cell>
          <cell r="C5008" t="str">
            <v>HPB300Φ10</v>
          </cell>
          <cell r="D5008" t="str">
            <v>吨</v>
          </cell>
          <cell r="E5008">
            <v>35</v>
          </cell>
          <cell r="F5008">
            <v>45853</v>
          </cell>
          <cell r="G5008" t="str">
            <v>（中铁广州局-资乐高速5标）四川省乐山市井研县希望大道116号</v>
          </cell>
          <cell r="H5008" t="str">
            <v>廖俊杰</v>
          </cell>
          <cell r="I5008">
            <v>15775100965</v>
          </cell>
        </row>
        <row r="5009">
          <cell r="A5009" t="str">
            <v>陕钢</v>
          </cell>
          <cell r="B5009" t="str">
            <v>高线</v>
          </cell>
          <cell r="C5009" t="str">
            <v>HPB300Φ12</v>
          </cell>
          <cell r="D5009" t="str">
            <v>吨</v>
          </cell>
          <cell r="E5009">
            <v>35</v>
          </cell>
          <cell r="F5009">
            <v>45853</v>
          </cell>
          <cell r="G5009" t="str">
            <v>（中铁广州局-成渝扩容2标）成渝扩容ZCB3-2标K88+109临时钢筋厂(刘家湾大桥桥头)</v>
          </cell>
          <cell r="H5009" t="str">
            <v>刘沛琦</v>
          </cell>
          <cell r="I5009">
            <v>18011784798</v>
          </cell>
        </row>
        <row r="5010">
          <cell r="A5010" t="str">
            <v>陕钢</v>
          </cell>
          <cell r="B5010" t="str">
            <v>高线</v>
          </cell>
          <cell r="C5010" t="str">
            <v>HPB300Φ12</v>
          </cell>
          <cell r="D5010" t="str">
            <v>吨</v>
          </cell>
          <cell r="E5010">
            <v>35</v>
          </cell>
          <cell r="F5010">
            <v>45853</v>
          </cell>
          <cell r="G5010" t="str">
            <v>（中铁广州局-成渝扩容2标）成渝扩容项目2标2＃拌和站【雁江区联盟桥东北50米(资资路) 】</v>
          </cell>
          <cell r="H5010" t="str">
            <v>刘沛琦</v>
          </cell>
          <cell r="I5010">
            <v>18011784798</v>
          </cell>
        </row>
        <row r="5011">
          <cell r="A5011" t="str">
            <v>凤钢</v>
          </cell>
          <cell r="B5011" t="str">
            <v>盘螺</v>
          </cell>
          <cell r="C5011" t="str">
            <v>HRB400E 10mm</v>
          </cell>
          <cell r="D5011" t="str">
            <v>吨</v>
          </cell>
          <cell r="E5011" t="str">
            <v>20</v>
          </cell>
          <cell r="F5011">
            <v>45853</v>
          </cell>
          <cell r="G5011" t="str">
            <v>（中铁五局一公司西昭高速3标)四川省凉山彝族自治州布拖县地洛镇桥边村钢筋加工厂</v>
          </cell>
          <cell r="H5011" t="str">
            <v>林正兴</v>
          </cell>
          <cell r="I5011">
            <v>18770671688</v>
          </cell>
        </row>
        <row r="5012">
          <cell r="A5012" t="str">
            <v>凤钢</v>
          </cell>
          <cell r="B5012" t="str">
            <v>螺纹钢</v>
          </cell>
          <cell r="C5012" t="str">
            <v>HRB400E 12mm</v>
          </cell>
          <cell r="D5012" t="str">
            <v>吨</v>
          </cell>
          <cell r="E5012" t="str">
            <v>40</v>
          </cell>
          <cell r="F5012">
            <v>45853</v>
          </cell>
          <cell r="G5012" t="str">
            <v>（中铁五局一公司西昭高速3标)四川省凉山彝族自治州布拖县地洛镇桥边村钢筋加工厂</v>
          </cell>
          <cell r="H5012" t="str">
            <v>林正兴</v>
          </cell>
          <cell r="I5012">
            <v>18770671688</v>
          </cell>
        </row>
        <row r="5013">
          <cell r="A5013" t="str">
            <v>德胜恒嘉</v>
          </cell>
          <cell r="B5013" t="str">
            <v>螺纹钢</v>
          </cell>
          <cell r="C5013" t="str">
            <v>HRB400E 14mm</v>
          </cell>
          <cell r="D5013" t="str">
            <v>吨</v>
          </cell>
          <cell r="E5013" t="str">
            <v>40</v>
          </cell>
          <cell r="F5013">
            <v>45853</v>
          </cell>
          <cell r="G5013" t="str">
            <v>（中铁五局一公司西昭高速3标)四川省凉山彝族自治州布拖县地洛镇桥边村钢筋加工厂</v>
          </cell>
          <cell r="H5013" t="str">
            <v>林正兴</v>
          </cell>
          <cell r="I5013">
            <v>18770671688</v>
          </cell>
        </row>
        <row r="5014">
          <cell r="A5014" t="str">
            <v>德胜恒嘉</v>
          </cell>
          <cell r="B5014" t="str">
            <v>螺纹钢</v>
          </cell>
          <cell r="C5014" t="str">
            <v>HRB400E 16mm</v>
          </cell>
          <cell r="D5014" t="str">
            <v>吨</v>
          </cell>
          <cell r="E5014" t="str">
            <v>40</v>
          </cell>
          <cell r="F5014">
            <v>45853</v>
          </cell>
          <cell r="G5014" t="str">
            <v>（中铁五局一公司西昭高速3标)四川省凉山彝族自治州布拖县地洛镇桥边村钢筋加工厂</v>
          </cell>
          <cell r="H5014" t="str">
            <v>林正兴</v>
          </cell>
          <cell r="I5014">
            <v>18770671688</v>
          </cell>
        </row>
        <row r="5015">
          <cell r="A5015" t="str">
            <v>德胜恒嘉</v>
          </cell>
          <cell r="B5015" t="str">
            <v>螺纹钢</v>
          </cell>
          <cell r="C5015" t="str">
            <v>HRB400E 18mm</v>
          </cell>
          <cell r="D5015" t="str">
            <v>吨</v>
          </cell>
          <cell r="E5015" t="str">
            <v>30</v>
          </cell>
          <cell r="F5015">
            <v>45853</v>
          </cell>
          <cell r="G5015" t="str">
            <v>（中铁五局一公司西昭高速3标)四川省凉山彝族自治州布拖县地洛镇桥边村钢筋加工厂</v>
          </cell>
          <cell r="H5015" t="str">
            <v>林正兴</v>
          </cell>
          <cell r="I5015">
            <v>18770671688</v>
          </cell>
        </row>
        <row r="5016">
          <cell r="A5016" t="str">
            <v>德胜恒嘉</v>
          </cell>
          <cell r="B5016" t="str">
            <v>螺纹钢</v>
          </cell>
          <cell r="C5016" t="str">
            <v>HRB400E 20mm</v>
          </cell>
          <cell r="D5016" t="str">
            <v>吨</v>
          </cell>
          <cell r="E5016" t="str">
            <v>40</v>
          </cell>
          <cell r="F5016">
            <v>45853</v>
          </cell>
          <cell r="G5016" t="str">
            <v>（中铁五局一公司西昭高速3标)四川省凉山彝族自治州布拖县地洛镇桥边村钢筋加工厂</v>
          </cell>
          <cell r="H5016" t="str">
            <v>林正兴</v>
          </cell>
          <cell r="I5016">
            <v>18770671688</v>
          </cell>
        </row>
        <row r="5017">
          <cell r="A5017" t="str">
            <v>凤钢</v>
          </cell>
          <cell r="B5017" t="str">
            <v>螺纹钢</v>
          </cell>
          <cell r="C5017" t="str">
            <v>HRB400E 22mm</v>
          </cell>
          <cell r="D5017" t="str">
            <v>吨</v>
          </cell>
          <cell r="E5017" t="str">
            <v>40</v>
          </cell>
          <cell r="F5017">
            <v>45853</v>
          </cell>
          <cell r="G5017" t="str">
            <v>（中铁五局一公司西昭高速3标)四川省凉山彝族自治州布拖县地洛镇桥边村钢筋加工厂</v>
          </cell>
          <cell r="H5017" t="str">
            <v>林正兴</v>
          </cell>
          <cell r="I5017">
            <v>18770671688</v>
          </cell>
        </row>
        <row r="5018">
          <cell r="A5018" t="str">
            <v>凤钢</v>
          </cell>
          <cell r="B5018" t="str">
            <v>螺纹钢</v>
          </cell>
          <cell r="C5018" t="str">
            <v>HRB500E 25mm</v>
          </cell>
          <cell r="D5018" t="str">
            <v>吨</v>
          </cell>
          <cell r="E5018" t="str">
            <v>40</v>
          </cell>
          <cell r="F5018">
            <v>45853</v>
          </cell>
          <cell r="G5018" t="str">
            <v>（中铁五局一公司西昭高速3标)四川省凉山彝族自治州布拖县地洛镇桥边村钢筋加工厂</v>
          </cell>
          <cell r="H5018" t="str">
            <v>林正兴</v>
          </cell>
          <cell r="I5018">
            <v>18770671688</v>
          </cell>
        </row>
        <row r="5019">
          <cell r="A5019" t="str">
            <v>凤钢</v>
          </cell>
          <cell r="B5019" t="str">
            <v>螺纹钢</v>
          </cell>
          <cell r="C5019" t="str">
            <v>HRB500E 32mm</v>
          </cell>
          <cell r="D5019" t="str">
            <v>吨</v>
          </cell>
          <cell r="E5019" t="str">
            <v>40</v>
          </cell>
          <cell r="F5019">
            <v>45853</v>
          </cell>
          <cell r="G5019" t="str">
            <v>（中铁五局一公司西昭高速3标)四川省凉山彝族自治州布拖县地洛镇桥边村钢筋加工厂</v>
          </cell>
          <cell r="H5019" t="str">
            <v>林正兴</v>
          </cell>
          <cell r="I5019">
            <v>18770671688</v>
          </cell>
        </row>
        <row r="5020">
          <cell r="A5020" t="str">
            <v>凤钢</v>
          </cell>
          <cell r="B5020" t="str">
            <v>螺纹钢</v>
          </cell>
          <cell r="C5020" t="str">
            <v>HRB500E 28mm</v>
          </cell>
          <cell r="D5020" t="str">
            <v>吨</v>
          </cell>
          <cell r="E5020">
            <v>40</v>
          </cell>
          <cell r="F5020">
            <v>45853</v>
          </cell>
          <cell r="G5020" t="str">
            <v>（中铁五局一公司西昭高速3标)四川省凉山彝族自治州布拖县地洛镇桥边村钢筋加工厂</v>
          </cell>
          <cell r="H5020" t="str">
            <v>林正兴</v>
          </cell>
          <cell r="I5020">
            <v>18770671688</v>
          </cell>
        </row>
        <row r="5021">
          <cell r="A5021" t="str">
            <v>吉晨盛泰</v>
          </cell>
          <cell r="B5021" t="str">
            <v>螺纹钢</v>
          </cell>
          <cell r="C5021" t="str">
            <v>HRB400EΦ12</v>
          </cell>
          <cell r="D5021" t="str">
            <v>吨</v>
          </cell>
          <cell r="E5021">
            <v>70</v>
          </cell>
          <cell r="F5021">
            <v>45853</v>
          </cell>
          <cell r="G5021" t="str">
            <v>（中铁广州局深圳公司西昭高速9标）四川省凉山彝族自治州西昌市西昌北梁场</v>
          </cell>
          <cell r="H5021" t="str">
            <v>伍红林</v>
          </cell>
          <cell r="I5021">
            <v>18683860677</v>
          </cell>
        </row>
        <row r="5022">
          <cell r="A5022" t="str">
            <v>吉晨盛泰</v>
          </cell>
          <cell r="B5022" t="str">
            <v>螺纹钢</v>
          </cell>
          <cell r="C5022" t="str">
            <v>HRB400EΦ16</v>
          </cell>
          <cell r="D5022" t="str">
            <v>吨</v>
          </cell>
          <cell r="E5022">
            <v>70</v>
          </cell>
          <cell r="F5022">
            <v>45853</v>
          </cell>
          <cell r="G5022" t="str">
            <v>（中铁广州局深圳公司西昭高速9标）四川省凉山彝族自治州西昌市西昌北梁场</v>
          </cell>
          <cell r="H5022" t="str">
            <v>伍红林</v>
          </cell>
          <cell r="I5022">
            <v>18683860677</v>
          </cell>
        </row>
        <row r="5023">
          <cell r="A5023" t="str">
            <v>凤钢</v>
          </cell>
          <cell r="B5023" t="str">
            <v>高线</v>
          </cell>
          <cell r="C5023" t="str">
            <v>HPB300Φ8</v>
          </cell>
          <cell r="D5023" t="str">
            <v>吨</v>
          </cell>
          <cell r="E5023">
            <v>50</v>
          </cell>
          <cell r="F5023">
            <v>45853</v>
          </cell>
          <cell r="G5023" t="str">
            <v>中铁隧道局路桥公司西昭高速2标1分部凉山州金阳县派来镇</v>
          </cell>
          <cell r="H5023" t="str">
            <v>杨勇</v>
          </cell>
          <cell r="I5023">
            <v>18882117172</v>
          </cell>
        </row>
        <row r="5024">
          <cell r="A5024" t="str">
            <v>德胜恒嘉</v>
          </cell>
          <cell r="B5024" t="str">
            <v>螺纹钢</v>
          </cell>
          <cell r="C5024" t="str">
            <v>HRB400EΦ12</v>
          </cell>
          <cell r="D5024" t="str">
            <v>吨</v>
          </cell>
          <cell r="E5024">
            <v>40</v>
          </cell>
          <cell r="F5024">
            <v>45853</v>
          </cell>
          <cell r="G5024" t="str">
            <v>中铁隧道局路桥公司西昭高速2标1分部凉山州金阳县派来镇</v>
          </cell>
          <cell r="H5024" t="str">
            <v>杨勇</v>
          </cell>
          <cell r="I5024">
            <v>18882117172</v>
          </cell>
        </row>
        <row r="5025">
          <cell r="A5025" t="str">
            <v>德胜恒嘉</v>
          </cell>
          <cell r="B5025" t="str">
            <v>螺纹钢</v>
          </cell>
          <cell r="C5025" t="str">
            <v>HRB400EΦ22</v>
          </cell>
          <cell r="D5025" t="str">
            <v>吨</v>
          </cell>
          <cell r="E5025">
            <v>130</v>
          </cell>
          <cell r="F5025">
            <v>45853</v>
          </cell>
          <cell r="G5025" t="str">
            <v>中铁隧道局路桥公司西昭高速2标1分部凉山州金阳县派来镇</v>
          </cell>
          <cell r="H5025" t="str">
            <v>杨勇</v>
          </cell>
          <cell r="I5025">
            <v>18882117172</v>
          </cell>
        </row>
        <row r="5026">
          <cell r="A5026" t="str">
            <v>德胜恒嘉</v>
          </cell>
          <cell r="B5026" t="str">
            <v>螺纹钢</v>
          </cell>
          <cell r="C5026" t="str">
            <v>HRB400EΦ25</v>
          </cell>
          <cell r="D5026" t="str">
            <v>吨</v>
          </cell>
          <cell r="E5026">
            <v>50</v>
          </cell>
          <cell r="F5026">
            <v>45853</v>
          </cell>
          <cell r="G5026" t="str">
            <v>中铁隧道局路桥公司西昭高速2标1分部凉山州金阳县派来镇</v>
          </cell>
          <cell r="H5026" t="str">
            <v>杨勇</v>
          </cell>
          <cell r="I5026">
            <v>18882117172</v>
          </cell>
        </row>
        <row r="5027">
          <cell r="A5027" t="str">
            <v>德胜恒嘉</v>
          </cell>
          <cell r="B5027" t="str">
            <v>螺纹钢</v>
          </cell>
          <cell r="C5027" t="str">
            <v>HRB400EΦ28</v>
          </cell>
          <cell r="D5027" t="str">
            <v>吨</v>
          </cell>
          <cell r="E5027">
            <v>20</v>
          </cell>
          <cell r="F5027">
            <v>45853</v>
          </cell>
          <cell r="G5027" t="str">
            <v>中铁隧道局路桥公司西昭高速2标1分部凉山州金阳县派来镇</v>
          </cell>
          <cell r="H5027" t="str">
            <v>杨勇</v>
          </cell>
          <cell r="I5027">
            <v>18882117172</v>
          </cell>
        </row>
        <row r="5028">
          <cell r="A5028" t="str">
            <v>吉晨盛泰</v>
          </cell>
          <cell r="B5028" t="str">
            <v>螺纹钢</v>
          </cell>
          <cell r="C5028" t="str">
            <v>HRB400EΦ16</v>
          </cell>
          <cell r="D5028" t="str">
            <v>吨</v>
          </cell>
          <cell r="E5028">
            <v>100</v>
          </cell>
          <cell r="F5028">
            <v>45853</v>
          </cell>
          <cell r="G5028" t="str">
            <v>（中铁一局四公司西昭高速6标4分部）四川省凉山彝族自治州昭觉县6表服务区A、B区</v>
          </cell>
          <cell r="H5028" t="str">
            <v>马占全</v>
          </cell>
          <cell r="I5028">
            <v>18189516465</v>
          </cell>
        </row>
        <row r="5029">
          <cell r="A5029" t="str">
            <v>德胜</v>
          </cell>
          <cell r="B5029" t="str">
            <v>螺纹钢</v>
          </cell>
          <cell r="C5029" t="str">
            <v>HRB400E Φ32×9米</v>
          </cell>
          <cell r="D5029" t="str">
            <v>吨</v>
          </cell>
          <cell r="E5029">
            <v>70</v>
          </cell>
          <cell r="F5029">
            <v>45853</v>
          </cell>
          <cell r="G5029" t="str">
            <v>（自永1标八局二分公司钢筋棚）四川省自贡市大安区牛佛镇</v>
          </cell>
          <cell r="H5029" t="str">
            <v>王君杰</v>
          </cell>
          <cell r="I5029">
            <v>18919619850</v>
          </cell>
        </row>
        <row r="5030">
          <cell r="A5030" t="str">
            <v>德胜</v>
          </cell>
          <cell r="B5030" t="str">
            <v>螺纹钢</v>
          </cell>
          <cell r="C5030" t="str">
            <v>HRB400E Φ22×9米</v>
          </cell>
          <cell r="D5030" t="str">
            <v>吨</v>
          </cell>
          <cell r="E5030">
            <v>25</v>
          </cell>
          <cell r="F5030">
            <v>45853</v>
          </cell>
          <cell r="G5030" t="str">
            <v>（自永1标八局二分公司钢筋棚）四川省自贡市大安区牛佛镇</v>
          </cell>
          <cell r="H5030" t="str">
            <v>王君杰</v>
          </cell>
          <cell r="I5030">
            <v>18919619850</v>
          </cell>
        </row>
        <row r="5031">
          <cell r="A5031" t="str">
            <v>德胜</v>
          </cell>
          <cell r="B5031" t="str">
            <v>螺纹钢</v>
          </cell>
          <cell r="C5031" t="str">
            <v>HRB400E Φ16×9米</v>
          </cell>
          <cell r="D5031" t="str">
            <v>吨</v>
          </cell>
          <cell r="E5031">
            <v>10</v>
          </cell>
          <cell r="F5031">
            <v>45853</v>
          </cell>
          <cell r="G5031" t="str">
            <v>（自永1标八局二分公司钢筋棚）四川省自贡市大安区牛佛镇</v>
          </cell>
          <cell r="H5031" t="str">
            <v>王君杰</v>
          </cell>
          <cell r="I5031">
            <v>18919619850</v>
          </cell>
        </row>
        <row r="5032">
          <cell r="A5032" t="str">
            <v>钢固融</v>
          </cell>
          <cell r="B5032" t="str">
            <v>螺纹钢</v>
          </cell>
          <cell r="C5032" t="str">
            <v>HRB400E Φ16×9米</v>
          </cell>
          <cell r="D5032" t="str">
            <v>吨</v>
          </cell>
          <cell r="E5032">
            <v>25</v>
          </cell>
          <cell r="F5032">
            <v>45853</v>
          </cell>
          <cell r="G5032" t="str">
            <v>（自永1标八局二分公司钢筋棚）四川省自贡市大安区牛佛镇</v>
          </cell>
          <cell r="H5032" t="str">
            <v>王君杰</v>
          </cell>
          <cell r="I5032">
            <v>18919619850</v>
          </cell>
        </row>
        <row r="5033">
          <cell r="A5033" t="str">
            <v>钢固融</v>
          </cell>
          <cell r="B5033" t="str">
            <v>圆钢</v>
          </cell>
          <cell r="C5033" t="str">
            <v>HPB300 Φ25</v>
          </cell>
          <cell r="D5033" t="str">
            <v>吨</v>
          </cell>
          <cell r="E5033">
            <v>6</v>
          </cell>
          <cell r="F5033">
            <v>45853</v>
          </cell>
          <cell r="G5033" t="str">
            <v>（自永1标八局二分公司钢筋棚）四川省自贡市大安区牛佛镇</v>
          </cell>
          <cell r="H5033" t="str">
            <v>王君杰</v>
          </cell>
          <cell r="I5033">
            <v>18919619850</v>
          </cell>
        </row>
        <row r="5034">
          <cell r="A5034" t="str">
            <v>钢固融</v>
          </cell>
          <cell r="B5034" t="str">
            <v>圆钢</v>
          </cell>
          <cell r="C5034" t="str">
            <v>HPB300 Φ16</v>
          </cell>
          <cell r="D5034" t="str">
            <v>吨</v>
          </cell>
          <cell r="E5034">
            <v>3</v>
          </cell>
          <cell r="F5034">
            <v>45853</v>
          </cell>
          <cell r="G5034" t="str">
            <v>（自永1标八局二分公司钢筋棚）四川省自贡市大安区牛佛镇</v>
          </cell>
          <cell r="H5034" t="str">
            <v>王君杰</v>
          </cell>
          <cell r="I5034">
            <v>18919619850</v>
          </cell>
        </row>
        <row r="5035">
          <cell r="A5035" t="str">
            <v>德胜</v>
          </cell>
          <cell r="B5035" t="str">
            <v>螺纹钢</v>
          </cell>
          <cell r="C5035" t="str">
            <v>HRB400E Φ25×9米</v>
          </cell>
          <cell r="D5035" t="str">
            <v>吨</v>
          </cell>
          <cell r="E5035">
            <v>35</v>
          </cell>
          <cell r="F5035">
            <v>45854</v>
          </cell>
          <cell r="G5035" t="str">
            <v>（自永2标九局西南分公司钢筋棚）四川省自贡市骑龙镇大湾村</v>
          </cell>
          <cell r="H5035" t="str">
            <v>高彦彬</v>
          </cell>
          <cell r="I5035">
            <v>13835906370</v>
          </cell>
        </row>
        <row r="5036">
          <cell r="A5036" t="str">
            <v>德胜</v>
          </cell>
          <cell r="B5036" t="str">
            <v>螺纹钢</v>
          </cell>
          <cell r="C5036" t="str">
            <v>HRB400E Φ20×9米</v>
          </cell>
          <cell r="D5036" t="str">
            <v>吨</v>
          </cell>
          <cell r="E5036">
            <v>35</v>
          </cell>
          <cell r="F5036">
            <v>45854</v>
          </cell>
          <cell r="G5036" t="str">
            <v>（自永2标九局西南分公司钢筋棚）四川省自贡市骑龙镇大湾村</v>
          </cell>
          <cell r="H5036" t="str">
            <v>高彦彬</v>
          </cell>
          <cell r="I5036">
            <v>13835906370</v>
          </cell>
        </row>
        <row r="5037">
          <cell r="A5037" t="str">
            <v>钢固融</v>
          </cell>
          <cell r="B5037" t="str">
            <v>盘螺</v>
          </cell>
          <cell r="C5037" t="str">
            <v>HRB400EΦ10</v>
          </cell>
          <cell r="D5037" t="str">
            <v>吨</v>
          </cell>
          <cell r="E5037">
            <v>8</v>
          </cell>
          <cell r="F5037">
            <v>45854</v>
          </cell>
          <cell r="G5037" t="str">
            <v>（中核中原-温江光明苑三期项目）四川省成都市温江区金马街道光明苑三期项目</v>
          </cell>
          <cell r="H5037" t="str">
            <v>王生斌</v>
          </cell>
          <cell r="I5037">
            <v>15228858118</v>
          </cell>
        </row>
        <row r="5038">
          <cell r="A5038" t="str">
            <v>钢固融</v>
          </cell>
          <cell r="B5038" t="str">
            <v>螺纹钢</v>
          </cell>
          <cell r="C5038" t="str">
            <v>HRB400EФ20*9m</v>
          </cell>
          <cell r="D5038" t="str">
            <v>吨</v>
          </cell>
          <cell r="E5038">
            <v>5</v>
          </cell>
          <cell r="F5038">
            <v>45854</v>
          </cell>
          <cell r="G5038" t="str">
            <v>（中核中原-温江光明苑三期项目）四川省成都市温江区金马街道光明苑三期项目</v>
          </cell>
          <cell r="H5038" t="str">
            <v>王生斌</v>
          </cell>
          <cell r="I5038">
            <v>15228858118</v>
          </cell>
        </row>
        <row r="5039">
          <cell r="A5039" t="str">
            <v>钢固融</v>
          </cell>
          <cell r="B5039" t="str">
            <v>螺纹钢</v>
          </cell>
          <cell r="C5039" t="str">
            <v>HRB400EФ22*9m</v>
          </cell>
          <cell r="D5039" t="str">
            <v>吨</v>
          </cell>
          <cell r="E5039">
            <v>43</v>
          </cell>
          <cell r="F5039">
            <v>45854</v>
          </cell>
          <cell r="G5039" t="str">
            <v>（中核中原-温江光明苑三期项目）四川省成都市温江区金马街道光明苑三期项目</v>
          </cell>
          <cell r="H5039" t="str">
            <v>王生斌</v>
          </cell>
          <cell r="I5039">
            <v>15228858118</v>
          </cell>
        </row>
        <row r="5040">
          <cell r="A5040" t="str">
            <v>钢固融</v>
          </cell>
          <cell r="B5040" t="str">
            <v>螺纹钢</v>
          </cell>
          <cell r="C5040" t="str">
            <v>HRB400EФ22*12m</v>
          </cell>
          <cell r="D5040" t="str">
            <v>吨</v>
          </cell>
          <cell r="E5040">
            <v>10</v>
          </cell>
          <cell r="F5040">
            <v>45854</v>
          </cell>
          <cell r="G5040" t="str">
            <v>（中核中原-温江光明苑三期项目）四川省成都市温江区金马街道光明苑三期项目</v>
          </cell>
          <cell r="H5040" t="str">
            <v>王生斌</v>
          </cell>
          <cell r="I5040">
            <v>15228858118</v>
          </cell>
        </row>
        <row r="5041">
          <cell r="A5041" t="str">
            <v>钢固融</v>
          </cell>
          <cell r="B5041" t="str">
            <v>盘螺</v>
          </cell>
          <cell r="C5041" t="str">
            <v>HRB400E Φ8</v>
          </cell>
          <cell r="D5041" t="str">
            <v>吨</v>
          </cell>
          <cell r="E5041">
            <v>3</v>
          </cell>
          <cell r="F5041">
            <v>45854</v>
          </cell>
          <cell r="G5041" t="str">
            <v>(乐山市校地共建产教融合基地建设项目一标段)四川省乐山市市中区苏稽镇周山嘴</v>
          </cell>
          <cell r="H5041" t="str">
            <v>范增云</v>
          </cell>
          <cell r="I5041">
            <v>13668153241</v>
          </cell>
        </row>
        <row r="5042">
          <cell r="A5042" t="str">
            <v>钢固融</v>
          </cell>
          <cell r="B5042" t="str">
            <v>螺纹钢</v>
          </cell>
          <cell r="C5042" t="str">
            <v>HRB400E Φ16 9m</v>
          </cell>
          <cell r="D5042" t="str">
            <v>吨</v>
          </cell>
          <cell r="E5042">
            <v>5</v>
          </cell>
          <cell r="F5042">
            <v>45854</v>
          </cell>
          <cell r="G5042" t="str">
            <v>(乐山市校地共建产教融合基地建设项目一标段)四川省乐山市市中区苏稽镇周山嘴</v>
          </cell>
          <cell r="H5042" t="str">
            <v>范增云</v>
          </cell>
          <cell r="I5042">
            <v>13668153241</v>
          </cell>
        </row>
        <row r="5043">
          <cell r="A5043" t="str">
            <v>钢固融</v>
          </cell>
          <cell r="B5043" t="str">
            <v>螺纹钢</v>
          </cell>
          <cell r="C5043" t="str">
            <v>HRB400E Φ18 9m</v>
          </cell>
          <cell r="D5043" t="str">
            <v>吨</v>
          </cell>
          <cell r="E5043">
            <v>3</v>
          </cell>
          <cell r="F5043">
            <v>45854</v>
          </cell>
          <cell r="G5043" t="str">
            <v>(乐山市校地共建产教融合基地建设项目一标段)四川省乐山市市中区苏稽镇周山嘴</v>
          </cell>
          <cell r="H5043" t="str">
            <v>范增云</v>
          </cell>
          <cell r="I5043">
            <v>13668153241</v>
          </cell>
        </row>
        <row r="5044">
          <cell r="A5044" t="str">
            <v>钢固融</v>
          </cell>
          <cell r="B5044" t="str">
            <v>螺纹钢</v>
          </cell>
          <cell r="C5044" t="str">
            <v>HRB400E Φ20 9m</v>
          </cell>
          <cell r="D5044" t="str">
            <v>吨</v>
          </cell>
          <cell r="E5044">
            <v>3</v>
          </cell>
          <cell r="F5044">
            <v>45854</v>
          </cell>
          <cell r="G5044" t="str">
            <v>(乐山市校地共建产教融合基地建设项目一标段)四川省乐山市市中区苏稽镇周山嘴</v>
          </cell>
          <cell r="H5044" t="str">
            <v>范增云</v>
          </cell>
          <cell r="I5044">
            <v>13668153241</v>
          </cell>
        </row>
        <row r="5045">
          <cell r="A5045" t="str">
            <v>钢固融</v>
          </cell>
          <cell r="B5045" t="str">
            <v>螺纹钢</v>
          </cell>
          <cell r="C5045" t="str">
            <v>HRB400E Φ22 9m</v>
          </cell>
          <cell r="D5045" t="str">
            <v>吨</v>
          </cell>
          <cell r="E5045">
            <v>3</v>
          </cell>
          <cell r="F5045">
            <v>45854</v>
          </cell>
          <cell r="G5045" t="str">
            <v>(乐山市校地共建产教融合基地建设项目一标段)四川省乐山市市中区苏稽镇周山嘴</v>
          </cell>
          <cell r="H5045" t="str">
            <v>范增云</v>
          </cell>
          <cell r="I5045">
            <v>13668153241</v>
          </cell>
        </row>
        <row r="5046">
          <cell r="A5046" t="str">
            <v>钢固融</v>
          </cell>
          <cell r="B5046" t="str">
            <v>螺纹钢</v>
          </cell>
          <cell r="C5046" t="str">
            <v>HRB400E Φ25 9m</v>
          </cell>
          <cell r="D5046" t="str">
            <v>吨</v>
          </cell>
          <cell r="E5046">
            <v>18</v>
          </cell>
          <cell r="F5046">
            <v>45854</v>
          </cell>
          <cell r="G5046" t="str">
            <v>(乐山市校地共建产教融合基地建设项目一标段)四川省乐山市市中区苏稽镇周山嘴</v>
          </cell>
          <cell r="H5046" t="str">
            <v>范增云</v>
          </cell>
          <cell r="I5046">
            <v>13668153241</v>
          </cell>
        </row>
        <row r="5047">
          <cell r="A5047" t="str">
            <v>泸钢</v>
          </cell>
          <cell r="B5047" t="str">
            <v>盘螺</v>
          </cell>
          <cell r="C5047" t="str">
            <v>HRB400E Φ12</v>
          </cell>
          <cell r="D5047" t="str">
            <v>吨</v>
          </cell>
          <cell r="E5047">
            <v>20</v>
          </cell>
          <cell r="F5047">
            <v>45854</v>
          </cell>
          <cell r="G5047" t="str">
            <v>(宜宾兴港三江新区长江工业园保障性租赁住房建设项目-1标)四川省宜宾市翠屏区永善路南段宜宾市三江新区长江工业园区</v>
          </cell>
          <cell r="H5047" t="str">
            <v>刘鹏</v>
          </cell>
          <cell r="I5047">
            <v>15528967666</v>
          </cell>
        </row>
        <row r="5048">
          <cell r="A5048" t="str">
            <v>泸钢</v>
          </cell>
          <cell r="B5048" t="str">
            <v>螺纹钢</v>
          </cell>
          <cell r="C5048" t="str">
            <v>HRB400E Φ16 9m</v>
          </cell>
          <cell r="D5048" t="str">
            <v>吨</v>
          </cell>
          <cell r="E5048">
            <v>3</v>
          </cell>
          <cell r="F5048">
            <v>45854</v>
          </cell>
          <cell r="G5048" t="str">
            <v>(宜宾兴港三江新区长江工业园保障性租赁住房建设项目-1标)四川省宜宾市翠屏区永善路南段宜宾市三江新区长江工业园区</v>
          </cell>
          <cell r="H5048" t="str">
            <v>刘鹏</v>
          </cell>
          <cell r="I5048">
            <v>15528967666</v>
          </cell>
        </row>
        <row r="5049">
          <cell r="A5049" t="str">
            <v>泸钢</v>
          </cell>
          <cell r="B5049" t="str">
            <v>螺纹钢</v>
          </cell>
          <cell r="C5049" t="str">
            <v>HRB400E Φ25 9m</v>
          </cell>
          <cell r="D5049" t="str">
            <v>吨</v>
          </cell>
          <cell r="E5049">
            <v>12</v>
          </cell>
          <cell r="F5049">
            <v>45854</v>
          </cell>
          <cell r="G5049" t="str">
            <v>(宜宾兴港三江新区长江工业园保障性租赁住房建设项目-土建)四川省宜宾市翠屏区永善路南段宜宾市三江新区长江工业园区</v>
          </cell>
          <cell r="H5049" t="str">
            <v>刘鹏</v>
          </cell>
          <cell r="I5049">
            <v>15528967666</v>
          </cell>
        </row>
        <row r="5050">
          <cell r="A5050" t="str">
            <v>润耀</v>
          </cell>
          <cell r="B5050" t="str">
            <v>盘螺</v>
          </cell>
          <cell r="C5050" t="str">
            <v>HRB400E Φ8</v>
          </cell>
          <cell r="D5050" t="str">
            <v>吨</v>
          </cell>
          <cell r="E5050">
            <v>5</v>
          </cell>
          <cell r="F5050">
            <v>45854</v>
          </cell>
          <cell r="G5050" t="str">
            <v>(五冶建设成都国际铁路港多式联项目)四川省成都市青白江区桂平大道成都中远海运陆港多式联运有限公司</v>
          </cell>
          <cell r="H5050" t="str">
            <v>黄勇杰</v>
          </cell>
          <cell r="I5050">
            <v>13880580196</v>
          </cell>
        </row>
        <row r="5051">
          <cell r="A5051" t="str">
            <v>润耀</v>
          </cell>
          <cell r="B5051" t="str">
            <v>盘螺</v>
          </cell>
          <cell r="C5051" t="str">
            <v>HRB400E Φ10</v>
          </cell>
          <cell r="D5051" t="str">
            <v>吨</v>
          </cell>
          <cell r="E5051">
            <v>30</v>
          </cell>
          <cell r="F5051">
            <v>45854</v>
          </cell>
          <cell r="G5051" t="str">
            <v>(五冶建设成都国际铁路港多式联项目)四川省成都市青白江区桂平大道成都中远海运陆港多式联运有限公司</v>
          </cell>
          <cell r="H5051" t="str">
            <v>黄勇杰</v>
          </cell>
          <cell r="I5051">
            <v>13880580196</v>
          </cell>
        </row>
        <row r="5052">
          <cell r="A5052" t="str">
            <v>润耀</v>
          </cell>
          <cell r="B5052" t="str">
            <v>螺纹钢</v>
          </cell>
          <cell r="C5052" t="str">
            <v>HRB400E Φ12 9m</v>
          </cell>
          <cell r="D5052" t="str">
            <v>吨</v>
          </cell>
          <cell r="E5052">
            <v>6</v>
          </cell>
          <cell r="F5052">
            <v>45854</v>
          </cell>
          <cell r="G5052" t="str">
            <v>(五冶建设成都国际铁路港多式联项目)四川省成都市青白江区桂平大道成都中远海运陆港多式联运有限公司</v>
          </cell>
          <cell r="H5052" t="str">
            <v>黄勇杰</v>
          </cell>
          <cell r="I5052">
            <v>13880580196</v>
          </cell>
        </row>
        <row r="5053">
          <cell r="A5053" t="str">
            <v>润耀</v>
          </cell>
          <cell r="B5053" t="str">
            <v>螺纹钢</v>
          </cell>
          <cell r="C5053" t="str">
            <v>HRB400E Φ14 9m</v>
          </cell>
          <cell r="D5053" t="str">
            <v>吨</v>
          </cell>
          <cell r="E5053">
            <v>9</v>
          </cell>
          <cell r="F5053">
            <v>45854</v>
          </cell>
          <cell r="G5053" t="str">
            <v>(五冶建设成都国际铁路港多式联项目)四川省成都市青白江区桂平大道成都中远海运陆港多式联运有限公司</v>
          </cell>
          <cell r="H5053" t="str">
            <v>黄勇杰</v>
          </cell>
          <cell r="I5053">
            <v>13880580196</v>
          </cell>
        </row>
        <row r="5054">
          <cell r="A5054" t="str">
            <v>润耀</v>
          </cell>
          <cell r="B5054" t="str">
            <v>螺纹钢</v>
          </cell>
          <cell r="C5054" t="str">
            <v>HRB400E Φ16 9m</v>
          </cell>
          <cell r="D5054" t="str">
            <v>吨</v>
          </cell>
          <cell r="E5054">
            <v>6</v>
          </cell>
          <cell r="F5054">
            <v>45854</v>
          </cell>
          <cell r="G5054" t="str">
            <v>(五冶建设成都国际铁路港多式联项目)四川省成都市青白江区桂平大道成都中远海运陆港多式联运有限公司</v>
          </cell>
          <cell r="H5054" t="str">
            <v>黄勇杰</v>
          </cell>
          <cell r="I5054">
            <v>13880580196</v>
          </cell>
        </row>
        <row r="5055">
          <cell r="A5055" t="str">
            <v>润耀</v>
          </cell>
          <cell r="B5055" t="str">
            <v>螺纹钢</v>
          </cell>
          <cell r="C5055" t="str">
            <v>HRB400E Φ18 9m</v>
          </cell>
          <cell r="D5055" t="str">
            <v>吨</v>
          </cell>
          <cell r="E5055">
            <v>6</v>
          </cell>
          <cell r="F5055">
            <v>45854</v>
          </cell>
          <cell r="G5055" t="str">
            <v>(五冶建设成都国际铁路港多式联项目)四川省成都市青白江区桂平大道成都中远海运陆港多式联运有限公司</v>
          </cell>
          <cell r="H5055" t="str">
            <v>黄勇杰</v>
          </cell>
          <cell r="I5055">
            <v>13880580196</v>
          </cell>
        </row>
        <row r="5056">
          <cell r="A5056" t="str">
            <v>润耀</v>
          </cell>
          <cell r="B5056" t="str">
            <v>螺纹钢</v>
          </cell>
          <cell r="C5056" t="str">
            <v>HRB400E Φ20 9m</v>
          </cell>
          <cell r="D5056" t="str">
            <v>吨</v>
          </cell>
          <cell r="E5056">
            <v>3</v>
          </cell>
          <cell r="F5056">
            <v>45854</v>
          </cell>
          <cell r="G5056" t="str">
            <v>(五冶建设成都国际铁路港多式联项目)四川省成都市青白江区桂平大道成都中远海运陆港多式联运有限公司</v>
          </cell>
          <cell r="H5056" t="str">
            <v>黄勇杰</v>
          </cell>
          <cell r="I5056">
            <v>13880580196</v>
          </cell>
        </row>
        <row r="5057">
          <cell r="A5057" t="str">
            <v>润耀</v>
          </cell>
          <cell r="B5057" t="str">
            <v>螺纹钢</v>
          </cell>
          <cell r="C5057" t="str">
            <v>HRB400E Φ22 9m</v>
          </cell>
          <cell r="D5057" t="str">
            <v>吨</v>
          </cell>
          <cell r="E5057">
            <v>6</v>
          </cell>
          <cell r="F5057">
            <v>45854</v>
          </cell>
          <cell r="G5057" t="str">
            <v>(五冶建设成都国际铁路港多式联项目)四川省成都市青白江区桂平大道成都中远海运陆港多式联运有限公司</v>
          </cell>
          <cell r="H5057" t="str">
            <v>黄勇杰</v>
          </cell>
          <cell r="I5057">
            <v>13880580196</v>
          </cell>
        </row>
        <row r="5058">
          <cell r="A5058" t="str">
            <v>德胜</v>
          </cell>
          <cell r="B5058" t="str">
            <v>螺纹钢</v>
          </cell>
          <cell r="C5058" t="str">
            <v>HRB400E Φ18 9m</v>
          </cell>
          <cell r="D5058" t="str">
            <v>吨</v>
          </cell>
          <cell r="E5058">
            <v>35</v>
          </cell>
          <cell r="F5058">
            <v>45855</v>
          </cell>
          <cell r="G5058" t="str">
            <v>(宜宾兴港三江新区长江工业园保障性租赁住房建设项目-1标)四川省宜宾市翠屏区永善路南段宜宾市三江新区长江工业园区</v>
          </cell>
          <cell r="H5058" t="str">
            <v>刘鹏</v>
          </cell>
          <cell r="I5058">
            <v>15528967666</v>
          </cell>
        </row>
        <row r="5059">
          <cell r="A5059" t="str">
            <v>泸钢</v>
          </cell>
          <cell r="B5059" t="str">
            <v>盘螺</v>
          </cell>
          <cell r="C5059" t="str">
            <v>HRB400E Φ10</v>
          </cell>
          <cell r="D5059" t="str">
            <v>吨</v>
          </cell>
          <cell r="E5059">
            <v>8</v>
          </cell>
          <cell r="F5059">
            <v>45855</v>
          </cell>
          <cell r="G5059" t="str">
            <v>(宜宾兴港三江新区长江工业园保障性租赁住房建设项目-土建)四川省宜宾市翠屏区永善路南段宜宾市三江新区长江工业园区</v>
          </cell>
          <cell r="H5059" t="str">
            <v>刘鹏</v>
          </cell>
          <cell r="I5059">
            <v>15528967666</v>
          </cell>
        </row>
        <row r="5060">
          <cell r="A5060" t="str">
            <v>泸钢</v>
          </cell>
          <cell r="B5060" t="str">
            <v>螺纹钢</v>
          </cell>
          <cell r="C5060" t="str">
            <v>HRB400E Φ12 9m</v>
          </cell>
          <cell r="D5060" t="str">
            <v>吨</v>
          </cell>
          <cell r="E5060">
            <v>10</v>
          </cell>
          <cell r="F5060">
            <v>45855</v>
          </cell>
          <cell r="G5060" t="str">
            <v>(宜宾兴港三江新区长江工业园保障性租赁住房建设项目-土建)四川省宜宾市翠屏区永善路南段宜宾市三江新区长江工业园区</v>
          </cell>
          <cell r="H5060" t="str">
            <v>刘鹏</v>
          </cell>
          <cell r="I5060">
            <v>15528967666</v>
          </cell>
        </row>
        <row r="5061">
          <cell r="A5061" t="str">
            <v>泸钢</v>
          </cell>
          <cell r="B5061" t="str">
            <v>螺纹钢</v>
          </cell>
          <cell r="C5061" t="str">
            <v>HRB400E Φ14 9m</v>
          </cell>
          <cell r="D5061" t="str">
            <v>吨</v>
          </cell>
          <cell r="E5061">
            <v>50</v>
          </cell>
          <cell r="F5061">
            <v>45855</v>
          </cell>
          <cell r="G5061" t="str">
            <v>(宜宾兴港三江新区长江工业园保障性租赁住房建设项目-土建)四川省宜宾市翠屏区永善路南段宜宾市三江新区长江工业园区</v>
          </cell>
          <cell r="H5061" t="str">
            <v>刘鹏</v>
          </cell>
          <cell r="I5061">
            <v>15528967666</v>
          </cell>
        </row>
        <row r="5062">
          <cell r="A5062" t="str">
            <v>德胜</v>
          </cell>
          <cell r="B5062" t="str">
            <v>螺纹钢</v>
          </cell>
          <cell r="C5062" t="str">
            <v>HRB400E Φ16 9m</v>
          </cell>
          <cell r="D5062" t="str">
            <v>吨</v>
          </cell>
          <cell r="E5062">
            <v>50</v>
          </cell>
          <cell r="F5062">
            <v>45855</v>
          </cell>
          <cell r="G5062" t="str">
            <v>(宜宾兴港三江新区长江工业园保障性租赁住房建设项目-土建)四川省宜宾市翠屏区永善路南段宜宾市三江新区长江工业园区</v>
          </cell>
          <cell r="H5062" t="str">
            <v>刘鹏</v>
          </cell>
          <cell r="I5062">
            <v>15528967666</v>
          </cell>
        </row>
        <row r="5063">
          <cell r="A5063" t="str">
            <v>德胜</v>
          </cell>
          <cell r="B5063" t="str">
            <v>螺纹钢</v>
          </cell>
          <cell r="C5063" t="str">
            <v>HRB400E Φ18 9m</v>
          </cell>
          <cell r="D5063" t="str">
            <v>吨</v>
          </cell>
          <cell r="E5063">
            <v>25</v>
          </cell>
          <cell r="F5063">
            <v>45855</v>
          </cell>
          <cell r="G5063" t="str">
            <v>(宜宾兴港三江新区长江工业园保障性租赁住房建设项目-土建)四川省宜宾市翠屏区永善路南段宜宾市三江新区长江工业园区</v>
          </cell>
          <cell r="H5063" t="str">
            <v>刘鹏</v>
          </cell>
          <cell r="I5063">
            <v>15528967666</v>
          </cell>
        </row>
        <row r="5064">
          <cell r="A5064" t="str">
            <v>德胜</v>
          </cell>
          <cell r="B5064" t="str">
            <v>螺纹钢</v>
          </cell>
          <cell r="C5064" t="str">
            <v>HRB400E Φ22 9m</v>
          </cell>
          <cell r="D5064" t="str">
            <v>吨</v>
          </cell>
          <cell r="E5064">
            <v>6</v>
          </cell>
          <cell r="F5064">
            <v>45855</v>
          </cell>
          <cell r="G5064" t="str">
            <v>(宜宾兴港三江新区长江工业园保障性租赁住房建设项目-土建)四川省宜宾市翠屏区永善路南段宜宾市三江新区长江工业园区</v>
          </cell>
          <cell r="H5064" t="str">
            <v>刘鹏</v>
          </cell>
          <cell r="I5064">
            <v>15528967666</v>
          </cell>
        </row>
        <row r="5065">
          <cell r="A5065" t="str">
            <v>德胜</v>
          </cell>
          <cell r="B5065" t="str">
            <v>螺纹钢</v>
          </cell>
          <cell r="C5065" t="str">
            <v>HRB400E Φ25 9m</v>
          </cell>
          <cell r="D5065" t="str">
            <v>吨</v>
          </cell>
          <cell r="E5065">
            <v>25</v>
          </cell>
          <cell r="F5065">
            <v>45855</v>
          </cell>
          <cell r="G5065" t="str">
            <v>(宜宾兴港三江新区长江工业园保障性租赁住房建设项目-土建)四川省宜宾市翠屏区永善路南段宜宾市三江新区长江工业园区</v>
          </cell>
          <cell r="H5065" t="str">
            <v>刘鹏</v>
          </cell>
          <cell r="I5065">
            <v>15528967666</v>
          </cell>
        </row>
        <row r="5066">
          <cell r="A5066" t="str">
            <v>晋邦</v>
          </cell>
          <cell r="B5066" t="str">
            <v>盘螺</v>
          </cell>
          <cell r="C5066" t="str">
            <v>HRB400E Φ8</v>
          </cell>
          <cell r="D5066" t="str">
            <v>吨</v>
          </cell>
          <cell r="E5066">
            <v>8</v>
          </cell>
          <cell r="F5066">
            <v>45855</v>
          </cell>
          <cell r="G5066" t="str">
            <v>（商投建工达州中医药科技园-4工区-8号楼）达州市通川区达州中医药职业学院犀牛大道北段</v>
          </cell>
          <cell r="H5066" t="str">
            <v>张扬</v>
          </cell>
          <cell r="I5066">
            <v>18381904567</v>
          </cell>
        </row>
        <row r="5067">
          <cell r="A5067" t="str">
            <v>晋邦</v>
          </cell>
          <cell r="B5067" t="str">
            <v>螺纹钢</v>
          </cell>
          <cell r="C5067" t="str">
            <v>HRB400E Φ18 9m</v>
          </cell>
          <cell r="D5067" t="str">
            <v>吨</v>
          </cell>
          <cell r="E5067">
            <v>6</v>
          </cell>
          <cell r="F5067">
            <v>45855</v>
          </cell>
          <cell r="G5067" t="str">
            <v>（商投建工达州中医药科技园-4工区-8号楼）达州市通川区达州中医药职业学院犀牛大道北段</v>
          </cell>
          <cell r="H5067" t="str">
            <v>张扬</v>
          </cell>
          <cell r="I5067">
            <v>18381904567</v>
          </cell>
        </row>
        <row r="5068">
          <cell r="A5068" t="str">
            <v>晋邦</v>
          </cell>
          <cell r="B5068" t="str">
            <v>螺纹钢</v>
          </cell>
          <cell r="C5068" t="str">
            <v>HRB400E Φ22 9m</v>
          </cell>
          <cell r="D5068" t="str">
            <v>吨</v>
          </cell>
          <cell r="E5068">
            <v>6</v>
          </cell>
          <cell r="F5068">
            <v>45855</v>
          </cell>
          <cell r="G5068" t="str">
            <v>（商投建工达州中医药科技园-4工区-8号楼）达州市通川区达州中医药职业学院犀牛大道北段</v>
          </cell>
          <cell r="H5068" t="str">
            <v>张扬</v>
          </cell>
          <cell r="I5068">
            <v>18381904567</v>
          </cell>
        </row>
        <row r="5069">
          <cell r="A5069" t="str">
            <v>晋邦</v>
          </cell>
          <cell r="B5069" t="str">
            <v>螺纹钢</v>
          </cell>
          <cell r="C5069" t="str">
            <v>HRB400E Φ25 9m</v>
          </cell>
          <cell r="D5069" t="str">
            <v>吨</v>
          </cell>
          <cell r="E5069">
            <v>15</v>
          </cell>
          <cell r="F5069">
            <v>45855</v>
          </cell>
          <cell r="G5069" t="str">
            <v>（商投建工达州中医药科技园-4工区-8号楼）达州市通川区达州中医药职业学院犀牛大道北段</v>
          </cell>
          <cell r="H5069" t="str">
            <v>张扬</v>
          </cell>
          <cell r="I5069">
            <v>18381904567</v>
          </cell>
        </row>
        <row r="5070">
          <cell r="A5070" t="str">
            <v>钢固融</v>
          </cell>
          <cell r="B5070" t="str">
            <v>螺纹钢</v>
          </cell>
          <cell r="C5070" t="str">
            <v>HRB500E Φ12</v>
          </cell>
          <cell r="D5070" t="str">
            <v>吨</v>
          </cell>
          <cell r="E5070">
            <v>6</v>
          </cell>
          <cell r="F5070">
            <v>45855</v>
          </cell>
          <cell r="G5070" t="str">
            <v>（商投建工达州中医药科技园-1工区）达州市通川区达州中医药职业学院犀牛大道北段</v>
          </cell>
          <cell r="H5070" t="str">
            <v>程黄刚</v>
          </cell>
          <cell r="I5070">
            <v>15108211617</v>
          </cell>
        </row>
        <row r="5071">
          <cell r="A5071" t="str">
            <v>钢固融</v>
          </cell>
          <cell r="B5071" t="str">
            <v>螺纹钢</v>
          </cell>
          <cell r="C5071" t="str">
            <v>HRB500E Φ16</v>
          </cell>
          <cell r="D5071" t="str">
            <v>吨</v>
          </cell>
          <cell r="E5071">
            <v>6</v>
          </cell>
          <cell r="F5071">
            <v>45855</v>
          </cell>
          <cell r="G5071" t="str">
            <v>（商投建工达州中医药科技园-1工区）达州市通川区达州中医药职业学院犀牛大道北段</v>
          </cell>
          <cell r="H5071" t="str">
            <v>程黄刚</v>
          </cell>
          <cell r="I5071">
            <v>15108211617</v>
          </cell>
        </row>
        <row r="5072">
          <cell r="A5072" t="str">
            <v>钢固融</v>
          </cell>
          <cell r="B5072" t="str">
            <v>螺纹钢</v>
          </cell>
          <cell r="C5072" t="str">
            <v>HRB500E Φ18</v>
          </cell>
          <cell r="D5072" t="str">
            <v>吨</v>
          </cell>
          <cell r="E5072">
            <v>6</v>
          </cell>
          <cell r="F5072">
            <v>45855</v>
          </cell>
          <cell r="G5072" t="str">
            <v>（商投建工达州中医药科技园-1工区）达州市通川区达州中医药职业学院犀牛大道北段</v>
          </cell>
          <cell r="H5072" t="str">
            <v>程黄刚</v>
          </cell>
          <cell r="I5072">
            <v>15108211617</v>
          </cell>
        </row>
        <row r="5073">
          <cell r="A5073" t="str">
            <v>钢固融</v>
          </cell>
          <cell r="B5073" t="str">
            <v>螺纹钢</v>
          </cell>
          <cell r="C5073" t="str">
            <v>HRB500E Φ22</v>
          </cell>
          <cell r="D5073" t="str">
            <v>吨</v>
          </cell>
          <cell r="E5073">
            <v>17</v>
          </cell>
          <cell r="F5073">
            <v>45855</v>
          </cell>
          <cell r="G5073" t="str">
            <v>（商投建工达州中医药科技园-1工区）达州市通川区达州中医药职业学院犀牛大道北段</v>
          </cell>
          <cell r="H5073" t="str">
            <v>程黄刚</v>
          </cell>
          <cell r="I5073">
            <v>15108211617</v>
          </cell>
        </row>
        <row r="5074">
          <cell r="A5074" t="str">
            <v>晋邦</v>
          </cell>
          <cell r="B5074" t="str">
            <v>螺纹钢</v>
          </cell>
          <cell r="C5074" t="str">
            <v>HRB400E Φ12 9m</v>
          </cell>
          <cell r="D5074" t="str">
            <v>吨</v>
          </cell>
          <cell r="E5074">
            <v>3</v>
          </cell>
          <cell r="F5074">
            <v>45855</v>
          </cell>
          <cell r="G5074" t="str">
            <v>（商投建工达州中医药科技园-2工区-2号桥）达州市通川区达州中医药职业学院犀牛大道北段</v>
          </cell>
          <cell r="H5074" t="str">
            <v>李波</v>
          </cell>
          <cell r="I5074">
            <v>18381899787</v>
          </cell>
        </row>
        <row r="5075">
          <cell r="A5075" t="str">
            <v>晋邦</v>
          </cell>
          <cell r="B5075" t="str">
            <v>螺纹钢</v>
          </cell>
          <cell r="C5075" t="str">
            <v>HRB400E Φ14 9m</v>
          </cell>
          <cell r="D5075" t="str">
            <v>吨</v>
          </cell>
          <cell r="E5075">
            <v>8</v>
          </cell>
          <cell r="F5075">
            <v>45855</v>
          </cell>
          <cell r="G5075" t="str">
            <v>（商投建工达州中医药科技园-2工区-2号桥）达州市通川区达州中医药职业学院犀牛大道北段</v>
          </cell>
          <cell r="H5075" t="str">
            <v>李波</v>
          </cell>
          <cell r="I5075">
            <v>18381899787</v>
          </cell>
        </row>
        <row r="5076">
          <cell r="A5076" t="str">
            <v>晋邦</v>
          </cell>
          <cell r="B5076" t="str">
            <v>螺纹钢</v>
          </cell>
          <cell r="C5076" t="str">
            <v>HRB400E Φ18 9m</v>
          </cell>
          <cell r="D5076" t="str">
            <v>吨</v>
          </cell>
          <cell r="E5076">
            <v>17</v>
          </cell>
          <cell r="F5076">
            <v>45855</v>
          </cell>
          <cell r="G5076" t="str">
            <v>（商投建工达州中医药科技园-2工区-2号桥）达州市通川区达州中医药职业学院犀牛大道北段</v>
          </cell>
          <cell r="H5076" t="str">
            <v>李波</v>
          </cell>
          <cell r="I5076">
            <v>18381899787</v>
          </cell>
        </row>
        <row r="5077">
          <cell r="A5077" t="str">
            <v>晋邦</v>
          </cell>
          <cell r="B5077" t="str">
            <v>螺纹钢</v>
          </cell>
          <cell r="C5077" t="str">
            <v>HRB400E Φ25 9m</v>
          </cell>
          <cell r="D5077" t="str">
            <v>吨</v>
          </cell>
          <cell r="E5077">
            <v>8</v>
          </cell>
          <cell r="F5077">
            <v>45855</v>
          </cell>
          <cell r="G5077" t="str">
            <v>（商投建工达州中医药科技园-2工区-2号桥）达州市通川区达州中医药职业学院犀牛大道北段</v>
          </cell>
          <cell r="H5077" t="str">
            <v>李波</v>
          </cell>
          <cell r="I5077">
            <v>18381899787</v>
          </cell>
        </row>
        <row r="5078">
          <cell r="A5078" t="str">
            <v>晋邦</v>
          </cell>
          <cell r="B5078" t="str">
            <v>螺纹钢</v>
          </cell>
          <cell r="C5078" t="str">
            <v>HRB400E Φ16 9m</v>
          </cell>
          <cell r="D5078" t="str">
            <v>吨</v>
          </cell>
          <cell r="E5078">
            <v>27</v>
          </cell>
          <cell r="F5078">
            <v>45855</v>
          </cell>
          <cell r="G5078" t="str">
            <v>（十九冶-江龙高速二分部）重庆市云阳县S305附近*龙角梁场</v>
          </cell>
          <cell r="H5078" t="str">
            <v>张鹏</v>
          </cell>
          <cell r="I5078">
            <v>18223006448</v>
          </cell>
        </row>
        <row r="5079">
          <cell r="A5079" t="str">
            <v>晋邦</v>
          </cell>
          <cell r="B5079" t="str">
            <v>螺纹钢</v>
          </cell>
          <cell r="C5079" t="str">
            <v>HRB400E Φ25 9m</v>
          </cell>
          <cell r="D5079" t="str">
            <v>吨</v>
          </cell>
          <cell r="E5079">
            <v>5</v>
          </cell>
          <cell r="F5079">
            <v>45855</v>
          </cell>
          <cell r="G5079" t="str">
            <v>（十九冶-江龙高速二分部）重庆市云阳县S305附近*龙角梁场</v>
          </cell>
          <cell r="H5079" t="str">
            <v>张鹏</v>
          </cell>
          <cell r="I5079">
            <v>18223006448</v>
          </cell>
        </row>
        <row r="5080">
          <cell r="A5080" t="str">
            <v>晋邦</v>
          </cell>
          <cell r="B5080" t="str">
            <v>螺纹钢</v>
          </cell>
          <cell r="C5080" t="str">
            <v>HRB400E Φ28 9m</v>
          </cell>
          <cell r="D5080" t="str">
            <v>吨</v>
          </cell>
          <cell r="E5080">
            <v>3</v>
          </cell>
          <cell r="F5080">
            <v>45855</v>
          </cell>
          <cell r="G5080" t="str">
            <v>（十九冶-江龙高速二分部）重庆市云阳县S305附近*龙角梁场</v>
          </cell>
          <cell r="H5080" t="str">
            <v>张鹏</v>
          </cell>
          <cell r="I5080">
            <v>18223006448</v>
          </cell>
        </row>
        <row r="5081">
          <cell r="A5081" t="str">
            <v>晋邦</v>
          </cell>
          <cell r="B5081" t="str">
            <v>盘螺</v>
          </cell>
          <cell r="C5081" t="str">
            <v>HRB400E Φ8</v>
          </cell>
          <cell r="D5081" t="str">
            <v>吨</v>
          </cell>
          <cell r="E5081">
            <v>12</v>
          </cell>
          <cell r="F5081">
            <v>45855</v>
          </cell>
          <cell r="G5081" t="str">
            <v>（十九冶-江龙高速二分部）重庆市云阳县宝坪镇双塆村*宝坪服务区南侧综合楼</v>
          </cell>
          <cell r="H5081" t="str">
            <v>张鹏</v>
          </cell>
          <cell r="I5081">
            <v>18223006448</v>
          </cell>
        </row>
        <row r="5082">
          <cell r="A5082" t="str">
            <v>晋邦</v>
          </cell>
          <cell r="B5082" t="str">
            <v>螺纹钢</v>
          </cell>
          <cell r="C5082" t="str">
            <v>HRB400E Φ12 9m</v>
          </cell>
          <cell r="D5082" t="str">
            <v>吨</v>
          </cell>
          <cell r="E5082">
            <v>2.5</v>
          </cell>
          <cell r="F5082">
            <v>45855</v>
          </cell>
          <cell r="G5082" t="str">
            <v>（十九冶-江龙高速二分部）重庆市云阳县宝坪镇双塆村*宝坪服务区南侧综合楼</v>
          </cell>
          <cell r="H5082" t="str">
            <v>张鹏</v>
          </cell>
          <cell r="I5082">
            <v>18223006448</v>
          </cell>
        </row>
        <row r="5083">
          <cell r="A5083" t="str">
            <v>晋邦</v>
          </cell>
          <cell r="B5083" t="str">
            <v>螺纹钢</v>
          </cell>
          <cell r="C5083" t="str">
            <v>HRB400E Φ18 9m</v>
          </cell>
          <cell r="D5083" t="str">
            <v>吨</v>
          </cell>
          <cell r="E5083">
            <v>5</v>
          </cell>
          <cell r="F5083">
            <v>45855</v>
          </cell>
          <cell r="G5083" t="str">
            <v>（十九冶-江龙高速二分部）重庆市云阳县宝坪镇双塆村*宝坪服务区南侧综合楼</v>
          </cell>
          <cell r="H5083" t="str">
            <v>张鹏</v>
          </cell>
          <cell r="I5083">
            <v>18223006448</v>
          </cell>
        </row>
        <row r="5084">
          <cell r="A5084" t="str">
            <v>晋邦</v>
          </cell>
          <cell r="B5084" t="str">
            <v>螺纹钢</v>
          </cell>
          <cell r="C5084" t="str">
            <v>HRB400E Φ16 9m</v>
          </cell>
          <cell r="D5084" t="str">
            <v>吨</v>
          </cell>
          <cell r="E5084">
            <v>2.5</v>
          </cell>
          <cell r="F5084">
            <v>45855</v>
          </cell>
          <cell r="G5084" t="str">
            <v>（十九冶-江龙高速二分部）重庆市云阳县宝坪镇双塆村*宝坪服务区南侧综合楼</v>
          </cell>
          <cell r="H5084" t="str">
            <v>张鹏</v>
          </cell>
          <cell r="I5084">
            <v>18223006448</v>
          </cell>
        </row>
        <row r="5085">
          <cell r="A5085" t="str">
            <v>晋邦</v>
          </cell>
          <cell r="B5085" t="str">
            <v>螺纹钢</v>
          </cell>
          <cell r="C5085" t="str">
            <v>HRB400E Φ20 9m</v>
          </cell>
          <cell r="D5085" t="str">
            <v>吨</v>
          </cell>
          <cell r="E5085">
            <v>10.5</v>
          </cell>
          <cell r="F5085">
            <v>45855</v>
          </cell>
          <cell r="G5085" t="str">
            <v>（十九冶-江龙高速二分部）重庆市云阳县宝坪镇双塆村*宝坪服务区南侧综合楼</v>
          </cell>
          <cell r="H5085" t="str">
            <v>张鹏</v>
          </cell>
          <cell r="I5085">
            <v>18223006448</v>
          </cell>
        </row>
        <row r="5086">
          <cell r="A5086" t="str">
            <v>晋邦</v>
          </cell>
          <cell r="B5086" t="str">
            <v>螺纹钢</v>
          </cell>
          <cell r="C5086" t="str">
            <v>HRB400E Φ25 9m</v>
          </cell>
          <cell r="D5086" t="str">
            <v>吨</v>
          </cell>
          <cell r="E5086">
            <v>2.5</v>
          </cell>
          <cell r="F5086">
            <v>45855</v>
          </cell>
          <cell r="G5086" t="str">
            <v>（十九冶-江龙高速二分部）重庆市云阳县宝坪镇双塆村*宝坪服务区南侧综合楼</v>
          </cell>
          <cell r="H5086" t="str">
            <v>张鹏</v>
          </cell>
          <cell r="I5086">
            <v>18223006448</v>
          </cell>
        </row>
        <row r="5087">
          <cell r="A5087" t="str">
            <v>泸钢</v>
          </cell>
          <cell r="B5087" t="str">
            <v>盘螺</v>
          </cell>
          <cell r="C5087" t="str">
            <v>HRB400E Φ6</v>
          </cell>
          <cell r="D5087" t="str">
            <v>吨</v>
          </cell>
          <cell r="E5087">
            <v>26</v>
          </cell>
          <cell r="F5087">
            <v>45856</v>
          </cell>
          <cell r="G5087" t="str">
            <v>（四川商建-射洪城乡一体化项目）遂宁市射洪市忠新幼儿园北侧约220米新溪小区</v>
          </cell>
          <cell r="H5087" t="str">
            <v>柏子刚</v>
          </cell>
          <cell r="I5087">
            <v>15692885305</v>
          </cell>
        </row>
        <row r="5088">
          <cell r="A5088" t="str">
            <v>泸钢</v>
          </cell>
          <cell r="B5088" t="str">
            <v>螺纹钢</v>
          </cell>
          <cell r="C5088" t="str">
            <v>HRB400E Φ25 9m</v>
          </cell>
          <cell r="D5088" t="str">
            <v>吨</v>
          </cell>
          <cell r="E5088">
            <v>9</v>
          </cell>
          <cell r="F5088">
            <v>45856</v>
          </cell>
          <cell r="G5088" t="str">
            <v>（四川商建-射洪城乡一体化项目）遂宁市射洪市忠新幼儿园北侧约220米新溪小区</v>
          </cell>
          <cell r="H5088" t="str">
            <v>柏子刚</v>
          </cell>
          <cell r="I5088">
            <v>15692885305</v>
          </cell>
        </row>
        <row r="5089">
          <cell r="A5089" t="str">
            <v>润耀</v>
          </cell>
          <cell r="B5089" t="str">
            <v>螺纹钢</v>
          </cell>
          <cell r="C5089" t="str">
            <v>HRB400E Φ14 9m</v>
          </cell>
          <cell r="D5089" t="str">
            <v>吨</v>
          </cell>
          <cell r="E5089">
            <v>12</v>
          </cell>
          <cell r="F5089">
            <v>45856</v>
          </cell>
          <cell r="G5089" t="str">
            <v>(五冶建设扩建艺体中学二期工程)四川省成都市双流区光荣路成都艺体中学南200米</v>
          </cell>
          <cell r="H5089" t="str">
            <v>谢序强</v>
          </cell>
          <cell r="I5089">
            <v>13458588232</v>
          </cell>
        </row>
        <row r="5090">
          <cell r="A5090" t="str">
            <v>润耀</v>
          </cell>
          <cell r="B5090" t="str">
            <v>螺纹钢</v>
          </cell>
          <cell r="C5090" t="str">
            <v>HRB400E Φ16 9m</v>
          </cell>
          <cell r="D5090" t="str">
            <v>吨</v>
          </cell>
          <cell r="E5090">
            <v>40</v>
          </cell>
          <cell r="F5090">
            <v>45856</v>
          </cell>
          <cell r="G5090" t="str">
            <v>(五冶建设扩建艺体中学二期工程)四川省成都市双流区光荣路成都艺体中学南200米</v>
          </cell>
          <cell r="H5090" t="str">
            <v>谢序强</v>
          </cell>
          <cell r="I5090">
            <v>13458588232</v>
          </cell>
        </row>
        <row r="5091">
          <cell r="A5091" t="str">
            <v>润耀</v>
          </cell>
          <cell r="B5091" t="str">
            <v>螺纹钢</v>
          </cell>
          <cell r="C5091" t="str">
            <v>HRB400E Φ18 9m</v>
          </cell>
          <cell r="D5091" t="str">
            <v>吨</v>
          </cell>
          <cell r="E5091">
            <v>70</v>
          </cell>
          <cell r="F5091">
            <v>45856</v>
          </cell>
          <cell r="G5091" t="str">
            <v>(五冶建设扩建艺体中学二期工程)四川省成都市双流区光荣路成都艺体中学南200米</v>
          </cell>
          <cell r="H5091" t="str">
            <v>谢序强</v>
          </cell>
          <cell r="I5091">
            <v>13458588232</v>
          </cell>
        </row>
        <row r="5092">
          <cell r="A5092" t="str">
            <v>润耀</v>
          </cell>
          <cell r="B5092" t="str">
            <v>螺纹钢</v>
          </cell>
          <cell r="C5092" t="str">
            <v>HRB400E Φ22 9m</v>
          </cell>
          <cell r="D5092" t="str">
            <v>吨</v>
          </cell>
          <cell r="E5092">
            <v>21</v>
          </cell>
          <cell r="F5092">
            <v>45856</v>
          </cell>
          <cell r="G5092" t="str">
            <v>(五冶建设扩建艺体中学二期工程)四川省成都市双流区光荣路成都艺体中学南200米</v>
          </cell>
          <cell r="H5092" t="str">
            <v>谢序强</v>
          </cell>
          <cell r="I5092">
            <v>13458588232</v>
          </cell>
        </row>
        <row r="5093">
          <cell r="A5093" t="str">
            <v>润耀</v>
          </cell>
          <cell r="B5093" t="str">
            <v>高线</v>
          </cell>
          <cell r="C5093" t="str">
            <v>HPB300Ф8</v>
          </cell>
          <cell r="D5093" t="str">
            <v>吨</v>
          </cell>
          <cell r="E5093">
            <v>10</v>
          </cell>
          <cell r="F5093">
            <v>45856</v>
          </cell>
          <cell r="G5093" t="str">
            <v>（中铁八局康新高速TJ4-1标）四川省甘孜州康定市新都桥镇超限载检测站</v>
          </cell>
          <cell r="H5093" t="str">
            <v>刘俊</v>
          </cell>
          <cell r="I5093">
            <v>18587764925</v>
          </cell>
        </row>
        <row r="5094">
          <cell r="A5094" t="str">
            <v>润耀</v>
          </cell>
          <cell r="B5094" t="str">
            <v>螺纹钢</v>
          </cell>
          <cell r="C5094" t="str">
            <v>HRB400EФ12*9m</v>
          </cell>
          <cell r="D5094" t="str">
            <v>吨</v>
          </cell>
          <cell r="E5094">
            <v>105</v>
          </cell>
          <cell r="F5094">
            <v>45856</v>
          </cell>
          <cell r="G5094" t="str">
            <v>（中铁八局康新高速TJ4-1标）四川省甘孜州康定市新都桥镇超限载检测站</v>
          </cell>
          <cell r="H5094" t="str">
            <v>刘俊</v>
          </cell>
          <cell r="I5094">
            <v>18587764925</v>
          </cell>
        </row>
        <row r="5095">
          <cell r="A5095" t="str">
            <v>润耀</v>
          </cell>
          <cell r="B5095" t="str">
            <v>螺纹钢</v>
          </cell>
          <cell r="C5095" t="str">
            <v>HRB400EФ14*9m</v>
          </cell>
          <cell r="D5095" t="str">
            <v>吨</v>
          </cell>
          <cell r="E5095">
            <v>35</v>
          </cell>
          <cell r="F5095">
            <v>45856</v>
          </cell>
          <cell r="G5095" t="str">
            <v>（中铁八局康新高速TJ4-1标）四川省甘孜州康定市新都桥镇超限载检测站</v>
          </cell>
          <cell r="H5095" t="str">
            <v>刘俊</v>
          </cell>
          <cell r="I5095">
            <v>18587764925</v>
          </cell>
        </row>
        <row r="5096">
          <cell r="A5096" t="str">
            <v>润耀</v>
          </cell>
          <cell r="B5096" t="str">
            <v>螺纹钢</v>
          </cell>
          <cell r="C5096" t="str">
            <v>HRB400EФ22*9m</v>
          </cell>
          <cell r="D5096" t="str">
            <v>吨</v>
          </cell>
          <cell r="E5096">
            <v>35</v>
          </cell>
          <cell r="F5096">
            <v>45856</v>
          </cell>
          <cell r="G5096" t="str">
            <v>（中铁八局康新高速TJ4-1标）四川省甘孜州康定市新都桥镇超限载检测站</v>
          </cell>
          <cell r="H5096" t="str">
            <v>刘俊</v>
          </cell>
          <cell r="I5096">
            <v>18587764925</v>
          </cell>
        </row>
        <row r="5097">
          <cell r="A5097" t="str">
            <v>润耀</v>
          </cell>
          <cell r="B5097" t="str">
            <v>螺纹钢</v>
          </cell>
          <cell r="C5097" t="str">
            <v>HRB400EФ28*9m</v>
          </cell>
          <cell r="D5097" t="str">
            <v>吨</v>
          </cell>
          <cell r="E5097">
            <v>35</v>
          </cell>
          <cell r="F5097">
            <v>45856</v>
          </cell>
          <cell r="G5097" t="str">
            <v>（中铁八局康新高速TJ4-1标）四川省甘孜州康定市新都桥镇超限载检测站</v>
          </cell>
          <cell r="H5097" t="str">
            <v>刘俊</v>
          </cell>
          <cell r="I5097">
            <v>18587764925</v>
          </cell>
        </row>
        <row r="5098">
          <cell r="A5098" t="str">
            <v>润耀</v>
          </cell>
          <cell r="B5098" t="str">
            <v>盘螺</v>
          </cell>
          <cell r="C5098" t="str">
            <v>HRB400EФ10</v>
          </cell>
          <cell r="D5098" t="str">
            <v>吨</v>
          </cell>
          <cell r="E5098">
            <v>25</v>
          </cell>
          <cell r="F5098">
            <v>45856</v>
          </cell>
          <cell r="G5098" t="str">
            <v>（中铁八局康新高速TJ4-1标）四川省甘孜州康定市新都桥镇超限载检测站</v>
          </cell>
          <cell r="H5098" t="str">
            <v>刘俊</v>
          </cell>
          <cell r="I5098">
            <v>18587764925</v>
          </cell>
        </row>
        <row r="5099">
          <cell r="A5099" t="str">
            <v>润耀</v>
          </cell>
          <cell r="B5099" t="str">
            <v>螺纹钢</v>
          </cell>
          <cell r="C5099" t="str">
            <v>HRB400EФ12*9m</v>
          </cell>
          <cell r="D5099" t="str">
            <v>吨</v>
          </cell>
          <cell r="E5099">
            <v>105</v>
          </cell>
          <cell r="F5099">
            <v>45856</v>
          </cell>
          <cell r="G5099" t="str">
            <v>（中铁八局康新高速TJ4-1标）四川省甘孜州康定市新都桥镇超限载检测站</v>
          </cell>
          <cell r="H5099" t="str">
            <v>刘俊</v>
          </cell>
          <cell r="I5099">
            <v>18587764925</v>
          </cell>
        </row>
        <row r="5100">
          <cell r="A5100" t="str">
            <v>润耀</v>
          </cell>
          <cell r="B5100" t="str">
            <v>螺纹钢</v>
          </cell>
          <cell r="C5100" t="str">
            <v>HRB400EФ16*12m</v>
          </cell>
          <cell r="D5100" t="str">
            <v>吨</v>
          </cell>
          <cell r="E5100">
            <v>70</v>
          </cell>
          <cell r="F5100">
            <v>45856</v>
          </cell>
          <cell r="G5100" t="str">
            <v>（中铁八局康新高速TJ4-1标）四川省甘孜州康定市新都桥镇超限载检测站</v>
          </cell>
          <cell r="H5100" t="str">
            <v>刘俊</v>
          </cell>
          <cell r="I5100">
            <v>18587764925</v>
          </cell>
        </row>
        <row r="5101">
          <cell r="A5101" t="str">
            <v>润耀</v>
          </cell>
          <cell r="B5101" t="str">
            <v>螺纹钢</v>
          </cell>
          <cell r="C5101" t="str">
            <v>HRB400EФ16*9m</v>
          </cell>
          <cell r="D5101" t="str">
            <v>吨</v>
          </cell>
          <cell r="E5101">
            <v>35</v>
          </cell>
          <cell r="F5101">
            <v>45856</v>
          </cell>
          <cell r="G5101" t="str">
            <v>（中铁八局康新高速TJ4-1标）四川省甘孜州康定市新都桥镇超限载检测站</v>
          </cell>
          <cell r="H5101" t="str">
            <v>刘俊</v>
          </cell>
          <cell r="I5101">
            <v>18587764925</v>
          </cell>
        </row>
        <row r="5102">
          <cell r="A5102" t="str">
            <v>润耀</v>
          </cell>
          <cell r="B5102" t="str">
            <v>螺纹钢</v>
          </cell>
          <cell r="C5102" t="str">
            <v>HRB400EФ20*12m</v>
          </cell>
          <cell r="D5102" t="str">
            <v>吨</v>
          </cell>
          <cell r="E5102">
            <v>105</v>
          </cell>
          <cell r="F5102">
            <v>45856</v>
          </cell>
          <cell r="G5102" t="str">
            <v>（中铁八局康新高速TJ4-1标）四川省甘孜州康定市新都桥镇超限载检测站</v>
          </cell>
          <cell r="H5102" t="str">
            <v>刘俊</v>
          </cell>
          <cell r="I5102">
            <v>18587764925</v>
          </cell>
        </row>
        <row r="5103">
          <cell r="A5103" t="str">
            <v>润耀</v>
          </cell>
          <cell r="B5103" t="str">
            <v>螺纹钢</v>
          </cell>
          <cell r="C5103" t="str">
            <v>HRB400EФ25*12m</v>
          </cell>
          <cell r="D5103" t="str">
            <v>吨</v>
          </cell>
          <cell r="E5103">
            <v>35</v>
          </cell>
          <cell r="F5103">
            <v>45856</v>
          </cell>
          <cell r="G5103" t="str">
            <v>（中铁八局康新高速TJ4-1标）四川省甘孜州康定市新都桥镇超限载检测站</v>
          </cell>
          <cell r="H5103" t="str">
            <v>刘俊</v>
          </cell>
          <cell r="I5103">
            <v>18587764925</v>
          </cell>
        </row>
        <row r="5104">
          <cell r="A5104" t="str">
            <v>润耀</v>
          </cell>
          <cell r="B5104" t="str">
            <v>螺纹钢</v>
          </cell>
          <cell r="C5104" t="str">
            <v>HRB500EФ25*9m</v>
          </cell>
          <cell r="D5104" t="str">
            <v>吨</v>
          </cell>
          <cell r="E5104">
            <v>70</v>
          </cell>
          <cell r="F5104">
            <v>45856</v>
          </cell>
          <cell r="G5104" t="str">
            <v>（中铁八局康新高速TJ4-1标）四川省甘孜州康定市新都桥镇超限载检测站</v>
          </cell>
          <cell r="H5104" t="str">
            <v>刘俊</v>
          </cell>
          <cell r="I5104">
            <v>18587764925</v>
          </cell>
        </row>
        <row r="5105">
          <cell r="A5105" t="str">
            <v>润耀</v>
          </cell>
          <cell r="B5105" t="str">
            <v>螺纹钢</v>
          </cell>
          <cell r="C5105" t="str">
            <v>HRB500EФ28*9m</v>
          </cell>
          <cell r="D5105" t="str">
            <v>吨</v>
          </cell>
          <cell r="E5105">
            <v>35</v>
          </cell>
          <cell r="F5105">
            <v>45856</v>
          </cell>
          <cell r="G5105" t="str">
            <v>（中铁八局康新高速TJ4-1标）四川省甘孜州康定市新都桥镇超限载检测站</v>
          </cell>
          <cell r="H5105" t="str">
            <v>刘俊</v>
          </cell>
          <cell r="I5105">
            <v>18587764925</v>
          </cell>
        </row>
        <row r="5106">
          <cell r="A5106" t="str">
            <v>润耀</v>
          </cell>
          <cell r="B5106" t="str">
            <v>螺纹钢</v>
          </cell>
          <cell r="C5106" t="str">
            <v>HRB400E Φ25 9m</v>
          </cell>
          <cell r="D5106" t="str">
            <v>吨</v>
          </cell>
          <cell r="E5106">
            <v>35</v>
          </cell>
          <cell r="F5106">
            <v>45856</v>
          </cell>
          <cell r="G5106" t="str">
            <v>（中铁广州局-成渝扩容2标）成渝扩容项目ZCB3-2标2#钢筋厂【雁江区联盟桥东北50米(资资路) 】</v>
          </cell>
          <cell r="H5106" t="str">
            <v>刘沛琦</v>
          </cell>
          <cell r="I5106">
            <v>18011784798</v>
          </cell>
        </row>
        <row r="5107">
          <cell r="A5107" t="str">
            <v>润耀</v>
          </cell>
          <cell r="B5107" t="str">
            <v>螺纹钢</v>
          </cell>
          <cell r="C5107" t="str">
            <v>HRB400E Φ25 12m</v>
          </cell>
          <cell r="D5107" t="str">
            <v>吨</v>
          </cell>
          <cell r="E5107">
            <v>70</v>
          </cell>
          <cell r="F5107">
            <v>45856</v>
          </cell>
          <cell r="G5107" t="str">
            <v>（中铁广州局-成渝扩容2标）成渝扩容项目ZCB3-2标2#钢筋厂【雁江区联盟桥东北50米(资资路) 】</v>
          </cell>
          <cell r="H5107" t="str">
            <v>刘沛琦</v>
          </cell>
          <cell r="I5107">
            <v>18011784798</v>
          </cell>
        </row>
        <row r="5108">
          <cell r="A5108" t="str">
            <v>润耀</v>
          </cell>
          <cell r="B5108" t="str">
            <v>螺纹钢</v>
          </cell>
          <cell r="C5108" t="str">
            <v>HRB400E Φ32 12m</v>
          </cell>
          <cell r="D5108" t="str">
            <v>吨</v>
          </cell>
          <cell r="E5108">
            <v>70</v>
          </cell>
          <cell r="F5108">
            <v>45856</v>
          </cell>
          <cell r="G5108" t="str">
            <v>（中铁广州局-成渝扩容2标）成渝扩容ZCB3-2标K88+109临时钢筋厂(刘家湾大桥桥头)</v>
          </cell>
          <cell r="H5108" t="str">
            <v>刘沛琦</v>
          </cell>
          <cell r="I5108">
            <v>18011784798</v>
          </cell>
        </row>
        <row r="5109">
          <cell r="A5109" t="str">
            <v>钢固融</v>
          </cell>
          <cell r="B5109" t="str">
            <v>螺纹钢</v>
          </cell>
          <cell r="C5109" t="str">
            <v>HRB400E Φ32 12m</v>
          </cell>
          <cell r="D5109" t="str">
            <v>吨</v>
          </cell>
          <cell r="E5109">
            <v>35</v>
          </cell>
          <cell r="F5109">
            <v>45856</v>
          </cell>
          <cell r="G5109" t="str">
            <v>（中铁广州局-成渝扩容2标）成渝扩容ZCB3-2标K88+109临时钢筋厂(刘家湾大桥桥头)</v>
          </cell>
          <cell r="H5109" t="str">
            <v>刘沛琦</v>
          </cell>
          <cell r="I5109">
            <v>18011784798</v>
          </cell>
        </row>
        <row r="5110">
          <cell r="A5110" t="str">
            <v>晋邦</v>
          </cell>
          <cell r="B5110" t="str">
            <v>盘圆</v>
          </cell>
          <cell r="C5110" t="str">
            <v>Q235B Φ6</v>
          </cell>
          <cell r="D5110" t="str">
            <v>吨</v>
          </cell>
          <cell r="E5110">
            <v>16</v>
          </cell>
          <cell r="F5110">
            <v>45856</v>
          </cell>
          <cell r="G5110" t="str">
            <v>（成铁西物重庆永川）重庆市永川区何埂镇重庆三环高速何埂互通收费站出口与S206交汇处</v>
          </cell>
          <cell r="H5110" t="str">
            <v>乐官建</v>
          </cell>
          <cell r="I5110">
            <v>15123914181</v>
          </cell>
        </row>
        <row r="5111">
          <cell r="A5111" t="str">
            <v>晋邦</v>
          </cell>
          <cell r="B5111" t="str">
            <v>盘圆</v>
          </cell>
          <cell r="C5111" t="str">
            <v>Q235B Φ8</v>
          </cell>
          <cell r="D5111" t="str">
            <v>吨</v>
          </cell>
          <cell r="E5111">
            <v>54</v>
          </cell>
          <cell r="F5111">
            <v>45856</v>
          </cell>
          <cell r="G5111" t="str">
            <v>（成铁西物重庆永川）重庆市永川区何埂镇重庆三环高速何埂互通收费站出口与S206交汇处</v>
          </cell>
          <cell r="H5111" t="str">
            <v>乐官建</v>
          </cell>
          <cell r="I5111">
            <v>15123914181</v>
          </cell>
        </row>
        <row r="5112">
          <cell r="A5112" t="str">
            <v>凤钢</v>
          </cell>
          <cell r="B5112" t="str">
            <v>螺纹钢</v>
          </cell>
          <cell r="C5112" t="str">
            <v>HRB500EФ25</v>
          </cell>
          <cell r="D5112" t="str">
            <v>吨</v>
          </cell>
          <cell r="E5112">
            <v>41.568</v>
          </cell>
          <cell r="F5112">
            <v>45856</v>
          </cell>
          <cell r="G5112" t="str">
            <v>（中铁五局一公司西昭高速3标)四川省凉山彝族自治州布拖县地洛镇桥边村钢筋加工厂</v>
          </cell>
          <cell r="H5112" t="str">
            <v>林正兴</v>
          </cell>
          <cell r="I5112">
            <v>18770671688</v>
          </cell>
        </row>
        <row r="5113">
          <cell r="A5113" t="str">
            <v>凤钢</v>
          </cell>
          <cell r="B5113" t="str">
            <v>螺纹钢</v>
          </cell>
          <cell r="C5113" t="str">
            <v>HRB500EФ25</v>
          </cell>
          <cell r="D5113" t="str">
            <v>吨</v>
          </cell>
          <cell r="E5113">
            <v>41.568</v>
          </cell>
          <cell r="F5113">
            <v>45856</v>
          </cell>
          <cell r="G5113" t="str">
            <v>（中铁五局一公司西昭高速3标)四川省凉山彝族自治州布拖县地洛镇桥边村钢筋加工厂</v>
          </cell>
          <cell r="H5113" t="str">
            <v>林正兴</v>
          </cell>
          <cell r="I5113">
            <v>18770671688</v>
          </cell>
        </row>
        <row r="5114">
          <cell r="A5114" t="str">
            <v>凤钢</v>
          </cell>
          <cell r="B5114" t="str">
            <v>螺纹钢</v>
          </cell>
          <cell r="C5114" t="str">
            <v>HRB400EФ12</v>
          </cell>
          <cell r="D5114" t="str">
            <v>吨</v>
          </cell>
          <cell r="E5114">
            <v>33.558</v>
          </cell>
          <cell r="F5114">
            <v>45856</v>
          </cell>
          <cell r="G5114" t="str">
            <v>中铁隧道局路桥公司西昭高速2标1分部凉山州金阳县派来镇</v>
          </cell>
          <cell r="H5114" t="str">
            <v>杨勇</v>
          </cell>
          <cell r="I5114">
            <v>18882117172</v>
          </cell>
        </row>
        <row r="5115">
          <cell r="A5115" t="str">
            <v>凤钢</v>
          </cell>
          <cell r="B5115" t="str">
            <v>螺纹钢</v>
          </cell>
          <cell r="C5115" t="str">
            <v>HRB400EФ22</v>
          </cell>
          <cell r="D5115" t="str">
            <v>吨</v>
          </cell>
          <cell r="E5115">
            <v>29.502</v>
          </cell>
          <cell r="F5115">
            <v>45856</v>
          </cell>
          <cell r="G5115" t="str">
            <v>中铁隧道局路桥公司西昭高速2标1分部凉山州金阳县派来镇</v>
          </cell>
          <cell r="H5115" t="str">
            <v>杨勇</v>
          </cell>
          <cell r="I5115">
            <v>18882117172</v>
          </cell>
        </row>
        <row r="5116">
          <cell r="A5116" t="str">
            <v>凤钢</v>
          </cell>
          <cell r="B5116" t="str">
            <v>高线</v>
          </cell>
          <cell r="C5116" t="str">
            <v>HPB300Ф8</v>
          </cell>
          <cell r="D5116" t="str">
            <v>吨</v>
          </cell>
          <cell r="E5116">
            <v>19.94</v>
          </cell>
          <cell r="F5116">
            <v>45856</v>
          </cell>
          <cell r="G5116" t="str">
            <v>中铁隧道局路桥公司西昭高速2标1分部凉山州金阳县派来镇</v>
          </cell>
          <cell r="H5116" t="str">
            <v>杨勇</v>
          </cell>
          <cell r="I5116">
            <v>18882117172</v>
          </cell>
        </row>
        <row r="5117">
          <cell r="A5117" t="str">
            <v>凤钢</v>
          </cell>
          <cell r="B5117" t="str">
            <v>螺纹钢</v>
          </cell>
          <cell r="C5117" t="str">
            <v>HRB400EФ22</v>
          </cell>
          <cell r="D5117" t="str">
            <v>吨</v>
          </cell>
          <cell r="E5117">
            <v>5.364</v>
          </cell>
          <cell r="F5117">
            <v>45856</v>
          </cell>
          <cell r="G5117" t="str">
            <v>中铁隧道局路桥公司西昭高速2标1分部凉山州金阳县派来镇</v>
          </cell>
          <cell r="H5117" t="str">
            <v>杨勇</v>
          </cell>
          <cell r="I5117">
            <v>18882117172</v>
          </cell>
        </row>
        <row r="5118">
          <cell r="A5118" t="str">
            <v>凤钢</v>
          </cell>
          <cell r="B5118" t="str">
            <v>螺纹钢</v>
          </cell>
          <cell r="C5118" t="str">
            <v>HRB400EФ25</v>
          </cell>
          <cell r="D5118" t="str">
            <v>吨</v>
          </cell>
          <cell r="E5118">
            <v>57.156</v>
          </cell>
          <cell r="F5118">
            <v>45856</v>
          </cell>
          <cell r="G5118" t="str">
            <v>中铁隧道局路桥公司西昭高速2标1分部凉山州金阳县派来镇</v>
          </cell>
          <cell r="H5118" t="str">
            <v>杨勇</v>
          </cell>
          <cell r="I5118">
            <v>18882117172</v>
          </cell>
        </row>
        <row r="5119">
          <cell r="A5119" t="str">
            <v>凤钢</v>
          </cell>
          <cell r="B5119" t="str">
            <v>高线</v>
          </cell>
          <cell r="C5119" t="str">
            <v>HPB300Ф8</v>
          </cell>
          <cell r="D5119" t="str">
            <v>吨</v>
          </cell>
          <cell r="E5119">
            <v>19.88</v>
          </cell>
          <cell r="F5119">
            <v>45856</v>
          </cell>
          <cell r="G5119" t="str">
            <v>中铁隧道局路桥公司西昭高速2标1分部凉山州金阳县派来镇</v>
          </cell>
          <cell r="H5119" t="str">
            <v>杨勇</v>
          </cell>
          <cell r="I5119">
            <v>18882117172</v>
          </cell>
        </row>
        <row r="5120">
          <cell r="A5120" t="str">
            <v>吉晨盛泰</v>
          </cell>
          <cell r="B5120" t="str">
            <v>螺纹钢</v>
          </cell>
          <cell r="C5120" t="str">
            <v>HRB400EΦ12</v>
          </cell>
          <cell r="D5120" t="str">
            <v>吨</v>
          </cell>
          <cell r="E5120">
            <v>35.798</v>
          </cell>
          <cell r="F5120">
            <v>45856</v>
          </cell>
          <cell r="G5120" t="str">
            <v>（中铁广州局深圳公司西昭高速9标）四川省凉山彝族自治州西昌市西昌北梁场</v>
          </cell>
          <cell r="H5120" t="str">
            <v>伍红林</v>
          </cell>
          <cell r="I5120">
            <v>18683860677</v>
          </cell>
        </row>
        <row r="5121">
          <cell r="A5121" t="str">
            <v>吉晨盛泰</v>
          </cell>
          <cell r="B5121" t="str">
            <v>螺纹钢</v>
          </cell>
          <cell r="C5121" t="str">
            <v>HRB400EΦ12</v>
          </cell>
          <cell r="D5121" t="str">
            <v>吨</v>
          </cell>
          <cell r="E5121">
            <v>35.798</v>
          </cell>
          <cell r="F5121">
            <v>45856</v>
          </cell>
          <cell r="G5121" t="str">
            <v>（中铁广州局深圳公司西昭高速9标）四川省凉山彝族自治州西昌市西昌北梁场</v>
          </cell>
          <cell r="H5121" t="str">
            <v>伍红林</v>
          </cell>
          <cell r="I5121">
            <v>18683860677</v>
          </cell>
        </row>
        <row r="5122">
          <cell r="A5122" t="str">
            <v>吉晨盛泰</v>
          </cell>
          <cell r="B5122" t="str">
            <v>螺纹钢</v>
          </cell>
          <cell r="C5122" t="str">
            <v>HRB400EΦ16</v>
          </cell>
          <cell r="D5122" t="str">
            <v>吨</v>
          </cell>
          <cell r="E5122">
            <v>37.335</v>
          </cell>
          <cell r="F5122">
            <v>45856</v>
          </cell>
          <cell r="G5122" t="str">
            <v>（中铁广州局深圳公司西昭高速9标）四川省凉山彝族自治州西昌市西昌北梁场</v>
          </cell>
          <cell r="H5122" t="str">
            <v>伍红林</v>
          </cell>
          <cell r="I5122">
            <v>18683860677</v>
          </cell>
        </row>
        <row r="5123">
          <cell r="A5123" t="str">
            <v>吉晨盛泰</v>
          </cell>
          <cell r="B5123" t="str">
            <v>螺纹钢</v>
          </cell>
          <cell r="C5123" t="str">
            <v>HRB400EΦ16</v>
          </cell>
          <cell r="D5123" t="str">
            <v>吨</v>
          </cell>
          <cell r="E5123">
            <v>37.335</v>
          </cell>
          <cell r="F5123">
            <v>45856</v>
          </cell>
          <cell r="G5123" t="str">
            <v>（中铁广州局深圳公司西昭高速9标）四川省凉山彝族自治州西昌市西昌北梁场</v>
          </cell>
          <cell r="H5123" t="str">
            <v>伍红林</v>
          </cell>
          <cell r="I5123">
            <v>18683860677</v>
          </cell>
        </row>
        <row r="5124">
          <cell r="A5124" t="str">
            <v>吉晨盛泰</v>
          </cell>
          <cell r="B5124" t="str">
            <v>螺纹钢</v>
          </cell>
          <cell r="C5124" t="str">
            <v>HRB400EΦ16</v>
          </cell>
          <cell r="D5124" t="str">
            <v>吨</v>
          </cell>
          <cell r="E5124">
            <v>9.956</v>
          </cell>
          <cell r="F5124">
            <v>45856</v>
          </cell>
          <cell r="G5124" t="str">
            <v>（中铁一局四公司西昭高速6标4分部）四川省凉山彝族自治州昭觉县6表服务区A、B区</v>
          </cell>
          <cell r="H5124" t="str">
            <v>马占全</v>
          </cell>
          <cell r="I5124">
            <v>18189516465</v>
          </cell>
        </row>
        <row r="5125">
          <cell r="A5125" t="str">
            <v>吉晨盛泰</v>
          </cell>
          <cell r="B5125" t="str">
            <v>螺纹钢</v>
          </cell>
          <cell r="C5125" t="str">
            <v>HRB400EΦ16</v>
          </cell>
          <cell r="D5125" t="str">
            <v>吨</v>
          </cell>
          <cell r="E5125">
            <v>41.184</v>
          </cell>
          <cell r="F5125">
            <v>45856</v>
          </cell>
          <cell r="G5125" t="str">
            <v>（中铁一局四公司西昭高速6标4分部）四川省凉山彝族自治州昭觉县6表服务区A、B区</v>
          </cell>
          <cell r="H5125" t="str">
            <v>马占全</v>
          </cell>
          <cell r="I5125">
            <v>18189516465</v>
          </cell>
        </row>
        <row r="5126">
          <cell r="A5126" t="str">
            <v>吉晨盛泰</v>
          </cell>
          <cell r="B5126" t="str">
            <v>螺纹钢</v>
          </cell>
          <cell r="C5126" t="str">
            <v>HRB400EΦ16</v>
          </cell>
          <cell r="D5126" t="str">
            <v>吨</v>
          </cell>
          <cell r="E5126">
            <v>51.48</v>
          </cell>
          <cell r="F5126">
            <v>45856</v>
          </cell>
          <cell r="G5126" t="str">
            <v>（中铁一局四公司西昭高速6标4分部）四川省凉山彝族自治州昭觉县6表服务区A、B区</v>
          </cell>
          <cell r="H5126" t="str">
            <v>马占全</v>
          </cell>
          <cell r="I5126">
            <v>18189516465</v>
          </cell>
        </row>
        <row r="5127">
          <cell r="A5127" t="str">
            <v>吉晨盛泰</v>
          </cell>
          <cell r="B5127" t="str">
            <v>螺纹钢</v>
          </cell>
          <cell r="C5127" t="str">
            <v>HRB400EΦ14</v>
          </cell>
          <cell r="D5127" t="str">
            <v>吨</v>
          </cell>
          <cell r="E5127">
            <v>35.98</v>
          </cell>
          <cell r="F5127">
            <v>45856</v>
          </cell>
          <cell r="G5127" t="str">
            <v>（ 中铁一局四公司西昭高速6标3部）昭觉县洒拉地坡乡三分部山里钢筋场</v>
          </cell>
          <cell r="H5127" t="str">
            <v>陈忠</v>
          </cell>
          <cell r="I5127">
            <v>15730783825</v>
          </cell>
        </row>
        <row r="5128">
          <cell r="A5128" t="str">
            <v>吉晨盛泰</v>
          </cell>
          <cell r="B5128" t="str">
            <v>螺纹钢</v>
          </cell>
          <cell r="C5128" t="str">
            <v>HRB500EΦ25</v>
          </cell>
          <cell r="D5128" t="str">
            <v>吨</v>
          </cell>
          <cell r="E5128">
            <v>35.896</v>
          </cell>
          <cell r="F5128">
            <v>45856</v>
          </cell>
          <cell r="G5128" t="str">
            <v>（ 中铁一局四公司西昭高速6标3部）昭觉县洒拉地坡乡三分部山里钢筋场</v>
          </cell>
          <cell r="H5128" t="str">
            <v>陈忠</v>
          </cell>
          <cell r="I5128">
            <v>15730783825</v>
          </cell>
        </row>
        <row r="5129">
          <cell r="A5129" t="str">
            <v>吉晨盛泰</v>
          </cell>
          <cell r="B5129" t="str">
            <v>螺纹钢</v>
          </cell>
          <cell r="C5129" t="str">
            <v>HRB400EΦ32</v>
          </cell>
          <cell r="D5129" t="str">
            <v>吨</v>
          </cell>
          <cell r="E5129">
            <v>43.452</v>
          </cell>
          <cell r="F5129">
            <v>45856</v>
          </cell>
          <cell r="G5129" t="str">
            <v>（中铁一局四公司西昭高速6标4分部）四川省凉山彝族自治州昭觉县6表服务区A、B区</v>
          </cell>
          <cell r="H5129" t="str">
            <v>马占全</v>
          </cell>
          <cell r="I5129">
            <v>18189516465</v>
          </cell>
        </row>
        <row r="5130">
          <cell r="A5130" t="str">
            <v>吉晨盛泰</v>
          </cell>
          <cell r="B5130" t="str">
            <v>螺纹钢</v>
          </cell>
          <cell r="C5130" t="str">
            <v>HRB400EΦ14</v>
          </cell>
          <cell r="D5130" t="str">
            <v>吨</v>
          </cell>
          <cell r="E5130">
            <v>2.57</v>
          </cell>
          <cell r="F5130">
            <v>45856</v>
          </cell>
          <cell r="G5130" t="str">
            <v>（中铁一局四公司西昭高速6标4分部）四川省凉山彝族自治州昭觉县6表服务区A、B区</v>
          </cell>
          <cell r="H5130" t="str">
            <v>马占全</v>
          </cell>
          <cell r="I5130">
            <v>18189516465</v>
          </cell>
        </row>
        <row r="5131">
          <cell r="A5131" t="str">
            <v>吉晨盛泰</v>
          </cell>
          <cell r="B5131" t="str">
            <v>螺纹钢</v>
          </cell>
          <cell r="C5131" t="str">
            <v>HRB400EΦ12</v>
          </cell>
          <cell r="D5131" t="str">
            <v>吨</v>
          </cell>
          <cell r="E5131">
            <v>10.228</v>
          </cell>
          <cell r="F5131">
            <v>45856</v>
          </cell>
          <cell r="G5131" t="str">
            <v>（中铁一局四公司西昭高速6标2分部）四川省凉山彝族自治州昭觉县G348哈洛觉底</v>
          </cell>
          <cell r="H5131" t="str">
            <v>刘振利</v>
          </cell>
          <cell r="I5131">
            <v>17791512983</v>
          </cell>
        </row>
        <row r="5132">
          <cell r="A5132" t="str">
            <v>吉晨盛泰</v>
          </cell>
          <cell r="B5132" t="str">
            <v>螺纹钢</v>
          </cell>
          <cell r="C5132" t="str">
            <v>HRB400EΦ20</v>
          </cell>
          <cell r="D5132" t="str">
            <v>吨</v>
          </cell>
          <cell r="E5132">
            <v>20.448</v>
          </cell>
          <cell r="F5132">
            <v>45856</v>
          </cell>
          <cell r="G5132" t="str">
            <v>（中铁一局四公司西昭高速6标2分部）四川省凉山彝族自治州昭觉县G348哈洛觉底</v>
          </cell>
          <cell r="H5132" t="str">
            <v>刘振利</v>
          </cell>
          <cell r="I5132">
            <v>17791512983</v>
          </cell>
        </row>
        <row r="5133">
          <cell r="A5133" t="str">
            <v>吉晨盛泰</v>
          </cell>
          <cell r="B5133" t="str">
            <v>螺纹钢</v>
          </cell>
          <cell r="C5133" t="str">
            <v>HRB400EΦ22</v>
          </cell>
          <cell r="D5133" t="str">
            <v>吨</v>
          </cell>
          <cell r="E5133">
            <v>5.096</v>
          </cell>
          <cell r="F5133">
            <v>45856</v>
          </cell>
          <cell r="G5133" t="str">
            <v>（中铁一局四公司西昭高速6标2分部）四川省凉山彝族自治州昭觉县G348哈洛觉底</v>
          </cell>
          <cell r="H5133" t="str">
            <v>刘振利</v>
          </cell>
          <cell r="I5133">
            <v>17791512983</v>
          </cell>
        </row>
        <row r="5134">
          <cell r="A5134" t="str">
            <v>吉晨盛泰</v>
          </cell>
          <cell r="B5134" t="str">
            <v>螺纹钢</v>
          </cell>
          <cell r="C5134" t="str">
            <v>HRB400EΦ22</v>
          </cell>
          <cell r="D5134" t="str">
            <v>吨</v>
          </cell>
          <cell r="E5134">
            <v>35.672</v>
          </cell>
          <cell r="F5134">
            <v>45856</v>
          </cell>
          <cell r="G5134" t="str">
            <v>（中铁一局四公司西昭高速6标2分部）四川省凉山彝族自治州昭觉县G348哈洛觉底</v>
          </cell>
          <cell r="H5134" t="str">
            <v>刘振利</v>
          </cell>
          <cell r="I5134">
            <v>17791512983</v>
          </cell>
        </row>
        <row r="5135">
          <cell r="A5135" t="str">
            <v>吉晨盛泰</v>
          </cell>
          <cell r="B5135" t="str">
            <v>螺纹钢</v>
          </cell>
          <cell r="C5135" t="str">
            <v>HRB400EΦ22</v>
          </cell>
          <cell r="D5135" t="str">
            <v>吨</v>
          </cell>
          <cell r="E5135">
            <v>35.672</v>
          </cell>
          <cell r="F5135">
            <v>45856</v>
          </cell>
          <cell r="G5135" t="str">
            <v>（中铁一局四公司西昭高速6标2分部）四川省凉山彝族自治州昭觉县G348哈洛觉底</v>
          </cell>
          <cell r="H5135" t="str">
            <v>刘振利</v>
          </cell>
          <cell r="I5135">
            <v>17791512983</v>
          </cell>
        </row>
        <row r="5136">
          <cell r="A5136" t="str">
            <v>吉晨盛泰</v>
          </cell>
          <cell r="B5136" t="str">
            <v>螺纹钢</v>
          </cell>
          <cell r="C5136" t="str">
            <v>HRB400EΦ22</v>
          </cell>
          <cell r="D5136" t="str">
            <v>吨</v>
          </cell>
          <cell r="E5136">
            <v>12.74</v>
          </cell>
          <cell r="F5136">
            <v>45856</v>
          </cell>
          <cell r="G5136" t="str">
            <v>（中铁一局四公司西昭高速6标2分部）四川省凉山彝族自治州昭觉县G348哈洛觉底</v>
          </cell>
          <cell r="H5136" t="str">
            <v>刘振利</v>
          </cell>
          <cell r="I5136">
            <v>17791512983</v>
          </cell>
        </row>
        <row r="5137">
          <cell r="A5137" t="str">
            <v>吉晨盛泰</v>
          </cell>
          <cell r="B5137" t="str">
            <v>高线</v>
          </cell>
          <cell r="C5137" t="str">
            <v>HPB300Φ8</v>
          </cell>
          <cell r="D5137" t="str">
            <v>吨</v>
          </cell>
          <cell r="E5137">
            <v>21.74</v>
          </cell>
          <cell r="F5137">
            <v>45856</v>
          </cell>
          <cell r="G5137" t="str">
            <v>（中铁一局四公司西昭高速6标2分部）四川省凉山彝族自治州昭觉县G348哈洛觉底</v>
          </cell>
          <cell r="H5137" t="str">
            <v>刘振利</v>
          </cell>
          <cell r="I5137">
            <v>17791512983</v>
          </cell>
        </row>
        <row r="5138">
          <cell r="A5138" t="str">
            <v>吉晨盛泰</v>
          </cell>
          <cell r="B5138" t="str">
            <v>高线</v>
          </cell>
          <cell r="C5138" t="str">
            <v>HPB300Φ8</v>
          </cell>
          <cell r="D5138" t="str">
            <v>吨</v>
          </cell>
          <cell r="E5138">
            <v>35.52</v>
          </cell>
          <cell r="F5138">
            <v>45856</v>
          </cell>
          <cell r="G5138" t="str">
            <v>（中铁一局四公司西昭高速6标2分部）四川省凉山彝族自治州昭觉县G348哈洛觉底</v>
          </cell>
          <cell r="H5138" t="str">
            <v>刘振利</v>
          </cell>
          <cell r="I5138">
            <v>17791512983</v>
          </cell>
        </row>
        <row r="5139">
          <cell r="A5139" t="str">
            <v>吉晨盛泰</v>
          </cell>
          <cell r="B5139" t="str">
            <v>盘螺</v>
          </cell>
          <cell r="C5139" t="str">
            <v>HRB400EФ10</v>
          </cell>
          <cell r="D5139" t="str">
            <v>吨</v>
          </cell>
          <cell r="E5139">
            <v>35.64</v>
          </cell>
          <cell r="F5139">
            <v>45856</v>
          </cell>
          <cell r="G5139" t="str">
            <v>（ 中铁一局四公司西昭高速6标3部）昭觉县洒拉地坡乡三分部山里钢筋场</v>
          </cell>
          <cell r="H5139" t="str">
            <v>陈忠</v>
          </cell>
          <cell r="I5139">
            <v>15730783825</v>
          </cell>
        </row>
        <row r="5140">
          <cell r="A5140" t="str">
            <v>吉晨盛泰</v>
          </cell>
          <cell r="B5140" t="str">
            <v>盘螺</v>
          </cell>
          <cell r="C5140" t="str">
            <v>HRB400EФ10</v>
          </cell>
          <cell r="D5140" t="str">
            <v>吨</v>
          </cell>
          <cell r="E5140">
            <v>35.56</v>
          </cell>
          <cell r="F5140">
            <v>45856</v>
          </cell>
          <cell r="G5140" t="str">
            <v>（ 中铁一局四公司西昭高速6标3部）昭觉县洒拉地坡乡三分部山里钢筋场</v>
          </cell>
          <cell r="H5140" t="str">
            <v>陈忠</v>
          </cell>
          <cell r="I5140">
            <v>15730783825</v>
          </cell>
        </row>
        <row r="5141">
          <cell r="A5141" t="str">
            <v>吉晨盛泰</v>
          </cell>
          <cell r="B5141" t="str">
            <v>盘螺</v>
          </cell>
          <cell r="C5141" t="str">
            <v>HRB400EФ12</v>
          </cell>
          <cell r="D5141" t="str">
            <v>吨</v>
          </cell>
          <cell r="E5141">
            <v>35.52</v>
          </cell>
          <cell r="F5141">
            <v>45856</v>
          </cell>
          <cell r="G5141" t="str">
            <v>（ 中铁一局四公司西昭高速6标3部）昭觉县洒拉地坡乡三分部山里钢筋场</v>
          </cell>
          <cell r="H5141" t="str">
            <v>陈忠</v>
          </cell>
          <cell r="I5141">
            <v>15730783825</v>
          </cell>
        </row>
        <row r="5142">
          <cell r="A5142" t="str">
            <v>吉晨盛泰</v>
          </cell>
          <cell r="B5142" t="str">
            <v>盘螺</v>
          </cell>
          <cell r="C5142" t="str">
            <v>HRB400EФ12</v>
          </cell>
          <cell r="D5142" t="str">
            <v>吨</v>
          </cell>
          <cell r="E5142">
            <v>35.58</v>
          </cell>
          <cell r="F5142">
            <v>45856</v>
          </cell>
          <cell r="G5142" t="str">
            <v>（ 中铁一局四公司西昭高速6标3部）昭觉县洒拉地坡乡三分部山里钢筋场</v>
          </cell>
          <cell r="H5142" t="str">
            <v>陈忠</v>
          </cell>
          <cell r="I5142">
            <v>15730783825</v>
          </cell>
        </row>
        <row r="5143">
          <cell r="A5143" t="str">
            <v>吉晨盛泰</v>
          </cell>
          <cell r="B5143" t="str">
            <v>盘螺</v>
          </cell>
          <cell r="C5143" t="str">
            <v>HRB400EФ12</v>
          </cell>
          <cell r="D5143" t="str">
            <v>吨</v>
          </cell>
          <cell r="E5143">
            <v>35.58</v>
          </cell>
          <cell r="F5143">
            <v>45856</v>
          </cell>
          <cell r="G5143" t="str">
            <v>（ 中铁一局四公司西昭高速6标3部）昭觉县洒拉地坡乡三分部山里钢筋场</v>
          </cell>
          <cell r="H5143" t="str">
            <v>陈忠</v>
          </cell>
          <cell r="I5143">
            <v>15730783825</v>
          </cell>
        </row>
        <row r="5144">
          <cell r="A5144" t="str">
            <v>吉晨盛泰</v>
          </cell>
          <cell r="B5144" t="str">
            <v>盘螺</v>
          </cell>
          <cell r="C5144" t="str">
            <v>HRB400EФ12</v>
          </cell>
          <cell r="D5144" t="str">
            <v>吨</v>
          </cell>
          <cell r="E5144">
            <v>35.6</v>
          </cell>
          <cell r="F5144">
            <v>45856</v>
          </cell>
          <cell r="G5144" t="str">
            <v>（ 中铁一局四公司西昭高速6标3部）昭觉县洒拉地坡乡三分部山里钢筋场</v>
          </cell>
          <cell r="H5144" t="str">
            <v>陈忠</v>
          </cell>
          <cell r="I5144">
            <v>15730783825</v>
          </cell>
        </row>
        <row r="5145">
          <cell r="A5145" t="str">
            <v>吉晨盛泰</v>
          </cell>
          <cell r="B5145" t="str">
            <v>盘螺</v>
          </cell>
          <cell r="C5145" t="str">
            <v>HRB400EФ12</v>
          </cell>
          <cell r="D5145" t="str">
            <v>吨</v>
          </cell>
          <cell r="E5145">
            <v>35.52</v>
          </cell>
          <cell r="F5145">
            <v>45856</v>
          </cell>
          <cell r="G5145" t="str">
            <v>（ 中铁一局四公司西昭高速6标3部）昭觉县洒拉地坡乡三分部山里钢筋场</v>
          </cell>
          <cell r="H5145" t="str">
            <v>陈忠</v>
          </cell>
          <cell r="I5145">
            <v>15730783825</v>
          </cell>
        </row>
        <row r="5146">
          <cell r="A5146" t="str">
            <v>吉晨盛泰</v>
          </cell>
          <cell r="B5146" t="str">
            <v>盘螺</v>
          </cell>
          <cell r="C5146" t="str">
            <v>HRB400EФ12</v>
          </cell>
          <cell r="D5146" t="str">
            <v>吨</v>
          </cell>
          <cell r="E5146">
            <v>35.58</v>
          </cell>
          <cell r="F5146">
            <v>45856</v>
          </cell>
          <cell r="G5146" t="str">
            <v>（ 中铁一局四公司西昭高速6标3部）昭觉县洒拉地坡乡三分部山里钢筋场</v>
          </cell>
          <cell r="H5146" t="str">
            <v>陈忠</v>
          </cell>
          <cell r="I5146">
            <v>15730783825</v>
          </cell>
        </row>
        <row r="5147">
          <cell r="A5147" t="str">
            <v>吉晨盛泰</v>
          </cell>
          <cell r="B5147" t="str">
            <v>螺纹钢</v>
          </cell>
          <cell r="C5147" t="str">
            <v>HRB400EΦ12</v>
          </cell>
          <cell r="D5147" t="str">
            <v>吨</v>
          </cell>
          <cell r="E5147">
            <v>9.592</v>
          </cell>
          <cell r="F5147">
            <v>45856</v>
          </cell>
          <cell r="G5147" t="str">
            <v>（ 中铁一局四公司西昭高速6标3部）昭觉县洒拉地坡乡三分部山里钢筋场</v>
          </cell>
          <cell r="H5147" t="str">
            <v>陈忠</v>
          </cell>
          <cell r="I5147">
            <v>15730783825</v>
          </cell>
        </row>
        <row r="5148">
          <cell r="A5148" t="str">
            <v>吉晨盛泰</v>
          </cell>
          <cell r="B5148" t="str">
            <v>螺纹钢</v>
          </cell>
          <cell r="C5148" t="str">
            <v>HRB400EФ16</v>
          </cell>
          <cell r="D5148" t="str">
            <v>吨</v>
          </cell>
          <cell r="E5148">
            <v>13.51</v>
          </cell>
          <cell r="F5148">
            <v>45856</v>
          </cell>
          <cell r="G5148" t="str">
            <v>（ 中铁一局四公司西昭高速6标3部）昭觉县洒拉地坡乡三分部山里钢筋场</v>
          </cell>
          <cell r="H5148" t="str">
            <v>陈忠</v>
          </cell>
          <cell r="I5148">
            <v>15730783825</v>
          </cell>
        </row>
        <row r="5149">
          <cell r="A5149" t="str">
            <v>吉晨盛泰</v>
          </cell>
          <cell r="B5149" t="str">
            <v>螺纹钢</v>
          </cell>
          <cell r="C5149" t="str">
            <v>HRB500EФ28</v>
          </cell>
          <cell r="D5149" t="str">
            <v>吨</v>
          </cell>
          <cell r="E5149">
            <v>20.864</v>
          </cell>
          <cell r="F5149">
            <v>45856</v>
          </cell>
          <cell r="G5149" t="str">
            <v>（ 中铁一局四公司西昭高速6标3部）昭觉县洒拉地坡乡三分部山里钢筋场</v>
          </cell>
          <cell r="H5149" t="str">
            <v>陈忠</v>
          </cell>
          <cell r="I5149">
            <v>15730783825</v>
          </cell>
        </row>
        <row r="5150">
          <cell r="A5150" t="str">
            <v>吉晨盛泰</v>
          </cell>
          <cell r="B5150" t="str">
            <v>螺纹钢</v>
          </cell>
          <cell r="C5150" t="str">
            <v>HRB500EФ25</v>
          </cell>
          <cell r="D5150" t="str">
            <v>吨</v>
          </cell>
          <cell r="E5150">
            <v>22.176</v>
          </cell>
          <cell r="F5150">
            <v>45856</v>
          </cell>
          <cell r="G5150" t="str">
            <v>（ 中铁一局四公司西昭高速6标3部）昭觉县洒拉地坡乡三分部山里钢筋场</v>
          </cell>
          <cell r="H5150" t="str">
            <v>陈忠</v>
          </cell>
          <cell r="I5150">
            <v>15730783825</v>
          </cell>
        </row>
        <row r="5151">
          <cell r="A5151" t="str">
            <v>德胜恒嘉</v>
          </cell>
          <cell r="B5151" t="str">
            <v>螺纹钢</v>
          </cell>
          <cell r="C5151" t="str">
            <v>HRB400EФ16</v>
          </cell>
          <cell r="D5151" t="str">
            <v>吨</v>
          </cell>
          <cell r="E5151">
            <v>19.313</v>
          </cell>
          <cell r="F5151">
            <v>45856</v>
          </cell>
          <cell r="G5151" t="str">
            <v>（中铁五局一公司西昭高速3标)四川省凉山彝族自治州布拖县地洛镇桥边村钢筋加工厂</v>
          </cell>
          <cell r="H5151" t="str">
            <v>林正兴</v>
          </cell>
          <cell r="I5151">
            <v>18770671688</v>
          </cell>
        </row>
        <row r="5152">
          <cell r="A5152" t="str">
            <v>德胜恒嘉</v>
          </cell>
          <cell r="B5152" t="str">
            <v>螺纹钢</v>
          </cell>
          <cell r="C5152" t="str">
            <v>HRB400EФ14</v>
          </cell>
          <cell r="D5152" t="str">
            <v>吨</v>
          </cell>
          <cell r="E5152">
            <v>41.49</v>
          </cell>
          <cell r="F5152">
            <v>45856</v>
          </cell>
          <cell r="G5152" t="str">
            <v>（中铁五局一公司西昭高速3标)四川省凉山彝族自治州布拖县地洛镇桥边村钢筋加工厂</v>
          </cell>
          <cell r="H5152" t="str">
            <v>林正兴</v>
          </cell>
          <cell r="I5152">
            <v>18770671688</v>
          </cell>
        </row>
        <row r="5153">
          <cell r="A5153" t="str">
            <v>德胜恒嘉</v>
          </cell>
          <cell r="B5153" t="str">
            <v>螺纹钢</v>
          </cell>
          <cell r="C5153" t="str">
            <v>HRB400EФ12</v>
          </cell>
          <cell r="D5153" t="str">
            <v>吨</v>
          </cell>
          <cell r="E5153">
            <v>41.715</v>
          </cell>
          <cell r="F5153">
            <v>45856</v>
          </cell>
          <cell r="G5153" t="str">
            <v>（中铁五局一公司西昭高速3标)四川省凉山彝族自治州布拖县地洛镇桥边村钢筋加工厂</v>
          </cell>
          <cell r="H5153" t="str">
            <v>林正兴</v>
          </cell>
          <cell r="I5153">
            <v>18770671688</v>
          </cell>
        </row>
        <row r="5154">
          <cell r="A5154" t="str">
            <v>德胜恒嘉</v>
          </cell>
          <cell r="B5154" t="str">
            <v>螺纹钢</v>
          </cell>
          <cell r="C5154" t="str">
            <v>HRB400EФ28</v>
          </cell>
          <cell r="D5154" t="str">
            <v>吨</v>
          </cell>
          <cell r="E5154">
            <v>19.173</v>
          </cell>
          <cell r="F5154">
            <v>45856</v>
          </cell>
          <cell r="G5154" t="str">
            <v>（中铁五局一公司西昭高速3标)四川省凉山彝族自治州布拖县地洛镇桥边村钢筋加工厂</v>
          </cell>
          <cell r="H5154" t="str">
            <v>林正兴</v>
          </cell>
          <cell r="I5154">
            <v>18770671688</v>
          </cell>
        </row>
        <row r="5155">
          <cell r="A5155" t="str">
            <v>德胜恒嘉</v>
          </cell>
          <cell r="B5155" t="str">
            <v>螺纹钢</v>
          </cell>
          <cell r="C5155" t="str">
            <v>HRB400EФ18</v>
          </cell>
          <cell r="D5155" t="str">
            <v>吨</v>
          </cell>
          <cell r="E5155">
            <v>35.802</v>
          </cell>
          <cell r="F5155">
            <v>45856</v>
          </cell>
          <cell r="G5155" t="str">
            <v>（中铁五局一公司西昭高速3标)四川省凉山彝族自治州布拖县地洛镇桥边村钢筋加工厂</v>
          </cell>
          <cell r="H5155" t="str">
            <v>林正兴</v>
          </cell>
          <cell r="I5155">
            <v>18770671688</v>
          </cell>
        </row>
        <row r="5156">
          <cell r="A5156" t="str">
            <v>德胜恒嘉</v>
          </cell>
          <cell r="B5156" t="str">
            <v>螺纹钢</v>
          </cell>
          <cell r="C5156" t="str">
            <v>HRB400EФ16</v>
          </cell>
          <cell r="D5156" t="str">
            <v>吨</v>
          </cell>
          <cell r="E5156">
            <v>60.698</v>
          </cell>
          <cell r="F5156">
            <v>45856</v>
          </cell>
          <cell r="G5156" t="str">
            <v>（中铁五局一公司西昭高速3标)四川省凉山彝族自治州布拖县地洛镇桥边村钢筋加工厂</v>
          </cell>
          <cell r="H5156" t="str">
            <v>林正兴</v>
          </cell>
          <cell r="I5156">
            <v>18770671688</v>
          </cell>
        </row>
        <row r="5157">
          <cell r="A5157" t="str">
            <v>德胜恒嘉</v>
          </cell>
          <cell r="B5157" t="str">
            <v>螺纹钢</v>
          </cell>
          <cell r="C5157" t="str">
            <v>HRB400EФ16</v>
          </cell>
          <cell r="D5157" t="str">
            <v>吨</v>
          </cell>
          <cell r="E5157">
            <v>19.313</v>
          </cell>
          <cell r="F5157">
            <v>45856</v>
          </cell>
          <cell r="G5157" t="str">
            <v>（中铁五局一公司西昭高速3标)四川省凉山彝族自治州布拖县地洛镇桥边村钢筋加工厂</v>
          </cell>
          <cell r="H5157" t="str">
            <v>林正兴</v>
          </cell>
          <cell r="I5157">
            <v>18770671688</v>
          </cell>
        </row>
        <row r="5158">
          <cell r="A5158" t="str">
            <v>德胜恒嘉</v>
          </cell>
          <cell r="B5158" t="str">
            <v>螺纹钢</v>
          </cell>
          <cell r="C5158" t="str">
            <v>HRB400EФ16</v>
          </cell>
          <cell r="D5158" t="str">
            <v>吨</v>
          </cell>
          <cell r="E5158">
            <v>2.759</v>
          </cell>
          <cell r="F5158">
            <v>45856</v>
          </cell>
          <cell r="G5158" t="str">
            <v>中铁隧道局路桥公司西昭高速2标1分部凉山州金阳县派来镇</v>
          </cell>
          <cell r="H5158" t="str">
            <v>杨勇</v>
          </cell>
          <cell r="I5158">
            <v>18882117172</v>
          </cell>
        </row>
        <row r="5159">
          <cell r="A5159" t="str">
            <v>德胜恒嘉</v>
          </cell>
          <cell r="B5159" t="str">
            <v>螺纹钢</v>
          </cell>
          <cell r="C5159" t="str">
            <v>HRB400EФ20</v>
          </cell>
          <cell r="D5159" t="str">
            <v>吨</v>
          </cell>
          <cell r="E5159">
            <v>41.355</v>
          </cell>
          <cell r="F5159">
            <v>45856</v>
          </cell>
          <cell r="G5159" t="str">
            <v>中铁隧道局路桥公司西昭高速2标1分部凉山州金阳县派来镇</v>
          </cell>
          <cell r="H5159" t="str">
            <v>杨勇</v>
          </cell>
          <cell r="I5159">
            <v>18882117172</v>
          </cell>
        </row>
        <row r="5160">
          <cell r="A5160" t="str">
            <v>德胜恒嘉</v>
          </cell>
          <cell r="B5160" t="str">
            <v>螺纹钢</v>
          </cell>
          <cell r="C5160" t="str">
            <v>HRB400EФ25</v>
          </cell>
          <cell r="D5160" t="str">
            <v>吨</v>
          </cell>
          <cell r="E5160">
            <v>49.266</v>
          </cell>
          <cell r="F5160">
            <v>45856</v>
          </cell>
          <cell r="G5160" t="str">
            <v>中铁隧道局路桥公司西昭高速2标1分部凉山州金阳县派来镇</v>
          </cell>
          <cell r="H5160" t="str">
            <v>杨勇</v>
          </cell>
          <cell r="I5160">
            <v>18882117172</v>
          </cell>
        </row>
        <row r="5161">
          <cell r="A5161" t="str">
            <v>德胜恒嘉</v>
          </cell>
          <cell r="B5161" t="str">
            <v>螺纹钢</v>
          </cell>
          <cell r="C5161" t="str">
            <v>HRB400EФ22</v>
          </cell>
          <cell r="D5161" t="str">
            <v>吨</v>
          </cell>
          <cell r="E5161">
            <v>35.568</v>
          </cell>
          <cell r="F5161">
            <v>45856</v>
          </cell>
          <cell r="G5161" t="str">
            <v>中铁隧道局路桥公司西昭高速2标1分部凉山州金阳县派来镇</v>
          </cell>
          <cell r="H5161" t="str">
            <v>杨勇</v>
          </cell>
          <cell r="I5161">
            <v>18882117172</v>
          </cell>
        </row>
        <row r="5162">
          <cell r="A5162" t="str">
            <v>德胜恒嘉</v>
          </cell>
          <cell r="B5162" t="str">
            <v>螺纹钢</v>
          </cell>
          <cell r="C5162" t="str">
            <v>HRB400EФ22</v>
          </cell>
          <cell r="D5162" t="str">
            <v>吨</v>
          </cell>
          <cell r="E5162">
            <v>35.568</v>
          </cell>
          <cell r="F5162">
            <v>45856</v>
          </cell>
          <cell r="G5162" t="str">
            <v>中铁隧道局路桥公司西昭高速2标1分部凉山州金阳县派来镇</v>
          </cell>
          <cell r="H5162" t="str">
            <v>杨勇</v>
          </cell>
          <cell r="I5162">
            <v>18882117172</v>
          </cell>
        </row>
        <row r="5163">
          <cell r="A5163" t="str">
            <v>德胜恒嘉</v>
          </cell>
          <cell r="B5163" t="str">
            <v>螺纹钢</v>
          </cell>
          <cell r="C5163" t="str">
            <v>HRB400EФ25</v>
          </cell>
          <cell r="D5163" t="str">
            <v>吨</v>
          </cell>
          <cell r="E5163">
            <v>71.162</v>
          </cell>
          <cell r="F5163">
            <v>45857</v>
          </cell>
          <cell r="G5163" t="str">
            <v>中铁隧道局路桥公司西昭高速2标1分部凉山州金阳县派来镇</v>
          </cell>
          <cell r="H5163" t="str">
            <v>杨勇</v>
          </cell>
          <cell r="I5163">
            <v>18882117172</v>
          </cell>
        </row>
        <row r="5164">
          <cell r="A5164" t="str">
            <v>润耀</v>
          </cell>
          <cell r="B5164" t="str">
            <v>盘螺</v>
          </cell>
          <cell r="C5164" t="str">
            <v>HRB400E Φ6</v>
          </cell>
          <cell r="D5164" t="str">
            <v>吨</v>
          </cell>
          <cell r="E5164">
            <v>2.5</v>
          </cell>
          <cell r="F5164">
            <v>45857</v>
          </cell>
          <cell r="G5164" t="str">
            <v>(五冶建设师大附中外语校新建教学楼工程)</v>
          </cell>
          <cell r="H5164" t="str">
            <v>蔡浩</v>
          </cell>
          <cell r="I5164" t="str">
            <v>139 8088 0820</v>
          </cell>
        </row>
        <row r="5165">
          <cell r="A5165" t="str">
            <v>润耀</v>
          </cell>
          <cell r="B5165" t="str">
            <v>盘螺</v>
          </cell>
          <cell r="C5165" t="str">
            <v>HRB400E Φ8</v>
          </cell>
          <cell r="D5165" t="str">
            <v>吨</v>
          </cell>
          <cell r="E5165">
            <v>5</v>
          </cell>
          <cell r="F5165">
            <v>45857</v>
          </cell>
          <cell r="G5165" t="str">
            <v>(五冶建设师大附中外语校新建教学楼工程)</v>
          </cell>
          <cell r="H5165" t="str">
            <v>蔡浩</v>
          </cell>
          <cell r="I5165" t="str">
            <v>139 8088 0820</v>
          </cell>
        </row>
        <row r="5166">
          <cell r="A5166" t="str">
            <v>润耀</v>
          </cell>
          <cell r="B5166" t="str">
            <v>盘螺</v>
          </cell>
          <cell r="C5166" t="str">
            <v>HRB400E Φ10</v>
          </cell>
          <cell r="D5166" t="str">
            <v>吨</v>
          </cell>
          <cell r="E5166">
            <v>2.5</v>
          </cell>
          <cell r="F5166">
            <v>45857</v>
          </cell>
          <cell r="G5166" t="str">
            <v>(五冶建设师大附中外语校新建教学楼工程)</v>
          </cell>
          <cell r="H5166" t="str">
            <v>蔡浩</v>
          </cell>
          <cell r="I5166" t="str">
            <v>139 8088 0820</v>
          </cell>
        </row>
        <row r="5167">
          <cell r="A5167" t="str">
            <v>润耀</v>
          </cell>
          <cell r="B5167" t="str">
            <v>螺纹钢</v>
          </cell>
          <cell r="C5167" t="str">
            <v>HRB400E Φ12 9m</v>
          </cell>
          <cell r="D5167" t="str">
            <v>吨</v>
          </cell>
          <cell r="E5167">
            <v>40</v>
          </cell>
          <cell r="F5167">
            <v>45857</v>
          </cell>
          <cell r="G5167" t="str">
            <v>(五冶建设师大附中外语校新建教学楼工程)</v>
          </cell>
          <cell r="H5167" t="str">
            <v>蔡浩</v>
          </cell>
          <cell r="I5167" t="str">
            <v>139 8088 0820</v>
          </cell>
        </row>
        <row r="5168">
          <cell r="A5168" t="str">
            <v>润耀</v>
          </cell>
          <cell r="B5168" t="str">
            <v>螺纹钢</v>
          </cell>
          <cell r="C5168" t="str">
            <v>HRB400E Φ14 9m</v>
          </cell>
          <cell r="D5168" t="str">
            <v>吨</v>
          </cell>
          <cell r="E5168">
            <v>70</v>
          </cell>
          <cell r="F5168">
            <v>45857</v>
          </cell>
          <cell r="G5168" t="str">
            <v>(五冶建设师大附中外语校新建教学楼工程)</v>
          </cell>
          <cell r="H5168" t="str">
            <v>蔡浩</v>
          </cell>
          <cell r="I5168" t="str">
            <v>139 8088 0820</v>
          </cell>
        </row>
        <row r="5169">
          <cell r="A5169" t="str">
            <v>润耀</v>
          </cell>
          <cell r="B5169" t="str">
            <v>螺纹钢</v>
          </cell>
          <cell r="C5169" t="str">
            <v>HRB400E Φ16 9m</v>
          </cell>
          <cell r="D5169" t="str">
            <v>吨</v>
          </cell>
          <cell r="E5169">
            <v>15</v>
          </cell>
          <cell r="F5169">
            <v>45857</v>
          </cell>
          <cell r="G5169" t="str">
            <v>(五冶建设师大附中外语校新建教学楼工程)</v>
          </cell>
          <cell r="H5169" t="str">
            <v>蔡浩</v>
          </cell>
          <cell r="I5169" t="str">
            <v>139 8088 0820</v>
          </cell>
        </row>
        <row r="5170">
          <cell r="A5170" t="str">
            <v>润耀</v>
          </cell>
          <cell r="B5170" t="str">
            <v>螺纹钢</v>
          </cell>
          <cell r="C5170" t="str">
            <v>HRB400E Φ18 9m</v>
          </cell>
          <cell r="D5170" t="str">
            <v>吨</v>
          </cell>
          <cell r="E5170">
            <v>30</v>
          </cell>
          <cell r="F5170">
            <v>45857</v>
          </cell>
          <cell r="G5170" t="str">
            <v>(五冶建设师大附中外语校新建教学楼工程)</v>
          </cell>
          <cell r="H5170" t="str">
            <v>蔡浩</v>
          </cell>
          <cell r="I5170" t="str">
            <v>139 8088 0820</v>
          </cell>
        </row>
        <row r="5171">
          <cell r="A5171" t="str">
            <v>润耀</v>
          </cell>
          <cell r="B5171" t="str">
            <v>螺纹钢</v>
          </cell>
          <cell r="C5171" t="str">
            <v>HRB400E Φ20 9m</v>
          </cell>
          <cell r="D5171" t="str">
            <v>吨</v>
          </cell>
          <cell r="E5171">
            <v>10</v>
          </cell>
          <cell r="F5171">
            <v>45857</v>
          </cell>
          <cell r="G5171" t="str">
            <v>(五冶建设师大附中外语校新建教学楼工程)</v>
          </cell>
          <cell r="H5171" t="str">
            <v>蔡浩</v>
          </cell>
          <cell r="I5171" t="str">
            <v>139 8088 0820</v>
          </cell>
        </row>
        <row r="5172">
          <cell r="A5172" t="str">
            <v>润耀</v>
          </cell>
          <cell r="B5172" t="str">
            <v>螺纹钢</v>
          </cell>
          <cell r="C5172" t="str">
            <v>HRB400E Φ22 9m</v>
          </cell>
          <cell r="D5172" t="str">
            <v>吨</v>
          </cell>
          <cell r="E5172">
            <v>10</v>
          </cell>
          <cell r="F5172">
            <v>45857</v>
          </cell>
          <cell r="G5172" t="str">
            <v>(五冶建设师大附中外语校新建教学楼工程)</v>
          </cell>
          <cell r="H5172" t="str">
            <v>蔡浩</v>
          </cell>
          <cell r="I5172" t="str">
            <v>139 8088 0820</v>
          </cell>
        </row>
        <row r="5173">
          <cell r="A5173" t="str">
            <v>润耀</v>
          </cell>
          <cell r="B5173" t="str">
            <v>螺纹钢</v>
          </cell>
          <cell r="C5173" t="str">
            <v>HRB400E Φ25 9m</v>
          </cell>
          <cell r="D5173" t="str">
            <v>吨</v>
          </cell>
          <cell r="E5173">
            <v>20</v>
          </cell>
          <cell r="F5173">
            <v>45857</v>
          </cell>
          <cell r="G5173" t="str">
            <v>(五冶建设师大附中外语校新建教学楼工程)</v>
          </cell>
          <cell r="H5173" t="str">
            <v>蔡浩</v>
          </cell>
          <cell r="I5173" t="str">
            <v>139 8088 0820</v>
          </cell>
        </row>
        <row r="5174">
          <cell r="A5174" t="str">
            <v>润耀</v>
          </cell>
          <cell r="B5174" t="str">
            <v>螺纹钢</v>
          </cell>
          <cell r="C5174" t="str">
            <v>HRB400E Φ28 9m</v>
          </cell>
          <cell r="D5174" t="str">
            <v>吨</v>
          </cell>
          <cell r="E5174">
            <v>12.5</v>
          </cell>
          <cell r="F5174">
            <v>45857</v>
          </cell>
          <cell r="G5174" t="str">
            <v>(五冶建设师大附中外语校新建教学楼工程)</v>
          </cell>
          <cell r="H5174" t="str">
            <v>蔡浩</v>
          </cell>
          <cell r="I5174" t="str">
            <v>139 8088 0820</v>
          </cell>
        </row>
        <row r="5175">
          <cell r="A5175" t="str">
            <v>润耀</v>
          </cell>
          <cell r="B5175" t="str">
            <v>螺纹钢</v>
          </cell>
          <cell r="C5175" t="str">
            <v>HRB500E Φ16</v>
          </cell>
          <cell r="D5175" t="str">
            <v>吨</v>
          </cell>
          <cell r="E5175">
            <v>2.5</v>
          </cell>
          <cell r="F5175">
            <v>45857</v>
          </cell>
          <cell r="G5175" t="str">
            <v>(五冶建设师大附中外语校新建教学楼工程)</v>
          </cell>
          <cell r="H5175" t="str">
            <v>蔡浩</v>
          </cell>
          <cell r="I5175" t="str">
            <v>139 8088 0820</v>
          </cell>
        </row>
        <row r="5176">
          <cell r="A5176" t="str">
            <v>润耀</v>
          </cell>
          <cell r="B5176" t="str">
            <v>螺纹钢</v>
          </cell>
          <cell r="C5176" t="str">
            <v>HRB500E Φ18</v>
          </cell>
          <cell r="D5176" t="str">
            <v>吨</v>
          </cell>
          <cell r="E5176">
            <v>2.5</v>
          </cell>
          <cell r="F5176">
            <v>45857</v>
          </cell>
          <cell r="G5176" t="str">
            <v>(五冶建设师大附中外语校新建教学楼工程)</v>
          </cell>
          <cell r="H5176" t="str">
            <v>蔡浩</v>
          </cell>
          <cell r="I5176" t="str">
            <v>139 8088 0820</v>
          </cell>
        </row>
        <row r="5177">
          <cell r="A5177" t="str">
            <v>润耀</v>
          </cell>
          <cell r="B5177" t="str">
            <v>螺纹钢</v>
          </cell>
          <cell r="C5177" t="str">
            <v>HRB500E Φ20</v>
          </cell>
          <cell r="D5177" t="str">
            <v>吨</v>
          </cell>
          <cell r="E5177">
            <v>2.5</v>
          </cell>
          <cell r="F5177">
            <v>45857</v>
          </cell>
          <cell r="G5177" t="str">
            <v>(五冶建设师大附中外语校新建教学楼工程)</v>
          </cell>
          <cell r="H5177" t="str">
            <v>蔡浩</v>
          </cell>
          <cell r="I5177" t="str">
            <v>139 8088 0820</v>
          </cell>
        </row>
        <row r="5178">
          <cell r="A5178" t="str">
            <v>润耀</v>
          </cell>
          <cell r="B5178" t="str">
            <v>螺纹钢</v>
          </cell>
          <cell r="C5178" t="str">
            <v>HRB500E Φ22</v>
          </cell>
          <cell r="D5178" t="str">
            <v>吨</v>
          </cell>
          <cell r="E5178">
            <v>2.5</v>
          </cell>
          <cell r="F5178">
            <v>45857</v>
          </cell>
          <cell r="G5178" t="str">
            <v>(五冶建设师大附中外语校新建教学楼工程)</v>
          </cell>
          <cell r="H5178" t="str">
            <v>蔡浩</v>
          </cell>
          <cell r="I5178" t="str">
            <v>139 8088 0820</v>
          </cell>
        </row>
        <row r="5179">
          <cell r="A5179" t="str">
            <v>润耀</v>
          </cell>
          <cell r="B5179" t="str">
            <v>螺纹钢</v>
          </cell>
          <cell r="C5179" t="str">
            <v>HRB500E Φ25</v>
          </cell>
          <cell r="D5179" t="str">
            <v>吨</v>
          </cell>
          <cell r="E5179">
            <v>10</v>
          </cell>
          <cell r="F5179">
            <v>45857</v>
          </cell>
          <cell r="G5179" t="str">
            <v>(五冶建设师大附中外语校新建教学楼工程)</v>
          </cell>
          <cell r="H5179" t="str">
            <v>蔡浩</v>
          </cell>
          <cell r="I5179" t="str">
            <v>139 8088 0820</v>
          </cell>
        </row>
        <row r="5180">
          <cell r="A5180" t="str">
            <v>润耀</v>
          </cell>
          <cell r="B5180" t="str">
            <v>螺纹钢</v>
          </cell>
          <cell r="C5180" t="str">
            <v>HRB500E Φ28</v>
          </cell>
          <cell r="D5180" t="str">
            <v>吨</v>
          </cell>
          <cell r="E5180">
            <v>12.5</v>
          </cell>
          <cell r="F5180">
            <v>45857</v>
          </cell>
          <cell r="G5180" t="str">
            <v>(五冶建设师大附中外语校新建教学楼工程)</v>
          </cell>
          <cell r="H5180" t="str">
            <v>蔡浩</v>
          </cell>
          <cell r="I5180" t="str">
            <v>139 8088 0820</v>
          </cell>
        </row>
        <row r="5181">
          <cell r="A5181" t="str">
            <v>润耀</v>
          </cell>
          <cell r="B5181" t="str">
            <v>螺纹钢</v>
          </cell>
          <cell r="C5181" t="str">
            <v>HRB500E Φ32</v>
          </cell>
          <cell r="D5181" t="str">
            <v>吨</v>
          </cell>
          <cell r="E5181">
            <v>15</v>
          </cell>
          <cell r="F5181">
            <v>45857</v>
          </cell>
          <cell r="G5181" t="str">
            <v>(五冶建设师大附中外语校新建教学楼工程)</v>
          </cell>
          <cell r="H5181" t="str">
            <v>蔡浩</v>
          </cell>
          <cell r="I5181" t="str">
            <v>139 8088 0820</v>
          </cell>
        </row>
        <row r="5182">
          <cell r="A5182" t="str">
            <v>钢固融</v>
          </cell>
          <cell r="B5182" t="str">
            <v>螺纹钢</v>
          </cell>
          <cell r="C5182" t="str">
            <v>HRB500E Φ16 12m</v>
          </cell>
          <cell r="D5182" t="str">
            <v>吨</v>
          </cell>
          <cell r="E5182">
            <v>5</v>
          </cell>
          <cell r="F5182">
            <v>45857</v>
          </cell>
          <cell r="G5182" t="str">
            <v>(乐山市校地共建产教融合基地建设项目二标段)四川省乐山市市中区苏稽镇</v>
          </cell>
          <cell r="H5182" t="str">
            <v>彭江涛</v>
          </cell>
          <cell r="I5182">
            <v>13990276572</v>
          </cell>
        </row>
        <row r="5183">
          <cell r="A5183" t="str">
            <v>钢固融</v>
          </cell>
          <cell r="B5183" t="str">
            <v>螺纹钢</v>
          </cell>
          <cell r="C5183" t="str">
            <v>HRB500E Φ18 12m</v>
          </cell>
          <cell r="D5183" t="str">
            <v>吨</v>
          </cell>
          <cell r="E5183">
            <v>12.5</v>
          </cell>
          <cell r="F5183">
            <v>45857</v>
          </cell>
          <cell r="G5183" t="str">
            <v>(乐山市校地共建产教融合基地建设项目二标段)四川省乐山市市中区苏稽镇</v>
          </cell>
          <cell r="H5183" t="str">
            <v>彭江涛</v>
          </cell>
          <cell r="I5183">
            <v>13990276572</v>
          </cell>
        </row>
        <row r="5184">
          <cell r="A5184" t="str">
            <v>钢固融</v>
          </cell>
          <cell r="B5184" t="str">
            <v>螺纹钢</v>
          </cell>
          <cell r="C5184" t="str">
            <v>HRB500E Φ20 12m</v>
          </cell>
          <cell r="D5184" t="str">
            <v>吨</v>
          </cell>
          <cell r="E5184">
            <v>10</v>
          </cell>
          <cell r="F5184">
            <v>45857</v>
          </cell>
          <cell r="G5184" t="str">
            <v>(乐山市校地共建产教融合基地建设项目二标段)四川省乐山市市中区苏稽镇</v>
          </cell>
          <cell r="H5184" t="str">
            <v>彭江涛</v>
          </cell>
          <cell r="I5184">
            <v>13990276572</v>
          </cell>
        </row>
        <row r="5185">
          <cell r="A5185" t="str">
            <v>钢固融</v>
          </cell>
          <cell r="B5185" t="str">
            <v>螺纹钢</v>
          </cell>
          <cell r="C5185" t="str">
            <v>HRB500E Φ32 12m</v>
          </cell>
          <cell r="D5185" t="str">
            <v>吨</v>
          </cell>
          <cell r="E5185">
            <v>7.5</v>
          </cell>
          <cell r="F5185">
            <v>45857</v>
          </cell>
          <cell r="G5185" t="str">
            <v>(乐山市校地共建产教融合基地建设项目二标段)四川省乐山市市中区苏稽镇</v>
          </cell>
          <cell r="H5185" t="str">
            <v>彭江涛</v>
          </cell>
          <cell r="I5185">
            <v>13990276572</v>
          </cell>
        </row>
        <row r="5186">
          <cell r="A5186" t="str">
            <v>达钢</v>
          </cell>
          <cell r="B5186" t="str">
            <v>盘螺</v>
          </cell>
          <cell r="C5186" t="str">
            <v>HRB400E Φ8</v>
          </cell>
          <cell r="D5186" t="str">
            <v>吨</v>
          </cell>
          <cell r="E5186">
            <v>15</v>
          </cell>
          <cell r="F5186">
            <v>45857</v>
          </cell>
          <cell r="G5186" t="str">
            <v>（商投建工达州中医药科技园-4工区-11号楼）达州市通川区达州中医药职业学院犀牛大道北段</v>
          </cell>
          <cell r="H5186" t="str">
            <v>张扬</v>
          </cell>
          <cell r="I5186">
            <v>18381904567</v>
          </cell>
        </row>
        <row r="5187">
          <cell r="A5187" t="str">
            <v>达钢</v>
          </cell>
          <cell r="B5187" t="str">
            <v>螺纹钢</v>
          </cell>
          <cell r="C5187" t="str">
            <v>HRB400E Φ18 9m</v>
          </cell>
          <cell r="D5187" t="str">
            <v>吨</v>
          </cell>
          <cell r="E5187">
            <v>30</v>
          </cell>
          <cell r="F5187">
            <v>45857</v>
          </cell>
          <cell r="G5187" t="str">
            <v>（商投建工达州中医药科技园-4工区-11号楼）达州市通川区达州中医药职业学院犀牛大道北段</v>
          </cell>
          <cell r="H5187" t="str">
            <v>张扬</v>
          </cell>
          <cell r="I5187">
            <v>18381904567</v>
          </cell>
        </row>
        <row r="5188">
          <cell r="A5188" t="str">
            <v>钢固融</v>
          </cell>
          <cell r="B5188" t="str">
            <v>螺纹钢</v>
          </cell>
          <cell r="C5188" t="str">
            <v>HRB500E Φ18</v>
          </cell>
          <cell r="D5188" t="str">
            <v>吨</v>
          </cell>
          <cell r="E5188">
            <v>10</v>
          </cell>
          <cell r="F5188">
            <v>45857</v>
          </cell>
          <cell r="G5188" t="str">
            <v>（商投建工达州中医药科技园-4工区-11号楼）达州市通川区达州中医药职业学院犀牛大道北段</v>
          </cell>
          <cell r="H5188" t="str">
            <v>张扬</v>
          </cell>
          <cell r="I5188">
            <v>18381904567</v>
          </cell>
        </row>
        <row r="5189">
          <cell r="A5189" t="str">
            <v>钢固融</v>
          </cell>
          <cell r="B5189" t="str">
            <v>螺纹钢</v>
          </cell>
          <cell r="C5189" t="str">
            <v>HRB500E Φ20</v>
          </cell>
          <cell r="D5189" t="str">
            <v>吨</v>
          </cell>
          <cell r="E5189">
            <v>7.5</v>
          </cell>
          <cell r="F5189">
            <v>45857</v>
          </cell>
          <cell r="G5189" t="str">
            <v>（商投建工达州中医药科技园-4工区-11号楼）达州市通川区达州中医药职业学院犀牛大道北段</v>
          </cell>
          <cell r="H5189" t="str">
            <v>张扬</v>
          </cell>
          <cell r="I5189">
            <v>18381904567</v>
          </cell>
        </row>
        <row r="5190">
          <cell r="A5190" t="str">
            <v>钢固融</v>
          </cell>
          <cell r="B5190" t="str">
            <v>螺纹钢</v>
          </cell>
          <cell r="C5190" t="str">
            <v>HRB500E Φ22</v>
          </cell>
          <cell r="D5190" t="str">
            <v>吨</v>
          </cell>
          <cell r="E5190">
            <v>7.5</v>
          </cell>
          <cell r="F5190">
            <v>45857</v>
          </cell>
          <cell r="G5190" t="str">
            <v>（商投建工达州中医药科技园-4工区-11号楼）达州市通川区达州中医药职业学院犀牛大道北段</v>
          </cell>
          <cell r="H5190" t="str">
            <v>张扬</v>
          </cell>
          <cell r="I5190">
            <v>18381904567</v>
          </cell>
        </row>
        <row r="5191">
          <cell r="A5191" t="str">
            <v>钢固融</v>
          </cell>
          <cell r="B5191" t="str">
            <v>螺纹钢</v>
          </cell>
          <cell r="C5191" t="str">
            <v>HRB500E Φ25</v>
          </cell>
          <cell r="D5191" t="str">
            <v>吨</v>
          </cell>
          <cell r="E5191">
            <v>10</v>
          </cell>
          <cell r="F5191">
            <v>45857</v>
          </cell>
          <cell r="G5191" t="str">
            <v>（商投建工达州中医药科技园-4工区-11号楼）达州市通川区达州中医药职业学院犀牛大道北段</v>
          </cell>
          <cell r="H5191" t="str">
            <v>张扬</v>
          </cell>
          <cell r="I5191">
            <v>18381904567</v>
          </cell>
        </row>
        <row r="5192">
          <cell r="A5192" t="str">
            <v>佳业</v>
          </cell>
          <cell r="B5192" t="str">
            <v>螺纹钢</v>
          </cell>
          <cell r="C5192" t="str">
            <v>HRB500E Φ22 12m</v>
          </cell>
          <cell r="D5192" t="str">
            <v>吨</v>
          </cell>
          <cell r="E5192">
            <v>17</v>
          </cell>
          <cell r="F5192">
            <v>45857</v>
          </cell>
          <cell r="G5192" t="str">
            <v>(乐山市校地共建产教融合基地建设项目二标段)四川省乐山市市中区苏稽镇</v>
          </cell>
          <cell r="H5192" t="str">
            <v>彭江涛</v>
          </cell>
          <cell r="I5192">
            <v>13990276572</v>
          </cell>
        </row>
        <row r="5193">
          <cell r="A5193" t="str">
            <v>佳业</v>
          </cell>
          <cell r="B5193" t="str">
            <v>螺纹钢</v>
          </cell>
          <cell r="C5193" t="str">
            <v>HRB500E Φ25 12m</v>
          </cell>
          <cell r="D5193" t="str">
            <v>吨</v>
          </cell>
          <cell r="E5193">
            <v>12</v>
          </cell>
          <cell r="F5193">
            <v>45857</v>
          </cell>
          <cell r="G5193" t="str">
            <v>(乐山市校地共建产教融合基地建设项目二标段)四川省乐山市市中区苏稽镇</v>
          </cell>
          <cell r="H5193" t="str">
            <v>彭江涛</v>
          </cell>
          <cell r="I5193">
            <v>13990276572</v>
          </cell>
        </row>
        <row r="5194">
          <cell r="A5194" t="str">
            <v>佳业</v>
          </cell>
          <cell r="B5194" t="str">
            <v>螺纹钢</v>
          </cell>
          <cell r="C5194" t="str">
            <v>HRB500E Φ28 12m</v>
          </cell>
          <cell r="D5194" t="str">
            <v>吨</v>
          </cell>
          <cell r="E5194">
            <v>6</v>
          </cell>
          <cell r="F5194">
            <v>45857</v>
          </cell>
          <cell r="G5194" t="str">
            <v>(乐山市校地共建产教融合基地建设项目二标段)四川省乐山市市中区苏稽镇</v>
          </cell>
          <cell r="H5194" t="str">
            <v>彭江涛</v>
          </cell>
          <cell r="I5194">
            <v>13990276572</v>
          </cell>
        </row>
        <row r="5195">
          <cell r="A5195" t="str">
            <v>润耀</v>
          </cell>
          <cell r="B5195" t="str">
            <v>盘螺</v>
          </cell>
          <cell r="C5195" t="str">
            <v>HRB400E Φ8</v>
          </cell>
          <cell r="D5195" t="str">
            <v>吨</v>
          </cell>
          <cell r="E5195">
            <v>5</v>
          </cell>
          <cell r="F5195">
            <v>45859</v>
          </cell>
          <cell r="G5195" t="str">
            <v>（华西萌海科创农业生态谷）成都市简阳市白金山水库</v>
          </cell>
          <cell r="H5195" t="str">
            <v>石清国</v>
          </cell>
          <cell r="I5195">
            <v>13458642015</v>
          </cell>
        </row>
        <row r="5196">
          <cell r="A5196" t="str">
            <v>润耀</v>
          </cell>
          <cell r="B5196" t="str">
            <v>螺纹钢</v>
          </cell>
          <cell r="C5196" t="str">
            <v>HRB400E Φ12 9m</v>
          </cell>
          <cell r="D5196" t="str">
            <v>吨</v>
          </cell>
          <cell r="E5196">
            <v>5</v>
          </cell>
          <cell r="F5196">
            <v>45859</v>
          </cell>
          <cell r="G5196" t="str">
            <v>（华西萌海科创农业生态谷）成都市简阳市白金山水库</v>
          </cell>
          <cell r="H5196" t="str">
            <v>石清国</v>
          </cell>
          <cell r="I5196">
            <v>13458642015</v>
          </cell>
        </row>
        <row r="5197">
          <cell r="A5197" t="str">
            <v>润耀</v>
          </cell>
          <cell r="B5197" t="str">
            <v>螺纹钢</v>
          </cell>
          <cell r="C5197" t="str">
            <v>HRB400E Φ20 9m</v>
          </cell>
          <cell r="D5197" t="str">
            <v>吨</v>
          </cell>
          <cell r="E5197">
            <v>5</v>
          </cell>
          <cell r="F5197">
            <v>45859</v>
          </cell>
          <cell r="G5197" t="str">
            <v>（华西萌海科创农业生态谷）成都市简阳市白金山水库</v>
          </cell>
          <cell r="H5197" t="str">
            <v>石清国</v>
          </cell>
          <cell r="I5197">
            <v>13458642015</v>
          </cell>
        </row>
        <row r="5198">
          <cell r="A5198" t="str">
            <v>润耀</v>
          </cell>
          <cell r="B5198" t="str">
            <v>螺纹钢</v>
          </cell>
          <cell r="C5198" t="str">
            <v>HRB500E Φ25</v>
          </cell>
          <cell r="D5198" t="str">
            <v>吨</v>
          </cell>
          <cell r="E5198">
            <v>20</v>
          </cell>
          <cell r="F5198">
            <v>45859</v>
          </cell>
          <cell r="G5198" t="str">
            <v>（华西萌海科创农业生态谷）成都市简阳市白金山水库</v>
          </cell>
          <cell r="H5198" t="str">
            <v>石清国</v>
          </cell>
          <cell r="I5198">
            <v>13458642015</v>
          </cell>
        </row>
        <row r="5199">
          <cell r="A5199" t="str">
            <v>德胜恒嘉</v>
          </cell>
          <cell r="B5199" t="str">
            <v>螺纹钢</v>
          </cell>
          <cell r="C5199" t="str">
            <v>HRB400EΦ32*9m</v>
          </cell>
          <cell r="D5199" t="str">
            <v>吨</v>
          </cell>
          <cell r="E5199">
            <v>70</v>
          </cell>
          <cell r="F5199">
            <v>45859</v>
          </cell>
          <cell r="G5199" t="str">
            <v>（中铁一局-大渡河项目）乐山市峨边县沙坪镇中铁一局钢筋加工厂（污水处理厂）</v>
          </cell>
          <cell r="H5199" t="str">
            <v>吕春春</v>
          </cell>
          <cell r="I5199" t="str">
            <v>18329268222</v>
          </cell>
        </row>
        <row r="5200">
          <cell r="A5200" t="str">
            <v>润耀</v>
          </cell>
          <cell r="B5200" t="str">
            <v>螺纹钢</v>
          </cell>
          <cell r="C5200" t="str">
            <v>HRB400E Φ18 9m</v>
          </cell>
          <cell r="D5200" t="str">
            <v>吨</v>
          </cell>
          <cell r="E5200">
            <v>70</v>
          </cell>
          <cell r="F5200">
            <v>45859</v>
          </cell>
          <cell r="G5200" t="str">
            <v>(五冶建设扩建艺体中学二期工程)四川省成都市双流区光荣路成都艺体中学南200米</v>
          </cell>
          <cell r="H5200" t="str">
            <v>谢序强</v>
          </cell>
          <cell r="I5200">
            <v>13458588232</v>
          </cell>
        </row>
        <row r="5201">
          <cell r="A5201" t="str">
            <v>钢固融</v>
          </cell>
          <cell r="B5201" t="str">
            <v>螺纹钢</v>
          </cell>
          <cell r="C5201" t="str">
            <v>HRB500EФ25*12m</v>
          </cell>
          <cell r="D5201" t="str">
            <v>吨</v>
          </cell>
          <cell r="E5201">
            <v>12.5</v>
          </cell>
          <cell r="F5201">
            <v>45859</v>
          </cell>
          <cell r="G5201" t="str">
            <v>（中核中原-温江光明苑三期项目）四川省成都市温江区金马街道光明苑三期项目</v>
          </cell>
          <cell r="H5201" t="str">
            <v>王生斌</v>
          </cell>
          <cell r="I5201">
            <v>15228858118</v>
          </cell>
        </row>
        <row r="5202">
          <cell r="A5202" t="str">
            <v>钢固融</v>
          </cell>
          <cell r="B5202" t="str">
            <v>螺纹钢</v>
          </cell>
          <cell r="C5202" t="str">
            <v>HRB400EФ25*9m</v>
          </cell>
          <cell r="D5202" t="str">
            <v>吨</v>
          </cell>
          <cell r="E5202">
            <v>7.5</v>
          </cell>
          <cell r="F5202">
            <v>45859</v>
          </cell>
          <cell r="G5202" t="str">
            <v>（中核中原-温江光明苑三期项目）四川省成都市温江区金马街道光明苑三期项目</v>
          </cell>
          <cell r="H5202" t="str">
            <v>王生斌</v>
          </cell>
          <cell r="I5202">
            <v>15228858118</v>
          </cell>
        </row>
        <row r="5203">
          <cell r="A5203" t="str">
            <v>钢固融</v>
          </cell>
          <cell r="B5203" t="str">
            <v>螺纹钢</v>
          </cell>
          <cell r="C5203" t="str">
            <v>HRB400EФ22*9m</v>
          </cell>
          <cell r="D5203" t="str">
            <v>吨</v>
          </cell>
          <cell r="E5203">
            <v>40</v>
          </cell>
          <cell r="F5203">
            <v>45859</v>
          </cell>
          <cell r="G5203" t="str">
            <v>（中核中原-温江光明苑三期项目）四川省成都市温江区金马街道光明苑三期项目</v>
          </cell>
          <cell r="H5203" t="str">
            <v>王生斌</v>
          </cell>
          <cell r="I5203">
            <v>15228858118</v>
          </cell>
        </row>
        <row r="5204">
          <cell r="A5204" t="str">
            <v>钢固融</v>
          </cell>
          <cell r="B5204" t="str">
            <v>螺纹钢</v>
          </cell>
          <cell r="C5204" t="str">
            <v>HRB400EФ22*12m</v>
          </cell>
          <cell r="D5204" t="str">
            <v>吨</v>
          </cell>
          <cell r="E5204">
            <v>20</v>
          </cell>
          <cell r="F5204">
            <v>45859</v>
          </cell>
          <cell r="G5204" t="str">
            <v>（中核中原-温江光明苑三期项目）四川省成都市温江区金马街道光明苑三期项目</v>
          </cell>
          <cell r="H5204" t="str">
            <v>王生斌</v>
          </cell>
          <cell r="I5204">
            <v>15228858118</v>
          </cell>
        </row>
        <row r="5205">
          <cell r="A5205" t="str">
            <v>钢固融</v>
          </cell>
          <cell r="B5205" t="str">
            <v>螺纹钢</v>
          </cell>
          <cell r="C5205" t="str">
            <v>HRB400EФ20*9m</v>
          </cell>
          <cell r="D5205" t="str">
            <v>吨</v>
          </cell>
          <cell r="E5205">
            <v>7.5</v>
          </cell>
          <cell r="F5205">
            <v>45859</v>
          </cell>
          <cell r="G5205" t="str">
            <v>（中核中原-温江光明苑三期项目）四川省成都市温江区金马街道光明苑三期项目</v>
          </cell>
          <cell r="H5205" t="str">
            <v>王生斌</v>
          </cell>
          <cell r="I5205">
            <v>15228858118</v>
          </cell>
        </row>
        <row r="5206">
          <cell r="A5206" t="str">
            <v>钢固融</v>
          </cell>
          <cell r="B5206" t="str">
            <v>螺纹钢</v>
          </cell>
          <cell r="C5206" t="str">
            <v>HRB400EФ16*9m</v>
          </cell>
          <cell r="D5206" t="str">
            <v>吨</v>
          </cell>
          <cell r="E5206">
            <v>10</v>
          </cell>
          <cell r="F5206">
            <v>45859</v>
          </cell>
          <cell r="G5206" t="str">
            <v>（中核中原-温江光明苑三期项目）四川省成都市温江区金马街道光明苑三期项目</v>
          </cell>
          <cell r="H5206" t="str">
            <v>王生斌</v>
          </cell>
          <cell r="I5206">
            <v>15228858118</v>
          </cell>
        </row>
        <row r="5207">
          <cell r="A5207" t="str">
            <v>钢固融</v>
          </cell>
          <cell r="B5207" t="str">
            <v>螺纹钢</v>
          </cell>
          <cell r="C5207" t="str">
            <v>HRB400EФ14*9m</v>
          </cell>
          <cell r="D5207" t="str">
            <v>吨</v>
          </cell>
          <cell r="E5207">
            <v>7.5</v>
          </cell>
          <cell r="F5207">
            <v>45859</v>
          </cell>
          <cell r="G5207" t="str">
            <v>（中核中原-温江光明苑三期项目）四川省成都市温江区金马街道光明苑三期项目</v>
          </cell>
          <cell r="H5207" t="str">
            <v>王生斌</v>
          </cell>
          <cell r="I5207">
            <v>15228858118</v>
          </cell>
        </row>
        <row r="5208">
          <cell r="A5208" t="str">
            <v>钢固融</v>
          </cell>
          <cell r="B5208" t="str">
            <v>螺纹钢</v>
          </cell>
          <cell r="C5208" t="str">
            <v>HRB400EФ12*9m</v>
          </cell>
          <cell r="D5208" t="str">
            <v>吨</v>
          </cell>
          <cell r="E5208">
            <v>7.5</v>
          </cell>
          <cell r="F5208">
            <v>45859</v>
          </cell>
          <cell r="G5208" t="str">
            <v>（中核中原-温江光明苑三期项目）四川省成都市温江区金马街道光明苑三期项目</v>
          </cell>
          <cell r="H5208" t="str">
            <v>王生斌</v>
          </cell>
          <cell r="I5208">
            <v>15228858118</v>
          </cell>
        </row>
        <row r="5209">
          <cell r="A5209" t="str">
            <v>钢固融</v>
          </cell>
          <cell r="B5209" t="str">
            <v>盘螺</v>
          </cell>
          <cell r="C5209" t="str">
            <v>HRB400EФ10</v>
          </cell>
          <cell r="D5209" t="str">
            <v>吨</v>
          </cell>
          <cell r="E5209">
            <v>10</v>
          </cell>
          <cell r="F5209">
            <v>45859</v>
          </cell>
          <cell r="G5209" t="str">
            <v>（中核中原-温江光明苑三期项目）四川省成都市温江区金马街道光明苑三期项目</v>
          </cell>
          <cell r="H5209" t="str">
            <v>王生斌</v>
          </cell>
          <cell r="I5209">
            <v>15228858118</v>
          </cell>
        </row>
        <row r="5210">
          <cell r="A5210" t="str">
            <v>钢固融</v>
          </cell>
          <cell r="B5210" t="str">
            <v>盘螺</v>
          </cell>
          <cell r="C5210" t="str">
            <v>HRB400EФ8</v>
          </cell>
          <cell r="D5210" t="str">
            <v>吨</v>
          </cell>
          <cell r="E5210">
            <v>4</v>
          </cell>
          <cell r="F5210">
            <v>45859</v>
          </cell>
          <cell r="G5210" t="str">
            <v>（中核中原-温江光明苑三期项目）四川省成都市温江区金马街道光明苑三期项目</v>
          </cell>
          <cell r="H5210" t="str">
            <v>王生斌</v>
          </cell>
          <cell r="I5210">
            <v>15228858118</v>
          </cell>
        </row>
        <row r="5211">
          <cell r="A5211" t="str">
            <v>钢固融</v>
          </cell>
          <cell r="B5211" t="str">
            <v>盘螺</v>
          </cell>
          <cell r="C5211" t="str">
            <v>HRB400EФ6</v>
          </cell>
          <cell r="D5211" t="str">
            <v>吨</v>
          </cell>
          <cell r="E5211">
            <v>4</v>
          </cell>
          <cell r="F5211">
            <v>45859</v>
          </cell>
          <cell r="G5211" t="str">
            <v>（中核中原-温江光明苑三期项目）四川省成都市温江区金马街道光明苑三期项目</v>
          </cell>
          <cell r="H5211" t="str">
            <v>王生斌</v>
          </cell>
          <cell r="I5211">
            <v>15228858118</v>
          </cell>
        </row>
        <row r="5212">
          <cell r="A5212" t="str">
            <v>钢固融</v>
          </cell>
          <cell r="B5212" t="str">
            <v>高线</v>
          </cell>
          <cell r="C5212" t="str">
            <v>HPB300Ф6</v>
          </cell>
          <cell r="D5212" t="str">
            <v>吨</v>
          </cell>
          <cell r="E5212">
            <v>4</v>
          </cell>
          <cell r="F5212">
            <v>45859</v>
          </cell>
          <cell r="G5212" t="str">
            <v>（中核中原-温江光明苑三期项目）四川省成都市温江区金马街道光明苑三期项目</v>
          </cell>
          <cell r="H5212" t="str">
            <v>王生斌</v>
          </cell>
          <cell r="I5212">
            <v>15228858118</v>
          </cell>
        </row>
        <row r="5213">
          <cell r="A5213" t="str">
            <v>钢固融</v>
          </cell>
          <cell r="B5213" t="str">
            <v>高线</v>
          </cell>
          <cell r="C5213" t="str">
            <v>HPB300Ф6</v>
          </cell>
          <cell r="D5213" t="str">
            <v>吨</v>
          </cell>
          <cell r="E5213">
            <v>2.5</v>
          </cell>
          <cell r="F5213">
            <v>45859</v>
          </cell>
          <cell r="G5213" t="str">
            <v>（中核中原-温江光明苑三期项目）四川省成都市温江区金马街道光明苑三期项目</v>
          </cell>
          <cell r="H5213" t="str">
            <v>王生斌</v>
          </cell>
          <cell r="I5213">
            <v>15228858118</v>
          </cell>
        </row>
        <row r="5214">
          <cell r="A5214" t="str">
            <v>钢固融</v>
          </cell>
          <cell r="B5214" t="str">
            <v>盘螺</v>
          </cell>
          <cell r="C5214" t="str">
            <v>HRB400EФ8</v>
          </cell>
          <cell r="D5214" t="str">
            <v>吨</v>
          </cell>
          <cell r="E5214">
            <v>10</v>
          </cell>
          <cell r="F5214">
            <v>45859</v>
          </cell>
          <cell r="G5214" t="str">
            <v>（中核中原-温江光明苑三期项目）四川省成都市温江区金马街道光明苑三期项目</v>
          </cell>
          <cell r="H5214" t="str">
            <v>王生斌</v>
          </cell>
          <cell r="I5214">
            <v>15228858118</v>
          </cell>
        </row>
        <row r="5215">
          <cell r="A5215" t="str">
            <v>钢固融</v>
          </cell>
          <cell r="B5215" t="str">
            <v>盘螺</v>
          </cell>
          <cell r="C5215" t="str">
            <v>HRB400EФ10</v>
          </cell>
          <cell r="D5215" t="str">
            <v>吨</v>
          </cell>
          <cell r="E5215">
            <v>20</v>
          </cell>
          <cell r="F5215">
            <v>45859</v>
          </cell>
          <cell r="G5215" t="str">
            <v>（中核中原-温江光明苑三期项目）四川省成都市温江区金马街道光明苑三期项目</v>
          </cell>
          <cell r="H5215" t="str">
            <v>王生斌</v>
          </cell>
          <cell r="I5215">
            <v>15228858118</v>
          </cell>
        </row>
        <row r="5216">
          <cell r="A5216" t="str">
            <v>钢固融</v>
          </cell>
          <cell r="B5216" t="str">
            <v>螺纹钢</v>
          </cell>
          <cell r="C5216" t="str">
            <v>HRB400EФ14*9m</v>
          </cell>
          <cell r="D5216" t="str">
            <v>吨</v>
          </cell>
          <cell r="E5216">
            <v>13</v>
          </cell>
          <cell r="F5216">
            <v>45859</v>
          </cell>
          <cell r="G5216" t="str">
            <v>（中核中原-温江光明苑三期项目）四川省成都市温江区金马街道光明苑三期项目</v>
          </cell>
          <cell r="H5216" t="str">
            <v>王生斌</v>
          </cell>
          <cell r="I5216">
            <v>15228858118</v>
          </cell>
        </row>
        <row r="5217">
          <cell r="A5217" t="str">
            <v>钢固融</v>
          </cell>
          <cell r="B5217" t="str">
            <v>螺纹钢</v>
          </cell>
          <cell r="C5217" t="str">
            <v>HRB400EФ16*9m</v>
          </cell>
          <cell r="D5217" t="str">
            <v>吨</v>
          </cell>
          <cell r="E5217">
            <v>10</v>
          </cell>
          <cell r="F5217">
            <v>45859</v>
          </cell>
          <cell r="G5217" t="str">
            <v>（中核中原-温江光明苑三期项目）四川省成都市温江区金马街道光明苑三期项目</v>
          </cell>
          <cell r="H5217" t="str">
            <v>王生斌</v>
          </cell>
          <cell r="I5217">
            <v>15228858118</v>
          </cell>
        </row>
        <row r="5218">
          <cell r="A5218" t="str">
            <v>钢固融</v>
          </cell>
          <cell r="B5218" t="str">
            <v>螺纹钢</v>
          </cell>
          <cell r="C5218" t="str">
            <v>HRB400EФ20*9m</v>
          </cell>
          <cell r="D5218" t="str">
            <v>吨</v>
          </cell>
          <cell r="E5218">
            <v>10</v>
          </cell>
          <cell r="F5218">
            <v>45859</v>
          </cell>
          <cell r="G5218" t="str">
            <v>（中核中原-温江光明苑三期项目）四川省成都市温江区金马街道光明苑三期项目</v>
          </cell>
          <cell r="H5218" t="str">
            <v>王生斌</v>
          </cell>
          <cell r="I5218">
            <v>15228858118</v>
          </cell>
        </row>
        <row r="5219">
          <cell r="A5219" t="str">
            <v>钢固融</v>
          </cell>
          <cell r="B5219" t="str">
            <v>螺纹钢</v>
          </cell>
          <cell r="C5219" t="str">
            <v>HRB400EФ12*9m</v>
          </cell>
          <cell r="D5219" t="str">
            <v>吨</v>
          </cell>
          <cell r="E5219">
            <v>20</v>
          </cell>
          <cell r="F5219">
            <v>45859</v>
          </cell>
          <cell r="G5219" t="str">
            <v>（中核中原-温江北林医养综合体项目）四川省成都市温江区万春大道第三人民医院东</v>
          </cell>
          <cell r="H5219" t="str">
            <v>蔡杰</v>
          </cell>
          <cell r="I5219">
            <v>18875129329</v>
          </cell>
        </row>
        <row r="5220">
          <cell r="A5220" t="str">
            <v>钢固融</v>
          </cell>
          <cell r="B5220" t="str">
            <v>螺纹钢</v>
          </cell>
          <cell r="C5220" t="str">
            <v>HRB500EФ25*9m</v>
          </cell>
          <cell r="D5220" t="str">
            <v>吨</v>
          </cell>
          <cell r="E5220">
            <v>25</v>
          </cell>
          <cell r="F5220">
            <v>45859</v>
          </cell>
          <cell r="G5220" t="str">
            <v>（中核中原-温江北林医养综合体项目）四川省成都市温江区万春大道第三人民医院东</v>
          </cell>
          <cell r="H5220" t="str">
            <v>蔡杰</v>
          </cell>
          <cell r="I5220">
            <v>18875129329</v>
          </cell>
        </row>
        <row r="5221">
          <cell r="A5221" t="str">
            <v>钢固融</v>
          </cell>
          <cell r="B5221" t="str">
            <v>螺纹钢</v>
          </cell>
          <cell r="C5221" t="str">
            <v>HRB500EФ25*12m</v>
          </cell>
          <cell r="D5221" t="str">
            <v>吨</v>
          </cell>
          <cell r="E5221">
            <v>25</v>
          </cell>
          <cell r="F5221">
            <v>45859</v>
          </cell>
          <cell r="G5221" t="str">
            <v>（中核中原-温江北林医养综合体项目）四川省成都市温江区万春大道第三人民医院东</v>
          </cell>
          <cell r="H5221" t="str">
            <v>蔡杰</v>
          </cell>
          <cell r="I5221">
            <v>18875129329</v>
          </cell>
        </row>
        <row r="5222">
          <cell r="A5222" t="str">
            <v>润耀</v>
          </cell>
          <cell r="B5222" t="str">
            <v>螺纹钢</v>
          </cell>
          <cell r="C5222" t="str">
            <v>HRB400E Φ12 12m</v>
          </cell>
          <cell r="D5222" t="str">
            <v>吨</v>
          </cell>
          <cell r="E5222">
            <v>35</v>
          </cell>
          <cell r="F5222">
            <v>45859</v>
          </cell>
          <cell r="G5222" t="str">
            <v>（中铁广州局-成渝扩容2标）成渝扩容项目ZCB3-2标2#钢筋厂【雁江区联盟桥东北50米(资资路) 】</v>
          </cell>
          <cell r="H5222" t="str">
            <v>刘沛琦</v>
          </cell>
          <cell r="I5222">
            <v>18011784798</v>
          </cell>
        </row>
        <row r="5223">
          <cell r="A5223" t="str">
            <v>润耀</v>
          </cell>
          <cell r="B5223" t="str">
            <v>螺纹钢</v>
          </cell>
          <cell r="C5223" t="str">
            <v>HRB400E Φ28 9m</v>
          </cell>
          <cell r="D5223" t="str">
            <v>吨</v>
          </cell>
          <cell r="E5223">
            <v>35</v>
          </cell>
          <cell r="F5223">
            <v>45859</v>
          </cell>
          <cell r="G5223" t="str">
            <v>（中铁广州局-成渝扩容2标）成渝扩容项目ZCB3-2标2#钢筋厂【雁江区联盟桥东北50米(资资路) 】</v>
          </cell>
          <cell r="H5223" t="str">
            <v>刘沛琦</v>
          </cell>
          <cell r="I5223">
            <v>18011784798</v>
          </cell>
        </row>
        <row r="5224">
          <cell r="A5224" t="str">
            <v>润耀</v>
          </cell>
          <cell r="B5224" t="str">
            <v>螺纹钢</v>
          </cell>
          <cell r="C5224" t="str">
            <v>HRB400E Φ28 12m</v>
          </cell>
          <cell r="D5224" t="str">
            <v>吨</v>
          </cell>
          <cell r="E5224">
            <v>70</v>
          </cell>
          <cell r="F5224">
            <v>45859</v>
          </cell>
          <cell r="G5224" t="str">
            <v>（中铁广州局-成渝扩容2标）成渝扩容ZCB3-2标K88+109临时钢筋厂(刘家湾大桥桥头)</v>
          </cell>
          <cell r="H5224" t="str">
            <v>刘沛琦</v>
          </cell>
          <cell r="I5224">
            <v>18011784798</v>
          </cell>
        </row>
        <row r="5225">
          <cell r="A5225" t="str">
            <v>润耀</v>
          </cell>
          <cell r="B5225" t="str">
            <v>螺纹钢</v>
          </cell>
          <cell r="C5225" t="str">
            <v>HRB400E Φ28 9m</v>
          </cell>
          <cell r="D5225" t="str">
            <v>吨</v>
          </cell>
          <cell r="E5225">
            <v>35</v>
          </cell>
          <cell r="F5225">
            <v>45859</v>
          </cell>
          <cell r="G5225" t="str">
            <v>（中铁广州局-成渝扩容2标）成渝扩容项目ZCB3-2标2#钢筋厂【雁江区联盟桥东北50米(资资路) 】</v>
          </cell>
          <cell r="H5225" t="str">
            <v>刘沛琦</v>
          </cell>
          <cell r="I5225">
            <v>18011784798</v>
          </cell>
        </row>
        <row r="5226">
          <cell r="A5226" t="str">
            <v>润耀</v>
          </cell>
          <cell r="B5226" t="str">
            <v>螺纹钢</v>
          </cell>
          <cell r="C5226" t="str">
            <v>HRB400EФ22*9m</v>
          </cell>
          <cell r="D5226" t="str">
            <v>吨</v>
          </cell>
          <cell r="E5226">
            <v>35</v>
          </cell>
          <cell r="F5226">
            <v>45859</v>
          </cell>
          <cell r="G5226" t="str">
            <v>（中铁一局四公司康新高速TJ1-1标贡不卡隧道）四川省甘孜州康定市折多塘村车管所旁</v>
          </cell>
          <cell r="H5226" t="str">
            <v>李彰</v>
          </cell>
          <cell r="I5226">
            <v>18523285235</v>
          </cell>
        </row>
        <row r="5227">
          <cell r="A5227" t="str">
            <v>润耀</v>
          </cell>
          <cell r="B5227" t="str">
            <v>盘螺</v>
          </cell>
          <cell r="C5227" t="str">
            <v>HRB400E Φ8</v>
          </cell>
          <cell r="D5227" t="str">
            <v>吨</v>
          </cell>
          <cell r="E5227">
            <v>10</v>
          </cell>
          <cell r="F5227">
            <v>45859</v>
          </cell>
          <cell r="G5227" t="str">
            <v>（五冶钢构宜宾高县月江镇建设项目）  四川省宜宾市高县月江镇刚记超市斜对面(还阳组团沪碳二期项目)</v>
          </cell>
          <cell r="H5227" t="str">
            <v>张朝亮</v>
          </cell>
          <cell r="I5227">
            <v>15228205853</v>
          </cell>
        </row>
        <row r="5228">
          <cell r="A5228" t="str">
            <v>润耀</v>
          </cell>
          <cell r="B5228" t="str">
            <v>盘螺</v>
          </cell>
          <cell r="C5228" t="str">
            <v>HRB400E Φ10</v>
          </cell>
          <cell r="D5228" t="str">
            <v>吨</v>
          </cell>
          <cell r="E5228">
            <v>25</v>
          </cell>
          <cell r="F5228">
            <v>45859</v>
          </cell>
          <cell r="G5228" t="str">
            <v>（五冶钢构宜宾高县月江镇建设项目）  四川省宜宾市高县月江镇刚记超市斜对面(还阳组团沪碳二期项目)</v>
          </cell>
          <cell r="H5228" t="str">
            <v>张朝亮</v>
          </cell>
          <cell r="I5228">
            <v>15228205853</v>
          </cell>
        </row>
        <row r="5229">
          <cell r="A5229" t="str">
            <v>润耀</v>
          </cell>
          <cell r="B5229" t="str">
            <v>螺纹钢</v>
          </cell>
          <cell r="C5229" t="str">
            <v>HRB400E Φ12 9m</v>
          </cell>
          <cell r="D5229" t="str">
            <v>吨</v>
          </cell>
          <cell r="E5229">
            <v>9</v>
          </cell>
          <cell r="F5229">
            <v>45859</v>
          </cell>
          <cell r="G5229" t="str">
            <v>（五冶钢构宜宾高县月江镇建设项目）  四川省宜宾市高县月江镇刚记超市斜对面(还阳组团沪碳二期项目)</v>
          </cell>
          <cell r="H5229" t="str">
            <v>张朝亮</v>
          </cell>
          <cell r="I5229">
            <v>15228205853</v>
          </cell>
        </row>
        <row r="5230">
          <cell r="A5230" t="str">
            <v>润耀</v>
          </cell>
          <cell r="B5230" t="str">
            <v>螺纹钢</v>
          </cell>
          <cell r="C5230" t="str">
            <v>HRB400E Φ14 9m</v>
          </cell>
          <cell r="D5230" t="str">
            <v>吨</v>
          </cell>
          <cell r="E5230">
            <v>9</v>
          </cell>
          <cell r="F5230">
            <v>45859</v>
          </cell>
          <cell r="G5230" t="str">
            <v>（五冶钢构宜宾高县月江镇建设项目）  四川省宜宾市高县月江镇刚记超市斜对面(还阳组团沪碳二期项目)</v>
          </cell>
          <cell r="H5230" t="str">
            <v>张朝亮</v>
          </cell>
          <cell r="I5230">
            <v>15228205853</v>
          </cell>
        </row>
        <row r="5231">
          <cell r="A5231" t="str">
            <v>润耀</v>
          </cell>
          <cell r="B5231" t="str">
            <v>螺纹钢</v>
          </cell>
          <cell r="C5231" t="str">
            <v>HRB400E Φ16 9m</v>
          </cell>
          <cell r="D5231" t="str">
            <v>吨</v>
          </cell>
          <cell r="E5231">
            <v>9</v>
          </cell>
          <cell r="F5231">
            <v>45859</v>
          </cell>
          <cell r="G5231" t="str">
            <v>（五冶钢构宜宾高县月江镇建设项目）  四川省宜宾市高县月江镇刚记超市斜对面(还阳组团沪碳二期项目)</v>
          </cell>
          <cell r="H5231" t="str">
            <v>张朝亮</v>
          </cell>
          <cell r="I5231">
            <v>15228205853</v>
          </cell>
        </row>
        <row r="5232">
          <cell r="A5232" t="str">
            <v>润耀</v>
          </cell>
          <cell r="B5232" t="str">
            <v>螺纹钢</v>
          </cell>
          <cell r="C5232" t="str">
            <v>HRB400E Φ20 9m</v>
          </cell>
          <cell r="D5232" t="str">
            <v>吨</v>
          </cell>
          <cell r="E5232">
            <v>9</v>
          </cell>
          <cell r="F5232">
            <v>45859</v>
          </cell>
          <cell r="G5232" t="str">
            <v>（五冶钢构宜宾高县月江镇建设项目）  四川省宜宾市高县月江镇刚记超市斜对面(还阳组团沪碳二期项目)</v>
          </cell>
          <cell r="H5232" t="str">
            <v>张朝亮</v>
          </cell>
          <cell r="I5232">
            <v>15228205853</v>
          </cell>
        </row>
        <row r="5233">
          <cell r="A5233" t="str">
            <v>泸钢</v>
          </cell>
          <cell r="B5233" t="str">
            <v>螺纹钢</v>
          </cell>
          <cell r="C5233" t="str">
            <v>HRB400E Φ32×9米</v>
          </cell>
          <cell r="D5233" t="str">
            <v>吨</v>
          </cell>
          <cell r="E5233">
            <v>35</v>
          </cell>
          <cell r="F5233">
            <v>45859</v>
          </cell>
          <cell r="G5233" t="str">
            <v>（自永1标八局二分公司钢筋棚）四川省自贡市大安区牛佛镇</v>
          </cell>
          <cell r="H5233" t="str">
            <v>王君杰</v>
          </cell>
          <cell r="I5233">
            <v>18919619850</v>
          </cell>
        </row>
        <row r="5234">
          <cell r="A5234" t="str">
            <v>泸钢</v>
          </cell>
          <cell r="B5234" t="str">
            <v>螺纹钢</v>
          </cell>
          <cell r="C5234" t="str">
            <v>HRB400E Φ25×9米</v>
          </cell>
          <cell r="D5234" t="str">
            <v>吨</v>
          </cell>
          <cell r="E5234">
            <v>35</v>
          </cell>
          <cell r="F5234">
            <v>45859</v>
          </cell>
          <cell r="G5234" t="str">
            <v>（自永2标九局西南分公司钢筋棚）四川省自贡市骑龙镇大湾村</v>
          </cell>
          <cell r="H5234" t="str">
            <v>高彦彬</v>
          </cell>
          <cell r="I5234">
            <v>13835906370</v>
          </cell>
        </row>
        <row r="5235">
          <cell r="A5235" t="str">
            <v>泸钢</v>
          </cell>
          <cell r="B5235" t="str">
            <v>螺纹钢</v>
          </cell>
          <cell r="C5235" t="str">
            <v>HRB400E Φ32×12米</v>
          </cell>
          <cell r="D5235" t="str">
            <v>吨</v>
          </cell>
          <cell r="E5235">
            <v>35</v>
          </cell>
          <cell r="F5235">
            <v>45859</v>
          </cell>
          <cell r="G5235" t="str">
            <v>（自永2标九局西南分公司钢筋棚）四川省自贡市骑龙镇大湾村</v>
          </cell>
          <cell r="H5235" t="str">
            <v>高彦彬</v>
          </cell>
          <cell r="I5235">
            <v>13835906370</v>
          </cell>
        </row>
        <row r="5236">
          <cell r="A5236" t="str">
            <v>泸钢</v>
          </cell>
          <cell r="B5236" t="str">
            <v>盘螺</v>
          </cell>
          <cell r="C5236" t="str">
            <v>HRB400E Φ12</v>
          </cell>
          <cell r="D5236" t="str">
            <v>吨</v>
          </cell>
          <cell r="E5236">
            <v>35</v>
          </cell>
          <cell r="F5236">
            <v>45859</v>
          </cell>
          <cell r="G5236" t="str">
            <v>（自永2标九局西南分公司钢筋棚）四川省自贡市骑龙镇大湾村</v>
          </cell>
          <cell r="H5236" t="str">
            <v>高彦彬</v>
          </cell>
          <cell r="I5236">
            <v>13835906370</v>
          </cell>
        </row>
        <row r="5237">
          <cell r="A5237" t="str">
            <v>钢固融</v>
          </cell>
          <cell r="B5237" t="str">
            <v>高线</v>
          </cell>
          <cell r="C5237" t="str">
            <v>HPB300Φ10</v>
          </cell>
          <cell r="D5237" t="str">
            <v>吨</v>
          </cell>
          <cell r="E5237">
            <v>10</v>
          </cell>
          <cell r="F5237">
            <v>45859</v>
          </cell>
          <cell r="G5237" t="str">
            <v>（中铁三局成渝扩容ZCB3-1项目部）内江市胜利收费站红绿灯500米</v>
          </cell>
          <cell r="H5237" t="str">
            <v>王岩</v>
          </cell>
          <cell r="I5237">
            <v>17634813323</v>
          </cell>
        </row>
        <row r="5238">
          <cell r="A5238" t="str">
            <v>钢固融</v>
          </cell>
          <cell r="B5238" t="str">
            <v>螺纹钢</v>
          </cell>
          <cell r="C5238" t="str">
            <v>HRB400E Φ25 9m</v>
          </cell>
          <cell r="D5238" t="str">
            <v>吨</v>
          </cell>
          <cell r="E5238">
            <v>25</v>
          </cell>
          <cell r="F5238">
            <v>45859</v>
          </cell>
          <cell r="G5238" t="str">
            <v>（中铁三局成渝扩容ZCB3-1项目部）内江市胜利收费站红绿灯500米</v>
          </cell>
          <cell r="H5238" t="str">
            <v>王岩</v>
          </cell>
          <cell r="I5238">
            <v>17634813323</v>
          </cell>
        </row>
        <row r="5239">
          <cell r="A5239" t="str">
            <v>润耀</v>
          </cell>
          <cell r="B5239" t="str">
            <v>螺纹钢</v>
          </cell>
          <cell r="C5239" t="str">
            <v>HRB400E Φ12 12m</v>
          </cell>
          <cell r="D5239" t="str">
            <v>吨</v>
          </cell>
          <cell r="E5239">
            <v>105</v>
          </cell>
          <cell r="F5239">
            <v>45860</v>
          </cell>
          <cell r="G5239" t="str">
            <v>（中铁五局-成渝扩容3标）四川省资阳市雁江区伍隍镇铺子村雁江区X138</v>
          </cell>
          <cell r="H5239" t="str">
            <v>王健</v>
          </cell>
          <cell r="I5239">
            <v>17726168395</v>
          </cell>
        </row>
        <row r="5240">
          <cell r="A5240" t="str">
            <v>润耀</v>
          </cell>
          <cell r="B5240" t="str">
            <v>螺纹钢</v>
          </cell>
          <cell r="C5240" t="str">
            <v>HRB400E Φ28 9m</v>
          </cell>
          <cell r="D5240" t="str">
            <v>吨</v>
          </cell>
          <cell r="E5240">
            <v>35</v>
          </cell>
          <cell r="F5240">
            <v>45860</v>
          </cell>
          <cell r="G5240" t="str">
            <v>（中铁五局-成渝扩容3标）四川省资阳市雁江区伍隍镇铺子村雁江区X138</v>
          </cell>
          <cell r="H5240" t="str">
            <v>王健</v>
          </cell>
          <cell r="I5240">
            <v>17726168395</v>
          </cell>
        </row>
        <row r="5241">
          <cell r="A5241" t="str">
            <v>润耀</v>
          </cell>
          <cell r="B5241" t="str">
            <v>螺纹钢</v>
          </cell>
          <cell r="C5241" t="str">
            <v>HRB400E Φ25 12m</v>
          </cell>
          <cell r="D5241" t="str">
            <v>吨</v>
          </cell>
          <cell r="E5241">
            <v>70</v>
          </cell>
          <cell r="F5241">
            <v>45860</v>
          </cell>
          <cell r="G5241" t="str">
            <v>（中铁五局-成渝扩容3标）四川省资阳市雁江区伍隍镇铺子村雁江区X138</v>
          </cell>
          <cell r="H5241" t="str">
            <v>王健</v>
          </cell>
          <cell r="I5241">
            <v>17726168395</v>
          </cell>
        </row>
        <row r="5242">
          <cell r="A5242" t="str">
            <v>润耀</v>
          </cell>
          <cell r="B5242" t="str">
            <v>螺纹钢</v>
          </cell>
          <cell r="C5242" t="str">
            <v>HRB400E Φ20 9m</v>
          </cell>
          <cell r="D5242" t="str">
            <v>吨</v>
          </cell>
          <cell r="E5242">
            <v>35</v>
          </cell>
          <cell r="F5242">
            <v>45860</v>
          </cell>
          <cell r="G5242" t="str">
            <v>（中铁五局-成渝扩容3标）四川省资阳市雁江区伍隍镇铺子村雁江区X138</v>
          </cell>
          <cell r="H5242" t="str">
            <v>王健</v>
          </cell>
          <cell r="I5242">
            <v>17726168395</v>
          </cell>
        </row>
        <row r="5243">
          <cell r="A5243" t="str">
            <v>润耀</v>
          </cell>
          <cell r="B5243" t="str">
            <v>螺纹钢</v>
          </cell>
          <cell r="C5243" t="str">
            <v>HRB400E Φ20 12m</v>
          </cell>
          <cell r="D5243" t="str">
            <v>吨</v>
          </cell>
          <cell r="E5243">
            <v>70</v>
          </cell>
          <cell r="F5243">
            <v>45860</v>
          </cell>
          <cell r="G5243" t="str">
            <v>（中铁五局-成渝扩容3标）四川省资阳市雁江区伍隍镇铺子村雁江区X138</v>
          </cell>
          <cell r="H5243" t="str">
            <v>王健</v>
          </cell>
          <cell r="I5243">
            <v>17726168395</v>
          </cell>
        </row>
        <row r="5244">
          <cell r="A5244" t="str">
            <v>润耀</v>
          </cell>
          <cell r="B5244" t="str">
            <v>螺纹钢</v>
          </cell>
          <cell r="C5244" t="str">
            <v>HRB400E Φ12 9m</v>
          </cell>
          <cell r="D5244" t="str">
            <v>吨</v>
          </cell>
          <cell r="E5244">
            <v>35</v>
          </cell>
          <cell r="F5244">
            <v>45860</v>
          </cell>
          <cell r="G5244" t="str">
            <v>（中铁广州局-成渝扩容2标）四川省资阳市雁江区南双路杨家糖房</v>
          </cell>
          <cell r="H5244" t="str">
            <v>邓志强</v>
          </cell>
          <cell r="I5244">
            <v>17603045490</v>
          </cell>
        </row>
        <row r="5245">
          <cell r="A5245" t="str">
            <v>润耀</v>
          </cell>
          <cell r="B5245" t="str">
            <v>螺纹钢</v>
          </cell>
          <cell r="C5245" t="str">
            <v>HRB400E Φ16 9m</v>
          </cell>
          <cell r="D5245" t="str">
            <v>吨</v>
          </cell>
          <cell r="E5245">
            <v>35</v>
          </cell>
          <cell r="F5245">
            <v>45860</v>
          </cell>
          <cell r="G5245" t="str">
            <v>（中铁广州局-成渝扩容2标）四川省资阳市雁江区南双路杨家糖房</v>
          </cell>
          <cell r="H5245" t="str">
            <v>邓志强</v>
          </cell>
          <cell r="I5245">
            <v>17603045490</v>
          </cell>
        </row>
        <row r="5246">
          <cell r="A5246" t="str">
            <v>润耀</v>
          </cell>
          <cell r="B5246" t="str">
            <v>螺纹钢</v>
          </cell>
          <cell r="C5246" t="str">
            <v>HRB400E Φ20 9m</v>
          </cell>
          <cell r="D5246" t="str">
            <v>吨</v>
          </cell>
          <cell r="E5246">
            <v>35</v>
          </cell>
          <cell r="F5246">
            <v>45860</v>
          </cell>
          <cell r="G5246" t="str">
            <v>（中铁广州局-成渝扩容2标）四川省资阳市雁江区南双路杨家糖房</v>
          </cell>
          <cell r="H5246" t="str">
            <v>邓志强</v>
          </cell>
          <cell r="I5246">
            <v>17603045490</v>
          </cell>
        </row>
        <row r="5247">
          <cell r="A5247" t="str">
            <v>润耀</v>
          </cell>
          <cell r="B5247" t="str">
            <v>螺纹钢</v>
          </cell>
          <cell r="C5247" t="str">
            <v>HRB400E Φ22 9m</v>
          </cell>
          <cell r="D5247" t="str">
            <v>吨</v>
          </cell>
          <cell r="E5247">
            <v>35</v>
          </cell>
          <cell r="F5247">
            <v>45860</v>
          </cell>
          <cell r="G5247" t="str">
            <v>（中铁广州局-成渝扩容2标）四川省资阳市雁江区南双路杨家糖房</v>
          </cell>
          <cell r="H5247" t="str">
            <v>邓志强</v>
          </cell>
          <cell r="I5247">
            <v>17603045490</v>
          </cell>
        </row>
        <row r="5248">
          <cell r="A5248" t="str">
            <v>泸钢</v>
          </cell>
          <cell r="B5248" t="str">
            <v>螺纹钢</v>
          </cell>
          <cell r="C5248" t="str">
            <v>HRB400E Φ32×9米</v>
          </cell>
          <cell r="D5248" t="str">
            <v>吨</v>
          </cell>
          <cell r="E5248">
            <v>70</v>
          </cell>
          <cell r="F5248">
            <v>45860</v>
          </cell>
          <cell r="G5248" t="str">
            <v>（自永1标八局二分公司钢筋棚）四川省自贡市大安区牛佛镇</v>
          </cell>
          <cell r="H5248" t="str">
            <v>王君杰</v>
          </cell>
          <cell r="I5248">
            <v>18919619850</v>
          </cell>
        </row>
        <row r="5249">
          <cell r="A5249" t="str">
            <v>泸钢</v>
          </cell>
          <cell r="B5249" t="str">
            <v>螺纹钢</v>
          </cell>
          <cell r="C5249" t="str">
            <v>HRB400E Φ32×9米</v>
          </cell>
          <cell r="D5249" t="str">
            <v>吨</v>
          </cell>
          <cell r="E5249">
            <v>105</v>
          </cell>
          <cell r="F5249">
            <v>45860</v>
          </cell>
          <cell r="G5249" t="str">
            <v>（自永1标八局二分公司钢筋棚）四川省自贡市大安区牛佛镇</v>
          </cell>
          <cell r="H5249" t="str">
            <v>王君杰</v>
          </cell>
          <cell r="I5249">
            <v>18919619850</v>
          </cell>
        </row>
        <row r="5250">
          <cell r="A5250" t="str">
            <v>泸钢</v>
          </cell>
          <cell r="B5250" t="str">
            <v>螺纹钢</v>
          </cell>
          <cell r="C5250" t="str">
            <v>HRB400E Φ20×9米</v>
          </cell>
          <cell r="D5250" t="str">
            <v>吨</v>
          </cell>
          <cell r="E5250">
            <v>35</v>
          </cell>
          <cell r="F5250">
            <v>45860</v>
          </cell>
          <cell r="G5250" t="str">
            <v>（自永1标八局二分公司钢筋棚）四川省自贡市大安区牛佛镇</v>
          </cell>
          <cell r="H5250" t="str">
            <v>王君杰</v>
          </cell>
          <cell r="I5250">
            <v>18919619850</v>
          </cell>
        </row>
        <row r="5251">
          <cell r="A5251" t="str">
            <v>泸钢</v>
          </cell>
          <cell r="B5251" t="str">
            <v>螺纹钢</v>
          </cell>
          <cell r="C5251" t="str">
            <v>HRB400E Φ12×9米</v>
          </cell>
          <cell r="D5251" t="str">
            <v>吨</v>
          </cell>
          <cell r="E5251">
            <v>35</v>
          </cell>
          <cell r="F5251">
            <v>45860</v>
          </cell>
          <cell r="G5251" t="str">
            <v>（自永1标八局二分公司钢筋棚）四川省自贡市大安区牛佛镇</v>
          </cell>
          <cell r="H5251" t="str">
            <v>王君杰</v>
          </cell>
          <cell r="I5251">
            <v>18919619850</v>
          </cell>
        </row>
        <row r="5252">
          <cell r="A5252" t="str">
            <v>泸钢</v>
          </cell>
          <cell r="B5252" t="str">
            <v>螺纹钢</v>
          </cell>
          <cell r="C5252" t="str">
            <v>HRB400E Φ28×12米</v>
          </cell>
          <cell r="D5252" t="str">
            <v>吨</v>
          </cell>
          <cell r="E5252">
            <v>35</v>
          </cell>
          <cell r="F5252">
            <v>45860</v>
          </cell>
          <cell r="G5252" t="str">
            <v>（自永2标九局西南分公司钢筋棚）四川省自贡市骑龙镇大湾村</v>
          </cell>
          <cell r="H5252" t="str">
            <v>高彦彬</v>
          </cell>
          <cell r="I5252">
            <v>13835906370</v>
          </cell>
        </row>
        <row r="5253">
          <cell r="A5253" t="str">
            <v>泸钢</v>
          </cell>
          <cell r="B5253" t="str">
            <v>螺纹钢</v>
          </cell>
          <cell r="C5253" t="str">
            <v>HRB400E Φ25×12米</v>
          </cell>
          <cell r="D5253" t="str">
            <v>吨</v>
          </cell>
          <cell r="E5253">
            <v>35</v>
          </cell>
          <cell r="F5253">
            <v>45860</v>
          </cell>
          <cell r="G5253" t="str">
            <v>（自永高速-自永3标六局交通分公司）四川省内江市隆昌市圣灯镇自永项目3标隆昌市圣灯镇中心学校</v>
          </cell>
          <cell r="H5253" t="str">
            <v>李工</v>
          </cell>
          <cell r="I5253">
            <v>19212995868</v>
          </cell>
        </row>
        <row r="5254">
          <cell r="A5254" t="str">
            <v>泸钢</v>
          </cell>
          <cell r="B5254" t="str">
            <v>高线</v>
          </cell>
          <cell r="C5254" t="str">
            <v>HPB300E Φ10</v>
          </cell>
          <cell r="D5254" t="str">
            <v>吨</v>
          </cell>
          <cell r="E5254">
            <v>18</v>
          </cell>
          <cell r="F5254">
            <v>45860</v>
          </cell>
          <cell r="G5254" t="str">
            <v>（自永高速-自永3标六局交通分公司）四川省内江市隆昌市圣灯镇自永项目3标隆昌市圣灯镇中心学校</v>
          </cell>
          <cell r="H5254" t="str">
            <v>李工</v>
          </cell>
          <cell r="I5254">
            <v>19212995868</v>
          </cell>
        </row>
        <row r="5255">
          <cell r="A5255" t="str">
            <v>泸钢</v>
          </cell>
          <cell r="B5255" t="str">
            <v>螺纹钢</v>
          </cell>
          <cell r="C5255" t="str">
            <v>HRB400E Φ16×9米</v>
          </cell>
          <cell r="D5255" t="str">
            <v>吨</v>
          </cell>
          <cell r="E5255">
            <v>3</v>
          </cell>
          <cell r="F5255">
            <v>45860</v>
          </cell>
          <cell r="G5255" t="str">
            <v>（自永高速-自永3标六局交通分公司）四川省内江市隆昌市圣灯镇自永项目3标隆昌市圣灯镇中心学校</v>
          </cell>
          <cell r="H5255" t="str">
            <v>李工</v>
          </cell>
          <cell r="I5255">
            <v>19212995868</v>
          </cell>
        </row>
        <row r="5256">
          <cell r="A5256" t="str">
            <v>泸钢</v>
          </cell>
          <cell r="B5256" t="str">
            <v>螺纹钢</v>
          </cell>
          <cell r="C5256" t="str">
            <v>HRB400E Φ14×9米</v>
          </cell>
          <cell r="D5256" t="str">
            <v>吨</v>
          </cell>
          <cell r="E5256">
            <v>11</v>
          </cell>
          <cell r="F5256">
            <v>45860</v>
          </cell>
          <cell r="G5256" t="str">
            <v>（自永高速-自永3标六局交通分公司）四川省内江市隆昌市圣灯镇自永项目3标隆昌市圣灯镇中心学校</v>
          </cell>
          <cell r="H5256" t="str">
            <v>李工</v>
          </cell>
          <cell r="I5256">
            <v>19212995868</v>
          </cell>
        </row>
        <row r="5257">
          <cell r="A5257" t="str">
            <v>泸钢</v>
          </cell>
          <cell r="B5257" t="str">
            <v>螺纹钢</v>
          </cell>
          <cell r="C5257" t="str">
            <v>HRB400E Φ12×9米</v>
          </cell>
          <cell r="D5257" t="str">
            <v>吨</v>
          </cell>
          <cell r="E5257">
            <v>3</v>
          </cell>
          <cell r="F5257">
            <v>45860</v>
          </cell>
          <cell r="G5257" t="str">
            <v>（自永高速-自永3标六局交通分公司）四川省内江市隆昌市圣灯镇自永项目3标隆昌市圣灯镇中心学校</v>
          </cell>
          <cell r="H5257" t="str">
            <v>李工</v>
          </cell>
          <cell r="I5257">
            <v>19212995868</v>
          </cell>
        </row>
        <row r="5258">
          <cell r="A5258" t="str">
            <v>泸钢</v>
          </cell>
          <cell r="B5258" t="str">
            <v>螺纹钢</v>
          </cell>
          <cell r="C5258" t="str">
            <v>HRB400E Φ32×12米</v>
          </cell>
          <cell r="D5258" t="str">
            <v>吨</v>
          </cell>
          <cell r="E5258">
            <v>35</v>
          </cell>
          <cell r="F5258">
            <v>45860</v>
          </cell>
          <cell r="G5258" t="str">
            <v>自永4标一局四公司（四川省内江市隆昌市金鹅街道自永4标一局四公司钢筋棚）</v>
          </cell>
          <cell r="H5258" t="str">
            <v>郝优</v>
          </cell>
          <cell r="I5258">
            <v>13891371707</v>
          </cell>
        </row>
        <row r="5259">
          <cell r="A5259" t="str">
            <v>泸钢</v>
          </cell>
          <cell r="B5259" t="str">
            <v>螺纹钢</v>
          </cell>
          <cell r="C5259" t="str">
            <v>HRB400E Φ32×9米</v>
          </cell>
          <cell r="D5259" t="str">
            <v>吨</v>
          </cell>
          <cell r="E5259">
            <v>35</v>
          </cell>
          <cell r="F5259">
            <v>45860</v>
          </cell>
          <cell r="G5259" t="str">
            <v>自永4标一局四公司（四川省内江市隆昌市金鹅街道自永4标一局四公司钢筋棚）</v>
          </cell>
          <cell r="H5259" t="str">
            <v>郝优</v>
          </cell>
          <cell r="I5259">
            <v>13891371707</v>
          </cell>
        </row>
        <row r="5260">
          <cell r="A5260" t="str">
            <v>泸钢</v>
          </cell>
          <cell r="B5260" t="str">
            <v>高线</v>
          </cell>
          <cell r="C5260" t="str">
            <v>HPB300E Φ14</v>
          </cell>
          <cell r="D5260" t="str">
            <v>吨</v>
          </cell>
          <cell r="E5260">
            <v>35</v>
          </cell>
          <cell r="F5260">
            <v>45860</v>
          </cell>
          <cell r="G5260" t="str">
            <v>自永4标一局四公司（四川省内江市隆昌市金鹅街道自永4标一局四公司钢筋棚）</v>
          </cell>
          <cell r="H5260" t="str">
            <v>郝优</v>
          </cell>
          <cell r="I5260">
            <v>13891371707</v>
          </cell>
        </row>
        <row r="5261">
          <cell r="A5261" t="str">
            <v>润耀</v>
          </cell>
          <cell r="B5261" t="str">
            <v>螺纹钢</v>
          </cell>
          <cell r="C5261" t="str">
            <v>HRB400E Φ18 9m</v>
          </cell>
          <cell r="D5261" t="str">
            <v>吨</v>
          </cell>
          <cell r="E5261">
            <v>70</v>
          </cell>
          <cell r="F5261">
            <v>45860</v>
          </cell>
          <cell r="G5261" t="str">
            <v>(五冶建设扩建艺体中学二期工程)四川省成都市双流区光荣路成都艺体中学南200米</v>
          </cell>
          <cell r="H5261" t="str">
            <v>谢序强</v>
          </cell>
          <cell r="I5261">
            <v>13458588232</v>
          </cell>
        </row>
        <row r="5262">
          <cell r="A5262" t="str">
            <v>润耀</v>
          </cell>
          <cell r="B5262" t="str">
            <v>盘螺</v>
          </cell>
          <cell r="C5262" t="str">
            <v>HRB400E Φ8</v>
          </cell>
          <cell r="D5262" t="str">
            <v>吨</v>
          </cell>
          <cell r="E5262">
            <v>14</v>
          </cell>
          <cell r="F5262">
            <v>45860</v>
          </cell>
          <cell r="G5262" t="str">
            <v>(五冶建设扩建艺体中学二期工程)四川省成都市双流区光荣路成都艺体中学南200米</v>
          </cell>
          <cell r="H5262" t="str">
            <v>谢序强</v>
          </cell>
          <cell r="I5262">
            <v>13458588232</v>
          </cell>
        </row>
        <row r="5263">
          <cell r="A5263" t="str">
            <v>润耀</v>
          </cell>
          <cell r="B5263" t="str">
            <v>盘螺</v>
          </cell>
          <cell r="C5263" t="str">
            <v>HRB400E Φ10</v>
          </cell>
          <cell r="D5263" t="str">
            <v>吨</v>
          </cell>
          <cell r="E5263">
            <v>21</v>
          </cell>
          <cell r="F5263">
            <v>45860</v>
          </cell>
          <cell r="G5263" t="str">
            <v>(五冶建设扩建艺体中学二期工程)四川省成都市双流区光荣路成都艺体中学南200米</v>
          </cell>
          <cell r="H5263" t="str">
            <v>谢序强</v>
          </cell>
          <cell r="I5263">
            <v>13458588232</v>
          </cell>
        </row>
        <row r="5264">
          <cell r="A5264" t="str">
            <v>润耀</v>
          </cell>
          <cell r="B5264" t="str">
            <v>螺纹钢</v>
          </cell>
          <cell r="C5264" t="str">
            <v>HRB400E Φ16 9m</v>
          </cell>
          <cell r="D5264" t="str">
            <v>吨</v>
          </cell>
          <cell r="E5264">
            <v>10</v>
          </cell>
          <cell r="F5264">
            <v>45860</v>
          </cell>
          <cell r="G5264" t="str">
            <v>(宜宾兴港三江新区长江工业园保障性租赁住房建设项目-1标)四川省宜宾市翠屏区永善路南段宜宾市三江新区长江工业园区</v>
          </cell>
          <cell r="H5264" t="str">
            <v>刘鹏</v>
          </cell>
          <cell r="I5264">
            <v>15528967666</v>
          </cell>
        </row>
        <row r="5265">
          <cell r="A5265" t="str">
            <v>润耀</v>
          </cell>
          <cell r="B5265" t="str">
            <v>螺纹钢</v>
          </cell>
          <cell r="C5265" t="str">
            <v>HRB400E Φ18 9m</v>
          </cell>
          <cell r="D5265" t="str">
            <v>吨</v>
          </cell>
          <cell r="E5265">
            <v>25</v>
          </cell>
          <cell r="F5265">
            <v>45860</v>
          </cell>
          <cell r="G5265" t="str">
            <v>(宜宾兴港三江新区长江工业园保障性租赁住房建设项目-1标)四川省宜宾市翠屏区永善路南段宜宾市三江新区长江工业园区</v>
          </cell>
          <cell r="H5265" t="str">
            <v>刘鹏</v>
          </cell>
          <cell r="I5265">
            <v>15528967666</v>
          </cell>
        </row>
        <row r="5266">
          <cell r="A5266" t="str">
            <v>润耀</v>
          </cell>
          <cell r="B5266" t="str">
            <v>螺纹钢</v>
          </cell>
          <cell r="C5266" t="str">
            <v>HRB400E Φ25 9m</v>
          </cell>
          <cell r="D5266" t="str">
            <v>吨</v>
          </cell>
          <cell r="E5266">
            <v>15</v>
          </cell>
          <cell r="F5266">
            <v>45860</v>
          </cell>
          <cell r="G5266" t="str">
            <v>(宜宾兴港三江新区长江工业园保障性租赁住房建设项目-1标)四川省宜宾市翠屏区永善路南段宜宾市三江新区长江工业园区</v>
          </cell>
          <cell r="H5266" t="str">
            <v>刘鹏</v>
          </cell>
          <cell r="I5266">
            <v>15528967666</v>
          </cell>
        </row>
        <row r="5267">
          <cell r="A5267" t="str">
            <v>润耀</v>
          </cell>
          <cell r="B5267" t="str">
            <v>盘螺</v>
          </cell>
          <cell r="C5267" t="str">
            <v>HRB400E Φ12</v>
          </cell>
          <cell r="D5267" t="str">
            <v>吨</v>
          </cell>
          <cell r="E5267">
            <v>20</v>
          </cell>
          <cell r="F5267">
            <v>45860</v>
          </cell>
          <cell r="G5267" t="str">
            <v>(宜宾兴港三江新区长江工业园保障性租赁住房建设项目-1标)四川省宜宾市翠屏区永善路南段宜宾市三江新区长江工业园区</v>
          </cell>
          <cell r="H5267" t="str">
            <v>刘鹏</v>
          </cell>
          <cell r="I5267">
            <v>15528967666</v>
          </cell>
        </row>
        <row r="5268">
          <cell r="A5268" t="str">
            <v>润耀</v>
          </cell>
          <cell r="B5268" t="str">
            <v>螺纹钢</v>
          </cell>
          <cell r="C5268" t="str">
            <v>HRB400EФ18*9m</v>
          </cell>
          <cell r="D5268" t="str">
            <v>吨</v>
          </cell>
          <cell r="E5268">
            <v>10</v>
          </cell>
          <cell r="F5268">
            <v>45860</v>
          </cell>
          <cell r="G5268" t="str">
            <v>（中核中原-温江光明苑三期项目）四川省成都市温江区金马街道光明苑三期项目</v>
          </cell>
          <cell r="H5268" t="str">
            <v>王生斌</v>
          </cell>
          <cell r="I5268">
            <v>15228858118</v>
          </cell>
        </row>
        <row r="5269">
          <cell r="A5269" t="str">
            <v>润耀</v>
          </cell>
          <cell r="B5269" t="str">
            <v>螺纹钢</v>
          </cell>
          <cell r="C5269" t="str">
            <v>HRB400EФ22*9m</v>
          </cell>
          <cell r="D5269" t="str">
            <v>吨</v>
          </cell>
          <cell r="E5269">
            <v>25</v>
          </cell>
          <cell r="F5269">
            <v>45860</v>
          </cell>
          <cell r="G5269" t="str">
            <v>（中核中原-温江光明苑三期项目）四川省成都市温江区金马街道光明苑三期项目</v>
          </cell>
          <cell r="H5269" t="str">
            <v>王生斌</v>
          </cell>
          <cell r="I5269">
            <v>15228858118</v>
          </cell>
        </row>
        <row r="5270">
          <cell r="A5270" t="str">
            <v>润耀</v>
          </cell>
          <cell r="B5270" t="str">
            <v>螺纹钢</v>
          </cell>
          <cell r="C5270" t="str">
            <v>HRB400EФ22*9m</v>
          </cell>
          <cell r="D5270" t="str">
            <v>吨</v>
          </cell>
          <cell r="E5270">
            <v>35</v>
          </cell>
          <cell r="F5270">
            <v>45860</v>
          </cell>
          <cell r="G5270" t="str">
            <v>（中铁一局四公司康新高速TJ1-1标贡不卡隧道）四川省甘孜州康定市折多塘村车管所旁</v>
          </cell>
          <cell r="H5270" t="str">
            <v>李彰</v>
          </cell>
          <cell r="I5270">
            <v>18523285235</v>
          </cell>
        </row>
        <row r="5271">
          <cell r="A5271" t="str">
            <v>润耀</v>
          </cell>
          <cell r="B5271" t="str">
            <v>螺纹钢</v>
          </cell>
          <cell r="C5271" t="str">
            <v>HRB400EФ18*9m</v>
          </cell>
          <cell r="D5271" t="str">
            <v>吨</v>
          </cell>
          <cell r="E5271">
            <v>35</v>
          </cell>
          <cell r="F5271">
            <v>45860</v>
          </cell>
          <cell r="G5271" t="str">
            <v>（中铁六局呼和公司康新高速TJ4-2标）四川省甘孜藏族自治州康定市新都桥镇东俄罗三村中建八局搅拌站旁</v>
          </cell>
          <cell r="H5271" t="str">
            <v>许文刚</v>
          </cell>
          <cell r="I5271">
            <v>15848808186</v>
          </cell>
        </row>
        <row r="5272">
          <cell r="A5272" t="str">
            <v>润耀</v>
          </cell>
          <cell r="B5272" t="str">
            <v>螺纹钢</v>
          </cell>
          <cell r="C5272" t="str">
            <v>HRB400EФ12*9m</v>
          </cell>
          <cell r="D5272" t="str">
            <v>吨</v>
          </cell>
          <cell r="E5272">
            <v>35</v>
          </cell>
          <cell r="F5272">
            <v>45860</v>
          </cell>
          <cell r="G5272" t="str">
            <v>（中铁六局呼和公司康新高速TJ4-2标）四川省甘孜藏族自治州康定市新都桥镇东俄罗三村中建八局搅拌站旁</v>
          </cell>
          <cell r="H5272" t="str">
            <v>许文刚</v>
          </cell>
          <cell r="I5272">
            <v>15848808186</v>
          </cell>
        </row>
        <row r="5273">
          <cell r="A5273" t="str">
            <v>钢固融</v>
          </cell>
          <cell r="B5273" t="str">
            <v>螺纹钢</v>
          </cell>
          <cell r="C5273" t="str">
            <v>HRB500E Φ16</v>
          </cell>
          <cell r="D5273" t="str">
            <v>吨</v>
          </cell>
          <cell r="E5273">
            <v>6</v>
          </cell>
          <cell r="F5273">
            <v>45860</v>
          </cell>
          <cell r="G5273" t="str">
            <v>（商投建工达州中医药科技园-4工区-8号楼）达州市通川区达州中医药职业学院犀牛大道北段</v>
          </cell>
          <cell r="H5273" t="str">
            <v>张扬</v>
          </cell>
          <cell r="I5273">
            <v>18381904567</v>
          </cell>
        </row>
        <row r="5274">
          <cell r="A5274" t="str">
            <v>钢固融</v>
          </cell>
          <cell r="B5274" t="str">
            <v>螺纹钢</v>
          </cell>
          <cell r="C5274" t="str">
            <v>HRB500E Φ18</v>
          </cell>
          <cell r="D5274" t="str">
            <v>吨</v>
          </cell>
          <cell r="E5274">
            <v>20</v>
          </cell>
          <cell r="F5274">
            <v>45860</v>
          </cell>
          <cell r="G5274" t="str">
            <v>（商投建工达州中医药科技园-4工区-8号楼）达州市通川区达州中医药职业学院犀牛大道北段</v>
          </cell>
          <cell r="H5274" t="str">
            <v>张扬</v>
          </cell>
          <cell r="I5274">
            <v>18381904567</v>
          </cell>
        </row>
        <row r="5275">
          <cell r="A5275" t="str">
            <v>钢固融</v>
          </cell>
          <cell r="B5275" t="str">
            <v>螺纹钢</v>
          </cell>
          <cell r="C5275" t="str">
            <v>HRB500E Φ20</v>
          </cell>
          <cell r="D5275" t="str">
            <v>吨</v>
          </cell>
          <cell r="E5275">
            <v>10</v>
          </cell>
          <cell r="F5275">
            <v>45860</v>
          </cell>
          <cell r="G5275" t="str">
            <v>（商投建工达州中医药科技园-4工区-8号楼）达州市通川区达州中医药职业学院犀牛大道北段</v>
          </cell>
          <cell r="H5275" t="str">
            <v>张扬</v>
          </cell>
          <cell r="I5275">
            <v>18381904567</v>
          </cell>
        </row>
        <row r="5276">
          <cell r="A5276" t="str">
            <v>德胜恒嘉</v>
          </cell>
          <cell r="B5276" t="str">
            <v>螺纹钢</v>
          </cell>
          <cell r="C5276" t="str">
            <v>HRB400EΦ12*9m</v>
          </cell>
          <cell r="D5276" t="str">
            <v>吨</v>
          </cell>
          <cell r="E5276">
            <v>15</v>
          </cell>
          <cell r="F5276">
            <v>45860</v>
          </cell>
          <cell r="G5276" t="str">
            <v>（中铁一局-大渡河项目）乐山市峨边县沙坪镇中铁一局钢筋加工厂（污水处理厂）</v>
          </cell>
          <cell r="H5276" t="str">
            <v>吕春春</v>
          </cell>
          <cell r="I5276" t="str">
            <v>18329268222</v>
          </cell>
        </row>
        <row r="5277">
          <cell r="A5277" t="str">
            <v>德胜恒嘉</v>
          </cell>
          <cell r="B5277" t="str">
            <v>螺纹钢</v>
          </cell>
          <cell r="C5277" t="str">
            <v>HRB400EΦ16*9m</v>
          </cell>
          <cell r="D5277" t="str">
            <v>吨</v>
          </cell>
          <cell r="E5277">
            <v>35</v>
          </cell>
          <cell r="F5277">
            <v>45860</v>
          </cell>
          <cell r="G5277" t="str">
            <v>（中铁一局-大渡河项目）乐山市峨边县沙坪镇中铁一局钢筋加工厂（污水处理厂）</v>
          </cell>
          <cell r="H5277" t="str">
            <v>吕春春</v>
          </cell>
          <cell r="I5277" t="str">
            <v>18329268222</v>
          </cell>
        </row>
        <row r="5278">
          <cell r="A5278" t="str">
            <v>德胜恒嘉</v>
          </cell>
          <cell r="B5278" t="str">
            <v>螺纹钢</v>
          </cell>
          <cell r="C5278" t="str">
            <v>HRB400EΦ25*9m</v>
          </cell>
          <cell r="D5278" t="str">
            <v>吨</v>
          </cell>
          <cell r="E5278">
            <v>20</v>
          </cell>
          <cell r="F5278">
            <v>45860</v>
          </cell>
          <cell r="G5278" t="str">
            <v>（中铁一局-大渡河项目）乐山市峨边县沙坪镇中铁一局钢筋加工厂（污水处理厂）</v>
          </cell>
          <cell r="H5278" t="str">
            <v>吕春春</v>
          </cell>
          <cell r="I5278" t="str">
            <v>18329268222</v>
          </cell>
        </row>
        <row r="5279">
          <cell r="A5279" t="str">
            <v>钢固融</v>
          </cell>
          <cell r="B5279" t="str">
            <v>盘螺</v>
          </cell>
          <cell r="C5279" t="str">
            <v>HRB400EФ8</v>
          </cell>
          <cell r="D5279" t="str">
            <v>吨</v>
          </cell>
          <cell r="E5279">
            <v>16</v>
          </cell>
          <cell r="F5279">
            <v>45860</v>
          </cell>
          <cell r="G5279" t="str">
            <v>（中核中原-温江光明苑三期项目）四川省成都市温江区金马街道光明苑三期项目</v>
          </cell>
          <cell r="H5279" t="str">
            <v>王生斌</v>
          </cell>
          <cell r="I5279">
            <v>15228858118</v>
          </cell>
        </row>
        <row r="5280">
          <cell r="A5280" t="str">
            <v>钢固融</v>
          </cell>
          <cell r="B5280" t="str">
            <v>盘螺</v>
          </cell>
          <cell r="C5280" t="str">
            <v>HRB400EФ10</v>
          </cell>
          <cell r="D5280" t="str">
            <v>吨</v>
          </cell>
          <cell r="E5280">
            <v>12</v>
          </cell>
          <cell r="F5280">
            <v>45860</v>
          </cell>
          <cell r="G5280" t="str">
            <v>（中核中原-温江光明苑三期项目）四川省成都市温江区金马街道光明苑三期项目</v>
          </cell>
          <cell r="H5280" t="str">
            <v>王生斌</v>
          </cell>
          <cell r="I5280">
            <v>15228858118</v>
          </cell>
        </row>
        <row r="5281">
          <cell r="A5281" t="str">
            <v>钢固融</v>
          </cell>
          <cell r="B5281" t="str">
            <v>螺纹钢</v>
          </cell>
          <cell r="C5281" t="str">
            <v>HRB400EФ12*9m</v>
          </cell>
          <cell r="D5281" t="str">
            <v>吨</v>
          </cell>
          <cell r="E5281">
            <v>7.5</v>
          </cell>
          <cell r="F5281">
            <v>45860</v>
          </cell>
          <cell r="G5281" t="str">
            <v>（中核中原-温江光明苑三期项目）四川省成都市温江区金马街道光明苑三期项目</v>
          </cell>
          <cell r="H5281" t="str">
            <v>王生斌</v>
          </cell>
          <cell r="I5281">
            <v>15228858118</v>
          </cell>
        </row>
        <row r="5282">
          <cell r="A5282" t="str">
            <v>钢固融</v>
          </cell>
          <cell r="B5282" t="str">
            <v>螺纹钢</v>
          </cell>
          <cell r="C5282" t="str">
            <v>HRB400EФ14*9m</v>
          </cell>
          <cell r="D5282" t="str">
            <v>吨</v>
          </cell>
          <cell r="E5282">
            <v>10</v>
          </cell>
          <cell r="F5282">
            <v>45860</v>
          </cell>
          <cell r="G5282" t="str">
            <v>（中核中原-温江光明苑三期项目）四川省成都市温江区金马街道光明苑三期项目</v>
          </cell>
          <cell r="H5282" t="str">
            <v>王生斌</v>
          </cell>
          <cell r="I5282">
            <v>15228858118</v>
          </cell>
        </row>
        <row r="5283">
          <cell r="A5283" t="str">
            <v>钢固融</v>
          </cell>
          <cell r="B5283" t="str">
            <v>螺纹钢</v>
          </cell>
          <cell r="C5283" t="str">
            <v>HRB400EФ16*9m</v>
          </cell>
          <cell r="D5283" t="str">
            <v>吨</v>
          </cell>
          <cell r="E5283">
            <v>10</v>
          </cell>
          <cell r="F5283">
            <v>45860</v>
          </cell>
          <cell r="G5283" t="str">
            <v>（中核中原-温江光明苑三期项目）四川省成都市温江区金马街道光明苑三期项目</v>
          </cell>
          <cell r="H5283" t="str">
            <v>王生斌</v>
          </cell>
          <cell r="I5283">
            <v>15228858118</v>
          </cell>
        </row>
        <row r="5284">
          <cell r="A5284" t="str">
            <v>钢固融</v>
          </cell>
          <cell r="B5284" t="str">
            <v>螺纹钢</v>
          </cell>
          <cell r="C5284" t="str">
            <v>HRB400EФ22*9m</v>
          </cell>
          <cell r="D5284" t="str">
            <v>吨</v>
          </cell>
          <cell r="E5284">
            <v>5</v>
          </cell>
          <cell r="F5284">
            <v>45860</v>
          </cell>
          <cell r="G5284" t="str">
            <v>（中核中原-温江光明苑三期项目）四川省成都市温江区金马街道光明苑三期项目</v>
          </cell>
          <cell r="H5284" t="str">
            <v>王生斌</v>
          </cell>
          <cell r="I5284">
            <v>15228858118</v>
          </cell>
        </row>
        <row r="5285">
          <cell r="A5285" t="str">
            <v>钢固融</v>
          </cell>
          <cell r="B5285" t="str">
            <v>螺纹钢</v>
          </cell>
          <cell r="C5285" t="str">
            <v>HRB400EФ22*12m</v>
          </cell>
          <cell r="D5285" t="str">
            <v>吨</v>
          </cell>
          <cell r="E5285">
            <v>12.5</v>
          </cell>
          <cell r="F5285">
            <v>45860</v>
          </cell>
          <cell r="G5285" t="str">
            <v>（中核中原-温江光明苑三期项目）四川省成都市温江区金马街道光明苑三期项目</v>
          </cell>
          <cell r="H5285" t="str">
            <v>王生斌</v>
          </cell>
          <cell r="I5285">
            <v>15228858118</v>
          </cell>
        </row>
        <row r="5286">
          <cell r="A5286" t="str">
            <v>钢固融</v>
          </cell>
          <cell r="B5286" t="str">
            <v>螺纹钢</v>
          </cell>
          <cell r="C5286" t="str">
            <v>HRB500EФ12*9m</v>
          </cell>
          <cell r="D5286" t="str">
            <v>吨</v>
          </cell>
          <cell r="E5286">
            <v>2.5</v>
          </cell>
          <cell r="F5286">
            <v>45860</v>
          </cell>
          <cell r="G5286" t="str">
            <v>（中核中原-温江光明苑三期项目）四川省成都市温江区金马街道光明苑三期项目</v>
          </cell>
          <cell r="H5286" t="str">
            <v>王生斌</v>
          </cell>
          <cell r="I5286">
            <v>15228858118</v>
          </cell>
        </row>
        <row r="5287">
          <cell r="A5287" t="str">
            <v>钢固融</v>
          </cell>
          <cell r="B5287" t="str">
            <v>螺纹钢</v>
          </cell>
          <cell r="C5287" t="str">
            <v>HRB500EФ14*9m</v>
          </cell>
          <cell r="D5287" t="str">
            <v>吨</v>
          </cell>
          <cell r="E5287">
            <v>2.5</v>
          </cell>
          <cell r="F5287">
            <v>45860</v>
          </cell>
          <cell r="G5287" t="str">
            <v>（中核中原-温江光明苑三期项目）四川省成都市温江区金马街道光明苑三期项目</v>
          </cell>
          <cell r="H5287" t="str">
            <v>王生斌</v>
          </cell>
          <cell r="I5287">
            <v>15228858118</v>
          </cell>
        </row>
        <row r="5288">
          <cell r="A5288" t="str">
            <v>钢固融</v>
          </cell>
          <cell r="B5288" t="str">
            <v>螺纹钢</v>
          </cell>
          <cell r="C5288" t="str">
            <v>HRB500EФ16*9m</v>
          </cell>
          <cell r="D5288" t="str">
            <v>吨</v>
          </cell>
          <cell r="E5288">
            <v>2.5</v>
          </cell>
          <cell r="F5288">
            <v>45860</v>
          </cell>
          <cell r="G5288" t="str">
            <v>（中核中原-温江光明苑三期项目）四川省成都市温江区金马街道光明苑三期项目</v>
          </cell>
          <cell r="H5288" t="str">
            <v>王生斌</v>
          </cell>
          <cell r="I5288">
            <v>15228858118</v>
          </cell>
        </row>
        <row r="5289">
          <cell r="A5289" t="str">
            <v>钢固融</v>
          </cell>
          <cell r="B5289" t="str">
            <v>螺纹钢</v>
          </cell>
          <cell r="C5289" t="str">
            <v>HRB500EФ18*9m</v>
          </cell>
          <cell r="D5289" t="str">
            <v>吨</v>
          </cell>
          <cell r="E5289">
            <v>2.5</v>
          </cell>
          <cell r="F5289">
            <v>45860</v>
          </cell>
          <cell r="G5289" t="str">
            <v>（中核中原-温江光明苑三期项目）四川省成都市温江区金马街道光明苑三期项目</v>
          </cell>
          <cell r="H5289" t="str">
            <v>王生斌</v>
          </cell>
          <cell r="I5289">
            <v>15228858118</v>
          </cell>
        </row>
        <row r="5290">
          <cell r="A5290" t="str">
            <v>钢固融</v>
          </cell>
          <cell r="B5290" t="str">
            <v>螺纹钢</v>
          </cell>
          <cell r="C5290" t="str">
            <v>HRB500EФ20*9m</v>
          </cell>
          <cell r="D5290" t="str">
            <v>吨</v>
          </cell>
          <cell r="E5290">
            <v>5</v>
          </cell>
          <cell r="F5290">
            <v>45860</v>
          </cell>
          <cell r="G5290" t="str">
            <v>（中核中原-温江光明苑三期项目）四川省成都市温江区金马街道光明苑三期项目</v>
          </cell>
          <cell r="H5290" t="str">
            <v>王生斌</v>
          </cell>
          <cell r="I5290">
            <v>15228858118</v>
          </cell>
        </row>
        <row r="5291">
          <cell r="A5291" t="str">
            <v>钢固融</v>
          </cell>
          <cell r="B5291" t="str">
            <v>螺纹钢</v>
          </cell>
          <cell r="C5291" t="str">
            <v>HRB500EФ22*9m</v>
          </cell>
          <cell r="D5291" t="str">
            <v>吨</v>
          </cell>
          <cell r="E5291">
            <v>5</v>
          </cell>
          <cell r="F5291">
            <v>45860</v>
          </cell>
          <cell r="G5291" t="str">
            <v>（中核中原-温江光明苑三期项目）四川省成都市温江区金马街道光明苑三期项目</v>
          </cell>
          <cell r="H5291" t="str">
            <v>王生斌</v>
          </cell>
          <cell r="I5291">
            <v>15228858118</v>
          </cell>
        </row>
        <row r="5292">
          <cell r="A5292" t="str">
            <v>钢固融</v>
          </cell>
          <cell r="B5292" t="str">
            <v>螺纹钢</v>
          </cell>
          <cell r="C5292" t="str">
            <v>HRB500EФ25*9m</v>
          </cell>
          <cell r="D5292" t="str">
            <v>吨</v>
          </cell>
          <cell r="E5292">
            <v>6</v>
          </cell>
          <cell r="F5292">
            <v>45860</v>
          </cell>
          <cell r="G5292" t="str">
            <v>（中核中原-温江光明苑三期项目）四川省成都市温江区金马街道光明苑三期项目</v>
          </cell>
          <cell r="H5292" t="str">
            <v>王生斌</v>
          </cell>
          <cell r="I5292">
            <v>15228858118</v>
          </cell>
        </row>
        <row r="5293">
          <cell r="A5293" t="str">
            <v>润耀</v>
          </cell>
          <cell r="B5293" t="str">
            <v>盘螺</v>
          </cell>
          <cell r="C5293" t="str">
            <v>HRB400E Φ6</v>
          </cell>
          <cell r="D5293" t="str">
            <v>吨</v>
          </cell>
          <cell r="E5293">
            <v>5</v>
          </cell>
          <cell r="F5293">
            <v>45861</v>
          </cell>
          <cell r="G5293" t="str">
            <v>(宜宾兴港三江新区长江工业园保障性租赁住房建设项目-土建)四川省宜宾市翠屏区永善路南段宜宾市三江新区长江工业园区</v>
          </cell>
          <cell r="H5293" t="str">
            <v>刘鹏</v>
          </cell>
          <cell r="I5293">
            <v>15528967666</v>
          </cell>
        </row>
        <row r="5294">
          <cell r="A5294" t="str">
            <v>润耀</v>
          </cell>
          <cell r="B5294" t="str">
            <v>盘螺</v>
          </cell>
          <cell r="C5294" t="str">
            <v>HRB400E Φ8</v>
          </cell>
          <cell r="D5294" t="str">
            <v>吨</v>
          </cell>
          <cell r="E5294">
            <v>10</v>
          </cell>
          <cell r="F5294">
            <v>45861</v>
          </cell>
          <cell r="G5294" t="str">
            <v>(宜宾兴港三江新区长江工业园保障性租赁住房建设项目-土建)四川省宜宾市翠屏区永善路南段宜宾市三江新区长江工业园区</v>
          </cell>
          <cell r="H5294" t="str">
            <v>刘鹏</v>
          </cell>
          <cell r="I5294">
            <v>15528967666</v>
          </cell>
        </row>
        <row r="5295">
          <cell r="A5295" t="str">
            <v>润耀</v>
          </cell>
          <cell r="B5295" t="str">
            <v>盘螺</v>
          </cell>
          <cell r="C5295" t="str">
            <v>HRB400E Φ10</v>
          </cell>
          <cell r="D5295" t="str">
            <v>吨</v>
          </cell>
          <cell r="E5295">
            <v>20</v>
          </cell>
          <cell r="F5295">
            <v>45861</v>
          </cell>
          <cell r="G5295" t="str">
            <v>(宜宾兴港三江新区长江工业园保障性租赁住房建设项目-土建)四川省宜宾市翠屏区永善路南段宜宾市三江新区长江工业园区</v>
          </cell>
          <cell r="H5295" t="str">
            <v>刘鹏</v>
          </cell>
          <cell r="I5295">
            <v>15528967666</v>
          </cell>
        </row>
        <row r="5296">
          <cell r="A5296" t="str">
            <v>润耀</v>
          </cell>
          <cell r="B5296" t="str">
            <v>螺纹钢</v>
          </cell>
          <cell r="C5296" t="str">
            <v>HRB400E Φ12 9m</v>
          </cell>
          <cell r="D5296" t="str">
            <v>吨</v>
          </cell>
          <cell r="E5296">
            <v>20</v>
          </cell>
          <cell r="F5296">
            <v>45861</v>
          </cell>
          <cell r="G5296" t="str">
            <v>(宜宾兴港三江新区长江工业园保障性租赁住房建设项目-土建)四川省宜宾市翠屏区永善路南段宜宾市三江新区长江工业园区</v>
          </cell>
          <cell r="H5296" t="str">
            <v>刘鹏</v>
          </cell>
          <cell r="I5296">
            <v>15528967666</v>
          </cell>
        </row>
        <row r="5297">
          <cell r="A5297" t="str">
            <v>润耀</v>
          </cell>
          <cell r="B5297" t="str">
            <v>螺纹钢</v>
          </cell>
          <cell r="C5297" t="str">
            <v>HRB400E Φ14 9m</v>
          </cell>
          <cell r="D5297" t="str">
            <v>吨</v>
          </cell>
          <cell r="E5297">
            <v>35</v>
          </cell>
          <cell r="F5297">
            <v>45861</v>
          </cell>
          <cell r="G5297" t="str">
            <v>(宜宾兴港三江新区长江工业园保障性租赁住房建设项目-土建)四川省宜宾市翠屏区永善路南段宜宾市三江新区长江工业园区</v>
          </cell>
          <cell r="H5297" t="str">
            <v>刘鹏</v>
          </cell>
          <cell r="I5297">
            <v>15528967666</v>
          </cell>
        </row>
        <row r="5298">
          <cell r="A5298" t="str">
            <v>润耀</v>
          </cell>
          <cell r="B5298" t="str">
            <v>螺纹钢</v>
          </cell>
          <cell r="C5298" t="str">
            <v>HRB400E Φ16 9m</v>
          </cell>
          <cell r="D5298" t="str">
            <v>吨</v>
          </cell>
          <cell r="E5298">
            <v>25</v>
          </cell>
          <cell r="F5298">
            <v>45861</v>
          </cell>
          <cell r="G5298" t="str">
            <v>(宜宾兴港三江新区长江工业园保障性租赁住房建设项目-土建)四川省宜宾市翠屏区永善路南段宜宾市三江新区长江工业园区</v>
          </cell>
          <cell r="H5298" t="str">
            <v>刘鹏</v>
          </cell>
          <cell r="I5298">
            <v>15528967666</v>
          </cell>
        </row>
        <row r="5299">
          <cell r="A5299" t="str">
            <v>润耀</v>
          </cell>
          <cell r="B5299" t="str">
            <v>螺纹钢</v>
          </cell>
          <cell r="C5299" t="str">
            <v>HRB400E Φ20 9m</v>
          </cell>
          <cell r="D5299" t="str">
            <v>吨</v>
          </cell>
          <cell r="E5299">
            <v>10</v>
          </cell>
          <cell r="F5299">
            <v>45861</v>
          </cell>
          <cell r="G5299" t="str">
            <v>(宜宾兴港三江新区长江工业园保障性租赁住房建设项目-土建)四川省宜宾市翠屏区永善路南段宜宾市三江新区长江工业园区</v>
          </cell>
          <cell r="H5299" t="str">
            <v>刘鹏</v>
          </cell>
          <cell r="I5299">
            <v>15528967666</v>
          </cell>
        </row>
        <row r="5300">
          <cell r="A5300" t="str">
            <v>润耀</v>
          </cell>
          <cell r="B5300" t="str">
            <v>螺纹钢</v>
          </cell>
          <cell r="C5300" t="str">
            <v>HRB400E Φ22 9m</v>
          </cell>
          <cell r="D5300" t="str">
            <v>吨</v>
          </cell>
          <cell r="E5300">
            <v>15</v>
          </cell>
          <cell r="F5300">
            <v>45861</v>
          </cell>
          <cell r="G5300" t="str">
            <v>(宜宾兴港三江新区长江工业园保障性租赁住房建设项目-土建)四川省宜宾市翠屏区永善路南段宜宾市三江新区长江工业园区</v>
          </cell>
          <cell r="H5300" t="str">
            <v>刘鹏</v>
          </cell>
          <cell r="I5300">
            <v>15528967666</v>
          </cell>
        </row>
        <row r="5301">
          <cell r="A5301" t="str">
            <v>润耀</v>
          </cell>
          <cell r="B5301" t="str">
            <v>螺纹钢</v>
          </cell>
          <cell r="C5301" t="str">
            <v>HRB400E Φ25 9m</v>
          </cell>
          <cell r="D5301" t="str">
            <v>吨</v>
          </cell>
          <cell r="E5301">
            <v>35</v>
          </cell>
          <cell r="F5301">
            <v>45861</v>
          </cell>
          <cell r="G5301" t="str">
            <v>(宜宾兴港三江新区长江工业园保障性租赁住房建设项目-土建)四川省宜宾市翠屏区永善路南段宜宾市三江新区长江工业园区</v>
          </cell>
          <cell r="H5301" t="str">
            <v>刘鹏</v>
          </cell>
          <cell r="I5301">
            <v>15528967666</v>
          </cell>
        </row>
        <row r="5302">
          <cell r="A5302" t="str">
            <v>泸钢</v>
          </cell>
          <cell r="B5302" t="str">
            <v>螺纹钢</v>
          </cell>
          <cell r="C5302" t="str">
            <v>HRB400E Φ32×9米</v>
          </cell>
          <cell r="D5302" t="str">
            <v>吨</v>
          </cell>
          <cell r="E5302">
            <v>105</v>
          </cell>
          <cell r="F5302">
            <v>45861</v>
          </cell>
          <cell r="G5302" t="str">
            <v>（自永1标八局二分公司钢筋棚）四川省自贡市大安区牛佛镇</v>
          </cell>
          <cell r="H5302" t="str">
            <v>王君杰</v>
          </cell>
          <cell r="I5302">
            <v>18919619850</v>
          </cell>
        </row>
        <row r="5303">
          <cell r="A5303" t="str">
            <v>泸钢</v>
          </cell>
          <cell r="B5303" t="str">
            <v>螺纹钢</v>
          </cell>
          <cell r="C5303" t="str">
            <v>HRB400E Φ25×9米</v>
          </cell>
          <cell r="D5303" t="str">
            <v>吨</v>
          </cell>
          <cell r="E5303">
            <v>35</v>
          </cell>
          <cell r="F5303">
            <v>45861</v>
          </cell>
          <cell r="G5303" t="str">
            <v>（自永1标八局二分公司钢筋棚）四川省自贡市大安区牛佛镇</v>
          </cell>
          <cell r="H5303" t="str">
            <v>王君杰</v>
          </cell>
          <cell r="I5303">
            <v>18919619850</v>
          </cell>
        </row>
        <row r="5304">
          <cell r="A5304" t="str">
            <v>泸钢</v>
          </cell>
          <cell r="B5304" t="str">
            <v>螺纹钢</v>
          </cell>
          <cell r="C5304" t="str">
            <v>HRB500E Φ22</v>
          </cell>
          <cell r="D5304" t="str">
            <v>吨</v>
          </cell>
          <cell r="E5304">
            <v>3</v>
          </cell>
          <cell r="F5304">
            <v>45861</v>
          </cell>
          <cell r="G5304" t="str">
            <v>（四川商建-射洪城乡一体化项目）遂宁市射洪市忠新幼儿园北侧约220米新溪小区</v>
          </cell>
          <cell r="H5304" t="str">
            <v>柏子刚</v>
          </cell>
          <cell r="I5304">
            <v>15692885305</v>
          </cell>
        </row>
        <row r="5305">
          <cell r="A5305" t="str">
            <v>泸钢</v>
          </cell>
          <cell r="B5305" t="str">
            <v>螺纹钢</v>
          </cell>
          <cell r="C5305" t="str">
            <v>HRB500E Φ25</v>
          </cell>
          <cell r="D5305" t="str">
            <v>吨</v>
          </cell>
          <cell r="E5305">
            <v>32</v>
          </cell>
          <cell r="F5305">
            <v>45861</v>
          </cell>
          <cell r="G5305" t="str">
            <v>（四川商建-射洪城乡一体化项目）遂宁市射洪市忠新幼儿园北侧约220米新溪小区</v>
          </cell>
          <cell r="H5305" t="str">
            <v>柏子刚</v>
          </cell>
          <cell r="I5305">
            <v>15692885305</v>
          </cell>
        </row>
        <row r="5306">
          <cell r="A5306" t="str">
            <v>润耀</v>
          </cell>
          <cell r="B5306" t="str">
            <v>盘螺</v>
          </cell>
          <cell r="C5306" t="str">
            <v>HRB400E Φ6</v>
          </cell>
          <cell r="D5306" t="str">
            <v>吨</v>
          </cell>
          <cell r="E5306">
            <v>2.5</v>
          </cell>
          <cell r="F5306">
            <v>45861</v>
          </cell>
          <cell r="G5306" t="str">
            <v>(五冶建设师大附中外语校新建教学楼工程)四川省成都市成华区大观堰2号(四川师范大学附属中学外国语学校)</v>
          </cell>
          <cell r="H5306" t="str">
            <v>蔡浩</v>
          </cell>
          <cell r="I5306" t="str">
            <v>139 8088 0820</v>
          </cell>
        </row>
        <row r="5307">
          <cell r="A5307" t="str">
            <v>润耀</v>
          </cell>
          <cell r="B5307" t="str">
            <v>盘螺</v>
          </cell>
          <cell r="C5307" t="str">
            <v>HRB400E Φ8</v>
          </cell>
          <cell r="D5307" t="str">
            <v>吨</v>
          </cell>
          <cell r="E5307">
            <v>2.5</v>
          </cell>
          <cell r="F5307">
            <v>45861</v>
          </cell>
          <cell r="G5307" t="str">
            <v>(五冶建设师大附中外语校新建教学楼工程)四川省成都市成华区大观堰2号(四川师范大学附属中学外国语学校)</v>
          </cell>
          <cell r="H5307" t="str">
            <v>蔡浩</v>
          </cell>
          <cell r="I5307" t="str">
            <v>139 8088 0820</v>
          </cell>
        </row>
        <row r="5308">
          <cell r="A5308" t="str">
            <v>润耀</v>
          </cell>
          <cell r="B5308" t="str">
            <v>盘螺</v>
          </cell>
          <cell r="C5308" t="str">
            <v>HRB400E Φ10</v>
          </cell>
          <cell r="D5308" t="str">
            <v>吨</v>
          </cell>
          <cell r="E5308">
            <v>2.5</v>
          </cell>
          <cell r="F5308">
            <v>45861</v>
          </cell>
          <cell r="G5308" t="str">
            <v>(五冶建设师大附中外语校新建教学楼工程)四川省成都市成华区大观堰2号(四川师范大学附属中学外国语学校)</v>
          </cell>
          <cell r="H5308" t="str">
            <v>蔡浩</v>
          </cell>
          <cell r="I5308" t="str">
            <v>139 8088 0820</v>
          </cell>
        </row>
        <row r="5309">
          <cell r="A5309" t="str">
            <v>润耀</v>
          </cell>
          <cell r="B5309" t="str">
            <v>螺纹钢</v>
          </cell>
          <cell r="C5309" t="str">
            <v>HRB400E Φ12 9m</v>
          </cell>
          <cell r="D5309" t="str">
            <v>吨</v>
          </cell>
          <cell r="E5309">
            <v>10</v>
          </cell>
          <cell r="F5309">
            <v>45861</v>
          </cell>
          <cell r="G5309" t="str">
            <v>(五冶建设师大附中外语校新建教学楼工程)四川省成都市成华区大观堰2号(四川师范大学附属中学外国语学校)</v>
          </cell>
          <cell r="H5309" t="str">
            <v>蔡浩</v>
          </cell>
          <cell r="I5309" t="str">
            <v>139 8088 0820</v>
          </cell>
        </row>
        <row r="5310">
          <cell r="A5310" t="str">
            <v>润耀</v>
          </cell>
          <cell r="B5310" t="str">
            <v>螺纹钢</v>
          </cell>
          <cell r="C5310" t="str">
            <v>HRB400E Φ14 9m</v>
          </cell>
          <cell r="D5310" t="str">
            <v>吨</v>
          </cell>
          <cell r="E5310">
            <v>20</v>
          </cell>
          <cell r="F5310">
            <v>45861</v>
          </cell>
          <cell r="G5310" t="str">
            <v>(五冶建设师大附中外语校新建教学楼工程)四川省成都市成华区大观堰2号(四川师范大学附属中学外国语学校)</v>
          </cell>
          <cell r="H5310" t="str">
            <v>蔡浩</v>
          </cell>
          <cell r="I5310" t="str">
            <v>139 8088 0820</v>
          </cell>
        </row>
        <row r="5311">
          <cell r="A5311" t="str">
            <v>润耀</v>
          </cell>
          <cell r="B5311" t="str">
            <v>螺纹钢</v>
          </cell>
          <cell r="C5311" t="str">
            <v>HRB400E Φ16 9m</v>
          </cell>
          <cell r="D5311" t="str">
            <v>吨</v>
          </cell>
          <cell r="E5311">
            <v>14</v>
          </cell>
          <cell r="F5311">
            <v>45861</v>
          </cell>
          <cell r="G5311" t="str">
            <v>(五冶建设师大附中外语校新建教学楼工程)四川省成都市成华区大观堰2号(四川师范大学附属中学外国语学校)</v>
          </cell>
          <cell r="H5311" t="str">
            <v>蔡浩</v>
          </cell>
          <cell r="I5311" t="str">
            <v>139 8088 0820</v>
          </cell>
        </row>
        <row r="5312">
          <cell r="A5312" t="str">
            <v>润耀</v>
          </cell>
          <cell r="B5312" t="str">
            <v>螺纹钢</v>
          </cell>
          <cell r="C5312" t="str">
            <v>HRB400E Φ18 9m</v>
          </cell>
          <cell r="D5312" t="str">
            <v>吨</v>
          </cell>
          <cell r="E5312">
            <v>11.4</v>
          </cell>
          <cell r="F5312">
            <v>45861</v>
          </cell>
          <cell r="G5312" t="str">
            <v>(五冶建设师大附中外语校新建教学楼工程)四川省成都市成华区大观堰2号(四川师范大学附属中学外国语学校)</v>
          </cell>
          <cell r="H5312" t="str">
            <v>蔡浩</v>
          </cell>
          <cell r="I5312" t="str">
            <v>139 8088 0820</v>
          </cell>
        </row>
        <row r="5313">
          <cell r="A5313" t="str">
            <v>润耀</v>
          </cell>
          <cell r="B5313" t="str">
            <v>螺纹钢</v>
          </cell>
          <cell r="C5313" t="str">
            <v>HRB400E Φ20 9m</v>
          </cell>
          <cell r="D5313" t="str">
            <v>吨</v>
          </cell>
          <cell r="E5313">
            <v>10</v>
          </cell>
          <cell r="F5313">
            <v>45861</v>
          </cell>
          <cell r="G5313" t="str">
            <v>(五冶建设师大附中外语校新建教学楼工程)四川省成都市成华区大观堰2号(四川师范大学附属中学外国语学校)</v>
          </cell>
          <cell r="H5313" t="str">
            <v>蔡浩</v>
          </cell>
          <cell r="I5313" t="str">
            <v>139 8088 0820</v>
          </cell>
        </row>
        <row r="5314">
          <cell r="A5314" t="str">
            <v>润耀</v>
          </cell>
          <cell r="B5314" t="str">
            <v>螺纹钢</v>
          </cell>
          <cell r="C5314" t="str">
            <v>HRB400E Φ22 9m</v>
          </cell>
          <cell r="D5314" t="str">
            <v>吨</v>
          </cell>
          <cell r="E5314">
            <v>10</v>
          </cell>
          <cell r="F5314">
            <v>45861</v>
          </cell>
          <cell r="G5314" t="str">
            <v>(五冶建设师大附中外语校新建教学楼工程)四川省成都市成华区大观堰2号(四川师范大学附属中学外国语学校)</v>
          </cell>
          <cell r="H5314" t="str">
            <v>蔡浩</v>
          </cell>
          <cell r="I5314" t="str">
            <v>139 8088 0820</v>
          </cell>
        </row>
        <row r="5315">
          <cell r="A5315" t="str">
            <v>润耀</v>
          </cell>
          <cell r="B5315" t="str">
            <v>螺纹钢</v>
          </cell>
          <cell r="C5315" t="str">
            <v>HRB400E Φ25 9m</v>
          </cell>
          <cell r="D5315" t="str">
            <v>吨</v>
          </cell>
          <cell r="E5315">
            <v>15</v>
          </cell>
          <cell r="F5315">
            <v>45861</v>
          </cell>
          <cell r="G5315" t="str">
            <v>(五冶建设师大附中外语校新建教学楼工程)四川省成都市成华区大观堰2号(四川师范大学附属中学外国语学校)</v>
          </cell>
          <cell r="H5315" t="str">
            <v>蔡浩</v>
          </cell>
          <cell r="I5315" t="str">
            <v>139 8088 0820</v>
          </cell>
        </row>
        <row r="5316">
          <cell r="A5316" t="str">
            <v>润耀</v>
          </cell>
          <cell r="B5316" t="str">
            <v>螺纹钢</v>
          </cell>
          <cell r="C5316" t="str">
            <v>HRB400E Φ28 9m</v>
          </cell>
          <cell r="D5316" t="str">
            <v>吨</v>
          </cell>
          <cell r="E5316">
            <v>10</v>
          </cell>
          <cell r="F5316">
            <v>45861</v>
          </cell>
          <cell r="G5316" t="str">
            <v>(五冶建设师大附中外语校新建教学楼工程)四川省成都市成华区大观堰2号(四川师范大学附属中学外国语学校)</v>
          </cell>
          <cell r="H5316" t="str">
            <v>蔡浩</v>
          </cell>
          <cell r="I5316" t="str">
            <v>139 8088 0820</v>
          </cell>
        </row>
        <row r="5317">
          <cell r="A5317" t="str">
            <v>润耀</v>
          </cell>
          <cell r="B5317" t="str">
            <v>螺纹钢</v>
          </cell>
          <cell r="C5317" t="str">
            <v>HRB500E Φ16</v>
          </cell>
          <cell r="D5317" t="str">
            <v>吨</v>
          </cell>
          <cell r="E5317">
            <v>10</v>
          </cell>
          <cell r="F5317">
            <v>45861</v>
          </cell>
          <cell r="G5317" t="str">
            <v>(五冶建设师大附中外语校新建教学楼工程)四川省成都市成华区大观堰2号(四川师范大学附属中学外国语学校)</v>
          </cell>
          <cell r="H5317" t="str">
            <v>蔡浩</v>
          </cell>
          <cell r="I5317" t="str">
            <v>139 8088 0820</v>
          </cell>
        </row>
        <row r="5318">
          <cell r="A5318" t="str">
            <v>润耀</v>
          </cell>
          <cell r="B5318" t="str">
            <v>螺纹钢</v>
          </cell>
          <cell r="C5318" t="str">
            <v>HRB500E Φ18</v>
          </cell>
          <cell r="D5318" t="str">
            <v>吨</v>
          </cell>
          <cell r="E5318">
            <v>5</v>
          </cell>
          <cell r="F5318">
            <v>45861</v>
          </cell>
          <cell r="G5318" t="str">
            <v>(五冶建设师大附中外语校新建教学楼工程)四川省成都市成华区大观堰2号(四川师范大学附属中学外国语学校)</v>
          </cell>
          <cell r="H5318" t="str">
            <v>蔡浩</v>
          </cell>
          <cell r="I5318" t="str">
            <v>139 8088 0820</v>
          </cell>
        </row>
        <row r="5319">
          <cell r="A5319" t="str">
            <v>润耀</v>
          </cell>
          <cell r="B5319" t="str">
            <v>螺纹钢</v>
          </cell>
          <cell r="C5319" t="str">
            <v>HRB500E Φ20</v>
          </cell>
          <cell r="D5319" t="str">
            <v>吨</v>
          </cell>
          <cell r="E5319">
            <v>5</v>
          </cell>
          <cell r="F5319">
            <v>45861</v>
          </cell>
          <cell r="G5319" t="str">
            <v>(五冶建设师大附中外语校新建教学楼工程)四川省成都市成华区大观堰2号(四川师范大学附属中学外国语学校)</v>
          </cell>
          <cell r="H5319" t="str">
            <v>蔡浩</v>
          </cell>
          <cell r="I5319" t="str">
            <v>139 8088 0820</v>
          </cell>
        </row>
        <row r="5320">
          <cell r="A5320" t="str">
            <v>润耀</v>
          </cell>
          <cell r="B5320" t="str">
            <v>螺纹钢</v>
          </cell>
          <cell r="C5320" t="str">
            <v>HRB500E Φ22</v>
          </cell>
          <cell r="D5320" t="str">
            <v>吨</v>
          </cell>
          <cell r="E5320">
            <v>3</v>
          </cell>
          <cell r="F5320">
            <v>45861</v>
          </cell>
          <cell r="G5320" t="str">
            <v>(五冶建设师大附中外语校新建教学楼工程)四川省成都市成华区大观堰2号(四川师范大学附属中学外国语学校)</v>
          </cell>
          <cell r="H5320" t="str">
            <v>蔡浩</v>
          </cell>
          <cell r="I5320" t="str">
            <v>139 8088 0820</v>
          </cell>
        </row>
        <row r="5321">
          <cell r="A5321" t="str">
            <v>润耀</v>
          </cell>
          <cell r="B5321" t="str">
            <v>螺纹钢</v>
          </cell>
          <cell r="C5321" t="str">
            <v>HRB500E Φ25</v>
          </cell>
          <cell r="D5321" t="str">
            <v>吨</v>
          </cell>
          <cell r="E5321">
            <v>3</v>
          </cell>
          <cell r="F5321">
            <v>45861</v>
          </cell>
          <cell r="G5321" t="str">
            <v>(五冶建设师大附中外语校新建教学楼工程)四川省成都市成华区大观堰2号(四川师范大学附属中学外国语学校)</v>
          </cell>
          <cell r="H5321" t="str">
            <v>蔡浩</v>
          </cell>
          <cell r="I5321" t="str">
            <v>139 8088 0820</v>
          </cell>
        </row>
        <row r="5322">
          <cell r="A5322" t="str">
            <v>润耀</v>
          </cell>
          <cell r="B5322" t="str">
            <v>螺纹钢</v>
          </cell>
          <cell r="C5322" t="str">
            <v>HRB500E Φ28</v>
          </cell>
          <cell r="D5322" t="str">
            <v>吨</v>
          </cell>
          <cell r="E5322">
            <v>3</v>
          </cell>
          <cell r="F5322">
            <v>45861</v>
          </cell>
          <cell r="G5322" t="str">
            <v>(五冶建设师大附中外语校新建教学楼工程)四川省成都市成华区大观堰2号(四川师范大学附属中学外国语学校)</v>
          </cell>
          <cell r="H5322" t="str">
            <v>蔡浩</v>
          </cell>
          <cell r="I5322" t="str">
            <v>139 8088 0820</v>
          </cell>
        </row>
        <row r="5323">
          <cell r="A5323" t="str">
            <v>润耀</v>
          </cell>
          <cell r="B5323" t="str">
            <v>螺纹钢</v>
          </cell>
          <cell r="C5323" t="str">
            <v>HRB500E Φ32</v>
          </cell>
          <cell r="D5323" t="str">
            <v>吨</v>
          </cell>
          <cell r="E5323">
            <v>3</v>
          </cell>
          <cell r="F5323">
            <v>45861</v>
          </cell>
          <cell r="G5323" t="str">
            <v>(五冶建设师大附中外语校新建教学楼工程)四川省成都市成华区大观堰2号(四川师范大学附属中学外国语学校)</v>
          </cell>
          <cell r="H5323" t="str">
            <v>蔡浩</v>
          </cell>
          <cell r="I5323" t="str">
            <v>139 8088 0820</v>
          </cell>
        </row>
        <row r="5324">
          <cell r="A5324" t="str">
            <v>润耀</v>
          </cell>
          <cell r="B5324" t="str">
            <v>高线</v>
          </cell>
          <cell r="C5324" t="str">
            <v>HPB300Ф10</v>
          </cell>
          <cell r="D5324" t="str">
            <v>吨</v>
          </cell>
          <cell r="E5324">
            <v>10</v>
          </cell>
          <cell r="F5324">
            <v>45861</v>
          </cell>
          <cell r="G5324" t="str">
            <v>（中铁一局四公司康新高速TJ1-1标雅加梗隧道）四川省甘孜州康定市雅加梗路基</v>
          </cell>
          <cell r="H5324" t="str">
            <v>刘子任</v>
          </cell>
          <cell r="I5324">
            <v>18784539677</v>
          </cell>
        </row>
        <row r="5325">
          <cell r="A5325" t="str">
            <v>润耀</v>
          </cell>
          <cell r="B5325" t="str">
            <v>螺纹钢</v>
          </cell>
          <cell r="C5325" t="str">
            <v>HRB400EФ16*9m</v>
          </cell>
          <cell r="D5325" t="str">
            <v>吨</v>
          </cell>
          <cell r="E5325">
            <v>5</v>
          </cell>
          <cell r="F5325">
            <v>45861</v>
          </cell>
          <cell r="G5325" t="str">
            <v>（中铁一局四公司康新高速TJ1-1标雅加梗隧道）四川省甘孜州康定市雅加梗路基</v>
          </cell>
          <cell r="H5325" t="str">
            <v>刘子任</v>
          </cell>
          <cell r="I5325">
            <v>18784539677</v>
          </cell>
        </row>
        <row r="5326">
          <cell r="A5326" t="str">
            <v>润耀</v>
          </cell>
          <cell r="B5326" t="str">
            <v>螺纹钢</v>
          </cell>
          <cell r="C5326" t="str">
            <v>HRB400EФ18*9m</v>
          </cell>
          <cell r="D5326" t="str">
            <v>吨</v>
          </cell>
          <cell r="E5326">
            <v>6</v>
          </cell>
          <cell r="F5326">
            <v>45861</v>
          </cell>
          <cell r="G5326" t="str">
            <v>（中铁一局四公司康新高速TJ1-1标雅加梗隧道）四川省甘孜州康定市雅加梗路基</v>
          </cell>
          <cell r="H5326" t="str">
            <v>刘子任</v>
          </cell>
          <cell r="I5326">
            <v>18784539677</v>
          </cell>
        </row>
        <row r="5327">
          <cell r="A5327" t="str">
            <v>润耀</v>
          </cell>
          <cell r="B5327" t="str">
            <v>螺纹钢</v>
          </cell>
          <cell r="C5327" t="str">
            <v>HRB400EФ22*9m</v>
          </cell>
          <cell r="D5327" t="str">
            <v>吨</v>
          </cell>
          <cell r="E5327">
            <v>11.5</v>
          </cell>
          <cell r="F5327">
            <v>45861</v>
          </cell>
          <cell r="G5327" t="str">
            <v>（中铁一局四公司康新高速TJ1-1标雅加梗隧道）四川省甘孜州康定市雅加梗路基</v>
          </cell>
          <cell r="H5327" t="str">
            <v>刘子任</v>
          </cell>
          <cell r="I5327">
            <v>18784539677</v>
          </cell>
        </row>
        <row r="5328">
          <cell r="A5328" t="str">
            <v>润耀</v>
          </cell>
          <cell r="B5328" t="str">
            <v>螺纹钢</v>
          </cell>
          <cell r="C5328" t="str">
            <v>HRB400EФ32*9m</v>
          </cell>
          <cell r="D5328" t="str">
            <v>吨</v>
          </cell>
          <cell r="E5328">
            <v>2.5</v>
          </cell>
          <cell r="F5328">
            <v>45861</v>
          </cell>
          <cell r="G5328" t="str">
            <v>（中铁一局四公司康新高速TJ1-1标雅加梗隧道）四川省甘孜州康定市雅加梗路基</v>
          </cell>
          <cell r="H5328" t="str">
            <v>刘子任</v>
          </cell>
          <cell r="I5328">
            <v>18784539677</v>
          </cell>
        </row>
        <row r="5329">
          <cell r="A5329" t="str">
            <v>达钢</v>
          </cell>
          <cell r="B5329" t="str">
            <v>盘螺</v>
          </cell>
          <cell r="C5329" t="str">
            <v>HRB400E Φ10</v>
          </cell>
          <cell r="D5329" t="str">
            <v>吨</v>
          </cell>
          <cell r="E5329">
            <v>24</v>
          </cell>
          <cell r="F5329">
            <v>45862</v>
          </cell>
          <cell r="G5329" t="str">
            <v>（商投建工达州中医药科技园-4工区-11号楼）达州市通川区达州中医药职业学院犀牛大道北段</v>
          </cell>
          <cell r="H5329" t="str">
            <v>张扬</v>
          </cell>
          <cell r="I5329">
            <v>18381904567</v>
          </cell>
        </row>
        <row r="5330">
          <cell r="A5330" t="str">
            <v>达钢</v>
          </cell>
          <cell r="B5330" t="str">
            <v>螺纹钢</v>
          </cell>
          <cell r="C5330" t="str">
            <v>HRB400E Φ16 9m</v>
          </cell>
          <cell r="D5330" t="str">
            <v>吨</v>
          </cell>
          <cell r="E5330">
            <v>9</v>
          </cell>
          <cell r="F5330">
            <v>45862</v>
          </cell>
          <cell r="G5330" t="str">
            <v>（商投建工达州中医药科技园-4工区-11号楼）达州市通川区达州中医药职业学院犀牛大道北段</v>
          </cell>
          <cell r="H5330" t="str">
            <v>张扬</v>
          </cell>
          <cell r="I5330">
            <v>18381904567</v>
          </cell>
        </row>
        <row r="5331">
          <cell r="A5331" t="str">
            <v>达钢</v>
          </cell>
          <cell r="B5331" t="str">
            <v>螺纹钢</v>
          </cell>
          <cell r="C5331" t="str">
            <v>HRB400E Φ20 9m</v>
          </cell>
          <cell r="D5331" t="str">
            <v>吨</v>
          </cell>
          <cell r="E5331">
            <v>6</v>
          </cell>
          <cell r="F5331">
            <v>45862</v>
          </cell>
          <cell r="G5331" t="str">
            <v>（商投建工达州中医药科技园-4工区-11号楼）达州市通川区达州中医药职业学院犀牛大道北段</v>
          </cell>
          <cell r="H5331" t="str">
            <v>张扬</v>
          </cell>
          <cell r="I5331">
            <v>18381904567</v>
          </cell>
        </row>
        <row r="5332">
          <cell r="A5332" t="str">
            <v>达钢</v>
          </cell>
          <cell r="B5332" t="str">
            <v>螺纹钢</v>
          </cell>
          <cell r="C5332" t="str">
            <v>HRB400E Φ25 9m</v>
          </cell>
          <cell r="D5332" t="str">
            <v>吨</v>
          </cell>
          <cell r="E5332">
            <v>6</v>
          </cell>
          <cell r="F5332">
            <v>45862</v>
          </cell>
          <cell r="G5332" t="str">
            <v>（商投建工达州中医药科技园-4工区-11号楼）达州市通川区达州中医药职业学院犀牛大道北段</v>
          </cell>
          <cell r="H5332" t="str">
            <v>张扬</v>
          </cell>
          <cell r="I5332">
            <v>18381904567</v>
          </cell>
        </row>
        <row r="5333">
          <cell r="A5333" t="str">
            <v>钢固融</v>
          </cell>
          <cell r="B5333" t="str">
            <v>螺纹钢</v>
          </cell>
          <cell r="C5333" t="str">
            <v>HRB400EФ12*12m</v>
          </cell>
          <cell r="D5333" t="str">
            <v>吨</v>
          </cell>
          <cell r="E5333">
            <v>14</v>
          </cell>
          <cell r="F5333">
            <v>45862</v>
          </cell>
          <cell r="G5333" t="str">
            <v>（中核中原-温江北林医养综合体项目）四川省成都市温江区万春大道第三人民医院东</v>
          </cell>
          <cell r="H5333" t="str">
            <v>蔡杰</v>
          </cell>
          <cell r="I5333">
            <v>18875129329</v>
          </cell>
        </row>
        <row r="5334">
          <cell r="A5334" t="str">
            <v>钢固融</v>
          </cell>
          <cell r="B5334" t="str">
            <v>螺纹钢</v>
          </cell>
          <cell r="C5334" t="str">
            <v>HRB400EФ16*12m</v>
          </cell>
          <cell r="D5334" t="str">
            <v>吨</v>
          </cell>
          <cell r="E5334">
            <v>6</v>
          </cell>
          <cell r="F5334">
            <v>45862</v>
          </cell>
          <cell r="G5334" t="str">
            <v>（中核中原-温江北林医养综合体项目）四川省成都市温江区万春大道第三人民医院东</v>
          </cell>
          <cell r="H5334" t="str">
            <v>蔡杰</v>
          </cell>
          <cell r="I5334">
            <v>18875129329</v>
          </cell>
        </row>
        <row r="5335">
          <cell r="A5335" t="str">
            <v>钢固融</v>
          </cell>
          <cell r="B5335" t="str">
            <v>螺纹钢</v>
          </cell>
          <cell r="C5335" t="str">
            <v>HRB400EФ18*12m</v>
          </cell>
          <cell r="D5335" t="str">
            <v>吨</v>
          </cell>
          <cell r="E5335">
            <v>6</v>
          </cell>
          <cell r="F5335">
            <v>45862</v>
          </cell>
          <cell r="G5335" t="str">
            <v>（中核中原-温江北林医养综合体项目）四川省成都市温江区万春大道第三人民医院东</v>
          </cell>
          <cell r="H5335" t="str">
            <v>蔡杰</v>
          </cell>
          <cell r="I5335">
            <v>18875129329</v>
          </cell>
        </row>
        <row r="5336">
          <cell r="A5336" t="str">
            <v>钢固融</v>
          </cell>
          <cell r="B5336" t="str">
            <v>螺纹钢</v>
          </cell>
          <cell r="C5336" t="str">
            <v>HRB400EФ20*12m</v>
          </cell>
          <cell r="D5336" t="str">
            <v>吨</v>
          </cell>
          <cell r="E5336">
            <v>10</v>
          </cell>
          <cell r="F5336">
            <v>45862</v>
          </cell>
          <cell r="G5336" t="str">
            <v>（中核中原-温江北林医养综合体项目）四川省成都市温江区万春大道第三人民医院东</v>
          </cell>
          <cell r="H5336" t="str">
            <v>蔡杰</v>
          </cell>
          <cell r="I5336">
            <v>18875129329</v>
          </cell>
        </row>
        <row r="5337">
          <cell r="A5337" t="str">
            <v>钢固融</v>
          </cell>
          <cell r="B5337" t="str">
            <v>螺纹钢</v>
          </cell>
          <cell r="C5337" t="str">
            <v>HRB400EФ25*12m</v>
          </cell>
          <cell r="D5337" t="str">
            <v>吨</v>
          </cell>
          <cell r="E5337">
            <v>4</v>
          </cell>
          <cell r="F5337">
            <v>45862</v>
          </cell>
          <cell r="G5337" t="str">
            <v>（中核中原-温江北林医养综合体项目）四川省成都市温江区万春大道第三人民医院东</v>
          </cell>
          <cell r="H5337" t="str">
            <v>蔡杰</v>
          </cell>
          <cell r="I5337">
            <v>18875129329</v>
          </cell>
        </row>
        <row r="5338">
          <cell r="A5338" t="str">
            <v>钢固融</v>
          </cell>
          <cell r="B5338" t="str">
            <v>螺纹钢</v>
          </cell>
          <cell r="C5338" t="str">
            <v>HRB500EФ14*9m</v>
          </cell>
          <cell r="D5338" t="str">
            <v>吨</v>
          </cell>
          <cell r="E5338">
            <v>20</v>
          </cell>
          <cell r="F5338">
            <v>45862</v>
          </cell>
          <cell r="G5338" t="str">
            <v>（中核中原-温江北林医养综合体项目）四川省成都市温江区万春大道第三人民医院东</v>
          </cell>
          <cell r="H5338" t="str">
            <v>蔡杰</v>
          </cell>
          <cell r="I5338">
            <v>18875129329</v>
          </cell>
        </row>
        <row r="5339">
          <cell r="A5339" t="str">
            <v>钢固融</v>
          </cell>
          <cell r="B5339" t="str">
            <v>螺纹钢</v>
          </cell>
          <cell r="C5339" t="str">
            <v>HRB500EФ16*9m</v>
          </cell>
          <cell r="D5339" t="str">
            <v>吨</v>
          </cell>
          <cell r="E5339">
            <v>10</v>
          </cell>
          <cell r="F5339">
            <v>45862</v>
          </cell>
          <cell r="G5339" t="str">
            <v>（中核中原-温江北林医养综合体项目）四川省成都市温江区万春大道第三人民医院东</v>
          </cell>
          <cell r="H5339" t="str">
            <v>蔡杰</v>
          </cell>
          <cell r="I5339">
            <v>18875129329</v>
          </cell>
        </row>
        <row r="5340">
          <cell r="A5340" t="str">
            <v>德胜</v>
          </cell>
          <cell r="B5340" t="str">
            <v>螺纹钢</v>
          </cell>
          <cell r="C5340" t="str">
            <v>HRB400E Φ28×9米</v>
          </cell>
          <cell r="D5340" t="str">
            <v>吨</v>
          </cell>
          <cell r="E5340">
            <v>70</v>
          </cell>
          <cell r="F5340">
            <v>45862</v>
          </cell>
          <cell r="G5340" t="str">
            <v>（自永1标八局二分公司二分部）自贡市沿滩区川南中小企业创业园(金川路东50米)</v>
          </cell>
          <cell r="H5340" t="str">
            <v>李锐</v>
          </cell>
          <cell r="I5340">
            <v>13890668545</v>
          </cell>
        </row>
        <row r="5341">
          <cell r="A5341" t="str">
            <v>德胜</v>
          </cell>
          <cell r="B5341" t="str">
            <v>螺纹钢</v>
          </cell>
          <cell r="C5341" t="str">
            <v>HRB400E Φ20×9米</v>
          </cell>
          <cell r="D5341" t="str">
            <v>吨</v>
          </cell>
          <cell r="E5341">
            <v>35</v>
          </cell>
          <cell r="F5341">
            <v>45862</v>
          </cell>
          <cell r="G5341" t="str">
            <v>（自永1标八局二分公司二分部）自贡市沿滩区川南中小企业创业园(金川路东50米)</v>
          </cell>
          <cell r="H5341" t="str">
            <v>李锐</v>
          </cell>
          <cell r="I5341">
            <v>13890668545</v>
          </cell>
        </row>
        <row r="5342">
          <cell r="A5342" t="str">
            <v>德胜</v>
          </cell>
          <cell r="B5342" t="str">
            <v>螺纹钢</v>
          </cell>
          <cell r="C5342" t="str">
            <v>HRB400E Φ20×9米</v>
          </cell>
          <cell r="D5342" t="str">
            <v>吨</v>
          </cell>
          <cell r="E5342">
            <v>35</v>
          </cell>
          <cell r="F5342">
            <v>45862</v>
          </cell>
          <cell r="G5342" t="str">
            <v>（自永2标九局西南分公司钢筋棚）四川省自贡市骑龙镇大湾村</v>
          </cell>
          <cell r="H5342" t="str">
            <v>袁洪浩</v>
          </cell>
          <cell r="I5342">
            <v>18272354498</v>
          </cell>
        </row>
        <row r="5343">
          <cell r="A5343" t="str">
            <v>德胜</v>
          </cell>
          <cell r="B5343" t="str">
            <v>螺纹钢</v>
          </cell>
          <cell r="C5343" t="str">
            <v>HRB400E Φ20×12米</v>
          </cell>
          <cell r="D5343" t="str">
            <v>吨</v>
          </cell>
          <cell r="E5343">
            <v>70</v>
          </cell>
          <cell r="F5343">
            <v>45862</v>
          </cell>
          <cell r="G5343" t="str">
            <v>（自永2标九局西南分公司钢筋棚）四川省自贡市骑龙镇大湾村</v>
          </cell>
          <cell r="H5343" t="str">
            <v>袁洪浩</v>
          </cell>
          <cell r="I5343">
            <v>18272354498</v>
          </cell>
        </row>
        <row r="5344">
          <cell r="A5344" t="str">
            <v>润耀</v>
          </cell>
          <cell r="B5344" t="str">
            <v>盘螺</v>
          </cell>
          <cell r="C5344" t="str">
            <v>HRB400E Φ8</v>
          </cell>
          <cell r="D5344" t="str">
            <v>吨</v>
          </cell>
          <cell r="E5344">
            <v>2</v>
          </cell>
          <cell r="F5344">
            <v>45862</v>
          </cell>
          <cell r="G5344" t="str">
            <v>(五冶建设空港兴城怡心街道83亩项目)成都市双流区怡心街道高峰社区一组剑和路一段空港兴城怡心街道83亩项目中国五冶项目部</v>
          </cell>
          <cell r="H5344" t="str">
            <v>庞宇</v>
          </cell>
          <cell r="I5344">
            <v>18384171007</v>
          </cell>
        </row>
        <row r="5345">
          <cell r="A5345" t="str">
            <v>润耀</v>
          </cell>
          <cell r="B5345" t="str">
            <v>盘螺</v>
          </cell>
          <cell r="C5345" t="str">
            <v>HRB400E Φ10</v>
          </cell>
          <cell r="D5345" t="str">
            <v>吨</v>
          </cell>
          <cell r="E5345">
            <v>2</v>
          </cell>
          <cell r="F5345">
            <v>45862</v>
          </cell>
          <cell r="G5345" t="str">
            <v>(五冶建设空港兴城怡心街道83亩项目)成都市双流区怡心街道高峰社区一组剑和路一段空港兴城怡心街道83亩项目中国五冶项目部</v>
          </cell>
          <cell r="H5345" t="str">
            <v>庞宇</v>
          </cell>
          <cell r="I5345">
            <v>18384171007</v>
          </cell>
        </row>
        <row r="5346">
          <cell r="A5346" t="str">
            <v>润耀</v>
          </cell>
          <cell r="B5346" t="str">
            <v>螺纹钢</v>
          </cell>
          <cell r="C5346" t="str">
            <v>HRB400E Φ12 9m</v>
          </cell>
          <cell r="D5346" t="str">
            <v>吨</v>
          </cell>
          <cell r="E5346">
            <v>3</v>
          </cell>
          <cell r="F5346">
            <v>45862</v>
          </cell>
          <cell r="G5346" t="str">
            <v>(五冶建设空港兴城怡心街道83亩项目)成都市双流区怡心街道高峰社区一组剑和路一段空港兴城怡心街道83亩项目中国五冶项目部</v>
          </cell>
          <cell r="H5346" t="str">
            <v>庞宇</v>
          </cell>
          <cell r="I5346">
            <v>18384171007</v>
          </cell>
        </row>
        <row r="5347">
          <cell r="A5347" t="str">
            <v>润耀</v>
          </cell>
          <cell r="B5347" t="str">
            <v>螺纹钢</v>
          </cell>
          <cell r="C5347" t="str">
            <v>HRB400E Φ14 9m</v>
          </cell>
          <cell r="D5347" t="str">
            <v>吨</v>
          </cell>
          <cell r="E5347">
            <v>6</v>
          </cell>
          <cell r="F5347">
            <v>45862</v>
          </cell>
          <cell r="G5347" t="str">
            <v>(五冶建设空港兴城怡心街道83亩项目)成都市双流区怡心街道高峰社区一组剑和路一段空港兴城怡心街道83亩项目中国五冶项目部</v>
          </cell>
          <cell r="H5347" t="str">
            <v>庞宇</v>
          </cell>
          <cell r="I5347">
            <v>18384171007</v>
          </cell>
        </row>
        <row r="5348">
          <cell r="A5348" t="str">
            <v>润耀</v>
          </cell>
          <cell r="B5348" t="str">
            <v>螺纹钢</v>
          </cell>
          <cell r="C5348" t="str">
            <v>HRB400E Φ16 9m</v>
          </cell>
          <cell r="D5348" t="str">
            <v>吨</v>
          </cell>
          <cell r="E5348">
            <v>3</v>
          </cell>
          <cell r="F5348">
            <v>45862</v>
          </cell>
          <cell r="G5348" t="str">
            <v>(五冶建设空港兴城怡心街道83亩项目)成都市双流区怡心街道高峰社区一组剑和路一段空港兴城怡心街道83亩项目中国五冶项目部</v>
          </cell>
          <cell r="H5348" t="str">
            <v>庞宇</v>
          </cell>
          <cell r="I5348">
            <v>18384171007</v>
          </cell>
        </row>
        <row r="5349">
          <cell r="A5349" t="str">
            <v>润耀</v>
          </cell>
          <cell r="B5349" t="str">
            <v>螺纹钢</v>
          </cell>
          <cell r="C5349" t="str">
            <v>HRB400E Φ18 9m</v>
          </cell>
          <cell r="D5349" t="str">
            <v>吨</v>
          </cell>
          <cell r="E5349">
            <v>3</v>
          </cell>
          <cell r="F5349">
            <v>45862</v>
          </cell>
          <cell r="G5349" t="str">
            <v>(五冶建设空港兴城怡心街道83亩项目)成都市双流区怡心街道高峰社区一组剑和路一段空港兴城怡心街道83亩项目中国五冶项目部</v>
          </cell>
          <cell r="H5349" t="str">
            <v>庞宇</v>
          </cell>
          <cell r="I5349">
            <v>18384171007</v>
          </cell>
        </row>
        <row r="5350">
          <cell r="A5350" t="str">
            <v>润耀</v>
          </cell>
          <cell r="B5350" t="str">
            <v>螺纹钢</v>
          </cell>
          <cell r="C5350" t="str">
            <v>HRB400E Φ20 9m</v>
          </cell>
          <cell r="D5350" t="str">
            <v>吨</v>
          </cell>
          <cell r="E5350">
            <v>3</v>
          </cell>
          <cell r="F5350">
            <v>45862</v>
          </cell>
          <cell r="G5350" t="str">
            <v>(五冶建设空港兴城怡心街道83亩项目)成都市双流区怡心街道高峰社区一组剑和路一段空港兴城怡心街道83亩项目中国五冶项目部</v>
          </cell>
          <cell r="H5350" t="str">
            <v>庞宇</v>
          </cell>
          <cell r="I5350">
            <v>18384171007</v>
          </cell>
        </row>
        <row r="5351">
          <cell r="A5351" t="str">
            <v>润耀</v>
          </cell>
          <cell r="B5351" t="str">
            <v>螺纹钢</v>
          </cell>
          <cell r="C5351" t="str">
            <v>HRB400E Φ22 9m</v>
          </cell>
          <cell r="D5351" t="str">
            <v>吨</v>
          </cell>
          <cell r="E5351">
            <v>3</v>
          </cell>
          <cell r="F5351">
            <v>45862</v>
          </cell>
          <cell r="G5351" t="str">
            <v>(五冶建设空港兴城怡心街道83亩项目)成都市双流区怡心街道高峰社区一组剑和路一段空港兴城怡心街道83亩项目中国五冶项目部</v>
          </cell>
          <cell r="H5351" t="str">
            <v>庞宇</v>
          </cell>
          <cell r="I5351">
            <v>18384171007</v>
          </cell>
        </row>
        <row r="5352">
          <cell r="A5352" t="str">
            <v>润耀</v>
          </cell>
          <cell r="B5352" t="str">
            <v>螺纹钢</v>
          </cell>
          <cell r="C5352" t="str">
            <v>HRB400E Φ25 9m</v>
          </cell>
          <cell r="D5352" t="str">
            <v>吨</v>
          </cell>
          <cell r="E5352">
            <v>11</v>
          </cell>
          <cell r="F5352">
            <v>45862</v>
          </cell>
          <cell r="G5352" t="str">
            <v>(五冶建设空港兴城怡心街道83亩项目)成都市双流区怡心街道高峰社区一组剑和路一段空港兴城怡心街道83亩项目中国五冶项目部</v>
          </cell>
          <cell r="H5352" t="str">
            <v>庞宇</v>
          </cell>
          <cell r="I5352">
            <v>18384171007</v>
          </cell>
        </row>
        <row r="5353">
          <cell r="A5353" t="str">
            <v>润耀</v>
          </cell>
          <cell r="B5353" t="str">
            <v>盘螺</v>
          </cell>
          <cell r="C5353" t="str">
            <v>HRB400EФ10</v>
          </cell>
          <cell r="D5353" t="str">
            <v>吨</v>
          </cell>
          <cell r="E5353">
            <v>35</v>
          </cell>
          <cell r="F5353">
            <v>45862</v>
          </cell>
          <cell r="G5353" t="str">
            <v>（中铁六局呼和公司康新高速TJ4-2标）四川省甘孜藏族自治州康定市新都桥镇东俄罗三村中建八局搅拌站旁</v>
          </cell>
          <cell r="H5353" t="str">
            <v>许文刚</v>
          </cell>
          <cell r="I5353">
            <v>15848808186</v>
          </cell>
        </row>
        <row r="5354">
          <cell r="A5354" t="str">
            <v>润耀</v>
          </cell>
          <cell r="B5354" t="str">
            <v>盘圆</v>
          </cell>
          <cell r="C5354" t="str">
            <v>HPB300Ф12</v>
          </cell>
          <cell r="D5354" t="str">
            <v>吨</v>
          </cell>
          <cell r="E5354">
            <v>35</v>
          </cell>
          <cell r="F5354">
            <v>45862</v>
          </cell>
          <cell r="G5354" t="str">
            <v>（中铁六局呼和公司康新高速TJ4-2标）四川省甘孜藏族自治州康定市新都桥镇东俄罗三村中建八局搅拌站旁</v>
          </cell>
          <cell r="H5354" t="str">
            <v>许文刚</v>
          </cell>
          <cell r="I5354">
            <v>15848808186</v>
          </cell>
        </row>
        <row r="5355">
          <cell r="A5355" t="str">
            <v>润耀</v>
          </cell>
          <cell r="B5355" t="str">
            <v>螺纹钢</v>
          </cell>
          <cell r="C5355" t="str">
            <v>HRB400EФ12*9m</v>
          </cell>
          <cell r="D5355" t="str">
            <v>吨</v>
          </cell>
          <cell r="E5355">
            <v>35</v>
          </cell>
          <cell r="F5355">
            <v>45862</v>
          </cell>
          <cell r="G5355" t="str">
            <v>（中铁六局呼和公司康新高速TJ4-2标）四川省甘孜藏族自治州康定市新都桥镇东俄罗三村中建八局搅拌站旁</v>
          </cell>
          <cell r="H5355" t="str">
            <v>许文刚</v>
          </cell>
          <cell r="I5355">
            <v>15848808186</v>
          </cell>
        </row>
        <row r="5356">
          <cell r="A5356" t="str">
            <v>德胜</v>
          </cell>
          <cell r="B5356" t="str">
            <v>螺纹钢</v>
          </cell>
          <cell r="C5356" t="str">
            <v>HRB400E Φ18 9m</v>
          </cell>
          <cell r="D5356" t="str">
            <v>吨</v>
          </cell>
          <cell r="E5356">
            <v>70</v>
          </cell>
          <cell r="F5356">
            <v>45862</v>
          </cell>
          <cell r="G5356" t="str">
            <v>（五局建筑温江tod项目）罗欣安若维他药业(成都)有限公司南94米温江区海发路附近</v>
          </cell>
          <cell r="H5356" t="str">
            <v>冉勇</v>
          </cell>
          <cell r="I5356">
            <v>18108243927</v>
          </cell>
        </row>
        <row r="5357">
          <cell r="A5357" t="str">
            <v>德胜</v>
          </cell>
          <cell r="B5357" t="str">
            <v>螺纹钢</v>
          </cell>
          <cell r="C5357" t="str">
            <v>HRB400E Φ18 9m</v>
          </cell>
          <cell r="D5357" t="str">
            <v>吨</v>
          </cell>
          <cell r="E5357">
            <v>35</v>
          </cell>
          <cell r="F5357">
            <v>45862</v>
          </cell>
          <cell r="G5357" t="str">
            <v>(宜宾兴港三江新区长江工业园保障性租赁住房建设项目-土建)四川省宜宾市翠屏区永善路南段宜宾市三江新区长江工业园区</v>
          </cell>
          <cell r="H5357" t="str">
            <v>刘鹏</v>
          </cell>
          <cell r="I5357">
            <v>15528967666</v>
          </cell>
        </row>
        <row r="5358">
          <cell r="A5358" t="str">
            <v>钢固融</v>
          </cell>
          <cell r="B5358" t="str">
            <v>盘圆</v>
          </cell>
          <cell r="C5358" t="str">
            <v>HPB300Ф8</v>
          </cell>
          <cell r="D5358" t="str">
            <v>吨</v>
          </cell>
          <cell r="E5358">
            <v>35</v>
          </cell>
          <cell r="F5358">
            <v>45862</v>
          </cell>
          <cell r="G5358" t="str">
            <v>（中铁六局呼和公司康新高速TJ4-2标）四川省甘孜藏族自治州康定市新都桥镇东俄罗三村中建八局搅拌站旁</v>
          </cell>
          <cell r="H5358" t="str">
            <v>许文刚</v>
          </cell>
          <cell r="I5358">
            <v>15848808186</v>
          </cell>
        </row>
        <row r="5359">
          <cell r="A5359" t="str">
            <v>钢固融</v>
          </cell>
          <cell r="B5359" t="str">
            <v>盘圆</v>
          </cell>
          <cell r="C5359" t="str">
            <v>HPB300Ф8</v>
          </cell>
          <cell r="D5359" t="str">
            <v>吨</v>
          </cell>
          <cell r="E5359">
            <v>70</v>
          </cell>
          <cell r="F5359">
            <v>45862</v>
          </cell>
          <cell r="G5359" t="str">
            <v>（中铁一局四建康新高速TJ1-2标）四川省甘孜州康定市318国道玉顶积雪观景台旁</v>
          </cell>
          <cell r="H5359" t="str">
            <v>李波/马小红</v>
          </cell>
          <cell r="I5359" t="str">
            <v>13679069325/13808028745</v>
          </cell>
        </row>
        <row r="5360">
          <cell r="A5360" t="str">
            <v>钢固融</v>
          </cell>
          <cell r="B5360" t="str">
            <v>盘圆</v>
          </cell>
          <cell r="C5360" t="str">
            <v>HPB300Ф12</v>
          </cell>
          <cell r="D5360" t="str">
            <v>吨</v>
          </cell>
          <cell r="E5360">
            <v>70</v>
          </cell>
          <cell r="F5360">
            <v>45862</v>
          </cell>
          <cell r="G5360" t="str">
            <v>（中铁一局四建康新高速TJ1-2标）四川省甘孜州康定市318国道玉顶积雪观景台旁</v>
          </cell>
          <cell r="H5360" t="str">
            <v>李波/马小红</v>
          </cell>
          <cell r="I5360" t="str">
            <v>13679069325/13808028745</v>
          </cell>
        </row>
        <row r="5361">
          <cell r="A5361" t="str">
            <v>德胜恒嘉</v>
          </cell>
          <cell r="B5361" t="str">
            <v>螺纹钢</v>
          </cell>
          <cell r="C5361" t="str">
            <v>HRB400EФ18*9m</v>
          </cell>
          <cell r="D5361" t="str">
            <v>吨</v>
          </cell>
          <cell r="E5361">
            <v>35</v>
          </cell>
          <cell r="F5361">
            <v>45862</v>
          </cell>
          <cell r="G5361" t="str">
            <v>（中铁六局呼和公司康新高速TJ4-2标）四川省甘孜藏族自治州康定市新都桥镇东俄罗三村中建八局搅拌站旁</v>
          </cell>
          <cell r="H5361" t="str">
            <v>许文刚</v>
          </cell>
          <cell r="I5361">
            <v>15848808186</v>
          </cell>
        </row>
        <row r="5362">
          <cell r="A5362" t="str">
            <v>德胜恒嘉</v>
          </cell>
          <cell r="B5362" t="str">
            <v>螺纹钢</v>
          </cell>
          <cell r="C5362" t="str">
            <v>HRB400EФ16*9m</v>
          </cell>
          <cell r="D5362" t="str">
            <v>吨</v>
          </cell>
          <cell r="E5362">
            <v>35</v>
          </cell>
          <cell r="F5362">
            <v>45862</v>
          </cell>
          <cell r="G5362" t="str">
            <v>（中铁一局四建康新高速TJ1-2标）四川省甘孜州康定市318国道玉顶积雪观景台旁</v>
          </cell>
          <cell r="H5362" t="str">
            <v>李波/马小红</v>
          </cell>
          <cell r="I5362" t="str">
            <v>13679069325/13808028745</v>
          </cell>
        </row>
        <row r="5363">
          <cell r="A5363" t="str">
            <v>德胜恒嘉</v>
          </cell>
          <cell r="B5363" t="str">
            <v>螺纹钢</v>
          </cell>
          <cell r="C5363" t="str">
            <v>HRB400EФ20*9m</v>
          </cell>
          <cell r="D5363" t="str">
            <v>吨</v>
          </cell>
          <cell r="E5363">
            <v>35</v>
          </cell>
          <cell r="F5363">
            <v>45862</v>
          </cell>
          <cell r="G5363" t="str">
            <v>（中铁一局四建康新高速TJ1-2标）四川省甘孜州康定市318国道玉顶积雪观景台旁</v>
          </cell>
          <cell r="H5363" t="str">
            <v>李波/马小红</v>
          </cell>
          <cell r="I5363" t="str">
            <v>13679069325/13808028745</v>
          </cell>
        </row>
        <row r="5364">
          <cell r="A5364" t="str">
            <v>德胜恒嘉</v>
          </cell>
          <cell r="B5364" t="str">
            <v>螺纹钢</v>
          </cell>
          <cell r="C5364" t="str">
            <v>HRB400EФ25*9m</v>
          </cell>
          <cell r="D5364" t="str">
            <v>吨</v>
          </cell>
          <cell r="E5364">
            <v>35</v>
          </cell>
          <cell r="F5364">
            <v>45862</v>
          </cell>
          <cell r="G5364" t="str">
            <v>（中铁一局四建康新高速TJ1-2标）四川省甘孜州康定市318国道玉顶积雪观景台旁</v>
          </cell>
          <cell r="H5364" t="str">
            <v>李波/马小红</v>
          </cell>
          <cell r="I5364" t="str">
            <v>13679069325/13808028745</v>
          </cell>
        </row>
        <row r="5365">
          <cell r="A5365" t="str">
            <v>钢固融</v>
          </cell>
          <cell r="B5365" t="str">
            <v>高线</v>
          </cell>
          <cell r="C5365" t="str">
            <v>HPB300 Φ6</v>
          </cell>
          <cell r="D5365" t="str">
            <v>吨</v>
          </cell>
          <cell r="E5365">
            <v>2</v>
          </cell>
          <cell r="F5365">
            <v>45863</v>
          </cell>
          <cell r="G5365" t="str">
            <v>(乐山市校地共建产教融合基地建设项目二标段)四川省乐山市市中区苏稽镇</v>
          </cell>
          <cell r="H5365" t="str">
            <v>彭江涛</v>
          </cell>
          <cell r="I5365">
            <v>13990276572</v>
          </cell>
        </row>
        <row r="5366">
          <cell r="A5366" t="str">
            <v>钢固融</v>
          </cell>
          <cell r="B5366" t="str">
            <v>高线</v>
          </cell>
          <cell r="C5366" t="str">
            <v>HPB300 Φ8</v>
          </cell>
          <cell r="D5366" t="str">
            <v>吨</v>
          </cell>
          <cell r="E5366">
            <v>10</v>
          </cell>
          <cell r="F5366">
            <v>45863</v>
          </cell>
          <cell r="G5366" t="str">
            <v>(乐山市校地共建产教融合基地建设项目二标段)四川省乐山市市中区苏稽镇</v>
          </cell>
          <cell r="H5366" t="str">
            <v>彭江涛</v>
          </cell>
          <cell r="I5366">
            <v>13990276572</v>
          </cell>
        </row>
        <row r="5367">
          <cell r="A5367" t="str">
            <v>钢固融</v>
          </cell>
          <cell r="B5367" t="str">
            <v>盘螺</v>
          </cell>
          <cell r="C5367" t="str">
            <v>HRB400E Φ10</v>
          </cell>
          <cell r="D5367" t="str">
            <v>吨</v>
          </cell>
          <cell r="E5367">
            <v>22</v>
          </cell>
          <cell r="F5367">
            <v>45863</v>
          </cell>
          <cell r="G5367" t="str">
            <v>(乐山市校地共建产教融合基地建设项目二标段)四川省乐山市市中区苏稽镇</v>
          </cell>
          <cell r="H5367" t="str">
            <v>彭江涛</v>
          </cell>
          <cell r="I5367">
            <v>13990276572</v>
          </cell>
        </row>
        <row r="5368">
          <cell r="A5368" t="str">
            <v>钢固融</v>
          </cell>
          <cell r="B5368" t="str">
            <v>盘螺</v>
          </cell>
          <cell r="C5368" t="str">
            <v>HRB400E Φ12</v>
          </cell>
          <cell r="D5368" t="str">
            <v>吨</v>
          </cell>
          <cell r="E5368">
            <v>30</v>
          </cell>
          <cell r="F5368">
            <v>45863</v>
          </cell>
          <cell r="G5368" t="str">
            <v>(乐山市校地共建产教融合基地建设项目二标段)四川省乐山市市中区苏稽镇</v>
          </cell>
          <cell r="H5368" t="str">
            <v>彭江涛</v>
          </cell>
          <cell r="I5368">
            <v>13990276572</v>
          </cell>
        </row>
        <row r="5369">
          <cell r="A5369" t="str">
            <v>钢固融</v>
          </cell>
          <cell r="B5369" t="str">
            <v>盘螺</v>
          </cell>
          <cell r="C5369" t="str">
            <v>HRB400E Φ8</v>
          </cell>
          <cell r="D5369" t="str">
            <v>吨</v>
          </cell>
          <cell r="E5369">
            <v>14</v>
          </cell>
          <cell r="F5369">
            <v>45863</v>
          </cell>
          <cell r="G5369" t="str">
            <v>(乐山市校地共建产教融合基地建设项目二标段)四川省乐山市市中区苏稽镇</v>
          </cell>
          <cell r="H5369" t="str">
            <v>彭江涛</v>
          </cell>
          <cell r="I5369">
            <v>13990276572</v>
          </cell>
        </row>
        <row r="5370">
          <cell r="A5370" t="str">
            <v>钢固融</v>
          </cell>
          <cell r="B5370" t="str">
            <v>螺纹钢</v>
          </cell>
          <cell r="C5370" t="str">
            <v>HRB400E Φ14 12m</v>
          </cell>
          <cell r="D5370" t="str">
            <v>吨</v>
          </cell>
          <cell r="E5370">
            <v>47.5</v>
          </cell>
          <cell r="F5370">
            <v>45863</v>
          </cell>
          <cell r="G5370" t="str">
            <v>(乐山市校地共建产教融合基地建设项目二标段)四川省乐山市市中区苏稽镇</v>
          </cell>
          <cell r="H5370" t="str">
            <v>彭江涛</v>
          </cell>
          <cell r="I5370">
            <v>13990276572</v>
          </cell>
        </row>
        <row r="5371">
          <cell r="A5371" t="str">
            <v>钢固融</v>
          </cell>
          <cell r="B5371" t="str">
            <v>螺纹钢</v>
          </cell>
          <cell r="C5371" t="str">
            <v>HRB400E Φ16 12m</v>
          </cell>
          <cell r="D5371" t="str">
            <v>吨</v>
          </cell>
          <cell r="E5371">
            <v>72.5</v>
          </cell>
          <cell r="F5371">
            <v>45863</v>
          </cell>
          <cell r="G5371" t="str">
            <v>(乐山市校地共建产教融合基地建设项目二标段)四川省乐山市市中区苏稽镇</v>
          </cell>
          <cell r="H5371" t="str">
            <v>彭江涛</v>
          </cell>
          <cell r="I5371">
            <v>13990276572</v>
          </cell>
        </row>
        <row r="5372">
          <cell r="A5372" t="str">
            <v>钢固融</v>
          </cell>
          <cell r="B5372" t="str">
            <v>螺纹钢</v>
          </cell>
          <cell r="C5372" t="str">
            <v>HRB500E Φ14 12m</v>
          </cell>
          <cell r="D5372" t="str">
            <v>吨</v>
          </cell>
          <cell r="E5372">
            <v>5</v>
          </cell>
          <cell r="F5372">
            <v>45863</v>
          </cell>
          <cell r="G5372" t="str">
            <v>(乐山市校地共建产教融合基地建设项目二标段)四川省乐山市市中区苏稽镇</v>
          </cell>
          <cell r="H5372" t="str">
            <v>彭江涛</v>
          </cell>
          <cell r="I5372">
            <v>13990276572</v>
          </cell>
        </row>
        <row r="5373">
          <cell r="A5373" t="str">
            <v>钢固融</v>
          </cell>
          <cell r="B5373" t="str">
            <v>螺纹钢</v>
          </cell>
          <cell r="C5373" t="str">
            <v>HRB500E Φ16 12m</v>
          </cell>
          <cell r="D5373" t="str">
            <v>吨</v>
          </cell>
          <cell r="E5373">
            <v>5</v>
          </cell>
          <cell r="F5373">
            <v>45863</v>
          </cell>
          <cell r="G5373" t="str">
            <v>(乐山市校地共建产教融合基地建设项目二标段)四川省乐山市市中区苏稽镇</v>
          </cell>
          <cell r="H5373" t="str">
            <v>彭江涛</v>
          </cell>
          <cell r="I5373">
            <v>13990276572</v>
          </cell>
        </row>
        <row r="5374">
          <cell r="A5374" t="str">
            <v>钢固融</v>
          </cell>
          <cell r="B5374" t="str">
            <v>螺纹钢</v>
          </cell>
          <cell r="C5374" t="str">
            <v>HRB500E Φ18 12m</v>
          </cell>
          <cell r="D5374" t="str">
            <v>吨</v>
          </cell>
          <cell r="E5374">
            <v>10</v>
          </cell>
          <cell r="F5374">
            <v>45863</v>
          </cell>
          <cell r="G5374" t="str">
            <v>(乐山市校地共建产教融合基地建设项目二标段)四川省乐山市市中区苏稽镇</v>
          </cell>
          <cell r="H5374" t="str">
            <v>彭江涛</v>
          </cell>
          <cell r="I5374">
            <v>13990276572</v>
          </cell>
        </row>
        <row r="5375">
          <cell r="A5375" t="str">
            <v>钢固融</v>
          </cell>
          <cell r="B5375" t="str">
            <v>螺纹钢</v>
          </cell>
          <cell r="C5375" t="str">
            <v>HRB500E Φ20 12m</v>
          </cell>
          <cell r="D5375" t="str">
            <v>吨</v>
          </cell>
          <cell r="E5375">
            <v>10</v>
          </cell>
          <cell r="F5375">
            <v>45863</v>
          </cell>
          <cell r="G5375" t="str">
            <v>(乐山市校地共建产教融合基地建设项目二标段)四川省乐山市市中区苏稽镇</v>
          </cell>
          <cell r="H5375" t="str">
            <v>彭江涛</v>
          </cell>
          <cell r="I5375">
            <v>13990276572</v>
          </cell>
        </row>
        <row r="5376">
          <cell r="A5376" t="str">
            <v>德胜</v>
          </cell>
          <cell r="B5376" t="str">
            <v>螺纹钢</v>
          </cell>
          <cell r="C5376" t="str">
            <v>HRB400E Φ16 9m</v>
          </cell>
          <cell r="D5376" t="str">
            <v>吨</v>
          </cell>
          <cell r="E5376">
            <v>3</v>
          </cell>
          <cell r="F5376">
            <v>45863</v>
          </cell>
          <cell r="G5376" t="str">
            <v>(乐山市校地共建产教融合基地建设项目二标段)四川省乐山市市中区苏稽镇</v>
          </cell>
          <cell r="H5376" t="str">
            <v>彭江涛</v>
          </cell>
          <cell r="I5376">
            <v>13990276572</v>
          </cell>
        </row>
        <row r="5377">
          <cell r="A5377" t="str">
            <v>德胜</v>
          </cell>
          <cell r="B5377" t="str">
            <v>螺纹钢</v>
          </cell>
          <cell r="C5377" t="str">
            <v>HRB400E Φ18 9m</v>
          </cell>
          <cell r="D5377" t="str">
            <v>吨</v>
          </cell>
          <cell r="E5377">
            <v>27</v>
          </cell>
          <cell r="F5377">
            <v>45863</v>
          </cell>
          <cell r="G5377" t="str">
            <v>(乐山市校地共建产教融合基地建设项目二标段)四川省乐山市市中区苏稽镇</v>
          </cell>
          <cell r="H5377" t="str">
            <v>彭江涛</v>
          </cell>
          <cell r="I5377">
            <v>13990276572</v>
          </cell>
        </row>
        <row r="5378">
          <cell r="A5378" t="str">
            <v>德胜</v>
          </cell>
          <cell r="B5378" t="str">
            <v>螺纹钢</v>
          </cell>
          <cell r="C5378" t="str">
            <v>HRB400E Φ18 12m</v>
          </cell>
          <cell r="D5378" t="str">
            <v>吨</v>
          </cell>
          <cell r="E5378">
            <v>41</v>
          </cell>
          <cell r="F5378">
            <v>45863</v>
          </cell>
          <cell r="G5378" t="str">
            <v>(乐山市校地共建产教融合基地建设项目二标段)四川省乐山市市中区苏稽镇</v>
          </cell>
          <cell r="H5378" t="str">
            <v>彭江涛</v>
          </cell>
          <cell r="I5378">
            <v>13990276572</v>
          </cell>
        </row>
        <row r="5379">
          <cell r="A5379" t="str">
            <v>德胜</v>
          </cell>
          <cell r="B5379" t="str">
            <v>螺纹钢</v>
          </cell>
          <cell r="C5379" t="str">
            <v>HRB400E Φ20 12m</v>
          </cell>
          <cell r="D5379" t="str">
            <v>吨</v>
          </cell>
          <cell r="E5379">
            <v>40</v>
          </cell>
          <cell r="F5379">
            <v>45863</v>
          </cell>
          <cell r="G5379" t="str">
            <v>(乐山市校地共建产教融合基地建设项目二标段)四川省乐山市市中区苏稽镇</v>
          </cell>
          <cell r="H5379" t="str">
            <v>彭江涛</v>
          </cell>
          <cell r="I5379">
            <v>13990276572</v>
          </cell>
        </row>
        <row r="5380">
          <cell r="A5380" t="str">
            <v>德胜</v>
          </cell>
          <cell r="B5380" t="str">
            <v>螺纹钢</v>
          </cell>
          <cell r="C5380" t="str">
            <v>HRB400E Φ22 12m</v>
          </cell>
          <cell r="D5380" t="str">
            <v>吨</v>
          </cell>
          <cell r="E5380">
            <v>74</v>
          </cell>
          <cell r="F5380">
            <v>45863</v>
          </cell>
          <cell r="G5380" t="str">
            <v>(乐山市校地共建产教融合基地建设项目二标段)四川省乐山市市中区苏稽镇</v>
          </cell>
          <cell r="H5380" t="str">
            <v>彭江涛</v>
          </cell>
          <cell r="I5380">
            <v>13990276572</v>
          </cell>
        </row>
        <row r="5381">
          <cell r="A5381" t="str">
            <v>德胜</v>
          </cell>
          <cell r="B5381" t="str">
            <v>螺纹钢</v>
          </cell>
          <cell r="C5381" t="str">
            <v>HRB400E Φ25 12m</v>
          </cell>
          <cell r="D5381" t="str">
            <v>吨</v>
          </cell>
          <cell r="E5381">
            <v>108</v>
          </cell>
          <cell r="F5381">
            <v>45863</v>
          </cell>
          <cell r="G5381" t="str">
            <v>(乐山市校地共建产教融合基地建设项目二标段)四川省乐山市市中区苏稽镇</v>
          </cell>
          <cell r="H5381" t="str">
            <v>彭江涛</v>
          </cell>
          <cell r="I5381">
            <v>13990276572</v>
          </cell>
        </row>
        <row r="5382">
          <cell r="A5382" t="str">
            <v>德胜</v>
          </cell>
          <cell r="B5382" t="str">
            <v>螺纹钢</v>
          </cell>
          <cell r="C5382" t="str">
            <v>HRB400E Φ28 12m</v>
          </cell>
          <cell r="D5382" t="str">
            <v>吨</v>
          </cell>
          <cell r="E5382">
            <v>22</v>
          </cell>
          <cell r="F5382">
            <v>45863</v>
          </cell>
          <cell r="G5382" t="str">
            <v>(乐山市校地共建产教融合基地建设项目二标段)四川省乐山市市中区苏稽镇</v>
          </cell>
          <cell r="H5382" t="str">
            <v>彭江涛</v>
          </cell>
          <cell r="I5382">
            <v>13990276572</v>
          </cell>
        </row>
        <row r="5383">
          <cell r="A5383" t="str">
            <v>德胜</v>
          </cell>
          <cell r="B5383" t="str">
            <v>螺纹钢</v>
          </cell>
          <cell r="C5383" t="str">
            <v>HRB500E Φ25 12m</v>
          </cell>
          <cell r="D5383" t="str">
            <v>吨</v>
          </cell>
          <cell r="E5383">
            <v>45</v>
          </cell>
          <cell r="F5383">
            <v>45863</v>
          </cell>
          <cell r="G5383" t="str">
            <v>(乐山市校地共建产教融合基地建设项目二标段)四川省乐山市市中区苏稽镇</v>
          </cell>
          <cell r="H5383" t="str">
            <v>彭江涛</v>
          </cell>
          <cell r="I5383">
            <v>13990276572</v>
          </cell>
        </row>
        <row r="5384">
          <cell r="A5384" t="str">
            <v>德胜</v>
          </cell>
          <cell r="B5384" t="str">
            <v>螺纹钢</v>
          </cell>
          <cell r="C5384" t="str">
            <v>HRB500E Φ28 12m</v>
          </cell>
          <cell r="D5384" t="str">
            <v>吨</v>
          </cell>
          <cell r="E5384">
            <v>30</v>
          </cell>
          <cell r="F5384">
            <v>45863</v>
          </cell>
          <cell r="G5384" t="str">
            <v>(乐山市校地共建产教融合基地建设项目二标段)四川省乐山市市中区苏稽镇</v>
          </cell>
          <cell r="H5384" t="str">
            <v>彭江涛</v>
          </cell>
          <cell r="I5384">
            <v>13990276572</v>
          </cell>
        </row>
        <row r="5385">
          <cell r="A5385" t="str">
            <v>德胜</v>
          </cell>
          <cell r="B5385" t="str">
            <v>螺纹钢</v>
          </cell>
          <cell r="C5385" t="str">
            <v>HRB500E Φ32 12m</v>
          </cell>
          <cell r="D5385" t="str">
            <v>吨</v>
          </cell>
          <cell r="E5385">
            <v>30</v>
          </cell>
          <cell r="F5385">
            <v>45863</v>
          </cell>
          <cell r="G5385" t="str">
            <v>(乐山市校地共建产教融合基地建设项目二标段)四川省乐山市市中区苏稽镇</v>
          </cell>
          <cell r="H5385" t="str">
            <v>彭江涛</v>
          </cell>
          <cell r="I5385">
            <v>13990276572</v>
          </cell>
        </row>
        <row r="5386">
          <cell r="A5386" t="str">
            <v>润耀</v>
          </cell>
          <cell r="B5386" t="str">
            <v>螺纹钢</v>
          </cell>
          <cell r="C5386" t="str">
            <v>HRB400EФ22*9m</v>
          </cell>
          <cell r="D5386" t="str">
            <v>吨</v>
          </cell>
          <cell r="E5386">
            <v>105</v>
          </cell>
          <cell r="F5386">
            <v>45863</v>
          </cell>
          <cell r="G5386" t="str">
            <v>（中铁一局四公司康新高速TJ1-1标贡不卡隧道）四川省甘孜州康定市折多塘村车管所旁</v>
          </cell>
          <cell r="H5386" t="str">
            <v>李彰</v>
          </cell>
          <cell r="I5386">
            <v>18523285235</v>
          </cell>
        </row>
        <row r="5387">
          <cell r="A5387" t="str">
            <v>润耀</v>
          </cell>
          <cell r="B5387" t="str">
            <v>盘圆</v>
          </cell>
          <cell r="C5387" t="str">
            <v>HPB300Ф12</v>
          </cell>
          <cell r="D5387" t="str">
            <v>吨</v>
          </cell>
          <cell r="E5387">
            <v>35</v>
          </cell>
          <cell r="F5387">
            <v>45863</v>
          </cell>
          <cell r="G5387" t="str">
            <v>（中铁一局四公司康新高速TJ1-1标雅加梗隧道）四川省甘孜州康定市雅加梗</v>
          </cell>
          <cell r="H5387" t="str">
            <v>刘子任</v>
          </cell>
          <cell r="I5387">
            <v>18784539677</v>
          </cell>
        </row>
        <row r="5388">
          <cell r="A5388" t="str">
            <v>润耀</v>
          </cell>
          <cell r="B5388" t="str">
            <v>盘螺</v>
          </cell>
          <cell r="C5388" t="str">
            <v>HRB400EФ10</v>
          </cell>
          <cell r="D5388" t="str">
            <v>吨</v>
          </cell>
          <cell r="E5388">
            <v>35</v>
          </cell>
          <cell r="F5388">
            <v>45863</v>
          </cell>
          <cell r="G5388" t="str">
            <v>（中核中原-温江光明苑三期项目）四川省成都市温江区金马街道光明苑三期项目</v>
          </cell>
          <cell r="H5388" t="str">
            <v>王生斌</v>
          </cell>
          <cell r="I5388">
            <v>15228858118</v>
          </cell>
        </row>
        <row r="5389">
          <cell r="A5389" t="str">
            <v>钢固融</v>
          </cell>
          <cell r="B5389" t="str">
            <v>螺纹钢</v>
          </cell>
          <cell r="C5389" t="str">
            <v>HRB500EФ12*9m</v>
          </cell>
          <cell r="D5389" t="str">
            <v>吨</v>
          </cell>
          <cell r="E5389">
            <v>2.5</v>
          </cell>
          <cell r="F5389">
            <v>45863</v>
          </cell>
          <cell r="G5389" t="str">
            <v>（中核中原-温江光明苑三期项目）四川省成都市温江区金马街道光明苑三期项目</v>
          </cell>
          <cell r="H5389" t="str">
            <v>王生斌</v>
          </cell>
          <cell r="I5389">
            <v>15228858118</v>
          </cell>
        </row>
        <row r="5390">
          <cell r="A5390" t="str">
            <v>钢固融</v>
          </cell>
          <cell r="B5390" t="str">
            <v>螺纹钢</v>
          </cell>
          <cell r="C5390" t="str">
            <v>HRB500EФ14*9m</v>
          </cell>
          <cell r="D5390" t="str">
            <v>吨</v>
          </cell>
          <cell r="E5390">
            <v>2.5</v>
          </cell>
          <cell r="F5390">
            <v>45863</v>
          </cell>
          <cell r="G5390" t="str">
            <v>（中核中原-温江光明苑三期项目）四川省成都市温江区金马街道光明苑三期项目</v>
          </cell>
          <cell r="H5390" t="str">
            <v>王生斌</v>
          </cell>
          <cell r="I5390">
            <v>15228858118</v>
          </cell>
        </row>
        <row r="5391">
          <cell r="A5391" t="str">
            <v>钢固融</v>
          </cell>
          <cell r="B5391" t="str">
            <v>螺纹钢</v>
          </cell>
          <cell r="C5391" t="str">
            <v>HRB500EФ16*9m</v>
          </cell>
          <cell r="D5391" t="str">
            <v>吨</v>
          </cell>
          <cell r="E5391">
            <v>2.5</v>
          </cell>
          <cell r="F5391">
            <v>45863</v>
          </cell>
          <cell r="G5391" t="str">
            <v>（中核中原-温江光明苑三期项目）四川省成都市温江区金马街道光明苑三期项目</v>
          </cell>
          <cell r="H5391" t="str">
            <v>王生斌</v>
          </cell>
          <cell r="I5391">
            <v>15228858118</v>
          </cell>
        </row>
        <row r="5392">
          <cell r="A5392" t="str">
            <v>钢固融</v>
          </cell>
          <cell r="B5392" t="str">
            <v>螺纹钢</v>
          </cell>
          <cell r="C5392" t="str">
            <v>HRB500EФ18*9m</v>
          </cell>
          <cell r="D5392" t="str">
            <v>吨</v>
          </cell>
          <cell r="E5392">
            <v>5</v>
          </cell>
          <cell r="F5392">
            <v>45863</v>
          </cell>
          <cell r="G5392" t="str">
            <v>（中核中原-温江光明苑三期项目）四川省成都市温江区金马街道光明苑三期项目</v>
          </cell>
          <cell r="H5392" t="str">
            <v>王生斌</v>
          </cell>
          <cell r="I5392">
            <v>15228858118</v>
          </cell>
        </row>
        <row r="5393">
          <cell r="A5393" t="str">
            <v>钢固融</v>
          </cell>
          <cell r="B5393" t="str">
            <v>螺纹钢</v>
          </cell>
          <cell r="C5393" t="str">
            <v>HRB500EФ20*9m</v>
          </cell>
          <cell r="D5393" t="str">
            <v>吨</v>
          </cell>
          <cell r="E5393">
            <v>5</v>
          </cell>
          <cell r="F5393">
            <v>45863</v>
          </cell>
          <cell r="G5393" t="str">
            <v>（中核中原-温江光明苑三期项目）四川省成都市温江区金马街道光明苑三期项目</v>
          </cell>
          <cell r="H5393" t="str">
            <v>王生斌</v>
          </cell>
          <cell r="I5393">
            <v>15228858118</v>
          </cell>
        </row>
        <row r="5394">
          <cell r="A5394" t="str">
            <v>钢固融</v>
          </cell>
          <cell r="B5394" t="str">
            <v>螺纹钢</v>
          </cell>
          <cell r="C5394" t="str">
            <v>HRB500EФ22*9m</v>
          </cell>
          <cell r="D5394" t="str">
            <v>吨</v>
          </cell>
          <cell r="E5394">
            <v>5</v>
          </cell>
          <cell r="F5394">
            <v>45863</v>
          </cell>
          <cell r="G5394" t="str">
            <v>（中核中原-温江光明苑三期项目）四川省成都市温江区金马街道光明苑三期项目</v>
          </cell>
          <cell r="H5394" t="str">
            <v>王生斌</v>
          </cell>
          <cell r="I5394">
            <v>15228858118</v>
          </cell>
        </row>
        <row r="5395">
          <cell r="A5395" t="str">
            <v>钢固融</v>
          </cell>
          <cell r="B5395" t="str">
            <v>螺纹钢</v>
          </cell>
          <cell r="C5395" t="str">
            <v>HRB500EФ25*9m</v>
          </cell>
          <cell r="D5395" t="str">
            <v>吨</v>
          </cell>
          <cell r="E5395">
            <v>25</v>
          </cell>
          <cell r="F5395">
            <v>45863</v>
          </cell>
          <cell r="G5395" t="str">
            <v>（中核中原-温江光明苑三期项目）四川省成都市温江区金马街道光明苑三期项目</v>
          </cell>
          <cell r="H5395" t="str">
            <v>王生斌</v>
          </cell>
          <cell r="I5395">
            <v>15228858118</v>
          </cell>
        </row>
        <row r="5396">
          <cell r="A5396" t="str">
            <v>钢固融</v>
          </cell>
          <cell r="B5396" t="str">
            <v>螺纹钢</v>
          </cell>
          <cell r="C5396" t="str">
            <v>HRB400EФ22*9m</v>
          </cell>
          <cell r="D5396" t="str">
            <v>吨</v>
          </cell>
          <cell r="E5396">
            <v>20</v>
          </cell>
          <cell r="F5396">
            <v>45863</v>
          </cell>
          <cell r="G5396" t="str">
            <v>（中核中原-温江光明苑三期项目）四川省成都市温江区金马街道光明苑三期项目</v>
          </cell>
          <cell r="H5396" t="str">
            <v>王生斌</v>
          </cell>
          <cell r="I5396">
            <v>15228858118</v>
          </cell>
        </row>
        <row r="5397">
          <cell r="A5397" t="str">
            <v>润耀</v>
          </cell>
          <cell r="B5397" t="str">
            <v>盘圆</v>
          </cell>
          <cell r="C5397" t="str">
            <v>HPB300Ф12</v>
          </cell>
          <cell r="D5397" t="str">
            <v>吨</v>
          </cell>
          <cell r="E5397">
            <v>35</v>
          </cell>
          <cell r="F5397">
            <v>45863</v>
          </cell>
          <cell r="G5397" t="str">
            <v>（中铁一局四公司康新高速TJ1-1标贡不卡隧道）四川省甘孜州康定市折多塘村车管所旁</v>
          </cell>
          <cell r="H5397" t="str">
            <v>李彰</v>
          </cell>
          <cell r="I5397">
            <v>18523285235</v>
          </cell>
        </row>
        <row r="5398">
          <cell r="A5398" t="str">
            <v>润耀</v>
          </cell>
          <cell r="B5398" t="str">
            <v>盘螺</v>
          </cell>
          <cell r="C5398" t="str">
            <v>HRB400E Φ6</v>
          </cell>
          <cell r="D5398" t="str">
            <v>吨</v>
          </cell>
          <cell r="E5398">
            <v>2</v>
          </cell>
          <cell r="F5398">
            <v>45864</v>
          </cell>
          <cell r="G5398" t="str">
            <v>（华西简阳西城嘉苑）四川省成都市简阳市简城街道高屋村</v>
          </cell>
          <cell r="H5398" t="str">
            <v>张瀚镭</v>
          </cell>
          <cell r="I5398">
            <v>15884666220</v>
          </cell>
        </row>
        <row r="5399">
          <cell r="A5399" t="str">
            <v>润耀</v>
          </cell>
          <cell r="B5399" t="str">
            <v>盘螺</v>
          </cell>
          <cell r="C5399" t="str">
            <v>HRB400E Φ8</v>
          </cell>
          <cell r="D5399" t="str">
            <v>吨</v>
          </cell>
          <cell r="E5399">
            <v>14.5</v>
          </cell>
          <cell r="F5399">
            <v>45864</v>
          </cell>
          <cell r="G5399" t="str">
            <v>（华西简阳西城嘉苑）四川省成都市简阳市简城街道高屋村</v>
          </cell>
          <cell r="H5399" t="str">
            <v>张瀚镭</v>
          </cell>
          <cell r="I5399">
            <v>15884666220</v>
          </cell>
        </row>
        <row r="5400">
          <cell r="A5400" t="str">
            <v>润耀</v>
          </cell>
          <cell r="B5400" t="str">
            <v>盘螺</v>
          </cell>
          <cell r="C5400" t="str">
            <v>HRB400E Φ10</v>
          </cell>
          <cell r="D5400" t="str">
            <v>吨</v>
          </cell>
          <cell r="E5400">
            <v>94</v>
          </cell>
          <cell r="F5400">
            <v>45864</v>
          </cell>
          <cell r="G5400" t="str">
            <v>（华西简阳西城嘉苑）四川省成都市简阳市简城街道高屋村</v>
          </cell>
          <cell r="H5400" t="str">
            <v>张瀚镭</v>
          </cell>
          <cell r="I5400">
            <v>15884666220</v>
          </cell>
        </row>
        <row r="5401">
          <cell r="A5401" t="str">
            <v>润耀</v>
          </cell>
          <cell r="B5401" t="str">
            <v>盘螺</v>
          </cell>
          <cell r="C5401" t="str">
            <v>HRB400E Φ12</v>
          </cell>
          <cell r="D5401" t="str">
            <v>吨</v>
          </cell>
          <cell r="E5401">
            <v>12</v>
          </cell>
          <cell r="F5401">
            <v>45864</v>
          </cell>
          <cell r="G5401" t="str">
            <v>（华西简阳西城嘉苑）四川省成都市简阳市简城街道高屋村</v>
          </cell>
          <cell r="H5401" t="str">
            <v>张瀚镭</v>
          </cell>
          <cell r="I5401">
            <v>15884666220</v>
          </cell>
        </row>
        <row r="5402">
          <cell r="A5402" t="str">
            <v>润耀</v>
          </cell>
          <cell r="B5402" t="str">
            <v>螺纹钢</v>
          </cell>
          <cell r="C5402" t="str">
            <v>HRB400E Φ14 9m</v>
          </cell>
          <cell r="D5402" t="str">
            <v>吨</v>
          </cell>
          <cell r="E5402">
            <v>26</v>
          </cell>
          <cell r="F5402">
            <v>45864</v>
          </cell>
          <cell r="G5402" t="str">
            <v>（华西简阳西城嘉苑）四川省成都市简阳市简城街道高屋村</v>
          </cell>
          <cell r="H5402" t="str">
            <v>张瀚镭</v>
          </cell>
          <cell r="I5402">
            <v>15884666220</v>
          </cell>
        </row>
        <row r="5403">
          <cell r="A5403" t="str">
            <v>润耀</v>
          </cell>
          <cell r="B5403" t="str">
            <v>螺纹钢</v>
          </cell>
          <cell r="C5403" t="str">
            <v>HRB400E Φ16 9m</v>
          </cell>
          <cell r="D5403" t="str">
            <v>吨</v>
          </cell>
          <cell r="E5403">
            <v>17</v>
          </cell>
          <cell r="F5403">
            <v>45864</v>
          </cell>
          <cell r="G5403" t="str">
            <v>（华西简阳西城嘉苑）四川省成都市简阳市简城街道高屋村</v>
          </cell>
          <cell r="H5403" t="str">
            <v>张瀚镭</v>
          </cell>
          <cell r="I5403">
            <v>15884666220</v>
          </cell>
        </row>
        <row r="5404">
          <cell r="A5404" t="str">
            <v>润耀</v>
          </cell>
          <cell r="B5404" t="str">
            <v>螺纹钢</v>
          </cell>
          <cell r="C5404" t="str">
            <v>HRB400E Φ18 9m</v>
          </cell>
          <cell r="D5404" t="str">
            <v>吨</v>
          </cell>
          <cell r="E5404">
            <v>5</v>
          </cell>
          <cell r="F5404">
            <v>45864</v>
          </cell>
          <cell r="G5404" t="str">
            <v>（华西简阳西城嘉苑）四川省成都市简阳市简城街道高屋村</v>
          </cell>
          <cell r="H5404" t="str">
            <v>张瀚镭</v>
          </cell>
          <cell r="I5404">
            <v>15884666220</v>
          </cell>
        </row>
        <row r="5405">
          <cell r="A5405" t="str">
            <v>润耀</v>
          </cell>
          <cell r="B5405" t="str">
            <v>螺纹钢</v>
          </cell>
          <cell r="C5405" t="str">
            <v>HRB500E Φ16</v>
          </cell>
          <cell r="D5405" t="str">
            <v>吨</v>
          </cell>
          <cell r="E5405">
            <v>2.5</v>
          </cell>
          <cell r="F5405">
            <v>45864</v>
          </cell>
          <cell r="G5405" t="str">
            <v>（华西简阳西城嘉苑）四川省成都市简阳市简城街道高屋村</v>
          </cell>
          <cell r="H5405" t="str">
            <v>张瀚镭</v>
          </cell>
          <cell r="I5405">
            <v>15884666220</v>
          </cell>
        </row>
        <row r="5406">
          <cell r="A5406" t="str">
            <v>润耀</v>
          </cell>
          <cell r="B5406" t="str">
            <v>螺纹钢</v>
          </cell>
          <cell r="C5406" t="str">
            <v>HRB500E Φ20</v>
          </cell>
          <cell r="D5406" t="str">
            <v>吨</v>
          </cell>
          <cell r="E5406">
            <v>16</v>
          </cell>
          <cell r="F5406">
            <v>45864</v>
          </cell>
          <cell r="G5406" t="str">
            <v>（华西简阳西城嘉苑）四川省成都市简阳市简城街道高屋村</v>
          </cell>
          <cell r="H5406" t="str">
            <v>张瀚镭</v>
          </cell>
          <cell r="I5406">
            <v>15884666220</v>
          </cell>
        </row>
        <row r="5407">
          <cell r="A5407" t="str">
            <v>润耀</v>
          </cell>
          <cell r="B5407" t="str">
            <v>螺纹钢</v>
          </cell>
          <cell r="C5407" t="str">
            <v>HRB500E Φ25</v>
          </cell>
          <cell r="D5407" t="str">
            <v>吨</v>
          </cell>
          <cell r="E5407">
            <v>18</v>
          </cell>
          <cell r="F5407">
            <v>45864</v>
          </cell>
          <cell r="G5407" t="str">
            <v>（华西简阳西城嘉苑）四川省成都市简阳市简城街道高屋村</v>
          </cell>
          <cell r="H5407" t="str">
            <v>张瀚镭</v>
          </cell>
          <cell r="I5407">
            <v>15884666220</v>
          </cell>
        </row>
        <row r="5408">
          <cell r="A5408" t="str">
            <v>德胜</v>
          </cell>
          <cell r="B5408" t="str">
            <v>螺纹钢</v>
          </cell>
          <cell r="C5408" t="str">
            <v>HRB500E Φ22</v>
          </cell>
          <cell r="D5408" t="str">
            <v>吨</v>
          </cell>
          <cell r="E5408">
            <v>5.5</v>
          </cell>
          <cell r="F5408">
            <v>45864</v>
          </cell>
          <cell r="G5408" t="str">
            <v>（华西简阳西城嘉苑）四川省成都市简阳市简城街道高屋村</v>
          </cell>
          <cell r="H5408" t="str">
            <v>张瀚镭</v>
          </cell>
          <cell r="I5408">
            <v>15884666220</v>
          </cell>
        </row>
        <row r="5409">
          <cell r="A5409" t="str">
            <v>德胜</v>
          </cell>
          <cell r="B5409" t="str">
            <v>螺纹钢</v>
          </cell>
          <cell r="C5409" t="str">
            <v>HRB500E Φ25</v>
          </cell>
          <cell r="D5409" t="str">
            <v>吨</v>
          </cell>
          <cell r="E5409">
            <v>30</v>
          </cell>
          <cell r="F5409">
            <v>45864</v>
          </cell>
          <cell r="G5409" t="str">
            <v>（华西简阳西城嘉苑）四川省成都市简阳市简城街道高屋村</v>
          </cell>
          <cell r="H5409" t="str">
            <v>张瀚镭</v>
          </cell>
          <cell r="I5409">
            <v>15884666220</v>
          </cell>
        </row>
        <row r="5410">
          <cell r="A5410" t="str">
            <v>润耀</v>
          </cell>
          <cell r="B5410" t="str">
            <v>螺纹钢</v>
          </cell>
          <cell r="C5410" t="str">
            <v>HRB400E Φ12 9m</v>
          </cell>
          <cell r="D5410" t="str">
            <v>吨</v>
          </cell>
          <cell r="E5410">
            <v>30</v>
          </cell>
          <cell r="F5410">
            <v>45864</v>
          </cell>
          <cell r="G5410" t="str">
            <v>(五冶建设扩建艺体中学二期工程)四川省成都市双流区光荣路成都艺体中学南200米</v>
          </cell>
          <cell r="H5410" t="str">
            <v>谢序强</v>
          </cell>
          <cell r="I5410">
            <v>13458588232</v>
          </cell>
        </row>
        <row r="5411">
          <cell r="A5411" t="str">
            <v>润耀</v>
          </cell>
          <cell r="B5411" t="str">
            <v>螺纹钢</v>
          </cell>
          <cell r="C5411" t="str">
            <v>HRB400E Φ14 9m</v>
          </cell>
          <cell r="D5411" t="str">
            <v>吨</v>
          </cell>
          <cell r="E5411">
            <v>25</v>
          </cell>
          <cell r="F5411">
            <v>45864</v>
          </cell>
          <cell r="G5411" t="str">
            <v>(五冶建设扩建艺体中学二期工程)四川省成都市双流区光荣路成都艺体中学南200米</v>
          </cell>
          <cell r="H5411" t="str">
            <v>谢序强</v>
          </cell>
          <cell r="I5411">
            <v>13458588232</v>
          </cell>
        </row>
        <row r="5412">
          <cell r="A5412" t="str">
            <v>润耀</v>
          </cell>
          <cell r="B5412" t="str">
            <v>螺纹钢</v>
          </cell>
          <cell r="C5412" t="str">
            <v>HRB400E Φ16 9m</v>
          </cell>
          <cell r="D5412" t="str">
            <v>吨</v>
          </cell>
          <cell r="E5412">
            <v>20</v>
          </cell>
          <cell r="F5412">
            <v>45864</v>
          </cell>
          <cell r="G5412" t="str">
            <v>(五冶建设扩建艺体中学二期工程)四川省成都市双流区光荣路成都艺体中学南200米</v>
          </cell>
          <cell r="H5412" t="str">
            <v>谢序强</v>
          </cell>
          <cell r="I5412">
            <v>13458588232</v>
          </cell>
        </row>
        <row r="5413">
          <cell r="A5413" t="str">
            <v>润耀</v>
          </cell>
          <cell r="B5413" t="str">
            <v>螺纹钢</v>
          </cell>
          <cell r="C5413" t="str">
            <v>HRB400E Φ18 9m</v>
          </cell>
          <cell r="D5413" t="str">
            <v>吨</v>
          </cell>
          <cell r="E5413">
            <v>8</v>
          </cell>
          <cell r="F5413">
            <v>45864</v>
          </cell>
          <cell r="G5413" t="str">
            <v>(五冶建设扩建艺体中学二期工程)四川省成都市双流区光荣路成都艺体中学南200米</v>
          </cell>
          <cell r="H5413" t="str">
            <v>谢序强</v>
          </cell>
          <cell r="I5413">
            <v>13458588232</v>
          </cell>
        </row>
        <row r="5414">
          <cell r="A5414" t="str">
            <v>润耀</v>
          </cell>
          <cell r="B5414" t="str">
            <v>螺纹钢</v>
          </cell>
          <cell r="C5414" t="str">
            <v>HRB400E Φ20 9m</v>
          </cell>
          <cell r="D5414" t="str">
            <v>吨</v>
          </cell>
          <cell r="E5414">
            <v>20</v>
          </cell>
          <cell r="F5414">
            <v>45864</v>
          </cell>
          <cell r="G5414" t="str">
            <v>(五冶建设扩建艺体中学二期工程)四川省成都市双流区光荣路成都艺体中学南200米</v>
          </cell>
          <cell r="H5414" t="str">
            <v>谢序强</v>
          </cell>
          <cell r="I5414">
            <v>13458588232</v>
          </cell>
        </row>
        <row r="5415">
          <cell r="A5415" t="str">
            <v>润耀</v>
          </cell>
          <cell r="B5415" t="str">
            <v>螺纹钢</v>
          </cell>
          <cell r="C5415" t="str">
            <v>HRB400E Φ22 9m</v>
          </cell>
          <cell r="D5415" t="str">
            <v>吨</v>
          </cell>
          <cell r="E5415">
            <v>40</v>
          </cell>
          <cell r="F5415">
            <v>45864</v>
          </cell>
          <cell r="G5415" t="str">
            <v>(五冶建设扩建艺体中学二期工程)四川省成都市双流区光荣路成都艺体中学南200米</v>
          </cell>
          <cell r="H5415" t="str">
            <v>谢序强</v>
          </cell>
          <cell r="I5415">
            <v>13458588232</v>
          </cell>
        </row>
        <row r="5416">
          <cell r="A5416" t="str">
            <v>润耀</v>
          </cell>
          <cell r="B5416" t="str">
            <v>螺纹钢</v>
          </cell>
          <cell r="C5416" t="str">
            <v>HRB500E Φ22</v>
          </cell>
          <cell r="D5416" t="str">
            <v>吨</v>
          </cell>
          <cell r="E5416">
            <v>6</v>
          </cell>
          <cell r="F5416">
            <v>45864</v>
          </cell>
          <cell r="G5416" t="str">
            <v>(五冶建设扩建艺体中学二期工程)四川省成都市双流区光荣路成都艺体中学南200米</v>
          </cell>
          <cell r="H5416" t="str">
            <v>谢序强</v>
          </cell>
          <cell r="I5416">
            <v>13458588232</v>
          </cell>
        </row>
        <row r="5417">
          <cell r="A5417" t="str">
            <v>润耀</v>
          </cell>
          <cell r="B5417" t="str">
            <v>螺纹钢</v>
          </cell>
          <cell r="C5417" t="str">
            <v>HRB500E Φ25</v>
          </cell>
          <cell r="D5417" t="str">
            <v>吨</v>
          </cell>
          <cell r="E5417">
            <v>50</v>
          </cell>
          <cell r="F5417">
            <v>45864</v>
          </cell>
          <cell r="G5417" t="str">
            <v>(五冶建设扩建艺体中学二期工程)四川省成都市双流区光荣路成都艺体中学南200米</v>
          </cell>
          <cell r="H5417" t="str">
            <v>谢序强</v>
          </cell>
          <cell r="I5417">
            <v>13458588232</v>
          </cell>
        </row>
        <row r="5418">
          <cell r="A5418" t="str">
            <v>润耀</v>
          </cell>
          <cell r="B5418" t="str">
            <v>螺纹钢</v>
          </cell>
          <cell r="C5418" t="str">
            <v>HRB500E Φ32</v>
          </cell>
          <cell r="D5418" t="str">
            <v>吨</v>
          </cell>
          <cell r="E5418">
            <v>5</v>
          </cell>
          <cell r="F5418">
            <v>45864</v>
          </cell>
          <cell r="G5418" t="str">
            <v>(五冶建设扩建艺体中学二期工程)四川省成都市双流区光荣路成都艺体中学南200米</v>
          </cell>
          <cell r="H5418" t="str">
            <v>谢序强</v>
          </cell>
          <cell r="I5418">
            <v>13458588232</v>
          </cell>
        </row>
        <row r="5419">
          <cell r="A5419" t="str">
            <v>钢固融</v>
          </cell>
          <cell r="B5419" t="str">
            <v>螺纹钢</v>
          </cell>
          <cell r="C5419" t="str">
            <v>HRB500EФ25*9m</v>
          </cell>
          <cell r="D5419" t="str">
            <v>吨</v>
          </cell>
          <cell r="E5419">
            <v>35</v>
          </cell>
          <cell r="F5419">
            <v>45864</v>
          </cell>
          <cell r="G5419" t="str">
            <v>（中核中原-温江北林医养综合体项目）四川省成都市温江区万春大道第三人民医院东</v>
          </cell>
          <cell r="H5419" t="str">
            <v>蔡杰</v>
          </cell>
          <cell r="I5419">
            <v>18875129329</v>
          </cell>
        </row>
        <row r="5420">
          <cell r="A5420" t="str">
            <v>钢固融</v>
          </cell>
          <cell r="B5420" t="str">
            <v>螺纹钢</v>
          </cell>
          <cell r="C5420" t="str">
            <v>HRB500EФ25*12m</v>
          </cell>
          <cell r="D5420" t="str">
            <v>吨</v>
          </cell>
          <cell r="E5420">
            <v>35</v>
          </cell>
          <cell r="F5420">
            <v>45864</v>
          </cell>
          <cell r="G5420" t="str">
            <v>（中核中原-温江北林医养综合体项目）四川省成都市温江区万春大道第三人民医院东</v>
          </cell>
          <cell r="H5420" t="str">
            <v>蔡杰</v>
          </cell>
          <cell r="I5420">
            <v>18875129329</v>
          </cell>
        </row>
        <row r="5421">
          <cell r="A5421" t="str">
            <v>钢固融</v>
          </cell>
          <cell r="B5421" t="str">
            <v>盘螺</v>
          </cell>
          <cell r="C5421" t="str">
            <v>HRB400EФ8</v>
          </cell>
          <cell r="D5421" t="str">
            <v>吨</v>
          </cell>
          <cell r="E5421">
            <v>4</v>
          </cell>
          <cell r="F5421">
            <v>45864</v>
          </cell>
          <cell r="G5421" t="str">
            <v>（中核中原-温江光明苑三期项目）四川省成都市温江区金马街道光明苑三期项目</v>
          </cell>
          <cell r="H5421" t="str">
            <v>王生斌</v>
          </cell>
          <cell r="I5421">
            <v>15228858118</v>
          </cell>
        </row>
        <row r="5422">
          <cell r="A5422" t="str">
            <v>钢固融</v>
          </cell>
          <cell r="B5422" t="str">
            <v>盘螺</v>
          </cell>
          <cell r="C5422" t="str">
            <v>HRB400EФ10</v>
          </cell>
          <cell r="D5422" t="str">
            <v>吨</v>
          </cell>
          <cell r="E5422">
            <v>10</v>
          </cell>
          <cell r="F5422">
            <v>45864</v>
          </cell>
          <cell r="G5422" t="str">
            <v>（中核中原-温江光明苑三期项目）四川省成都市温江区金马街道光明苑三期项目</v>
          </cell>
          <cell r="H5422" t="str">
            <v>王生斌</v>
          </cell>
          <cell r="I5422">
            <v>15228858118</v>
          </cell>
        </row>
        <row r="5423">
          <cell r="A5423" t="str">
            <v>钢固融</v>
          </cell>
          <cell r="B5423" t="str">
            <v>螺纹钢</v>
          </cell>
          <cell r="C5423" t="str">
            <v>HRB400EФ14*9m</v>
          </cell>
          <cell r="D5423" t="str">
            <v>吨</v>
          </cell>
          <cell r="E5423">
            <v>5</v>
          </cell>
          <cell r="F5423">
            <v>45864</v>
          </cell>
          <cell r="G5423" t="str">
            <v>（中核中原-温江光明苑三期项目）四川省成都市温江区金马街道光明苑三期项目</v>
          </cell>
          <cell r="H5423" t="str">
            <v>王生斌</v>
          </cell>
          <cell r="I5423">
            <v>15228858118</v>
          </cell>
        </row>
        <row r="5424">
          <cell r="A5424" t="str">
            <v>钢固融</v>
          </cell>
          <cell r="B5424" t="str">
            <v>螺纹钢</v>
          </cell>
          <cell r="C5424" t="str">
            <v>HRB400EФ16*9m</v>
          </cell>
          <cell r="D5424" t="str">
            <v>吨</v>
          </cell>
          <cell r="E5424">
            <v>10</v>
          </cell>
          <cell r="F5424">
            <v>45864</v>
          </cell>
          <cell r="G5424" t="str">
            <v>（中核中原-温江光明苑三期项目）四川省成都市温江区金马街道光明苑三期项目</v>
          </cell>
          <cell r="H5424" t="str">
            <v>王生斌</v>
          </cell>
          <cell r="I5424">
            <v>15228858118</v>
          </cell>
        </row>
        <row r="5425">
          <cell r="A5425" t="str">
            <v>钢固融</v>
          </cell>
          <cell r="B5425" t="str">
            <v>螺纹钢</v>
          </cell>
          <cell r="C5425" t="str">
            <v>HRB400EФ20*9m</v>
          </cell>
          <cell r="D5425" t="str">
            <v>吨</v>
          </cell>
          <cell r="E5425">
            <v>10</v>
          </cell>
          <cell r="F5425">
            <v>45864</v>
          </cell>
          <cell r="G5425" t="str">
            <v>（中核中原-温江光明苑三期项目）四川省成都市温江区金马街道光明苑三期项目</v>
          </cell>
          <cell r="H5425" t="str">
            <v>王生斌</v>
          </cell>
          <cell r="I5425">
            <v>15228858118</v>
          </cell>
        </row>
        <row r="5426">
          <cell r="A5426" t="str">
            <v>钢固融</v>
          </cell>
          <cell r="B5426" t="str">
            <v>螺纹钢</v>
          </cell>
          <cell r="C5426" t="str">
            <v>HRB400EФ22*9m</v>
          </cell>
          <cell r="D5426" t="str">
            <v>吨</v>
          </cell>
          <cell r="E5426">
            <v>30</v>
          </cell>
          <cell r="F5426">
            <v>45864</v>
          </cell>
          <cell r="G5426" t="str">
            <v>（中核中原-温江光明苑三期项目）四川省成都市温江区金马街道光明苑三期项目</v>
          </cell>
          <cell r="H5426" t="str">
            <v>王生斌</v>
          </cell>
          <cell r="I5426">
            <v>15228858118</v>
          </cell>
        </row>
        <row r="5427">
          <cell r="A5427" t="str">
            <v>德胜恒嘉</v>
          </cell>
          <cell r="B5427" t="str">
            <v>螺纹钢</v>
          </cell>
          <cell r="C5427" t="str">
            <v>HRB400EФ18*9m</v>
          </cell>
          <cell r="D5427" t="str">
            <v>吨</v>
          </cell>
          <cell r="E5427">
            <v>35</v>
          </cell>
          <cell r="F5427">
            <v>45864</v>
          </cell>
          <cell r="G5427" t="str">
            <v>（中铁六局呼和公司康新高速TJ4-2标）四川省甘孜藏族自治州康定市新都桥镇东俄罗三村中建八局搅拌站旁</v>
          </cell>
          <cell r="H5427" t="str">
            <v>许文刚</v>
          </cell>
          <cell r="I5427">
            <v>15848808186</v>
          </cell>
        </row>
        <row r="5428">
          <cell r="A5428" t="str">
            <v>德胜恒嘉</v>
          </cell>
          <cell r="B5428" t="str">
            <v>螺纹钢</v>
          </cell>
          <cell r="C5428" t="str">
            <v>HRB400EФ12*9m</v>
          </cell>
          <cell r="D5428" t="str">
            <v>吨</v>
          </cell>
          <cell r="E5428">
            <v>35</v>
          </cell>
          <cell r="F5428">
            <v>45864</v>
          </cell>
          <cell r="G5428" t="str">
            <v>（中铁六局呼和公司康新高速TJ4-2标）四川省甘孜藏族自治州康定市新都桥镇东俄罗三村中建八局搅拌站旁</v>
          </cell>
          <cell r="H5428" t="str">
            <v>许文刚</v>
          </cell>
          <cell r="I5428">
            <v>15848808186</v>
          </cell>
        </row>
        <row r="5429">
          <cell r="A5429" t="str">
            <v>德胜恒嘉</v>
          </cell>
          <cell r="B5429" t="str">
            <v>螺纹钢</v>
          </cell>
          <cell r="C5429" t="str">
            <v>HRB400EФ20*9m</v>
          </cell>
          <cell r="D5429" t="str">
            <v>吨</v>
          </cell>
          <cell r="E5429">
            <v>35</v>
          </cell>
          <cell r="F5429">
            <v>45864</v>
          </cell>
          <cell r="G5429" t="str">
            <v>（中铁六局呼和公司康新高速TJ4-2标）四川省甘孜藏族自治州康定市新都桥镇东俄罗三村中建八局搅拌站旁</v>
          </cell>
          <cell r="H5429" t="str">
            <v>许文刚</v>
          </cell>
          <cell r="I5429">
            <v>15848808186</v>
          </cell>
        </row>
        <row r="5430">
          <cell r="A5430" t="str">
            <v>德胜恒嘉</v>
          </cell>
          <cell r="B5430" t="str">
            <v>螺纹钢</v>
          </cell>
          <cell r="C5430" t="str">
            <v>HRB400EФ14*9m</v>
          </cell>
          <cell r="D5430" t="str">
            <v>吨</v>
          </cell>
          <cell r="E5430">
            <v>35</v>
          </cell>
          <cell r="F5430">
            <v>45864</v>
          </cell>
          <cell r="G5430" t="str">
            <v>（中铁六局呼和公司康新高速TJ4-2标）四川省甘孜藏族自治州康定市新都桥镇东俄罗三村中建八局搅拌站旁</v>
          </cell>
          <cell r="H5430" t="str">
            <v>许文刚</v>
          </cell>
          <cell r="I5430">
            <v>15848808186</v>
          </cell>
        </row>
        <row r="5431">
          <cell r="A5431" t="str">
            <v>润耀</v>
          </cell>
          <cell r="B5431" t="str">
            <v>螺纹钢</v>
          </cell>
          <cell r="C5431" t="str">
            <v>HRB400E Φ12 9m</v>
          </cell>
          <cell r="D5431" t="str">
            <v>吨</v>
          </cell>
          <cell r="E5431">
            <v>35</v>
          </cell>
          <cell r="F5431">
            <v>45865</v>
          </cell>
          <cell r="G5431" t="str">
            <v>（五局乐山机场项目）四川省乐山市五通桥区</v>
          </cell>
          <cell r="H5431" t="str">
            <v>贺银</v>
          </cell>
          <cell r="I5431">
            <v>18844162555</v>
          </cell>
        </row>
        <row r="5432">
          <cell r="A5432" t="str">
            <v>润耀</v>
          </cell>
          <cell r="B5432" t="str">
            <v>螺纹钢</v>
          </cell>
          <cell r="C5432" t="str">
            <v>HRB400E Φ12 9m</v>
          </cell>
          <cell r="D5432" t="str">
            <v>吨</v>
          </cell>
          <cell r="E5432">
            <v>15</v>
          </cell>
          <cell r="F5432">
            <v>45865</v>
          </cell>
          <cell r="G5432" t="str">
            <v>（五局乐山机场项目）四川省乐山市五通桥区</v>
          </cell>
          <cell r="H5432" t="str">
            <v>贺银</v>
          </cell>
          <cell r="I5432">
            <v>18844162555</v>
          </cell>
        </row>
        <row r="5433">
          <cell r="A5433" t="str">
            <v>润耀</v>
          </cell>
          <cell r="B5433" t="str">
            <v>螺纹钢</v>
          </cell>
          <cell r="C5433" t="str">
            <v>HRB400E Φ20 9m</v>
          </cell>
          <cell r="D5433" t="str">
            <v>吨</v>
          </cell>
          <cell r="E5433">
            <v>2.5</v>
          </cell>
          <cell r="F5433">
            <v>45865</v>
          </cell>
          <cell r="G5433" t="str">
            <v>（五局乐山机场项目）四川省乐山市五通桥区</v>
          </cell>
          <cell r="H5433" t="str">
            <v>贺银</v>
          </cell>
          <cell r="I5433">
            <v>18844162555</v>
          </cell>
        </row>
        <row r="5434">
          <cell r="A5434" t="str">
            <v>润耀</v>
          </cell>
          <cell r="B5434" t="str">
            <v>盘螺</v>
          </cell>
          <cell r="C5434" t="str">
            <v>HRB400E Φ10</v>
          </cell>
          <cell r="D5434" t="str">
            <v>吨</v>
          </cell>
          <cell r="E5434">
            <v>15</v>
          </cell>
          <cell r="F5434">
            <v>45865</v>
          </cell>
          <cell r="G5434" t="str">
            <v>（五局乐山机场项目）四川省乐山市五通桥区</v>
          </cell>
          <cell r="H5434" t="str">
            <v>贺银</v>
          </cell>
          <cell r="I5434">
            <v>18844162555</v>
          </cell>
        </row>
        <row r="5435">
          <cell r="A5435" t="str">
            <v>润耀</v>
          </cell>
          <cell r="B5435" t="str">
            <v>盘螺</v>
          </cell>
          <cell r="C5435" t="str">
            <v>HRB400E Φ8</v>
          </cell>
          <cell r="D5435" t="str">
            <v>吨</v>
          </cell>
          <cell r="E5435">
            <v>35</v>
          </cell>
          <cell r="F5435">
            <v>45865</v>
          </cell>
          <cell r="G5435" t="str">
            <v>（五局乐山机场项目）四川省乐山市五通桥区</v>
          </cell>
          <cell r="H5435" t="str">
            <v>干学民</v>
          </cell>
          <cell r="I5435">
            <v>15281502703</v>
          </cell>
        </row>
        <row r="5436">
          <cell r="A5436" t="str">
            <v>润耀</v>
          </cell>
          <cell r="B5436" t="str">
            <v>高线</v>
          </cell>
          <cell r="C5436" t="str">
            <v>HPB300Φ6</v>
          </cell>
          <cell r="D5436" t="str">
            <v>吨</v>
          </cell>
          <cell r="E5436">
            <v>2</v>
          </cell>
          <cell r="F5436">
            <v>45865</v>
          </cell>
          <cell r="G5436" t="str">
            <v>（北京工程局乐山机场项目）乐山市五通桥区冠英镇</v>
          </cell>
          <cell r="H5436" t="str">
            <v>王治</v>
          </cell>
          <cell r="I5436">
            <v>18811564698</v>
          </cell>
        </row>
        <row r="5437">
          <cell r="A5437" t="str">
            <v>润耀</v>
          </cell>
          <cell r="B5437" t="str">
            <v>盘螺</v>
          </cell>
          <cell r="C5437" t="str">
            <v>HRB400E Φ6</v>
          </cell>
          <cell r="D5437" t="str">
            <v>吨</v>
          </cell>
          <cell r="E5437">
            <v>2</v>
          </cell>
          <cell r="F5437">
            <v>45865</v>
          </cell>
          <cell r="G5437" t="str">
            <v>（北京工程局乐山机场项目）乐山市五通桥区冠英镇</v>
          </cell>
          <cell r="H5437" t="str">
            <v>王治</v>
          </cell>
          <cell r="I5437">
            <v>18811564698</v>
          </cell>
        </row>
        <row r="5438">
          <cell r="A5438" t="str">
            <v>润耀</v>
          </cell>
          <cell r="B5438" t="str">
            <v>盘螺</v>
          </cell>
          <cell r="C5438" t="str">
            <v>HRB400E Φ8</v>
          </cell>
          <cell r="D5438" t="str">
            <v>吨</v>
          </cell>
          <cell r="E5438">
            <v>22</v>
          </cell>
          <cell r="F5438">
            <v>45865</v>
          </cell>
          <cell r="G5438" t="str">
            <v>（北京工程局乐山机场项目）乐山市五通桥区冠英镇</v>
          </cell>
          <cell r="H5438" t="str">
            <v>王治</v>
          </cell>
          <cell r="I5438">
            <v>18811564698</v>
          </cell>
        </row>
        <row r="5439">
          <cell r="A5439" t="str">
            <v>润耀</v>
          </cell>
          <cell r="B5439" t="str">
            <v>盘螺</v>
          </cell>
          <cell r="C5439" t="str">
            <v>HRB400E Φ10</v>
          </cell>
          <cell r="D5439" t="str">
            <v>吨</v>
          </cell>
          <cell r="E5439">
            <v>2</v>
          </cell>
          <cell r="F5439">
            <v>45865</v>
          </cell>
          <cell r="G5439" t="str">
            <v>（北京工程局乐山机场项目）乐山市五通桥区冠英镇</v>
          </cell>
          <cell r="H5439" t="str">
            <v>王治</v>
          </cell>
          <cell r="I5439">
            <v>18811564698</v>
          </cell>
        </row>
        <row r="5440">
          <cell r="A5440" t="str">
            <v>润耀</v>
          </cell>
          <cell r="B5440" t="str">
            <v>螺纹钢</v>
          </cell>
          <cell r="C5440" t="str">
            <v>HRB400E Φ20 9m</v>
          </cell>
          <cell r="D5440" t="str">
            <v>吨</v>
          </cell>
          <cell r="E5440">
            <v>7.04</v>
          </cell>
          <cell r="F5440">
            <v>45865</v>
          </cell>
          <cell r="G5440" t="str">
            <v>（北京工程局乐山机场项目）乐山市五通桥区冠英镇</v>
          </cell>
          <cell r="H5440" t="str">
            <v>王治</v>
          </cell>
          <cell r="I5440">
            <v>18811564698</v>
          </cell>
        </row>
        <row r="5441">
          <cell r="A5441" t="str">
            <v>润耀</v>
          </cell>
          <cell r="B5441" t="str">
            <v>盘螺</v>
          </cell>
          <cell r="C5441" t="str">
            <v>HRB400E Φ12</v>
          </cell>
          <cell r="D5441" t="str">
            <v>吨</v>
          </cell>
          <cell r="E5441">
            <v>16</v>
          </cell>
          <cell r="F5441">
            <v>45865</v>
          </cell>
          <cell r="G5441" t="str">
            <v>（北京工程局乐山机场项目）乐山市五通桥区冠英镇</v>
          </cell>
          <cell r="H5441" t="str">
            <v>王治</v>
          </cell>
          <cell r="I5441">
            <v>18811564698</v>
          </cell>
        </row>
        <row r="5442">
          <cell r="A5442" t="str">
            <v>润耀</v>
          </cell>
          <cell r="B5442" t="str">
            <v>螺纹钢</v>
          </cell>
          <cell r="C5442" t="str">
            <v>HRB400E Φ12 9m</v>
          </cell>
          <cell r="D5442" t="str">
            <v>吨</v>
          </cell>
          <cell r="E5442">
            <v>16</v>
          </cell>
          <cell r="F5442">
            <v>45865</v>
          </cell>
          <cell r="G5442" t="str">
            <v>（北京工程局乐山机场项目）乐山市五通桥区冠英镇</v>
          </cell>
          <cell r="H5442" t="str">
            <v>王治</v>
          </cell>
          <cell r="I5442">
            <v>18811564698</v>
          </cell>
        </row>
        <row r="5443">
          <cell r="A5443" t="str">
            <v>润耀</v>
          </cell>
          <cell r="B5443" t="str">
            <v>螺纹钢</v>
          </cell>
          <cell r="C5443" t="str">
            <v>HRB400E Φ14 9m</v>
          </cell>
          <cell r="D5443" t="str">
            <v>吨</v>
          </cell>
          <cell r="E5443">
            <v>2.85</v>
          </cell>
          <cell r="F5443">
            <v>45865</v>
          </cell>
          <cell r="G5443" t="str">
            <v>（北京工程局乐山机场项目）乐山市五通桥区冠英镇</v>
          </cell>
          <cell r="H5443" t="str">
            <v>王治</v>
          </cell>
          <cell r="I5443">
            <v>18811564698</v>
          </cell>
        </row>
        <row r="5444">
          <cell r="A5444" t="str">
            <v>润耀</v>
          </cell>
          <cell r="B5444" t="str">
            <v>螺纹钢</v>
          </cell>
          <cell r="C5444" t="str">
            <v>HRB400E Φ14 9m</v>
          </cell>
          <cell r="D5444" t="str">
            <v>吨</v>
          </cell>
          <cell r="E5444">
            <v>16</v>
          </cell>
          <cell r="F5444">
            <v>45865</v>
          </cell>
          <cell r="G5444" t="str">
            <v>（北京工程局乐山机场项目）乐山市五通桥区冠英镇</v>
          </cell>
          <cell r="H5444" t="str">
            <v>王治</v>
          </cell>
          <cell r="I5444">
            <v>18811564698</v>
          </cell>
        </row>
        <row r="5445">
          <cell r="A5445" t="str">
            <v>润耀</v>
          </cell>
          <cell r="B5445" t="str">
            <v>螺纹钢</v>
          </cell>
          <cell r="C5445" t="str">
            <v>HRB400E Φ18 9m</v>
          </cell>
          <cell r="D5445" t="str">
            <v>吨</v>
          </cell>
          <cell r="E5445">
            <v>8.55</v>
          </cell>
          <cell r="F5445">
            <v>45865</v>
          </cell>
          <cell r="G5445" t="str">
            <v>（北京工程局乐山机场项目）乐山市五通桥区冠英镇</v>
          </cell>
          <cell r="H5445" t="str">
            <v>王治</v>
          </cell>
          <cell r="I5445">
            <v>18811564698</v>
          </cell>
        </row>
        <row r="5446">
          <cell r="A5446" t="str">
            <v>润耀</v>
          </cell>
          <cell r="B5446" t="str">
            <v>螺纹钢</v>
          </cell>
          <cell r="C5446" t="str">
            <v>HRB400E Φ25 9m</v>
          </cell>
          <cell r="D5446" t="str">
            <v>吨</v>
          </cell>
          <cell r="E5446">
            <v>8.55</v>
          </cell>
          <cell r="F5446">
            <v>45865</v>
          </cell>
          <cell r="G5446" t="str">
            <v>（北京工程局乐山机场项目）乐山市五通桥区冠英镇</v>
          </cell>
          <cell r="H5446" t="str">
            <v>王治</v>
          </cell>
          <cell r="I5446">
            <v>18811564698</v>
          </cell>
        </row>
        <row r="5447">
          <cell r="A5447" t="str">
            <v>润耀</v>
          </cell>
          <cell r="B5447" t="str">
            <v>螺纹钢</v>
          </cell>
          <cell r="C5447" t="str">
            <v>HRB400EФ14*9m</v>
          </cell>
          <cell r="D5447" t="str">
            <v>吨</v>
          </cell>
          <cell r="E5447">
            <v>35</v>
          </cell>
          <cell r="F5447">
            <v>45865</v>
          </cell>
          <cell r="G5447" t="str">
            <v>（中铁八局康新高速TJ4-1标）四川省甘孜州康定市新都桥镇超限载检测站</v>
          </cell>
          <cell r="H5447" t="str">
            <v>刘俊</v>
          </cell>
          <cell r="I5447">
            <v>18587764925</v>
          </cell>
        </row>
        <row r="5448">
          <cell r="A5448" t="str">
            <v>润耀</v>
          </cell>
          <cell r="B5448" t="str">
            <v>螺纹钢</v>
          </cell>
          <cell r="C5448" t="str">
            <v>HRB400EФ25*12m</v>
          </cell>
          <cell r="D5448" t="str">
            <v>吨</v>
          </cell>
          <cell r="E5448">
            <v>70</v>
          </cell>
          <cell r="F5448">
            <v>45865</v>
          </cell>
          <cell r="G5448" t="str">
            <v>（中铁八局康新高速TJ4-1标）四川省甘孜州康定市新都桥镇超限载检测站</v>
          </cell>
          <cell r="H5448" t="str">
            <v>刘俊</v>
          </cell>
          <cell r="I5448">
            <v>18587764925</v>
          </cell>
        </row>
        <row r="5449">
          <cell r="A5449" t="str">
            <v>润耀</v>
          </cell>
          <cell r="B5449" t="str">
            <v>螺纹钢</v>
          </cell>
          <cell r="C5449" t="str">
            <v>HRB400EФ28*12m</v>
          </cell>
          <cell r="D5449" t="str">
            <v>吨</v>
          </cell>
          <cell r="E5449">
            <v>70</v>
          </cell>
          <cell r="F5449">
            <v>45865</v>
          </cell>
          <cell r="G5449" t="str">
            <v>（中铁八局康新高速TJ4-1标）四川省甘孜州康定市新都桥镇超限载检测站</v>
          </cell>
          <cell r="H5449" t="str">
            <v>刘俊</v>
          </cell>
          <cell r="I5449">
            <v>18587764925</v>
          </cell>
        </row>
        <row r="5450">
          <cell r="A5450" t="str">
            <v>润耀</v>
          </cell>
          <cell r="B5450" t="str">
            <v>螺纹钢</v>
          </cell>
          <cell r="C5450" t="str">
            <v>HRB500EФ22*12m</v>
          </cell>
          <cell r="D5450" t="str">
            <v>吨</v>
          </cell>
          <cell r="E5450">
            <v>35</v>
          </cell>
          <cell r="F5450">
            <v>45865</v>
          </cell>
          <cell r="G5450" t="str">
            <v>（中铁八局康新高速TJ4-1标）四川省甘孜州康定市新都桥镇超限载检测站</v>
          </cell>
          <cell r="H5450" t="str">
            <v>刘俊</v>
          </cell>
          <cell r="I5450">
            <v>18587764925</v>
          </cell>
        </row>
        <row r="5451">
          <cell r="A5451" t="str">
            <v>润耀</v>
          </cell>
          <cell r="B5451" t="str">
            <v>螺纹钢</v>
          </cell>
          <cell r="C5451" t="str">
            <v>HRB500EФ25*12m</v>
          </cell>
          <cell r="D5451" t="str">
            <v>吨</v>
          </cell>
          <cell r="E5451">
            <v>70</v>
          </cell>
          <cell r="F5451">
            <v>45865</v>
          </cell>
          <cell r="G5451" t="str">
            <v>（中铁八局康新高速TJ4-1标）四川省甘孜州康定市新都桥镇超限载检测站</v>
          </cell>
          <cell r="H5451" t="str">
            <v>刘俊</v>
          </cell>
          <cell r="I5451">
            <v>18587764925</v>
          </cell>
        </row>
        <row r="5452">
          <cell r="A5452" t="str">
            <v>润耀</v>
          </cell>
          <cell r="B5452" t="str">
            <v>螺纹钢</v>
          </cell>
          <cell r="C5452" t="str">
            <v>HRB500EФ28*9m</v>
          </cell>
          <cell r="D5452" t="str">
            <v>吨</v>
          </cell>
          <cell r="E5452">
            <v>70</v>
          </cell>
          <cell r="F5452">
            <v>45865</v>
          </cell>
          <cell r="G5452" t="str">
            <v>（中铁八局康新高速TJ4-1标）四川省甘孜州康定市新都桥镇超限载检测站</v>
          </cell>
          <cell r="H5452" t="str">
            <v>刘俊</v>
          </cell>
          <cell r="I5452">
            <v>18587764925</v>
          </cell>
        </row>
        <row r="5453">
          <cell r="A5453" t="str">
            <v>润耀</v>
          </cell>
          <cell r="B5453" t="str">
            <v>盘螺</v>
          </cell>
          <cell r="C5453" t="str">
            <v>HRB400EФ12</v>
          </cell>
          <cell r="D5453" t="str">
            <v>吨</v>
          </cell>
          <cell r="E5453">
            <v>70</v>
          </cell>
          <cell r="F5453">
            <v>45865</v>
          </cell>
          <cell r="G5453" t="str">
            <v>（中铁八局康新高速TJ4-1标）四川省甘孜州康定市新都桥镇超限载检测站</v>
          </cell>
          <cell r="H5453" t="str">
            <v>刘俊</v>
          </cell>
          <cell r="I5453">
            <v>18587764925</v>
          </cell>
        </row>
        <row r="5454">
          <cell r="A5454" t="str">
            <v>钢固融</v>
          </cell>
          <cell r="B5454" t="str">
            <v>螺纹钢</v>
          </cell>
          <cell r="C5454" t="str">
            <v>HRB500EФ22*12m</v>
          </cell>
          <cell r="D5454" t="str">
            <v>吨</v>
          </cell>
          <cell r="E5454">
            <v>35</v>
          </cell>
          <cell r="F5454">
            <v>45865</v>
          </cell>
          <cell r="G5454" t="str">
            <v>（中铁八局康新高速TJ4-1标）四川省甘孜州康定市新都桥镇超限载检测站</v>
          </cell>
          <cell r="H5454" t="str">
            <v>刘俊</v>
          </cell>
          <cell r="I5454">
            <v>18587764925</v>
          </cell>
        </row>
        <row r="5455">
          <cell r="A5455" t="str">
            <v>钢固融</v>
          </cell>
          <cell r="B5455" t="str">
            <v>螺纹钢</v>
          </cell>
          <cell r="C5455" t="str">
            <v>HRB500EФ28*12m</v>
          </cell>
          <cell r="D5455" t="str">
            <v>吨</v>
          </cell>
          <cell r="E5455">
            <v>70</v>
          </cell>
          <cell r="F5455">
            <v>45865</v>
          </cell>
          <cell r="G5455" t="str">
            <v>（中铁八局康新高速TJ4-1标）四川省甘孜州康定市新都桥镇超限载检测站</v>
          </cell>
          <cell r="H5455" t="str">
            <v>刘俊</v>
          </cell>
          <cell r="I5455">
            <v>18587764925</v>
          </cell>
        </row>
        <row r="5456">
          <cell r="A5456" t="str">
            <v>钢固融</v>
          </cell>
          <cell r="B5456" t="str">
            <v>盘圆</v>
          </cell>
          <cell r="C5456" t="str">
            <v>HPB300Ф8</v>
          </cell>
          <cell r="D5456" t="str">
            <v>吨</v>
          </cell>
          <cell r="E5456">
            <v>35</v>
          </cell>
          <cell r="F5456">
            <v>45865</v>
          </cell>
          <cell r="G5456" t="str">
            <v>（中铁六局呼和公司康新高速TJ4-2标）四川省甘孜藏族自治州康定市新都桥镇东俄罗三村中建八局搅拌站旁</v>
          </cell>
          <cell r="H5456" t="str">
            <v>许文刚</v>
          </cell>
          <cell r="I5456">
            <v>15848808186</v>
          </cell>
        </row>
        <row r="5457">
          <cell r="A5457" t="str">
            <v>德胜</v>
          </cell>
          <cell r="B5457" t="str">
            <v>螺纹钢</v>
          </cell>
          <cell r="C5457" t="str">
            <v>HRB400E Φ32×9米</v>
          </cell>
          <cell r="D5457" t="str">
            <v>吨</v>
          </cell>
          <cell r="E5457">
            <v>70</v>
          </cell>
          <cell r="F5457">
            <v>45865</v>
          </cell>
          <cell r="G5457" t="str">
            <v>（自永1标八局二分公司二分部）自贡市沿滩区川南中小企业创业园(金川路东50米)</v>
          </cell>
          <cell r="H5457" t="str">
            <v>李锐</v>
          </cell>
          <cell r="I5457">
            <v>13890668545</v>
          </cell>
        </row>
        <row r="5458">
          <cell r="A5458" t="str">
            <v>德胜</v>
          </cell>
          <cell r="B5458" t="str">
            <v>螺纹钢</v>
          </cell>
          <cell r="C5458" t="str">
            <v>HRB400E Φ25×12米</v>
          </cell>
          <cell r="D5458" t="str">
            <v>吨</v>
          </cell>
          <cell r="E5458">
            <v>105</v>
          </cell>
          <cell r="F5458">
            <v>45865</v>
          </cell>
          <cell r="G5458" t="str">
            <v>（自永2标九局西南分公司钢筋棚）四川省自贡市骑龙镇大湾村</v>
          </cell>
          <cell r="H5458" t="str">
            <v>袁洪浩</v>
          </cell>
          <cell r="I5458">
            <v>18272354498</v>
          </cell>
        </row>
        <row r="5459">
          <cell r="A5459" t="str">
            <v>德胜</v>
          </cell>
          <cell r="B5459" t="str">
            <v>螺纹钢</v>
          </cell>
          <cell r="C5459" t="str">
            <v>HRB500E Φ28×9米</v>
          </cell>
          <cell r="D5459" t="str">
            <v>吨</v>
          </cell>
          <cell r="E5459">
            <v>70</v>
          </cell>
          <cell r="F5459">
            <v>45865</v>
          </cell>
          <cell r="G5459" t="str">
            <v>自永4标一局四公司（四川省内江市隆昌市金鹅街道自永4标一局四公司钢筋棚）</v>
          </cell>
          <cell r="H5459" t="str">
            <v>郝优</v>
          </cell>
          <cell r="I5459">
            <v>13891371707</v>
          </cell>
        </row>
        <row r="5460">
          <cell r="A5460" t="str">
            <v>德胜</v>
          </cell>
          <cell r="B5460" t="str">
            <v>螺纹钢</v>
          </cell>
          <cell r="C5460" t="str">
            <v>HRB500E Φ28×12米</v>
          </cell>
          <cell r="D5460" t="str">
            <v>吨</v>
          </cell>
          <cell r="E5460">
            <v>35</v>
          </cell>
          <cell r="F5460">
            <v>45865</v>
          </cell>
          <cell r="G5460" t="str">
            <v>（自永高速-自永3标六局交通分公司）四川省内江市隆昌市圣灯镇自永项目3标隆昌市圣灯镇中心学校</v>
          </cell>
          <cell r="H5460" t="str">
            <v>李工</v>
          </cell>
          <cell r="I5460">
            <v>19212995868</v>
          </cell>
        </row>
        <row r="5461">
          <cell r="A5461" t="str">
            <v>德胜</v>
          </cell>
          <cell r="B5461" t="str">
            <v>螺纹钢</v>
          </cell>
          <cell r="C5461" t="str">
            <v>HRB400E Φ18 9m</v>
          </cell>
          <cell r="D5461" t="str">
            <v>吨</v>
          </cell>
          <cell r="E5461">
            <v>70</v>
          </cell>
          <cell r="F5461">
            <v>45866</v>
          </cell>
          <cell r="G5461" t="str">
            <v>(五冶建设扩建艺体中学二期工程)四川省成都市双流区光荣路成都艺体中学南200米</v>
          </cell>
          <cell r="H5461" t="str">
            <v>谢序强</v>
          </cell>
          <cell r="I5461">
            <v>13458588232</v>
          </cell>
        </row>
        <row r="5462">
          <cell r="A5462" t="str">
            <v>德胜</v>
          </cell>
          <cell r="B5462" t="str">
            <v>螺纹钢</v>
          </cell>
          <cell r="C5462" t="str">
            <v>HRB400E Φ25*12m</v>
          </cell>
          <cell r="D5462" t="str">
            <v>吨</v>
          </cell>
          <cell r="E5462">
            <v>140</v>
          </cell>
          <cell r="F5462">
            <v>45866</v>
          </cell>
          <cell r="G5462" t="str">
            <v>（中铁广州局-成渝扩容2标）成渝扩容项目ZCB3-2标2#钢筋厂【雁江区联盟桥东北50米(资资路) 】</v>
          </cell>
          <cell r="H5462" t="str">
            <v>刘沛琦</v>
          </cell>
          <cell r="I5462">
            <v>18011784798</v>
          </cell>
        </row>
        <row r="5463">
          <cell r="A5463" t="str">
            <v>德胜</v>
          </cell>
          <cell r="B5463" t="str">
            <v>螺纹钢</v>
          </cell>
          <cell r="C5463" t="str">
            <v>HRB400E Φ28*12m</v>
          </cell>
          <cell r="D5463" t="str">
            <v>吨</v>
          </cell>
          <cell r="E5463">
            <v>140</v>
          </cell>
          <cell r="F5463">
            <v>45866</v>
          </cell>
          <cell r="G5463" t="str">
            <v>（中铁广州局-成渝扩容2标）成渝扩容项目ZCB3-2标2#钢筋厂【雁江区联盟桥东北50米(资资路) 】</v>
          </cell>
          <cell r="H5463" t="str">
            <v>刘沛琦</v>
          </cell>
          <cell r="I5463">
            <v>18011784798</v>
          </cell>
        </row>
        <row r="5464">
          <cell r="A5464" t="str">
            <v>德胜</v>
          </cell>
          <cell r="B5464" t="str">
            <v>螺纹钢</v>
          </cell>
          <cell r="C5464" t="str">
            <v>HRB400E Φ32×9米</v>
          </cell>
          <cell r="D5464" t="str">
            <v>吨</v>
          </cell>
          <cell r="E5464">
            <v>35</v>
          </cell>
          <cell r="F5464">
            <v>45866</v>
          </cell>
          <cell r="G5464" t="str">
            <v>（自永1标八局二分公司钢筋棚）四川省自贡市大安区牛佛镇</v>
          </cell>
          <cell r="H5464" t="str">
            <v>王君杰</v>
          </cell>
          <cell r="I5464">
            <v>18919619850</v>
          </cell>
        </row>
        <row r="5465">
          <cell r="A5465" t="str">
            <v>泸钢</v>
          </cell>
          <cell r="B5465" t="str">
            <v>螺纹钢</v>
          </cell>
          <cell r="C5465" t="str">
            <v>HRB400E Φ32×9米</v>
          </cell>
          <cell r="D5465" t="str">
            <v>吨</v>
          </cell>
          <cell r="E5465">
            <v>70</v>
          </cell>
          <cell r="F5465">
            <v>45866</v>
          </cell>
          <cell r="G5465" t="str">
            <v>（自永1标八局二分公司钢筋棚）四川省自贡市大安区牛佛镇</v>
          </cell>
          <cell r="H5465" t="str">
            <v>王君杰</v>
          </cell>
          <cell r="I5465">
            <v>18919619850</v>
          </cell>
        </row>
        <row r="5466">
          <cell r="A5466" t="str">
            <v>德胜恒嘉</v>
          </cell>
          <cell r="B5466" t="str">
            <v>螺纹钢</v>
          </cell>
          <cell r="C5466" t="str">
            <v>HRB400EФ22*9m</v>
          </cell>
          <cell r="D5466" t="str">
            <v>吨</v>
          </cell>
          <cell r="E5466">
            <v>140</v>
          </cell>
          <cell r="F5466">
            <v>45866</v>
          </cell>
          <cell r="G5466" t="str">
            <v>（中铁一局四建康新高速TJ1-2标）四川省甘孜州康定市318国道玉顶积雪观景台旁</v>
          </cell>
          <cell r="H5466" t="str">
            <v>李波/马小红</v>
          </cell>
          <cell r="I5466" t="str">
            <v>13679069325/13808028745</v>
          </cell>
        </row>
        <row r="5467">
          <cell r="A5467" t="str">
            <v>达钢</v>
          </cell>
          <cell r="B5467" t="str">
            <v>盘螺</v>
          </cell>
          <cell r="C5467" t="str">
            <v>HRB400E Φ8</v>
          </cell>
          <cell r="D5467" t="str">
            <v>吨</v>
          </cell>
          <cell r="E5467">
            <v>27</v>
          </cell>
          <cell r="F5467">
            <v>45866</v>
          </cell>
          <cell r="G5467" t="str">
            <v>（商投建工达州中医药科技园-1工区）达州市通川区达州中医药职业学院犀牛大道北段</v>
          </cell>
          <cell r="H5467" t="str">
            <v>程黄刚</v>
          </cell>
          <cell r="I5467">
            <v>15108211617</v>
          </cell>
        </row>
        <row r="5468">
          <cell r="A5468" t="str">
            <v>达钢</v>
          </cell>
          <cell r="B5468" t="str">
            <v>盘螺</v>
          </cell>
          <cell r="C5468" t="str">
            <v>HRB400E Φ10</v>
          </cell>
          <cell r="D5468" t="str">
            <v>吨</v>
          </cell>
          <cell r="E5468">
            <v>10</v>
          </cell>
          <cell r="F5468">
            <v>45866</v>
          </cell>
          <cell r="G5468" t="str">
            <v>（商投建工达州中医药科技园-1工区）达州市通川区达州中医药职业学院犀牛大道北段</v>
          </cell>
          <cell r="H5468" t="str">
            <v>程黄刚</v>
          </cell>
          <cell r="I5468">
            <v>15108211617</v>
          </cell>
        </row>
        <row r="5469">
          <cell r="A5469" t="str">
            <v>达钢</v>
          </cell>
          <cell r="B5469" t="str">
            <v>螺纹钢</v>
          </cell>
          <cell r="C5469" t="str">
            <v>HRB500E Φ25</v>
          </cell>
          <cell r="D5469" t="str">
            <v>吨</v>
          </cell>
          <cell r="E5469">
            <v>6</v>
          </cell>
          <cell r="F5469">
            <v>45866</v>
          </cell>
          <cell r="G5469" t="str">
            <v>（商投建工达州中医药科技园-1工区）达州市通川区达州中医药职业学院犀牛大道北段</v>
          </cell>
          <cell r="H5469" t="str">
            <v>程黄刚</v>
          </cell>
          <cell r="I5469">
            <v>15108211617</v>
          </cell>
        </row>
        <row r="5470">
          <cell r="A5470" t="str">
            <v>钢固融</v>
          </cell>
          <cell r="B5470" t="str">
            <v>螺纹钢</v>
          </cell>
          <cell r="C5470" t="str">
            <v>HRB500E Φ16</v>
          </cell>
          <cell r="D5470" t="str">
            <v>吨</v>
          </cell>
          <cell r="E5470">
            <v>5</v>
          </cell>
          <cell r="F5470">
            <v>45866</v>
          </cell>
          <cell r="G5470" t="str">
            <v>（商投建工达州中医药科技园-1工区）达州市通川区达州中医药职业学院犀牛大道北段</v>
          </cell>
          <cell r="H5470" t="str">
            <v>程黄刚</v>
          </cell>
          <cell r="I5470">
            <v>15108211617</v>
          </cell>
        </row>
        <row r="5471">
          <cell r="A5471" t="str">
            <v>钢固融</v>
          </cell>
          <cell r="B5471" t="str">
            <v>螺纹钢</v>
          </cell>
          <cell r="C5471" t="str">
            <v>HRB500E Φ18</v>
          </cell>
          <cell r="D5471" t="str">
            <v>吨</v>
          </cell>
          <cell r="E5471">
            <v>12.5</v>
          </cell>
          <cell r="F5471">
            <v>45866</v>
          </cell>
          <cell r="G5471" t="str">
            <v>（商投建工达州中医药科技园-1工区）达州市通川区达州中医药职业学院犀牛大道北段</v>
          </cell>
          <cell r="H5471" t="str">
            <v>程黄刚</v>
          </cell>
          <cell r="I5471">
            <v>15108211617</v>
          </cell>
        </row>
        <row r="5472">
          <cell r="A5472" t="str">
            <v>钢固融</v>
          </cell>
          <cell r="B5472" t="str">
            <v>螺纹钢</v>
          </cell>
          <cell r="C5472" t="str">
            <v>HRB500E Φ20</v>
          </cell>
          <cell r="D5472" t="str">
            <v>吨</v>
          </cell>
          <cell r="E5472">
            <v>12.5</v>
          </cell>
          <cell r="F5472">
            <v>45866</v>
          </cell>
          <cell r="G5472" t="str">
            <v>（商投建工达州中医药科技园-1工区）达州市通川区达州中医药职业学院犀牛大道北段</v>
          </cell>
          <cell r="H5472" t="str">
            <v>程黄刚</v>
          </cell>
          <cell r="I5472">
            <v>15108211617</v>
          </cell>
        </row>
        <row r="5473">
          <cell r="A5473" t="str">
            <v>钢固融</v>
          </cell>
          <cell r="B5473" t="str">
            <v>螺纹钢</v>
          </cell>
          <cell r="C5473" t="str">
            <v>HRB500E Φ22</v>
          </cell>
          <cell r="D5473" t="str">
            <v>吨</v>
          </cell>
          <cell r="E5473">
            <v>5</v>
          </cell>
          <cell r="F5473">
            <v>45866</v>
          </cell>
          <cell r="G5473" t="str">
            <v>（商投建工达州中医药科技园-1工区）达州市通川区达州中医药职业学院犀牛大道北段</v>
          </cell>
          <cell r="H5473" t="str">
            <v>程黄刚</v>
          </cell>
          <cell r="I5473">
            <v>15108211617</v>
          </cell>
        </row>
        <row r="5474">
          <cell r="A5474" t="str">
            <v>达钢</v>
          </cell>
          <cell r="B5474" t="str">
            <v>盘螺</v>
          </cell>
          <cell r="C5474" t="str">
            <v>HRB400E Φ8</v>
          </cell>
          <cell r="D5474" t="str">
            <v>吨</v>
          </cell>
          <cell r="E5474">
            <v>15</v>
          </cell>
          <cell r="F5474">
            <v>45866</v>
          </cell>
          <cell r="G5474" t="str">
            <v>(武汉电气化局成达万高铁强电项目-达州主城区-达州南站)四川省达州市达川区达州南站</v>
          </cell>
          <cell r="H5474" t="str">
            <v>杨人志</v>
          </cell>
          <cell r="I5474">
            <v>18782679099</v>
          </cell>
        </row>
        <row r="5475">
          <cell r="A5475" t="str">
            <v>达钢</v>
          </cell>
          <cell r="B5475" t="str">
            <v>盘螺</v>
          </cell>
          <cell r="C5475" t="str">
            <v>HRB400E Φ10</v>
          </cell>
          <cell r="D5475" t="str">
            <v>吨</v>
          </cell>
          <cell r="E5475">
            <v>17</v>
          </cell>
          <cell r="F5475">
            <v>45866</v>
          </cell>
          <cell r="G5475" t="str">
            <v>(武汉电气化局成达万高铁强电项目-达州主城区-达州南站)四川省达州市达川区达州南站</v>
          </cell>
          <cell r="H5475" t="str">
            <v>杨人志</v>
          </cell>
          <cell r="I5475">
            <v>18782679099</v>
          </cell>
        </row>
        <row r="5476">
          <cell r="A5476" t="str">
            <v>达钢</v>
          </cell>
          <cell r="B5476" t="str">
            <v>螺纹钢</v>
          </cell>
          <cell r="C5476" t="str">
            <v>HRB400E Φ12 9m</v>
          </cell>
          <cell r="D5476" t="str">
            <v>吨</v>
          </cell>
          <cell r="E5476">
            <v>12</v>
          </cell>
          <cell r="F5476">
            <v>45866</v>
          </cell>
          <cell r="G5476" t="str">
            <v>(武汉电气化局成达万高铁强电项目-达州主城区-达州南站)四川省达州市达川区达州南站</v>
          </cell>
          <cell r="H5476" t="str">
            <v>杨人志</v>
          </cell>
          <cell r="I5476">
            <v>18782679099</v>
          </cell>
        </row>
        <row r="5477">
          <cell r="A5477" t="str">
            <v>达钢</v>
          </cell>
          <cell r="B5477" t="str">
            <v>螺纹钢</v>
          </cell>
          <cell r="C5477" t="str">
            <v>HRB400E Φ14 9m</v>
          </cell>
          <cell r="D5477" t="str">
            <v>吨</v>
          </cell>
          <cell r="E5477">
            <v>9</v>
          </cell>
          <cell r="F5477">
            <v>45866</v>
          </cell>
          <cell r="G5477" t="str">
            <v>(武汉电气化局成达万高铁强电项目-达州主城区-达州南站)四川省达州市达川区达州南站</v>
          </cell>
          <cell r="H5477" t="str">
            <v>杨人志</v>
          </cell>
          <cell r="I5477">
            <v>18782679099</v>
          </cell>
        </row>
        <row r="5478">
          <cell r="A5478" t="str">
            <v>达钢</v>
          </cell>
          <cell r="B5478" t="str">
            <v>螺纹钢</v>
          </cell>
          <cell r="C5478" t="str">
            <v>HRB400E Φ16 9m</v>
          </cell>
          <cell r="D5478" t="str">
            <v>吨</v>
          </cell>
          <cell r="E5478">
            <v>9</v>
          </cell>
          <cell r="F5478">
            <v>45866</v>
          </cell>
          <cell r="G5478" t="str">
            <v>(武汉电气化局成达万高铁强电项目-达州主城区-达州南站)四川省达州市达川区达州南站</v>
          </cell>
          <cell r="H5478" t="str">
            <v>杨人志</v>
          </cell>
          <cell r="I5478">
            <v>18782679099</v>
          </cell>
        </row>
        <row r="5479">
          <cell r="A5479" t="str">
            <v>达钢</v>
          </cell>
          <cell r="B5479" t="str">
            <v>螺纹钢</v>
          </cell>
          <cell r="C5479" t="str">
            <v>HRB400E Φ20 9m</v>
          </cell>
          <cell r="D5479" t="str">
            <v>吨</v>
          </cell>
          <cell r="E5479">
            <v>9</v>
          </cell>
          <cell r="F5479">
            <v>45866</v>
          </cell>
          <cell r="G5479" t="str">
            <v>(武汉电气化局成达万高铁强电项目-达州主城区-达州南站)四川省达州市达川区达州南站</v>
          </cell>
          <cell r="H5479" t="str">
            <v>杨人志</v>
          </cell>
          <cell r="I5479">
            <v>18782679099</v>
          </cell>
        </row>
        <row r="5480">
          <cell r="A5480" t="str">
            <v>达钢</v>
          </cell>
          <cell r="B5480" t="str">
            <v>螺纹钢</v>
          </cell>
          <cell r="C5480" t="str">
            <v>HRB400E Φ22 9m</v>
          </cell>
          <cell r="D5480" t="str">
            <v>吨</v>
          </cell>
          <cell r="E5480">
            <v>9</v>
          </cell>
          <cell r="F5480">
            <v>45866</v>
          </cell>
          <cell r="G5480" t="str">
            <v>(武汉电气化局成达万高铁强电项目-达州主城区-达州南站)四川省达州市达川区达州南站</v>
          </cell>
          <cell r="H5480" t="str">
            <v>杨人志</v>
          </cell>
          <cell r="I5480">
            <v>18782679099</v>
          </cell>
        </row>
        <row r="5481">
          <cell r="A5481" t="str">
            <v>达钢</v>
          </cell>
          <cell r="B5481" t="str">
            <v>螺纹钢</v>
          </cell>
          <cell r="C5481" t="str">
            <v>HRB400E Φ25 9m</v>
          </cell>
          <cell r="D5481" t="str">
            <v>吨</v>
          </cell>
          <cell r="E5481">
            <v>12</v>
          </cell>
          <cell r="F5481">
            <v>45866</v>
          </cell>
          <cell r="G5481" t="str">
            <v>(武汉电气化局成达万高铁强电项目-达州主城区-达州南站)四川省达州市达川区达州南站</v>
          </cell>
          <cell r="H5481" t="str">
            <v>杨人志</v>
          </cell>
          <cell r="I5481">
            <v>18782679099</v>
          </cell>
        </row>
        <row r="5482">
          <cell r="A5482" t="str">
            <v>达钢</v>
          </cell>
          <cell r="B5482" t="str">
            <v>螺纹钢</v>
          </cell>
          <cell r="C5482" t="str">
            <v>HRB400E Φ18 12m</v>
          </cell>
          <cell r="D5482" t="str">
            <v>吨</v>
          </cell>
          <cell r="E5482">
            <v>21</v>
          </cell>
          <cell r="F5482">
            <v>45866</v>
          </cell>
          <cell r="G5482" t="str">
            <v>(武汉电气化局成达万高铁强电项目-达州主城区-达州南站)四川省达州市达川区达州南站</v>
          </cell>
          <cell r="H5482" t="str">
            <v>杨人志</v>
          </cell>
          <cell r="I5482">
            <v>18782679099</v>
          </cell>
        </row>
        <row r="5483">
          <cell r="A5483" t="str">
            <v>达钢</v>
          </cell>
          <cell r="B5483" t="str">
            <v>螺纹钢</v>
          </cell>
          <cell r="C5483" t="str">
            <v>HRB400E Φ12 9m</v>
          </cell>
          <cell r="D5483" t="str">
            <v>吨</v>
          </cell>
          <cell r="E5483">
            <v>12</v>
          </cell>
          <cell r="F5483">
            <v>45866</v>
          </cell>
          <cell r="G5483" t="str">
            <v>(武汉电气化局成达万高铁强电项目-达州主城区-达州南站)四川省达州市达川区达州南站</v>
          </cell>
          <cell r="H5483" t="str">
            <v>杨人志</v>
          </cell>
          <cell r="I5483">
            <v>18782679099</v>
          </cell>
        </row>
        <row r="5484">
          <cell r="A5484" t="str">
            <v>达钢</v>
          </cell>
          <cell r="B5484" t="str">
            <v>螺纹钢</v>
          </cell>
          <cell r="C5484" t="str">
            <v>HRB400E Φ16 9m</v>
          </cell>
          <cell r="D5484" t="str">
            <v>吨</v>
          </cell>
          <cell r="E5484">
            <v>9</v>
          </cell>
          <cell r="F5484">
            <v>45866</v>
          </cell>
          <cell r="G5484" t="str">
            <v>(武汉电气化局成达万高铁强电项目-达州主城区-达州南站)四川省达州市达川区达州南站</v>
          </cell>
          <cell r="H5484" t="str">
            <v>杨人志</v>
          </cell>
          <cell r="I5484">
            <v>18782679099</v>
          </cell>
        </row>
        <row r="5485">
          <cell r="A5485" t="str">
            <v>润耀</v>
          </cell>
          <cell r="B5485" t="str">
            <v>盘螺</v>
          </cell>
          <cell r="C5485" t="str">
            <v>HRB400E Φ10</v>
          </cell>
          <cell r="D5485" t="str">
            <v>吨</v>
          </cell>
          <cell r="E5485">
            <v>16</v>
          </cell>
          <cell r="F5485">
            <v>45866</v>
          </cell>
          <cell r="G5485" t="str">
            <v>(五冶建设扩建艺体中学二期工程)四川省成都市双流区光荣路成都艺体中学南200米</v>
          </cell>
          <cell r="H5485" t="str">
            <v>谢序强</v>
          </cell>
          <cell r="I5485">
            <v>13458588232</v>
          </cell>
        </row>
        <row r="5486">
          <cell r="A5486" t="str">
            <v>润耀</v>
          </cell>
          <cell r="B5486" t="str">
            <v>螺纹钢</v>
          </cell>
          <cell r="C5486" t="str">
            <v>HRB400E Φ12 9m</v>
          </cell>
          <cell r="D5486" t="str">
            <v>吨</v>
          </cell>
          <cell r="E5486">
            <v>77</v>
          </cell>
          <cell r="F5486">
            <v>45866</v>
          </cell>
          <cell r="G5486" t="str">
            <v>(五冶建设扩建艺体中学二期工程)四川省成都市双流区光荣路成都艺体中学南200米</v>
          </cell>
          <cell r="H5486" t="str">
            <v>谢序强</v>
          </cell>
          <cell r="I5486">
            <v>13458588232</v>
          </cell>
        </row>
        <row r="5487">
          <cell r="A5487" t="str">
            <v>润耀</v>
          </cell>
          <cell r="B5487" t="str">
            <v>螺纹钢</v>
          </cell>
          <cell r="C5487" t="str">
            <v>HRB400E Φ14 9m</v>
          </cell>
          <cell r="D5487" t="str">
            <v>吨</v>
          </cell>
          <cell r="E5487">
            <v>20</v>
          </cell>
          <cell r="F5487">
            <v>45866</v>
          </cell>
          <cell r="G5487" t="str">
            <v>(五冶建设扩建艺体中学二期工程)四川省成都市双流区光荣路成都艺体中学南200米</v>
          </cell>
          <cell r="H5487" t="str">
            <v>谢序强</v>
          </cell>
          <cell r="I5487">
            <v>13458588232</v>
          </cell>
        </row>
        <row r="5488">
          <cell r="A5488" t="str">
            <v>润耀</v>
          </cell>
          <cell r="B5488" t="str">
            <v>螺纹钢</v>
          </cell>
          <cell r="C5488" t="str">
            <v>HRB500E Φ12</v>
          </cell>
          <cell r="D5488" t="str">
            <v>吨</v>
          </cell>
          <cell r="E5488">
            <v>5</v>
          </cell>
          <cell r="F5488">
            <v>45866</v>
          </cell>
          <cell r="G5488" t="str">
            <v>(五冶建设扩建艺体中学二期工程)四川省成都市双流区光荣路成都艺体中学南200米</v>
          </cell>
          <cell r="H5488" t="str">
            <v>谢序强</v>
          </cell>
          <cell r="I5488">
            <v>13458588232</v>
          </cell>
        </row>
        <row r="5489">
          <cell r="A5489" t="str">
            <v>润耀</v>
          </cell>
          <cell r="B5489" t="str">
            <v>螺纹钢</v>
          </cell>
          <cell r="C5489" t="str">
            <v>HRB500E Φ14</v>
          </cell>
          <cell r="D5489" t="str">
            <v>吨</v>
          </cell>
          <cell r="E5489">
            <v>5</v>
          </cell>
          <cell r="F5489">
            <v>45866</v>
          </cell>
          <cell r="G5489" t="str">
            <v>(五冶建设扩建艺体中学二期工程)四川省成都市双流区光荣路成都艺体中学南200米</v>
          </cell>
          <cell r="H5489" t="str">
            <v>谢序强</v>
          </cell>
          <cell r="I5489">
            <v>13458588232</v>
          </cell>
        </row>
        <row r="5490">
          <cell r="A5490" t="str">
            <v>润耀</v>
          </cell>
          <cell r="B5490" t="str">
            <v>螺纹钢</v>
          </cell>
          <cell r="C5490" t="str">
            <v>HRB500E Φ16</v>
          </cell>
          <cell r="D5490" t="str">
            <v>吨</v>
          </cell>
          <cell r="E5490">
            <v>5</v>
          </cell>
          <cell r="F5490">
            <v>45866</v>
          </cell>
          <cell r="G5490" t="str">
            <v>(五冶建设扩建艺体中学二期工程)四川省成都市双流区光荣路成都艺体中学南200米</v>
          </cell>
          <cell r="H5490" t="str">
            <v>谢序强</v>
          </cell>
          <cell r="I5490">
            <v>13458588232</v>
          </cell>
        </row>
        <row r="5491">
          <cell r="A5491" t="str">
            <v>润耀</v>
          </cell>
          <cell r="B5491" t="str">
            <v>螺纹钢</v>
          </cell>
          <cell r="C5491" t="str">
            <v>HRB500E Φ18</v>
          </cell>
          <cell r="D5491" t="str">
            <v>吨</v>
          </cell>
          <cell r="E5491">
            <v>5</v>
          </cell>
          <cell r="F5491">
            <v>45866</v>
          </cell>
          <cell r="G5491" t="str">
            <v>(五冶建设扩建艺体中学二期工程)四川省成都市双流区光荣路成都艺体中学南200米</v>
          </cell>
          <cell r="H5491" t="str">
            <v>谢序强</v>
          </cell>
          <cell r="I5491">
            <v>13458588232</v>
          </cell>
        </row>
        <row r="5492">
          <cell r="A5492" t="str">
            <v>润耀</v>
          </cell>
          <cell r="B5492" t="str">
            <v>螺纹钢</v>
          </cell>
          <cell r="C5492" t="str">
            <v>HRB500E Φ20</v>
          </cell>
          <cell r="D5492" t="str">
            <v>吨</v>
          </cell>
          <cell r="E5492">
            <v>10</v>
          </cell>
          <cell r="F5492">
            <v>45866</v>
          </cell>
          <cell r="G5492" t="str">
            <v>(五冶建设扩建艺体中学二期工程)四川省成都市双流区光荣路成都艺体中学南200米</v>
          </cell>
          <cell r="H5492" t="str">
            <v>谢序强</v>
          </cell>
          <cell r="I5492">
            <v>13458588232</v>
          </cell>
        </row>
        <row r="5493">
          <cell r="A5493" t="str">
            <v>润耀</v>
          </cell>
          <cell r="B5493" t="str">
            <v>螺纹钢</v>
          </cell>
          <cell r="C5493" t="str">
            <v>HRB500E Φ22</v>
          </cell>
          <cell r="D5493" t="str">
            <v>吨</v>
          </cell>
          <cell r="E5493">
            <v>10</v>
          </cell>
          <cell r="F5493">
            <v>45866</v>
          </cell>
          <cell r="G5493" t="str">
            <v>(五冶建设扩建艺体中学二期工程)四川省成都市双流区光荣路成都艺体中学南200米</v>
          </cell>
          <cell r="H5493" t="str">
            <v>谢序强</v>
          </cell>
          <cell r="I5493">
            <v>13458588232</v>
          </cell>
        </row>
        <row r="5494">
          <cell r="A5494" t="str">
            <v>润耀</v>
          </cell>
          <cell r="B5494" t="str">
            <v>螺纹钢</v>
          </cell>
          <cell r="C5494" t="str">
            <v>HRB500E Φ25</v>
          </cell>
          <cell r="D5494" t="str">
            <v>吨</v>
          </cell>
          <cell r="E5494">
            <v>50</v>
          </cell>
          <cell r="F5494">
            <v>45866</v>
          </cell>
          <cell r="G5494" t="str">
            <v>(五冶建设扩建艺体中学二期工程)四川省成都市双流区光荣路成都艺体中学南200米</v>
          </cell>
          <cell r="H5494" t="str">
            <v>谢序强</v>
          </cell>
          <cell r="I5494">
            <v>13458588232</v>
          </cell>
        </row>
        <row r="5495">
          <cell r="A5495" t="str">
            <v>润耀</v>
          </cell>
          <cell r="B5495" t="str">
            <v>螺纹钢</v>
          </cell>
          <cell r="C5495" t="str">
            <v>HRB500E Φ28</v>
          </cell>
          <cell r="D5495" t="str">
            <v>吨</v>
          </cell>
          <cell r="E5495">
            <v>10</v>
          </cell>
          <cell r="F5495">
            <v>45866</v>
          </cell>
          <cell r="G5495" t="str">
            <v>(五冶建设扩建艺体中学二期工程)四川省成都市双流区光荣路成都艺体中学南200米</v>
          </cell>
          <cell r="H5495" t="str">
            <v>谢序强</v>
          </cell>
          <cell r="I5495">
            <v>13458588232</v>
          </cell>
        </row>
        <row r="5496">
          <cell r="A5496" t="str">
            <v>润耀</v>
          </cell>
          <cell r="B5496" t="str">
            <v>盘螺</v>
          </cell>
          <cell r="C5496" t="str">
            <v>HRB400E Φ8</v>
          </cell>
          <cell r="D5496" t="str">
            <v>吨</v>
          </cell>
          <cell r="E5496">
            <v>20</v>
          </cell>
          <cell r="F5496">
            <v>45866</v>
          </cell>
          <cell r="G5496" t="str">
            <v>（华西萌海科创农业生态谷）成都市简阳市白金山水库</v>
          </cell>
          <cell r="H5496" t="str">
            <v>石清国</v>
          </cell>
          <cell r="I5496">
            <v>13458642015</v>
          </cell>
        </row>
        <row r="5497">
          <cell r="A5497" t="str">
            <v>润耀</v>
          </cell>
          <cell r="B5497" t="str">
            <v>盘螺</v>
          </cell>
          <cell r="C5497" t="str">
            <v>HRB400E Φ10</v>
          </cell>
          <cell r="D5497" t="str">
            <v>吨</v>
          </cell>
          <cell r="E5497">
            <v>20</v>
          </cell>
          <cell r="F5497">
            <v>45866</v>
          </cell>
          <cell r="G5497" t="str">
            <v>（华西萌海科创农业生态谷）成都市简阳市白金山水库</v>
          </cell>
          <cell r="H5497" t="str">
            <v>石清国</v>
          </cell>
          <cell r="I5497">
            <v>13458642015</v>
          </cell>
        </row>
        <row r="5498">
          <cell r="A5498" t="str">
            <v>润耀</v>
          </cell>
          <cell r="B5498" t="str">
            <v>螺纹钢</v>
          </cell>
          <cell r="C5498" t="str">
            <v>HRB400E Φ12 9m</v>
          </cell>
          <cell r="D5498" t="str">
            <v>吨</v>
          </cell>
          <cell r="E5498">
            <v>10</v>
          </cell>
          <cell r="F5498">
            <v>45866</v>
          </cell>
          <cell r="G5498" t="str">
            <v>（华西萌海科创农业生态谷）成都市简阳市白金山水库</v>
          </cell>
          <cell r="H5498" t="str">
            <v>石清国</v>
          </cell>
          <cell r="I5498">
            <v>13458642015</v>
          </cell>
        </row>
        <row r="5499">
          <cell r="A5499" t="str">
            <v>润耀</v>
          </cell>
          <cell r="B5499" t="str">
            <v>螺纹钢</v>
          </cell>
          <cell r="C5499" t="str">
            <v>HRB400E Φ14 9m</v>
          </cell>
          <cell r="D5499" t="str">
            <v>吨</v>
          </cell>
          <cell r="E5499">
            <v>3</v>
          </cell>
          <cell r="F5499">
            <v>45866</v>
          </cell>
          <cell r="G5499" t="str">
            <v>（华西萌海科创农业生态谷）成都市简阳市白金山水库</v>
          </cell>
          <cell r="H5499" t="str">
            <v>石清国</v>
          </cell>
          <cell r="I5499">
            <v>13458642015</v>
          </cell>
        </row>
        <row r="5500">
          <cell r="A5500" t="str">
            <v>润耀</v>
          </cell>
          <cell r="B5500" t="str">
            <v>螺纹钢</v>
          </cell>
          <cell r="C5500" t="str">
            <v>HRB500E Φ14</v>
          </cell>
          <cell r="D5500" t="str">
            <v>吨</v>
          </cell>
          <cell r="E5500">
            <v>3</v>
          </cell>
          <cell r="F5500">
            <v>45866</v>
          </cell>
          <cell r="G5500" t="str">
            <v>（华西萌海科创农业生态谷）成都市简阳市白金山水库</v>
          </cell>
          <cell r="H5500" t="str">
            <v>石清国</v>
          </cell>
          <cell r="I5500">
            <v>13458642015</v>
          </cell>
        </row>
        <row r="5501">
          <cell r="A5501" t="str">
            <v>润耀</v>
          </cell>
          <cell r="B5501" t="str">
            <v>螺纹钢</v>
          </cell>
          <cell r="C5501" t="str">
            <v>HRB500E Φ16</v>
          </cell>
          <cell r="D5501" t="str">
            <v>吨</v>
          </cell>
          <cell r="E5501">
            <v>5</v>
          </cell>
          <cell r="F5501">
            <v>45866</v>
          </cell>
          <cell r="G5501" t="str">
            <v>（华西萌海科创农业生态谷）成都市简阳市白金山水库</v>
          </cell>
          <cell r="H5501" t="str">
            <v>石清国</v>
          </cell>
          <cell r="I5501">
            <v>13458642015</v>
          </cell>
        </row>
        <row r="5502">
          <cell r="A5502" t="str">
            <v>润耀</v>
          </cell>
          <cell r="B5502" t="str">
            <v>螺纹钢</v>
          </cell>
          <cell r="C5502" t="str">
            <v>HRB500E Φ18</v>
          </cell>
          <cell r="D5502" t="str">
            <v>吨</v>
          </cell>
          <cell r="E5502">
            <v>3</v>
          </cell>
          <cell r="F5502">
            <v>45866</v>
          </cell>
          <cell r="G5502" t="str">
            <v>（华西萌海科创农业生态谷）成都市简阳市白金山水库</v>
          </cell>
          <cell r="H5502" t="str">
            <v>石清国</v>
          </cell>
          <cell r="I5502">
            <v>13458642015</v>
          </cell>
        </row>
        <row r="5503">
          <cell r="A5503" t="str">
            <v>润耀</v>
          </cell>
          <cell r="B5503" t="str">
            <v>螺纹钢</v>
          </cell>
          <cell r="C5503" t="str">
            <v>HRB500E Φ20</v>
          </cell>
          <cell r="D5503" t="str">
            <v>吨</v>
          </cell>
          <cell r="E5503">
            <v>13</v>
          </cell>
          <cell r="F5503">
            <v>45866</v>
          </cell>
          <cell r="G5503" t="str">
            <v>（华西萌海科创农业生态谷）成都市简阳市白金山水库</v>
          </cell>
          <cell r="H5503" t="str">
            <v>石清国</v>
          </cell>
          <cell r="I5503">
            <v>13458642015</v>
          </cell>
        </row>
        <row r="5504">
          <cell r="A5504" t="str">
            <v>润耀</v>
          </cell>
          <cell r="B5504" t="str">
            <v>螺纹钢</v>
          </cell>
          <cell r="C5504" t="str">
            <v>HRB500E Φ22</v>
          </cell>
          <cell r="D5504" t="str">
            <v>吨</v>
          </cell>
          <cell r="E5504">
            <v>6</v>
          </cell>
          <cell r="F5504">
            <v>45866</v>
          </cell>
          <cell r="G5504" t="str">
            <v>（华西萌海科创农业生态谷）成都市简阳市白金山水库</v>
          </cell>
          <cell r="H5504" t="str">
            <v>石清国</v>
          </cell>
          <cell r="I5504">
            <v>13458642015</v>
          </cell>
        </row>
        <row r="5505">
          <cell r="A5505" t="str">
            <v>润耀</v>
          </cell>
          <cell r="B5505" t="str">
            <v>螺纹钢</v>
          </cell>
          <cell r="C5505" t="str">
            <v>HRB500E Φ25</v>
          </cell>
          <cell r="D5505" t="str">
            <v>吨</v>
          </cell>
          <cell r="E5505">
            <v>22</v>
          </cell>
          <cell r="F5505">
            <v>45866</v>
          </cell>
          <cell r="G5505" t="str">
            <v>（华西萌海科创农业生态谷）成都市简阳市白金山水库</v>
          </cell>
          <cell r="H5505" t="str">
            <v>石清国</v>
          </cell>
          <cell r="I5505">
            <v>13458642015</v>
          </cell>
        </row>
        <row r="5506">
          <cell r="A5506" t="str">
            <v>润耀</v>
          </cell>
          <cell r="B5506" t="str">
            <v>盘螺</v>
          </cell>
          <cell r="C5506" t="str">
            <v>HRB400E Φ10</v>
          </cell>
          <cell r="D5506" t="str">
            <v>吨</v>
          </cell>
          <cell r="E5506">
            <v>35</v>
          </cell>
          <cell r="F5506">
            <v>45866</v>
          </cell>
          <cell r="G5506" t="str">
            <v>（中铁广州局-成渝扩容2标）四川省资阳市雁江区石岭镇易家沟2号梁场</v>
          </cell>
          <cell r="H5506" t="str">
            <v>刘沛琦</v>
          </cell>
          <cell r="I5506">
            <v>18011784798</v>
          </cell>
        </row>
        <row r="5507">
          <cell r="A5507" t="str">
            <v>润耀</v>
          </cell>
          <cell r="B5507" t="str">
            <v>螺纹钢</v>
          </cell>
          <cell r="C5507" t="str">
            <v>HRB400E Φ12*9m</v>
          </cell>
          <cell r="D5507" t="str">
            <v>吨</v>
          </cell>
          <cell r="E5507">
            <v>35</v>
          </cell>
          <cell r="F5507">
            <v>45866</v>
          </cell>
          <cell r="G5507" t="str">
            <v>（中铁广州局-成渝扩容2标）四川省资阳市雁江区石岭镇易家沟2号梁场</v>
          </cell>
          <cell r="H5507" t="str">
            <v>刘沛琦</v>
          </cell>
          <cell r="I5507">
            <v>18011784798</v>
          </cell>
        </row>
        <row r="5508">
          <cell r="A5508" t="str">
            <v>润耀</v>
          </cell>
          <cell r="B5508" t="str">
            <v>螺纹钢</v>
          </cell>
          <cell r="C5508" t="str">
            <v>HRB400E Φ16*9m</v>
          </cell>
          <cell r="D5508" t="str">
            <v>吨</v>
          </cell>
          <cell r="E5508">
            <v>35</v>
          </cell>
          <cell r="F5508">
            <v>45866</v>
          </cell>
          <cell r="G5508" t="str">
            <v>（中铁广州局-成渝扩容2标）四川省资阳市雁江区石岭镇易家沟2号梁场</v>
          </cell>
          <cell r="H5508" t="str">
            <v>刘沛琦</v>
          </cell>
          <cell r="I5508">
            <v>18011784798</v>
          </cell>
        </row>
        <row r="5509">
          <cell r="A5509" t="str">
            <v>润耀</v>
          </cell>
          <cell r="B5509" t="str">
            <v>螺纹钢</v>
          </cell>
          <cell r="C5509" t="str">
            <v>HRB400E Φ25*9m</v>
          </cell>
          <cell r="D5509" t="str">
            <v>吨</v>
          </cell>
          <cell r="E5509">
            <v>35</v>
          </cell>
          <cell r="F5509">
            <v>45866</v>
          </cell>
          <cell r="G5509" t="str">
            <v>（中铁广州局-成渝扩容2标）四川省资阳市雁江区石岭镇易家沟2号梁场</v>
          </cell>
          <cell r="H5509" t="str">
            <v>刘沛琦</v>
          </cell>
          <cell r="I5509">
            <v>18011784798</v>
          </cell>
        </row>
        <row r="5510">
          <cell r="A5510" t="str">
            <v>润耀</v>
          </cell>
          <cell r="B5510" t="str">
            <v>高线</v>
          </cell>
          <cell r="C5510" t="str">
            <v>HPB300Φ10</v>
          </cell>
          <cell r="D5510" t="str">
            <v>吨</v>
          </cell>
          <cell r="E5510">
            <v>15</v>
          </cell>
          <cell r="F5510">
            <v>45866</v>
          </cell>
          <cell r="G5510" t="str">
            <v>（中铁五局-成渝扩容3标）四川省资阳市雁江区伍隍镇铺子村雁江区X138</v>
          </cell>
          <cell r="H5510" t="str">
            <v>王健</v>
          </cell>
          <cell r="I5510">
            <v>17726168395</v>
          </cell>
        </row>
        <row r="5511">
          <cell r="A5511" t="str">
            <v>润耀</v>
          </cell>
          <cell r="B5511" t="str">
            <v>盘螺</v>
          </cell>
          <cell r="C5511" t="str">
            <v>HRB400E Φ12</v>
          </cell>
          <cell r="D5511" t="str">
            <v>吨</v>
          </cell>
          <cell r="E5511">
            <v>20</v>
          </cell>
          <cell r="F5511">
            <v>45866</v>
          </cell>
          <cell r="G5511" t="str">
            <v>（中铁五局-成渝扩容3标）四川省资阳市雁江区伍隍镇铺子村雁江区X138</v>
          </cell>
          <cell r="H5511" t="str">
            <v>王健</v>
          </cell>
          <cell r="I5511">
            <v>17726168395</v>
          </cell>
        </row>
        <row r="5512">
          <cell r="A5512" t="str">
            <v>润耀</v>
          </cell>
          <cell r="B5512" t="str">
            <v>螺纹钢</v>
          </cell>
          <cell r="C5512" t="str">
            <v>HRB400E Φ20 12m</v>
          </cell>
          <cell r="D5512" t="str">
            <v>吨</v>
          </cell>
          <cell r="E5512">
            <v>35</v>
          </cell>
          <cell r="F5512">
            <v>45866</v>
          </cell>
          <cell r="G5512" t="str">
            <v>（中铁五局-成渝扩容3标）四川省资阳市雁江区伍隍镇铺子村雁江区X138</v>
          </cell>
          <cell r="H5512" t="str">
            <v>王健</v>
          </cell>
          <cell r="I5512">
            <v>17726168395</v>
          </cell>
        </row>
        <row r="5513">
          <cell r="A5513" t="str">
            <v>润耀</v>
          </cell>
          <cell r="B5513" t="str">
            <v>高线</v>
          </cell>
          <cell r="C5513" t="str">
            <v>HPB300Φ12</v>
          </cell>
          <cell r="D5513" t="str">
            <v>吨</v>
          </cell>
          <cell r="E5513">
            <v>35</v>
          </cell>
          <cell r="F5513">
            <v>45866</v>
          </cell>
          <cell r="G5513" t="str">
            <v>（中铁广州局-成渝扩容2标）成渝扩容项目ZCB3-2标2#钢筋厂【雁江区联盟桥东北50米(资资路) 】</v>
          </cell>
          <cell r="H5513" t="str">
            <v>刘沛琦</v>
          </cell>
          <cell r="I5513">
            <v>18011784798</v>
          </cell>
        </row>
        <row r="5514">
          <cell r="A5514" t="str">
            <v>润耀</v>
          </cell>
          <cell r="B5514" t="str">
            <v>盘螺</v>
          </cell>
          <cell r="C5514" t="str">
            <v>HRB400E Φ12</v>
          </cell>
          <cell r="D5514" t="str">
            <v>吨</v>
          </cell>
          <cell r="E5514">
            <v>35</v>
          </cell>
          <cell r="F5514">
            <v>45866</v>
          </cell>
          <cell r="G5514" t="str">
            <v>（中铁广州局-成渝扩容2标）成渝扩容项目ZCB3-2标2#钢筋厂【雁江区联盟桥东北50米(资资路) 】</v>
          </cell>
          <cell r="H5514" t="str">
            <v>刘沛琦</v>
          </cell>
          <cell r="I5514">
            <v>18011784798</v>
          </cell>
        </row>
        <row r="5515">
          <cell r="A5515" t="str">
            <v>润耀</v>
          </cell>
          <cell r="B5515" t="str">
            <v>螺纹钢</v>
          </cell>
          <cell r="C5515" t="str">
            <v>HRB400E Φ16*12m</v>
          </cell>
          <cell r="D5515" t="str">
            <v>吨</v>
          </cell>
          <cell r="E5515">
            <v>35</v>
          </cell>
          <cell r="F5515">
            <v>45866</v>
          </cell>
          <cell r="G5515" t="str">
            <v>（中铁广州局-成渝扩容2标）成渝扩容项目ZCB3-2标2#钢筋厂【雁江区联盟桥东北50米(资资路) 】</v>
          </cell>
          <cell r="H5515" t="str">
            <v>刘沛琦</v>
          </cell>
          <cell r="I5515">
            <v>18011784798</v>
          </cell>
        </row>
        <row r="5516">
          <cell r="A5516" t="str">
            <v>润耀</v>
          </cell>
          <cell r="B5516" t="str">
            <v>螺纹钢</v>
          </cell>
          <cell r="C5516" t="str">
            <v>HRB400E Φ22*12m</v>
          </cell>
          <cell r="D5516" t="str">
            <v>吨</v>
          </cell>
          <cell r="E5516">
            <v>35</v>
          </cell>
          <cell r="F5516">
            <v>45866</v>
          </cell>
          <cell r="G5516" t="str">
            <v>（中铁广州局-成渝扩容2标）成渝扩容项目ZCB3-2标2#钢筋厂【雁江区联盟桥东北50米(资资路) 】</v>
          </cell>
          <cell r="H5516" t="str">
            <v>刘沛琦</v>
          </cell>
          <cell r="I5516">
            <v>18011784798</v>
          </cell>
        </row>
        <row r="5517">
          <cell r="A5517" t="str">
            <v>润耀</v>
          </cell>
          <cell r="B5517" t="str">
            <v>螺纹钢</v>
          </cell>
          <cell r="C5517" t="str">
            <v>HRB400E Φ25*9m</v>
          </cell>
          <cell r="D5517" t="str">
            <v>吨</v>
          </cell>
          <cell r="E5517">
            <v>70</v>
          </cell>
          <cell r="F5517">
            <v>45866</v>
          </cell>
          <cell r="G5517" t="str">
            <v>（中铁广州局-成渝扩容2标）成渝扩容项目ZCB3-2标2#钢筋厂【雁江区联盟桥东北50米(资资路) 】</v>
          </cell>
          <cell r="H5517" t="str">
            <v>刘沛琦</v>
          </cell>
          <cell r="I5517">
            <v>18011784798</v>
          </cell>
        </row>
        <row r="5518">
          <cell r="A5518" t="str">
            <v>钢固融</v>
          </cell>
          <cell r="B5518" t="str">
            <v>高线</v>
          </cell>
          <cell r="C5518" t="str">
            <v>HPB300Φ8</v>
          </cell>
          <cell r="D5518" t="str">
            <v>吨</v>
          </cell>
          <cell r="E5518">
            <v>35</v>
          </cell>
          <cell r="F5518">
            <v>45867</v>
          </cell>
          <cell r="G5518" t="str">
            <v>（中铁广州局-成渝扩容2标）四川省资阳市雁江区石岭镇易家沟2号梁场</v>
          </cell>
          <cell r="H5518" t="str">
            <v>刘沛琦</v>
          </cell>
          <cell r="I5518">
            <v>18011784798</v>
          </cell>
        </row>
        <row r="5519">
          <cell r="A5519" t="str">
            <v>钢固融</v>
          </cell>
          <cell r="B5519" t="str">
            <v>高线</v>
          </cell>
          <cell r="C5519" t="str">
            <v>HPB300Φ8</v>
          </cell>
          <cell r="D5519" t="str">
            <v>吨</v>
          </cell>
          <cell r="E5519">
            <v>10</v>
          </cell>
          <cell r="F5519">
            <v>45867</v>
          </cell>
          <cell r="G5519" t="str">
            <v>（中铁二局-成渝扩容4标）四川省成都市简阳市杨家镇桐子湾村二局拌合站</v>
          </cell>
          <cell r="H5519" t="str">
            <v>陈钢</v>
          </cell>
          <cell r="I5519">
            <v>13018165813</v>
          </cell>
        </row>
        <row r="5520">
          <cell r="A5520" t="str">
            <v>钢固融</v>
          </cell>
          <cell r="B5520" t="str">
            <v>高线</v>
          </cell>
          <cell r="C5520" t="str">
            <v>HPB300Φ12</v>
          </cell>
          <cell r="D5520" t="str">
            <v>吨</v>
          </cell>
          <cell r="E5520">
            <v>25</v>
          </cell>
          <cell r="F5520">
            <v>45867</v>
          </cell>
          <cell r="G5520" t="str">
            <v>（中铁二局-成渝扩容4标）四川省成都市简阳市杨家镇桐子湾村二局拌合站</v>
          </cell>
          <cell r="H5520" t="str">
            <v>陈钢</v>
          </cell>
          <cell r="I5520">
            <v>13018165813</v>
          </cell>
        </row>
        <row r="5521">
          <cell r="A5521" t="str">
            <v>润耀</v>
          </cell>
          <cell r="B5521" t="str">
            <v>盘圆</v>
          </cell>
          <cell r="C5521" t="str">
            <v>HPB300Ф12</v>
          </cell>
          <cell r="D5521" t="str">
            <v>吨</v>
          </cell>
          <cell r="E5521">
            <v>35</v>
          </cell>
          <cell r="F5521">
            <v>45867</v>
          </cell>
          <cell r="G5521" t="str">
            <v>（中铁一局四公司康新高速TJ1-1标贡不卡隧道）四川省甘孜州康定市折多塘村车管所旁</v>
          </cell>
          <cell r="H5521" t="str">
            <v>李彰</v>
          </cell>
          <cell r="I5521">
            <v>18523285235</v>
          </cell>
        </row>
        <row r="5522">
          <cell r="A5522" t="str">
            <v>润耀</v>
          </cell>
          <cell r="B5522" t="str">
            <v>盘圆</v>
          </cell>
          <cell r="C5522" t="str">
            <v>HPB300Ф8</v>
          </cell>
          <cell r="D5522" t="str">
            <v>吨</v>
          </cell>
          <cell r="E5522">
            <v>35</v>
          </cell>
          <cell r="F5522">
            <v>45867</v>
          </cell>
          <cell r="G5522" t="str">
            <v>（中铁一局四公司康新高速TJ1-1标贡不卡隧道）四川省甘孜州康定市折多塘村车管所旁</v>
          </cell>
          <cell r="H5522" t="str">
            <v>李彰</v>
          </cell>
          <cell r="I5522">
            <v>18523285235</v>
          </cell>
        </row>
        <row r="5523">
          <cell r="A5523" t="str">
            <v>润耀</v>
          </cell>
          <cell r="B5523" t="str">
            <v>螺纹钢</v>
          </cell>
          <cell r="C5523" t="str">
            <v>HRB400EФ25*9m</v>
          </cell>
          <cell r="D5523" t="str">
            <v>吨</v>
          </cell>
          <cell r="E5523">
            <v>35</v>
          </cell>
          <cell r="F5523">
            <v>45867</v>
          </cell>
          <cell r="G5523" t="str">
            <v>（中铁一局四公司康新高速TJ1-1标贡不卡隧道）四川省甘孜州康定市折多塘村车管所旁</v>
          </cell>
          <cell r="H5523" t="str">
            <v>李彰</v>
          </cell>
          <cell r="I5523">
            <v>18523285235</v>
          </cell>
        </row>
        <row r="5524">
          <cell r="A5524" t="str">
            <v>润耀</v>
          </cell>
          <cell r="B5524" t="str">
            <v>盘圆</v>
          </cell>
          <cell r="C5524" t="str">
            <v>HPB300Ф12</v>
          </cell>
          <cell r="D5524" t="str">
            <v>吨</v>
          </cell>
          <cell r="E5524">
            <v>35</v>
          </cell>
          <cell r="F5524">
            <v>45867</v>
          </cell>
          <cell r="G5524" t="str">
            <v>（中铁一局四公司康新高速TJ1-1标康定隧道）四川省甘孜州康定市榆林街道甘孜州博物馆旁</v>
          </cell>
          <cell r="H5524" t="str">
            <v>王永强</v>
          </cell>
          <cell r="I5524">
            <v>15929204416</v>
          </cell>
        </row>
        <row r="5525">
          <cell r="A5525" t="str">
            <v>润耀</v>
          </cell>
          <cell r="B5525" t="str">
            <v>盘圆</v>
          </cell>
          <cell r="C5525" t="str">
            <v>HPB300Ф8</v>
          </cell>
          <cell r="D5525" t="str">
            <v>吨</v>
          </cell>
          <cell r="E5525">
            <v>35</v>
          </cell>
          <cell r="F5525">
            <v>45867</v>
          </cell>
          <cell r="G5525" t="str">
            <v>（中铁一局四公司康新高速TJ1-1标康定隧道）四川省甘孜州康定市榆林街道甘孜州博物馆旁</v>
          </cell>
          <cell r="H5525" t="str">
            <v>王永强</v>
          </cell>
          <cell r="I5525">
            <v>15929204416</v>
          </cell>
        </row>
        <row r="5526">
          <cell r="A5526" t="str">
            <v>润耀</v>
          </cell>
          <cell r="B5526" t="str">
            <v>螺纹钢</v>
          </cell>
          <cell r="C5526" t="str">
            <v>HRB400EФ22*9mm</v>
          </cell>
          <cell r="D5526" t="str">
            <v>吨</v>
          </cell>
          <cell r="E5526">
            <v>35</v>
          </cell>
          <cell r="F5526">
            <v>45867</v>
          </cell>
          <cell r="G5526" t="str">
            <v>（中铁一局四公司康新高速TJ1-1标康定隧道）四川省甘孜州康定市榆林街道甘孜州博物馆旁</v>
          </cell>
          <cell r="H5526" t="str">
            <v>王永强</v>
          </cell>
          <cell r="I5526">
            <v>15929204416</v>
          </cell>
        </row>
        <row r="5527">
          <cell r="A5527" t="str">
            <v>润耀</v>
          </cell>
          <cell r="B5527" t="str">
            <v>盘螺</v>
          </cell>
          <cell r="C5527" t="str">
            <v>HRB400E Φ6</v>
          </cell>
          <cell r="D5527" t="str">
            <v>吨</v>
          </cell>
          <cell r="E5527">
            <v>2.5</v>
          </cell>
          <cell r="F5527">
            <v>45867</v>
          </cell>
          <cell r="G5527" t="str">
            <v>（华西简阳西城嘉苑）四川省成都市简阳市简城街道高屋村</v>
          </cell>
          <cell r="H5527" t="str">
            <v>张瀚镭</v>
          </cell>
          <cell r="I5527">
            <v>15884666220</v>
          </cell>
        </row>
        <row r="5528">
          <cell r="A5528" t="str">
            <v>润耀</v>
          </cell>
          <cell r="B5528" t="str">
            <v>盘螺</v>
          </cell>
          <cell r="C5528" t="str">
            <v>HRB400E Φ8</v>
          </cell>
          <cell r="D5528" t="str">
            <v>吨</v>
          </cell>
          <cell r="E5528">
            <v>35</v>
          </cell>
          <cell r="F5528">
            <v>45867</v>
          </cell>
          <cell r="G5528" t="str">
            <v>（华西简阳西城嘉苑）四川省成都市简阳市简城街道高屋村</v>
          </cell>
          <cell r="H5528" t="str">
            <v>张瀚镭</v>
          </cell>
          <cell r="I5528">
            <v>15884666220</v>
          </cell>
        </row>
        <row r="5529">
          <cell r="A5529" t="str">
            <v>润耀</v>
          </cell>
          <cell r="B5529" t="str">
            <v>盘螺</v>
          </cell>
          <cell r="C5529" t="str">
            <v>HRB400E Φ10</v>
          </cell>
          <cell r="D5529" t="str">
            <v>吨</v>
          </cell>
          <cell r="E5529">
            <v>36</v>
          </cell>
          <cell r="F5529">
            <v>45867</v>
          </cell>
          <cell r="G5529" t="str">
            <v>（华西简阳西城嘉苑）四川省成都市简阳市简城街道高屋村</v>
          </cell>
          <cell r="H5529" t="str">
            <v>张瀚镭</v>
          </cell>
          <cell r="I5529">
            <v>15884666220</v>
          </cell>
        </row>
        <row r="5530">
          <cell r="A5530" t="str">
            <v>润耀</v>
          </cell>
          <cell r="B5530" t="str">
            <v>盘螺</v>
          </cell>
          <cell r="C5530" t="str">
            <v>HRB400E Φ12</v>
          </cell>
          <cell r="D5530" t="str">
            <v>吨</v>
          </cell>
          <cell r="E5530">
            <v>15.5</v>
          </cell>
          <cell r="F5530">
            <v>45867</v>
          </cell>
          <cell r="G5530" t="str">
            <v>（华西简阳西城嘉苑）四川省成都市简阳市简城街道高屋村</v>
          </cell>
          <cell r="H5530" t="str">
            <v>张瀚镭</v>
          </cell>
          <cell r="I5530">
            <v>15884666220</v>
          </cell>
        </row>
        <row r="5531">
          <cell r="A5531" t="str">
            <v>润耀</v>
          </cell>
          <cell r="B5531" t="str">
            <v>螺纹钢</v>
          </cell>
          <cell r="C5531" t="str">
            <v>HRB400E Φ14 9m</v>
          </cell>
          <cell r="D5531" t="str">
            <v>吨</v>
          </cell>
          <cell r="E5531">
            <v>6</v>
          </cell>
          <cell r="F5531">
            <v>45867</v>
          </cell>
          <cell r="G5531" t="str">
            <v>（华西简阳西城嘉苑）四川省成都市简阳市简城街道高屋村</v>
          </cell>
          <cell r="H5531" t="str">
            <v>张瀚镭</v>
          </cell>
          <cell r="I5531">
            <v>15884666220</v>
          </cell>
        </row>
        <row r="5532">
          <cell r="A5532" t="str">
            <v>润耀</v>
          </cell>
          <cell r="B5532" t="str">
            <v>螺纹钢</v>
          </cell>
          <cell r="C5532" t="str">
            <v>HRB400E Φ16 9m</v>
          </cell>
          <cell r="D5532" t="str">
            <v>吨</v>
          </cell>
          <cell r="E5532">
            <v>6</v>
          </cell>
          <cell r="F5532">
            <v>45867</v>
          </cell>
          <cell r="G5532" t="str">
            <v>（华西简阳西城嘉苑）四川省成都市简阳市简城街道高屋村</v>
          </cell>
          <cell r="H5532" t="str">
            <v>张瀚镭</v>
          </cell>
          <cell r="I5532">
            <v>15884666220</v>
          </cell>
        </row>
        <row r="5533">
          <cell r="A5533" t="str">
            <v>润耀</v>
          </cell>
          <cell r="B5533" t="str">
            <v>螺纹钢</v>
          </cell>
          <cell r="C5533" t="str">
            <v>HRB400E Φ18 9m</v>
          </cell>
          <cell r="D5533" t="str">
            <v>吨</v>
          </cell>
          <cell r="E5533">
            <v>2.5</v>
          </cell>
          <cell r="F5533">
            <v>45867</v>
          </cell>
          <cell r="G5533" t="str">
            <v>（华西简阳西城嘉苑）四川省成都市简阳市简城街道高屋村</v>
          </cell>
          <cell r="H5533" t="str">
            <v>张瀚镭</v>
          </cell>
          <cell r="I5533">
            <v>15884666220</v>
          </cell>
        </row>
        <row r="5534">
          <cell r="A5534" t="str">
            <v>润耀</v>
          </cell>
          <cell r="B5534" t="str">
            <v>螺纹钢</v>
          </cell>
          <cell r="C5534" t="str">
            <v>HRB400E Φ20 9m</v>
          </cell>
          <cell r="D5534" t="str">
            <v>吨</v>
          </cell>
          <cell r="E5534">
            <v>2.5</v>
          </cell>
          <cell r="F5534">
            <v>45867</v>
          </cell>
          <cell r="G5534" t="str">
            <v>（华西简阳西城嘉苑）四川省成都市简阳市简城街道高屋村</v>
          </cell>
          <cell r="H5534" t="str">
            <v>张瀚镭</v>
          </cell>
          <cell r="I5534">
            <v>15884666220</v>
          </cell>
        </row>
        <row r="5535">
          <cell r="A5535" t="str">
            <v>润耀</v>
          </cell>
          <cell r="B5535" t="str">
            <v>盘螺</v>
          </cell>
          <cell r="C5535" t="str">
            <v>HRB400E Φ8</v>
          </cell>
          <cell r="D5535" t="str">
            <v>吨</v>
          </cell>
          <cell r="E5535">
            <v>10</v>
          </cell>
          <cell r="F5535">
            <v>45867</v>
          </cell>
          <cell r="G5535" t="str">
            <v>(宜宾兴港三江新区长江工业园保障性租赁住房建设项目-土建)四川省宜宾市翠屏区永善路南段宜宾市三江新区长江工业园区</v>
          </cell>
          <cell r="H5535" t="str">
            <v>刘鹏</v>
          </cell>
          <cell r="I5535">
            <v>15528967666</v>
          </cell>
        </row>
        <row r="5536">
          <cell r="A5536" t="str">
            <v>润耀</v>
          </cell>
          <cell r="B5536" t="str">
            <v>盘螺</v>
          </cell>
          <cell r="C5536" t="str">
            <v>HRB400E Φ10</v>
          </cell>
          <cell r="D5536" t="str">
            <v>吨</v>
          </cell>
          <cell r="E5536">
            <v>5</v>
          </cell>
          <cell r="F5536">
            <v>45867</v>
          </cell>
          <cell r="G5536" t="str">
            <v>(宜宾兴港三江新区长江工业园保障性租赁住房建设项目-土建)四川省宜宾市翠屏区永善路南段宜宾市三江新区长江工业园区</v>
          </cell>
          <cell r="H5536" t="str">
            <v>刘鹏</v>
          </cell>
          <cell r="I5536">
            <v>15528967666</v>
          </cell>
        </row>
        <row r="5537">
          <cell r="A5537" t="str">
            <v>润耀</v>
          </cell>
          <cell r="B5537" t="str">
            <v>盘螺</v>
          </cell>
          <cell r="C5537" t="str">
            <v>HRB400E Φ12</v>
          </cell>
          <cell r="D5537" t="str">
            <v>吨</v>
          </cell>
          <cell r="E5537">
            <v>16</v>
          </cell>
          <cell r="F5537">
            <v>45867</v>
          </cell>
          <cell r="G5537" t="str">
            <v>(宜宾兴港三江新区长江工业园保障性租赁住房建设项目-土建)四川省宜宾市翠屏区永善路南段宜宾市三江新区长江工业园区</v>
          </cell>
          <cell r="H5537" t="str">
            <v>刘鹏</v>
          </cell>
          <cell r="I5537">
            <v>15528967666</v>
          </cell>
        </row>
        <row r="5538">
          <cell r="A5538" t="str">
            <v>润耀</v>
          </cell>
          <cell r="B5538" t="str">
            <v>螺纹钢</v>
          </cell>
          <cell r="C5538" t="str">
            <v>HRB400E Φ16 9m</v>
          </cell>
          <cell r="D5538" t="str">
            <v>吨</v>
          </cell>
          <cell r="E5538">
            <v>15</v>
          </cell>
          <cell r="F5538">
            <v>45867</v>
          </cell>
          <cell r="G5538" t="str">
            <v>(宜宾兴港三江新区长江工业园保障性租赁住房建设项目-土建)四川省宜宾市翠屏区永善路南段宜宾市三江新区长江工业园区</v>
          </cell>
          <cell r="H5538" t="str">
            <v>刘鹏</v>
          </cell>
          <cell r="I5538">
            <v>15528967666</v>
          </cell>
        </row>
        <row r="5539">
          <cell r="A5539" t="str">
            <v>润耀</v>
          </cell>
          <cell r="B5539" t="str">
            <v>螺纹钢</v>
          </cell>
          <cell r="C5539" t="str">
            <v>HRB400E Φ20 9m</v>
          </cell>
          <cell r="D5539" t="str">
            <v>吨</v>
          </cell>
          <cell r="E5539">
            <v>6</v>
          </cell>
          <cell r="F5539">
            <v>45867</v>
          </cell>
          <cell r="G5539" t="str">
            <v>(宜宾兴港三江新区长江工业园保障性租赁住房建设项目-土建)四川省宜宾市翠屏区永善路南段宜宾市三江新区长江工业园区</v>
          </cell>
          <cell r="H5539" t="str">
            <v>刘鹏</v>
          </cell>
          <cell r="I5539">
            <v>15528967666</v>
          </cell>
        </row>
        <row r="5540">
          <cell r="A5540" t="str">
            <v>润耀</v>
          </cell>
          <cell r="B5540" t="str">
            <v>螺纹钢</v>
          </cell>
          <cell r="C5540" t="str">
            <v>HRB400E Φ22 9m</v>
          </cell>
          <cell r="D5540" t="str">
            <v>吨</v>
          </cell>
          <cell r="E5540">
            <v>20</v>
          </cell>
          <cell r="F5540">
            <v>45867</v>
          </cell>
          <cell r="G5540" t="str">
            <v>(宜宾兴港三江新区长江工业园保障性租赁住房建设项目-土建)四川省宜宾市翠屏区永善路南段宜宾市三江新区长江工业园区</v>
          </cell>
          <cell r="H5540" t="str">
            <v>刘鹏</v>
          </cell>
          <cell r="I5540">
            <v>15528967666</v>
          </cell>
        </row>
        <row r="5541">
          <cell r="A5541" t="str">
            <v>润耀</v>
          </cell>
          <cell r="B5541" t="str">
            <v>螺纹钢</v>
          </cell>
          <cell r="C5541" t="str">
            <v>HRB400E Φ25 9m</v>
          </cell>
          <cell r="D5541" t="str">
            <v>吨</v>
          </cell>
          <cell r="E5541">
            <v>35</v>
          </cell>
          <cell r="F5541">
            <v>45867</v>
          </cell>
          <cell r="G5541" t="str">
            <v>(宜宾兴港三江新区长江工业园保障性租赁住房建设项目-土建)四川省宜宾市翠屏区永善路南段宜宾市三江新区长江工业园区</v>
          </cell>
          <cell r="H5541" t="str">
            <v>刘鹏</v>
          </cell>
          <cell r="I5541">
            <v>15528967666</v>
          </cell>
        </row>
        <row r="5542">
          <cell r="A5542" t="str">
            <v>泸钢</v>
          </cell>
          <cell r="B5542" t="str">
            <v>盘螺</v>
          </cell>
          <cell r="C5542" t="str">
            <v>HRB400E Φ6</v>
          </cell>
          <cell r="D5542" t="str">
            <v>吨</v>
          </cell>
          <cell r="E5542">
            <v>6</v>
          </cell>
          <cell r="F5542">
            <v>45867</v>
          </cell>
          <cell r="G5542" t="str">
            <v>(宜宾兴港三江新区长江工业园保障性租赁住房建设项目-土建)四川省宜宾市翠屏区永善路南段宜宾市三江新区长江工业园区</v>
          </cell>
          <cell r="H5542" t="str">
            <v>刘鹏</v>
          </cell>
          <cell r="I5542">
            <v>15528967666</v>
          </cell>
        </row>
        <row r="5543">
          <cell r="A5543" t="str">
            <v>泸钢</v>
          </cell>
          <cell r="B5543" t="str">
            <v>盘螺</v>
          </cell>
          <cell r="C5543" t="str">
            <v>HRB400E Φ10</v>
          </cell>
          <cell r="D5543" t="str">
            <v>吨</v>
          </cell>
          <cell r="E5543">
            <v>3</v>
          </cell>
          <cell r="F5543">
            <v>45867</v>
          </cell>
          <cell r="G5543" t="str">
            <v>(宜宾兴港三江新区长江工业园保障性租赁住房建设项目-土建)四川省宜宾市翠屏区永善路南段宜宾市三江新区长江工业园区</v>
          </cell>
          <cell r="H5543" t="str">
            <v>刘鹏</v>
          </cell>
          <cell r="I5543">
            <v>15528967666</v>
          </cell>
        </row>
        <row r="5544">
          <cell r="A5544" t="str">
            <v>泸钢</v>
          </cell>
          <cell r="B5544" t="str">
            <v>螺纹钢</v>
          </cell>
          <cell r="C5544" t="str">
            <v>HRB400E Φ16 9m</v>
          </cell>
          <cell r="D5544" t="str">
            <v>吨</v>
          </cell>
          <cell r="E5544">
            <v>12</v>
          </cell>
          <cell r="F5544">
            <v>45867</v>
          </cell>
          <cell r="G5544" t="str">
            <v>(宜宾兴港三江新区长江工业园保障性租赁住房建设项目-土建)四川省宜宾市翠屏区永善路南段宜宾市三江新区长江工业园区</v>
          </cell>
          <cell r="H5544" t="str">
            <v>刘鹏</v>
          </cell>
          <cell r="I5544">
            <v>15528967666</v>
          </cell>
        </row>
        <row r="5545">
          <cell r="A5545" t="str">
            <v>泸钢</v>
          </cell>
          <cell r="B5545" t="str">
            <v>螺纹钢</v>
          </cell>
          <cell r="C5545" t="str">
            <v>HRB400E Φ18 9m</v>
          </cell>
          <cell r="D5545" t="str">
            <v>吨</v>
          </cell>
          <cell r="E5545">
            <v>6</v>
          </cell>
          <cell r="F5545">
            <v>45867</v>
          </cell>
          <cell r="G5545" t="str">
            <v>(宜宾兴港三江新区长江工业园保障性租赁住房建设项目-土建)四川省宜宾市翠屏区永善路南段宜宾市三江新区长江工业园区</v>
          </cell>
          <cell r="H5545" t="str">
            <v>刘鹏</v>
          </cell>
          <cell r="I5545">
            <v>15528967666</v>
          </cell>
        </row>
        <row r="5546">
          <cell r="A5546" t="str">
            <v>泸钢</v>
          </cell>
          <cell r="B5546" t="str">
            <v>螺纹钢</v>
          </cell>
          <cell r="C5546" t="str">
            <v>HRB400E Φ25 9m</v>
          </cell>
          <cell r="D5546" t="str">
            <v>吨</v>
          </cell>
          <cell r="E5546">
            <v>7</v>
          </cell>
          <cell r="F5546">
            <v>45867</v>
          </cell>
          <cell r="G5546" t="str">
            <v>(宜宾兴港三江新区长江工业园保障性租赁住房建设项目-土建)四川省宜宾市翠屏区永善路南段宜宾市三江新区长江工业园区</v>
          </cell>
          <cell r="H5546" t="str">
            <v>刘鹏</v>
          </cell>
          <cell r="I5546">
            <v>15528967666</v>
          </cell>
        </row>
        <row r="5547">
          <cell r="A5547" t="str">
            <v>泸钢</v>
          </cell>
          <cell r="B5547" t="str">
            <v>螺纹钢</v>
          </cell>
          <cell r="C5547" t="str">
            <v>HRB400E Φ32×9米</v>
          </cell>
          <cell r="D5547" t="str">
            <v>吨</v>
          </cell>
          <cell r="E5547">
            <v>70</v>
          </cell>
          <cell r="F5547">
            <v>45867</v>
          </cell>
          <cell r="G5547" t="str">
            <v>（自永1标八局二分公司钢筋棚）四川省自贡市大安区牛佛镇</v>
          </cell>
          <cell r="H5547" t="str">
            <v>王君杰</v>
          </cell>
          <cell r="I5547">
            <v>18919619850</v>
          </cell>
        </row>
        <row r="5548">
          <cell r="A5548" t="str">
            <v>钢固融</v>
          </cell>
          <cell r="B5548" t="str">
            <v>螺纹钢</v>
          </cell>
          <cell r="C5548" t="str">
            <v>HRB500E Φ12 12m</v>
          </cell>
          <cell r="D5548" t="str">
            <v>吨</v>
          </cell>
          <cell r="E5548">
            <v>2.5</v>
          </cell>
          <cell r="F5548">
            <v>45867</v>
          </cell>
          <cell r="G5548" t="str">
            <v>(乐山市校地共建产教融合基地建设项目二标段)四川省乐山市市中区苏稽镇</v>
          </cell>
          <cell r="H5548" t="str">
            <v>彭江涛</v>
          </cell>
          <cell r="I5548">
            <v>13990276572</v>
          </cell>
        </row>
        <row r="5549">
          <cell r="A5549" t="str">
            <v>钢固融</v>
          </cell>
          <cell r="B5549" t="str">
            <v>螺纹钢</v>
          </cell>
          <cell r="C5549" t="str">
            <v>HRB500E Φ14 12m</v>
          </cell>
          <cell r="D5549" t="str">
            <v>吨</v>
          </cell>
          <cell r="E5549">
            <v>5</v>
          </cell>
          <cell r="F5549">
            <v>45867</v>
          </cell>
          <cell r="G5549" t="str">
            <v>(乐山市校地共建产教融合基地建设项目二标段)四川省乐山市市中区苏稽镇</v>
          </cell>
          <cell r="H5549" t="str">
            <v>彭江涛</v>
          </cell>
          <cell r="I5549">
            <v>13990276572</v>
          </cell>
        </row>
        <row r="5550">
          <cell r="A5550" t="str">
            <v>钢固融</v>
          </cell>
          <cell r="B5550" t="str">
            <v>螺纹钢</v>
          </cell>
          <cell r="C5550" t="str">
            <v>HRB500E Φ16 12m</v>
          </cell>
          <cell r="D5550" t="str">
            <v>吨</v>
          </cell>
          <cell r="E5550">
            <v>2.5</v>
          </cell>
          <cell r="F5550">
            <v>45867</v>
          </cell>
          <cell r="G5550" t="str">
            <v>(乐山市校地共建产教融合基地建设项目二标段)四川省乐山市市中区苏稽镇</v>
          </cell>
          <cell r="H5550" t="str">
            <v>彭江涛</v>
          </cell>
          <cell r="I5550">
            <v>13990276572</v>
          </cell>
        </row>
        <row r="5551">
          <cell r="A5551" t="str">
            <v>钢固融</v>
          </cell>
          <cell r="B5551" t="str">
            <v>螺纹钢</v>
          </cell>
          <cell r="C5551" t="str">
            <v>HRB500E Φ18 12m</v>
          </cell>
          <cell r="D5551" t="str">
            <v>吨</v>
          </cell>
          <cell r="E5551">
            <v>2.5</v>
          </cell>
          <cell r="F5551">
            <v>45867</v>
          </cell>
          <cell r="G5551" t="str">
            <v>(乐山市校地共建产教融合基地建设项目二标段)四川省乐山市市中区苏稽镇</v>
          </cell>
          <cell r="H5551" t="str">
            <v>彭江涛</v>
          </cell>
          <cell r="I5551">
            <v>13990276572</v>
          </cell>
        </row>
        <row r="5552">
          <cell r="A5552" t="str">
            <v>钢固融</v>
          </cell>
          <cell r="B5552" t="str">
            <v>螺纹钢</v>
          </cell>
          <cell r="C5552" t="str">
            <v>HRB500E Φ20 12m</v>
          </cell>
          <cell r="D5552" t="str">
            <v>吨</v>
          </cell>
          <cell r="E5552">
            <v>2.5</v>
          </cell>
          <cell r="F5552">
            <v>45867</v>
          </cell>
          <cell r="G5552" t="str">
            <v>(乐山市校地共建产教融合基地建设项目二标段)四川省乐山市市中区苏稽镇</v>
          </cell>
          <cell r="H5552" t="str">
            <v>彭江涛</v>
          </cell>
          <cell r="I5552">
            <v>13990276572</v>
          </cell>
        </row>
        <row r="5553">
          <cell r="A5553" t="str">
            <v>钢固融</v>
          </cell>
          <cell r="B5553" t="str">
            <v>螺纹钢</v>
          </cell>
          <cell r="C5553" t="str">
            <v>HRB500E Φ22 12m</v>
          </cell>
          <cell r="D5553" t="str">
            <v>吨</v>
          </cell>
          <cell r="E5553">
            <v>7.5</v>
          </cell>
          <cell r="F5553">
            <v>45867</v>
          </cell>
          <cell r="G5553" t="str">
            <v>(乐山市校地共建产教融合基地建设项目二标段)四川省乐山市市中区苏稽镇</v>
          </cell>
          <cell r="H5553" t="str">
            <v>彭江涛</v>
          </cell>
          <cell r="I5553">
            <v>13990276572</v>
          </cell>
        </row>
        <row r="5554">
          <cell r="A5554" t="str">
            <v>钢固融</v>
          </cell>
          <cell r="B5554" t="str">
            <v>螺纹钢</v>
          </cell>
          <cell r="C5554" t="str">
            <v>HRB500E Φ25 12m</v>
          </cell>
          <cell r="D5554" t="str">
            <v>吨</v>
          </cell>
          <cell r="E5554">
            <v>12.5</v>
          </cell>
          <cell r="F5554">
            <v>45867</v>
          </cell>
          <cell r="G5554" t="str">
            <v>(乐山市校地共建产教融合基地建设项目二标段)四川省乐山市市中区苏稽镇</v>
          </cell>
          <cell r="H5554" t="str">
            <v>彭江涛</v>
          </cell>
          <cell r="I5554">
            <v>13990276572</v>
          </cell>
        </row>
        <row r="5555">
          <cell r="A5555" t="str">
            <v>德胜</v>
          </cell>
          <cell r="B5555" t="str">
            <v>螺纹钢</v>
          </cell>
          <cell r="C5555" t="str">
            <v>HRB400E Φ18 9m</v>
          </cell>
          <cell r="D5555" t="str">
            <v>吨</v>
          </cell>
          <cell r="E5555">
            <v>35</v>
          </cell>
          <cell r="F5555">
            <v>45868</v>
          </cell>
          <cell r="G5555" t="str">
            <v>（五局建筑温江tod项目）罗欣安若维他药业(成都)有限公司南94米温江区海发路附近</v>
          </cell>
          <cell r="H5555" t="str">
            <v>冉勇</v>
          </cell>
          <cell r="I5555">
            <v>18108243927</v>
          </cell>
        </row>
        <row r="5556">
          <cell r="A5556" t="str">
            <v>泸钢</v>
          </cell>
          <cell r="B5556" t="str">
            <v>螺纹钢</v>
          </cell>
          <cell r="C5556" t="str">
            <v>HRB400E Φ25×9米</v>
          </cell>
          <cell r="D5556" t="str">
            <v>吨</v>
          </cell>
          <cell r="E5556">
            <v>35</v>
          </cell>
          <cell r="F5556">
            <v>45868</v>
          </cell>
          <cell r="G5556" t="str">
            <v>（自永1标八局二分公司钢筋棚）四川省自贡市大安区牛佛镇</v>
          </cell>
          <cell r="H5556" t="str">
            <v>王君杰</v>
          </cell>
          <cell r="I5556">
            <v>18919619850</v>
          </cell>
        </row>
        <row r="5557">
          <cell r="A5557" t="str">
            <v>泸钢</v>
          </cell>
          <cell r="B5557" t="str">
            <v>螺纹钢</v>
          </cell>
          <cell r="C5557" t="str">
            <v>HRB400E Φ16×9米</v>
          </cell>
          <cell r="D5557" t="str">
            <v>吨</v>
          </cell>
          <cell r="E5557">
            <v>35</v>
          </cell>
          <cell r="F5557">
            <v>45868</v>
          </cell>
          <cell r="G5557" t="str">
            <v>（自永1标八局二分公司钢筋棚）四川省自贡市大安区牛佛镇</v>
          </cell>
          <cell r="H5557" t="str">
            <v>王君杰</v>
          </cell>
          <cell r="I5557">
            <v>18919619850</v>
          </cell>
        </row>
        <row r="5558">
          <cell r="A5558" t="str">
            <v>泸钢</v>
          </cell>
          <cell r="B5558" t="str">
            <v>螺纹钢</v>
          </cell>
          <cell r="C5558" t="str">
            <v>HRB400E Φ20×9米</v>
          </cell>
          <cell r="D5558" t="str">
            <v>吨</v>
          </cell>
          <cell r="E5558">
            <v>35</v>
          </cell>
          <cell r="F5558">
            <v>45868</v>
          </cell>
          <cell r="G5558" t="str">
            <v>（自永1标八局二分公司钢筋棚）四川省自贡市大安区牛佛镇</v>
          </cell>
          <cell r="H5558" t="str">
            <v>王君杰</v>
          </cell>
          <cell r="I5558">
            <v>18919619850</v>
          </cell>
        </row>
        <row r="5559">
          <cell r="A5559" t="str">
            <v>泸钢</v>
          </cell>
          <cell r="B5559" t="str">
            <v>螺纹钢</v>
          </cell>
          <cell r="C5559" t="str">
            <v>HRB400E Φ28×9米</v>
          </cell>
          <cell r="D5559" t="str">
            <v>吨</v>
          </cell>
          <cell r="E5559">
            <v>35</v>
          </cell>
          <cell r="F5559">
            <v>45868</v>
          </cell>
          <cell r="G5559" t="str">
            <v>（自永1标八局二分公司钢筋棚）四川省自贡市大安区牛佛镇</v>
          </cell>
          <cell r="H5559" t="str">
            <v>王君杰</v>
          </cell>
          <cell r="I5559">
            <v>18919619850</v>
          </cell>
        </row>
        <row r="5560">
          <cell r="A5560" t="str">
            <v>钢固融</v>
          </cell>
          <cell r="B5560" t="str">
            <v>螺纹钢</v>
          </cell>
          <cell r="C5560" t="str">
            <v>HRB400E Φ28×9米</v>
          </cell>
          <cell r="D5560" t="str">
            <v>吨</v>
          </cell>
          <cell r="E5560">
            <v>30</v>
          </cell>
          <cell r="F5560">
            <v>45868</v>
          </cell>
          <cell r="G5560" t="str">
            <v>（自永1标八局二分公司二分部）自贡市沿滩区川南中小企业创业园(金川路东50米)</v>
          </cell>
          <cell r="H5560" t="str">
            <v>李锐</v>
          </cell>
          <cell r="I5560">
            <v>13890668545</v>
          </cell>
        </row>
        <row r="5561">
          <cell r="A5561" t="str">
            <v>钢固融</v>
          </cell>
          <cell r="B5561" t="str">
            <v>圆钢</v>
          </cell>
          <cell r="C5561" t="str">
            <v>HPB300  Φ25×9米</v>
          </cell>
          <cell r="D5561" t="str">
            <v>吨</v>
          </cell>
          <cell r="E5561">
            <v>5</v>
          </cell>
          <cell r="F5561">
            <v>45868</v>
          </cell>
          <cell r="G5561" t="str">
            <v>（自永1标八局二分公司二分部）自贡市沿滩区川南中小企业创业园(金川路东50米)</v>
          </cell>
          <cell r="H5561" t="str">
            <v>李锐</v>
          </cell>
          <cell r="I5561">
            <v>13890668545</v>
          </cell>
        </row>
        <row r="5562">
          <cell r="A5562" t="str">
            <v>德胜恒嘉</v>
          </cell>
          <cell r="B5562" t="str">
            <v>螺纹钢</v>
          </cell>
          <cell r="C5562" t="str">
            <v>HRB400EФ22*9m</v>
          </cell>
          <cell r="D5562" t="str">
            <v>吨</v>
          </cell>
          <cell r="E5562">
            <v>170</v>
          </cell>
          <cell r="F5562">
            <v>45868</v>
          </cell>
          <cell r="G5562" t="str">
            <v>（中铁一局四建康新高速TJ1-2标）四川省甘孜州康定市318国道玉顶积雪观景台旁</v>
          </cell>
          <cell r="H5562" t="str">
            <v>李波/马小红</v>
          </cell>
          <cell r="I5562" t="str">
            <v>13679069325/13808028745</v>
          </cell>
        </row>
        <row r="5563">
          <cell r="A5563" t="str">
            <v>德胜恒嘉</v>
          </cell>
          <cell r="B5563" t="str">
            <v>螺纹钢</v>
          </cell>
          <cell r="C5563" t="str">
            <v>HRB400EФ12*9m</v>
          </cell>
          <cell r="D5563" t="str">
            <v>吨</v>
          </cell>
          <cell r="E5563">
            <v>105</v>
          </cell>
          <cell r="F5563">
            <v>45868</v>
          </cell>
          <cell r="G5563" t="str">
            <v>（中铁八局康新高速TJ4-1标）四川省甘孜州康定市新都桥镇超限载检测站</v>
          </cell>
          <cell r="H5563" t="str">
            <v>刘俊</v>
          </cell>
          <cell r="I5563">
            <v>18587764925</v>
          </cell>
        </row>
        <row r="5564">
          <cell r="A5564" t="str">
            <v>德胜恒嘉</v>
          </cell>
          <cell r="B5564" t="str">
            <v>螺纹钢</v>
          </cell>
          <cell r="C5564" t="str">
            <v>HRB400EФ20*9m</v>
          </cell>
          <cell r="D5564" t="str">
            <v>吨</v>
          </cell>
          <cell r="E5564">
            <v>35</v>
          </cell>
          <cell r="F5564">
            <v>45868</v>
          </cell>
          <cell r="G5564" t="str">
            <v>（中铁八局康新高速TJ4-1标）四川省甘孜州康定市新都桥镇超限载检测站</v>
          </cell>
          <cell r="H5564" t="str">
            <v>刘俊</v>
          </cell>
          <cell r="I5564">
            <v>18587764925</v>
          </cell>
        </row>
        <row r="5565">
          <cell r="A5565" t="str">
            <v>钢固融</v>
          </cell>
          <cell r="B5565" t="str">
            <v>盘螺</v>
          </cell>
          <cell r="C5565" t="str">
            <v>HRB400EФ6</v>
          </cell>
          <cell r="D5565" t="str">
            <v>吨</v>
          </cell>
          <cell r="E5565">
            <v>2</v>
          </cell>
          <cell r="F5565">
            <v>45868</v>
          </cell>
          <cell r="G5565" t="str">
            <v>（中核中原-温江光明苑三期项目）四川省成都市温江区金马街道光明苑三期项目</v>
          </cell>
          <cell r="H5565" t="str">
            <v>王生斌</v>
          </cell>
          <cell r="I5565">
            <v>15228858118</v>
          </cell>
        </row>
        <row r="5566">
          <cell r="A5566" t="str">
            <v>钢固融</v>
          </cell>
          <cell r="B5566" t="str">
            <v>盘螺</v>
          </cell>
          <cell r="C5566" t="str">
            <v>HRB400EФ8</v>
          </cell>
          <cell r="D5566" t="str">
            <v>吨</v>
          </cell>
          <cell r="E5566">
            <v>24</v>
          </cell>
          <cell r="F5566">
            <v>45868</v>
          </cell>
          <cell r="G5566" t="str">
            <v>（中核中原-温江光明苑三期项目）四川省成都市温江区金马街道光明苑三期项目</v>
          </cell>
          <cell r="H5566" t="str">
            <v>王生斌</v>
          </cell>
          <cell r="I5566">
            <v>15228858118</v>
          </cell>
        </row>
        <row r="5567">
          <cell r="A5567" t="str">
            <v>钢固融</v>
          </cell>
          <cell r="B5567" t="str">
            <v>盘螺</v>
          </cell>
          <cell r="C5567" t="str">
            <v>HRB400EФ10</v>
          </cell>
          <cell r="D5567" t="str">
            <v>吨</v>
          </cell>
          <cell r="E5567">
            <v>24</v>
          </cell>
          <cell r="F5567">
            <v>45868</v>
          </cell>
          <cell r="G5567" t="str">
            <v>（中核中原-温江光明苑三期项目）四川省成都市温江区金马街道光明苑三期项目</v>
          </cell>
          <cell r="H5567" t="str">
            <v>王生斌</v>
          </cell>
          <cell r="I5567">
            <v>15228858118</v>
          </cell>
        </row>
        <row r="5568">
          <cell r="A5568" t="str">
            <v>钢固融</v>
          </cell>
          <cell r="B5568" t="str">
            <v>螺纹钢</v>
          </cell>
          <cell r="C5568" t="str">
            <v>HRB400EФ12*9m</v>
          </cell>
          <cell r="D5568" t="str">
            <v>吨</v>
          </cell>
          <cell r="E5568">
            <v>12</v>
          </cell>
          <cell r="F5568">
            <v>45868</v>
          </cell>
          <cell r="G5568" t="str">
            <v>（中核中原-温江光明苑三期项目）四川省成都市温江区金马街道光明苑三期项目</v>
          </cell>
          <cell r="H5568" t="str">
            <v>王生斌</v>
          </cell>
          <cell r="I5568">
            <v>15228858118</v>
          </cell>
        </row>
        <row r="5569">
          <cell r="A5569" t="str">
            <v>钢固融</v>
          </cell>
          <cell r="B5569" t="str">
            <v>螺纹钢</v>
          </cell>
          <cell r="C5569" t="str">
            <v>HRB400EФ14*9m</v>
          </cell>
          <cell r="D5569" t="str">
            <v>吨</v>
          </cell>
          <cell r="E5569">
            <v>8</v>
          </cell>
          <cell r="F5569">
            <v>45868</v>
          </cell>
          <cell r="G5569" t="str">
            <v>（中核中原-温江光明苑三期项目）四川省成都市温江区金马街道光明苑三期项目</v>
          </cell>
          <cell r="H5569" t="str">
            <v>王生斌</v>
          </cell>
          <cell r="I5569">
            <v>15228858118</v>
          </cell>
        </row>
        <row r="5570">
          <cell r="A5570" t="str">
            <v>钢固融</v>
          </cell>
          <cell r="B5570" t="str">
            <v>螺纹钢</v>
          </cell>
          <cell r="C5570" t="str">
            <v>HRB400EФ25*9m</v>
          </cell>
          <cell r="D5570" t="str">
            <v>吨</v>
          </cell>
          <cell r="E5570">
            <v>12</v>
          </cell>
          <cell r="F5570">
            <v>45868</v>
          </cell>
          <cell r="G5570" t="str">
            <v>（中核中原-温江光明苑三期项目）四川省成都市温江区金马街道光明苑三期项目</v>
          </cell>
          <cell r="H5570" t="str">
            <v>王生斌</v>
          </cell>
          <cell r="I5570">
            <v>15228858118</v>
          </cell>
        </row>
        <row r="5571">
          <cell r="A5571" t="str">
            <v>钢固融</v>
          </cell>
          <cell r="B5571" t="str">
            <v>螺纹钢</v>
          </cell>
          <cell r="C5571" t="str">
            <v>HRB400EФ25*12m</v>
          </cell>
          <cell r="D5571" t="str">
            <v>吨</v>
          </cell>
          <cell r="E5571">
            <v>22</v>
          </cell>
          <cell r="F5571">
            <v>45868</v>
          </cell>
          <cell r="G5571" t="str">
            <v>（中核中原-温江光明苑三期项目）四川省成都市温江区金马街道光明苑三期项目</v>
          </cell>
          <cell r="H5571" t="str">
            <v>王生斌</v>
          </cell>
          <cell r="I5571">
            <v>15228858118</v>
          </cell>
        </row>
        <row r="5572">
          <cell r="A5572" t="str">
            <v>润耀</v>
          </cell>
          <cell r="B5572" t="str">
            <v>螺纹钢</v>
          </cell>
          <cell r="C5572" t="str">
            <v>HRB400EФ16*9m</v>
          </cell>
          <cell r="D5572" t="str">
            <v>吨</v>
          </cell>
          <cell r="E5572">
            <v>12</v>
          </cell>
          <cell r="F5572">
            <v>45868</v>
          </cell>
          <cell r="G5572" t="str">
            <v>（中核中原-温江光明苑三期项目）四川省成都市温江区金马街道光明苑三期项目</v>
          </cell>
          <cell r="H5572" t="str">
            <v>王生斌</v>
          </cell>
          <cell r="I5572">
            <v>15228858118</v>
          </cell>
        </row>
        <row r="5573">
          <cell r="A5573" t="str">
            <v>润耀</v>
          </cell>
          <cell r="B5573" t="str">
            <v>螺纹钢</v>
          </cell>
          <cell r="C5573" t="str">
            <v>HRB400EФ18*9mm</v>
          </cell>
          <cell r="D5573" t="str">
            <v>吨</v>
          </cell>
          <cell r="E5573">
            <v>8</v>
          </cell>
          <cell r="F5573">
            <v>45868</v>
          </cell>
          <cell r="G5573" t="str">
            <v>（中核中原-温江光明苑三期项目）四川省成都市温江区金马街道光明苑三期项目</v>
          </cell>
          <cell r="H5573" t="str">
            <v>王生斌</v>
          </cell>
          <cell r="I5573">
            <v>15228858118</v>
          </cell>
        </row>
        <row r="5574">
          <cell r="A5574" t="str">
            <v>润耀</v>
          </cell>
          <cell r="B5574" t="str">
            <v>螺纹钢</v>
          </cell>
          <cell r="C5574" t="str">
            <v>HRB400EФ22*9m</v>
          </cell>
          <cell r="D5574" t="str">
            <v>吨</v>
          </cell>
          <cell r="E5574">
            <v>12</v>
          </cell>
          <cell r="F5574">
            <v>45868</v>
          </cell>
          <cell r="G5574" t="str">
            <v>（中核中原-温江光明苑三期项目）四川省成都市温江区金马街道光明苑三期项目</v>
          </cell>
          <cell r="H5574" t="str">
            <v>王生斌</v>
          </cell>
          <cell r="I5574">
            <v>15228858118</v>
          </cell>
        </row>
        <row r="5575">
          <cell r="A5575" t="str">
            <v>润耀</v>
          </cell>
          <cell r="B5575" t="str">
            <v>螺纹钢</v>
          </cell>
          <cell r="C5575" t="str">
            <v>HRB400EФ22*9m</v>
          </cell>
          <cell r="D5575" t="str">
            <v>吨</v>
          </cell>
          <cell r="E5575">
            <v>35</v>
          </cell>
          <cell r="F5575">
            <v>45868</v>
          </cell>
          <cell r="G5575" t="str">
            <v>（中核中原-温江光明苑三期项目）四川省成都市温江区金马街道光明苑三期项目</v>
          </cell>
          <cell r="H5575" t="str">
            <v>王生斌</v>
          </cell>
          <cell r="I5575">
            <v>15228858118</v>
          </cell>
        </row>
        <row r="5576">
          <cell r="A5576" t="str">
            <v>润耀</v>
          </cell>
          <cell r="B5576" t="str">
            <v>螺纹钢</v>
          </cell>
          <cell r="C5576" t="str">
            <v>HRB400EФ20*12m</v>
          </cell>
          <cell r="D5576" t="str">
            <v>吨</v>
          </cell>
          <cell r="E5576">
            <v>10</v>
          </cell>
          <cell r="F5576">
            <v>45868</v>
          </cell>
          <cell r="G5576" t="str">
            <v>（中核中原-温江光明苑三期项目）四川省成都市温江区金马街道光明苑三期项目</v>
          </cell>
          <cell r="H5576" t="str">
            <v>王生斌</v>
          </cell>
          <cell r="I5576">
            <v>15228858118</v>
          </cell>
        </row>
        <row r="5577">
          <cell r="A5577" t="str">
            <v>润耀</v>
          </cell>
          <cell r="B5577" t="str">
            <v>螺纹钢</v>
          </cell>
          <cell r="C5577" t="str">
            <v>HRB400EФ16*12m</v>
          </cell>
          <cell r="D5577" t="str">
            <v>吨</v>
          </cell>
          <cell r="E5577">
            <v>16</v>
          </cell>
          <cell r="F5577">
            <v>45868</v>
          </cell>
          <cell r="G5577" t="str">
            <v>（中核中原-温江光明苑三期项目）四川省成都市温江区金马街道光明苑三期项目</v>
          </cell>
          <cell r="H5577" t="str">
            <v>王生斌</v>
          </cell>
          <cell r="I5577">
            <v>15228858118</v>
          </cell>
        </row>
        <row r="5578">
          <cell r="A5578" t="str">
            <v>润耀</v>
          </cell>
          <cell r="B5578" t="str">
            <v>螺纹钢</v>
          </cell>
          <cell r="C5578" t="str">
            <v>HRB400EФ16*9m</v>
          </cell>
          <cell r="D5578" t="str">
            <v>吨</v>
          </cell>
          <cell r="E5578">
            <v>16</v>
          </cell>
          <cell r="F5578">
            <v>45868</v>
          </cell>
          <cell r="G5578" t="str">
            <v>（中核中原-温江光明苑三期项目）四川省成都市温江区金马街道光明苑三期项目</v>
          </cell>
          <cell r="H5578" t="str">
            <v>王生斌</v>
          </cell>
          <cell r="I5578">
            <v>15228858118</v>
          </cell>
        </row>
        <row r="5579">
          <cell r="A5579" t="str">
            <v>润耀</v>
          </cell>
          <cell r="B5579" t="str">
            <v>螺纹钢</v>
          </cell>
          <cell r="C5579" t="str">
            <v>HRB400EФ12*12m</v>
          </cell>
          <cell r="D5579" t="str">
            <v>吨</v>
          </cell>
          <cell r="E5579">
            <v>6</v>
          </cell>
          <cell r="F5579">
            <v>45868</v>
          </cell>
          <cell r="G5579" t="str">
            <v>（中核中原-温江光明苑三期项目）四川省成都市温江区金马街道光明苑三期项目</v>
          </cell>
          <cell r="H5579" t="str">
            <v>王生斌</v>
          </cell>
          <cell r="I5579">
            <v>15228858118</v>
          </cell>
        </row>
        <row r="5580">
          <cell r="A5580" t="str">
            <v>润耀</v>
          </cell>
          <cell r="B5580" t="str">
            <v>螺纹钢</v>
          </cell>
          <cell r="C5580" t="str">
            <v>HRB400EФ12*9m</v>
          </cell>
          <cell r="D5580" t="str">
            <v>吨</v>
          </cell>
          <cell r="E5580">
            <v>15</v>
          </cell>
          <cell r="F5580">
            <v>45868</v>
          </cell>
          <cell r="G5580" t="str">
            <v>（中核中原-温江光明苑三期项目）四川省成都市温江区金马街道光明苑三期项目</v>
          </cell>
          <cell r="H5580" t="str">
            <v>王生斌</v>
          </cell>
          <cell r="I5580">
            <v>15228858118</v>
          </cell>
        </row>
        <row r="5581">
          <cell r="A5581" t="str">
            <v>润耀</v>
          </cell>
          <cell r="B5581" t="str">
            <v>盘螺</v>
          </cell>
          <cell r="C5581" t="str">
            <v>HRB400EФ8</v>
          </cell>
          <cell r="D5581" t="str">
            <v>吨</v>
          </cell>
          <cell r="E5581">
            <v>10</v>
          </cell>
          <cell r="F5581">
            <v>45868</v>
          </cell>
          <cell r="G5581" t="str">
            <v>（中核中原-温江光明苑三期项目）四川省成都市温江区金马街道光明苑三期项目</v>
          </cell>
          <cell r="H5581" t="str">
            <v>王生斌</v>
          </cell>
          <cell r="I5581">
            <v>15228858118</v>
          </cell>
        </row>
        <row r="5582">
          <cell r="A5582" t="str">
            <v>润耀</v>
          </cell>
          <cell r="B5582" t="str">
            <v>盘螺</v>
          </cell>
          <cell r="C5582" t="str">
            <v>HRB400EФ10</v>
          </cell>
          <cell r="D5582" t="str">
            <v>吨</v>
          </cell>
          <cell r="E5582">
            <v>35</v>
          </cell>
          <cell r="F5582">
            <v>45868</v>
          </cell>
          <cell r="G5582" t="str">
            <v>（中铁八局康新高速TJ4-1标）四川省甘孜州康定市新都桥镇超限载检测站</v>
          </cell>
          <cell r="H5582" t="str">
            <v>刘俊</v>
          </cell>
          <cell r="I5582">
            <v>18587764925</v>
          </cell>
        </row>
        <row r="5583">
          <cell r="A5583" t="str">
            <v>润耀</v>
          </cell>
          <cell r="B5583" t="str">
            <v>盘螺</v>
          </cell>
          <cell r="C5583" t="str">
            <v>HRB400E Φ6</v>
          </cell>
          <cell r="D5583" t="str">
            <v>吨</v>
          </cell>
          <cell r="E5583">
            <v>2.5</v>
          </cell>
          <cell r="F5583">
            <v>45869</v>
          </cell>
          <cell r="G5583" t="str">
            <v>（华西简阳西城嘉苑）四川省成都市简阳市简城街道高屋村</v>
          </cell>
          <cell r="H5583" t="str">
            <v>张瀚镭</v>
          </cell>
          <cell r="I5583">
            <v>15884666220</v>
          </cell>
        </row>
        <row r="5584">
          <cell r="A5584" t="str">
            <v>润耀</v>
          </cell>
          <cell r="B5584" t="str">
            <v>盘螺</v>
          </cell>
          <cell r="C5584" t="str">
            <v>HRB400E Φ8</v>
          </cell>
          <cell r="D5584" t="str">
            <v>吨</v>
          </cell>
          <cell r="E5584">
            <v>9</v>
          </cell>
          <cell r="F5584">
            <v>45869</v>
          </cell>
          <cell r="G5584" t="str">
            <v>（华西简阳西城嘉苑）四川省成都市简阳市简城街道高屋村</v>
          </cell>
          <cell r="H5584" t="str">
            <v>张瀚镭</v>
          </cell>
          <cell r="I5584">
            <v>15884666220</v>
          </cell>
        </row>
        <row r="5585">
          <cell r="A5585" t="str">
            <v>润耀</v>
          </cell>
          <cell r="B5585" t="str">
            <v>盘螺</v>
          </cell>
          <cell r="C5585" t="str">
            <v>HRB400E Φ10</v>
          </cell>
          <cell r="D5585" t="str">
            <v>吨</v>
          </cell>
          <cell r="E5585">
            <v>37</v>
          </cell>
          <cell r="F5585">
            <v>45869</v>
          </cell>
          <cell r="G5585" t="str">
            <v>（华西简阳西城嘉苑）四川省成都市简阳市简城街道高屋村</v>
          </cell>
          <cell r="H5585" t="str">
            <v>张瀚镭</v>
          </cell>
          <cell r="I5585">
            <v>15884666220</v>
          </cell>
        </row>
        <row r="5586">
          <cell r="A5586" t="str">
            <v>润耀</v>
          </cell>
          <cell r="B5586" t="str">
            <v>盘螺</v>
          </cell>
          <cell r="C5586" t="str">
            <v>HRB400E Φ12</v>
          </cell>
          <cell r="D5586" t="str">
            <v>吨</v>
          </cell>
          <cell r="E5586">
            <v>4</v>
          </cell>
          <cell r="F5586">
            <v>45869</v>
          </cell>
          <cell r="G5586" t="str">
            <v>（华西简阳西城嘉苑）四川省成都市简阳市简城街道高屋村</v>
          </cell>
          <cell r="H5586" t="str">
            <v>张瀚镭</v>
          </cell>
          <cell r="I5586">
            <v>15884666220</v>
          </cell>
        </row>
        <row r="5587">
          <cell r="A5587" t="str">
            <v>润耀</v>
          </cell>
          <cell r="B5587" t="str">
            <v>螺纹钢</v>
          </cell>
          <cell r="C5587" t="str">
            <v>HRB400E Φ14 9m</v>
          </cell>
          <cell r="D5587" t="str">
            <v>吨</v>
          </cell>
          <cell r="E5587">
            <v>10</v>
          </cell>
          <cell r="F5587">
            <v>45869</v>
          </cell>
          <cell r="G5587" t="str">
            <v>（华西简阳西城嘉苑）四川省成都市简阳市简城街道高屋村</v>
          </cell>
          <cell r="H5587" t="str">
            <v>张瀚镭</v>
          </cell>
          <cell r="I5587">
            <v>15884666220</v>
          </cell>
        </row>
        <row r="5588">
          <cell r="A5588" t="str">
            <v>润耀</v>
          </cell>
          <cell r="B5588" t="str">
            <v>螺纹钢</v>
          </cell>
          <cell r="C5588" t="str">
            <v>HRB400E Φ16 9m</v>
          </cell>
          <cell r="D5588" t="str">
            <v>吨</v>
          </cell>
          <cell r="E5588">
            <v>6</v>
          </cell>
          <cell r="F5588">
            <v>45869</v>
          </cell>
          <cell r="G5588" t="str">
            <v>（华西简阳西城嘉苑）四川省成都市简阳市简城街道高屋村</v>
          </cell>
          <cell r="H5588" t="str">
            <v>张瀚镭</v>
          </cell>
          <cell r="I5588">
            <v>15884666220</v>
          </cell>
        </row>
        <row r="5589">
          <cell r="A5589" t="str">
            <v>润耀</v>
          </cell>
          <cell r="B5589" t="str">
            <v>螺纹钢</v>
          </cell>
          <cell r="C5589" t="str">
            <v>HRB500E Φ20</v>
          </cell>
          <cell r="D5589" t="str">
            <v>吨</v>
          </cell>
          <cell r="E5589">
            <v>7</v>
          </cell>
          <cell r="F5589">
            <v>45869</v>
          </cell>
          <cell r="G5589" t="str">
            <v>（华西简阳西城嘉苑）四川省成都市简阳市简城街道高屋村</v>
          </cell>
          <cell r="H5589" t="str">
            <v>张瀚镭</v>
          </cell>
          <cell r="I5589">
            <v>15884666220</v>
          </cell>
        </row>
        <row r="5590">
          <cell r="A5590" t="str">
            <v>润耀</v>
          </cell>
          <cell r="B5590" t="str">
            <v>螺纹钢</v>
          </cell>
          <cell r="C5590" t="str">
            <v>HRB500E Φ22</v>
          </cell>
          <cell r="D5590" t="str">
            <v>吨</v>
          </cell>
          <cell r="E5590">
            <v>3</v>
          </cell>
          <cell r="F5590">
            <v>45869</v>
          </cell>
          <cell r="G5590" t="str">
            <v>（华西简阳西城嘉苑）四川省成都市简阳市简城街道高屋村</v>
          </cell>
          <cell r="H5590" t="str">
            <v>张瀚镭</v>
          </cell>
          <cell r="I5590">
            <v>15884666220</v>
          </cell>
        </row>
        <row r="5591">
          <cell r="A5591" t="str">
            <v>润耀</v>
          </cell>
          <cell r="B5591" t="str">
            <v>螺纹钢</v>
          </cell>
          <cell r="C5591" t="str">
            <v>HRB500E Φ25</v>
          </cell>
          <cell r="D5591" t="str">
            <v>吨</v>
          </cell>
          <cell r="E5591">
            <v>20</v>
          </cell>
          <cell r="F5591">
            <v>45869</v>
          </cell>
          <cell r="G5591" t="str">
            <v>（华西简阳西城嘉苑）四川省成都市简阳市简城街道高屋村</v>
          </cell>
          <cell r="H5591" t="str">
            <v>张瀚镭</v>
          </cell>
          <cell r="I5591">
            <v>15884666220</v>
          </cell>
        </row>
        <row r="5592">
          <cell r="A5592" t="str">
            <v>钢固融</v>
          </cell>
          <cell r="B5592" t="str">
            <v>螺纹钢</v>
          </cell>
          <cell r="C5592" t="str">
            <v>HRB500E Φ12 12m</v>
          </cell>
          <cell r="D5592" t="str">
            <v>吨</v>
          </cell>
          <cell r="E5592">
            <v>15</v>
          </cell>
          <cell r="F5592">
            <v>45869</v>
          </cell>
          <cell r="G5592" t="str">
            <v>（商投建工达州中医药科技园-4工区-8号楼）达州市通川区达州中医药职业学院犀牛大道北段</v>
          </cell>
          <cell r="H5592" t="str">
            <v>张扬</v>
          </cell>
          <cell r="I5592">
            <v>18381904567</v>
          </cell>
        </row>
        <row r="5593">
          <cell r="A5593" t="str">
            <v>钢固融</v>
          </cell>
          <cell r="B5593" t="str">
            <v>螺纹钢</v>
          </cell>
          <cell r="C5593" t="str">
            <v>HRB500E Φ22 12m</v>
          </cell>
          <cell r="D5593" t="str">
            <v>吨</v>
          </cell>
          <cell r="E5593">
            <v>6</v>
          </cell>
          <cell r="F5593">
            <v>45869</v>
          </cell>
          <cell r="G5593" t="str">
            <v>（商投建工达州中医药科技园-4工区-8号楼）达州市通川区达州中医药职业学院犀牛大道北段</v>
          </cell>
          <cell r="H5593" t="str">
            <v>张扬</v>
          </cell>
          <cell r="I5593">
            <v>18381904567</v>
          </cell>
        </row>
        <row r="5594">
          <cell r="A5594" t="str">
            <v>钢固融</v>
          </cell>
          <cell r="B5594" t="str">
            <v>螺纹钢</v>
          </cell>
          <cell r="C5594" t="str">
            <v>HRB500E Φ25 12m</v>
          </cell>
          <cell r="D5594" t="str">
            <v>吨</v>
          </cell>
          <cell r="E5594">
            <v>15</v>
          </cell>
          <cell r="F5594">
            <v>45869</v>
          </cell>
          <cell r="G5594" t="str">
            <v>（商投建工达州中医药科技园-4工区-8号楼）达州市通川区达州中医药职业学院犀牛大道北段</v>
          </cell>
          <cell r="H5594" t="str">
            <v>张扬</v>
          </cell>
          <cell r="I5594">
            <v>18381904567</v>
          </cell>
        </row>
        <row r="5595">
          <cell r="A5595" t="str">
            <v>钢固融</v>
          </cell>
          <cell r="B5595" t="str">
            <v>盘螺</v>
          </cell>
          <cell r="C5595" t="str">
            <v>HRB400E Φ8</v>
          </cell>
          <cell r="D5595" t="str">
            <v>吨</v>
          </cell>
          <cell r="E5595">
            <v>18</v>
          </cell>
          <cell r="F5595">
            <v>45869</v>
          </cell>
          <cell r="G5595" t="str">
            <v>（商投建工达州中医药科技园-4工区-8号楼）达州市通川区达州中医药职业学院犀牛大道北段</v>
          </cell>
          <cell r="H5595" t="str">
            <v>张扬</v>
          </cell>
          <cell r="I5595">
            <v>18381904567</v>
          </cell>
        </row>
        <row r="5596">
          <cell r="A5596" t="str">
            <v>钢固融</v>
          </cell>
          <cell r="B5596" t="str">
            <v>盘螺</v>
          </cell>
          <cell r="C5596" t="str">
            <v>HRB400E Φ10</v>
          </cell>
          <cell r="D5596" t="str">
            <v>吨</v>
          </cell>
          <cell r="E5596">
            <v>9</v>
          </cell>
          <cell r="F5596">
            <v>45869</v>
          </cell>
          <cell r="G5596" t="str">
            <v>（商投建工达州中医药科技园-4工区-8号楼）达州市通川区达州中医药职业学院犀牛大道北段</v>
          </cell>
          <cell r="H5596" t="str">
            <v>张扬</v>
          </cell>
          <cell r="I5596">
            <v>18381904567</v>
          </cell>
        </row>
        <row r="5597">
          <cell r="A5597" t="str">
            <v>钢固融</v>
          </cell>
          <cell r="B5597" t="str">
            <v>螺纹钢</v>
          </cell>
          <cell r="C5597" t="str">
            <v>HRB400E Φ20 9m</v>
          </cell>
          <cell r="D5597" t="str">
            <v>吨</v>
          </cell>
          <cell r="E5597">
            <v>9</v>
          </cell>
          <cell r="F5597">
            <v>45869</v>
          </cell>
          <cell r="G5597" t="str">
            <v>（商投建工达州中医药科技园-4工区-8号楼）达州市通川区达州中医药职业学院犀牛大道北段</v>
          </cell>
          <cell r="H5597" t="str">
            <v>张扬</v>
          </cell>
          <cell r="I5597">
            <v>18381904567</v>
          </cell>
        </row>
        <row r="5598">
          <cell r="A5598" t="str">
            <v>钢固融</v>
          </cell>
          <cell r="B5598" t="str">
            <v>盘螺</v>
          </cell>
          <cell r="C5598" t="str">
            <v>HRB400E Φ8</v>
          </cell>
          <cell r="D5598" t="str">
            <v>吨</v>
          </cell>
          <cell r="E5598">
            <v>35</v>
          </cell>
          <cell r="F5598">
            <v>45869</v>
          </cell>
          <cell r="G5598" t="str">
            <v>（商投建工达州中医药科技园-4工区-11号楼）达州市通川区达州中医药职业学院犀牛大道北段</v>
          </cell>
          <cell r="H5598" t="str">
            <v>张扬</v>
          </cell>
          <cell r="I5598">
            <v>18381904567</v>
          </cell>
        </row>
        <row r="5599">
          <cell r="A5599" t="str">
            <v>润耀</v>
          </cell>
          <cell r="B5599" t="str">
            <v>螺纹钢</v>
          </cell>
          <cell r="C5599" t="str">
            <v>HRB400E Φ14 9m</v>
          </cell>
          <cell r="D5599" t="str">
            <v>吨</v>
          </cell>
          <cell r="E5599">
            <v>16</v>
          </cell>
          <cell r="F5599">
            <v>45869</v>
          </cell>
          <cell r="G5599" t="str">
            <v>(宜宾兴港三江新区长江工业园保障性租赁住房建设项目-土建)四川省宜宾市翠屏区永善路南段宜宾市三江新区长江工业园区</v>
          </cell>
          <cell r="H5599" t="str">
            <v>韩强</v>
          </cell>
          <cell r="I5599">
            <v>13194938980</v>
          </cell>
        </row>
        <row r="5600">
          <cell r="A5600" t="str">
            <v>润耀</v>
          </cell>
          <cell r="B5600" t="str">
            <v>螺纹钢</v>
          </cell>
          <cell r="C5600" t="str">
            <v>HRB400E Φ16 9m</v>
          </cell>
          <cell r="D5600" t="str">
            <v>吨</v>
          </cell>
          <cell r="E5600">
            <v>7</v>
          </cell>
          <cell r="F5600">
            <v>45869</v>
          </cell>
          <cell r="G5600" t="str">
            <v>(宜宾兴港三江新区长江工业园保障性租赁住房建设项目-土建)四川省宜宾市翠屏区永善路南段宜宾市三江新区长江工业园区</v>
          </cell>
          <cell r="H5600" t="str">
            <v>韩强</v>
          </cell>
          <cell r="I5600">
            <v>13194938980</v>
          </cell>
        </row>
        <row r="5601">
          <cell r="A5601" t="str">
            <v>润耀</v>
          </cell>
          <cell r="B5601" t="str">
            <v>螺纹钢</v>
          </cell>
          <cell r="C5601" t="str">
            <v>HRB400E Φ18 9m</v>
          </cell>
          <cell r="D5601" t="str">
            <v>吨</v>
          </cell>
          <cell r="E5601">
            <v>9</v>
          </cell>
          <cell r="F5601">
            <v>45869</v>
          </cell>
          <cell r="G5601" t="str">
            <v>(宜宾兴港三江新区长江工业园保障性租赁住房建设项目-土建)四川省宜宾市翠屏区永善路南段宜宾市三江新区长江工业园区</v>
          </cell>
          <cell r="H5601" t="str">
            <v>韩强</v>
          </cell>
          <cell r="I5601">
            <v>13194938980</v>
          </cell>
        </row>
        <row r="5602">
          <cell r="A5602" t="str">
            <v>润耀</v>
          </cell>
          <cell r="B5602" t="str">
            <v>螺纹钢</v>
          </cell>
          <cell r="C5602" t="str">
            <v>HRB400E Φ20 9m</v>
          </cell>
          <cell r="D5602" t="str">
            <v>吨</v>
          </cell>
          <cell r="E5602">
            <v>3</v>
          </cell>
          <cell r="F5602">
            <v>45869</v>
          </cell>
          <cell r="G5602" t="str">
            <v>(宜宾兴港三江新区长江工业园保障性租赁住房建设项目-土建)四川省宜宾市翠屏区永善路南段宜宾市三江新区长江工业园区</v>
          </cell>
          <cell r="H5602" t="str">
            <v>韩强</v>
          </cell>
          <cell r="I5602">
            <v>13194938980</v>
          </cell>
        </row>
        <row r="5603">
          <cell r="A5603" t="str">
            <v>润耀</v>
          </cell>
          <cell r="B5603" t="str">
            <v>盘螺</v>
          </cell>
          <cell r="C5603" t="str">
            <v>HRB400E Φ10</v>
          </cell>
          <cell r="D5603" t="str">
            <v>吨</v>
          </cell>
          <cell r="E5603">
            <v>10</v>
          </cell>
          <cell r="F5603">
            <v>45869</v>
          </cell>
          <cell r="G5603" t="str">
            <v>（五冶钢构宜宾高县月江镇建设项目）  四川省宜宾市高县月江镇刚记超市斜对面(还阳组团沪碳二期项目)</v>
          </cell>
          <cell r="H5603" t="str">
            <v>张朝亮</v>
          </cell>
          <cell r="I5603">
            <v>15228205853</v>
          </cell>
        </row>
        <row r="5604">
          <cell r="A5604" t="str">
            <v>润耀</v>
          </cell>
          <cell r="B5604" t="str">
            <v>螺纹钢</v>
          </cell>
          <cell r="C5604" t="str">
            <v>HRB400E Φ12 9m</v>
          </cell>
          <cell r="D5604" t="str">
            <v>吨</v>
          </cell>
          <cell r="E5604">
            <v>15</v>
          </cell>
          <cell r="F5604">
            <v>45869</v>
          </cell>
          <cell r="G5604" t="str">
            <v>（五冶钢构宜宾高县月江镇建设项目）  四川省宜宾市高县月江镇刚记超市斜对面(还阳组团沪碳二期项目)</v>
          </cell>
          <cell r="H5604" t="str">
            <v>张朝亮</v>
          </cell>
          <cell r="I5604">
            <v>15228205853</v>
          </cell>
        </row>
        <row r="5605">
          <cell r="A5605" t="str">
            <v>润耀</v>
          </cell>
          <cell r="B5605" t="str">
            <v>螺纹钢</v>
          </cell>
          <cell r="C5605" t="str">
            <v>HRB400E Φ14 9m</v>
          </cell>
          <cell r="D5605" t="str">
            <v>吨</v>
          </cell>
          <cell r="E5605">
            <v>3</v>
          </cell>
          <cell r="F5605">
            <v>45869</v>
          </cell>
          <cell r="G5605" t="str">
            <v>（五冶钢构宜宾高县月江镇建设项目）  四川省宜宾市高县月江镇刚记超市斜对面(还阳组团沪碳二期项目)</v>
          </cell>
          <cell r="H5605" t="str">
            <v>张朝亮</v>
          </cell>
          <cell r="I5605">
            <v>15228205853</v>
          </cell>
        </row>
        <row r="5606">
          <cell r="A5606" t="str">
            <v>润耀</v>
          </cell>
          <cell r="B5606" t="str">
            <v>螺纹钢</v>
          </cell>
          <cell r="C5606" t="str">
            <v>HRB400E Φ16 9m</v>
          </cell>
          <cell r="D5606" t="str">
            <v>吨</v>
          </cell>
          <cell r="E5606">
            <v>12</v>
          </cell>
          <cell r="F5606">
            <v>45869</v>
          </cell>
          <cell r="G5606" t="str">
            <v>（五冶钢构宜宾高县月江镇建设项目）  四川省宜宾市高县月江镇刚记超市斜对面(还阳组团沪碳二期项目)</v>
          </cell>
          <cell r="H5606" t="str">
            <v>张朝亮</v>
          </cell>
          <cell r="I5606">
            <v>15228205853</v>
          </cell>
        </row>
        <row r="5607">
          <cell r="A5607" t="str">
            <v>润耀</v>
          </cell>
          <cell r="B5607" t="str">
            <v>螺纹钢</v>
          </cell>
          <cell r="C5607" t="str">
            <v>HRB400E Φ18 9m</v>
          </cell>
          <cell r="D5607" t="str">
            <v>吨</v>
          </cell>
          <cell r="E5607">
            <v>6</v>
          </cell>
          <cell r="F5607">
            <v>45869</v>
          </cell>
          <cell r="G5607" t="str">
            <v>（五冶钢构宜宾高县月江镇建设项目）  四川省宜宾市高县月江镇刚记超市斜对面(还阳组团沪碳二期项目)</v>
          </cell>
          <cell r="H5607" t="str">
            <v>张朝亮</v>
          </cell>
          <cell r="I5607">
            <v>15228205853</v>
          </cell>
        </row>
        <row r="5608">
          <cell r="A5608" t="str">
            <v>润耀</v>
          </cell>
          <cell r="B5608" t="str">
            <v>螺纹钢</v>
          </cell>
          <cell r="C5608" t="str">
            <v>HRB400E Φ20 9m</v>
          </cell>
          <cell r="D5608" t="str">
            <v>吨</v>
          </cell>
          <cell r="E5608">
            <v>12</v>
          </cell>
          <cell r="F5608">
            <v>45869</v>
          </cell>
          <cell r="G5608" t="str">
            <v>（五冶钢构宜宾高县月江镇建设项目）  四川省宜宾市高县月江镇刚记超市斜对面(还阳组团沪碳二期项目)</v>
          </cell>
          <cell r="H5608" t="str">
            <v>张朝亮</v>
          </cell>
          <cell r="I5608">
            <v>15228205853</v>
          </cell>
        </row>
        <row r="5609">
          <cell r="A5609" t="str">
            <v>润耀</v>
          </cell>
          <cell r="B5609" t="str">
            <v>螺纹钢</v>
          </cell>
          <cell r="C5609" t="str">
            <v>HRB400E Φ25 9m</v>
          </cell>
          <cell r="D5609" t="str">
            <v>吨</v>
          </cell>
          <cell r="E5609">
            <v>12</v>
          </cell>
          <cell r="F5609">
            <v>45869</v>
          </cell>
          <cell r="G5609" t="str">
            <v>（五冶钢构宜宾高县月江镇建设项目）  四川省宜宾市高县月江镇刚记超市斜对面(还阳组团沪碳二期项目)</v>
          </cell>
          <cell r="H5609" t="str">
            <v>张朝亮</v>
          </cell>
          <cell r="I5609">
            <v>15228205853</v>
          </cell>
        </row>
        <row r="5610">
          <cell r="A5610" t="str">
            <v>润耀</v>
          </cell>
          <cell r="B5610" t="str">
            <v>高线</v>
          </cell>
          <cell r="C5610" t="str">
            <v>HPB300Φ12</v>
          </cell>
          <cell r="D5610" t="str">
            <v>吨</v>
          </cell>
          <cell r="E5610">
            <v>35</v>
          </cell>
          <cell r="F5610">
            <v>45869</v>
          </cell>
          <cell r="G5610" t="str">
            <v>（中铁广州局-成渝扩容2标）成渝扩容项目ZCB3-2标2#钢筋厂【雁江区联盟桥东北50米(资资路) 】</v>
          </cell>
          <cell r="H5610" t="str">
            <v>刘沛琦</v>
          </cell>
          <cell r="I5610">
            <v>18011784798</v>
          </cell>
        </row>
        <row r="5611">
          <cell r="A5611" t="str">
            <v>润耀</v>
          </cell>
          <cell r="B5611" t="str">
            <v>盘螺</v>
          </cell>
          <cell r="C5611" t="str">
            <v>HRB400E Φ12</v>
          </cell>
          <cell r="D5611" t="str">
            <v>吨</v>
          </cell>
          <cell r="E5611">
            <v>35</v>
          </cell>
          <cell r="F5611">
            <v>45869</v>
          </cell>
          <cell r="G5611" t="str">
            <v>（中铁广州局-成渝扩容2标）成渝扩容项目ZCB3-2标2#钢筋厂【雁江区联盟桥东北50米(资资路) 】</v>
          </cell>
          <cell r="H5611" t="str">
            <v>刘沛琦</v>
          </cell>
          <cell r="I5611">
            <v>18011784798</v>
          </cell>
        </row>
        <row r="5612">
          <cell r="A5612" t="str">
            <v>润耀</v>
          </cell>
          <cell r="B5612" t="str">
            <v>螺纹钢</v>
          </cell>
          <cell r="C5612" t="str">
            <v>HRB400E Φ22*12m</v>
          </cell>
          <cell r="D5612" t="str">
            <v>吨</v>
          </cell>
          <cell r="E5612">
            <v>35</v>
          </cell>
          <cell r="F5612">
            <v>45869</v>
          </cell>
          <cell r="G5612" t="str">
            <v>（中铁广州局-成渝扩容2标）成渝扩容项目ZCB3-2标2#钢筋厂【雁江区联盟桥东北50米(资资路) 】</v>
          </cell>
          <cell r="H5612" t="str">
            <v>刘沛琦</v>
          </cell>
          <cell r="I5612">
            <v>18011784798</v>
          </cell>
        </row>
        <row r="5613">
          <cell r="A5613" t="str">
            <v>润耀</v>
          </cell>
          <cell r="B5613" t="str">
            <v>螺纹钢</v>
          </cell>
          <cell r="C5613" t="str">
            <v>HRB400E Φ25*9m</v>
          </cell>
          <cell r="D5613" t="str">
            <v>吨</v>
          </cell>
          <cell r="E5613">
            <v>35</v>
          </cell>
          <cell r="F5613">
            <v>45869</v>
          </cell>
          <cell r="G5613" t="str">
            <v>（中铁广州局-成渝扩容2标）成渝扩容项目ZCB3-2标2#钢筋厂【雁江区联盟桥东北50米(资资路) 】</v>
          </cell>
          <cell r="H5613" t="str">
            <v>刘沛琦</v>
          </cell>
          <cell r="I5613">
            <v>18011784798</v>
          </cell>
        </row>
        <row r="5614">
          <cell r="A5614" t="str">
            <v>润耀</v>
          </cell>
          <cell r="B5614" t="str">
            <v>螺纹钢</v>
          </cell>
          <cell r="C5614" t="str">
            <v>HRB400E Φ12 9m</v>
          </cell>
          <cell r="D5614" t="str">
            <v>吨</v>
          </cell>
          <cell r="E5614">
            <v>35</v>
          </cell>
          <cell r="F5614">
            <v>45869</v>
          </cell>
          <cell r="G5614" t="str">
            <v>（中铁十局-资乐高速4标）四川省眉山市仁寿县彰加镇促进村中铁十局资乐高速1#梁场</v>
          </cell>
          <cell r="H5614" t="str">
            <v>杨飞</v>
          </cell>
          <cell r="I5614">
            <v>15667998777</v>
          </cell>
        </row>
        <row r="5615">
          <cell r="A5615" t="str">
            <v>润耀</v>
          </cell>
          <cell r="B5615" t="str">
            <v>螺纹钢</v>
          </cell>
          <cell r="C5615" t="str">
            <v>HRB400E Φ14 12m</v>
          </cell>
          <cell r="D5615" t="str">
            <v>吨</v>
          </cell>
          <cell r="E5615">
            <v>35</v>
          </cell>
          <cell r="F5615">
            <v>45869</v>
          </cell>
          <cell r="G5615" t="str">
            <v>（中铁十局-资乐高速4标）四川省眉山市仁寿县彰加镇促进村中铁十局资乐高速1#钢筋场</v>
          </cell>
          <cell r="H5615" t="str">
            <v>杨飞</v>
          </cell>
          <cell r="I5615">
            <v>15667998777</v>
          </cell>
        </row>
        <row r="5616">
          <cell r="A5616" t="str">
            <v>润耀</v>
          </cell>
          <cell r="B5616" t="str">
            <v>螺纹钢</v>
          </cell>
          <cell r="C5616" t="str">
            <v>HRB400E Φ12 12m</v>
          </cell>
          <cell r="D5616" t="str">
            <v>吨</v>
          </cell>
          <cell r="E5616">
            <v>35</v>
          </cell>
          <cell r="F5616">
            <v>45869</v>
          </cell>
          <cell r="G5616" t="str">
            <v>（中铁十局-资乐高速4标）四川省眉山市仁寿县彰加镇促进村中铁十局资乐高速1#钢筋场</v>
          </cell>
          <cell r="H5616" t="str">
            <v>杨飞</v>
          </cell>
          <cell r="I5616">
            <v>15667998777</v>
          </cell>
        </row>
        <row r="5617">
          <cell r="A5617" t="str">
            <v>润耀</v>
          </cell>
          <cell r="B5617" t="str">
            <v>螺纹钢</v>
          </cell>
          <cell r="C5617" t="str">
            <v>HRB400E Φ22 12m</v>
          </cell>
          <cell r="D5617" t="str">
            <v>吨</v>
          </cell>
          <cell r="E5617">
            <v>20</v>
          </cell>
          <cell r="F5617">
            <v>45869</v>
          </cell>
          <cell r="G5617" t="str">
            <v>（中铁北京局-资乐高速6标）四川省乐山市市中区土主镇资乐高速TJ6标项目试验室</v>
          </cell>
          <cell r="H5617" t="str">
            <v>刘岩</v>
          </cell>
          <cell r="I5617">
            <v>18543566469</v>
          </cell>
        </row>
        <row r="5618">
          <cell r="A5618" t="str">
            <v>润耀</v>
          </cell>
          <cell r="B5618" t="str">
            <v>螺纹钢</v>
          </cell>
          <cell r="C5618" t="str">
            <v>HRB400E Φ16 9m</v>
          </cell>
          <cell r="D5618" t="str">
            <v>吨</v>
          </cell>
          <cell r="E5618">
            <v>7</v>
          </cell>
          <cell r="F5618">
            <v>45869</v>
          </cell>
          <cell r="G5618" t="str">
            <v>（中铁北京局-资乐高速6标）四川省乐山市市中区土主镇资乐高速TJ6标项目试验室</v>
          </cell>
          <cell r="H5618" t="str">
            <v>刘岩</v>
          </cell>
          <cell r="I5618">
            <v>18543566469</v>
          </cell>
        </row>
        <row r="5619">
          <cell r="A5619" t="str">
            <v>润耀</v>
          </cell>
          <cell r="B5619" t="str">
            <v>螺纹钢</v>
          </cell>
          <cell r="C5619" t="str">
            <v>HRB400E Φ12 9m</v>
          </cell>
          <cell r="D5619" t="str">
            <v>吨</v>
          </cell>
          <cell r="E5619">
            <v>13</v>
          </cell>
          <cell r="F5619">
            <v>45869</v>
          </cell>
          <cell r="G5619" t="str">
            <v>（中铁北京局-资乐高速6标）四川省乐山市市中区土主镇资乐高速TJ6标项目试验室</v>
          </cell>
          <cell r="H5619" t="str">
            <v>刘岩</v>
          </cell>
          <cell r="I5619">
            <v>18543566469</v>
          </cell>
        </row>
        <row r="5620">
          <cell r="A5620" t="str">
            <v>润耀</v>
          </cell>
          <cell r="B5620" t="str">
            <v>螺纹钢</v>
          </cell>
          <cell r="C5620" t="str">
            <v>HRB400E Φ12 12m</v>
          </cell>
          <cell r="D5620" t="str">
            <v>吨</v>
          </cell>
          <cell r="E5620">
            <v>16</v>
          </cell>
          <cell r="F5620">
            <v>45869</v>
          </cell>
          <cell r="G5620" t="str">
            <v>（中铁北京局-资乐高速6标）四川省乐山市市中区土主镇资乐高速TJ6标项目试验室</v>
          </cell>
          <cell r="H5620" t="str">
            <v>刘岩</v>
          </cell>
          <cell r="I5620">
            <v>18543566469</v>
          </cell>
        </row>
        <row r="5621">
          <cell r="A5621" t="str">
            <v>润耀</v>
          </cell>
          <cell r="B5621" t="str">
            <v>螺纹钢</v>
          </cell>
          <cell r="C5621" t="str">
            <v>HRB400E Φ16 12m</v>
          </cell>
          <cell r="D5621" t="str">
            <v>吨</v>
          </cell>
          <cell r="E5621">
            <v>21</v>
          </cell>
          <cell r="F5621">
            <v>45869</v>
          </cell>
          <cell r="G5621" t="str">
            <v>（中铁北京局-资乐高速6标）四川省乐山市市中区土主镇资乐高速TJ6标项目试验室</v>
          </cell>
          <cell r="H5621" t="str">
            <v>刘岩</v>
          </cell>
          <cell r="I5621">
            <v>18543566469</v>
          </cell>
        </row>
        <row r="5622">
          <cell r="A5622" t="str">
            <v>润耀</v>
          </cell>
          <cell r="B5622" t="str">
            <v>螺纹钢</v>
          </cell>
          <cell r="C5622" t="str">
            <v>HRB400E Φ16 12m</v>
          </cell>
          <cell r="D5622" t="str">
            <v>吨</v>
          </cell>
          <cell r="E5622">
            <v>35</v>
          </cell>
          <cell r="F5622">
            <v>45869</v>
          </cell>
          <cell r="G5622" t="str">
            <v>（中铁广州局-资乐高速5标）四川省乐山市井研县希望大道116号</v>
          </cell>
          <cell r="H5622" t="str">
            <v>廖俊杰</v>
          </cell>
          <cell r="I5622">
            <v>15775100965</v>
          </cell>
        </row>
        <row r="5623">
          <cell r="A5623" t="str">
            <v>润耀</v>
          </cell>
          <cell r="B5623" t="str">
            <v>螺纹钢</v>
          </cell>
          <cell r="C5623" t="str">
            <v>HRB400E Φ28 9m</v>
          </cell>
          <cell r="D5623" t="str">
            <v>吨</v>
          </cell>
          <cell r="E5623">
            <v>35</v>
          </cell>
          <cell r="F5623">
            <v>45869</v>
          </cell>
          <cell r="G5623" t="str">
            <v>（中铁广州局-资乐高速5标）四川省乐山市井研县希望大道116号</v>
          </cell>
          <cell r="H5623" t="str">
            <v>廖俊杰</v>
          </cell>
          <cell r="I5623">
            <v>15775100965</v>
          </cell>
        </row>
        <row r="5624">
          <cell r="A5624" t="str">
            <v>德胜恒嘉</v>
          </cell>
          <cell r="B5624" t="str">
            <v>螺纹钢</v>
          </cell>
          <cell r="C5624" t="str">
            <v>HRB500E Φ28 9m</v>
          </cell>
          <cell r="D5624" t="str">
            <v>吨</v>
          </cell>
          <cell r="E5624">
            <v>35</v>
          </cell>
          <cell r="F5624">
            <v>45869</v>
          </cell>
          <cell r="G5624" t="str">
            <v>（中铁十局-资乐高速4标）四川省眉山市仁寿县彰加镇华炉村中铁十局资乐高速3#钢筋场</v>
          </cell>
          <cell r="H5624" t="str">
            <v>杨飞</v>
          </cell>
          <cell r="I5624">
            <v>15667998777</v>
          </cell>
        </row>
        <row r="5625">
          <cell r="A5625" t="str">
            <v>德胜恒嘉</v>
          </cell>
          <cell r="B5625" t="str">
            <v>螺纹钢</v>
          </cell>
          <cell r="C5625" t="str">
            <v>HRB500E Φ28 9m</v>
          </cell>
          <cell r="D5625" t="str">
            <v>吨</v>
          </cell>
          <cell r="E5625">
            <v>35</v>
          </cell>
          <cell r="F5625">
            <v>45869</v>
          </cell>
          <cell r="G5625" t="str">
            <v>（中铁十局-资乐高速4标）四川省眉山市仁寿县彰加镇促进村中铁十局资乐高速1#钢筋场</v>
          </cell>
          <cell r="H5625" t="str">
            <v>杨飞</v>
          </cell>
          <cell r="I5625">
            <v>15667998777</v>
          </cell>
        </row>
        <row r="5626">
          <cell r="A5626" t="str">
            <v>德胜恒嘉</v>
          </cell>
          <cell r="B5626" t="str">
            <v>螺纹钢</v>
          </cell>
          <cell r="C5626" t="str">
            <v>HRB400E Φ28 12m</v>
          </cell>
          <cell r="D5626" t="str">
            <v>吨</v>
          </cell>
          <cell r="E5626">
            <v>35</v>
          </cell>
          <cell r="F5626">
            <v>45869</v>
          </cell>
          <cell r="G5626" t="str">
            <v>（中铁北京局-资乐高速6标）四川省乐山市市中区土主镇资乐高速TJ6标项目试验室</v>
          </cell>
          <cell r="H5626" t="str">
            <v>刘岩</v>
          </cell>
          <cell r="I5626">
            <v>18543566469</v>
          </cell>
        </row>
        <row r="5627">
          <cell r="A5627" t="str">
            <v>德胜恒嘉</v>
          </cell>
          <cell r="B5627" t="str">
            <v>螺纹钢</v>
          </cell>
          <cell r="C5627" t="str">
            <v>HRB500E Φ28 9m</v>
          </cell>
          <cell r="D5627" t="str">
            <v>吨</v>
          </cell>
          <cell r="E5627">
            <v>35</v>
          </cell>
          <cell r="F5627">
            <v>45869</v>
          </cell>
          <cell r="G5627" t="str">
            <v>（中铁广州局-资乐高速5标）四川省眉山市东坡区多悦镇挖治田</v>
          </cell>
          <cell r="H5627" t="str">
            <v>伍红林</v>
          </cell>
          <cell r="I5627">
            <v>18683860677</v>
          </cell>
        </row>
        <row r="5628">
          <cell r="A5628" t="str">
            <v>德胜恒嘉</v>
          </cell>
          <cell r="B5628" t="str">
            <v>螺纹钢</v>
          </cell>
          <cell r="C5628" t="str">
            <v>HRB500E Φ25 9m</v>
          </cell>
          <cell r="D5628" t="str">
            <v>吨</v>
          </cell>
          <cell r="E5628">
            <v>35</v>
          </cell>
          <cell r="F5628">
            <v>45869</v>
          </cell>
          <cell r="G5628" t="str">
            <v>（中铁广州局-资乐高速5标）四川省乐山市井研县希望大道116号</v>
          </cell>
          <cell r="H5628" t="str">
            <v>廖俊杰</v>
          </cell>
          <cell r="I5628">
            <v>15775100965</v>
          </cell>
        </row>
        <row r="5629">
          <cell r="A5629" t="str">
            <v>钢固融</v>
          </cell>
          <cell r="B5629" t="str">
            <v>螺纹钢</v>
          </cell>
          <cell r="C5629" t="str">
            <v>HRB400EФ14*9m</v>
          </cell>
          <cell r="D5629" t="str">
            <v>吨</v>
          </cell>
          <cell r="E5629">
            <v>14</v>
          </cell>
          <cell r="F5629">
            <v>45869</v>
          </cell>
          <cell r="G5629" t="str">
            <v>（中核中原-温江光明苑三期项目）四川省成都市温江区金马街道光明苑三期项目</v>
          </cell>
          <cell r="H5629" t="str">
            <v>王生斌</v>
          </cell>
          <cell r="I5629">
            <v>15228858118</v>
          </cell>
        </row>
        <row r="5630">
          <cell r="A5630" t="str">
            <v>钢固融</v>
          </cell>
          <cell r="B5630" t="str">
            <v>螺纹钢</v>
          </cell>
          <cell r="C5630" t="str">
            <v>HRB400EФ12*12m</v>
          </cell>
          <cell r="D5630" t="str">
            <v>吨</v>
          </cell>
          <cell r="E5630">
            <v>10</v>
          </cell>
          <cell r="F5630">
            <v>45869</v>
          </cell>
          <cell r="G5630" t="str">
            <v>（中核中原-温江光明苑三期项目）四川省成都市温江区金马街道光明苑三期项目</v>
          </cell>
          <cell r="H5630" t="str">
            <v>王生斌</v>
          </cell>
          <cell r="I5630">
            <v>15228858118</v>
          </cell>
        </row>
        <row r="5631">
          <cell r="A5631" t="str">
            <v>钢固融</v>
          </cell>
          <cell r="B5631" t="str">
            <v>螺纹钢</v>
          </cell>
          <cell r="C5631" t="str">
            <v>HRB400EФ12*9m</v>
          </cell>
          <cell r="D5631" t="str">
            <v>吨</v>
          </cell>
          <cell r="E5631">
            <v>10</v>
          </cell>
          <cell r="F5631">
            <v>45869</v>
          </cell>
          <cell r="G5631" t="str">
            <v>（中核中原-温江光明苑三期项目）四川省成都市温江区金马街道光明苑三期项目</v>
          </cell>
          <cell r="H5631" t="str">
            <v>王生斌</v>
          </cell>
          <cell r="I5631">
            <v>15228858118</v>
          </cell>
        </row>
        <row r="5632">
          <cell r="A5632" t="str">
            <v>达钢</v>
          </cell>
          <cell r="B5632" t="str">
            <v>螺纹钢</v>
          </cell>
          <cell r="C5632" t="str">
            <v>HRB500E Φ25×9米</v>
          </cell>
          <cell r="D5632" t="str">
            <v>吨</v>
          </cell>
          <cell r="E5632">
            <v>15</v>
          </cell>
          <cell r="F5632">
            <v>45870</v>
          </cell>
          <cell r="G5632" t="str">
            <v>（自永2标九局西南分公司钢筋棚）四川省自贡市骑龙镇大湾村</v>
          </cell>
          <cell r="H5632" t="str">
            <v>袁洪浩</v>
          </cell>
          <cell r="I5632">
            <v>18272354498</v>
          </cell>
        </row>
        <row r="5633">
          <cell r="A5633" t="str">
            <v>达钢</v>
          </cell>
          <cell r="B5633" t="str">
            <v>螺纹钢</v>
          </cell>
          <cell r="C5633" t="str">
            <v>HRB500E Φ25×12米</v>
          </cell>
          <cell r="D5633" t="str">
            <v>吨</v>
          </cell>
          <cell r="E5633">
            <v>20</v>
          </cell>
          <cell r="F5633">
            <v>45870</v>
          </cell>
          <cell r="G5633" t="str">
            <v>（自永2标九局西南分公司钢筋棚）四川省自贡市骑龙镇大湾村</v>
          </cell>
          <cell r="H5633" t="str">
            <v>袁洪浩</v>
          </cell>
          <cell r="I5633">
            <v>18272354498</v>
          </cell>
        </row>
        <row r="5634">
          <cell r="A5634" t="str">
            <v>泸钢</v>
          </cell>
          <cell r="B5634" t="str">
            <v>盘螺</v>
          </cell>
          <cell r="C5634" t="str">
            <v>HRB400E Φ12</v>
          </cell>
          <cell r="D5634" t="str">
            <v>吨</v>
          </cell>
          <cell r="E5634">
            <v>35</v>
          </cell>
          <cell r="F5634">
            <v>45870</v>
          </cell>
          <cell r="G5634" t="str">
            <v>（自永2标九局西南分公司钢筋棚）四川省自贡市骑龙镇大湾村</v>
          </cell>
          <cell r="H5634" t="str">
            <v>袁洪浩</v>
          </cell>
          <cell r="I5634">
            <v>18272354498</v>
          </cell>
        </row>
        <row r="5635">
          <cell r="A5635" t="str">
            <v>泸钢</v>
          </cell>
          <cell r="B5635" t="str">
            <v>螺纹钢</v>
          </cell>
          <cell r="C5635" t="str">
            <v>HRB400E Φ28×12米</v>
          </cell>
          <cell r="D5635" t="str">
            <v>吨</v>
          </cell>
          <cell r="E5635">
            <v>35</v>
          </cell>
          <cell r="F5635">
            <v>45870</v>
          </cell>
          <cell r="G5635" t="str">
            <v>（自永2标九局西南分公司钢筋棚）四川省自贡市骑龙镇大湾村</v>
          </cell>
          <cell r="H5635" t="str">
            <v>袁洪浩</v>
          </cell>
          <cell r="I5635">
            <v>18272354498</v>
          </cell>
        </row>
        <row r="5636">
          <cell r="A5636" t="str">
            <v>泸钢</v>
          </cell>
          <cell r="B5636" t="str">
            <v>螺纹钢</v>
          </cell>
          <cell r="C5636" t="str">
            <v>HRB500E Φ28×9米</v>
          </cell>
          <cell r="D5636" t="str">
            <v>吨</v>
          </cell>
          <cell r="E5636">
            <v>35</v>
          </cell>
          <cell r="F5636">
            <v>45870</v>
          </cell>
          <cell r="G5636" t="str">
            <v>（自永2标九局西南分公司钢筋棚）四川省自贡市骑龙镇大湾村</v>
          </cell>
          <cell r="H5636" t="str">
            <v>袁洪浩</v>
          </cell>
          <cell r="I5636">
            <v>18272354498</v>
          </cell>
        </row>
        <row r="5637">
          <cell r="A5637" t="str">
            <v>钢固融</v>
          </cell>
          <cell r="B5637" t="str">
            <v>螺纹钢</v>
          </cell>
          <cell r="C5637" t="str">
            <v>HRB400E Φ16 12m</v>
          </cell>
          <cell r="D5637" t="str">
            <v>吨</v>
          </cell>
          <cell r="E5637">
            <v>30</v>
          </cell>
          <cell r="F5637">
            <v>45870</v>
          </cell>
          <cell r="G5637" t="str">
            <v>（中铁广州局-成渝扩容2标）成渝扩容项目ZCB3-2标2#钢筋厂【雁江区联盟桥东北50米(资资路) 】</v>
          </cell>
          <cell r="H5637" t="str">
            <v>刘沛琦</v>
          </cell>
          <cell r="I5637">
            <v>18011784798</v>
          </cell>
        </row>
        <row r="5638">
          <cell r="A5638" t="str">
            <v>钢固融</v>
          </cell>
          <cell r="B5638" t="str">
            <v>螺纹钢</v>
          </cell>
          <cell r="C5638" t="str">
            <v>HPB300Ф16*12</v>
          </cell>
          <cell r="D5638" t="str">
            <v>吨</v>
          </cell>
          <cell r="E5638">
            <v>5</v>
          </cell>
          <cell r="F5638">
            <v>45870</v>
          </cell>
          <cell r="G5638" t="str">
            <v>（中铁广州局-成渝扩容2标）成渝扩容项目ZCB3-2标2#钢筋厂【雁江区联盟桥东北50米(资资路) 】</v>
          </cell>
          <cell r="H5638" t="str">
            <v>刘沛琦</v>
          </cell>
          <cell r="I5638">
            <v>18011784798</v>
          </cell>
        </row>
        <row r="5639">
          <cell r="A5639" t="str">
            <v>润耀</v>
          </cell>
          <cell r="B5639" t="str">
            <v>盘圆</v>
          </cell>
          <cell r="C5639" t="str">
            <v>HPB300Ф8</v>
          </cell>
          <cell r="D5639" t="str">
            <v>吨</v>
          </cell>
          <cell r="E5639">
            <v>105</v>
          </cell>
          <cell r="F5639">
            <v>45870</v>
          </cell>
          <cell r="G5639" t="str">
            <v>（中铁一局四建康新高速TJ1-2标）四川省甘孜州康定市318国道玉顶积雪观景台旁</v>
          </cell>
          <cell r="H5639" t="str">
            <v>李波/马小红</v>
          </cell>
          <cell r="I5639" t="str">
            <v>13679069325/13808028745</v>
          </cell>
        </row>
        <row r="5640">
          <cell r="A5640" t="str">
            <v>润耀</v>
          </cell>
          <cell r="B5640" t="str">
            <v>盘圆</v>
          </cell>
          <cell r="C5640" t="str">
            <v>HPB300Ф12</v>
          </cell>
          <cell r="D5640" t="str">
            <v>吨</v>
          </cell>
          <cell r="E5640">
            <v>35</v>
          </cell>
          <cell r="F5640">
            <v>45870</v>
          </cell>
          <cell r="G5640" t="str">
            <v>（中铁一局四建康新高速TJ1-2标）四川省甘孜州康定市318国道玉顶积雪观景台旁</v>
          </cell>
          <cell r="H5640" t="str">
            <v>李波/马小红</v>
          </cell>
          <cell r="I5640" t="str">
            <v>13679069325/13808028745</v>
          </cell>
        </row>
        <row r="5641">
          <cell r="A5641" t="str">
            <v>润耀</v>
          </cell>
          <cell r="B5641" t="str">
            <v>盘圆</v>
          </cell>
          <cell r="C5641" t="str">
            <v>HPB300Ф12</v>
          </cell>
          <cell r="D5641" t="str">
            <v>吨</v>
          </cell>
          <cell r="E5641">
            <v>35</v>
          </cell>
          <cell r="F5641">
            <v>45870</v>
          </cell>
          <cell r="G5641" t="str">
            <v>（中铁六局呼和公司康新高速TJ4-2标）四川省甘孜藏族自治州康定市新都桥镇东俄罗三村中建八局搅拌站旁</v>
          </cell>
          <cell r="H5641" t="str">
            <v>许文刚</v>
          </cell>
          <cell r="I5641">
            <v>15848808186</v>
          </cell>
        </row>
        <row r="5642">
          <cell r="A5642" t="str">
            <v>德胜恒嘉</v>
          </cell>
          <cell r="B5642" t="str">
            <v>螺纹钢</v>
          </cell>
          <cell r="C5642" t="str">
            <v>HRB400EФ12*9mm</v>
          </cell>
          <cell r="D5642" t="str">
            <v>吨</v>
          </cell>
          <cell r="E5642">
            <v>35</v>
          </cell>
          <cell r="F5642">
            <v>45870</v>
          </cell>
          <cell r="G5642" t="str">
            <v>（中铁六局呼和公司康新高速TJ4-2标）四川省甘孜藏族自治州康定市新都桥镇东俄罗三村中建八局搅拌站旁</v>
          </cell>
          <cell r="H5642" t="str">
            <v>许文刚</v>
          </cell>
          <cell r="I5642">
            <v>15848808186</v>
          </cell>
        </row>
        <row r="5643">
          <cell r="A5643" t="str">
            <v>德胜恒嘉</v>
          </cell>
          <cell r="B5643" t="str">
            <v>螺纹钢</v>
          </cell>
          <cell r="C5643" t="str">
            <v>HRB400EФ14*9mm</v>
          </cell>
          <cell r="D5643" t="str">
            <v>吨</v>
          </cell>
          <cell r="E5643">
            <v>35</v>
          </cell>
          <cell r="F5643">
            <v>45870</v>
          </cell>
          <cell r="G5643" t="str">
            <v>（中铁六局呼和公司康新高速TJ4-2标）四川省甘孜藏族自治州康定市新都桥镇东俄罗三村中建八局搅拌站旁</v>
          </cell>
          <cell r="H5643" t="str">
            <v>许文刚</v>
          </cell>
          <cell r="I5643">
            <v>15848808186</v>
          </cell>
        </row>
        <row r="5644">
          <cell r="A5644" t="str">
            <v>德胜恒嘉</v>
          </cell>
          <cell r="B5644" t="str">
            <v>螺纹钢</v>
          </cell>
          <cell r="C5644" t="str">
            <v>HRB400EФ16*9mm</v>
          </cell>
          <cell r="D5644" t="str">
            <v>吨</v>
          </cell>
          <cell r="E5644">
            <v>35</v>
          </cell>
          <cell r="F5644">
            <v>45870</v>
          </cell>
          <cell r="G5644" t="str">
            <v>（中铁六局呼和公司康新高速TJ4-2标）四川省甘孜藏族自治州康定市新都桥镇东俄罗三村中建八局搅拌站旁</v>
          </cell>
          <cell r="H5644" t="str">
            <v>许文刚</v>
          </cell>
          <cell r="I5644">
            <v>15848808186</v>
          </cell>
        </row>
        <row r="5645">
          <cell r="A5645" t="str">
            <v>德胜恒嘉</v>
          </cell>
          <cell r="B5645" t="str">
            <v>螺纹钢</v>
          </cell>
          <cell r="C5645" t="str">
            <v>HRB400EФ18*9mm</v>
          </cell>
          <cell r="D5645" t="str">
            <v>吨</v>
          </cell>
          <cell r="E5645">
            <v>70</v>
          </cell>
          <cell r="F5645">
            <v>45870</v>
          </cell>
          <cell r="G5645" t="str">
            <v>（中铁六局呼和公司康新高速TJ4-2标）四川省甘孜藏族自治州康定市新都桥镇东俄罗三村中建八局搅拌站旁</v>
          </cell>
          <cell r="H5645" t="str">
            <v>许文刚</v>
          </cell>
          <cell r="I5645">
            <v>15848808186</v>
          </cell>
        </row>
        <row r="5646">
          <cell r="A5646" t="str">
            <v>湖北商贸</v>
          </cell>
          <cell r="B5646" t="str">
            <v>螺纹钢</v>
          </cell>
          <cell r="C5646" t="str">
            <v>HRB500E Φ28 12m</v>
          </cell>
          <cell r="D5646" t="str">
            <v>吨</v>
          </cell>
          <cell r="E5646">
            <v>35</v>
          </cell>
          <cell r="F5646">
            <v>45870</v>
          </cell>
          <cell r="G5646" t="str">
            <v>（中铁广州局-资乐高速5标）四川省眉山市东坡区多悦镇挖治田</v>
          </cell>
          <cell r="H5646" t="str">
            <v>伍红林</v>
          </cell>
          <cell r="I5646">
            <v>18683860677</v>
          </cell>
        </row>
        <row r="5647">
          <cell r="A5647" t="str">
            <v>润耀</v>
          </cell>
          <cell r="B5647" t="str">
            <v>螺纹钢</v>
          </cell>
          <cell r="C5647" t="str">
            <v>HRB400EФ12*9m</v>
          </cell>
          <cell r="D5647" t="str">
            <v>吨</v>
          </cell>
          <cell r="E5647">
            <v>4</v>
          </cell>
          <cell r="F5647">
            <v>45870</v>
          </cell>
          <cell r="G5647" t="str">
            <v>（中核中原-温江北林医养综合体项目）四川省成都市温江区万春大道第三人民医院东</v>
          </cell>
          <cell r="H5647" t="str">
            <v>蔡杰</v>
          </cell>
          <cell r="I5647">
            <v>18875129329</v>
          </cell>
        </row>
        <row r="5648">
          <cell r="A5648" t="str">
            <v>润耀</v>
          </cell>
          <cell r="B5648" t="str">
            <v>螺纹钢</v>
          </cell>
          <cell r="C5648" t="str">
            <v>HRB400EФ18*12m</v>
          </cell>
          <cell r="D5648" t="str">
            <v>吨</v>
          </cell>
          <cell r="E5648">
            <v>7</v>
          </cell>
          <cell r="F5648">
            <v>45870</v>
          </cell>
          <cell r="G5648" t="str">
            <v>（中核中原-温江北林医养综合体项目）四川省成都市温江区万春大道第三人民医院东</v>
          </cell>
          <cell r="H5648" t="str">
            <v>蔡杰</v>
          </cell>
          <cell r="I5648">
            <v>18875129329</v>
          </cell>
        </row>
        <row r="5649">
          <cell r="A5649" t="str">
            <v>润耀</v>
          </cell>
          <cell r="B5649" t="str">
            <v>螺纹钢</v>
          </cell>
          <cell r="C5649" t="str">
            <v>HRB500EФ14*9m</v>
          </cell>
          <cell r="D5649" t="str">
            <v>吨</v>
          </cell>
          <cell r="E5649">
            <v>40</v>
          </cell>
          <cell r="F5649">
            <v>45870</v>
          </cell>
          <cell r="G5649" t="str">
            <v>（中核中原-温江北林医养综合体项目）四川省成都市温江区万春大道第三人民医院东</v>
          </cell>
          <cell r="H5649" t="str">
            <v>蔡杰</v>
          </cell>
          <cell r="I5649">
            <v>18875129329</v>
          </cell>
        </row>
        <row r="5650">
          <cell r="A5650" t="str">
            <v>润耀</v>
          </cell>
          <cell r="B5650" t="str">
            <v>螺纹钢</v>
          </cell>
          <cell r="C5650" t="str">
            <v>HRB500EФ16*9m</v>
          </cell>
          <cell r="D5650" t="str">
            <v>吨</v>
          </cell>
          <cell r="E5650">
            <v>20</v>
          </cell>
          <cell r="F5650">
            <v>45870</v>
          </cell>
          <cell r="G5650" t="str">
            <v>（中核中原-温江北林医养综合体项目）四川省成都市温江区万春大道第三人民医院东</v>
          </cell>
          <cell r="H5650" t="str">
            <v>蔡杰</v>
          </cell>
          <cell r="I5650">
            <v>18875129329</v>
          </cell>
        </row>
        <row r="5651">
          <cell r="A5651" t="str">
            <v>吉晨盛泰</v>
          </cell>
          <cell r="B5651" t="str">
            <v>盘螺</v>
          </cell>
          <cell r="C5651" t="str">
            <v>HRB400EФ10</v>
          </cell>
          <cell r="D5651" t="str">
            <v>吨</v>
          </cell>
          <cell r="E5651">
            <v>90</v>
          </cell>
          <cell r="F5651">
            <v>45871</v>
          </cell>
          <cell r="G5651" t="str">
            <v>（ 中铁一局四公司西昭高速6标3部）昭觉县洒拉地坡乡三分部山里钢筋场</v>
          </cell>
          <cell r="H5651" t="str">
            <v>陈忠</v>
          </cell>
          <cell r="I5651">
            <v>15730783825</v>
          </cell>
        </row>
        <row r="5652">
          <cell r="A5652" t="str">
            <v>吉晨盛泰</v>
          </cell>
          <cell r="B5652" t="str">
            <v>盘螺</v>
          </cell>
          <cell r="C5652" t="str">
            <v>HRB400EФ12</v>
          </cell>
          <cell r="D5652" t="str">
            <v>吨</v>
          </cell>
          <cell r="E5652">
            <v>60</v>
          </cell>
          <cell r="F5652">
            <v>45871</v>
          </cell>
          <cell r="G5652" t="str">
            <v>（ 中铁一局四公司西昭高速6标3部）昭觉县洒拉地坡乡三分部山里钢筋场</v>
          </cell>
          <cell r="H5652" t="str">
            <v>陈忠</v>
          </cell>
          <cell r="I5652">
            <v>15730783825</v>
          </cell>
        </row>
        <row r="5653">
          <cell r="A5653" t="str">
            <v>吉晨盛泰</v>
          </cell>
          <cell r="B5653" t="str">
            <v>螺纹钢</v>
          </cell>
          <cell r="C5653" t="str">
            <v>HRB400EФ16</v>
          </cell>
          <cell r="D5653" t="str">
            <v>吨</v>
          </cell>
          <cell r="E5653">
            <v>30</v>
          </cell>
          <cell r="F5653">
            <v>45871</v>
          </cell>
          <cell r="G5653" t="str">
            <v>（ 中铁一局四公司西昭高速6标3部）昭觉县洒拉地坡乡三分部山里钢筋场</v>
          </cell>
          <cell r="H5653" t="str">
            <v>陈忠</v>
          </cell>
          <cell r="I5653">
            <v>15730783825</v>
          </cell>
        </row>
        <row r="5654">
          <cell r="A5654" t="str">
            <v>吉晨盛泰</v>
          </cell>
          <cell r="B5654" t="str">
            <v>螺纹钢</v>
          </cell>
          <cell r="C5654" t="str">
            <v>HRB400EΦ12</v>
          </cell>
          <cell r="D5654" t="str">
            <v>吨</v>
          </cell>
          <cell r="E5654">
            <v>35</v>
          </cell>
          <cell r="F5654">
            <v>45871</v>
          </cell>
          <cell r="G5654" t="str">
            <v>（中铁十局七公司西昭高速5标1分部）四川省凉山州布拖县委只洛乡委之洛村1号钢构厂</v>
          </cell>
          <cell r="H5654" t="str">
            <v>吴裕</v>
          </cell>
          <cell r="I5654">
            <v>19802920715</v>
          </cell>
        </row>
        <row r="5655">
          <cell r="A5655" t="str">
            <v>吉晨盛泰</v>
          </cell>
          <cell r="B5655" t="str">
            <v>盘螺</v>
          </cell>
          <cell r="C5655" t="str">
            <v>HRB400EΦ10</v>
          </cell>
          <cell r="D5655" t="str">
            <v>吨</v>
          </cell>
          <cell r="E5655">
            <v>70</v>
          </cell>
          <cell r="F5655">
            <v>45871</v>
          </cell>
          <cell r="G5655" t="str">
            <v>（中铁十局七公司西昭高速5标1分部）四川省凉山州布拖县委只洛乡委之洛村1号钢构厂</v>
          </cell>
          <cell r="H5655" t="str">
            <v>吴裕</v>
          </cell>
          <cell r="I5655">
            <v>19802920715</v>
          </cell>
        </row>
        <row r="5656">
          <cell r="A5656" t="str">
            <v>吉晨盛泰</v>
          </cell>
          <cell r="B5656" t="str">
            <v>螺纹钢</v>
          </cell>
          <cell r="C5656" t="str">
            <v>HRB400EΦ12</v>
          </cell>
          <cell r="D5656" t="str">
            <v>吨</v>
          </cell>
          <cell r="E5656">
            <v>75</v>
          </cell>
          <cell r="F5656">
            <v>45871</v>
          </cell>
          <cell r="G5656" t="str">
            <v>（中铁十局七公司西昭高速5标1分部）四川省凉山州布拖县委只洛乡委之洛村梁场</v>
          </cell>
          <cell r="H5656" t="str">
            <v>吴裕</v>
          </cell>
          <cell r="I5656">
            <v>19802920715</v>
          </cell>
        </row>
        <row r="5657">
          <cell r="A5657" t="str">
            <v>吉晨盛泰</v>
          </cell>
          <cell r="B5657" t="str">
            <v>螺纹钢</v>
          </cell>
          <cell r="C5657" t="str">
            <v>HRB500EΦ28</v>
          </cell>
          <cell r="D5657" t="str">
            <v>吨</v>
          </cell>
          <cell r="E5657">
            <v>35</v>
          </cell>
          <cell r="F5657">
            <v>45871</v>
          </cell>
          <cell r="G5657" t="str">
            <v>（中铁十局七公司西昭高速5标1分部）四川省凉山州布拖县委只洛乡委之洛村梁场</v>
          </cell>
          <cell r="H5657" t="str">
            <v>吴裕</v>
          </cell>
          <cell r="I5657">
            <v>19802920715</v>
          </cell>
        </row>
        <row r="5658">
          <cell r="A5658" t="str">
            <v>吉晨盛泰</v>
          </cell>
          <cell r="B5658" t="str">
            <v>螺纹钢</v>
          </cell>
          <cell r="C5658" t="str">
            <v>HRB500EΦ32</v>
          </cell>
          <cell r="D5658" t="str">
            <v>吨</v>
          </cell>
          <cell r="E5658">
            <v>15</v>
          </cell>
          <cell r="F5658">
            <v>45871</v>
          </cell>
          <cell r="G5658" t="str">
            <v>（中铁十局七公司西昭高速5标1分部）四川省凉山州布拖县委只洛乡委之洛村1号钢构厂</v>
          </cell>
          <cell r="H5658" t="str">
            <v>吴裕</v>
          </cell>
          <cell r="I5658">
            <v>19802920715</v>
          </cell>
        </row>
        <row r="5659">
          <cell r="A5659" t="str">
            <v>吉晨盛泰</v>
          </cell>
          <cell r="B5659" t="str">
            <v>螺纹钢</v>
          </cell>
          <cell r="C5659" t="str">
            <v>HRB400EΦ12</v>
          </cell>
          <cell r="D5659" t="str">
            <v>吨</v>
          </cell>
          <cell r="E5659">
            <v>20</v>
          </cell>
          <cell r="F5659">
            <v>45871</v>
          </cell>
          <cell r="G5659" t="str">
            <v>（中铁十局七公司西昭高速5标1分部）四川省凉山州布拖县委只洛乡委之洛村梁场</v>
          </cell>
          <cell r="H5659" t="str">
            <v>吴裕</v>
          </cell>
          <cell r="I5659">
            <v>19802920715</v>
          </cell>
        </row>
        <row r="5660">
          <cell r="A5660" t="str">
            <v>吉晨盛泰</v>
          </cell>
          <cell r="B5660" t="str">
            <v>盘螺</v>
          </cell>
          <cell r="C5660" t="str">
            <v>HRB400E10</v>
          </cell>
          <cell r="D5660" t="str">
            <v>吨</v>
          </cell>
          <cell r="E5660">
            <v>4</v>
          </cell>
          <cell r="F5660">
            <v>45871</v>
          </cell>
          <cell r="G5660" t="str">
            <v>5标二分部十局第七公司四川省凉山州彝族自治州昭觉县互通钢筋厂</v>
          </cell>
          <cell r="H5660" t="str">
            <v>王浩</v>
          </cell>
          <cell r="I5660">
            <v>18292113429</v>
          </cell>
        </row>
        <row r="5661">
          <cell r="A5661" t="str">
            <v>吉晨盛泰</v>
          </cell>
          <cell r="B5661" t="str">
            <v>螺纹钢</v>
          </cell>
          <cell r="C5661" t="str">
            <v>HRB400E12</v>
          </cell>
          <cell r="D5661" t="str">
            <v>吨</v>
          </cell>
          <cell r="E5661">
            <v>30</v>
          </cell>
          <cell r="F5661">
            <v>45871</v>
          </cell>
          <cell r="G5661" t="str">
            <v>5标二分部十局第七公司四川省凉山州彝族自治州昭觉县互通钢筋厂</v>
          </cell>
          <cell r="H5661" t="str">
            <v>王浩</v>
          </cell>
          <cell r="I5661">
            <v>18292113429</v>
          </cell>
        </row>
        <row r="5662">
          <cell r="A5662" t="str">
            <v>吉晨盛泰</v>
          </cell>
          <cell r="B5662" t="str">
            <v>螺纹钢</v>
          </cell>
          <cell r="C5662" t="str">
            <v>HRB400E14</v>
          </cell>
          <cell r="D5662" t="str">
            <v>吨</v>
          </cell>
          <cell r="E5662">
            <v>15</v>
          </cell>
          <cell r="F5662">
            <v>45871</v>
          </cell>
          <cell r="G5662" t="str">
            <v>5标二分部十局第七公司四川省凉山州彝族自治州昭觉县互通钢筋厂</v>
          </cell>
          <cell r="H5662" t="str">
            <v>王浩</v>
          </cell>
          <cell r="I5662">
            <v>18292113429</v>
          </cell>
        </row>
        <row r="5663">
          <cell r="A5663" t="str">
            <v>吉晨盛泰</v>
          </cell>
          <cell r="B5663" t="str">
            <v>螺纹钢</v>
          </cell>
          <cell r="C5663" t="str">
            <v>HRB400E18</v>
          </cell>
          <cell r="D5663" t="str">
            <v>吨</v>
          </cell>
          <cell r="E5663">
            <v>15</v>
          </cell>
          <cell r="F5663">
            <v>45871</v>
          </cell>
          <cell r="G5663" t="str">
            <v>5标二分部十局第七公司四川省凉山州彝族自治州昭觉县互通钢筋厂</v>
          </cell>
          <cell r="H5663" t="str">
            <v>王浩</v>
          </cell>
          <cell r="I5663">
            <v>18292113429</v>
          </cell>
        </row>
        <row r="5664">
          <cell r="A5664" t="str">
            <v>吉晨盛泰</v>
          </cell>
          <cell r="B5664" t="str">
            <v>螺纹钢</v>
          </cell>
          <cell r="C5664" t="str">
            <v>HRB400E20</v>
          </cell>
          <cell r="D5664" t="str">
            <v>吨</v>
          </cell>
          <cell r="E5664">
            <v>10</v>
          </cell>
          <cell r="F5664">
            <v>45871</v>
          </cell>
          <cell r="G5664" t="str">
            <v>5标二分部十局第七公司四川省凉山州彝族自治州昭觉县互通钢筋厂</v>
          </cell>
          <cell r="H5664" t="str">
            <v>王浩</v>
          </cell>
          <cell r="I5664">
            <v>18292113429</v>
          </cell>
        </row>
        <row r="5665">
          <cell r="A5665" t="str">
            <v>吉晨盛泰</v>
          </cell>
          <cell r="B5665" t="str">
            <v>高线</v>
          </cell>
          <cell r="C5665" t="str">
            <v>HPB300Φ8</v>
          </cell>
          <cell r="D5665" t="str">
            <v>吨</v>
          </cell>
          <cell r="E5665">
            <v>35</v>
          </cell>
          <cell r="F5665">
            <v>45871</v>
          </cell>
          <cell r="G5665" t="str">
            <v>5标三分部凉山州昭觉县谷曲镇瓦洛乌村四桥车</v>
          </cell>
          <cell r="H5665" t="str">
            <v>魏忠魁</v>
          </cell>
          <cell r="I5665">
            <v>18229056777</v>
          </cell>
        </row>
        <row r="5666">
          <cell r="A5666" t="str">
            <v>吉晨盛泰</v>
          </cell>
          <cell r="B5666" t="str">
            <v>螺纹钢</v>
          </cell>
          <cell r="C5666" t="str">
            <v>HRB400EФ12</v>
          </cell>
          <cell r="D5666" t="str">
            <v>吨</v>
          </cell>
          <cell r="E5666">
            <v>6</v>
          </cell>
          <cell r="F5666">
            <v>45871</v>
          </cell>
          <cell r="G5666" t="str">
            <v>5标三分部凉山州昭觉县谷曲镇瓦洛乌村四桥车</v>
          </cell>
          <cell r="H5666" t="str">
            <v>魏忠魁</v>
          </cell>
          <cell r="I5666">
            <v>18229056777</v>
          </cell>
        </row>
        <row r="5667">
          <cell r="A5667" t="str">
            <v>吉晨盛泰</v>
          </cell>
          <cell r="B5667" t="str">
            <v>螺纹钢</v>
          </cell>
          <cell r="C5667" t="str">
            <v>HRB400EФ14</v>
          </cell>
          <cell r="D5667" t="str">
            <v>吨</v>
          </cell>
          <cell r="E5667">
            <v>9</v>
          </cell>
          <cell r="F5667">
            <v>45871</v>
          </cell>
          <cell r="G5667" t="str">
            <v>5标三分部凉山州昭觉县谷曲镇瓦洛乌村四桥车</v>
          </cell>
          <cell r="H5667" t="str">
            <v>魏忠魁</v>
          </cell>
          <cell r="I5667">
            <v>18229056777</v>
          </cell>
        </row>
        <row r="5668">
          <cell r="A5668" t="str">
            <v>吉晨盛泰</v>
          </cell>
          <cell r="B5668" t="str">
            <v>螺纹钢</v>
          </cell>
          <cell r="C5668" t="str">
            <v>HRB400EФ18</v>
          </cell>
          <cell r="D5668" t="str">
            <v>吨</v>
          </cell>
          <cell r="E5668">
            <v>6</v>
          </cell>
          <cell r="F5668">
            <v>45871</v>
          </cell>
          <cell r="G5668" t="str">
            <v>5标三分部凉山州昭觉县谷曲镇瓦洛乌村四桥车</v>
          </cell>
          <cell r="H5668" t="str">
            <v>魏忠魁</v>
          </cell>
          <cell r="I5668">
            <v>18229056777</v>
          </cell>
        </row>
        <row r="5669">
          <cell r="A5669" t="str">
            <v>吉晨盛泰</v>
          </cell>
          <cell r="B5669" t="str">
            <v>螺纹钢</v>
          </cell>
          <cell r="C5669" t="str">
            <v>HRB400EФ22</v>
          </cell>
          <cell r="D5669" t="str">
            <v>吨</v>
          </cell>
          <cell r="E5669">
            <v>6</v>
          </cell>
          <cell r="F5669">
            <v>45871</v>
          </cell>
          <cell r="G5669" t="str">
            <v>5标三分部凉山州昭觉县谷曲镇瓦洛乌村四桥车</v>
          </cell>
          <cell r="H5669" t="str">
            <v>魏忠魁</v>
          </cell>
          <cell r="I5669">
            <v>18229056777</v>
          </cell>
        </row>
        <row r="5670">
          <cell r="A5670" t="str">
            <v>吉晨盛泰</v>
          </cell>
          <cell r="B5670" t="str">
            <v>螺纹钢</v>
          </cell>
          <cell r="C5670" t="str">
            <v>HRB400EФ28</v>
          </cell>
          <cell r="D5670" t="str">
            <v>吨</v>
          </cell>
          <cell r="E5670">
            <v>12</v>
          </cell>
          <cell r="F5670">
            <v>45871</v>
          </cell>
          <cell r="G5670" t="str">
            <v>5标三分部凉山州昭觉县谷曲镇瓦洛乌村四桥车</v>
          </cell>
          <cell r="H5670" t="str">
            <v>魏忠魁</v>
          </cell>
          <cell r="I5670">
            <v>18229056777</v>
          </cell>
        </row>
        <row r="5671">
          <cell r="A5671" t="str">
            <v>吉晨盛泰</v>
          </cell>
          <cell r="B5671" t="str">
            <v>螺纹钢</v>
          </cell>
          <cell r="C5671" t="str">
            <v>HRB400EФ32</v>
          </cell>
          <cell r="D5671" t="str">
            <v>吨</v>
          </cell>
          <cell r="E5671">
            <v>75</v>
          </cell>
          <cell r="F5671">
            <v>45871</v>
          </cell>
          <cell r="G5671" t="str">
            <v>5标三分部凉山州昭觉县谷曲镇瓦洛乌村四桥车</v>
          </cell>
          <cell r="H5671" t="str">
            <v>魏忠魁</v>
          </cell>
          <cell r="I5671">
            <v>18229056777</v>
          </cell>
        </row>
        <row r="5672">
          <cell r="A5672" t="str">
            <v>玉昆</v>
          </cell>
          <cell r="B5672" t="str">
            <v>高线</v>
          </cell>
          <cell r="C5672" t="str">
            <v>HPB300Φ8</v>
          </cell>
          <cell r="D5672" t="str">
            <v>吨</v>
          </cell>
          <cell r="E5672">
            <v>40</v>
          </cell>
          <cell r="F5672">
            <v>45871</v>
          </cell>
          <cell r="G5672" t="str">
            <v>中铁隧道局路桥公司西昭高速2标1分部凉山州金阳县派来镇</v>
          </cell>
          <cell r="H5672" t="str">
            <v>杨勇</v>
          </cell>
          <cell r="I5672">
            <v>18882117172</v>
          </cell>
        </row>
        <row r="5673">
          <cell r="A5673" t="str">
            <v>德胜恒嘉</v>
          </cell>
          <cell r="B5673" t="str">
            <v>螺纹钢</v>
          </cell>
          <cell r="C5673" t="str">
            <v>HRB400EФ12</v>
          </cell>
          <cell r="D5673" t="str">
            <v>吨</v>
          </cell>
          <cell r="E5673">
            <v>20</v>
          </cell>
          <cell r="F5673">
            <v>45871</v>
          </cell>
          <cell r="G5673" t="str">
            <v>中铁隧道局路桥公司西昭高速2标1分部凉山州金阳县派来镇</v>
          </cell>
          <cell r="H5673" t="str">
            <v>杨勇</v>
          </cell>
          <cell r="I5673">
            <v>18882117172</v>
          </cell>
        </row>
        <row r="5674">
          <cell r="A5674" t="str">
            <v>玉昆</v>
          </cell>
          <cell r="B5674" t="str">
            <v>螺纹钢</v>
          </cell>
          <cell r="C5674" t="str">
            <v>HRB400EФ22</v>
          </cell>
          <cell r="D5674" t="str">
            <v>吨</v>
          </cell>
          <cell r="E5674">
            <v>50</v>
          </cell>
          <cell r="F5674">
            <v>45871</v>
          </cell>
          <cell r="G5674" t="str">
            <v>中铁隧道局路桥公司西昭高速2标1分部凉山州金阳县派来镇</v>
          </cell>
          <cell r="H5674" t="str">
            <v>杨勇</v>
          </cell>
          <cell r="I5674">
            <v>18882117172</v>
          </cell>
        </row>
        <row r="5675">
          <cell r="A5675" t="str">
            <v>德胜恒嘉</v>
          </cell>
          <cell r="B5675" t="str">
            <v>螺纹钢</v>
          </cell>
          <cell r="C5675" t="str">
            <v>HRB400EФ25</v>
          </cell>
          <cell r="D5675" t="str">
            <v>吨</v>
          </cell>
          <cell r="E5675">
            <v>30</v>
          </cell>
          <cell r="F5675">
            <v>45871</v>
          </cell>
          <cell r="G5675" t="str">
            <v>中铁隧道局路桥公司西昭高速2标1分部凉山州金阳县派来镇</v>
          </cell>
          <cell r="H5675" t="str">
            <v>杨勇</v>
          </cell>
          <cell r="I5675">
            <v>18882117172</v>
          </cell>
        </row>
        <row r="5676">
          <cell r="A5676" t="str">
            <v>德胜恒嘉</v>
          </cell>
          <cell r="B5676" t="str">
            <v>螺纹钢</v>
          </cell>
          <cell r="C5676" t="str">
            <v>HRB400EФ28</v>
          </cell>
          <cell r="D5676" t="str">
            <v>吨</v>
          </cell>
          <cell r="E5676">
            <v>10</v>
          </cell>
          <cell r="F5676">
            <v>45871</v>
          </cell>
          <cell r="G5676" t="str">
            <v>中铁隧道局路桥公司西昭高速2标1分部凉山州金阳县派来镇</v>
          </cell>
          <cell r="H5676" t="str">
            <v>杨勇</v>
          </cell>
          <cell r="I5676">
            <v>18882117172</v>
          </cell>
        </row>
        <row r="5677">
          <cell r="A5677" t="str">
            <v>德胜恒嘉</v>
          </cell>
          <cell r="B5677" t="str">
            <v>螺纹钢</v>
          </cell>
          <cell r="C5677" t="str">
            <v>HRB400E Φ12</v>
          </cell>
          <cell r="D5677" t="str">
            <v>吨</v>
          </cell>
          <cell r="E5677">
            <v>35</v>
          </cell>
          <cell r="F5677">
            <v>45871</v>
          </cell>
          <cell r="G5677" t="str">
            <v>（中铁广州局深圳公司西昭高速9标）四川省凉山彝族自治州西昌市西昌北梁场</v>
          </cell>
          <cell r="H5677" t="str">
            <v>伍红林</v>
          </cell>
          <cell r="I5677">
            <v>18683860677</v>
          </cell>
        </row>
        <row r="5678">
          <cell r="A5678" t="str">
            <v>德胜恒嘉</v>
          </cell>
          <cell r="B5678" t="str">
            <v>螺纹钢</v>
          </cell>
          <cell r="C5678" t="str">
            <v>HRB400E Φ20</v>
          </cell>
          <cell r="D5678" t="str">
            <v>吨</v>
          </cell>
          <cell r="E5678">
            <v>35</v>
          </cell>
          <cell r="F5678">
            <v>45871</v>
          </cell>
          <cell r="G5678" t="str">
            <v>（中铁广州局深圳公司西昭高速9标）四川省凉山彝族自治州西昌市西昌北梁场</v>
          </cell>
          <cell r="H5678" t="str">
            <v>伍红林</v>
          </cell>
          <cell r="I5678">
            <v>18683860677</v>
          </cell>
        </row>
        <row r="5679">
          <cell r="A5679" t="str">
            <v>德胜恒嘉</v>
          </cell>
          <cell r="B5679" t="str">
            <v>螺纹钢</v>
          </cell>
          <cell r="C5679" t="str">
            <v>HRB400E Φ12-12m</v>
          </cell>
          <cell r="D5679" t="str">
            <v>吨</v>
          </cell>
          <cell r="E5679">
            <v>35</v>
          </cell>
          <cell r="F5679">
            <v>45871</v>
          </cell>
          <cell r="G5679" t="str">
            <v>（中铁广州局深圳公司西昭高速9标）四川省凉山彝族自治州西昌市西昌北梁场</v>
          </cell>
          <cell r="H5679" t="str">
            <v>伍红林</v>
          </cell>
          <cell r="I5679">
            <v>18683860677</v>
          </cell>
        </row>
        <row r="5680">
          <cell r="A5680" t="str">
            <v>玉昆</v>
          </cell>
          <cell r="B5680" t="str">
            <v>盘螺</v>
          </cell>
          <cell r="C5680" t="str">
            <v>HRB400E Φ10</v>
          </cell>
          <cell r="D5680" t="str">
            <v>吨</v>
          </cell>
          <cell r="E5680">
            <v>35</v>
          </cell>
          <cell r="F5680">
            <v>45871</v>
          </cell>
          <cell r="G5680" t="str">
            <v>（中铁广州局深圳公司西昭高速9标）四川省凉山彝族自治州西昌市西昌北梁场</v>
          </cell>
          <cell r="H5680" t="str">
            <v>伍红林</v>
          </cell>
          <cell r="I5680">
            <v>18683860677</v>
          </cell>
        </row>
        <row r="5681">
          <cell r="A5681" t="str">
            <v>吉晨盛泰</v>
          </cell>
          <cell r="B5681" t="str">
            <v>螺纹钢</v>
          </cell>
          <cell r="C5681" t="str">
            <v>HRB400EФ12</v>
          </cell>
          <cell r="D5681" t="str">
            <v>吨</v>
          </cell>
          <cell r="E5681">
            <v>80</v>
          </cell>
          <cell r="F5681">
            <v>45871</v>
          </cell>
          <cell r="G5681" t="str">
            <v>5标三分部凉山州昭觉县谷曲镇瓦洛乌村四桥车</v>
          </cell>
          <cell r="H5681" t="str">
            <v>魏忠魁</v>
          </cell>
          <cell r="I5681">
            <v>18229056777</v>
          </cell>
        </row>
        <row r="5682">
          <cell r="A5682" t="str">
            <v>吉晨盛泰</v>
          </cell>
          <cell r="B5682" t="str">
            <v>螺纹钢</v>
          </cell>
          <cell r="C5682" t="str">
            <v>HRB400EФ32</v>
          </cell>
          <cell r="D5682" t="str">
            <v>吨</v>
          </cell>
          <cell r="E5682">
            <v>60</v>
          </cell>
          <cell r="F5682">
            <v>45871</v>
          </cell>
          <cell r="G5682" t="str">
            <v>（ 中铁一局四公司西昭高速6标3部）昭觉县洒拉地坡乡三分部山里钢筋场</v>
          </cell>
          <cell r="H5682" t="str">
            <v>陈忠</v>
          </cell>
          <cell r="I5682">
            <v>15730783825</v>
          </cell>
        </row>
        <row r="5683">
          <cell r="A5683" t="str">
            <v>吉晨盛泰</v>
          </cell>
          <cell r="B5683" t="str">
            <v>高线</v>
          </cell>
          <cell r="C5683" t="str">
            <v>HPB300  Φ10</v>
          </cell>
          <cell r="D5683" t="str">
            <v>吨</v>
          </cell>
          <cell r="E5683">
            <v>12</v>
          </cell>
          <cell r="F5683">
            <v>45871</v>
          </cell>
          <cell r="G5683" t="str">
            <v>（中铁一局四公司西昭高速6标4分部）四川省凉山彝族自治州昭觉县6表服务区A、B区</v>
          </cell>
          <cell r="H5683" t="str">
            <v>马占全</v>
          </cell>
          <cell r="I5683">
            <v>18189516465</v>
          </cell>
        </row>
        <row r="5684">
          <cell r="A5684" t="str">
            <v>吉晨盛泰</v>
          </cell>
          <cell r="B5684" t="str">
            <v>盘螺</v>
          </cell>
          <cell r="C5684" t="str">
            <v>HRB400E Φ10</v>
          </cell>
          <cell r="D5684" t="str">
            <v>吨</v>
          </cell>
          <cell r="E5684">
            <v>80</v>
          </cell>
          <cell r="F5684">
            <v>45871</v>
          </cell>
          <cell r="G5684" t="str">
            <v>（中铁一局四公司西昭高速6标4分部）四川省凉山彝族自治州昭觉县6表服务区A、B区</v>
          </cell>
          <cell r="H5684" t="str">
            <v>马占全</v>
          </cell>
          <cell r="I5684">
            <v>18189516465</v>
          </cell>
        </row>
        <row r="5685">
          <cell r="A5685" t="str">
            <v>吉晨盛泰</v>
          </cell>
          <cell r="B5685" t="str">
            <v>盘螺</v>
          </cell>
          <cell r="C5685" t="str">
            <v>HRB400E Φ12</v>
          </cell>
          <cell r="D5685" t="str">
            <v>吨</v>
          </cell>
          <cell r="E5685">
            <v>20</v>
          </cell>
          <cell r="F5685">
            <v>45871</v>
          </cell>
          <cell r="G5685" t="str">
            <v>（中铁一局四公司西昭高速6标4分部）四川省凉山彝族自治州昭觉县6表服务区A、B区</v>
          </cell>
          <cell r="H5685" t="str">
            <v>马占全</v>
          </cell>
          <cell r="I5685">
            <v>18189516465</v>
          </cell>
        </row>
        <row r="5686">
          <cell r="A5686" t="str">
            <v>吉晨盛泰</v>
          </cell>
          <cell r="B5686" t="str">
            <v>螺纹钢</v>
          </cell>
          <cell r="C5686" t="str">
            <v>HRB400E Φ16</v>
          </cell>
          <cell r="D5686" t="str">
            <v>吨</v>
          </cell>
          <cell r="E5686">
            <v>160</v>
          </cell>
          <cell r="F5686">
            <v>45871</v>
          </cell>
          <cell r="G5686" t="str">
            <v>（中铁一局四公司西昭高速6标4分部）四川省凉山彝族自治州昭觉县6表服务区A、B区</v>
          </cell>
          <cell r="H5686" t="str">
            <v>马占全</v>
          </cell>
          <cell r="I5686">
            <v>18189516465</v>
          </cell>
        </row>
        <row r="5687">
          <cell r="A5687" t="str">
            <v>吉晨盛泰</v>
          </cell>
          <cell r="B5687" t="str">
            <v>螺纹钢</v>
          </cell>
          <cell r="C5687" t="str">
            <v>HRB400E Φ18</v>
          </cell>
          <cell r="D5687" t="str">
            <v>吨</v>
          </cell>
          <cell r="E5687">
            <v>10</v>
          </cell>
          <cell r="F5687">
            <v>45871</v>
          </cell>
          <cell r="G5687" t="str">
            <v>（中铁一局四公司西昭高速6标4分部）四川省凉山彝族自治州昭觉县6表服务区A、B区</v>
          </cell>
          <cell r="H5687" t="str">
            <v>马占全</v>
          </cell>
          <cell r="I5687">
            <v>18189516465</v>
          </cell>
        </row>
        <row r="5688">
          <cell r="A5688" t="str">
            <v>吉晨盛泰</v>
          </cell>
          <cell r="B5688" t="str">
            <v>螺纹钢</v>
          </cell>
          <cell r="C5688" t="str">
            <v>HRB400E Φ20</v>
          </cell>
          <cell r="D5688" t="str">
            <v>吨</v>
          </cell>
          <cell r="E5688">
            <v>15</v>
          </cell>
          <cell r="F5688">
            <v>45871</v>
          </cell>
          <cell r="G5688" t="str">
            <v>（中铁一局四公司西昭高速6标4分部）四川省凉山彝族自治州昭觉县6表服务区A、B区</v>
          </cell>
          <cell r="H5688" t="str">
            <v>马占全</v>
          </cell>
          <cell r="I5688">
            <v>18189516465</v>
          </cell>
        </row>
        <row r="5689">
          <cell r="A5689" t="str">
            <v>吉晨盛泰</v>
          </cell>
          <cell r="B5689" t="str">
            <v>螺纹钢</v>
          </cell>
          <cell r="C5689" t="str">
            <v>HRB500E Φ25</v>
          </cell>
          <cell r="D5689" t="str">
            <v>吨</v>
          </cell>
          <cell r="E5689">
            <v>35</v>
          </cell>
          <cell r="F5689">
            <v>45871</v>
          </cell>
          <cell r="G5689" t="str">
            <v>（中铁一局四公司西昭高速6标4分部）四川省凉山彝族自治州昭觉县6表服务区A、B区</v>
          </cell>
          <cell r="H5689" t="str">
            <v>马占全</v>
          </cell>
          <cell r="I5689">
            <v>18189516465</v>
          </cell>
        </row>
        <row r="5690">
          <cell r="A5690" t="str">
            <v>吉晨盛泰</v>
          </cell>
          <cell r="B5690" t="str">
            <v>螺纹钢</v>
          </cell>
          <cell r="C5690" t="str">
            <v>HRB500E Φ28</v>
          </cell>
          <cell r="D5690" t="str">
            <v>吨</v>
          </cell>
          <cell r="E5690">
            <v>35</v>
          </cell>
          <cell r="F5690">
            <v>45871</v>
          </cell>
          <cell r="G5690" t="str">
            <v>（中铁一局四公司西昭高速6标4分部）四川省凉山彝族自治州昭觉县6表服务区A、B区</v>
          </cell>
          <cell r="H5690" t="str">
            <v>马占全</v>
          </cell>
          <cell r="I5690">
            <v>18189516465</v>
          </cell>
        </row>
        <row r="5691">
          <cell r="A5691" t="str">
            <v>吉晨盛泰</v>
          </cell>
          <cell r="B5691" t="str">
            <v>螺纹钢</v>
          </cell>
          <cell r="C5691" t="str">
            <v>HRB500E Φ32</v>
          </cell>
          <cell r="D5691" t="str">
            <v>吨</v>
          </cell>
          <cell r="E5691">
            <v>70</v>
          </cell>
          <cell r="F5691">
            <v>45871</v>
          </cell>
          <cell r="G5691" t="str">
            <v>（中铁一局四公司西昭高速6标4分部）四川省凉山彝族自治州昭觉县6表服务区A、B区</v>
          </cell>
          <cell r="H5691" t="str">
            <v>马占全</v>
          </cell>
          <cell r="I5691">
            <v>18189516465</v>
          </cell>
        </row>
        <row r="5692">
          <cell r="A5692" t="str">
            <v>德胜恒嘉</v>
          </cell>
          <cell r="B5692" t="str">
            <v>螺纹钢</v>
          </cell>
          <cell r="C5692" t="str">
            <v>HRB400EФ20*9m</v>
          </cell>
          <cell r="D5692" t="str">
            <v>吨</v>
          </cell>
          <cell r="E5692">
            <v>140</v>
          </cell>
          <cell r="F5692">
            <v>45871</v>
          </cell>
          <cell r="G5692" t="str">
            <v>（中铁一局四建康新高速TJ1-2标）四川省甘孜州康定市318国道玉顶积雪观景台旁</v>
          </cell>
          <cell r="H5692" t="str">
            <v>李波/马小红</v>
          </cell>
          <cell r="I5692" t="str">
            <v>13679069325/13808028745</v>
          </cell>
        </row>
        <row r="5693">
          <cell r="A5693" t="str">
            <v>佳业</v>
          </cell>
          <cell r="B5693" t="str">
            <v>螺纹钢</v>
          </cell>
          <cell r="C5693" t="str">
            <v>HRB500E Φ22</v>
          </cell>
          <cell r="D5693" t="str">
            <v>吨</v>
          </cell>
          <cell r="E5693">
            <v>5</v>
          </cell>
          <cell r="F5693">
            <v>45871</v>
          </cell>
          <cell r="G5693" t="str">
            <v>（华西简阳西城嘉苑）四川省成都市简阳市简城街道高屋村</v>
          </cell>
          <cell r="H5693" t="str">
            <v>张瀚镭</v>
          </cell>
          <cell r="I5693">
            <v>15884666220</v>
          </cell>
        </row>
        <row r="5694">
          <cell r="A5694" t="str">
            <v>佳业</v>
          </cell>
          <cell r="B5694" t="str">
            <v>螺纹钢</v>
          </cell>
          <cell r="C5694" t="str">
            <v>HRB500E Φ25</v>
          </cell>
          <cell r="D5694" t="str">
            <v>吨</v>
          </cell>
          <cell r="E5694">
            <v>30</v>
          </cell>
          <cell r="F5694">
            <v>45871</v>
          </cell>
          <cell r="G5694" t="str">
            <v>（华西简阳西城嘉苑）四川省成都市简阳市简城街道高屋村</v>
          </cell>
          <cell r="H5694" t="str">
            <v>张瀚镭</v>
          </cell>
          <cell r="I5694">
            <v>15884666220</v>
          </cell>
        </row>
        <row r="5695">
          <cell r="A5695" t="str">
            <v>润耀</v>
          </cell>
          <cell r="B5695" t="str">
            <v>螺纹钢</v>
          </cell>
          <cell r="C5695" t="str">
            <v>HRB400E Φ28 9m</v>
          </cell>
          <cell r="D5695" t="str">
            <v>吨</v>
          </cell>
          <cell r="E5695">
            <v>70</v>
          </cell>
          <cell r="F5695">
            <v>45871</v>
          </cell>
          <cell r="G5695" t="str">
            <v>（中铁五局-成渝扩容3标）四川省资阳市雁江区伍隍镇铺子村雁江区X138</v>
          </cell>
          <cell r="H5695" t="str">
            <v>王健</v>
          </cell>
          <cell r="I5695">
            <v>17726168395</v>
          </cell>
        </row>
        <row r="5696">
          <cell r="A5696" t="str">
            <v>钢固融</v>
          </cell>
          <cell r="B5696" t="str">
            <v>螺纹钢</v>
          </cell>
          <cell r="C5696" t="str">
            <v>HRB400E Φ28×9米</v>
          </cell>
          <cell r="D5696" t="str">
            <v>吨</v>
          </cell>
          <cell r="E5696">
            <v>30</v>
          </cell>
          <cell r="F5696">
            <v>45871</v>
          </cell>
          <cell r="G5696" t="str">
            <v>（自永1标八局二分公司二分部）自贡市沿滩区川南中小企业创业园(金川路东50米)</v>
          </cell>
          <cell r="H5696" t="str">
            <v>李锐</v>
          </cell>
          <cell r="I5696">
            <v>13890668545</v>
          </cell>
        </row>
        <row r="5697">
          <cell r="A5697" t="str">
            <v>钢固融</v>
          </cell>
          <cell r="B5697" t="str">
            <v>圆钢</v>
          </cell>
          <cell r="C5697" t="str">
            <v>HPB300 Φ25×9米</v>
          </cell>
          <cell r="D5697" t="str">
            <v>吨</v>
          </cell>
          <cell r="E5697">
            <v>5</v>
          </cell>
          <cell r="F5697">
            <v>45871</v>
          </cell>
          <cell r="G5697" t="str">
            <v>（自永1标八局二分公司二分部）自贡市沿滩区川南中小企业创业园(金川路东50米)</v>
          </cell>
          <cell r="H5697" t="str">
            <v>李锐</v>
          </cell>
          <cell r="I5697">
            <v>13890668545</v>
          </cell>
        </row>
        <row r="5698">
          <cell r="A5698" t="str">
            <v>泸钢</v>
          </cell>
          <cell r="B5698" t="str">
            <v>螺纹钢</v>
          </cell>
          <cell r="C5698" t="str">
            <v>HRB400E Φ12×9米</v>
          </cell>
          <cell r="D5698" t="str">
            <v>吨</v>
          </cell>
          <cell r="E5698">
            <v>35</v>
          </cell>
          <cell r="F5698">
            <v>45872</v>
          </cell>
          <cell r="G5698" t="str">
            <v>（自永1标八局二分公司钢筋棚）四川省自贡市大安区牛佛镇</v>
          </cell>
          <cell r="H5698" t="str">
            <v>王君杰</v>
          </cell>
          <cell r="I5698">
            <v>18919619850</v>
          </cell>
        </row>
        <row r="5699">
          <cell r="A5699" t="str">
            <v>泸钢</v>
          </cell>
          <cell r="B5699" t="str">
            <v>螺纹钢</v>
          </cell>
          <cell r="C5699" t="str">
            <v>HRB400E Φ32×9米</v>
          </cell>
          <cell r="D5699" t="str">
            <v>吨</v>
          </cell>
          <cell r="E5699">
            <v>35</v>
          </cell>
          <cell r="F5699">
            <v>45872</v>
          </cell>
          <cell r="G5699" t="str">
            <v>（自永1标八局二分公司钢筋棚）四川省自贡市大安区牛佛镇</v>
          </cell>
          <cell r="H5699" t="str">
            <v>王君杰</v>
          </cell>
          <cell r="I5699">
            <v>18919619850</v>
          </cell>
        </row>
        <row r="5700">
          <cell r="A5700" t="str">
            <v>玉昆</v>
          </cell>
          <cell r="B5700" t="str">
            <v>盘螺</v>
          </cell>
          <cell r="C5700" t="str">
            <v>HRB400E Φ10</v>
          </cell>
          <cell r="D5700" t="str">
            <v>吨</v>
          </cell>
          <cell r="E5700">
            <v>35</v>
          </cell>
          <cell r="F5700">
            <v>45871</v>
          </cell>
          <cell r="G5700" t="str">
            <v>（ 中铁一局四公司西昭高速6标3部）昭觉县洒拉地坡乡三分部山里钢筋场</v>
          </cell>
          <cell r="H5700" t="str">
            <v>陈忠</v>
          </cell>
          <cell r="I5700">
            <v>15730783825</v>
          </cell>
        </row>
        <row r="5701">
          <cell r="A5701" t="str">
            <v>玉昆</v>
          </cell>
          <cell r="B5701" t="str">
            <v>螺纹钢</v>
          </cell>
          <cell r="C5701" t="str">
            <v>HRB400EФ12</v>
          </cell>
          <cell r="D5701" t="str">
            <v>吨</v>
          </cell>
          <cell r="E5701">
            <v>45</v>
          </cell>
          <cell r="F5701">
            <v>45871</v>
          </cell>
          <cell r="G5701" t="str">
            <v>（ 中铁一局四公司西昭高速6标3部）昭觉县洒拉地坡乡三分部山里钢筋场</v>
          </cell>
          <cell r="H5701" t="str">
            <v>陈忠</v>
          </cell>
          <cell r="I5701">
            <v>15730783825</v>
          </cell>
        </row>
        <row r="5702">
          <cell r="A5702" t="str">
            <v>玉昆</v>
          </cell>
          <cell r="B5702" t="str">
            <v>螺纹钢</v>
          </cell>
          <cell r="C5702" t="str">
            <v>HR500EФ32</v>
          </cell>
          <cell r="D5702" t="str">
            <v>吨</v>
          </cell>
          <cell r="E5702">
            <v>530</v>
          </cell>
          <cell r="F5702">
            <v>45871</v>
          </cell>
          <cell r="G5702" t="str">
            <v>（中铁三局五公司西昭高速4标2号钢筋厂)凉山州布拖县2号钢筋厂</v>
          </cell>
          <cell r="H5702" t="str">
            <v>周浩</v>
          </cell>
          <cell r="I5702">
            <v>17720319111</v>
          </cell>
        </row>
        <row r="5703">
          <cell r="A5703" t="str">
            <v>玉昆</v>
          </cell>
          <cell r="B5703" t="str">
            <v>螺纹钢</v>
          </cell>
          <cell r="C5703" t="str">
            <v>HR500EФ32</v>
          </cell>
          <cell r="D5703" t="str">
            <v>吨</v>
          </cell>
          <cell r="E5703">
            <v>320</v>
          </cell>
          <cell r="F5703">
            <v>45871</v>
          </cell>
          <cell r="G5703" t="str">
            <v>（中铁三局五公司西昭高速4标2号钢筋厂)凉山州布拖县2号钢筋厂</v>
          </cell>
          <cell r="H5703" t="str">
            <v>周浩</v>
          </cell>
          <cell r="I5703">
            <v>17720319111</v>
          </cell>
        </row>
        <row r="5704">
          <cell r="A5704" t="str">
            <v>德胜恒嘉</v>
          </cell>
          <cell r="B5704" t="str">
            <v>螺纹钢</v>
          </cell>
          <cell r="C5704" t="str">
            <v>HRB400EФ22*9m</v>
          </cell>
          <cell r="D5704" t="str">
            <v>吨</v>
          </cell>
          <cell r="E5704">
            <v>35</v>
          </cell>
          <cell r="F5704">
            <v>45872</v>
          </cell>
          <cell r="G5704" t="str">
            <v>（中铁一局四公司康新高速TJ1-1标贡不卡隧道）四川省甘孜州康定市折多塘村车管所旁</v>
          </cell>
          <cell r="H5704" t="str">
            <v>李彰</v>
          </cell>
          <cell r="I5704">
            <v>18523285235</v>
          </cell>
        </row>
        <row r="5705">
          <cell r="A5705" t="str">
            <v>德胜恒嘉</v>
          </cell>
          <cell r="B5705" t="str">
            <v>螺纹钢</v>
          </cell>
          <cell r="C5705" t="str">
            <v>HRB400EФ18*9m</v>
          </cell>
          <cell r="D5705" t="str">
            <v>吨</v>
          </cell>
          <cell r="E5705">
            <v>35</v>
          </cell>
          <cell r="F5705">
            <v>45872</v>
          </cell>
          <cell r="G5705" t="str">
            <v>（中铁一局四公司康新高速TJ1-1标康定隧道）四川省甘孜州康定市榆林街道甘孜州博物馆旁</v>
          </cell>
          <cell r="H5705" t="str">
            <v>王永强</v>
          </cell>
          <cell r="I5705">
            <v>15929204416</v>
          </cell>
        </row>
        <row r="5706">
          <cell r="A5706" t="str">
            <v>德胜恒嘉</v>
          </cell>
          <cell r="B5706" t="str">
            <v>螺纹钢</v>
          </cell>
          <cell r="C5706" t="str">
            <v>HRB400EФ12*9mm</v>
          </cell>
          <cell r="D5706" t="str">
            <v>吨</v>
          </cell>
          <cell r="E5706">
            <v>70</v>
          </cell>
          <cell r="F5706">
            <v>45872</v>
          </cell>
          <cell r="G5706" t="str">
            <v>（中铁六局呼和公司康新高速TJ4-2标）四川省甘孜藏族自治州康定市新都桥镇东俄罗三村中建八局搅拌站旁</v>
          </cell>
          <cell r="H5706" t="str">
            <v>许文刚</v>
          </cell>
          <cell r="I5706">
            <v>15848808186</v>
          </cell>
        </row>
        <row r="5707">
          <cell r="A5707" t="str">
            <v>德胜恒嘉</v>
          </cell>
          <cell r="B5707" t="str">
            <v>螺纹钢</v>
          </cell>
          <cell r="C5707" t="str">
            <v>HRB400EФ14*9mm</v>
          </cell>
          <cell r="D5707" t="str">
            <v>吨</v>
          </cell>
          <cell r="E5707">
            <v>35</v>
          </cell>
          <cell r="F5707">
            <v>45872</v>
          </cell>
          <cell r="G5707" t="str">
            <v>（中铁六局呼和公司康新高速TJ4-2标）四川省甘孜藏族自治州康定市新都桥镇东俄罗三村中建八局搅拌站旁</v>
          </cell>
          <cell r="H5707" t="str">
            <v>许文刚</v>
          </cell>
          <cell r="I5707">
            <v>15848808186</v>
          </cell>
        </row>
        <row r="5708">
          <cell r="A5708" t="str">
            <v>德胜恒嘉</v>
          </cell>
          <cell r="B5708" t="str">
            <v>螺纹钢</v>
          </cell>
          <cell r="C5708" t="str">
            <v>HRB400EФ18*9mm</v>
          </cell>
          <cell r="D5708" t="str">
            <v>吨</v>
          </cell>
          <cell r="E5708">
            <v>70</v>
          </cell>
          <cell r="F5708">
            <v>45872</v>
          </cell>
          <cell r="G5708" t="str">
            <v>（中铁六局呼和公司康新高速TJ4-2标）四川省甘孜藏族自治州康定市新都桥镇东俄罗三村中建八局搅拌站旁</v>
          </cell>
          <cell r="H5708" t="str">
            <v>许文刚</v>
          </cell>
          <cell r="I5708">
            <v>15848808186</v>
          </cell>
        </row>
        <row r="5709">
          <cell r="A5709" t="str">
            <v>德胜恒嘉</v>
          </cell>
          <cell r="B5709" t="str">
            <v>螺纹钢</v>
          </cell>
          <cell r="C5709" t="str">
            <v>HRB400EФ20*9mm</v>
          </cell>
          <cell r="D5709" t="str">
            <v>吨</v>
          </cell>
          <cell r="E5709">
            <v>70</v>
          </cell>
          <cell r="F5709">
            <v>45872</v>
          </cell>
          <cell r="G5709" t="str">
            <v>（中铁六局呼和公司康新高速TJ4-2标）四川省甘孜藏族自治州康定市新都桥镇东俄罗三村中建八局搅拌站旁</v>
          </cell>
          <cell r="H5709" t="str">
            <v>许文刚</v>
          </cell>
          <cell r="I5709">
            <v>15848808186</v>
          </cell>
        </row>
        <row r="5710">
          <cell r="A5710" t="str">
            <v>钢固融</v>
          </cell>
          <cell r="B5710" t="str">
            <v>盘螺</v>
          </cell>
          <cell r="C5710" t="str">
            <v>HRB400E Φ8</v>
          </cell>
          <cell r="D5710" t="str">
            <v>吨</v>
          </cell>
          <cell r="E5710">
            <v>3</v>
          </cell>
          <cell r="F5710">
            <v>45873</v>
          </cell>
          <cell r="G5710" t="str">
            <v>(乐山市校地共建产教融合基地建设项目二标段)四川省乐山市市中区苏稽镇</v>
          </cell>
          <cell r="H5710" t="str">
            <v>彭江涛</v>
          </cell>
          <cell r="I5710">
            <v>13990276572</v>
          </cell>
        </row>
        <row r="5711">
          <cell r="A5711" t="str">
            <v>钢固融</v>
          </cell>
          <cell r="B5711" t="str">
            <v>盘螺</v>
          </cell>
          <cell r="C5711" t="str">
            <v>HRB400E Φ10</v>
          </cell>
          <cell r="D5711" t="str">
            <v>吨</v>
          </cell>
          <cell r="E5711">
            <v>10</v>
          </cell>
          <cell r="F5711">
            <v>45873</v>
          </cell>
          <cell r="G5711" t="str">
            <v>(乐山市校地共建产教融合基地建设项目二标段)四川省乐山市市中区苏稽镇</v>
          </cell>
          <cell r="H5711" t="str">
            <v>彭江涛</v>
          </cell>
          <cell r="I5711">
            <v>13990276572</v>
          </cell>
        </row>
        <row r="5712">
          <cell r="A5712" t="str">
            <v>钢固融</v>
          </cell>
          <cell r="B5712" t="str">
            <v>盘螺</v>
          </cell>
          <cell r="C5712" t="str">
            <v>HRB400E Φ12</v>
          </cell>
          <cell r="D5712" t="str">
            <v>吨</v>
          </cell>
          <cell r="E5712">
            <v>17</v>
          </cell>
          <cell r="F5712">
            <v>45873</v>
          </cell>
          <cell r="G5712" t="str">
            <v>(乐山市校地共建产教融合基地建设项目二标段)四川省乐山市市中区苏稽镇</v>
          </cell>
          <cell r="H5712" t="str">
            <v>彭江涛</v>
          </cell>
          <cell r="I5712">
            <v>13990276572</v>
          </cell>
        </row>
        <row r="5713">
          <cell r="A5713" t="str">
            <v>钢固融</v>
          </cell>
          <cell r="B5713" t="str">
            <v>螺纹钢</v>
          </cell>
          <cell r="C5713" t="str">
            <v>HRB400E Φ22 9m</v>
          </cell>
          <cell r="D5713" t="str">
            <v>吨</v>
          </cell>
          <cell r="E5713">
            <v>18</v>
          </cell>
          <cell r="F5713">
            <v>45873</v>
          </cell>
          <cell r="G5713" t="str">
            <v>(乐山市校地共建产教融合基地建设项目二标段)四川省乐山市市中区苏稽镇</v>
          </cell>
          <cell r="H5713" t="str">
            <v>彭江涛</v>
          </cell>
          <cell r="I5713">
            <v>13990276572</v>
          </cell>
        </row>
        <row r="5714">
          <cell r="A5714" t="str">
            <v>钢固融</v>
          </cell>
          <cell r="B5714" t="str">
            <v>螺纹钢</v>
          </cell>
          <cell r="C5714" t="str">
            <v>HRB400E Φ25 9m</v>
          </cell>
          <cell r="D5714" t="str">
            <v>吨</v>
          </cell>
          <cell r="E5714">
            <v>18</v>
          </cell>
          <cell r="F5714">
            <v>45873</v>
          </cell>
          <cell r="G5714" t="str">
            <v>(乐山市校地共建产教融合基地建设项目二标段)四川省乐山市市中区苏稽镇</v>
          </cell>
          <cell r="H5714" t="str">
            <v>彭江涛</v>
          </cell>
          <cell r="I5714">
            <v>13990276572</v>
          </cell>
        </row>
        <row r="5715">
          <cell r="A5715" t="str">
            <v>钢固融</v>
          </cell>
          <cell r="B5715" t="str">
            <v>螺纹钢</v>
          </cell>
          <cell r="C5715" t="str">
            <v>HRB400E Φ14 12m</v>
          </cell>
          <cell r="D5715" t="str">
            <v>吨</v>
          </cell>
          <cell r="E5715">
            <v>8</v>
          </cell>
          <cell r="F5715">
            <v>45873</v>
          </cell>
          <cell r="G5715" t="str">
            <v>(乐山市校地共建产教融合基地建设项目二标段)四川省乐山市市中区苏稽镇</v>
          </cell>
          <cell r="H5715" t="str">
            <v>彭江涛</v>
          </cell>
          <cell r="I5715">
            <v>13990276572</v>
          </cell>
        </row>
        <row r="5716">
          <cell r="A5716" t="str">
            <v>钢固融</v>
          </cell>
          <cell r="B5716" t="str">
            <v>螺纹钢</v>
          </cell>
          <cell r="C5716" t="str">
            <v>HRB400E Φ16 12m</v>
          </cell>
          <cell r="D5716" t="str">
            <v>吨</v>
          </cell>
          <cell r="E5716">
            <v>3</v>
          </cell>
          <cell r="F5716">
            <v>45873</v>
          </cell>
          <cell r="G5716" t="str">
            <v>(乐山市校地共建产教融合基地建设项目二标段)四川省乐山市市中区苏稽镇</v>
          </cell>
          <cell r="H5716" t="str">
            <v>彭江涛</v>
          </cell>
          <cell r="I5716">
            <v>13990276572</v>
          </cell>
        </row>
        <row r="5717">
          <cell r="A5717" t="str">
            <v>钢固融</v>
          </cell>
          <cell r="B5717" t="str">
            <v>螺纹钢</v>
          </cell>
          <cell r="C5717" t="str">
            <v>HRB400E Φ22 12m</v>
          </cell>
          <cell r="D5717" t="str">
            <v>吨</v>
          </cell>
          <cell r="E5717">
            <v>30</v>
          </cell>
          <cell r="F5717">
            <v>45873</v>
          </cell>
          <cell r="G5717" t="str">
            <v>(乐山市校地共建产教融合基地建设项目二标段)四川省乐山市市中区苏稽镇</v>
          </cell>
          <cell r="H5717" t="str">
            <v>彭江涛</v>
          </cell>
          <cell r="I5717">
            <v>13990276572</v>
          </cell>
        </row>
        <row r="5718">
          <cell r="A5718" t="str">
            <v>钢固融</v>
          </cell>
          <cell r="B5718" t="str">
            <v>螺纹钢</v>
          </cell>
          <cell r="C5718" t="str">
            <v>HRB400E Φ25 12m</v>
          </cell>
          <cell r="D5718" t="str">
            <v>吨</v>
          </cell>
          <cell r="E5718">
            <v>35</v>
          </cell>
          <cell r="F5718">
            <v>45873</v>
          </cell>
          <cell r="G5718" t="str">
            <v>(乐山市校地共建产教融合基地建设项目二标段)四川省乐山市市中区苏稽镇</v>
          </cell>
          <cell r="H5718" t="str">
            <v>彭江涛</v>
          </cell>
          <cell r="I5718">
            <v>13990276572</v>
          </cell>
        </row>
        <row r="5719">
          <cell r="A5719" t="str">
            <v>钢固融</v>
          </cell>
          <cell r="B5719" t="str">
            <v>盘螺</v>
          </cell>
          <cell r="C5719" t="str">
            <v>HRB400E Φ6</v>
          </cell>
          <cell r="D5719" t="str">
            <v>吨</v>
          </cell>
          <cell r="E5719">
            <v>5</v>
          </cell>
          <cell r="F5719">
            <v>45873</v>
          </cell>
          <cell r="G5719" t="str">
            <v>（商投建工达州中医药科技园-4工区-11号楼）达州市通川区达州中医药职业学院犀牛大道北段</v>
          </cell>
          <cell r="H5719" t="str">
            <v>张扬</v>
          </cell>
          <cell r="I5719">
            <v>18381904567</v>
          </cell>
        </row>
        <row r="5720">
          <cell r="A5720" t="str">
            <v>钢固融</v>
          </cell>
          <cell r="B5720" t="str">
            <v>盘螺</v>
          </cell>
          <cell r="C5720" t="str">
            <v>HRB400E Φ8</v>
          </cell>
          <cell r="D5720" t="str">
            <v>吨</v>
          </cell>
          <cell r="E5720">
            <v>9</v>
          </cell>
          <cell r="F5720">
            <v>45873</v>
          </cell>
          <cell r="G5720" t="str">
            <v>（商投建工达州中医药科技园-4工区-11号楼）达州市通川区达州中医药职业学院犀牛大道北段</v>
          </cell>
          <cell r="H5720" t="str">
            <v>张扬</v>
          </cell>
          <cell r="I5720">
            <v>18381904567</v>
          </cell>
        </row>
        <row r="5721">
          <cell r="A5721" t="str">
            <v>钢固融</v>
          </cell>
          <cell r="B5721" t="str">
            <v>盘螺</v>
          </cell>
          <cell r="C5721" t="str">
            <v>HRB400E Φ10</v>
          </cell>
          <cell r="D5721" t="str">
            <v>吨</v>
          </cell>
          <cell r="E5721">
            <v>15</v>
          </cell>
          <cell r="F5721">
            <v>45873</v>
          </cell>
          <cell r="G5721" t="str">
            <v>（商投建工达州中医药科技园-4工区-11号楼）达州市通川区达州中医药职业学院犀牛大道北段</v>
          </cell>
          <cell r="H5721" t="str">
            <v>张扬</v>
          </cell>
          <cell r="I5721">
            <v>18381904567</v>
          </cell>
        </row>
        <row r="5722">
          <cell r="A5722" t="str">
            <v>钢固融</v>
          </cell>
          <cell r="B5722" t="str">
            <v>螺纹钢</v>
          </cell>
          <cell r="C5722" t="str">
            <v>HRB400E Φ22 9m</v>
          </cell>
          <cell r="D5722" t="str">
            <v>吨</v>
          </cell>
          <cell r="E5722">
            <v>6</v>
          </cell>
          <cell r="F5722">
            <v>45873</v>
          </cell>
          <cell r="G5722" t="str">
            <v>（商投建工达州中医药科技园-4工区-11号楼）达州市通川区达州中医药职业学院犀牛大道北段</v>
          </cell>
          <cell r="H5722" t="str">
            <v>张扬</v>
          </cell>
          <cell r="I5722">
            <v>18381904567</v>
          </cell>
        </row>
        <row r="5723">
          <cell r="A5723" t="str">
            <v>达钢</v>
          </cell>
          <cell r="B5723" t="str">
            <v>盘螺</v>
          </cell>
          <cell r="C5723" t="str">
            <v>HRB400E Φ6</v>
          </cell>
          <cell r="D5723" t="str">
            <v>吨</v>
          </cell>
          <cell r="E5723">
            <v>32.5</v>
          </cell>
          <cell r="F5723">
            <v>45873</v>
          </cell>
          <cell r="G5723" t="str">
            <v>（四川商建-射洪城乡一体化项目）遂宁市射洪市忠新幼儿园北侧约220米新溪小区</v>
          </cell>
          <cell r="H5723" t="str">
            <v>柏子刚</v>
          </cell>
          <cell r="I5723">
            <v>15692885305</v>
          </cell>
        </row>
        <row r="5724">
          <cell r="A5724" t="str">
            <v>达钢</v>
          </cell>
          <cell r="B5724" t="str">
            <v>螺纹钢</v>
          </cell>
          <cell r="C5724" t="str">
            <v>HRB400E Φ25 9m</v>
          </cell>
          <cell r="D5724" t="str">
            <v>吨</v>
          </cell>
          <cell r="E5724">
            <v>2.5</v>
          </cell>
          <cell r="F5724">
            <v>45873</v>
          </cell>
          <cell r="G5724" t="str">
            <v>（四川商建-射洪城乡一体化项目）遂宁市射洪市忠新幼儿园北侧约220米新溪小区</v>
          </cell>
          <cell r="H5724" t="str">
            <v>柏子刚</v>
          </cell>
          <cell r="I5724">
            <v>15692885305</v>
          </cell>
        </row>
        <row r="5725">
          <cell r="A5725" t="str">
            <v>达钢</v>
          </cell>
          <cell r="B5725" t="str">
            <v>盘螺</v>
          </cell>
          <cell r="C5725" t="str">
            <v>HRB400E Φ6</v>
          </cell>
          <cell r="D5725" t="str">
            <v>吨</v>
          </cell>
          <cell r="E5725">
            <v>3</v>
          </cell>
          <cell r="F5725">
            <v>45873</v>
          </cell>
          <cell r="G5725" t="str">
            <v>（商投建工达州中医药科技园-1工区）达州市通川区达州中医药职业学院犀牛大道北段</v>
          </cell>
          <cell r="H5725" t="str">
            <v>程黄刚</v>
          </cell>
          <cell r="I5725">
            <v>15108211617</v>
          </cell>
        </row>
        <row r="5726">
          <cell r="A5726" t="str">
            <v>达钢</v>
          </cell>
          <cell r="B5726" t="str">
            <v>盘螺</v>
          </cell>
          <cell r="C5726" t="str">
            <v>HRB400E Φ8</v>
          </cell>
          <cell r="D5726" t="str">
            <v>吨</v>
          </cell>
          <cell r="E5726">
            <v>21</v>
          </cell>
          <cell r="F5726">
            <v>45873</v>
          </cell>
          <cell r="G5726" t="str">
            <v>（商投建工达州中医药科技园-1工区）达州市通川区达州中医药职业学院犀牛大道北段</v>
          </cell>
          <cell r="H5726" t="str">
            <v>程黄刚</v>
          </cell>
          <cell r="I5726">
            <v>15108211617</v>
          </cell>
        </row>
        <row r="5727">
          <cell r="A5727" t="str">
            <v>达钢</v>
          </cell>
          <cell r="B5727" t="str">
            <v>盘螺</v>
          </cell>
          <cell r="C5727" t="str">
            <v>HRB400E Φ10</v>
          </cell>
          <cell r="D5727" t="str">
            <v>吨</v>
          </cell>
          <cell r="E5727">
            <v>6</v>
          </cell>
          <cell r="F5727">
            <v>45873</v>
          </cell>
          <cell r="G5727" t="str">
            <v>（商投建工达州中医药科技园-1工区）达州市通川区达州中医药职业学院犀牛大道北段</v>
          </cell>
          <cell r="H5727" t="str">
            <v>程黄刚</v>
          </cell>
          <cell r="I5727">
            <v>15108211617</v>
          </cell>
        </row>
        <row r="5728">
          <cell r="A5728" t="str">
            <v>达钢</v>
          </cell>
          <cell r="B5728" t="str">
            <v>螺纹钢</v>
          </cell>
          <cell r="C5728" t="str">
            <v>HRB400E Φ12 9m</v>
          </cell>
          <cell r="D5728" t="str">
            <v>吨</v>
          </cell>
          <cell r="E5728">
            <v>9</v>
          </cell>
          <cell r="F5728">
            <v>45873</v>
          </cell>
          <cell r="G5728" t="str">
            <v>（商投建工达州中医药科技园-1工区）达州市通川区达州中医药职业学院犀牛大道北段</v>
          </cell>
          <cell r="H5728" t="str">
            <v>程黄刚</v>
          </cell>
          <cell r="I5728">
            <v>15108211617</v>
          </cell>
        </row>
        <row r="5729">
          <cell r="A5729" t="str">
            <v>达钢</v>
          </cell>
          <cell r="B5729" t="str">
            <v>螺纹钢</v>
          </cell>
          <cell r="C5729" t="str">
            <v>HRB400E Φ16 9m</v>
          </cell>
          <cell r="D5729" t="str">
            <v>吨</v>
          </cell>
          <cell r="E5729">
            <v>3</v>
          </cell>
          <cell r="F5729">
            <v>45873</v>
          </cell>
          <cell r="G5729" t="str">
            <v>（商投建工达州中医药科技园-1工区）达州市通川区达州中医药职业学院犀牛大道北段</v>
          </cell>
          <cell r="H5729" t="str">
            <v>程黄刚</v>
          </cell>
          <cell r="I5729">
            <v>15108211617</v>
          </cell>
        </row>
        <row r="5730">
          <cell r="A5730" t="str">
            <v>润耀</v>
          </cell>
          <cell r="B5730" t="str">
            <v>螺纹钢</v>
          </cell>
          <cell r="C5730" t="str">
            <v>HRB400E Φ22 9m</v>
          </cell>
          <cell r="D5730" t="str">
            <v>吨</v>
          </cell>
          <cell r="E5730">
            <v>35</v>
          </cell>
          <cell r="F5730">
            <v>45873</v>
          </cell>
          <cell r="G5730" t="str">
            <v>(五冶建设龙泉芙蓉花语项目-1,3地块)龙泉驿区北川路双堰塘钓鱼东100米(北川路)</v>
          </cell>
          <cell r="H5730" t="str">
            <v>董文学</v>
          </cell>
          <cell r="I5730">
            <v>15828110575</v>
          </cell>
        </row>
        <row r="5731">
          <cell r="A5731" t="str">
            <v>润耀</v>
          </cell>
          <cell r="B5731" t="str">
            <v>高线</v>
          </cell>
          <cell r="C5731" t="str">
            <v>HPB300Φ10</v>
          </cell>
          <cell r="D5731" t="str">
            <v>吨</v>
          </cell>
          <cell r="E5731">
            <v>35</v>
          </cell>
          <cell r="F5731">
            <v>45873</v>
          </cell>
          <cell r="G5731" t="str">
            <v>（中铁广州局-资乐高速5标）四川省乐山市井研县希望大道116号</v>
          </cell>
          <cell r="H5731" t="str">
            <v>廖俊杰</v>
          </cell>
          <cell r="I5731">
            <v>15775100965</v>
          </cell>
        </row>
        <row r="5732">
          <cell r="A5732" t="str">
            <v>润耀</v>
          </cell>
          <cell r="B5732" t="str">
            <v>盘螺</v>
          </cell>
          <cell r="C5732" t="str">
            <v>HRB400E Φ12</v>
          </cell>
          <cell r="D5732" t="str">
            <v>吨</v>
          </cell>
          <cell r="E5732">
            <v>35</v>
          </cell>
          <cell r="F5732">
            <v>45873</v>
          </cell>
          <cell r="G5732" t="str">
            <v>（中铁广州局-资乐高速5标）四川省乐山市井研县希望大道116号</v>
          </cell>
          <cell r="H5732" t="str">
            <v>廖俊杰</v>
          </cell>
          <cell r="I5732">
            <v>15775100965</v>
          </cell>
        </row>
        <row r="5733">
          <cell r="A5733" t="str">
            <v>润耀</v>
          </cell>
          <cell r="B5733" t="str">
            <v>螺纹钢</v>
          </cell>
          <cell r="C5733" t="str">
            <v>HRB400EФ14*9m</v>
          </cell>
          <cell r="D5733" t="str">
            <v>吨</v>
          </cell>
          <cell r="E5733">
            <v>35</v>
          </cell>
          <cell r="F5733">
            <v>45873</v>
          </cell>
          <cell r="G5733" t="str">
            <v>（中核中原-温江光明苑三期项目）四川省成都市温江区金马街道光明苑三期项目</v>
          </cell>
          <cell r="H5733" t="str">
            <v>王生斌</v>
          </cell>
          <cell r="I5733">
            <v>15228858118</v>
          </cell>
        </row>
        <row r="5734">
          <cell r="A5734" t="str">
            <v>润耀</v>
          </cell>
          <cell r="B5734" t="str">
            <v>螺纹钢</v>
          </cell>
          <cell r="C5734" t="str">
            <v>HRB400EФ16*9m</v>
          </cell>
          <cell r="D5734" t="str">
            <v>吨</v>
          </cell>
          <cell r="E5734">
            <v>35</v>
          </cell>
          <cell r="F5734">
            <v>45873</v>
          </cell>
          <cell r="G5734" t="str">
            <v>（中核中原-温江光明苑三期项目）四川省成都市温江区金马街道光明苑三期项目</v>
          </cell>
          <cell r="H5734" t="str">
            <v>王生斌</v>
          </cell>
          <cell r="I5734">
            <v>15228858118</v>
          </cell>
        </row>
        <row r="5735">
          <cell r="A5735" t="str">
            <v>润耀</v>
          </cell>
          <cell r="B5735" t="str">
            <v>螺纹钢</v>
          </cell>
          <cell r="C5735" t="str">
            <v>HRB400E Φ28 9m</v>
          </cell>
          <cell r="D5735" t="str">
            <v>吨</v>
          </cell>
          <cell r="E5735">
            <v>70</v>
          </cell>
          <cell r="F5735">
            <v>45873</v>
          </cell>
          <cell r="G5735" t="str">
            <v>（中铁五局-成渝扩容3标）四川省资阳市雁江区伍隍镇铺子村雁江区X138</v>
          </cell>
          <cell r="H5735" t="str">
            <v>王健</v>
          </cell>
          <cell r="I5735">
            <v>17726168395</v>
          </cell>
        </row>
        <row r="5736">
          <cell r="A5736" t="str">
            <v>泸钢</v>
          </cell>
          <cell r="B5736" t="str">
            <v>螺纹钢</v>
          </cell>
          <cell r="C5736" t="str">
            <v>HRB400E Φ25×12米</v>
          </cell>
          <cell r="D5736" t="str">
            <v>吨</v>
          </cell>
          <cell r="E5736">
            <v>35</v>
          </cell>
          <cell r="F5736">
            <v>45873</v>
          </cell>
          <cell r="G5736" t="str">
            <v>（自永2标九局西南分公司钢筋棚）四川省自贡市骑龙镇大湾村</v>
          </cell>
          <cell r="H5736" t="str">
            <v>袁洪浩</v>
          </cell>
          <cell r="I5736">
            <v>18272354498</v>
          </cell>
        </row>
        <row r="5737">
          <cell r="A5737" t="str">
            <v>泸钢</v>
          </cell>
          <cell r="B5737" t="str">
            <v>螺纹钢</v>
          </cell>
          <cell r="C5737" t="str">
            <v>HRB400E Φ32×9米</v>
          </cell>
          <cell r="D5737" t="str">
            <v>吨</v>
          </cell>
          <cell r="E5737">
            <v>70</v>
          </cell>
          <cell r="F5737">
            <v>45873</v>
          </cell>
          <cell r="G5737" t="str">
            <v>（自永1标八局二分公司钢筋棚）四川省自贡市大安区牛佛镇</v>
          </cell>
          <cell r="H5737" t="str">
            <v>王君杰</v>
          </cell>
          <cell r="I5737">
            <v>18919619850</v>
          </cell>
        </row>
        <row r="5738">
          <cell r="A5738" t="str">
            <v>泸钢</v>
          </cell>
          <cell r="B5738" t="str">
            <v>螺纹钢</v>
          </cell>
          <cell r="C5738" t="str">
            <v>HRB500E Φ28×9米</v>
          </cell>
          <cell r="D5738" t="str">
            <v>吨</v>
          </cell>
          <cell r="E5738">
            <v>35</v>
          </cell>
          <cell r="F5738">
            <v>45873</v>
          </cell>
          <cell r="G5738" t="str">
            <v>（自永高速-自永3标六局交通分公司）四川省内江市隆昌市圣灯镇自永项目3标隆昌市圣灯镇中心学校</v>
          </cell>
          <cell r="H5738" t="str">
            <v>李工</v>
          </cell>
          <cell r="I5738">
            <v>19212995868</v>
          </cell>
        </row>
        <row r="5739">
          <cell r="A5739" t="str">
            <v>德胜恒嘉</v>
          </cell>
          <cell r="B5739" t="str">
            <v>螺纹钢</v>
          </cell>
          <cell r="C5739" t="str">
            <v>HRB400EΦ28*12m</v>
          </cell>
          <cell r="D5739" t="str">
            <v>吨</v>
          </cell>
          <cell r="E5739">
            <v>70</v>
          </cell>
          <cell r="F5739">
            <v>45874</v>
          </cell>
          <cell r="G5739" t="str">
            <v>（中铁一局-大渡河项目）乐山市峨边县沙坪镇中铁一局钢筋加工厂（污水处理厂）</v>
          </cell>
          <cell r="H5739" t="str">
            <v>吕春春</v>
          </cell>
          <cell r="I5739" t="str">
            <v>18329268222</v>
          </cell>
        </row>
        <row r="5740">
          <cell r="A5740" t="str">
            <v>泸钢</v>
          </cell>
          <cell r="B5740" t="str">
            <v>高线</v>
          </cell>
          <cell r="C5740" t="str">
            <v>HPB300 Φ8</v>
          </cell>
          <cell r="D5740" t="str">
            <v>吨</v>
          </cell>
          <cell r="E5740">
            <v>6</v>
          </cell>
          <cell r="F5740">
            <v>45874</v>
          </cell>
          <cell r="G5740" t="str">
            <v>（自永1标八局二分公司二分部）自贡市沿滩区川南中小企业创业园(金川路东50米)</v>
          </cell>
          <cell r="H5740" t="str">
            <v>余伯宣</v>
          </cell>
          <cell r="I5740">
            <v>13778530969</v>
          </cell>
        </row>
        <row r="5741">
          <cell r="A5741" t="str">
            <v>泸钢</v>
          </cell>
          <cell r="B5741" t="str">
            <v>螺纹钢</v>
          </cell>
          <cell r="C5741" t="str">
            <v>HRB400E Φ25×9米</v>
          </cell>
          <cell r="D5741" t="str">
            <v>吨</v>
          </cell>
          <cell r="E5741">
            <v>30</v>
          </cell>
          <cell r="F5741">
            <v>45874</v>
          </cell>
          <cell r="G5741" t="str">
            <v>（自永1标八局二分公司二分部）自贡市沿滩区川南中小企业创业园(金川路东50米)</v>
          </cell>
          <cell r="H5741" t="str">
            <v>余伯宣</v>
          </cell>
          <cell r="I5741">
            <v>13778530969</v>
          </cell>
        </row>
        <row r="5742">
          <cell r="A5742" t="str">
            <v>泸钢</v>
          </cell>
          <cell r="B5742" t="str">
            <v>螺纹钢</v>
          </cell>
          <cell r="C5742" t="str">
            <v>HRB400E Φ18×9米</v>
          </cell>
          <cell r="D5742" t="str">
            <v>吨</v>
          </cell>
          <cell r="E5742">
            <v>17</v>
          </cell>
          <cell r="F5742">
            <v>45874</v>
          </cell>
          <cell r="G5742" t="str">
            <v>（自永1标八局二分公司二分部）自贡市沿滩区川南中小企业创业园(金川路东50米)</v>
          </cell>
          <cell r="H5742" t="str">
            <v>余伯宣</v>
          </cell>
          <cell r="I5742">
            <v>13778530969</v>
          </cell>
        </row>
        <row r="5743">
          <cell r="A5743" t="str">
            <v>泸钢</v>
          </cell>
          <cell r="B5743" t="str">
            <v>螺纹钢</v>
          </cell>
          <cell r="C5743" t="str">
            <v>HRB400E Φ16×9米</v>
          </cell>
          <cell r="D5743" t="str">
            <v>吨</v>
          </cell>
          <cell r="E5743">
            <v>6</v>
          </cell>
          <cell r="F5743">
            <v>45874</v>
          </cell>
          <cell r="G5743" t="str">
            <v>（自永1标八局二分公司二分部）自贡市沿滩区川南中小企业创业园(金川路东50米)</v>
          </cell>
          <cell r="H5743" t="str">
            <v>余伯宣</v>
          </cell>
          <cell r="I5743">
            <v>13778530969</v>
          </cell>
        </row>
        <row r="5744">
          <cell r="A5744" t="str">
            <v>泸钢</v>
          </cell>
          <cell r="B5744" t="str">
            <v>螺纹钢</v>
          </cell>
          <cell r="C5744" t="str">
            <v>HRB400E Φ32×9米</v>
          </cell>
          <cell r="D5744" t="str">
            <v>吨</v>
          </cell>
          <cell r="E5744">
            <v>45</v>
          </cell>
          <cell r="F5744">
            <v>45874</v>
          </cell>
          <cell r="G5744" t="str">
            <v>（自永1标八局二分公司二分部）自贡市沿滩区川南中小企业创业园(金川路东50米)</v>
          </cell>
          <cell r="H5744" t="str">
            <v>余伯宣</v>
          </cell>
          <cell r="I5744">
            <v>13778530969</v>
          </cell>
        </row>
        <row r="5745">
          <cell r="A5745" t="str">
            <v>润耀</v>
          </cell>
          <cell r="B5745" t="str">
            <v>螺纹钢</v>
          </cell>
          <cell r="C5745" t="str">
            <v>HRB400E Φ25 12m</v>
          </cell>
          <cell r="D5745" t="str">
            <v>吨</v>
          </cell>
          <cell r="E5745">
            <v>35</v>
          </cell>
          <cell r="F5745">
            <v>45874</v>
          </cell>
          <cell r="G5745" t="str">
            <v>（中铁三局成渝扩容ZCB3-1项目部）内江市胜利收费站红绿灯500米</v>
          </cell>
          <cell r="H5745" t="str">
            <v>王岩</v>
          </cell>
          <cell r="I5745">
            <v>17634813323</v>
          </cell>
        </row>
        <row r="5746">
          <cell r="A5746" t="str">
            <v>钢固融</v>
          </cell>
          <cell r="B5746" t="str">
            <v>螺纹钢</v>
          </cell>
          <cell r="C5746" t="str">
            <v>HRB500E Φ18</v>
          </cell>
          <cell r="D5746" t="str">
            <v>吨</v>
          </cell>
          <cell r="E5746">
            <v>7.5</v>
          </cell>
          <cell r="F5746">
            <v>45874</v>
          </cell>
          <cell r="G5746" t="str">
            <v>（商投建工达州中医药科技园-4工区-11号楼）达州市通川区达州中医药职业学院犀牛大道北段</v>
          </cell>
          <cell r="H5746" t="str">
            <v>张扬</v>
          </cell>
          <cell r="I5746">
            <v>18381904567</v>
          </cell>
        </row>
        <row r="5747">
          <cell r="A5747" t="str">
            <v>钢固融</v>
          </cell>
          <cell r="B5747" t="str">
            <v>螺纹钢</v>
          </cell>
          <cell r="C5747" t="str">
            <v>HRB500E Φ20</v>
          </cell>
          <cell r="D5747" t="str">
            <v>吨</v>
          </cell>
          <cell r="E5747">
            <v>7.5</v>
          </cell>
          <cell r="F5747">
            <v>45874</v>
          </cell>
          <cell r="G5747" t="str">
            <v>（商投建工达州中医药科技园-4工区-11号楼）达州市通川区达州中医药职业学院犀牛大道北段</v>
          </cell>
          <cell r="H5747" t="str">
            <v>张扬</v>
          </cell>
          <cell r="I5747">
            <v>18381904567</v>
          </cell>
        </row>
        <row r="5748">
          <cell r="A5748" t="str">
            <v>钢固融</v>
          </cell>
          <cell r="B5748" t="str">
            <v>螺纹钢</v>
          </cell>
          <cell r="C5748" t="str">
            <v>HRB500E Φ22</v>
          </cell>
          <cell r="D5748" t="str">
            <v>吨</v>
          </cell>
          <cell r="E5748">
            <v>7.5</v>
          </cell>
          <cell r="F5748">
            <v>45874</v>
          </cell>
          <cell r="G5748" t="str">
            <v>（商投建工达州中医药科技园-4工区-11号楼）达州市通川区达州中医药职业学院犀牛大道北段</v>
          </cell>
          <cell r="H5748" t="str">
            <v>张扬</v>
          </cell>
          <cell r="I5748">
            <v>18381904567</v>
          </cell>
        </row>
        <row r="5749">
          <cell r="A5749" t="str">
            <v>钢固融</v>
          </cell>
          <cell r="B5749" t="str">
            <v>螺纹钢</v>
          </cell>
          <cell r="C5749" t="str">
            <v>HRB500E Φ25</v>
          </cell>
          <cell r="D5749" t="str">
            <v>吨</v>
          </cell>
          <cell r="E5749">
            <v>12.5</v>
          </cell>
          <cell r="F5749">
            <v>45874</v>
          </cell>
          <cell r="G5749" t="str">
            <v>（商投建工达州中医药科技园-4工区-11号楼）达州市通川区达州中医药职业学院犀牛大道北段</v>
          </cell>
          <cell r="H5749" t="str">
            <v>张扬</v>
          </cell>
          <cell r="I5749">
            <v>18381904567</v>
          </cell>
        </row>
        <row r="5750">
          <cell r="A5750" t="str">
            <v>润耀</v>
          </cell>
          <cell r="B5750" t="str">
            <v>螺纹钢</v>
          </cell>
          <cell r="C5750" t="str">
            <v>HRB400E Φ14 12m</v>
          </cell>
          <cell r="D5750" t="str">
            <v>吨</v>
          </cell>
          <cell r="E5750">
            <v>35</v>
          </cell>
          <cell r="F5750">
            <v>45874</v>
          </cell>
          <cell r="G5750" t="str">
            <v>（中铁十局-资乐高速4标）四川省眉山市仁寿县彰加镇华炉村中铁十局资乐高速3#钢筋场</v>
          </cell>
          <cell r="H5750" t="str">
            <v>杨飞</v>
          </cell>
          <cell r="I5750">
            <v>15667998777</v>
          </cell>
        </row>
        <row r="5751">
          <cell r="A5751" t="str">
            <v>润耀</v>
          </cell>
          <cell r="B5751" t="str">
            <v>螺纹钢</v>
          </cell>
          <cell r="C5751" t="str">
            <v>HRB400E Φ12 9m</v>
          </cell>
          <cell r="D5751" t="str">
            <v>吨</v>
          </cell>
          <cell r="E5751">
            <v>35</v>
          </cell>
          <cell r="F5751">
            <v>45874</v>
          </cell>
          <cell r="G5751" t="str">
            <v>（中铁十局-资乐高速4标）四川省眉山市仁寿县彰加镇促进村中铁十局2#钢筋厂</v>
          </cell>
          <cell r="H5751" t="str">
            <v>杨飞</v>
          </cell>
          <cell r="I5751">
            <v>15667998777</v>
          </cell>
        </row>
        <row r="5752">
          <cell r="A5752" t="str">
            <v>润耀</v>
          </cell>
          <cell r="B5752" t="str">
            <v>螺纹钢</v>
          </cell>
          <cell r="C5752" t="str">
            <v>HRB400E Φ12 9m</v>
          </cell>
          <cell r="D5752" t="str">
            <v>吨</v>
          </cell>
          <cell r="E5752">
            <v>35</v>
          </cell>
          <cell r="F5752">
            <v>45874</v>
          </cell>
          <cell r="G5752" t="str">
            <v>（中铁十局-资乐高速4标）四川省眉山市仁寿县彰加镇促进村中铁十局资乐高速1#梁场</v>
          </cell>
          <cell r="H5752" t="str">
            <v>杨飞</v>
          </cell>
          <cell r="I5752">
            <v>15667998777</v>
          </cell>
        </row>
        <row r="5753">
          <cell r="A5753" t="str">
            <v>德胜</v>
          </cell>
          <cell r="B5753" t="str">
            <v>螺纹钢</v>
          </cell>
          <cell r="C5753" t="str">
            <v>HRB500E Φ25 12m</v>
          </cell>
          <cell r="D5753" t="str">
            <v>吨</v>
          </cell>
          <cell r="E5753">
            <v>35</v>
          </cell>
          <cell r="F5753">
            <v>45874</v>
          </cell>
          <cell r="G5753" t="str">
            <v>（中铁十局-资乐高速4标）四川省眉山市仁寿县彰加镇华炉村中铁十局资乐高速3#钢筋场</v>
          </cell>
          <cell r="H5753" t="str">
            <v>杨飞</v>
          </cell>
          <cell r="I5753">
            <v>15667998777</v>
          </cell>
        </row>
        <row r="5754">
          <cell r="A5754" t="str">
            <v>德胜</v>
          </cell>
          <cell r="B5754" t="str">
            <v>螺纹钢</v>
          </cell>
          <cell r="C5754" t="str">
            <v>HRB500E Φ25 12m</v>
          </cell>
          <cell r="D5754" t="str">
            <v>吨</v>
          </cell>
          <cell r="E5754">
            <v>35</v>
          </cell>
          <cell r="F5754">
            <v>45874</v>
          </cell>
          <cell r="G5754" t="str">
            <v>（中铁十局-资乐高速4标）四川省眉山市仁寿县彰加镇促进村中铁十局资乐高速1#钢筋场</v>
          </cell>
          <cell r="H5754" t="str">
            <v>杨飞</v>
          </cell>
          <cell r="I5754">
            <v>15667998777</v>
          </cell>
        </row>
        <row r="5755">
          <cell r="A5755" t="str">
            <v>德胜</v>
          </cell>
          <cell r="B5755" t="str">
            <v>螺纹钢</v>
          </cell>
          <cell r="C5755" t="str">
            <v>HRB500E Φ25 9m</v>
          </cell>
          <cell r="D5755" t="str">
            <v>吨</v>
          </cell>
          <cell r="E5755">
            <v>35</v>
          </cell>
          <cell r="F5755">
            <v>45874</v>
          </cell>
          <cell r="G5755" t="str">
            <v>（中铁十局-资乐高速4标）四川省眉山市仁寿县彰加镇华炉村中铁十局资乐高速3#钢筋场</v>
          </cell>
          <cell r="H5755" t="str">
            <v>杨飞</v>
          </cell>
          <cell r="I5755">
            <v>15667998777</v>
          </cell>
        </row>
        <row r="5756">
          <cell r="A5756" t="str">
            <v>德胜</v>
          </cell>
          <cell r="B5756" t="str">
            <v>螺纹钢</v>
          </cell>
          <cell r="C5756" t="str">
            <v>HRB400E Φ32 12m</v>
          </cell>
          <cell r="D5756" t="str">
            <v>吨</v>
          </cell>
          <cell r="E5756">
            <v>35</v>
          </cell>
          <cell r="F5756">
            <v>45874</v>
          </cell>
          <cell r="G5756" t="str">
            <v>（中铁十局-资乐高速4标）四川省眉山市仁寿县彰加镇华炉村中铁十局资乐高速3#钢筋场</v>
          </cell>
          <cell r="H5756" t="str">
            <v>杨飞</v>
          </cell>
          <cell r="I5756">
            <v>15667998777</v>
          </cell>
        </row>
        <row r="5757">
          <cell r="A5757" t="str">
            <v>德胜</v>
          </cell>
          <cell r="B5757" t="str">
            <v>螺纹钢</v>
          </cell>
          <cell r="C5757" t="str">
            <v>HRB500E Φ25 12m</v>
          </cell>
          <cell r="D5757" t="str">
            <v>吨</v>
          </cell>
          <cell r="E5757">
            <v>35</v>
          </cell>
          <cell r="F5757">
            <v>45874</v>
          </cell>
          <cell r="G5757" t="str">
            <v>（中铁十局-资乐高速4标）四川省眉山市仁寿县彰加镇促进村中铁十局资乐高速1#钢筋场</v>
          </cell>
          <cell r="H5757" t="str">
            <v>杨飞</v>
          </cell>
          <cell r="I5757">
            <v>15667998777</v>
          </cell>
        </row>
        <row r="5758">
          <cell r="A5758" t="str">
            <v>德胜</v>
          </cell>
          <cell r="B5758" t="str">
            <v>螺纹钢</v>
          </cell>
          <cell r="C5758" t="str">
            <v>HRB500E Φ25 12m</v>
          </cell>
          <cell r="D5758" t="str">
            <v>吨</v>
          </cell>
          <cell r="E5758">
            <v>35</v>
          </cell>
          <cell r="F5758">
            <v>45874</v>
          </cell>
          <cell r="G5758" t="str">
            <v>（中铁广州局-资乐高速5标）四川省乐山市井研县希望大道116号</v>
          </cell>
          <cell r="H5758" t="str">
            <v>廖俊杰</v>
          </cell>
          <cell r="I5758">
            <v>15775100965</v>
          </cell>
        </row>
        <row r="5759">
          <cell r="A5759" t="str">
            <v>德胜</v>
          </cell>
          <cell r="B5759" t="str">
            <v>螺纹钢</v>
          </cell>
          <cell r="C5759" t="str">
            <v>HRB400E Φ22 12m</v>
          </cell>
          <cell r="D5759" t="str">
            <v>吨</v>
          </cell>
          <cell r="E5759">
            <v>35</v>
          </cell>
          <cell r="F5759">
            <v>45875</v>
          </cell>
          <cell r="G5759" t="str">
            <v>(乐山市校地共建产教融合基地建设项目二标段)四川省乐山市市中区苏稽镇</v>
          </cell>
          <cell r="H5759" t="str">
            <v>彭江涛</v>
          </cell>
          <cell r="I5759">
            <v>13990276572</v>
          </cell>
        </row>
        <row r="5760">
          <cell r="A5760" t="str">
            <v>德胜</v>
          </cell>
          <cell r="B5760" t="str">
            <v>螺纹钢</v>
          </cell>
          <cell r="C5760" t="str">
            <v>HRB400E Φ25 12m</v>
          </cell>
          <cell r="D5760" t="str">
            <v>吨</v>
          </cell>
          <cell r="E5760">
            <v>140</v>
          </cell>
          <cell r="F5760">
            <v>45875</v>
          </cell>
          <cell r="G5760" t="str">
            <v>(乐山市校地共建产教融合基地建设项目二标段)四川省乐山市市中区苏稽镇</v>
          </cell>
          <cell r="H5760" t="str">
            <v>彭江涛</v>
          </cell>
          <cell r="I5760">
            <v>13990276572</v>
          </cell>
        </row>
        <row r="5761">
          <cell r="A5761" t="str">
            <v>润耀</v>
          </cell>
          <cell r="B5761" t="str">
            <v>盘螺</v>
          </cell>
          <cell r="C5761" t="str">
            <v>HRB400EФ10</v>
          </cell>
          <cell r="D5761" t="str">
            <v>吨</v>
          </cell>
          <cell r="E5761">
            <v>70</v>
          </cell>
          <cell r="F5761">
            <v>45875</v>
          </cell>
          <cell r="G5761" t="str">
            <v>（中铁六局呼和公司康新高速TJ4-2标）四川省甘孜藏族自治州康定市新都桥镇东俄罗三村中建八局搅拌站旁</v>
          </cell>
          <cell r="H5761" t="str">
            <v>许文刚</v>
          </cell>
          <cell r="I5761">
            <v>15848808186</v>
          </cell>
        </row>
        <row r="5762">
          <cell r="A5762" t="str">
            <v>润耀</v>
          </cell>
          <cell r="B5762" t="str">
            <v>螺纹钢</v>
          </cell>
          <cell r="C5762" t="str">
            <v>HRB400EФ28*9mm</v>
          </cell>
          <cell r="D5762" t="str">
            <v>吨</v>
          </cell>
          <cell r="E5762">
            <v>35</v>
          </cell>
          <cell r="F5762">
            <v>45875</v>
          </cell>
          <cell r="G5762" t="str">
            <v>（中铁六局呼和公司康新高速TJ4-2标）四川省甘孜藏族自治州康定市新都桥镇东俄罗三村中建八局搅拌站旁</v>
          </cell>
          <cell r="H5762" t="str">
            <v>许文刚</v>
          </cell>
          <cell r="I5762">
            <v>15848808186</v>
          </cell>
        </row>
        <row r="5763">
          <cell r="A5763" t="str">
            <v>润耀</v>
          </cell>
          <cell r="B5763" t="str">
            <v>螺纹钢</v>
          </cell>
          <cell r="C5763" t="str">
            <v>HRB500EФ12*9m</v>
          </cell>
          <cell r="D5763" t="str">
            <v>吨</v>
          </cell>
          <cell r="E5763">
            <v>22</v>
          </cell>
          <cell r="F5763">
            <v>45875</v>
          </cell>
          <cell r="G5763" t="str">
            <v>（中核中原-温江光明苑三期项目）四川省成都市温江区金马街道光明苑三期项目</v>
          </cell>
          <cell r="H5763" t="str">
            <v>王生斌</v>
          </cell>
          <cell r="I5763">
            <v>15228858118</v>
          </cell>
        </row>
        <row r="5764">
          <cell r="A5764" t="str">
            <v>润耀</v>
          </cell>
          <cell r="B5764" t="str">
            <v>螺纹钢</v>
          </cell>
          <cell r="C5764" t="str">
            <v>HRB500EФ14*9m</v>
          </cell>
          <cell r="D5764" t="str">
            <v>吨</v>
          </cell>
          <cell r="E5764">
            <v>20</v>
          </cell>
          <cell r="F5764">
            <v>45875</v>
          </cell>
          <cell r="G5764" t="str">
            <v>（中核中原-温江光明苑三期项目）四川省成都市温江区金马街道光明苑三期项目</v>
          </cell>
          <cell r="H5764" t="str">
            <v>王生斌</v>
          </cell>
          <cell r="I5764">
            <v>15228858118</v>
          </cell>
        </row>
        <row r="5765">
          <cell r="A5765" t="str">
            <v>润耀</v>
          </cell>
          <cell r="B5765" t="str">
            <v>螺纹钢</v>
          </cell>
          <cell r="C5765" t="str">
            <v>HRB500EФ16*9m</v>
          </cell>
          <cell r="D5765" t="str">
            <v>吨</v>
          </cell>
          <cell r="E5765">
            <v>12</v>
          </cell>
          <cell r="F5765">
            <v>45875</v>
          </cell>
          <cell r="G5765" t="str">
            <v>（中核中原-温江光明苑三期项目）四川省成都市温江区金马街道光明苑三期项目</v>
          </cell>
          <cell r="H5765" t="str">
            <v>王生斌</v>
          </cell>
          <cell r="I5765">
            <v>15228858118</v>
          </cell>
        </row>
        <row r="5766">
          <cell r="A5766" t="str">
            <v>润耀</v>
          </cell>
          <cell r="B5766" t="str">
            <v>螺纹钢</v>
          </cell>
          <cell r="C5766" t="str">
            <v>HRB500EФ20*9m</v>
          </cell>
          <cell r="D5766" t="str">
            <v>吨</v>
          </cell>
          <cell r="E5766">
            <v>16</v>
          </cell>
          <cell r="F5766">
            <v>45875</v>
          </cell>
          <cell r="G5766" t="str">
            <v>（中核中原-温江光明苑三期项目）四川省成都市温江区金马街道光明苑三期项目</v>
          </cell>
          <cell r="H5766" t="str">
            <v>王生斌</v>
          </cell>
          <cell r="I5766">
            <v>15228858118</v>
          </cell>
        </row>
        <row r="5767">
          <cell r="A5767" t="str">
            <v>润耀</v>
          </cell>
          <cell r="B5767" t="str">
            <v>螺纹钢</v>
          </cell>
          <cell r="C5767" t="str">
            <v>HRB500EФ22*9m</v>
          </cell>
          <cell r="D5767" t="str">
            <v>吨</v>
          </cell>
          <cell r="E5767">
            <v>12</v>
          </cell>
          <cell r="F5767">
            <v>45875</v>
          </cell>
          <cell r="G5767" t="str">
            <v>（中核中原-温江光明苑三期项目）四川省成都市温江区金马街道光明苑三期项目</v>
          </cell>
          <cell r="H5767" t="str">
            <v>王生斌</v>
          </cell>
          <cell r="I5767">
            <v>15228858118</v>
          </cell>
        </row>
        <row r="5768">
          <cell r="A5768" t="str">
            <v>润耀</v>
          </cell>
          <cell r="B5768" t="str">
            <v>螺纹钢</v>
          </cell>
          <cell r="C5768" t="str">
            <v>HRB500EФ25*9m</v>
          </cell>
          <cell r="D5768" t="str">
            <v>吨</v>
          </cell>
          <cell r="E5768">
            <v>14</v>
          </cell>
          <cell r="F5768">
            <v>45875</v>
          </cell>
          <cell r="G5768" t="str">
            <v>（中核中原-温江光明苑三期项目）四川省成都市温江区金马街道光明苑三期项目</v>
          </cell>
          <cell r="H5768" t="str">
            <v>王生斌</v>
          </cell>
          <cell r="I5768">
            <v>15228858118</v>
          </cell>
        </row>
        <row r="5769">
          <cell r="A5769" t="str">
            <v>润耀</v>
          </cell>
          <cell r="B5769" t="str">
            <v>螺纹钢</v>
          </cell>
          <cell r="C5769" t="str">
            <v>HRB400EФ22*9m</v>
          </cell>
          <cell r="D5769" t="str">
            <v>吨</v>
          </cell>
          <cell r="E5769">
            <v>5</v>
          </cell>
          <cell r="F5769">
            <v>45875</v>
          </cell>
          <cell r="G5769" t="str">
            <v>（中核中原-温江光明苑三期项目）四川省成都市温江区金马街道光明苑三期项目</v>
          </cell>
          <cell r="H5769" t="str">
            <v>王生斌</v>
          </cell>
          <cell r="I5769">
            <v>15228858118</v>
          </cell>
        </row>
        <row r="5770">
          <cell r="A5770" t="str">
            <v>晋邦</v>
          </cell>
          <cell r="B5770" t="str">
            <v>盘螺</v>
          </cell>
          <cell r="C5770" t="str">
            <v>HRB400EΦ10</v>
          </cell>
          <cell r="D5770" t="str">
            <v>吨</v>
          </cell>
          <cell r="E5770">
            <v>2</v>
          </cell>
          <cell r="F5770">
            <v>45875</v>
          </cell>
          <cell r="G5770" t="str">
            <v>（成铁西物-贵阳花溪福泉项目）贵州省贵阳市花溪区富源南路与牛郎关路交叉路口江涛钢材仓库</v>
          </cell>
          <cell r="H5770" t="str">
            <v>黄永福</v>
          </cell>
          <cell r="I5770" t="str">
            <v>15982823571</v>
          </cell>
        </row>
        <row r="5771">
          <cell r="A5771" t="str">
            <v>晋邦</v>
          </cell>
          <cell r="B5771" t="str">
            <v>螺纹钢</v>
          </cell>
          <cell r="C5771" t="str">
            <v>HRB400EФ12*9m</v>
          </cell>
          <cell r="D5771" t="str">
            <v>吨</v>
          </cell>
          <cell r="E5771">
            <v>4</v>
          </cell>
          <cell r="F5771">
            <v>45875</v>
          </cell>
          <cell r="G5771" t="str">
            <v>（成铁西物-贵阳花溪福泉项目）贵州省贵阳市花溪区富源南路与牛郎关路交叉路口江涛钢材仓库</v>
          </cell>
          <cell r="H5771" t="str">
            <v>黄永福</v>
          </cell>
          <cell r="I5771" t="str">
            <v>15982823571</v>
          </cell>
        </row>
        <row r="5772">
          <cell r="A5772" t="str">
            <v>晋邦</v>
          </cell>
          <cell r="B5772" t="str">
            <v>螺纹钢</v>
          </cell>
          <cell r="C5772" t="str">
            <v>HRB400EФ14*9m</v>
          </cell>
          <cell r="D5772" t="str">
            <v>吨</v>
          </cell>
          <cell r="E5772">
            <v>11.5</v>
          </cell>
          <cell r="F5772">
            <v>45875</v>
          </cell>
          <cell r="G5772" t="str">
            <v>（成铁西物-贵阳花溪福泉项目）贵州省贵阳市花溪区富源南路与牛郎关路交叉路口江涛钢材仓库</v>
          </cell>
          <cell r="H5772" t="str">
            <v>黄永福</v>
          </cell>
          <cell r="I5772" t="str">
            <v>15982823571</v>
          </cell>
        </row>
        <row r="5773">
          <cell r="A5773" t="str">
            <v>晋邦</v>
          </cell>
          <cell r="B5773" t="str">
            <v>螺纹钢</v>
          </cell>
          <cell r="C5773" t="str">
            <v>HRB400EФ16*9m</v>
          </cell>
          <cell r="D5773" t="str">
            <v>吨</v>
          </cell>
          <cell r="E5773">
            <v>2</v>
          </cell>
          <cell r="F5773">
            <v>45875</v>
          </cell>
          <cell r="G5773" t="str">
            <v>（成铁西物-贵阳花溪福泉项目）贵州省贵阳市花溪区富源南路与牛郎关路交叉路口江涛钢材仓库</v>
          </cell>
          <cell r="H5773" t="str">
            <v>黄永福</v>
          </cell>
          <cell r="I5773" t="str">
            <v>15982823571</v>
          </cell>
        </row>
        <row r="5774">
          <cell r="A5774" t="str">
            <v>晋邦</v>
          </cell>
          <cell r="B5774" t="str">
            <v>螺纹钢</v>
          </cell>
          <cell r="C5774" t="str">
            <v>HRB400EФ20*9m</v>
          </cell>
          <cell r="D5774" t="str">
            <v>吨</v>
          </cell>
          <cell r="E5774">
            <v>2</v>
          </cell>
          <cell r="F5774">
            <v>45875</v>
          </cell>
          <cell r="G5774" t="str">
            <v>（成铁西物-贵阳花溪福泉项目）贵州省贵阳市花溪区富源南路与牛郎关路交叉路口江涛钢材仓库</v>
          </cell>
          <cell r="H5774" t="str">
            <v>黄永福</v>
          </cell>
          <cell r="I5774" t="str">
            <v>15982823571</v>
          </cell>
        </row>
        <row r="5775">
          <cell r="A5775" t="str">
            <v>润耀</v>
          </cell>
          <cell r="B5775" t="str">
            <v>螺纹钢</v>
          </cell>
          <cell r="C5775" t="str">
            <v>HRB400E Φ12 12m</v>
          </cell>
          <cell r="D5775" t="str">
            <v>吨</v>
          </cell>
          <cell r="E5775">
            <v>70</v>
          </cell>
          <cell r="F5775">
            <v>45875</v>
          </cell>
          <cell r="G5775" t="str">
            <v>（中铁五局-成渝扩容3标）四川省资阳市雁江区伍隍镇铺子村雁江区X138</v>
          </cell>
          <cell r="H5775" t="str">
            <v>王健</v>
          </cell>
          <cell r="I5775">
            <v>17726168395</v>
          </cell>
        </row>
        <row r="5776">
          <cell r="A5776" t="str">
            <v>润耀</v>
          </cell>
          <cell r="B5776" t="str">
            <v>螺纹钢</v>
          </cell>
          <cell r="C5776" t="str">
            <v>HRB400E Φ16 12m</v>
          </cell>
          <cell r="D5776" t="str">
            <v>吨</v>
          </cell>
          <cell r="E5776">
            <v>70</v>
          </cell>
          <cell r="F5776">
            <v>45875</v>
          </cell>
          <cell r="G5776" t="str">
            <v>（中铁五局-成渝扩容3标）四川省资阳市雁江区伍隍镇铺子村雁江区X138</v>
          </cell>
          <cell r="H5776" t="str">
            <v>王健</v>
          </cell>
          <cell r="I5776">
            <v>17726168395</v>
          </cell>
        </row>
        <row r="5777">
          <cell r="A5777" t="str">
            <v>润耀</v>
          </cell>
          <cell r="B5777" t="str">
            <v>盘螺</v>
          </cell>
          <cell r="C5777" t="str">
            <v>HRB400E Φ12</v>
          </cell>
          <cell r="D5777" t="str">
            <v>吨</v>
          </cell>
          <cell r="E5777">
            <v>35</v>
          </cell>
          <cell r="F5777">
            <v>45875</v>
          </cell>
          <cell r="G5777" t="str">
            <v>（中铁五局-成渝扩容3标）四川省资阳市雁江区伍隍镇铺子村雁江区X138</v>
          </cell>
          <cell r="H5777" t="str">
            <v>王健</v>
          </cell>
          <cell r="I5777">
            <v>17726168395</v>
          </cell>
        </row>
        <row r="5778">
          <cell r="A5778" t="str">
            <v>泸钢</v>
          </cell>
          <cell r="B5778" t="str">
            <v>高线</v>
          </cell>
          <cell r="C5778" t="str">
            <v>HPB300 Φ12</v>
          </cell>
          <cell r="D5778" t="str">
            <v>吨</v>
          </cell>
          <cell r="E5778">
            <v>8</v>
          </cell>
          <cell r="F5778">
            <v>45875</v>
          </cell>
          <cell r="G5778" t="str">
            <v>（自永1标八局二分公司钢筋棚）四川省自贡市大安区牛佛镇</v>
          </cell>
          <cell r="H5778" t="str">
            <v>王君杰</v>
          </cell>
          <cell r="I5778">
            <v>18919619850</v>
          </cell>
        </row>
        <row r="5779">
          <cell r="A5779" t="str">
            <v>泸钢</v>
          </cell>
          <cell r="B5779" t="str">
            <v>高线</v>
          </cell>
          <cell r="C5779" t="str">
            <v>HPB300 Φ10</v>
          </cell>
          <cell r="D5779" t="str">
            <v>吨</v>
          </cell>
          <cell r="E5779">
            <v>27</v>
          </cell>
          <cell r="F5779">
            <v>45875</v>
          </cell>
          <cell r="G5779" t="str">
            <v>（自永1标八局二分公司钢筋棚）四川省自贡市大安区牛佛镇</v>
          </cell>
          <cell r="H5779" t="str">
            <v>王君杰</v>
          </cell>
          <cell r="I5779">
            <v>18919619850</v>
          </cell>
        </row>
        <row r="5780">
          <cell r="A5780" t="str">
            <v>泸钢</v>
          </cell>
          <cell r="B5780" t="str">
            <v>盘螺</v>
          </cell>
          <cell r="C5780" t="str">
            <v>HRB400E  Φ12</v>
          </cell>
          <cell r="D5780" t="str">
            <v>吨</v>
          </cell>
          <cell r="E5780">
            <v>35</v>
          </cell>
          <cell r="F5780">
            <v>45875</v>
          </cell>
          <cell r="G5780" t="str">
            <v>（自永2标九局西南分公司钢筋棚）四川省自贡市骑龙镇大湾村</v>
          </cell>
          <cell r="H5780" t="str">
            <v>袁洪浩</v>
          </cell>
          <cell r="I5780">
            <v>18272354498</v>
          </cell>
        </row>
        <row r="5781">
          <cell r="A5781" t="str">
            <v>泸钢</v>
          </cell>
          <cell r="B5781" t="str">
            <v>螺纹钢</v>
          </cell>
          <cell r="C5781" t="str">
            <v>HRB400E Φ14×9米</v>
          </cell>
          <cell r="D5781" t="str">
            <v>吨</v>
          </cell>
          <cell r="E5781">
            <v>35</v>
          </cell>
          <cell r="F5781">
            <v>45875</v>
          </cell>
          <cell r="G5781" t="str">
            <v>（自永2标九局西南分公司钢筋棚）四川省自贡市骑龙镇大湾村</v>
          </cell>
          <cell r="H5781" t="str">
            <v>袁洪浩</v>
          </cell>
          <cell r="I5781">
            <v>18272354498</v>
          </cell>
        </row>
        <row r="5782">
          <cell r="A5782" t="str">
            <v>泸钢</v>
          </cell>
          <cell r="B5782" t="str">
            <v>螺纹钢</v>
          </cell>
          <cell r="C5782" t="str">
            <v>HRB400E Φ22×12米</v>
          </cell>
          <cell r="D5782" t="str">
            <v>吨</v>
          </cell>
          <cell r="E5782">
            <v>35</v>
          </cell>
          <cell r="F5782">
            <v>45875</v>
          </cell>
          <cell r="G5782" t="str">
            <v>（自永2标九局西南分公司钢筋棚）四川省自贡市骑龙镇大湾村</v>
          </cell>
          <cell r="H5782" t="str">
            <v>袁洪浩</v>
          </cell>
          <cell r="I5782">
            <v>18272354498</v>
          </cell>
        </row>
        <row r="5783">
          <cell r="A5783" t="str">
            <v>泸钢</v>
          </cell>
          <cell r="B5783" t="str">
            <v>螺纹钢</v>
          </cell>
          <cell r="C5783" t="str">
            <v>HRB400E Φ16×9米</v>
          </cell>
          <cell r="D5783" t="str">
            <v>吨</v>
          </cell>
          <cell r="E5783">
            <v>25</v>
          </cell>
          <cell r="F5783">
            <v>45875</v>
          </cell>
          <cell r="G5783" t="str">
            <v>（自永1标八局二分公司二分部）自贡市沿滩区川南中小企业创业园(金川路东50米)</v>
          </cell>
          <cell r="H5783" t="str">
            <v>李锐</v>
          </cell>
          <cell r="I5783">
            <v>13890668545</v>
          </cell>
        </row>
        <row r="5784">
          <cell r="A5784" t="str">
            <v>泸钢</v>
          </cell>
          <cell r="B5784" t="str">
            <v>螺纹钢</v>
          </cell>
          <cell r="C5784" t="str">
            <v>HRB400E Φ12×9米</v>
          </cell>
          <cell r="D5784" t="str">
            <v>吨</v>
          </cell>
          <cell r="E5784">
            <v>10</v>
          </cell>
          <cell r="F5784">
            <v>45875</v>
          </cell>
          <cell r="G5784" t="str">
            <v>（自永1标八局二分公司二分部）自贡市沿滩区川南中小企业创业园(金川路东50米)</v>
          </cell>
          <cell r="H5784" t="str">
            <v>李锐</v>
          </cell>
          <cell r="I5784">
            <v>13890668545</v>
          </cell>
        </row>
        <row r="5785">
          <cell r="A5785" t="str">
            <v>润耀</v>
          </cell>
          <cell r="B5785" t="str">
            <v>螺纹钢</v>
          </cell>
          <cell r="C5785" t="str">
            <v>HRB400E Φ14 9m</v>
          </cell>
          <cell r="D5785" t="str">
            <v>吨</v>
          </cell>
          <cell r="E5785">
            <v>70</v>
          </cell>
          <cell r="F5785">
            <v>45875</v>
          </cell>
          <cell r="G5785" t="str">
            <v>(宜宾兴港三江新区长江工业园保障性租赁住房建设项目-土建)四川省宜宾市翠屏区永善路南段宜宾市三江新区长江工业园区</v>
          </cell>
          <cell r="H5785" t="str">
            <v>韩强</v>
          </cell>
          <cell r="I5785">
            <v>13194938980</v>
          </cell>
        </row>
        <row r="5786">
          <cell r="A5786" t="str">
            <v>润耀</v>
          </cell>
          <cell r="B5786" t="str">
            <v>螺纹钢</v>
          </cell>
          <cell r="C5786" t="str">
            <v>HRB400E Φ16 9m</v>
          </cell>
          <cell r="D5786" t="str">
            <v>吨</v>
          </cell>
          <cell r="E5786">
            <v>35</v>
          </cell>
          <cell r="F5786">
            <v>45875</v>
          </cell>
          <cell r="G5786" t="str">
            <v>(宜宾兴港三江新区长江工业园保障性租赁住房建设项目-土建)四川省宜宾市翠屏区永善路南段宜宾市三江新区长江工业园区</v>
          </cell>
          <cell r="H5786" t="str">
            <v>韩强</v>
          </cell>
          <cell r="I5786">
            <v>13194938980</v>
          </cell>
        </row>
        <row r="5787">
          <cell r="A5787" t="str">
            <v>润耀</v>
          </cell>
          <cell r="B5787" t="str">
            <v>螺纹钢</v>
          </cell>
          <cell r="C5787" t="str">
            <v>HRB400E Φ18 9m</v>
          </cell>
          <cell r="D5787" t="str">
            <v>吨</v>
          </cell>
          <cell r="E5787">
            <v>20</v>
          </cell>
          <cell r="F5787">
            <v>45875</v>
          </cell>
          <cell r="G5787" t="str">
            <v>(宜宾兴港三江新区长江工业园保障性租赁住房建设项目-土建)四川省宜宾市翠屏区永善路南段宜宾市三江新区长江工业园区</v>
          </cell>
          <cell r="H5787" t="str">
            <v>韩强</v>
          </cell>
          <cell r="I5787">
            <v>13194938980</v>
          </cell>
        </row>
        <row r="5788">
          <cell r="A5788" t="str">
            <v>润耀</v>
          </cell>
          <cell r="B5788" t="str">
            <v>螺纹钢</v>
          </cell>
          <cell r="C5788" t="str">
            <v>HRB400E Φ20 9m</v>
          </cell>
          <cell r="D5788" t="str">
            <v>吨</v>
          </cell>
          <cell r="E5788">
            <v>5</v>
          </cell>
          <cell r="F5788">
            <v>45875</v>
          </cell>
          <cell r="G5788" t="str">
            <v>(宜宾兴港三江新区长江工业园保障性租赁住房建设项目-土建)四川省宜宾市翠屏区永善路南段宜宾市三江新区长江工业园区</v>
          </cell>
          <cell r="H5788" t="str">
            <v>韩强</v>
          </cell>
          <cell r="I5788">
            <v>13194938980</v>
          </cell>
        </row>
        <row r="5789">
          <cell r="A5789" t="str">
            <v>润耀</v>
          </cell>
          <cell r="B5789" t="str">
            <v>螺纹钢</v>
          </cell>
          <cell r="C5789" t="str">
            <v>HRB400E Φ22 9m</v>
          </cell>
          <cell r="D5789" t="str">
            <v>吨</v>
          </cell>
          <cell r="E5789">
            <v>20</v>
          </cell>
          <cell r="F5789">
            <v>45875</v>
          </cell>
          <cell r="G5789" t="str">
            <v>(宜宾兴港三江新区长江工业园保障性租赁住房建设项目-土建)四川省宜宾市翠屏区永善路南段宜宾市三江新区长江工业园区</v>
          </cell>
          <cell r="H5789" t="str">
            <v>韩强</v>
          </cell>
          <cell r="I5789">
            <v>13194938980</v>
          </cell>
        </row>
        <row r="5790">
          <cell r="A5790" t="str">
            <v>润耀</v>
          </cell>
          <cell r="B5790" t="str">
            <v>螺纹钢</v>
          </cell>
          <cell r="C5790" t="str">
            <v>HRB400E Φ25 9m</v>
          </cell>
          <cell r="D5790" t="str">
            <v>吨</v>
          </cell>
          <cell r="E5790">
            <v>25</v>
          </cell>
          <cell r="F5790">
            <v>45875</v>
          </cell>
          <cell r="G5790" t="str">
            <v>(宜宾兴港三江新区长江工业园保障性租赁住房建设项目-土建)四川省宜宾市翠屏区永善路南段宜宾市三江新区长江工业园区</v>
          </cell>
          <cell r="H5790" t="str">
            <v>韩强</v>
          </cell>
          <cell r="I5790">
            <v>13194938980</v>
          </cell>
        </row>
        <row r="5791">
          <cell r="A5791" t="str">
            <v>润耀</v>
          </cell>
          <cell r="B5791" t="str">
            <v>盘螺</v>
          </cell>
          <cell r="C5791" t="str">
            <v>HRB400E Φ6</v>
          </cell>
          <cell r="D5791" t="str">
            <v>吨</v>
          </cell>
          <cell r="E5791">
            <v>2.5</v>
          </cell>
          <cell r="F5791">
            <v>45875</v>
          </cell>
          <cell r="G5791" t="str">
            <v>（华西简阳西城嘉苑）四川省成都市简阳市简城街道高屋村</v>
          </cell>
          <cell r="H5791" t="str">
            <v>张瀚镭</v>
          </cell>
          <cell r="I5791">
            <v>15884666220</v>
          </cell>
        </row>
        <row r="5792">
          <cell r="A5792" t="str">
            <v>润耀</v>
          </cell>
          <cell r="B5792" t="str">
            <v>盘螺</v>
          </cell>
          <cell r="C5792" t="str">
            <v>HRB400E Φ8</v>
          </cell>
          <cell r="D5792" t="str">
            <v>吨</v>
          </cell>
          <cell r="E5792">
            <v>32</v>
          </cell>
          <cell r="F5792">
            <v>45875</v>
          </cell>
          <cell r="G5792" t="str">
            <v>（华西简阳西城嘉苑）四川省成都市简阳市简城街道高屋村</v>
          </cell>
          <cell r="H5792" t="str">
            <v>张瀚镭</v>
          </cell>
          <cell r="I5792">
            <v>15884666220</v>
          </cell>
        </row>
        <row r="5793">
          <cell r="A5793" t="str">
            <v>润耀</v>
          </cell>
          <cell r="B5793" t="str">
            <v>盘螺</v>
          </cell>
          <cell r="C5793" t="str">
            <v>HRB400E Φ10</v>
          </cell>
          <cell r="D5793" t="str">
            <v>吨</v>
          </cell>
          <cell r="E5793">
            <v>12.5</v>
          </cell>
          <cell r="F5793">
            <v>45875</v>
          </cell>
          <cell r="G5793" t="str">
            <v>（华西简阳西城嘉苑）四川省成都市简阳市简城街道高屋村</v>
          </cell>
          <cell r="H5793" t="str">
            <v>张瀚镭</v>
          </cell>
          <cell r="I5793">
            <v>15884666220</v>
          </cell>
        </row>
        <row r="5794">
          <cell r="A5794" t="str">
            <v>润耀</v>
          </cell>
          <cell r="B5794" t="str">
            <v>盘螺</v>
          </cell>
          <cell r="C5794" t="str">
            <v>HRB400E Φ12</v>
          </cell>
          <cell r="D5794" t="str">
            <v>吨</v>
          </cell>
          <cell r="E5794">
            <v>24</v>
          </cell>
          <cell r="F5794">
            <v>45875</v>
          </cell>
          <cell r="G5794" t="str">
            <v>（华西简阳西城嘉苑）四川省成都市简阳市简城街道高屋村</v>
          </cell>
          <cell r="H5794" t="str">
            <v>张瀚镭</v>
          </cell>
          <cell r="I5794">
            <v>15884666220</v>
          </cell>
        </row>
        <row r="5795">
          <cell r="A5795" t="str">
            <v>润耀</v>
          </cell>
          <cell r="B5795" t="str">
            <v>螺纹钢</v>
          </cell>
          <cell r="C5795" t="str">
            <v>HRB400E Φ14 9m</v>
          </cell>
          <cell r="D5795" t="str">
            <v>吨</v>
          </cell>
          <cell r="E5795">
            <v>95</v>
          </cell>
          <cell r="F5795">
            <v>45875</v>
          </cell>
          <cell r="G5795" t="str">
            <v>（华西简阳西城嘉苑）四川省成都市简阳市简城街道高屋村</v>
          </cell>
          <cell r="H5795" t="str">
            <v>张瀚镭</v>
          </cell>
          <cell r="I5795">
            <v>15884666220</v>
          </cell>
        </row>
        <row r="5796">
          <cell r="A5796" t="str">
            <v>润耀</v>
          </cell>
          <cell r="B5796" t="str">
            <v>螺纹钢</v>
          </cell>
          <cell r="C5796" t="str">
            <v>HRB400E Φ16 9m</v>
          </cell>
          <cell r="D5796" t="str">
            <v>吨</v>
          </cell>
          <cell r="E5796">
            <v>9</v>
          </cell>
          <cell r="F5796">
            <v>45875</v>
          </cell>
          <cell r="G5796" t="str">
            <v>（华西简阳西城嘉苑）四川省成都市简阳市简城街道高屋村</v>
          </cell>
          <cell r="H5796" t="str">
            <v>张瀚镭</v>
          </cell>
          <cell r="I5796">
            <v>15884666220</v>
          </cell>
        </row>
        <row r="5797">
          <cell r="A5797" t="str">
            <v>润耀</v>
          </cell>
          <cell r="B5797" t="str">
            <v>螺纹钢</v>
          </cell>
          <cell r="C5797" t="str">
            <v>HRB400E Φ18 9m</v>
          </cell>
          <cell r="D5797" t="str">
            <v>吨</v>
          </cell>
          <cell r="E5797">
            <v>21.5</v>
          </cell>
          <cell r="F5797">
            <v>45875</v>
          </cell>
          <cell r="G5797" t="str">
            <v>（华西简阳西城嘉苑）四川省成都市简阳市简城街道高屋村</v>
          </cell>
          <cell r="H5797" t="str">
            <v>张瀚镭</v>
          </cell>
          <cell r="I5797">
            <v>15884666220</v>
          </cell>
        </row>
        <row r="5798">
          <cell r="A5798" t="str">
            <v>润耀</v>
          </cell>
          <cell r="B5798" t="str">
            <v>螺纹钢</v>
          </cell>
          <cell r="C5798" t="str">
            <v>HRB400E Φ25 9m</v>
          </cell>
          <cell r="D5798" t="str">
            <v>吨</v>
          </cell>
          <cell r="E5798">
            <v>10</v>
          </cell>
          <cell r="F5798">
            <v>45875</v>
          </cell>
          <cell r="G5798" t="str">
            <v>（华西简阳西城嘉苑）四川省成都市简阳市简城街道高屋村</v>
          </cell>
          <cell r="H5798" t="str">
            <v>张瀚镭</v>
          </cell>
          <cell r="I5798">
            <v>15884666220</v>
          </cell>
        </row>
        <row r="5799">
          <cell r="A5799" t="str">
            <v>润耀</v>
          </cell>
          <cell r="B5799" t="str">
            <v>螺纹钢</v>
          </cell>
          <cell r="C5799" t="str">
            <v>HRB400E Φ32 9m</v>
          </cell>
          <cell r="D5799" t="str">
            <v>吨</v>
          </cell>
          <cell r="E5799">
            <v>6</v>
          </cell>
          <cell r="F5799">
            <v>45875</v>
          </cell>
          <cell r="G5799" t="str">
            <v>（华西简阳西城嘉苑）四川省成都市简阳市简城街道高屋村</v>
          </cell>
          <cell r="H5799" t="str">
            <v>张瀚镭</v>
          </cell>
          <cell r="I5799">
            <v>15884666220</v>
          </cell>
        </row>
        <row r="5800">
          <cell r="A5800" t="str">
            <v>润耀</v>
          </cell>
          <cell r="B5800" t="str">
            <v>螺纹钢</v>
          </cell>
          <cell r="C5800" t="str">
            <v>HRB400E Φ12 9m</v>
          </cell>
          <cell r="D5800" t="str">
            <v>吨</v>
          </cell>
          <cell r="E5800">
            <v>5</v>
          </cell>
          <cell r="F5800">
            <v>45875</v>
          </cell>
          <cell r="G5800" t="str">
            <v>(五冶建设成都国际铁路港多式联项目)四川省成都市青白江区桂平大道成都中远海运陆港多式联运有限公司</v>
          </cell>
          <cell r="H5800" t="str">
            <v>黄勇杰</v>
          </cell>
          <cell r="I5800">
            <v>13880580196</v>
          </cell>
        </row>
        <row r="5801">
          <cell r="A5801" t="str">
            <v>润耀</v>
          </cell>
          <cell r="B5801" t="str">
            <v>螺纹钢</v>
          </cell>
          <cell r="C5801" t="str">
            <v>HRB400E Φ14 9m</v>
          </cell>
          <cell r="D5801" t="str">
            <v>吨</v>
          </cell>
          <cell r="E5801">
            <v>7</v>
          </cell>
          <cell r="F5801">
            <v>45875</v>
          </cell>
          <cell r="G5801" t="str">
            <v>(五冶建设成都国际铁路港多式联项目)四川省成都市青白江区桂平大道成都中远海运陆港多式联运有限公司</v>
          </cell>
          <cell r="H5801" t="str">
            <v>黄勇杰</v>
          </cell>
          <cell r="I5801">
            <v>13880580196</v>
          </cell>
        </row>
        <row r="5802">
          <cell r="A5802" t="str">
            <v>润耀</v>
          </cell>
          <cell r="B5802" t="str">
            <v>螺纹钢</v>
          </cell>
          <cell r="C5802" t="str">
            <v>HRB400E Φ16 9m</v>
          </cell>
          <cell r="D5802" t="str">
            <v>吨</v>
          </cell>
          <cell r="E5802">
            <v>7</v>
          </cell>
          <cell r="F5802">
            <v>45875</v>
          </cell>
          <cell r="G5802" t="str">
            <v>(五冶建设成都国际铁路港多式联项目)四川省成都市青白江区桂平大道成都中远海运陆港多式联运有限公司</v>
          </cell>
          <cell r="H5802" t="str">
            <v>黄勇杰</v>
          </cell>
          <cell r="I5802">
            <v>13880580196</v>
          </cell>
        </row>
        <row r="5803">
          <cell r="A5803" t="str">
            <v>润耀</v>
          </cell>
          <cell r="B5803" t="str">
            <v>螺纹钢</v>
          </cell>
          <cell r="C5803" t="str">
            <v>HRB400E Φ18 9m</v>
          </cell>
          <cell r="D5803" t="str">
            <v>吨</v>
          </cell>
          <cell r="E5803">
            <v>10</v>
          </cell>
          <cell r="F5803">
            <v>45875</v>
          </cell>
          <cell r="G5803" t="str">
            <v>(五冶建设成都国际铁路港多式联项目)四川省成都市青白江区桂平大道成都中远海运陆港多式联运有限公司</v>
          </cell>
          <cell r="H5803" t="str">
            <v>黄勇杰</v>
          </cell>
          <cell r="I5803">
            <v>13880580196</v>
          </cell>
        </row>
        <row r="5804">
          <cell r="A5804" t="str">
            <v>润耀</v>
          </cell>
          <cell r="B5804" t="str">
            <v>螺纹钢</v>
          </cell>
          <cell r="C5804" t="str">
            <v>HRB400E Φ22 9m</v>
          </cell>
          <cell r="D5804" t="str">
            <v>吨</v>
          </cell>
          <cell r="E5804">
            <v>7</v>
          </cell>
          <cell r="F5804">
            <v>45875</v>
          </cell>
          <cell r="G5804" t="str">
            <v>(五冶建设成都国际铁路港多式联项目)四川省成都市青白江区桂平大道成都中远海运陆港多式联运有限公司</v>
          </cell>
          <cell r="H5804" t="str">
            <v>黄勇杰</v>
          </cell>
          <cell r="I5804">
            <v>13880580196</v>
          </cell>
        </row>
        <row r="5805">
          <cell r="A5805" t="str">
            <v>德胜</v>
          </cell>
          <cell r="B5805" t="str">
            <v>螺纹钢</v>
          </cell>
          <cell r="C5805" t="str">
            <v>HRB400EФ12*9m</v>
          </cell>
          <cell r="D5805" t="str">
            <v>吨</v>
          </cell>
          <cell r="E5805">
            <v>30</v>
          </cell>
          <cell r="F5805">
            <v>45875</v>
          </cell>
          <cell r="G5805" t="str">
            <v>（中核中原-温江北林医养综合体项目）四川省成都市温江区万春大道第三人民医院东</v>
          </cell>
          <cell r="H5805" t="str">
            <v>蔡杰</v>
          </cell>
          <cell r="I5805">
            <v>18875129329</v>
          </cell>
        </row>
        <row r="5806">
          <cell r="A5806" t="str">
            <v>德胜</v>
          </cell>
          <cell r="B5806" t="str">
            <v>螺纹钢</v>
          </cell>
          <cell r="C5806" t="str">
            <v>HRB400EФ16*12m</v>
          </cell>
          <cell r="D5806" t="str">
            <v>吨</v>
          </cell>
          <cell r="E5806">
            <v>2</v>
          </cell>
          <cell r="F5806">
            <v>45875</v>
          </cell>
          <cell r="G5806" t="str">
            <v>（中核中原-温江北林医养综合体项目）四川省成都市温江区万春大道第三人民医院东</v>
          </cell>
          <cell r="H5806" t="str">
            <v>蔡杰</v>
          </cell>
          <cell r="I5806">
            <v>18875129329</v>
          </cell>
        </row>
        <row r="5807">
          <cell r="A5807" t="str">
            <v>德胜</v>
          </cell>
          <cell r="B5807" t="str">
            <v>螺纹钢</v>
          </cell>
          <cell r="C5807" t="str">
            <v>HRB400EФ20*9m</v>
          </cell>
          <cell r="D5807" t="str">
            <v>吨</v>
          </cell>
          <cell r="E5807">
            <v>6</v>
          </cell>
          <cell r="F5807">
            <v>45875</v>
          </cell>
          <cell r="G5807" t="str">
            <v>（中核中原-温江北林医养综合体项目）四川省成都市温江区万春大道第三人民医院东</v>
          </cell>
          <cell r="H5807" t="str">
            <v>蔡杰</v>
          </cell>
          <cell r="I5807">
            <v>18875129329</v>
          </cell>
        </row>
        <row r="5808">
          <cell r="A5808" t="str">
            <v>德胜</v>
          </cell>
          <cell r="B5808" t="str">
            <v>螺纹钢</v>
          </cell>
          <cell r="C5808" t="str">
            <v>HRB500EФ20*9m</v>
          </cell>
          <cell r="D5808" t="str">
            <v>吨</v>
          </cell>
          <cell r="E5808">
            <v>10</v>
          </cell>
          <cell r="F5808">
            <v>45875</v>
          </cell>
          <cell r="G5808" t="str">
            <v>（中核中原-温江北林医养综合体项目）四川省成都市温江区万春大道第三人民医院东</v>
          </cell>
          <cell r="H5808" t="str">
            <v>蔡杰</v>
          </cell>
          <cell r="I5808">
            <v>18875129329</v>
          </cell>
        </row>
        <row r="5809">
          <cell r="A5809" t="str">
            <v>德胜</v>
          </cell>
          <cell r="B5809" t="str">
            <v>螺纹钢</v>
          </cell>
          <cell r="C5809" t="str">
            <v>HRB500EФ25*9m</v>
          </cell>
          <cell r="D5809" t="str">
            <v>吨</v>
          </cell>
          <cell r="E5809">
            <v>27</v>
          </cell>
          <cell r="F5809">
            <v>45875</v>
          </cell>
          <cell r="G5809" t="str">
            <v>（中核中原-温江北林医养综合体项目）四川省成都市温江区万春大道第三人民医院东</v>
          </cell>
          <cell r="H5809" t="str">
            <v>蔡杰</v>
          </cell>
          <cell r="I5809">
            <v>18875129329</v>
          </cell>
        </row>
        <row r="5810">
          <cell r="A5810" t="str">
            <v>德胜</v>
          </cell>
          <cell r="B5810" t="str">
            <v>螺纹钢</v>
          </cell>
          <cell r="C5810" t="str">
            <v>HRB500EФ25*12m</v>
          </cell>
          <cell r="D5810" t="str">
            <v>吨</v>
          </cell>
          <cell r="E5810">
            <v>30</v>
          </cell>
          <cell r="F5810">
            <v>45875</v>
          </cell>
          <cell r="G5810" t="str">
            <v>（中核中原-温江北林医养综合体项目）四川省成都市温江区万春大道第三人民医院东</v>
          </cell>
          <cell r="H5810" t="str">
            <v>蔡杰</v>
          </cell>
          <cell r="I5810">
            <v>18875129329</v>
          </cell>
        </row>
        <row r="5811">
          <cell r="A5811" t="str">
            <v>德胜</v>
          </cell>
          <cell r="B5811" t="str">
            <v>螺纹钢</v>
          </cell>
          <cell r="C5811" t="str">
            <v>HRB500EФ18*9m</v>
          </cell>
          <cell r="D5811" t="str">
            <v>吨</v>
          </cell>
          <cell r="E5811">
            <v>12</v>
          </cell>
          <cell r="F5811">
            <v>45875</v>
          </cell>
          <cell r="G5811" t="str">
            <v>（中核中原-温江光明苑三期项目）四川省成都市温江区金马街道光明苑三期项目</v>
          </cell>
          <cell r="H5811" t="str">
            <v>王生斌</v>
          </cell>
          <cell r="I5811">
            <v>15228858118</v>
          </cell>
        </row>
        <row r="5812">
          <cell r="A5812" t="str">
            <v>德胜</v>
          </cell>
          <cell r="B5812" t="str">
            <v>螺纹钢</v>
          </cell>
          <cell r="C5812" t="str">
            <v>HRB500EФ25*9m</v>
          </cell>
          <cell r="D5812" t="str">
            <v>吨</v>
          </cell>
          <cell r="E5812">
            <v>22</v>
          </cell>
          <cell r="F5812">
            <v>45875</v>
          </cell>
          <cell r="G5812" t="str">
            <v>（中核中原-温江光明苑三期项目）四川省成都市温江区金马街道光明苑三期项目</v>
          </cell>
          <cell r="H5812" t="str">
            <v>王生斌</v>
          </cell>
          <cell r="I5812">
            <v>15228858118</v>
          </cell>
        </row>
        <row r="5813">
          <cell r="A5813" t="str">
            <v>德胜</v>
          </cell>
          <cell r="B5813" t="str">
            <v>螺纹钢</v>
          </cell>
          <cell r="C5813" t="str">
            <v>HRB400E Φ18 9m</v>
          </cell>
          <cell r="D5813" t="str">
            <v>吨</v>
          </cell>
          <cell r="E5813">
            <v>3</v>
          </cell>
          <cell r="F5813">
            <v>45875</v>
          </cell>
          <cell r="G5813" t="str">
            <v>(乐山市校地共建产教融合基地建设项目一标段)四川省乐山市市中区苏稽镇周山嘴</v>
          </cell>
          <cell r="H5813" t="str">
            <v>范增云</v>
          </cell>
          <cell r="I5813">
            <v>13668153241</v>
          </cell>
        </row>
        <row r="5814">
          <cell r="A5814" t="str">
            <v>德胜</v>
          </cell>
          <cell r="B5814" t="str">
            <v>螺纹钢</v>
          </cell>
          <cell r="C5814" t="str">
            <v>HRB400E Φ22 9m</v>
          </cell>
          <cell r="D5814" t="str">
            <v>吨</v>
          </cell>
          <cell r="E5814">
            <v>6</v>
          </cell>
          <cell r="F5814">
            <v>45875</v>
          </cell>
          <cell r="G5814" t="str">
            <v>(乐山市校地共建产教融合基地建设项目一标段)四川省乐山市市中区苏稽镇周山嘴</v>
          </cell>
          <cell r="H5814" t="str">
            <v>范增云</v>
          </cell>
          <cell r="I5814">
            <v>13668153241</v>
          </cell>
        </row>
        <row r="5815">
          <cell r="A5815" t="str">
            <v>德胜</v>
          </cell>
          <cell r="B5815" t="str">
            <v>螺纹钢</v>
          </cell>
          <cell r="C5815" t="str">
            <v>HRB400E Φ25 9m</v>
          </cell>
          <cell r="D5815" t="str">
            <v>吨</v>
          </cell>
          <cell r="E5815">
            <v>60</v>
          </cell>
          <cell r="F5815">
            <v>45875</v>
          </cell>
          <cell r="G5815" t="str">
            <v>(乐山市校地共建产教融合基地建设项目一标段)四川省乐山市市中区苏稽镇周山嘴</v>
          </cell>
          <cell r="H5815" t="str">
            <v>范增云</v>
          </cell>
          <cell r="I5815">
            <v>13668153241</v>
          </cell>
        </row>
        <row r="5816">
          <cell r="A5816" t="str">
            <v>钢固融</v>
          </cell>
          <cell r="B5816" t="str">
            <v>盘螺</v>
          </cell>
          <cell r="C5816" t="str">
            <v>HRB400E Φ10</v>
          </cell>
          <cell r="D5816" t="str">
            <v>吨</v>
          </cell>
          <cell r="E5816">
            <v>2.5</v>
          </cell>
          <cell r="F5816">
            <v>45875</v>
          </cell>
          <cell r="G5816" t="str">
            <v>(乐山市校地共建产教融合基地建设项目一标段)四川省乐山市市中区苏稽镇周山嘴</v>
          </cell>
          <cell r="H5816" t="str">
            <v>范增云</v>
          </cell>
          <cell r="I5816">
            <v>13668153241</v>
          </cell>
        </row>
        <row r="5817">
          <cell r="A5817" t="str">
            <v>钢固融</v>
          </cell>
          <cell r="B5817" t="str">
            <v>螺纹钢</v>
          </cell>
          <cell r="C5817" t="str">
            <v>HRB400E Φ12 9m</v>
          </cell>
          <cell r="D5817" t="str">
            <v>吨</v>
          </cell>
          <cell r="E5817">
            <v>10</v>
          </cell>
          <cell r="F5817">
            <v>45875</v>
          </cell>
          <cell r="G5817" t="str">
            <v>(乐山市校地共建产教融合基地建设项目一标段)四川省乐山市市中区苏稽镇周山嘴</v>
          </cell>
          <cell r="H5817" t="str">
            <v>范增云</v>
          </cell>
          <cell r="I5817">
            <v>13668153241</v>
          </cell>
        </row>
        <row r="5818">
          <cell r="A5818" t="str">
            <v>钢固融</v>
          </cell>
          <cell r="B5818" t="str">
            <v>螺纹钢</v>
          </cell>
          <cell r="C5818" t="str">
            <v>HRB400E Φ14 9m</v>
          </cell>
          <cell r="D5818" t="str">
            <v>吨</v>
          </cell>
          <cell r="E5818">
            <v>5</v>
          </cell>
          <cell r="F5818">
            <v>45875</v>
          </cell>
          <cell r="G5818" t="str">
            <v>(乐山市校地共建产教融合基地建设项目一标段)四川省乐山市市中区苏稽镇周山嘴</v>
          </cell>
          <cell r="H5818" t="str">
            <v>范增云</v>
          </cell>
          <cell r="I5818">
            <v>13668153241</v>
          </cell>
        </row>
        <row r="5819">
          <cell r="A5819" t="str">
            <v>钢固融</v>
          </cell>
          <cell r="B5819" t="str">
            <v>螺纹钢</v>
          </cell>
          <cell r="C5819" t="str">
            <v>HRB400E Φ20 9m</v>
          </cell>
          <cell r="D5819" t="str">
            <v>吨</v>
          </cell>
          <cell r="E5819">
            <v>5</v>
          </cell>
          <cell r="F5819">
            <v>45875</v>
          </cell>
          <cell r="G5819" t="str">
            <v>(乐山市校地共建产教融合基地建设项目一标段)四川省乐山市市中区苏稽镇周山嘴</v>
          </cell>
          <cell r="H5819" t="str">
            <v>范增云</v>
          </cell>
          <cell r="I5819">
            <v>13668153241</v>
          </cell>
        </row>
        <row r="5820">
          <cell r="A5820" t="str">
            <v>钢固融</v>
          </cell>
          <cell r="B5820" t="str">
            <v>螺纹钢</v>
          </cell>
          <cell r="C5820" t="str">
            <v>HRB500E Φ25 12m</v>
          </cell>
          <cell r="D5820" t="str">
            <v>吨</v>
          </cell>
          <cell r="E5820">
            <v>2.5</v>
          </cell>
          <cell r="F5820">
            <v>45875</v>
          </cell>
          <cell r="G5820" t="str">
            <v>(乐山市校地共建产教融合基地建设项目一标段)四川省乐山市市中区苏稽镇周山嘴</v>
          </cell>
          <cell r="H5820" t="str">
            <v>范增云</v>
          </cell>
          <cell r="I5820">
            <v>13668153241</v>
          </cell>
        </row>
        <row r="5821">
          <cell r="A5821" t="str">
            <v>钢固融</v>
          </cell>
          <cell r="B5821" t="str">
            <v>螺纹钢</v>
          </cell>
          <cell r="C5821" t="str">
            <v>HRB500E Φ28 12m</v>
          </cell>
          <cell r="D5821" t="str">
            <v>吨</v>
          </cell>
          <cell r="E5821">
            <v>2.5</v>
          </cell>
          <cell r="F5821">
            <v>45875</v>
          </cell>
          <cell r="G5821" t="str">
            <v>(乐山市校地共建产教融合基地建设项目一标段)四川省乐山市市中区苏稽镇周山嘴</v>
          </cell>
          <cell r="H5821" t="str">
            <v>范增云</v>
          </cell>
          <cell r="I5821">
            <v>13668153241</v>
          </cell>
        </row>
        <row r="5822">
          <cell r="A5822" t="str">
            <v>钢固融</v>
          </cell>
          <cell r="B5822" t="str">
            <v>螺纹钢</v>
          </cell>
          <cell r="C5822" t="str">
            <v>HRB500E Φ32 12m</v>
          </cell>
          <cell r="D5822" t="str">
            <v>吨</v>
          </cell>
          <cell r="E5822">
            <v>5</v>
          </cell>
          <cell r="F5822">
            <v>45875</v>
          </cell>
          <cell r="G5822" t="str">
            <v>(乐山市校地共建产教融合基地建设项目一标段)四川省乐山市市中区苏稽镇周山嘴</v>
          </cell>
          <cell r="H5822" t="str">
            <v>范增云</v>
          </cell>
          <cell r="I5822">
            <v>13668153241</v>
          </cell>
        </row>
        <row r="5823">
          <cell r="A5823" t="str">
            <v>泸钢</v>
          </cell>
          <cell r="B5823" t="str">
            <v>盘螺</v>
          </cell>
          <cell r="C5823" t="str">
            <v>HRB400E Φ8</v>
          </cell>
          <cell r="D5823" t="str">
            <v>吨</v>
          </cell>
          <cell r="E5823">
            <v>10</v>
          </cell>
          <cell r="F5823">
            <v>45876</v>
          </cell>
          <cell r="G5823" t="str">
            <v>(宜宾兴港三江新区长江工业园保障性租赁住房建设项目-土建)四川省宜宾市翠屏区永善路南段宜宾市三江新区长江工业园区</v>
          </cell>
          <cell r="H5823" t="str">
            <v>韩强</v>
          </cell>
          <cell r="I5823">
            <v>13194938980</v>
          </cell>
        </row>
        <row r="5824">
          <cell r="A5824" t="str">
            <v>泸钢</v>
          </cell>
          <cell r="B5824" t="str">
            <v>盘螺</v>
          </cell>
          <cell r="C5824" t="str">
            <v>HRB400E Φ10</v>
          </cell>
          <cell r="D5824" t="str">
            <v>吨</v>
          </cell>
          <cell r="E5824">
            <v>15</v>
          </cell>
          <cell r="F5824">
            <v>45876</v>
          </cell>
          <cell r="G5824" t="str">
            <v>(宜宾兴港三江新区长江工业园保障性租赁住房建设项目-土建)四川省宜宾市翠屏区永善路南段宜宾市三江新区长江工业园区</v>
          </cell>
          <cell r="H5824" t="str">
            <v>韩强</v>
          </cell>
          <cell r="I5824">
            <v>13194938980</v>
          </cell>
        </row>
        <row r="5825">
          <cell r="A5825" t="str">
            <v>泸钢</v>
          </cell>
          <cell r="B5825" t="str">
            <v>螺纹钢</v>
          </cell>
          <cell r="C5825" t="str">
            <v>HRB400E Φ25 9m</v>
          </cell>
          <cell r="D5825" t="str">
            <v>吨</v>
          </cell>
          <cell r="E5825">
            <v>10</v>
          </cell>
          <cell r="F5825">
            <v>45876</v>
          </cell>
          <cell r="G5825" t="str">
            <v>(宜宾兴港三江新区长江工业园保障性租赁住房建设项目-土建)四川省宜宾市翠屏区永善路南段宜宾市三江新区长江工业园区</v>
          </cell>
          <cell r="H5825" t="str">
            <v>韩强</v>
          </cell>
          <cell r="I5825">
            <v>13194938980</v>
          </cell>
        </row>
        <row r="5826">
          <cell r="A5826" t="str">
            <v>泸钢</v>
          </cell>
          <cell r="B5826" t="str">
            <v>螺纹钢</v>
          </cell>
          <cell r="C5826" t="str">
            <v>HRB400E Φ32×9米</v>
          </cell>
          <cell r="D5826" t="str">
            <v>吨</v>
          </cell>
          <cell r="E5826">
            <v>105</v>
          </cell>
          <cell r="F5826">
            <v>45876</v>
          </cell>
          <cell r="G5826" t="str">
            <v>（自永1标八局二分公司钢筋棚）四川省自贡市大安区牛佛镇</v>
          </cell>
          <cell r="H5826" t="str">
            <v>王君杰</v>
          </cell>
          <cell r="I5826">
            <v>18919619850</v>
          </cell>
        </row>
        <row r="5827">
          <cell r="A5827" t="str">
            <v>泸钢</v>
          </cell>
          <cell r="B5827" t="str">
            <v>螺纹钢</v>
          </cell>
          <cell r="C5827" t="str">
            <v>HRB400E Φ14×12米</v>
          </cell>
          <cell r="D5827" t="str">
            <v>吨</v>
          </cell>
          <cell r="E5827">
            <v>70</v>
          </cell>
          <cell r="F5827">
            <v>45876</v>
          </cell>
          <cell r="G5827" t="str">
            <v>（自永2标九局西南分公司钢筋棚）四川省自贡市骑龙镇大湾村</v>
          </cell>
          <cell r="H5827" t="str">
            <v>袁洪浩</v>
          </cell>
          <cell r="I5827">
            <v>18272354498</v>
          </cell>
        </row>
        <row r="5828">
          <cell r="A5828" t="str">
            <v>泸钢</v>
          </cell>
          <cell r="B5828" t="str">
            <v>螺纹钢</v>
          </cell>
          <cell r="C5828" t="str">
            <v>HRB400E Φ25×12米</v>
          </cell>
          <cell r="D5828" t="str">
            <v>吨</v>
          </cell>
          <cell r="E5828">
            <v>35</v>
          </cell>
          <cell r="F5828">
            <v>45876</v>
          </cell>
          <cell r="G5828" t="str">
            <v>（自永2标九局西南分公司钢筋棚）四川省自贡市骑龙镇大湾村</v>
          </cell>
          <cell r="H5828" t="str">
            <v>袁洪浩</v>
          </cell>
          <cell r="I5828">
            <v>18272354498</v>
          </cell>
        </row>
        <row r="5829">
          <cell r="A5829" t="str">
            <v>德胜</v>
          </cell>
          <cell r="B5829" t="str">
            <v>螺纹钢</v>
          </cell>
          <cell r="C5829" t="str">
            <v>HRB400EΦ32*9m</v>
          </cell>
          <cell r="D5829" t="str">
            <v>吨</v>
          </cell>
          <cell r="E5829">
            <v>15</v>
          </cell>
          <cell r="F5829">
            <v>45876</v>
          </cell>
          <cell r="G5829" t="str">
            <v>（中铁一局-大渡河项目）乐山市峨边县沙坪镇中铁一局钢筋加工厂（污水处理厂）</v>
          </cell>
          <cell r="H5829" t="str">
            <v>吕春春</v>
          </cell>
          <cell r="I5829" t="str">
            <v>18329268222</v>
          </cell>
        </row>
        <row r="5830">
          <cell r="A5830" t="str">
            <v>德胜</v>
          </cell>
          <cell r="B5830" t="str">
            <v>螺纹钢</v>
          </cell>
          <cell r="C5830" t="str">
            <v>HRB400EΦ14*12m</v>
          </cell>
          <cell r="D5830" t="str">
            <v>吨</v>
          </cell>
          <cell r="E5830">
            <v>20</v>
          </cell>
          <cell r="F5830">
            <v>45876</v>
          </cell>
          <cell r="G5830" t="str">
            <v>（中铁一局-大渡河项目）乐山市峨边县沙坪镇中铁一局钢筋加工厂（污水处理厂）</v>
          </cell>
          <cell r="H5830" t="str">
            <v>吕春春</v>
          </cell>
          <cell r="I5830" t="str">
            <v>18329268222</v>
          </cell>
        </row>
        <row r="5831">
          <cell r="A5831" t="str">
            <v>润耀</v>
          </cell>
          <cell r="B5831" t="str">
            <v>盘螺</v>
          </cell>
          <cell r="C5831" t="str">
            <v>HRB400E Φ14</v>
          </cell>
          <cell r="D5831" t="str">
            <v>吨</v>
          </cell>
          <cell r="E5831">
            <v>35</v>
          </cell>
          <cell r="F5831">
            <v>45876</v>
          </cell>
          <cell r="G5831" t="str">
            <v>（中铁广州局-资乐高速5标）四川省乐山市井研县希望大道116号</v>
          </cell>
          <cell r="H5831" t="str">
            <v>廖俊杰</v>
          </cell>
          <cell r="I5831">
            <v>15775100965</v>
          </cell>
        </row>
        <row r="5832">
          <cell r="A5832" t="str">
            <v>润耀</v>
          </cell>
          <cell r="B5832" t="str">
            <v>螺纹钢</v>
          </cell>
          <cell r="C5832" t="str">
            <v>HRB400E Φ28 9m</v>
          </cell>
          <cell r="D5832" t="str">
            <v>吨</v>
          </cell>
          <cell r="E5832">
            <v>35</v>
          </cell>
          <cell r="F5832">
            <v>45876</v>
          </cell>
          <cell r="G5832" t="str">
            <v>（中铁广州局-资乐高速5标）四川省乐山市井研县希望大道116号</v>
          </cell>
          <cell r="H5832" t="str">
            <v>廖俊杰</v>
          </cell>
          <cell r="I5832">
            <v>15775100965</v>
          </cell>
        </row>
        <row r="5833">
          <cell r="A5833" t="str">
            <v>润耀</v>
          </cell>
          <cell r="B5833" t="str">
            <v>螺纹钢</v>
          </cell>
          <cell r="C5833" t="str">
            <v>HRB500E Φ25 12m</v>
          </cell>
          <cell r="D5833" t="str">
            <v>吨</v>
          </cell>
          <cell r="E5833">
            <v>70</v>
          </cell>
          <cell r="F5833">
            <v>45876</v>
          </cell>
          <cell r="G5833" t="str">
            <v>（中铁广州局-资乐高速5标）四川省乐山市井研县希望大道116号</v>
          </cell>
          <cell r="H5833" t="str">
            <v>廖俊杰</v>
          </cell>
          <cell r="I5833">
            <v>15775100965</v>
          </cell>
        </row>
        <row r="5834">
          <cell r="A5834" t="str">
            <v>润耀</v>
          </cell>
          <cell r="B5834" t="str">
            <v>螺纹钢</v>
          </cell>
          <cell r="C5834" t="str">
            <v>HRB400E Φ16 9m</v>
          </cell>
          <cell r="D5834" t="str">
            <v>吨</v>
          </cell>
          <cell r="E5834">
            <v>35</v>
          </cell>
          <cell r="F5834">
            <v>45876</v>
          </cell>
          <cell r="G5834" t="str">
            <v>（中铁北京局-资乐高速6标）四川省乐山市市中区土主镇资乐高速TJ6标项目试验室</v>
          </cell>
          <cell r="H5834" t="str">
            <v>刘岩</v>
          </cell>
          <cell r="I5834">
            <v>18543566469</v>
          </cell>
        </row>
        <row r="5835">
          <cell r="A5835" t="str">
            <v>润耀</v>
          </cell>
          <cell r="B5835" t="str">
            <v>螺纹钢</v>
          </cell>
          <cell r="C5835" t="str">
            <v>HRB400E Φ14 12m</v>
          </cell>
          <cell r="D5835" t="str">
            <v>吨</v>
          </cell>
          <cell r="E5835">
            <v>35</v>
          </cell>
          <cell r="F5835">
            <v>45876</v>
          </cell>
          <cell r="G5835" t="str">
            <v>（中铁北京局-资乐高速6标）四川省乐山市市中区土主镇资乐高速TJ6标项目试验室</v>
          </cell>
          <cell r="H5835" t="str">
            <v>刘岩</v>
          </cell>
          <cell r="I5835">
            <v>18543566469</v>
          </cell>
        </row>
        <row r="5836">
          <cell r="A5836" t="str">
            <v>润耀</v>
          </cell>
          <cell r="B5836" t="str">
            <v>螺纹钢</v>
          </cell>
          <cell r="C5836" t="str">
            <v>HRB400E Φ16 9m</v>
          </cell>
          <cell r="D5836" t="str">
            <v>吨</v>
          </cell>
          <cell r="E5836">
            <v>35</v>
          </cell>
          <cell r="F5836">
            <v>45876</v>
          </cell>
          <cell r="G5836" t="str">
            <v>（中铁北京局-资乐高速6标）四川省乐山市市中区土主镇资乐高速TJ6标项目试验室</v>
          </cell>
          <cell r="H5836" t="str">
            <v>刘岩</v>
          </cell>
          <cell r="I5836">
            <v>18543566469</v>
          </cell>
        </row>
        <row r="5837">
          <cell r="A5837" t="str">
            <v>润耀</v>
          </cell>
          <cell r="B5837" t="str">
            <v>螺纹钢</v>
          </cell>
          <cell r="C5837" t="str">
            <v>HRB400E Φ28 9m</v>
          </cell>
          <cell r="D5837" t="str">
            <v>吨</v>
          </cell>
          <cell r="E5837">
            <v>25</v>
          </cell>
          <cell r="F5837">
            <v>45876</v>
          </cell>
          <cell r="G5837" t="str">
            <v>（中铁北京局-资乐高速6标）四川省乐山市市中区土主镇资乐高速TJ6标项目试验室</v>
          </cell>
          <cell r="H5837" t="str">
            <v>刘岩</v>
          </cell>
          <cell r="I5837">
            <v>18543566469</v>
          </cell>
        </row>
        <row r="5838">
          <cell r="A5838" t="str">
            <v>润耀</v>
          </cell>
          <cell r="B5838" t="str">
            <v>螺纹钢</v>
          </cell>
          <cell r="C5838" t="str">
            <v>HRB400E Φ20 9m</v>
          </cell>
          <cell r="D5838" t="str">
            <v>吨</v>
          </cell>
          <cell r="E5838">
            <v>5</v>
          </cell>
          <cell r="F5838">
            <v>45876</v>
          </cell>
          <cell r="G5838" t="str">
            <v>（中铁北京局-资乐高速6标）四川省乐山市市中区土主镇资乐高速TJ6标项目试验室</v>
          </cell>
          <cell r="H5838" t="str">
            <v>刘岩</v>
          </cell>
          <cell r="I5838">
            <v>18543566469</v>
          </cell>
        </row>
        <row r="5839">
          <cell r="A5839" t="str">
            <v>润耀</v>
          </cell>
          <cell r="B5839" t="str">
            <v>螺纹钢</v>
          </cell>
          <cell r="C5839" t="str">
            <v>HRB400E Φ16 9m</v>
          </cell>
          <cell r="D5839" t="str">
            <v>吨</v>
          </cell>
          <cell r="E5839">
            <v>5</v>
          </cell>
          <cell r="F5839">
            <v>45876</v>
          </cell>
          <cell r="G5839" t="str">
            <v>（中铁北京局-资乐高速6标）四川省乐山市市中区土主镇资乐高速TJ6标项目试验室</v>
          </cell>
          <cell r="H5839" t="str">
            <v>刘岩</v>
          </cell>
          <cell r="I5839">
            <v>18543566469</v>
          </cell>
        </row>
        <row r="5840">
          <cell r="A5840" t="str">
            <v>德胜</v>
          </cell>
          <cell r="B5840" t="str">
            <v>螺纹钢</v>
          </cell>
          <cell r="C5840" t="str">
            <v>HRB400E Φ12 9m</v>
          </cell>
          <cell r="D5840" t="str">
            <v>吨</v>
          </cell>
          <cell r="E5840">
            <v>35</v>
          </cell>
          <cell r="F5840">
            <v>45876</v>
          </cell>
          <cell r="G5840" t="str">
            <v>（中铁北京局-资乐高速6标）四川省乐山市市中区土主镇资乐高速TJ6标项目试验室</v>
          </cell>
          <cell r="H5840" t="str">
            <v>刘岩</v>
          </cell>
          <cell r="I5840">
            <v>18543566469</v>
          </cell>
        </row>
        <row r="5841">
          <cell r="A5841" t="str">
            <v>德胜</v>
          </cell>
          <cell r="B5841" t="str">
            <v>螺纹钢</v>
          </cell>
          <cell r="C5841" t="str">
            <v>HRB400E Φ28 12m</v>
          </cell>
          <cell r="D5841" t="str">
            <v>吨</v>
          </cell>
          <cell r="E5841">
            <v>35</v>
          </cell>
          <cell r="F5841">
            <v>45876</v>
          </cell>
          <cell r="G5841" t="str">
            <v>（中铁广州局-资乐高速5标）四川省乐山市井研县希望大道116号</v>
          </cell>
          <cell r="H5841" t="str">
            <v>廖俊杰</v>
          </cell>
          <cell r="I5841">
            <v>15775100965</v>
          </cell>
        </row>
        <row r="5842">
          <cell r="A5842" t="str">
            <v>德胜</v>
          </cell>
          <cell r="B5842" t="str">
            <v>螺纹钢</v>
          </cell>
          <cell r="C5842" t="str">
            <v>HRB400E Φ32 12m</v>
          </cell>
          <cell r="D5842" t="str">
            <v>吨</v>
          </cell>
          <cell r="E5842">
            <v>35</v>
          </cell>
          <cell r="F5842">
            <v>45876</v>
          </cell>
          <cell r="G5842" t="str">
            <v>（中铁北京局-资乐高速6标）四川省乐山市市中区土主镇资乐高速TJ6标项目试验室</v>
          </cell>
          <cell r="H5842" t="str">
            <v>刘岩</v>
          </cell>
          <cell r="I5842">
            <v>18543566469</v>
          </cell>
        </row>
        <row r="5843">
          <cell r="A5843" t="str">
            <v>德胜恒嘉</v>
          </cell>
          <cell r="B5843" t="str">
            <v>螺纹钢</v>
          </cell>
          <cell r="C5843" t="str">
            <v>HRB400EΦ12</v>
          </cell>
          <cell r="D5843" t="str">
            <v>吨</v>
          </cell>
          <cell r="E5843">
            <v>90</v>
          </cell>
          <cell r="F5843">
            <v>45876</v>
          </cell>
          <cell r="G5843" t="str">
            <v>（ 中铁一局四公司西昭高速6标3部）昭觉县洒拉地坡乡三分部山里钢筋场</v>
          </cell>
          <cell r="H5843" t="str">
            <v>陈忠</v>
          </cell>
          <cell r="I5843">
            <v>15730783825</v>
          </cell>
        </row>
        <row r="5844">
          <cell r="A5844" t="str">
            <v>德胜恒嘉</v>
          </cell>
          <cell r="B5844" t="str">
            <v>螺纹钢</v>
          </cell>
          <cell r="C5844" t="str">
            <v>HRB500EΦ25</v>
          </cell>
          <cell r="D5844" t="str">
            <v>吨</v>
          </cell>
          <cell r="E5844">
            <v>60</v>
          </cell>
          <cell r="F5844">
            <v>45876</v>
          </cell>
          <cell r="G5844" t="str">
            <v>（ 中铁一局四公司西昭高速6标3部）昭觉县洒拉地坡乡三分部山里钢筋场</v>
          </cell>
          <cell r="H5844" t="str">
            <v>陈忠</v>
          </cell>
          <cell r="I5844">
            <v>15730783825</v>
          </cell>
        </row>
        <row r="5845">
          <cell r="A5845" t="str">
            <v>德胜恒嘉</v>
          </cell>
          <cell r="B5845" t="str">
            <v>螺纹钢</v>
          </cell>
          <cell r="C5845" t="str">
            <v>HRB500EФ28</v>
          </cell>
          <cell r="D5845" t="str">
            <v>吨</v>
          </cell>
          <cell r="E5845">
            <v>70</v>
          </cell>
          <cell r="F5845">
            <v>45876</v>
          </cell>
          <cell r="G5845" t="str">
            <v>（中铁五局一公司西昭高速3标)四川省凉山彝族自治州布拖县地洛镇桥边村钢筋加工厂</v>
          </cell>
          <cell r="H5845" t="str">
            <v>林正兴</v>
          </cell>
          <cell r="I5845">
            <v>18770671688</v>
          </cell>
        </row>
        <row r="5846">
          <cell r="A5846" t="str">
            <v>泸钢</v>
          </cell>
          <cell r="B5846" t="str">
            <v>螺纹钢</v>
          </cell>
          <cell r="C5846" t="str">
            <v>HRB400E Φ32×9米</v>
          </cell>
          <cell r="D5846" t="str">
            <v>吨</v>
          </cell>
          <cell r="E5846">
            <v>70</v>
          </cell>
          <cell r="F5846">
            <v>45877</v>
          </cell>
          <cell r="G5846" t="str">
            <v>（自永1标八局二分公司钢筋棚）四川省自贡市大安区牛佛镇</v>
          </cell>
          <cell r="H5846" t="str">
            <v>王君杰</v>
          </cell>
          <cell r="I5846">
            <v>18919619850</v>
          </cell>
        </row>
        <row r="5847">
          <cell r="A5847" t="str">
            <v>泸钢</v>
          </cell>
          <cell r="B5847" t="str">
            <v>螺纹钢</v>
          </cell>
          <cell r="C5847" t="str">
            <v>HRB400E Φ32×12米</v>
          </cell>
          <cell r="D5847" t="str">
            <v>吨</v>
          </cell>
          <cell r="E5847">
            <v>35</v>
          </cell>
          <cell r="F5847">
            <v>45877</v>
          </cell>
          <cell r="G5847" t="str">
            <v>（自永2标九局西南分公司钢筋棚）四川省自贡市骑龙镇大湾村</v>
          </cell>
          <cell r="H5847" t="str">
            <v>袁洪浩</v>
          </cell>
          <cell r="I5847">
            <v>18272354498</v>
          </cell>
        </row>
        <row r="5848">
          <cell r="A5848" t="str">
            <v>泸钢</v>
          </cell>
          <cell r="B5848" t="str">
            <v>螺纹钢</v>
          </cell>
          <cell r="C5848" t="str">
            <v>HRB400E Φ28×12米</v>
          </cell>
          <cell r="D5848" t="str">
            <v>吨</v>
          </cell>
          <cell r="E5848">
            <v>35</v>
          </cell>
          <cell r="F5848">
            <v>45877</v>
          </cell>
          <cell r="G5848" t="str">
            <v>（自永2标九局西南分公司钢筋棚）四川省自贡市骑龙镇大湾村</v>
          </cell>
          <cell r="H5848" t="str">
            <v>袁洪浩</v>
          </cell>
          <cell r="I5848">
            <v>18272354498</v>
          </cell>
        </row>
        <row r="5849">
          <cell r="A5849" t="str">
            <v>泸钢</v>
          </cell>
          <cell r="B5849" t="str">
            <v>盘螺</v>
          </cell>
          <cell r="C5849" t="str">
            <v>HRB400E Φ12</v>
          </cell>
          <cell r="D5849" t="str">
            <v>吨</v>
          </cell>
          <cell r="E5849">
            <v>35</v>
          </cell>
          <cell r="F5849">
            <v>45877</v>
          </cell>
          <cell r="G5849" t="str">
            <v>（自永2标九局西南分公司钢筋棚）四川省自贡市骑龙镇大湾村</v>
          </cell>
          <cell r="H5849" t="str">
            <v>袁洪浩</v>
          </cell>
          <cell r="I5849">
            <v>18272354498</v>
          </cell>
        </row>
        <row r="5850">
          <cell r="A5850" t="str">
            <v>德胜</v>
          </cell>
          <cell r="B5850" t="str">
            <v>螺纹钢</v>
          </cell>
          <cell r="C5850" t="str">
            <v>HRB400E Φ12 12m</v>
          </cell>
          <cell r="D5850" t="str">
            <v>吨</v>
          </cell>
          <cell r="E5850">
            <v>10</v>
          </cell>
          <cell r="F5850">
            <v>45877</v>
          </cell>
          <cell r="G5850" t="str">
            <v>(乐山市校地共建产教融合基地建设项目二标段)四川省乐山市市中区苏稽镇</v>
          </cell>
          <cell r="H5850" t="str">
            <v>彭江涛</v>
          </cell>
          <cell r="I5850">
            <v>13990276572</v>
          </cell>
        </row>
        <row r="5851">
          <cell r="A5851" t="str">
            <v>德胜</v>
          </cell>
          <cell r="B5851" t="str">
            <v>螺纹钢</v>
          </cell>
          <cell r="C5851" t="str">
            <v>HRB400E Φ14 12m</v>
          </cell>
          <cell r="D5851" t="str">
            <v>吨</v>
          </cell>
          <cell r="E5851">
            <v>6.5</v>
          </cell>
          <cell r="F5851">
            <v>45877</v>
          </cell>
          <cell r="G5851" t="str">
            <v>(乐山市校地共建产教融合基地建设项目二标段)四川省乐山市市中区苏稽镇</v>
          </cell>
          <cell r="H5851" t="str">
            <v>彭江涛</v>
          </cell>
          <cell r="I5851">
            <v>13990276572</v>
          </cell>
        </row>
        <row r="5852">
          <cell r="A5852" t="str">
            <v>德胜</v>
          </cell>
          <cell r="B5852" t="str">
            <v>螺纹钢</v>
          </cell>
          <cell r="C5852" t="str">
            <v>HRB400E Φ14 9m</v>
          </cell>
          <cell r="D5852" t="str">
            <v>吨</v>
          </cell>
          <cell r="E5852">
            <v>3</v>
          </cell>
          <cell r="F5852">
            <v>45877</v>
          </cell>
          <cell r="G5852" t="str">
            <v>(乐山市校地共建产教融合基地建设项目二标段)四川省乐山市市中区苏稽镇</v>
          </cell>
          <cell r="H5852" t="str">
            <v>彭江涛</v>
          </cell>
          <cell r="I5852">
            <v>13990276572</v>
          </cell>
        </row>
        <row r="5853">
          <cell r="A5853" t="str">
            <v>德胜</v>
          </cell>
          <cell r="B5853" t="str">
            <v>螺纹钢</v>
          </cell>
          <cell r="C5853" t="str">
            <v>HRB400E Φ18 12m</v>
          </cell>
          <cell r="D5853" t="str">
            <v>吨</v>
          </cell>
          <cell r="E5853">
            <v>3</v>
          </cell>
          <cell r="F5853">
            <v>45877</v>
          </cell>
          <cell r="G5853" t="str">
            <v>(乐山市校地共建产教融合基地建设项目二标段)四川省乐山市市中区苏稽镇</v>
          </cell>
          <cell r="H5853" t="str">
            <v>彭江涛</v>
          </cell>
          <cell r="I5853">
            <v>13990276572</v>
          </cell>
        </row>
        <row r="5854">
          <cell r="A5854" t="str">
            <v>德胜</v>
          </cell>
          <cell r="B5854" t="str">
            <v>螺纹钢</v>
          </cell>
          <cell r="C5854" t="str">
            <v>HRB400E Φ22 12m</v>
          </cell>
          <cell r="D5854" t="str">
            <v>吨</v>
          </cell>
          <cell r="E5854">
            <v>37</v>
          </cell>
          <cell r="F5854">
            <v>45877</v>
          </cell>
          <cell r="G5854" t="str">
            <v>(乐山市校地共建产教融合基地建设项目二标段)四川省乐山市市中区苏稽镇</v>
          </cell>
          <cell r="H5854" t="str">
            <v>彭江涛</v>
          </cell>
          <cell r="I5854">
            <v>13990276572</v>
          </cell>
        </row>
        <row r="5855">
          <cell r="A5855" t="str">
            <v>德胜</v>
          </cell>
          <cell r="B5855" t="str">
            <v>螺纹钢</v>
          </cell>
          <cell r="C5855" t="str">
            <v>HRB400E Φ25 12m</v>
          </cell>
          <cell r="D5855" t="str">
            <v>吨</v>
          </cell>
          <cell r="E5855">
            <v>37</v>
          </cell>
          <cell r="F5855">
            <v>45877</v>
          </cell>
          <cell r="G5855" t="str">
            <v>(乐山市校地共建产教融合基地建设项目二标段)四川省乐山市市中区苏稽镇</v>
          </cell>
          <cell r="H5855" t="str">
            <v>彭江涛</v>
          </cell>
          <cell r="I5855">
            <v>13990276572</v>
          </cell>
        </row>
        <row r="5856">
          <cell r="A5856" t="str">
            <v>德胜</v>
          </cell>
          <cell r="B5856" t="str">
            <v>螺纹钢</v>
          </cell>
          <cell r="C5856" t="str">
            <v>HRB500E Φ20</v>
          </cell>
          <cell r="D5856" t="str">
            <v>吨</v>
          </cell>
          <cell r="E5856">
            <v>3</v>
          </cell>
          <cell r="F5856">
            <v>45877</v>
          </cell>
          <cell r="G5856" t="str">
            <v>(乐山市校地共建产教融合基地建设项目二标段)四川省乐山市市中区苏稽镇</v>
          </cell>
          <cell r="H5856" t="str">
            <v>彭江涛</v>
          </cell>
          <cell r="I5856">
            <v>13990276572</v>
          </cell>
        </row>
        <row r="5857">
          <cell r="A5857" t="str">
            <v>德胜</v>
          </cell>
          <cell r="B5857" t="str">
            <v>螺纹钢</v>
          </cell>
          <cell r="C5857" t="str">
            <v>HRB500E Φ22</v>
          </cell>
          <cell r="D5857" t="str">
            <v>吨</v>
          </cell>
          <cell r="E5857">
            <v>3</v>
          </cell>
          <cell r="F5857">
            <v>45877</v>
          </cell>
          <cell r="G5857" t="str">
            <v>(乐山市校地共建产教融合基地建设项目二标段)四川省乐山市市中区苏稽镇</v>
          </cell>
          <cell r="H5857" t="str">
            <v>彭江涛</v>
          </cell>
          <cell r="I5857">
            <v>13990276572</v>
          </cell>
        </row>
        <row r="5858">
          <cell r="A5858" t="str">
            <v>德胜</v>
          </cell>
          <cell r="B5858" t="str">
            <v>螺纹钢</v>
          </cell>
          <cell r="C5858" t="str">
            <v>HRB500E Φ22 12m</v>
          </cell>
          <cell r="D5858" t="str">
            <v>吨</v>
          </cell>
          <cell r="E5858">
            <v>30</v>
          </cell>
          <cell r="F5858">
            <v>45877</v>
          </cell>
          <cell r="G5858" t="str">
            <v>(乐山市校地共建产教融合基地建设项目二标段)四川省乐山市市中区苏稽镇</v>
          </cell>
          <cell r="H5858" t="str">
            <v>彭江涛</v>
          </cell>
          <cell r="I5858">
            <v>13990276572</v>
          </cell>
        </row>
        <row r="5859">
          <cell r="A5859" t="str">
            <v>德胜</v>
          </cell>
          <cell r="B5859" t="str">
            <v>螺纹钢</v>
          </cell>
          <cell r="C5859" t="str">
            <v>HRB500E Φ25</v>
          </cell>
          <cell r="D5859" t="str">
            <v>吨</v>
          </cell>
          <cell r="E5859">
            <v>4</v>
          </cell>
          <cell r="F5859">
            <v>45877</v>
          </cell>
          <cell r="G5859" t="str">
            <v>(乐山市校地共建产教融合基地建设项目二标段)四川省乐山市市中区苏稽镇</v>
          </cell>
          <cell r="H5859" t="str">
            <v>彭江涛</v>
          </cell>
          <cell r="I5859">
            <v>13990276572</v>
          </cell>
        </row>
        <row r="5860">
          <cell r="A5860" t="str">
            <v>德胜</v>
          </cell>
          <cell r="B5860" t="str">
            <v>螺纹钢</v>
          </cell>
          <cell r="C5860" t="str">
            <v>HRB500E Φ25 12m</v>
          </cell>
          <cell r="D5860" t="str">
            <v>吨</v>
          </cell>
          <cell r="E5860">
            <v>136</v>
          </cell>
          <cell r="F5860">
            <v>45877</v>
          </cell>
          <cell r="G5860" t="str">
            <v>(乐山市校地共建产教融合基地建设项目二标段)四川省乐山市市中区苏稽镇</v>
          </cell>
          <cell r="H5860" t="str">
            <v>彭江涛</v>
          </cell>
          <cell r="I5860">
            <v>13990276572</v>
          </cell>
        </row>
        <row r="5861">
          <cell r="A5861" t="str">
            <v>德胜</v>
          </cell>
          <cell r="B5861" t="str">
            <v>螺纹钢</v>
          </cell>
          <cell r="C5861" t="str">
            <v>HRB500E Φ28</v>
          </cell>
          <cell r="D5861" t="str">
            <v>吨</v>
          </cell>
          <cell r="E5861">
            <v>5</v>
          </cell>
          <cell r="F5861">
            <v>45877</v>
          </cell>
          <cell r="G5861" t="str">
            <v>(乐山市校地共建产教融合基地建设项目二标段)四川省乐山市市中区苏稽镇</v>
          </cell>
          <cell r="H5861" t="str">
            <v>彭江涛</v>
          </cell>
          <cell r="I5861">
            <v>13990276572</v>
          </cell>
        </row>
        <row r="5862">
          <cell r="A5862" t="str">
            <v>德胜</v>
          </cell>
          <cell r="B5862" t="str">
            <v>螺纹钢</v>
          </cell>
          <cell r="C5862" t="str">
            <v>HRB500E Φ32</v>
          </cell>
          <cell r="D5862" t="str">
            <v>吨</v>
          </cell>
          <cell r="E5862">
            <v>14</v>
          </cell>
          <cell r="F5862">
            <v>45877</v>
          </cell>
          <cell r="G5862" t="str">
            <v>(乐山市校地共建产教融合基地建设项目二标段)四川省乐山市市中区苏稽镇</v>
          </cell>
          <cell r="H5862" t="str">
            <v>彭江涛</v>
          </cell>
          <cell r="I5862">
            <v>13990276572</v>
          </cell>
        </row>
        <row r="5863">
          <cell r="A5863" t="str">
            <v>德胜</v>
          </cell>
          <cell r="B5863" t="str">
            <v>螺纹钢</v>
          </cell>
          <cell r="C5863" t="str">
            <v>HRB500E Φ32 12m</v>
          </cell>
          <cell r="D5863" t="str">
            <v>吨</v>
          </cell>
          <cell r="E5863">
            <v>28</v>
          </cell>
          <cell r="F5863">
            <v>45877</v>
          </cell>
          <cell r="G5863" t="str">
            <v>(乐山市校地共建产教融合基地建设项目二标段)四川省乐山市市中区苏稽镇</v>
          </cell>
          <cell r="H5863" t="str">
            <v>彭江涛</v>
          </cell>
          <cell r="I5863">
            <v>13990276572</v>
          </cell>
        </row>
        <row r="5864">
          <cell r="A5864" t="str">
            <v>钢固融</v>
          </cell>
          <cell r="B5864" t="str">
            <v>盘螺</v>
          </cell>
          <cell r="C5864" t="str">
            <v>HRB400E Φ8</v>
          </cell>
          <cell r="D5864" t="str">
            <v>吨</v>
          </cell>
          <cell r="E5864">
            <v>22.5</v>
          </cell>
          <cell r="F5864">
            <v>45877</v>
          </cell>
          <cell r="G5864" t="str">
            <v>(乐山市校地共建产教融合基地建设项目二标段)四川省乐山市市中区苏稽镇</v>
          </cell>
          <cell r="H5864" t="str">
            <v>彭江涛</v>
          </cell>
          <cell r="I5864">
            <v>13990276572</v>
          </cell>
        </row>
        <row r="5865">
          <cell r="A5865" t="str">
            <v>钢固融</v>
          </cell>
          <cell r="B5865" t="str">
            <v>盘螺</v>
          </cell>
          <cell r="C5865" t="str">
            <v>HRB400E Φ10</v>
          </cell>
          <cell r="D5865" t="str">
            <v>吨</v>
          </cell>
          <cell r="E5865">
            <v>29</v>
          </cell>
          <cell r="F5865">
            <v>45877</v>
          </cell>
          <cell r="G5865" t="str">
            <v>(乐山市校地共建产教融合基地建设项目二标段)四川省乐山市市中区苏稽镇</v>
          </cell>
          <cell r="H5865" t="str">
            <v>彭江涛</v>
          </cell>
          <cell r="I5865">
            <v>13990276572</v>
          </cell>
        </row>
        <row r="5866">
          <cell r="A5866" t="str">
            <v>钢固融</v>
          </cell>
          <cell r="B5866" t="str">
            <v>盘螺</v>
          </cell>
          <cell r="C5866" t="str">
            <v>HRB400E Φ12</v>
          </cell>
          <cell r="D5866" t="str">
            <v>吨</v>
          </cell>
          <cell r="E5866">
            <v>10.6</v>
          </cell>
          <cell r="F5866">
            <v>45877</v>
          </cell>
          <cell r="G5866" t="str">
            <v>(乐山市校地共建产教融合基地建设项目二标段)四川省乐山市市中区苏稽镇</v>
          </cell>
          <cell r="H5866" t="str">
            <v>彭江涛</v>
          </cell>
          <cell r="I5866">
            <v>13990276572</v>
          </cell>
        </row>
        <row r="5867">
          <cell r="A5867" t="str">
            <v>钢固融</v>
          </cell>
          <cell r="B5867" t="str">
            <v>螺纹钢</v>
          </cell>
          <cell r="C5867" t="str">
            <v>HRB500E Φ12 12m</v>
          </cell>
          <cell r="D5867" t="str">
            <v>吨</v>
          </cell>
          <cell r="E5867">
            <v>6.5</v>
          </cell>
          <cell r="F5867">
            <v>45877</v>
          </cell>
          <cell r="G5867" t="str">
            <v>(乐山市校地共建产教融合基地建设项目二标段)四川省乐山市市中区苏稽镇</v>
          </cell>
          <cell r="H5867" t="str">
            <v>彭江涛</v>
          </cell>
          <cell r="I5867">
            <v>13990276572</v>
          </cell>
        </row>
        <row r="5868">
          <cell r="A5868" t="str">
            <v>钢固融</v>
          </cell>
          <cell r="B5868" t="str">
            <v>螺纹钢</v>
          </cell>
          <cell r="C5868" t="str">
            <v>HRB500E Φ14 12m</v>
          </cell>
          <cell r="D5868" t="str">
            <v>吨</v>
          </cell>
          <cell r="E5868">
            <v>22.6</v>
          </cell>
          <cell r="F5868">
            <v>45877</v>
          </cell>
          <cell r="G5868" t="str">
            <v>(乐山市校地共建产教融合基地建设项目二标段)四川省乐山市市中区苏稽镇</v>
          </cell>
          <cell r="H5868" t="str">
            <v>彭江涛</v>
          </cell>
          <cell r="I5868">
            <v>13990276572</v>
          </cell>
        </row>
        <row r="5869">
          <cell r="A5869" t="str">
            <v>钢固融</v>
          </cell>
          <cell r="B5869" t="str">
            <v>螺纹钢</v>
          </cell>
          <cell r="C5869" t="str">
            <v>HRB500E Φ16 12m</v>
          </cell>
          <cell r="D5869" t="str">
            <v>吨</v>
          </cell>
          <cell r="E5869">
            <v>3</v>
          </cell>
          <cell r="F5869">
            <v>45877</v>
          </cell>
          <cell r="G5869" t="str">
            <v>(乐山市校地共建产教融合基地建设项目二标段)四川省乐山市市中区苏稽镇</v>
          </cell>
          <cell r="H5869" t="str">
            <v>彭江涛</v>
          </cell>
          <cell r="I5869">
            <v>13990276572</v>
          </cell>
        </row>
        <row r="5870">
          <cell r="A5870" t="str">
            <v>钢固融</v>
          </cell>
          <cell r="B5870" t="str">
            <v>螺纹钢</v>
          </cell>
          <cell r="C5870" t="str">
            <v>HRB500E Φ18 12m</v>
          </cell>
          <cell r="D5870" t="str">
            <v>吨</v>
          </cell>
          <cell r="E5870">
            <v>12.7</v>
          </cell>
          <cell r="F5870">
            <v>45877</v>
          </cell>
          <cell r="G5870" t="str">
            <v>(乐山市校地共建产教融合基地建设项目二标段)四川省乐山市市中区苏稽镇</v>
          </cell>
          <cell r="H5870" t="str">
            <v>彭江涛</v>
          </cell>
          <cell r="I5870">
            <v>13990276572</v>
          </cell>
        </row>
        <row r="5871">
          <cell r="A5871" t="str">
            <v>钢固融</v>
          </cell>
          <cell r="B5871" t="str">
            <v>螺纹钢</v>
          </cell>
          <cell r="C5871" t="str">
            <v>HRB500E Φ20 12m</v>
          </cell>
          <cell r="D5871" t="str">
            <v>吨</v>
          </cell>
          <cell r="E5871">
            <v>26.6</v>
          </cell>
          <cell r="F5871">
            <v>45877</v>
          </cell>
          <cell r="G5871" t="str">
            <v>(乐山市校地共建产教融合基地建设项目二标段)四川省乐山市市中区苏稽镇</v>
          </cell>
          <cell r="H5871" t="str">
            <v>彭江涛</v>
          </cell>
          <cell r="I5871">
            <v>13990276572</v>
          </cell>
        </row>
        <row r="5872">
          <cell r="A5872" t="str">
            <v>钢固融</v>
          </cell>
          <cell r="B5872" t="str">
            <v>螺纹钢</v>
          </cell>
          <cell r="C5872" t="str">
            <v>HRB500E Φ28 12m</v>
          </cell>
          <cell r="D5872" t="str">
            <v>吨</v>
          </cell>
          <cell r="E5872">
            <v>8</v>
          </cell>
          <cell r="F5872">
            <v>45877</v>
          </cell>
          <cell r="G5872" t="str">
            <v>(乐山市校地共建产教融合基地建设项目二标段)四川省乐山市市中区苏稽镇</v>
          </cell>
          <cell r="H5872" t="str">
            <v>彭江涛</v>
          </cell>
          <cell r="I5872">
            <v>13990276572</v>
          </cell>
        </row>
        <row r="5873">
          <cell r="A5873" t="str">
            <v>润耀</v>
          </cell>
          <cell r="B5873" t="str">
            <v>螺纹钢</v>
          </cell>
          <cell r="C5873" t="str">
            <v>HRB400EФ25*9m</v>
          </cell>
          <cell r="D5873" t="str">
            <v>吨</v>
          </cell>
          <cell r="E5873">
            <v>5</v>
          </cell>
          <cell r="F5873">
            <v>45877</v>
          </cell>
          <cell r="G5873" t="str">
            <v>（中核中原-温江光明苑三期项目）四川省成都市温江区金马街道光明苑三期项目</v>
          </cell>
          <cell r="H5873" t="str">
            <v>王生斌</v>
          </cell>
          <cell r="I5873">
            <v>15228858118</v>
          </cell>
        </row>
        <row r="5874">
          <cell r="A5874" t="str">
            <v>润耀</v>
          </cell>
          <cell r="B5874" t="str">
            <v>螺纹钢</v>
          </cell>
          <cell r="C5874" t="str">
            <v>HRB400EФ22*9m</v>
          </cell>
          <cell r="D5874" t="str">
            <v>吨</v>
          </cell>
          <cell r="E5874">
            <v>12</v>
          </cell>
          <cell r="F5874">
            <v>45877</v>
          </cell>
          <cell r="G5874" t="str">
            <v>（中核中原-温江光明苑三期项目）四川省成都市温江区金马街道光明苑三期项目</v>
          </cell>
          <cell r="H5874" t="str">
            <v>王生斌</v>
          </cell>
          <cell r="I5874">
            <v>15228858118</v>
          </cell>
        </row>
        <row r="5875">
          <cell r="A5875" t="str">
            <v>润耀</v>
          </cell>
          <cell r="B5875" t="str">
            <v>螺纹钢</v>
          </cell>
          <cell r="C5875" t="str">
            <v>HRB400EФ20*9m</v>
          </cell>
          <cell r="D5875" t="str">
            <v>吨</v>
          </cell>
          <cell r="E5875">
            <v>10</v>
          </cell>
          <cell r="F5875">
            <v>45877</v>
          </cell>
          <cell r="G5875" t="str">
            <v>（中核中原-温江光明苑三期项目）四川省成都市温江区金马街道光明苑三期项目</v>
          </cell>
          <cell r="H5875" t="str">
            <v>王生斌</v>
          </cell>
          <cell r="I5875">
            <v>15228858118</v>
          </cell>
        </row>
        <row r="5876">
          <cell r="A5876" t="str">
            <v>润耀</v>
          </cell>
          <cell r="B5876" t="str">
            <v>螺纹钢</v>
          </cell>
          <cell r="C5876" t="str">
            <v>HRB400EФ18*9m</v>
          </cell>
          <cell r="D5876" t="str">
            <v>吨</v>
          </cell>
          <cell r="E5876">
            <v>8</v>
          </cell>
          <cell r="F5876">
            <v>45877</v>
          </cell>
          <cell r="G5876" t="str">
            <v>（中核中原-温江光明苑三期项目）四川省成都市温江区金马街道光明苑三期项目</v>
          </cell>
          <cell r="H5876" t="str">
            <v>王生斌</v>
          </cell>
          <cell r="I5876">
            <v>15228858118</v>
          </cell>
        </row>
        <row r="5877">
          <cell r="A5877" t="str">
            <v>润耀</v>
          </cell>
          <cell r="B5877" t="str">
            <v>螺纹钢</v>
          </cell>
          <cell r="C5877" t="str">
            <v>HRB400EФ14*9mm</v>
          </cell>
          <cell r="D5877" t="str">
            <v>吨</v>
          </cell>
          <cell r="E5877">
            <v>70</v>
          </cell>
          <cell r="F5877">
            <v>45877</v>
          </cell>
          <cell r="G5877" t="str">
            <v>（中铁六局呼和公司康新高速TJ4-2标）四川省甘孜藏族自治州康定市新都桥镇东俄罗三村中建八局搅拌站旁</v>
          </cell>
          <cell r="H5877" t="str">
            <v>许文刚</v>
          </cell>
          <cell r="I5877">
            <v>15848808186</v>
          </cell>
        </row>
        <row r="5878">
          <cell r="A5878" t="str">
            <v>润耀</v>
          </cell>
          <cell r="B5878" t="str">
            <v>螺纹钢</v>
          </cell>
          <cell r="C5878" t="str">
            <v>HRB400E Φ25 9m</v>
          </cell>
          <cell r="D5878" t="str">
            <v>吨</v>
          </cell>
          <cell r="E5878">
            <v>35</v>
          </cell>
          <cell r="F5878">
            <v>45877</v>
          </cell>
          <cell r="G5878" t="str">
            <v>（中铁三局成渝扩容ZCB3-1项目部）内江市胜利收费站红绿灯500米</v>
          </cell>
          <cell r="H5878" t="str">
            <v>王岩</v>
          </cell>
          <cell r="I5878">
            <v>17634813323</v>
          </cell>
        </row>
        <row r="5879">
          <cell r="A5879" t="str">
            <v>润耀</v>
          </cell>
          <cell r="B5879" t="str">
            <v>盘螺</v>
          </cell>
          <cell r="C5879" t="str">
            <v>HRB400E Φ12</v>
          </cell>
          <cell r="D5879" t="str">
            <v>吨</v>
          </cell>
          <cell r="E5879">
            <v>35</v>
          </cell>
          <cell r="F5879">
            <v>45877</v>
          </cell>
          <cell r="G5879" t="str">
            <v>（中铁广州局-成渝扩容2标）四川省资阳市雁江区南双路杨家糖房</v>
          </cell>
          <cell r="H5879" t="str">
            <v>邓志强</v>
          </cell>
          <cell r="I5879">
            <v>17603045490</v>
          </cell>
        </row>
        <row r="5880">
          <cell r="A5880" t="str">
            <v>润耀</v>
          </cell>
          <cell r="B5880" t="str">
            <v>高线</v>
          </cell>
          <cell r="C5880" t="str">
            <v>HPB300Φ10</v>
          </cell>
          <cell r="D5880" t="str">
            <v>吨</v>
          </cell>
          <cell r="E5880">
            <v>35</v>
          </cell>
          <cell r="F5880">
            <v>45877</v>
          </cell>
          <cell r="G5880" t="str">
            <v>（中铁广州局-资乐高速5标）四川省眉山市东坡区多悦镇挖治田</v>
          </cell>
          <cell r="H5880" t="str">
            <v>伍红林</v>
          </cell>
          <cell r="I5880">
            <v>18683860677</v>
          </cell>
        </row>
        <row r="5881">
          <cell r="A5881" t="str">
            <v>润耀</v>
          </cell>
          <cell r="B5881" t="str">
            <v>螺纹钢</v>
          </cell>
          <cell r="C5881" t="str">
            <v>HRB400E Φ25 12m</v>
          </cell>
          <cell r="D5881" t="str">
            <v>吨</v>
          </cell>
          <cell r="E5881">
            <v>35</v>
          </cell>
          <cell r="F5881">
            <v>45877</v>
          </cell>
          <cell r="G5881" t="str">
            <v>（中铁广州局-资乐高速5标）四川省眉山市东坡区多悦镇挖治田</v>
          </cell>
          <cell r="H5881" t="str">
            <v>伍红林</v>
          </cell>
          <cell r="I5881">
            <v>18683860677</v>
          </cell>
        </row>
        <row r="5882">
          <cell r="A5882" t="str">
            <v>润耀</v>
          </cell>
          <cell r="B5882" t="str">
            <v>螺纹钢</v>
          </cell>
          <cell r="C5882" t="str">
            <v>HRB400EФ32*9m</v>
          </cell>
          <cell r="D5882" t="str">
            <v>吨</v>
          </cell>
          <cell r="E5882">
            <v>35</v>
          </cell>
          <cell r="F5882">
            <v>45877</v>
          </cell>
          <cell r="G5882" t="str">
            <v>（中铁一局四公司康新高速TJ1-1标雅加梗隧道）四川省甘孜州康定市雅加梗路基</v>
          </cell>
          <cell r="H5882" t="str">
            <v>刘子任</v>
          </cell>
          <cell r="I5882">
            <v>18784539677</v>
          </cell>
        </row>
        <row r="5883">
          <cell r="A5883" t="str">
            <v>润耀</v>
          </cell>
          <cell r="B5883" t="str">
            <v>螺纹钢</v>
          </cell>
          <cell r="C5883" t="str">
            <v>HRB400EФ20*9m</v>
          </cell>
          <cell r="D5883" t="str">
            <v>吨</v>
          </cell>
          <cell r="E5883">
            <v>35</v>
          </cell>
          <cell r="F5883">
            <v>45877</v>
          </cell>
          <cell r="G5883" t="str">
            <v>（中铁一局四公司康新高速TJ1-1标雅加梗隧道）四川省甘孜州康定市雅加梗</v>
          </cell>
          <cell r="H5883" t="str">
            <v>范国义</v>
          </cell>
          <cell r="I5883">
            <v>15897676433</v>
          </cell>
        </row>
        <row r="5884">
          <cell r="A5884" t="str">
            <v>润耀</v>
          </cell>
          <cell r="B5884" t="str">
            <v>螺纹钢</v>
          </cell>
          <cell r="C5884" t="str">
            <v>HRB400EФ22*9m</v>
          </cell>
          <cell r="D5884" t="str">
            <v>吨</v>
          </cell>
          <cell r="E5884">
            <v>35</v>
          </cell>
          <cell r="F5884">
            <v>45877</v>
          </cell>
          <cell r="G5884" t="str">
            <v>（中铁一局四公司康新高速TJ1-1标贡不卡隧道）四川省甘孜州康定市折多塘村车管所旁</v>
          </cell>
          <cell r="H5884" t="str">
            <v>李彰</v>
          </cell>
          <cell r="I5884">
            <v>18523285235</v>
          </cell>
        </row>
        <row r="5885">
          <cell r="A5885" t="str">
            <v>润耀</v>
          </cell>
          <cell r="B5885" t="str">
            <v>盘螺</v>
          </cell>
          <cell r="C5885" t="str">
            <v>HRB400E Φ6</v>
          </cell>
          <cell r="D5885" t="str">
            <v>吨</v>
          </cell>
          <cell r="E5885">
            <v>5</v>
          </cell>
          <cell r="F5885">
            <v>45878</v>
          </cell>
          <cell r="G5885" t="str">
            <v>(五冶建设扩建艺体中学二期工程)四川省成都市双流区光荣路成都艺体中学南200米</v>
          </cell>
          <cell r="H5885" t="str">
            <v>谢序强</v>
          </cell>
          <cell r="I5885">
            <v>13458588232</v>
          </cell>
        </row>
        <row r="5886">
          <cell r="A5886" t="str">
            <v>润耀</v>
          </cell>
          <cell r="B5886" t="str">
            <v>盘螺</v>
          </cell>
          <cell r="C5886" t="str">
            <v>HRB400E Φ8</v>
          </cell>
          <cell r="D5886" t="str">
            <v>吨</v>
          </cell>
          <cell r="E5886">
            <v>10</v>
          </cell>
          <cell r="F5886">
            <v>45878</v>
          </cell>
          <cell r="G5886" t="str">
            <v>(五冶建设扩建艺体中学二期工程)四川省成都市双流区光荣路成都艺体中学南200米</v>
          </cell>
          <cell r="H5886" t="str">
            <v>谢序强</v>
          </cell>
          <cell r="I5886">
            <v>13458588232</v>
          </cell>
        </row>
        <row r="5887">
          <cell r="A5887" t="str">
            <v>润耀</v>
          </cell>
          <cell r="B5887" t="str">
            <v>盘螺</v>
          </cell>
          <cell r="C5887" t="str">
            <v>HRB400E Φ10</v>
          </cell>
          <cell r="D5887" t="str">
            <v>吨</v>
          </cell>
          <cell r="E5887">
            <v>30</v>
          </cell>
          <cell r="F5887">
            <v>45878</v>
          </cell>
          <cell r="G5887" t="str">
            <v>(五冶建设扩建艺体中学二期工程)四川省成都市双流区光荣路成都艺体中学南200米</v>
          </cell>
          <cell r="H5887" t="str">
            <v>谢序强</v>
          </cell>
          <cell r="I5887">
            <v>13458588232</v>
          </cell>
        </row>
        <row r="5888">
          <cell r="A5888" t="str">
            <v>润耀</v>
          </cell>
          <cell r="B5888" t="str">
            <v>螺纹钢</v>
          </cell>
          <cell r="C5888" t="str">
            <v>HRB400E Φ12 9m</v>
          </cell>
          <cell r="D5888" t="str">
            <v>吨</v>
          </cell>
          <cell r="E5888">
            <v>50</v>
          </cell>
          <cell r="F5888">
            <v>45878</v>
          </cell>
          <cell r="G5888" t="str">
            <v>(五冶建设扩建艺体中学二期工程)四川省成都市双流区光荣路成都艺体中学南200米</v>
          </cell>
          <cell r="H5888" t="str">
            <v>谢序强</v>
          </cell>
          <cell r="I5888">
            <v>13458588232</v>
          </cell>
        </row>
        <row r="5889">
          <cell r="A5889" t="str">
            <v>润耀</v>
          </cell>
          <cell r="B5889" t="str">
            <v>螺纹钢</v>
          </cell>
          <cell r="C5889" t="str">
            <v>HRB400E Φ14 9m</v>
          </cell>
          <cell r="D5889" t="str">
            <v>吨</v>
          </cell>
          <cell r="E5889">
            <v>40</v>
          </cell>
          <cell r="F5889">
            <v>45878</v>
          </cell>
          <cell r="G5889" t="str">
            <v>(五冶建设扩建艺体中学二期工程)四川省成都市双流区光荣路成都艺体中学南200米</v>
          </cell>
          <cell r="H5889" t="str">
            <v>谢序强</v>
          </cell>
          <cell r="I5889">
            <v>13458588232</v>
          </cell>
        </row>
        <row r="5890">
          <cell r="A5890" t="str">
            <v>润耀</v>
          </cell>
          <cell r="B5890" t="str">
            <v>螺纹钢</v>
          </cell>
          <cell r="C5890" t="str">
            <v>HRB400E Φ16 9m</v>
          </cell>
          <cell r="D5890" t="str">
            <v>吨</v>
          </cell>
          <cell r="E5890">
            <v>23</v>
          </cell>
          <cell r="F5890">
            <v>45878</v>
          </cell>
          <cell r="G5890" t="str">
            <v>(五冶建设扩建艺体中学二期工程)四川省成都市双流区光荣路成都艺体中学南200米</v>
          </cell>
          <cell r="H5890" t="str">
            <v>谢序强</v>
          </cell>
          <cell r="I5890">
            <v>13458588232</v>
          </cell>
        </row>
        <row r="5891">
          <cell r="A5891" t="str">
            <v>润耀</v>
          </cell>
          <cell r="B5891" t="str">
            <v>螺纹钢</v>
          </cell>
          <cell r="C5891" t="str">
            <v>HRB400E Φ20 9m</v>
          </cell>
          <cell r="D5891" t="str">
            <v>吨</v>
          </cell>
          <cell r="E5891">
            <v>5</v>
          </cell>
          <cell r="F5891">
            <v>45878</v>
          </cell>
          <cell r="G5891" t="str">
            <v>(五冶建设扩建艺体中学二期工程)四川省成都市双流区光荣路成都艺体中学南200米</v>
          </cell>
          <cell r="H5891" t="str">
            <v>谢序强</v>
          </cell>
          <cell r="I5891">
            <v>13458588232</v>
          </cell>
        </row>
        <row r="5892">
          <cell r="A5892" t="str">
            <v>润耀</v>
          </cell>
          <cell r="B5892" t="str">
            <v>螺纹钢</v>
          </cell>
          <cell r="C5892" t="str">
            <v>HRB400E Φ22 9m</v>
          </cell>
          <cell r="D5892" t="str">
            <v>吨</v>
          </cell>
          <cell r="E5892">
            <v>7.5</v>
          </cell>
          <cell r="F5892">
            <v>45878</v>
          </cell>
          <cell r="G5892" t="str">
            <v>(五冶建设扩建艺体中学二期工程)四川省成都市双流区光荣路成都艺体中学南200米</v>
          </cell>
          <cell r="H5892" t="str">
            <v>谢序强</v>
          </cell>
          <cell r="I5892">
            <v>13458588232</v>
          </cell>
        </row>
        <row r="5893">
          <cell r="A5893" t="str">
            <v>润耀</v>
          </cell>
          <cell r="B5893" t="str">
            <v>螺纹钢</v>
          </cell>
          <cell r="C5893" t="str">
            <v>HRB400E Φ25 9m</v>
          </cell>
          <cell r="D5893" t="str">
            <v>吨</v>
          </cell>
          <cell r="E5893">
            <v>20</v>
          </cell>
          <cell r="F5893">
            <v>45878</v>
          </cell>
          <cell r="G5893" t="str">
            <v>(五冶建设扩建艺体中学二期工程)四川省成都市双流区光荣路成都艺体中学南200米</v>
          </cell>
          <cell r="H5893" t="str">
            <v>谢序强</v>
          </cell>
          <cell r="I5893">
            <v>13458588232</v>
          </cell>
        </row>
        <row r="5894">
          <cell r="A5894" t="str">
            <v>润耀</v>
          </cell>
          <cell r="B5894" t="str">
            <v>螺纹钢</v>
          </cell>
          <cell r="C5894" t="str">
            <v>HRB500E Φ12</v>
          </cell>
          <cell r="D5894" t="str">
            <v>吨</v>
          </cell>
          <cell r="E5894">
            <v>5</v>
          </cell>
          <cell r="F5894">
            <v>45878</v>
          </cell>
          <cell r="G5894" t="str">
            <v>(五冶建设扩建艺体中学二期工程)四川省成都市双流区光荣路成都艺体中学南200米</v>
          </cell>
          <cell r="H5894" t="str">
            <v>谢序强</v>
          </cell>
          <cell r="I5894">
            <v>13458588232</v>
          </cell>
        </row>
        <row r="5895">
          <cell r="A5895" t="str">
            <v>润耀</v>
          </cell>
          <cell r="B5895" t="str">
            <v>螺纹钢</v>
          </cell>
          <cell r="C5895" t="str">
            <v>HRB500E Φ14</v>
          </cell>
          <cell r="D5895" t="str">
            <v>吨</v>
          </cell>
          <cell r="E5895">
            <v>5</v>
          </cell>
          <cell r="F5895">
            <v>45878</v>
          </cell>
          <cell r="G5895" t="str">
            <v>(五冶建设扩建艺体中学二期工程)四川省成都市双流区光荣路成都艺体中学南200米</v>
          </cell>
          <cell r="H5895" t="str">
            <v>谢序强</v>
          </cell>
          <cell r="I5895">
            <v>13458588232</v>
          </cell>
        </row>
        <row r="5896">
          <cell r="A5896" t="str">
            <v>润耀</v>
          </cell>
          <cell r="B5896" t="str">
            <v>螺纹钢</v>
          </cell>
          <cell r="C5896" t="str">
            <v>HRB500E Φ20</v>
          </cell>
          <cell r="D5896" t="str">
            <v>吨</v>
          </cell>
          <cell r="E5896">
            <v>5</v>
          </cell>
          <cell r="F5896">
            <v>45878</v>
          </cell>
          <cell r="G5896" t="str">
            <v>(五冶建设扩建艺体中学二期工程)四川省成都市双流区光荣路成都艺体中学南200米</v>
          </cell>
          <cell r="H5896" t="str">
            <v>谢序强</v>
          </cell>
          <cell r="I5896">
            <v>13458588232</v>
          </cell>
        </row>
        <row r="5897">
          <cell r="A5897" t="str">
            <v>润耀</v>
          </cell>
          <cell r="B5897" t="str">
            <v>螺纹钢</v>
          </cell>
          <cell r="C5897" t="str">
            <v>HRB500E Φ25</v>
          </cell>
          <cell r="D5897" t="str">
            <v>吨</v>
          </cell>
          <cell r="E5897">
            <v>15</v>
          </cell>
          <cell r="F5897">
            <v>45878</v>
          </cell>
          <cell r="G5897" t="str">
            <v>(五冶建设扩建艺体中学二期工程)四川省成都市双流区光荣路成都艺体中学南200米</v>
          </cell>
          <cell r="H5897" t="str">
            <v>谢序强</v>
          </cell>
          <cell r="I5897">
            <v>13458588232</v>
          </cell>
        </row>
        <row r="5898">
          <cell r="A5898" t="str">
            <v>润耀</v>
          </cell>
          <cell r="B5898" t="str">
            <v>螺纹钢</v>
          </cell>
          <cell r="C5898" t="str">
            <v>HRB500E Φ28</v>
          </cell>
          <cell r="D5898" t="str">
            <v>吨</v>
          </cell>
          <cell r="E5898">
            <v>15</v>
          </cell>
          <cell r="F5898">
            <v>45878</v>
          </cell>
          <cell r="G5898" t="str">
            <v>(五冶建设扩建艺体中学二期工程)四川省成都市双流区光荣路成都艺体中学南200米</v>
          </cell>
          <cell r="H5898" t="str">
            <v>谢序强</v>
          </cell>
          <cell r="I5898">
            <v>13458588232</v>
          </cell>
        </row>
        <row r="5899">
          <cell r="A5899" t="str">
            <v>润耀</v>
          </cell>
          <cell r="B5899" t="str">
            <v>螺纹钢</v>
          </cell>
          <cell r="C5899" t="str">
            <v>HRB500E Φ32</v>
          </cell>
          <cell r="D5899" t="str">
            <v>吨</v>
          </cell>
          <cell r="E5899">
            <v>5</v>
          </cell>
          <cell r="F5899">
            <v>45878</v>
          </cell>
          <cell r="G5899" t="str">
            <v>(五冶建设扩建艺体中学二期工程)四川省成都市双流区光荣路成都艺体中学南200米</v>
          </cell>
          <cell r="H5899" t="str">
            <v>谢序强</v>
          </cell>
          <cell r="I5899">
            <v>13458588232</v>
          </cell>
        </row>
        <row r="5900">
          <cell r="A5900" t="str">
            <v>润耀</v>
          </cell>
          <cell r="B5900" t="str">
            <v>盘螺</v>
          </cell>
          <cell r="C5900" t="str">
            <v>HRB400E Φ6</v>
          </cell>
          <cell r="D5900" t="str">
            <v>吨</v>
          </cell>
          <cell r="E5900">
            <v>5</v>
          </cell>
          <cell r="F5900">
            <v>45878</v>
          </cell>
          <cell r="G5900" t="str">
            <v>（华西简阳西城嘉苑）四川省成都市简阳市简城街道高屋村</v>
          </cell>
          <cell r="H5900" t="str">
            <v>张瀚镭</v>
          </cell>
          <cell r="I5900">
            <v>15884666220</v>
          </cell>
        </row>
        <row r="5901">
          <cell r="A5901" t="str">
            <v>润耀</v>
          </cell>
          <cell r="B5901" t="str">
            <v>盘螺</v>
          </cell>
          <cell r="C5901" t="str">
            <v>HRB400E Φ8</v>
          </cell>
          <cell r="D5901" t="str">
            <v>吨</v>
          </cell>
          <cell r="E5901">
            <v>35</v>
          </cell>
          <cell r="F5901">
            <v>45878</v>
          </cell>
          <cell r="G5901" t="str">
            <v>（华西简阳西城嘉苑）四川省成都市简阳市简城街道高屋村</v>
          </cell>
          <cell r="H5901" t="str">
            <v>张瀚镭</v>
          </cell>
          <cell r="I5901">
            <v>15884666220</v>
          </cell>
        </row>
        <row r="5902">
          <cell r="A5902" t="str">
            <v>润耀</v>
          </cell>
          <cell r="B5902" t="str">
            <v>盘螺</v>
          </cell>
          <cell r="C5902" t="str">
            <v>HRB400E Φ10</v>
          </cell>
          <cell r="D5902" t="str">
            <v>吨</v>
          </cell>
          <cell r="E5902">
            <v>17</v>
          </cell>
          <cell r="F5902">
            <v>45878</v>
          </cell>
          <cell r="G5902" t="str">
            <v>（华西简阳西城嘉苑）四川省成都市简阳市简城街道高屋村</v>
          </cell>
          <cell r="H5902" t="str">
            <v>张瀚镭</v>
          </cell>
          <cell r="I5902">
            <v>15884666220</v>
          </cell>
        </row>
        <row r="5903">
          <cell r="A5903" t="str">
            <v>润耀</v>
          </cell>
          <cell r="B5903" t="str">
            <v>盘螺</v>
          </cell>
          <cell r="C5903" t="str">
            <v>HRB400E Φ12</v>
          </cell>
          <cell r="D5903" t="str">
            <v>吨</v>
          </cell>
          <cell r="E5903">
            <v>12.5</v>
          </cell>
          <cell r="F5903">
            <v>45878</v>
          </cell>
          <cell r="G5903" t="str">
            <v>（华西简阳西城嘉苑）四川省成都市简阳市简城街道高屋村</v>
          </cell>
          <cell r="H5903" t="str">
            <v>张瀚镭</v>
          </cell>
          <cell r="I5903">
            <v>15884666220</v>
          </cell>
        </row>
        <row r="5904">
          <cell r="A5904" t="str">
            <v>润耀</v>
          </cell>
          <cell r="B5904" t="str">
            <v>螺纹钢</v>
          </cell>
          <cell r="C5904" t="str">
            <v>HRB400E Φ14 9m</v>
          </cell>
          <cell r="D5904" t="str">
            <v>吨</v>
          </cell>
          <cell r="E5904">
            <v>7.5</v>
          </cell>
          <cell r="F5904">
            <v>45878</v>
          </cell>
          <cell r="G5904" t="str">
            <v>（华西简阳西城嘉苑）四川省成都市简阳市简城街道高屋村</v>
          </cell>
          <cell r="H5904" t="str">
            <v>张瀚镭</v>
          </cell>
          <cell r="I5904">
            <v>15884666220</v>
          </cell>
        </row>
        <row r="5905">
          <cell r="A5905" t="str">
            <v>润耀</v>
          </cell>
          <cell r="B5905" t="str">
            <v>螺纹钢</v>
          </cell>
          <cell r="C5905" t="str">
            <v>HRB400E Φ16 9m</v>
          </cell>
          <cell r="D5905" t="str">
            <v>吨</v>
          </cell>
          <cell r="E5905">
            <v>11.5</v>
          </cell>
          <cell r="F5905">
            <v>45878</v>
          </cell>
          <cell r="G5905" t="str">
            <v>（华西简阳西城嘉苑）四川省成都市简阳市简城街道高屋村</v>
          </cell>
          <cell r="H5905" t="str">
            <v>张瀚镭</v>
          </cell>
          <cell r="I5905">
            <v>15884666220</v>
          </cell>
        </row>
        <row r="5906">
          <cell r="A5906" t="str">
            <v>润耀</v>
          </cell>
          <cell r="B5906" t="str">
            <v>螺纹钢</v>
          </cell>
          <cell r="C5906" t="str">
            <v>HRB400E Φ18 9m</v>
          </cell>
          <cell r="D5906" t="str">
            <v>吨</v>
          </cell>
          <cell r="E5906">
            <v>9</v>
          </cell>
          <cell r="F5906">
            <v>45878</v>
          </cell>
          <cell r="G5906" t="str">
            <v>（华西简阳西城嘉苑）四川省成都市简阳市简城街道高屋村</v>
          </cell>
          <cell r="H5906" t="str">
            <v>张瀚镭</v>
          </cell>
          <cell r="I5906">
            <v>15884666220</v>
          </cell>
        </row>
        <row r="5907">
          <cell r="A5907" t="str">
            <v>润耀</v>
          </cell>
          <cell r="B5907" t="str">
            <v>螺纹钢</v>
          </cell>
          <cell r="C5907" t="str">
            <v>HRB400E Φ20 9m</v>
          </cell>
          <cell r="D5907" t="str">
            <v>吨</v>
          </cell>
          <cell r="E5907">
            <v>7.5</v>
          </cell>
          <cell r="F5907">
            <v>45878</v>
          </cell>
          <cell r="G5907" t="str">
            <v>（华西简阳西城嘉苑）四川省成都市简阳市简城街道高屋村</v>
          </cell>
          <cell r="H5907" t="str">
            <v>张瀚镭</v>
          </cell>
          <cell r="I5907">
            <v>15884666220</v>
          </cell>
        </row>
        <row r="5908">
          <cell r="A5908" t="str">
            <v>德胜</v>
          </cell>
          <cell r="B5908" t="str">
            <v>螺纹钢</v>
          </cell>
          <cell r="C5908" t="str">
            <v>HRB400E Φ12 9m</v>
          </cell>
          <cell r="D5908" t="str">
            <v>吨</v>
          </cell>
          <cell r="E5908">
            <v>30</v>
          </cell>
          <cell r="F5908">
            <v>45878</v>
          </cell>
          <cell r="G5908" t="str">
            <v>(宜宾兴港三江新区长江工业园保障性租赁住房建设项目-土建)四川省宜宾市翠屏区永善路南段宜宾市三江新区长江工业园区</v>
          </cell>
          <cell r="H5908" t="str">
            <v>赵元虎</v>
          </cell>
          <cell r="I5908">
            <v>13684167136</v>
          </cell>
        </row>
        <row r="5909">
          <cell r="A5909" t="str">
            <v>德胜</v>
          </cell>
          <cell r="B5909" t="str">
            <v>螺纹钢</v>
          </cell>
          <cell r="C5909" t="str">
            <v>HRB400E Φ18 9m</v>
          </cell>
          <cell r="D5909" t="str">
            <v>吨</v>
          </cell>
          <cell r="E5909">
            <v>30</v>
          </cell>
          <cell r="F5909">
            <v>45878</v>
          </cell>
          <cell r="G5909" t="str">
            <v>(宜宾兴港三江新区长江工业园保障性租赁住房建设项目-土建)四川省宜宾市翠屏区永善路南段宜宾市三江新区长江工业园区</v>
          </cell>
          <cell r="H5909" t="str">
            <v>赵元虎</v>
          </cell>
          <cell r="I5909">
            <v>13684167136</v>
          </cell>
        </row>
        <row r="5910">
          <cell r="A5910" t="str">
            <v>德胜</v>
          </cell>
          <cell r="B5910" t="str">
            <v>螺纹钢</v>
          </cell>
          <cell r="C5910" t="str">
            <v>HRB400E Φ20 9m</v>
          </cell>
          <cell r="D5910" t="str">
            <v>吨</v>
          </cell>
          <cell r="E5910">
            <v>30</v>
          </cell>
          <cell r="F5910">
            <v>45878</v>
          </cell>
          <cell r="G5910" t="str">
            <v>(宜宾兴港三江新区长江工业园保障性租赁住房建设项目-土建)四川省宜宾市翠屏区永善路南段宜宾市三江新区长江工业园区</v>
          </cell>
          <cell r="H5910" t="str">
            <v>赵元虎</v>
          </cell>
          <cell r="I5910">
            <v>13684167136</v>
          </cell>
        </row>
        <row r="5911">
          <cell r="A5911" t="str">
            <v>德胜</v>
          </cell>
          <cell r="B5911" t="str">
            <v>螺纹钢</v>
          </cell>
          <cell r="C5911" t="str">
            <v>HRB400E Φ25 9m</v>
          </cell>
          <cell r="D5911" t="str">
            <v>吨</v>
          </cell>
          <cell r="E5911">
            <v>30</v>
          </cell>
          <cell r="F5911">
            <v>45878</v>
          </cell>
          <cell r="G5911" t="str">
            <v>(宜宾兴港三江新区长江工业园保障性租赁住房建设项目-土建)四川省宜宾市翠屏区永善路南段宜宾市三江新区长江工业园区</v>
          </cell>
          <cell r="H5911" t="str">
            <v>赵元虎</v>
          </cell>
          <cell r="I5911">
            <v>13684167136</v>
          </cell>
        </row>
        <row r="5912">
          <cell r="A5912" t="str">
            <v>德胜</v>
          </cell>
          <cell r="B5912" t="str">
            <v>螺纹钢</v>
          </cell>
          <cell r="C5912" t="str">
            <v>HRB500E Φ12</v>
          </cell>
          <cell r="D5912" t="str">
            <v>吨</v>
          </cell>
          <cell r="E5912">
            <v>2.7</v>
          </cell>
          <cell r="F5912">
            <v>45878</v>
          </cell>
          <cell r="G5912" t="str">
            <v>(宜宾兴港三江新区长江工业园保障性租赁住房建设项目-土建)四川省宜宾市翠屏区永善路南段宜宾市三江新区长江工业园区</v>
          </cell>
          <cell r="H5912" t="str">
            <v>赵元虎</v>
          </cell>
          <cell r="I5912">
            <v>13684167136</v>
          </cell>
        </row>
        <row r="5913">
          <cell r="A5913" t="str">
            <v>德胜</v>
          </cell>
          <cell r="B5913" t="str">
            <v>螺纹钢</v>
          </cell>
          <cell r="C5913" t="str">
            <v>HRB500E Φ16</v>
          </cell>
          <cell r="D5913" t="str">
            <v>吨</v>
          </cell>
          <cell r="E5913">
            <v>2.7</v>
          </cell>
          <cell r="F5913">
            <v>45878</v>
          </cell>
          <cell r="G5913" t="str">
            <v>(宜宾兴港三江新区长江工业园保障性租赁住房建设项目-土建)四川省宜宾市翠屏区永善路南段宜宾市三江新区长江工业园区</v>
          </cell>
          <cell r="H5913" t="str">
            <v>赵元虎</v>
          </cell>
          <cell r="I5913">
            <v>13684167136</v>
          </cell>
        </row>
        <row r="5914">
          <cell r="A5914" t="str">
            <v>德胜</v>
          </cell>
          <cell r="B5914" t="str">
            <v>螺纹钢</v>
          </cell>
          <cell r="C5914" t="str">
            <v>HRB500E Φ18</v>
          </cell>
          <cell r="D5914" t="str">
            <v>吨</v>
          </cell>
          <cell r="E5914">
            <v>2.7</v>
          </cell>
          <cell r="F5914">
            <v>45878</v>
          </cell>
          <cell r="G5914" t="str">
            <v>(宜宾兴港三江新区长江工业园保障性租赁住房建设项目-土建)四川省宜宾市翠屏区永善路南段宜宾市三江新区长江工业园区</v>
          </cell>
          <cell r="H5914" t="str">
            <v>赵元虎</v>
          </cell>
          <cell r="I5914">
            <v>13684167136</v>
          </cell>
        </row>
        <row r="5915">
          <cell r="A5915" t="str">
            <v>德胜</v>
          </cell>
          <cell r="B5915" t="str">
            <v>螺纹钢</v>
          </cell>
          <cell r="C5915" t="str">
            <v>HRB500E Φ20</v>
          </cell>
          <cell r="D5915" t="str">
            <v>吨</v>
          </cell>
          <cell r="E5915">
            <v>2.7</v>
          </cell>
          <cell r="F5915">
            <v>45878</v>
          </cell>
          <cell r="G5915" t="str">
            <v>(宜宾兴港三江新区长江工业园保障性租赁住房建设项目-土建)四川省宜宾市翠屏区永善路南段宜宾市三江新区长江工业园区</v>
          </cell>
          <cell r="H5915" t="str">
            <v>赵元虎</v>
          </cell>
          <cell r="I5915">
            <v>13684167136</v>
          </cell>
        </row>
        <row r="5916">
          <cell r="A5916" t="str">
            <v>德胜</v>
          </cell>
          <cell r="B5916" t="str">
            <v>螺纹钢</v>
          </cell>
          <cell r="C5916" t="str">
            <v>HRB500E Φ22</v>
          </cell>
          <cell r="D5916" t="str">
            <v>吨</v>
          </cell>
          <cell r="E5916">
            <v>2.7</v>
          </cell>
          <cell r="F5916">
            <v>45878</v>
          </cell>
          <cell r="G5916" t="str">
            <v>(宜宾兴港三江新区长江工业园保障性租赁住房建设项目-土建)四川省宜宾市翠屏区永善路南段宜宾市三江新区长江工业园区</v>
          </cell>
          <cell r="H5916" t="str">
            <v>赵元虎</v>
          </cell>
          <cell r="I5916">
            <v>13684167136</v>
          </cell>
        </row>
        <row r="5917">
          <cell r="A5917" t="str">
            <v>德胜</v>
          </cell>
          <cell r="B5917" t="str">
            <v>螺纹钢</v>
          </cell>
          <cell r="C5917" t="str">
            <v>HRB500E Φ25</v>
          </cell>
          <cell r="D5917" t="str">
            <v>吨</v>
          </cell>
          <cell r="E5917">
            <v>42</v>
          </cell>
          <cell r="F5917">
            <v>45878</v>
          </cell>
          <cell r="G5917" t="str">
            <v>(宜宾兴港三江新区长江工业园保障性租赁住房建设项目-土建)四川省宜宾市翠屏区永善路南段宜宾市三江新区长江工业园区</v>
          </cell>
          <cell r="H5917" t="str">
            <v>赵元虎</v>
          </cell>
          <cell r="I5917">
            <v>13684167136</v>
          </cell>
        </row>
        <row r="5918">
          <cell r="A5918" t="str">
            <v>泸钢</v>
          </cell>
          <cell r="B5918" t="str">
            <v>螺纹钢</v>
          </cell>
          <cell r="C5918" t="str">
            <v>HRB400E Φ28×12米</v>
          </cell>
          <cell r="D5918" t="str">
            <v>吨</v>
          </cell>
          <cell r="E5918">
            <v>70</v>
          </cell>
          <cell r="F5918">
            <v>45878</v>
          </cell>
          <cell r="G5918" t="str">
            <v>（自永2标九局西南分公司钢筋棚）四川省自贡市骑龙镇大湾村</v>
          </cell>
          <cell r="H5918" t="str">
            <v>袁洪浩</v>
          </cell>
          <cell r="I5918">
            <v>18272354498</v>
          </cell>
        </row>
        <row r="5919">
          <cell r="A5919" t="str">
            <v>泸钢</v>
          </cell>
          <cell r="B5919" t="str">
            <v>盘螺</v>
          </cell>
          <cell r="C5919" t="str">
            <v>HRB400E Φ12</v>
          </cell>
          <cell r="D5919" t="str">
            <v>吨</v>
          </cell>
          <cell r="E5919">
            <v>35</v>
          </cell>
          <cell r="F5919">
            <v>45878</v>
          </cell>
          <cell r="G5919" t="str">
            <v>（自永2标九局西南分公司钢筋棚）四川省自贡市骑龙镇大湾村</v>
          </cell>
          <cell r="H5919" t="str">
            <v>袁洪浩</v>
          </cell>
          <cell r="I5919">
            <v>18272354498</v>
          </cell>
        </row>
        <row r="5920">
          <cell r="A5920" t="str">
            <v>泸钢</v>
          </cell>
          <cell r="B5920" t="str">
            <v>高线</v>
          </cell>
          <cell r="C5920" t="str">
            <v>HPB300E Φ8</v>
          </cell>
          <cell r="D5920" t="str">
            <v>吨</v>
          </cell>
          <cell r="E5920">
            <v>6</v>
          </cell>
          <cell r="F5920">
            <v>45878</v>
          </cell>
          <cell r="G5920" t="str">
            <v>（自永高速-自永3标六局交通分公司）四川省内江市隆昌市圣灯镇自永项目3标隆昌市圣灯镇中心学校</v>
          </cell>
          <cell r="H5920" t="str">
            <v>李工</v>
          </cell>
          <cell r="I5920">
            <v>19212995868</v>
          </cell>
        </row>
        <row r="5921">
          <cell r="A5921" t="str">
            <v>泸钢</v>
          </cell>
          <cell r="B5921" t="str">
            <v>螺纹钢</v>
          </cell>
          <cell r="C5921" t="str">
            <v>HRB400E Φ12×9米</v>
          </cell>
          <cell r="D5921" t="str">
            <v>吨</v>
          </cell>
          <cell r="E5921">
            <v>18</v>
          </cell>
          <cell r="F5921">
            <v>45878</v>
          </cell>
          <cell r="G5921" t="str">
            <v>（自永高速-自永3标六局交通分公司）四川省内江市隆昌市圣灯镇自永项目3标隆昌市圣灯镇中心学校</v>
          </cell>
          <cell r="H5921" t="str">
            <v>李工</v>
          </cell>
          <cell r="I5921">
            <v>19212995868</v>
          </cell>
        </row>
        <row r="5922">
          <cell r="A5922" t="str">
            <v>泸钢</v>
          </cell>
          <cell r="B5922" t="str">
            <v>螺纹钢</v>
          </cell>
          <cell r="C5922" t="str">
            <v>HRB400E Φ16×9米</v>
          </cell>
          <cell r="D5922" t="str">
            <v>吨</v>
          </cell>
          <cell r="E5922">
            <v>10</v>
          </cell>
          <cell r="F5922">
            <v>45878</v>
          </cell>
          <cell r="G5922" t="str">
            <v>（自永高速-自永3标六局交通分公司）四川省内江市隆昌市圣灯镇自永项目3标隆昌市圣灯镇中心学校</v>
          </cell>
          <cell r="H5922" t="str">
            <v>李工</v>
          </cell>
          <cell r="I5922">
            <v>19212995868</v>
          </cell>
        </row>
        <row r="5923">
          <cell r="A5923" t="str">
            <v>润耀</v>
          </cell>
          <cell r="B5923" t="str">
            <v>螺纹钢</v>
          </cell>
          <cell r="C5923" t="str">
            <v>HRB400E Φ20*12m</v>
          </cell>
          <cell r="D5923" t="str">
            <v>吨</v>
          </cell>
          <cell r="E5923">
            <v>70</v>
          </cell>
          <cell r="F5923">
            <v>45879</v>
          </cell>
          <cell r="G5923" t="str">
            <v>（中铁广州局-成渝扩容2标）四川省资阳市雁江区石岭镇易家沟2号梁场</v>
          </cell>
          <cell r="H5923" t="str">
            <v>刘沛琦</v>
          </cell>
          <cell r="I5923">
            <v>18011784798</v>
          </cell>
        </row>
        <row r="5924">
          <cell r="A5924" t="str">
            <v>润耀</v>
          </cell>
          <cell r="B5924" t="str">
            <v>高线</v>
          </cell>
          <cell r="C5924" t="str">
            <v>HRB400E Φ20*9m</v>
          </cell>
          <cell r="D5924" t="str">
            <v>吨</v>
          </cell>
          <cell r="E5924">
            <v>70</v>
          </cell>
          <cell r="F5924">
            <v>45879</v>
          </cell>
          <cell r="G5924" t="str">
            <v>（中铁广州局-成渝扩容2标）成渝扩容项目ZCB3-2标2#钢筋厂【雁江区联盟桥东北50米(资资路) 】</v>
          </cell>
          <cell r="H5924" t="str">
            <v>刘沛琦</v>
          </cell>
          <cell r="I5924">
            <v>18011784798</v>
          </cell>
        </row>
        <row r="5925">
          <cell r="A5925" t="str">
            <v>润耀</v>
          </cell>
          <cell r="B5925" t="str">
            <v>盘螺</v>
          </cell>
          <cell r="C5925" t="str">
            <v>HRB400E Φ10</v>
          </cell>
          <cell r="D5925" t="str">
            <v>吨</v>
          </cell>
          <cell r="E5925">
            <v>5</v>
          </cell>
          <cell r="F5925">
            <v>45879</v>
          </cell>
          <cell r="G5925" t="str">
            <v>(宜宾兴港三江新区长江工业园保障性租赁住房建设项目-土建)四川省宜宾市翠屏区永善路南段宜宾市三江新区长江工业园区</v>
          </cell>
          <cell r="H5925" t="str">
            <v>赵元虎</v>
          </cell>
          <cell r="I5925">
            <v>13684167136</v>
          </cell>
        </row>
        <row r="5926">
          <cell r="A5926" t="str">
            <v>润耀</v>
          </cell>
          <cell r="B5926" t="str">
            <v>盘螺</v>
          </cell>
          <cell r="C5926" t="str">
            <v>HRB400E Φ12</v>
          </cell>
          <cell r="D5926" t="str">
            <v>吨</v>
          </cell>
          <cell r="E5926">
            <v>30</v>
          </cell>
          <cell r="F5926">
            <v>45879</v>
          </cell>
          <cell r="G5926" t="str">
            <v>(宜宾兴港三江新区长江工业园保障性租赁住房建设项目-土建)四川省宜宾市翠屏区永善路南段宜宾市三江新区长江工业园区</v>
          </cell>
          <cell r="H5926" t="str">
            <v>赵元虎</v>
          </cell>
          <cell r="I5926">
            <v>13684167136</v>
          </cell>
        </row>
        <row r="5927">
          <cell r="A5927" t="str">
            <v>润耀</v>
          </cell>
          <cell r="B5927" t="str">
            <v>螺纹钢</v>
          </cell>
          <cell r="C5927" t="str">
            <v>HRB400E Φ14 9m</v>
          </cell>
          <cell r="D5927" t="str">
            <v>吨</v>
          </cell>
          <cell r="E5927">
            <v>35</v>
          </cell>
          <cell r="F5927">
            <v>45879</v>
          </cell>
          <cell r="G5927" t="str">
            <v>(宜宾兴港三江新区长江工业园保障性租赁住房建设项目-土建)四川省宜宾市翠屏区永善路南段宜宾市三江新区长江工业园区</v>
          </cell>
          <cell r="H5927" t="str">
            <v>赵元虎</v>
          </cell>
          <cell r="I5927">
            <v>13684167136</v>
          </cell>
        </row>
        <row r="5928">
          <cell r="A5928" t="str">
            <v>德胜恒嘉</v>
          </cell>
          <cell r="B5928" t="str">
            <v>螺纹钢</v>
          </cell>
          <cell r="C5928" t="str">
            <v>HRB400E Φ22×9米</v>
          </cell>
          <cell r="D5928" t="str">
            <v>吨</v>
          </cell>
          <cell r="E5928">
            <v>35</v>
          </cell>
          <cell r="F5928">
            <v>45879</v>
          </cell>
          <cell r="G5928" t="str">
            <v>（自永1标八局二分公司钢筋棚）四川省自贡市大安区牛佛镇</v>
          </cell>
          <cell r="H5928" t="str">
            <v>王君杰</v>
          </cell>
          <cell r="I5928">
            <v>18919619850</v>
          </cell>
        </row>
        <row r="5929">
          <cell r="A5929" t="str">
            <v>德胜恒嘉</v>
          </cell>
          <cell r="B5929" t="str">
            <v>螺纹钢</v>
          </cell>
          <cell r="C5929" t="str">
            <v>HRB400E Φ12×9米</v>
          </cell>
          <cell r="D5929" t="str">
            <v>吨</v>
          </cell>
          <cell r="E5929">
            <v>35</v>
          </cell>
          <cell r="F5929">
            <v>45879</v>
          </cell>
          <cell r="G5929" t="str">
            <v>（自永1标八局二分公司钢筋棚）四川省自贡市大安区牛佛镇</v>
          </cell>
          <cell r="H5929" t="str">
            <v>王君杰</v>
          </cell>
          <cell r="I5929">
            <v>18919619850</v>
          </cell>
        </row>
        <row r="5930">
          <cell r="A5930" t="str">
            <v>德胜恒嘉</v>
          </cell>
          <cell r="B5930" t="str">
            <v>螺纹钢</v>
          </cell>
          <cell r="C5930" t="str">
            <v>HRB400E Φ20×9米</v>
          </cell>
          <cell r="D5930" t="str">
            <v>吨</v>
          </cell>
          <cell r="E5930">
            <v>35</v>
          </cell>
          <cell r="F5930">
            <v>45879</v>
          </cell>
          <cell r="G5930" t="str">
            <v>（自永1标八局二分公司钢筋棚）四川省自贡市大安区牛佛镇</v>
          </cell>
          <cell r="H5930" t="str">
            <v>王君杰</v>
          </cell>
          <cell r="I5930">
            <v>18919619850</v>
          </cell>
        </row>
        <row r="5931">
          <cell r="A5931" t="str">
            <v>德胜恒嘉</v>
          </cell>
          <cell r="B5931" t="str">
            <v>螺纹钢</v>
          </cell>
          <cell r="C5931" t="str">
            <v>HRB400E Φ28×9米</v>
          </cell>
          <cell r="D5931" t="str">
            <v>吨</v>
          </cell>
          <cell r="E5931">
            <v>35</v>
          </cell>
          <cell r="F5931">
            <v>45879</v>
          </cell>
          <cell r="G5931" t="str">
            <v>（自永1标八局二分公司钢筋棚）四川省自贡市大安区牛佛镇</v>
          </cell>
          <cell r="H5931" t="str">
            <v>王君杰</v>
          </cell>
          <cell r="I5931">
            <v>18919619850</v>
          </cell>
        </row>
        <row r="5932">
          <cell r="A5932" t="str">
            <v>德胜恒嘉</v>
          </cell>
          <cell r="B5932" t="str">
            <v>螺纹钢</v>
          </cell>
          <cell r="C5932" t="str">
            <v>HRB400E Φ16×9米</v>
          </cell>
          <cell r="D5932" t="str">
            <v>吨</v>
          </cell>
          <cell r="E5932">
            <v>35</v>
          </cell>
          <cell r="F5932">
            <v>45879</v>
          </cell>
          <cell r="G5932" t="str">
            <v>（自永1标八局二分公司钢筋棚）四川省自贡市大安区牛佛镇</v>
          </cell>
          <cell r="H5932" t="str">
            <v>王君杰</v>
          </cell>
          <cell r="I5932">
            <v>18919619850</v>
          </cell>
        </row>
        <row r="5933">
          <cell r="A5933" t="str">
            <v>德胜恒嘉</v>
          </cell>
          <cell r="B5933" t="str">
            <v>螺纹钢</v>
          </cell>
          <cell r="C5933" t="str">
            <v>HRB500E Φ28×9米</v>
          </cell>
          <cell r="D5933" t="str">
            <v>吨</v>
          </cell>
          <cell r="E5933">
            <v>35</v>
          </cell>
          <cell r="F5933">
            <v>45879</v>
          </cell>
          <cell r="G5933" t="str">
            <v>（自永2标九局西南分公司钢筋棚）四川省自贡市骑龙镇大湾村</v>
          </cell>
          <cell r="H5933" t="str">
            <v>袁洪浩</v>
          </cell>
          <cell r="I5933">
            <v>18272354498</v>
          </cell>
        </row>
        <row r="5934">
          <cell r="A5934" t="str">
            <v>德胜恒嘉</v>
          </cell>
          <cell r="B5934" t="str">
            <v>螺纹钢</v>
          </cell>
          <cell r="C5934" t="str">
            <v>HRB400E Φ28×9米</v>
          </cell>
          <cell r="D5934" t="str">
            <v>吨</v>
          </cell>
          <cell r="E5934">
            <v>35</v>
          </cell>
          <cell r="F5934">
            <v>45879</v>
          </cell>
          <cell r="G5934" t="str">
            <v>（自永2标九局西南分公司钢筋棚）四川省自贡市骑龙镇大湾村</v>
          </cell>
          <cell r="H5934" t="str">
            <v>袁洪浩</v>
          </cell>
          <cell r="I5934">
            <v>18272354498</v>
          </cell>
        </row>
        <row r="5935">
          <cell r="A5935" t="str">
            <v>德胜</v>
          </cell>
          <cell r="B5935" t="str">
            <v>螺纹钢</v>
          </cell>
          <cell r="C5935" t="str">
            <v>HRB400E Φ25 12m</v>
          </cell>
          <cell r="D5935" t="str">
            <v>吨</v>
          </cell>
          <cell r="E5935">
            <v>35</v>
          </cell>
          <cell r="F5935">
            <v>45880</v>
          </cell>
          <cell r="G5935" t="str">
            <v>(乐山市校地共建产教融合基地建设项目二标段)四川省乐山市市中区苏稽镇</v>
          </cell>
          <cell r="H5935" t="str">
            <v>彭江涛</v>
          </cell>
          <cell r="I5935">
            <v>13990276572</v>
          </cell>
        </row>
        <row r="5936">
          <cell r="A5936" t="str">
            <v>泸钢</v>
          </cell>
          <cell r="B5936" t="str">
            <v>盘螺</v>
          </cell>
          <cell r="C5936" t="str">
            <v>HRB400E Φ6</v>
          </cell>
          <cell r="D5936" t="str">
            <v>吨</v>
          </cell>
          <cell r="E5936">
            <v>10</v>
          </cell>
          <cell r="F5936">
            <v>45880</v>
          </cell>
          <cell r="G5936" t="str">
            <v>（五冶钢构宜宾高县月江镇建设项目）  四川省宜宾市高县月江镇刚记超市斜对面(还阳组团沪碳二期项目)</v>
          </cell>
          <cell r="H5936" t="str">
            <v>张朝亮</v>
          </cell>
          <cell r="I5936">
            <v>15228205853</v>
          </cell>
        </row>
        <row r="5937">
          <cell r="A5937" t="str">
            <v>泸钢</v>
          </cell>
          <cell r="B5937" t="str">
            <v>螺纹钢</v>
          </cell>
          <cell r="C5937" t="str">
            <v>HRB400E Φ18 9m</v>
          </cell>
          <cell r="D5937" t="str">
            <v>吨</v>
          </cell>
          <cell r="E5937">
            <v>6</v>
          </cell>
          <cell r="F5937">
            <v>45880</v>
          </cell>
          <cell r="G5937" t="str">
            <v>（五冶钢构宜宾高县月江镇建设项目）  四川省宜宾市高县月江镇刚记超市斜对面(还阳组团沪碳二期项目)</v>
          </cell>
          <cell r="H5937" t="str">
            <v>张朝亮</v>
          </cell>
          <cell r="I5937">
            <v>15228205853</v>
          </cell>
        </row>
        <row r="5938">
          <cell r="A5938" t="str">
            <v>泸钢</v>
          </cell>
          <cell r="B5938" t="str">
            <v>螺纹钢</v>
          </cell>
          <cell r="C5938" t="str">
            <v>HRB400E Φ20 9m</v>
          </cell>
          <cell r="D5938" t="str">
            <v>吨</v>
          </cell>
          <cell r="E5938">
            <v>9</v>
          </cell>
          <cell r="F5938">
            <v>45880</v>
          </cell>
          <cell r="G5938" t="str">
            <v>（五冶钢构宜宾高县月江镇建设项目）  四川省宜宾市高县月江镇刚记超市斜对面(还阳组团沪碳二期项目)</v>
          </cell>
          <cell r="H5938" t="str">
            <v>张朝亮</v>
          </cell>
          <cell r="I5938">
            <v>15228205853</v>
          </cell>
        </row>
        <row r="5939">
          <cell r="A5939" t="str">
            <v>泸钢</v>
          </cell>
          <cell r="B5939" t="str">
            <v>螺纹钢</v>
          </cell>
          <cell r="C5939" t="str">
            <v>HRB400E Φ22 9m</v>
          </cell>
          <cell r="D5939" t="str">
            <v>吨</v>
          </cell>
          <cell r="E5939">
            <v>9</v>
          </cell>
          <cell r="F5939">
            <v>45880</v>
          </cell>
          <cell r="G5939" t="str">
            <v>（五冶钢构宜宾高县月江镇建设项目）  四川省宜宾市高县月江镇刚记超市斜对面(还阳组团沪碳二期项目)</v>
          </cell>
          <cell r="H5939" t="str">
            <v>张朝亮</v>
          </cell>
          <cell r="I5939">
            <v>15228205853</v>
          </cell>
        </row>
        <row r="5940">
          <cell r="A5940" t="str">
            <v>泸钢</v>
          </cell>
          <cell r="B5940" t="str">
            <v>盘螺</v>
          </cell>
          <cell r="C5940" t="str">
            <v>HRB400E Φ8</v>
          </cell>
          <cell r="D5940" t="str">
            <v>吨</v>
          </cell>
          <cell r="E5940">
            <v>10</v>
          </cell>
          <cell r="F5940">
            <v>45880</v>
          </cell>
          <cell r="G5940" t="str">
            <v>(宜宾兴港三江新区长江工业园保障性租赁住房建设项目-土建)四川省宜宾市翠屏区永善路南段宜宾市三江新区长江工业园区</v>
          </cell>
          <cell r="H5940" t="str">
            <v>赵元虎</v>
          </cell>
          <cell r="I5940">
            <v>13684167136</v>
          </cell>
        </row>
        <row r="5941">
          <cell r="A5941" t="str">
            <v>泸钢</v>
          </cell>
          <cell r="B5941" t="str">
            <v>盘螺</v>
          </cell>
          <cell r="C5941" t="str">
            <v>HRB400E Φ10</v>
          </cell>
          <cell r="D5941" t="str">
            <v>吨</v>
          </cell>
          <cell r="E5941">
            <v>25</v>
          </cell>
          <cell r="F5941">
            <v>45880</v>
          </cell>
          <cell r="G5941" t="str">
            <v>(宜宾兴港三江新区长江工业园保障性租赁住房建设项目-土建)四川省宜宾市翠屏区永善路南段宜宾市三江新区长江工业园区</v>
          </cell>
          <cell r="H5941" t="str">
            <v>赵元虎</v>
          </cell>
          <cell r="I5941">
            <v>13684167136</v>
          </cell>
        </row>
        <row r="5942">
          <cell r="A5942" t="str">
            <v>泸钢</v>
          </cell>
          <cell r="B5942" t="str">
            <v>盘螺</v>
          </cell>
          <cell r="C5942" t="str">
            <v>HRB400E  Φ12</v>
          </cell>
          <cell r="D5942" t="str">
            <v>吨</v>
          </cell>
          <cell r="E5942">
            <v>35</v>
          </cell>
          <cell r="F5942">
            <v>45880</v>
          </cell>
          <cell r="G5942" t="str">
            <v>（自永2标九局西南分公司钢筋棚）四川省自贡市骑龙镇大湾村</v>
          </cell>
          <cell r="H5942" t="str">
            <v>袁洪浩</v>
          </cell>
          <cell r="I5942">
            <v>18272354498</v>
          </cell>
        </row>
        <row r="5943">
          <cell r="A5943" t="str">
            <v>德胜恒嘉</v>
          </cell>
          <cell r="B5943" t="str">
            <v>螺纹钢</v>
          </cell>
          <cell r="C5943" t="str">
            <v>HRB400E Φ12×9米</v>
          </cell>
          <cell r="D5943" t="str">
            <v>吨</v>
          </cell>
          <cell r="E5943">
            <v>15</v>
          </cell>
          <cell r="F5943">
            <v>45880</v>
          </cell>
          <cell r="G5943" t="str">
            <v>（自永1标八局二分公司二分部）自贡市沿滩区川南中小企业创业园(金川路东50米)</v>
          </cell>
          <cell r="H5943" t="str">
            <v>李锐</v>
          </cell>
          <cell r="I5943">
            <v>13890668545</v>
          </cell>
        </row>
        <row r="5944">
          <cell r="A5944" t="str">
            <v>德胜恒嘉</v>
          </cell>
          <cell r="B5944" t="str">
            <v>螺纹钢</v>
          </cell>
          <cell r="C5944" t="str">
            <v>HRB400E Φ28×9米</v>
          </cell>
          <cell r="D5944" t="str">
            <v>吨</v>
          </cell>
          <cell r="E5944">
            <v>55</v>
          </cell>
          <cell r="F5944">
            <v>45880</v>
          </cell>
          <cell r="G5944" t="str">
            <v>（自永1标八局二分公司二分部）自贡市沿滩区川南中小企业创业园(金川路东50米)</v>
          </cell>
          <cell r="H5944" t="str">
            <v>李锐</v>
          </cell>
          <cell r="I5944">
            <v>13890668545</v>
          </cell>
        </row>
        <row r="5945">
          <cell r="A5945" t="str">
            <v>德胜恒嘉</v>
          </cell>
          <cell r="B5945" t="str">
            <v>螺纹钢</v>
          </cell>
          <cell r="C5945" t="str">
            <v>HRB400E Φ28×12米</v>
          </cell>
          <cell r="D5945" t="str">
            <v>吨</v>
          </cell>
          <cell r="E5945">
            <v>35</v>
          </cell>
          <cell r="F5945">
            <v>45880</v>
          </cell>
          <cell r="G5945" t="str">
            <v>自永4标一局四公司（四川省内江市隆昌市金鹅街道自永4标一局四公司钢筋棚）</v>
          </cell>
          <cell r="H5945" t="str">
            <v>郝优</v>
          </cell>
          <cell r="I5945">
            <v>13891371707</v>
          </cell>
        </row>
        <row r="5946">
          <cell r="A5946" t="str">
            <v>德胜恒嘉</v>
          </cell>
          <cell r="B5946" t="str">
            <v>螺纹钢</v>
          </cell>
          <cell r="C5946" t="str">
            <v>HRB400E Φ28×9米</v>
          </cell>
          <cell r="D5946" t="str">
            <v>吨</v>
          </cell>
          <cell r="E5946">
            <v>35</v>
          </cell>
          <cell r="F5946">
            <v>45880</v>
          </cell>
          <cell r="G5946" t="str">
            <v>自永4标一局四公司（四川省内江市隆昌市金鹅街道自永4标一局四公司钢筋棚）</v>
          </cell>
          <cell r="H5946" t="str">
            <v>郝优</v>
          </cell>
          <cell r="I5946">
            <v>13891371707</v>
          </cell>
        </row>
        <row r="5947">
          <cell r="A5947" t="str">
            <v>德胜恒嘉</v>
          </cell>
          <cell r="B5947" t="str">
            <v>螺纹钢</v>
          </cell>
          <cell r="C5947" t="str">
            <v>HRB400E Φ12×9米</v>
          </cell>
          <cell r="D5947" t="str">
            <v>吨</v>
          </cell>
          <cell r="E5947">
            <v>35</v>
          </cell>
          <cell r="F5947">
            <v>45880</v>
          </cell>
          <cell r="G5947" t="str">
            <v>自永4标一局四公司（四川省内江市隆昌市金鹅街道自永4标一局四公司钢筋棚）</v>
          </cell>
          <cell r="H5947" t="str">
            <v>郝优</v>
          </cell>
          <cell r="I5947">
            <v>13891371707</v>
          </cell>
        </row>
        <row r="5948">
          <cell r="A5948" t="str">
            <v>德胜恒嘉</v>
          </cell>
          <cell r="B5948" t="str">
            <v>螺纹钢</v>
          </cell>
          <cell r="C5948" t="str">
            <v>HRB400E Φ12×12米</v>
          </cell>
          <cell r="D5948" t="str">
            <v>吨</v>
          </cell>
          <cell r="E5948">
            <v>35</v>
          </cell>
          <cell r="F5948">
            <v>45880</v>
          </cell>
          <cell r="G5948" t="str">
            <v>自永4标一局四公司（四川省内江市隆昌市金鹅街道自永4标一局四公司钢筋棚）</v>
          </cell>
          <cell r="H5948" t="str">
            <v>郝优</v>
          </cell>
          <cell r="I5948">
            <v>13891371707</v>
          </cell>
        </row>
        <row r="5949">
          <cell r="A5949" t="str">
            <v>德胜恒嘉</v>
          </cell>
          <cell r="B5949" t="str">
            <v>螺纹钢</v>
          </cell>
          <cell r="C5949" t="str">
            <v>HRB400E Φ32×12米</v>
          </cell>
          <cell r="D5949" t="str">
            <v>吨</v>
          </cell>
          <cell r="E5949">
            <v>70</v>
          </cell>
          <cell r="F5949">
            <v>45880</v>
          </cell>
          <cell r="G5949" t="str">
            <v>自永4标一局四公司（四川省内江市隆昌市金鹅街道自永4标一局四公司钢筋棚）</v>
          </cell>
          <cell r="H5949" t="str">
            <v>郝优</v>
          </cell>
          <cell r="I5949">
            <v>13891371707</v>
          </cell>
        </row>
        <row r="5950">
          <cell r="A5950" t="str">
            <v>达钢</v>
          </cell>
          <cell r="B5950" t="str">
            <v>螺纹钢</v>
          </cell>
          <cell r="C5950" t="str">
            <v>HRB400E Φ28 9m</v>
          </cell>
          <cell r="D5950" t="str">
            <v>吨</v>
          </cell>
          <cell r="E5950">
            <v>60</v>
          </cell>
          <cell r="F5950">
            <v>45880</v>
          </cell>
          <cell r="G5950" t="str">
            <v>（商投建工达州中医药科技园-2工区-景观桥）达州市通川区达州中医药职业学院犀牛大道北段</v>
          </cell>
          <cell r="H5950" t="str">
            <v>李波</v>
          </cell>
          <cell r="I5950">
            <v>18381899787</v>
          </cell>
        </row>
        <row r="5951">
          <cell r="A5951" t="str">
            <v>钢固融</v>
          </cell>
          <cell r="B5951" t="str">
            <v>螺纹钢</v>
          </cell>
          <cell r="C5951" t="str">
            <v>HRB400E Φ12 9m</v>
          </cell>
          <cell r="D5951" t="str">
            <v>吨</v>
          </cell>
          <cell r="E5951">
            <v>7.5</v>
          </cell>
          <cell r="F5951">
            <v>45880</v>
          </cell>
          <cell r="G5951" t="str">
            <v>（商投建工达州中医药科技园-4工区-11号楼）达州市通川区达州中医药职业学院犀牛大道北段</v>
          </cell>
          <cell r="H5951" t="str">
            <v>张扬</v>
          </cell>
          <cell r="I5951">
            <v>18381904567</v>
          </cell>
        </row>
        <row r="5952">
          <cell r="A5952" t="str">
            <v>钢固融</v>
          </cell>
          <cell r="B5952" t="str">
            <v>螺纹钢</v>
          </cell>
          <cell r="C5952" t="str">
            <v>HRB500E Φ16</v>
          </cell>
          <cell r="D5952" t="str">
            <v>吨</v>
          </cell>
          <cell r="E5952">
            <v>2.5</v>
          </cell>
          <cell r="F5952">
            <v>45880</v>
          </cell>
          <cell r="G5952" t="str">
            <v>（商投建工达州中医药科技园-4工区-11号楼）达州市通川区达州中医药职业学院犀牛大道北段</v>
          </cell>
          <cell r="H5952" t="str">
            <v>张扬</v>
          </cell>
          <cell r="I5952">
            <v>18381904567</v>
          </cell>
        </row>
        <row r="5953">
          <cell r="A5953" t="str">
            <v>钢固融</v>
          </cell>
          <cell r="B5953" t="str">
            <v>螺纹钢</v>
          </cell>
          <cell r="C5953" t="str">
            <v>HRB500E Φ18</v>
          </cell>
          <cell r="D5953" t="str">
            <v>吨</v>
          </cell>
          <cell r="E5953">
            <v>5</v>
          </cell>
          <cell r="F5953">
            <v>45880</v>
          </cell>
          <cell r="G5953" t="str">
            <v>（商投建工达州中医药科技园-4工区-11号楼）达州市通川区达州中医药职业学院犀牛大道北段</v>
          </cell>
          <cell r="H5953" t="str">
            <v>张扬</v>
          </cell>
          <cell r="I5953">
            <v>18381904567</v>
          </cell>
        </row>
        <row r="5954">
          <cell r="A5954" t="str">
            <v>钢固融</v>
          </cell>
          <cell r="B5954" t="str">
            <v>螺纹钢</v>
          </cell>
          <cell r="C5954" t="str">
            <v>HRB500E Φ20</v>
          </cell>
          <cell r="D5954" t="str">
            <v>吨</v>
          </cell>
          <cell r="E5954">
            <v>5</v>
          </cell>
          <cell r="F5954">
            <v>45880</v>
          </cell>
          <cell r="G5954" t="str">
            <v>（商投建工达州中医药科技园-4工区-11号楼）达州市通川区达州中医药职业学院犀牛大道北段</v>
          </cell>
          <cell r="H5954" t="str">
            <v>张扬</v>
          </cell>
          <cell r="I5954">
            <v>18381904567</v>
          </cell>
        </row>
        <row r="5955">
          <cell r="A5955" t="str">
            <v>钢固融</v>
          </cell>
          <cell r="B5955" t="str">
            <v>螺纹钢</v>
          </cell>
          <cell r="C5955" t="str">
            <v>HRB500E Φ22</v>
          </cell>
          <cell r="D5955" t="str">
            <v>吨</v>
          </cell>
          <cell r="E5955">
            <v>2.5</v>
          </cell>
          <cell r="F5955">
            <v>45880</v>
          </cell>
          <cell r="G5955" t="str">
            <v>（商投建工达州中医药科技园-4工区-11号楼）达州市通川区达州中医药职业学院犀牛大道北段</v>
          </cell>
          <cell r="H5955" t="str">
            <v>张扬</v>
          </cell>
          <cell r="I5955">
            <v>18381904567</v>
          </cell>
        </row>
        <row r="5956">
          <cell r="A5956" t="str">
            <v>钢固融</v>
          </cell>
          <cell r="B5956" t="str">
            <v>螺纹钢</v>
          </cell>
          <cell r="C5956" t="str">
            <v>HRB500E Φ25</v>
          </cell>
          <cell r="D5956" t="str">
            <v>吨</v>
          </cell>
          <cell r="E5956">
            <v>12.5</v>
          </cell>
          <cell r="F5956">
            <v>45880</v>
          </cell>
          <cell r="G5956" t="str">
            <v>（商投建工达州中医药科技园-4工区-11号楼）达州市通川区达州中医药职业学院犀牛大道北段</v>
          </cell>
          <cell r="H5956" t="str">
            <v>张扬</v>
          </cell>
          <cell r="I5956">
            <v>18381904567</v>
          </cell>
        </row>
        <row r="5957">
          <cell r="A5957" t="str">
            <v>德胜恒嘉</v>
          </cell>
          <cell r="B5957" t="str">
            <v>螺纹钢</v>
          </cell>
          <cell r="C5957" t="str">
            <v>HRB400EФ12*9m</v>
          </cell>
          <cell r="D5957" t="str">
            <v>吨</v>
          </cell>
          <cell r="E5957">
            <v>70</v>
          </cell>
          <cell r="F5957">
            <v>45880</v>
          </cell>
          <cell r="G5957" t="str">
            <v>（中铁六局呼和公司康新高速TJ4-2标）四川省甘孜藏族自治州康定市新都桥镇东俄罗三村中建八局搅拌站旁</v>
          </cell>
          <cell r="H5957" t="str">
            <v>许文刚</v>
          </cell>
          <cell r="I5957">
            <v>15848808186</v>
          </cell>
        </row>
        <row r="5958">
          <cell r="A5958" t="str">
            <v>德胜恒嘉</v>
          </cell>
          <cell r="B5958" t="str">
            <v>螺纹钢</v>
          </cell>
          <cell r="C5958" t="str">
            <v>HRB400EФ12*9m</v>
          </cell>
          <cell r="D5958" t="str">
            <v>吨</v>
          </cell>
          <cell r="E5958">
            <v>35</v>
          </cell>
          <cell r="F5958">
            <v>45880</v>
          </cell>
          <cell r="G5958" t="str">
            <v>（中铁八局康新高速TJ4-1标）四川省甘孜州康定市新都桥镇超限载检测站</v>
          </cell>
          <cell r="H5958" t="str">
            <v>刘俊</v>
          </cell>
          <cell r="I5958">
            <v>18587764925</v>
          </cell>
        </row>
        <row r="5959">
          <cell r="A5959" t="str">
            <v>德胜恒嘉</v>
          </cell>
          <cell r="B5959" t="str">
            <v>螺纹钢</v>
          </cell>
          <cell r="C5959" t="str">
            <v>HRB400EФ14*9m</v>
          </cell>
          <cell r="D5959" t="str">
            <v>吨</v>
          </cell>
          <cell r="E5959">
            <v>35</v>
          </cell>
          <cell r="F5959">
            <v>45880</v>
          </cell>
          <cell r="G5959" t="str">
            <v>（中铁八局康新高速TJ4-1标）四川省甘孜州康定市新都桥镇超限载检测站</v>
          </cell>
          <cell r="H5959" t="str">
            <v>刘俊</v>
          </cell>
          <cell r="I5959">
            <v>18587764925</v>
          </cell>
        </row>
        <row r="5960">
          <cell r="A5960" t="str">
            <v>德胜恒嘉</v>
          </cell>
          <cell r="B5960" t="str">
            <v>螺纹钢</v>
          </cell>
          <cell r="C5960" t="str">
            <v>HRB400EФ16*12m</v>
          </cell>
          <cell r="D5960" t="str">
            <v>吨</v>
          </cell>
          <cell r="E5960">
            <v>70</v>
          </cell>
          <cell r="F5960">
            <v>45880</v>
          </cell>
          <cell r="G5960" t="str">
            <v>（中铁八局康新高速TJ4-1标）四川省甘孜州康定市新都桥镇超限载检测站</v>
          </cell>
          <cell r="H5960" t="str">
            <v>刘俊</v>
          </cell>
          <cell r="I5960">
            <v>18587764925</v>
          </cell>
        </row>
        <row r="5961">
          <cell r="A5961" t="str">
            <v>德胜恒嘉</v>
          </cell>
          <cell r="B5961" t="str">
            <v>螺纹钢</v>
          </cell>
          <cell r="C5961" t="str">
            <v>HRB400EФ20*12m</v>
          </cell>
          <cell r="D5961" t="str">
            <v>吨</v>
          </cell>
          <cell r="E5961">
            <v>105</v>
          </cell>
          <cell r="F5961">
            <v>45880</v>
          </cell>
          <cell r="G5961" t="str">
            <v>（中铁八局康新高速TJ4-1标）四川省甘孜州康定市新都桥镇超限载检测站</v>
          </cell>
          <cell r="H5961" t="str">
            <v>刘俊</v>
          </cell>
          <cell r="I5961">
            <v>18587764925</v>
          </cell>
        </row>
        <row r="5962">
          <cell r="A5962" t="str">
            <v>德胜恒嘉</v>
          </cell>
          <cell r="B5962" t="str">
            <v>螺纹钢</v>
          </cell>
          <cell r="C5962" t="str">
            <v>HRB500EФ25*9m</v>
          </cell>
          <cell r="D5962" t="str">
            <v>吨</v>
          </cell>
          <cell r="E5962">
            <v>35</v>
          </cell>
          <cell r="F5962">
            <v>45880</v>
          </cell>
          <cell r="G5962" t="str">
            <v>（中铁八局康新高速TJ4-1标）四川省甘孜州康定市新都桥镇超限载检测站</v>
          </cell>
          <cell r="H5962" t="str">
            <v>刘俊</v>
          </cell>
          <cell r="I5962">
            <v>18587764925</v>
          </cell>
        </row>
        <row r="5963">
          <cell r="A5963" t="str">
            <v>德胜恒嘉</v>
          </cell>
          <cell r="B5963" t="str">
            <v>螺纹钢</v>
          </cell>
          <cell r="C5963" t="str">
            <v>HRB400EФ16*9m</v>
          </cell>
          <cell r="D5963" t="str">
            <v>吨</v>
          </cell>
          <cell r="E5963">
            <v>35</v>
          </cell>
          <cell r="F5963">
            <v>45880</v>
          </cell>
          <cell r="G5963" t="str">
            <v>（中铁八局康新高速TJ4-1标）四川省甘孜州康定市新都桥镇超限载检测站</v>
          </cell>
          <cell r="H5963" t="str">
            <v>刘俊</v>
          </cell>
          <cell r="I5963">
            <v>18587764925</v>
          </cell>
        </row>
        <row r="5964">
          <cell r="A5964" t="str">
            <v>润耀</v>
          </cell>
          <cell r="B5964" t="str">
            <v>盘螺</v>
          </cell>
          <cell r="C5964" t="str">
            <v>HRB400E φ6mm</v>
          </cell>
          <cell r="D5964" t="str">
            <v>吨</v>
          </cell>
          <cell r="E5964">
            <v>6</v>
          </cell>
          <cell r="F5964">
            <v>45880</v>
          </cell>
          <cell r="G5964" t="str">
            <v>（中核中原-温江光明苑三期项目）四川省成都市温江区金马街道光明苑三期项目</v>
          </cell>
          <cell r="H5964" t="str">
            <v>王生斌</v>
          </cell>
          <cell r="I5964">
            <v>15228858118</v>
          </cell>
        </row>
        <row r="5965">
          <cell r="A5965" t="str">
            <v>润耀</v>
          </cell>
          <cell r="B5965" t="str">
            <v>盘螺</v>
          </cell>
          <cell r="C5965" t="str">
            <v>HRB400E φ8mm</v>
          </cell>
          <cell r="D5965" t="str">
            <v>吨</v>
          </cell>
          <cell r="E5965">
            <v>62</v>
          </cell>
          <cell r="F5965">
            <v>45880</v>
          </cell>
          <cell r="G5965" t="str">
            <v>（中核中原-温江光明苑三期项目）四川省成都市温江区金马街道光明苑三期项目</v>
          </cell>
          <cell r="H5965" t="str">
            <v>王生斌</v>
          </cell>
          <cell r="I5965">
            <v>15228858118</v>
          </cell>
        </row>
        <row r="5966">
          <cell r="A5966" t="str">
            <v>润耀</v>
          </cell>
          <cell r="B5966" t="str">
            <v>盘螺</v>
          </cell>
          <cell r="C5966" t="str">
            <v>HRB400E φ10mm</v>
          </cell>
          <cell r="D5966" t="str">
            <v>吨</v>
          </cell>
          <cell r="E5966">
            <v>64</v>
          </cell>
          <cell r="F5966">
            <v>45880</v>
          </cell>
          <cell r="G5966" t="str">
            <v>（中核中原-温江光明苑三期项目）四川省成都市温江区金马街道光明苑三期项目</v>
          </cell>
          <cell r="H5966" t="str">
            <v>王生斌</v>
          </cell>
          <cell r="I5966">
            <v>15228858118</v>
          </cell>
        </row>
        <row r="5967">
          <cell r="A5967" t="str">
            <v>润耀</v>
          </cell>
          <cell r="B5967" t="str">
            <v>螺纹钢</v>
          </cell>
          <cell r="C5967" t="str">
            <v>HRB400EФ12*9m</v>
          </cell>
          <cell r="D5967" t="str">
            <v>吨</v>
          </cell>
          <cell r="E5967">
            <v>46</v>
          </cell>
          <cell r="F5967">
            <v>45880</v>
          </cell>
          <cell r="G5967" t="str">
            <v>（中核中原-温江光明苑三期项目）四川省成都市温江区金马街道光明苑三期项目</v>
          </cell>
          <cell r="H5967" t="str">
            <v>王生斌</v>
          </cell>
          <cell r="I5967">
            <v>15228858118</v>
          </cell>
        </row>
        <row r="5968">
          <cell r="A5968" t="str">
            <v>润耀</v>
          </cell>
          <cell r="B5968" t="str">
            <v>螺纹钢</v>
          </cell>
          <cell r="C5968" t="str">
            <v>HRB400EФ14*9m</v>
          </cell>
          <cell r="D5968" t="str">
            <v>吨</v>
          </cell>
          <cell r="E5968">
            <v>36</v>
          </cell>
          <cell r="F5968">
            <v>45880</v>
          </cell>
          <cell r="G5968" t="str">
            <v>（中核中原-温江光明苑三期项目）四川省成都市温江区金马街道光明苑三期项目</v>
          </cell>
          <cell r="H5968" t="str">
            <v>王生斌</v>
          </cell>
          <cell r="I5968">
            <v>15228858118</v>
          </cell>
        </row>
        <row r="5969">
          <cell r="A5969" t="str">
            <v>润耀</v>
          </cell>
          <cell r="B5969" t="str">
            <v>螺纹钢</v>
          </cell>
          <cell r="C5969" t="str">
            <v>HRB400EФ16*9m</v>
          </cell>
          <cell r="D5969" t="str">
            <v>吨</v>
          </cell>
          <cell r="E5969">
            <v>35</v>
          </cell>
          <cell r="F5969">
            <v>45880</v>
          </cell>
          <cell r="G5969" t="str">
            <v>（中核中原-温江光明苑三期项目）四川省成都市温江区金马街道光明苑三期项目</v>
          </cell>
          <cell r="H5969" t="str">
            <v>王生斌</v>
          </cell>
          <cell r="I5969">
            <v>15228858118</v>
          </cell>
        </row>
        <row r="5970">
          <cell r="A5970" t="str">
            <v>润耀</v>
          </cell>
          <cell r="B5970" t="str">
            <v>螺纹钢</v>
          </cell>
          <cell r="C5970" t="str">
            <v>HRB400EФ18*12m</v>
          </cell>
          <cell r="D5970" t="str">
            <v>吨</v>
          </cell>
          <cell r="E5970">
            <v>20</v>
          </cell>
          <cell r="F5970">
            <v>45880</v>
          </cell>
          <cell r="G5970" t="str">
            <v>（中核中原-温江光明苑三期项目）四川省成都市温江区金马街道光明苑三期项目</v>
          </cell>
          <cell r="H5970" t="str">
            <v>王生斌</v>
          </cell>
          <cell r="I5970">
            <v>15228858118</v>
          </cell>
        </row>
        <row r="5971">
          <cell r="A5971" t="str">
            <v>润耀</v>
          </cell>
          <cell r="B5971" t="str">
            <v>螺纹钢</v>
          </cell>
          <cell r="C5971" t="str">
            <v>HRB400EФ18*9m</v>
          </cell>
          <cell r="D5971" t="str">
            <v>吨</v>
          </cell>
          <cell r="E5971">
            <v>18</v>
          </cell>
          <cell r="F5971">
            <v>45880</v>
          </cell>
          <cell r="G5971" t="str">
            <v>（中核中原-温江光明苑三期项目）四川省成都市温江区金马街道光明苑三期项目</v>
          </cell>
          <cell r="H5971" t="str">
            <v>王生斌</v>
          </cell>
          <cell r="I5971">
            <v>15228858118</v>
          </cell>
        </row>
        <row r="5972">
          <cell r="A5972" t="str">
            <v>润耀</v>
          </cell>
          <cell r="B5972" t="str">
            <v>螺纹钢</v>
          </cell>
          <cell r="C5972" t="str">
            <v>HRB400EФ20*12m</v>
          </cell>
          <cell r="D5972" t="str">
            <v>吨</v>
          </cell>
          <cell r="E5972">
            <v>14</v>
          </cell>
          <cell r="F5972">
            <v>45880</v>
          </cell>
          <cell r="G5972" t="str">
            <v>（中核中原-温江光明苑三期项目）四川省成都市温江区金马街道光明苑三期项目</v>
          </cell>
          <cell r="H5972" t="str">
            <v>王生斌</v>
          </cell>
          <cell r="I5972">
            <v>15228858118</v>
          </cell>
        </row>
        <row r="5973">
          <cell r="A5973" t="str">
            <v>润耀</v>
          </cell>
          <cell r="B5973" t="str">
            <v>螺纹钢</v>
          </cell>
          <cell r="C5973" t="str">
            <v>HRB400EФ20*9m</v>
          </cell>
          <cell r="D5973" t="str">
            <v>吨</v>
          </cell>
          <cell r="E5973">
            <v>22</v>
          </cell>
          <cell r="F5973">
            <v>45880</v>
          </cell>
          <cell r="G5973" t="str">
            <v>（中核中原-温江光明苑三期项目）四川省成都市温江区金马街道光明苑三期项目</v>
          </cell>
          <cell r="H5973" t="str">
            <v>王生斌</v>
          </cell>
          <cell r="I5973">
            <v>15228858118</v>
          </cell>
        </row>
        <row r="5974">
          <cell r="A5974" t="str">
            <v>润耀</v>
          </cell>
          <cell r="B5974" t="str">
            <v>螺纹钢</v>
          </cell>
          <cell r="C5974" t="str">
            <v>HRB400EФ22*12m</v>
          </cell>
          <cell r="D5974" t="str">
            <v>吨</v>
          </cell>
          <cell r="E5974">
            <v>44</v>
          </cell>
          <cell r="F5974">
            <v>45880</v>
          </cell>
          <cell r="G5974" t="str">
            <v>（中核中原-温江光明苑三期项目）四川省成都市温江区金马街道光明苑三期项目</v>
          </cell>
          <cell r="H5974" t="str">
            <v>王生斌</v>
          </cell>
          <cell r="I5974">
            <v>15228858118</v>
          </cell>
        </row>
        <row r="5975">
          <cell r="A5975" t="str">
            <v>润耀</v>
          </cell>
          <cell r="B5975" t="str">
            <v>螺纹钢</v>
          </cell>
          <cell r="C5975" t="str">
            <v>HRB400EФ22*9m</v>
          </cell>
          <cell r="D5975" t="str">
            <v>吨</v>
          </cell>
          <cell r="E5975">
            <v>76</v>
          </cell>
          <cell r="F5975">
            <v>45880</v>
          </cell>
          <cell r="G5975" t="str">
            <v>（中核中原-温江光明苑三期项目）四川省成都市温江区金马街道光明苑三期项目</v>
          </cell>
          <cell r="H5975" t="str">
            <v>王生斌</v>
          </cell>
          <cell r="I5975">
            <v>15228858118</v>
          </cell>
        </row>
        <row r="5976">
          <cell r="A5976" t="str">
            <v>润耀</v>
          </cell>
          <cell r="B5976" t="str">
            <v>螺纹钢</v>
          </cell>
          <cell r="C5976" t="str">
            <v>HRB400EФ25*9m</v>
          </cell>
          <cell r="D5976" t="str">
            <v>吨</v>
          </cell>
          <cell r="E5976">
            <v>10</v>
          </cell>
          <cell r="F5976">
            <v>45880</v>
          </cell>
          <cell r="G5976" t="str">
            <v>（中核中原-温江光明苑三期项目）四川省成都市温江区金马街道光明苑三期项目</v>
          </cell>
          <cell r="H5976" t="str">
            <v>王生斌</v>
          </cell>
          <cell r="I5976">
            <v>15228858118</v>
          </cell>
        </row>
        <row r="5977">
          <cell r="A5977" t="str">
            <v>润耀</v>
          </cell>
          <cell r="B5977" t="str">
            <v>盘螺</v>
          </cell>
          <cell r="C5977" t="str">
            <v>HRB400EФ12</v>
          </cell>
          <cell r="D5977" t="str">
            <v>吨</v>
          </cell>
          <cell r="E5977">
            <v>70</v>
          </cell>
          <cell r="F5977">
            <v>45880</v>
          </cell>
          <cell r="G5977" t="str">
            <v>（中铁八局康新高速TJ4-1标）四川省甘孜州康定市新都桥镇超限载检测站</v>
          </cell>
          <cell r="H5977" t="str">
            <v>刘俊</v>
          </cell>
          <cell r="I5977">
            <v>18587764925</v>
          </cell>
        </row>
        <row r="5978">
          <cell r="A5978" t="str">
            <v>润耀</v>
          </cell>
          <cell r="B5978" t="str">
            <v>盘螺</v>
          </cell>
          <cell r="C5978" t="str">
            <v>HRB400EФ10</v>
          </cell>
          <cell r="D5978" t="str">
            <v>吨</v>
          </cell>
          <cell r="E5978">
            <v>35</v>
          </cell>
          <cell r="F5978">
            <v>45880</v>
          </cell>
          <cell r="G5978" t="str">
            <v>（中铁八局康新高速TJ4-1标）四川省甘孜州康定市新都桥镇超限载检测站</v>
          </cell>
          <cell r="H5978" t="str">
            <v>刘俊</v>
          </cell>
          <cell r="I5978">
            <v>18587764925</v>
          </cell>
        </row>
        <row r="5979">
          <cell r="A5979" t="str">
            <v>吉晨盛泰</v>
          </cell>
          <cell r="B5979" t="str">
            <v>螺纹钢</v>
          </cell>
          <cell r="C5979" t="str">
            <v>HRB400EΦ20</v>
          </cell>
          <cell r="D5979" t="str">
            <v>吨</v>
          </cell>
          <cell r="E5979">
            <v>9</v>
          </cell>
          <cell r="F5979">
            <v>45880</v>
          </cell>
          <cell r="G5979" t="str">
            <v>（中铁十局七公司西昭高速5标1分部）四川省凉山州布拖县委只洛乡委之洛村梁场</v>
          </cell>
          <cell r="H5979" t="str">
            <v>吴裕</v>
          </cell>
          <cell r="I5979">
            <v>19802920715</v>
          </cell>
        </row>
        <row r="5980">
          <cell r="A5980" t="str">
            <v>吉晨盛泰</v>
          </cell>
          <cell r="B5980" t="str">
            <v>螺纹钢</v>
          </cell>
          <cell r="C5980" t="str">
            <v>HRB400EΦ22</v>
          </cell>
          <cell r="D5980" t="str">
            <v>吨</v>
          </cell>
          <cell r="E5980">
            <v>8</v>
          </cell>
          <cell r="F5980">
            <v>45880</v>
          </cell>
          <cell r="G5980" t="str">
            <v>（中铁十局七公司西昭高速5标1分部）四川省凉山州布拖县委只洛乡委之洛村梁场</v>
          </cell>
          <cell r="H5980" t="str">
            <v>吴裕</v>
          </cell>
          <cell r="I5980">
            <v>19802920716</v>
          </cell>
        </row>
        <row r="5981">
          <cell r="A5981" t="str">
            <v>吉晨盛泰</v>
          </cell>
          <cell r="B5981" t="str">
            <v>螺纹钢</v>
          </cell>
          <cell r="C5981" t="str">
            <v>HRB400EΦ32</v>
          </cell>
          <cell r="D5981" t="str">
            <v>吨</v>
          </cell>
          <cell r="E5981">
            <v>58</v>
          </cell>
          <cell r="F5981">
            <v>45880</v>
          </cell>
          <cell r="G5981" t="str">
            <v>（中铁十局七公司西昭高速5标1分部）四川省凉山州布拖县委只洛乡委之洛村梁场</v>
          </cell>
          <cell r="H5981" t="str">
            <v>吴裕</v>
          </cell>
          <cell r="I5981">
            <v>19802920717</v>
          </cell>
        </row>
        <row r="5982">
          <cell r="A5982" t="str">
            <v>吉晨盛泰</v>
          </cell>
          <cell r="B5982" t="str">
            <v>螺纹钢</v>
          </cell>
          <cell r="C5982" t="str">
            <v>HRB400EΦ14</v>
          </cell>
          <cell r="D5982" t="str">
            <v>吨</v>
          </cell>
          <cell r="E5982">
            <v>35</v>
          </cell>
          <cell r="F5982">
            <v>45880</v>
          </cell>
          <cell r="G5982" t="str">
            <v>（中铁十局七公司西昭高速5标1分部）四川省凉山州布拖县委只洛乡委之洛村梁场</v>
          </cell>
          <cell r="H5982" t="str">
            <v>吴裕</v>
          </cell>
          <cell r="I5982">
            <v>19802920718</v>
          </cell>
        </row>
        <row r="5983">
          <cell r="A5983" t="str">
            <v>吉晨盛泰</v>
          </cell>
          <cell r="B5983" t="str">
            <v>螺纹钢</v>
          </cell>
          <cell r="C5983" t="str">
            <v>HRB500EΦ32</v>
          </cell>
          <cell r="D5983" t="str">
            <v>吨</v>
          </cell>
          <cell r="E5983">
            <v>12</v>
          </cell>
          <cell r="F5983">
            <v>45880</v>
          </cell>
          <cell r="G5983" t="str">
            <v>（中铁十局七公司西昭高速5标1分部）四川省凉山州布拖县委只洛乡委之洛村梁场</v>
          </cell>
          <cell r="H5983" t="str">
            <v>吴裕</v>
          </cell>
          <cell r="I5983">
            <v>19802920719</v>
          </cell>
        </row>
        <row r="5984">
          <cell r="A5984" t="str">
            <v>吉晨盛泰</v>
          </cell>
          <cell r="B5984" t="str">
            <v>螺纹钢</v>
          </cell>
          <cell r="C5984" t="str">
            <v>HRB400EΦ12</v>
          </cell>
          <cell r="D5984" t="str">
            <v>吨</v>
          </cell>
          <cell r="E5984">
            <v>23</v>
          </cell>
          <cell r="F5984">
            <v>45880</v>
          </cell>
          <cell r="G5984" t="str">
            <v>（中铁十局七公司西昭高速5标1分部）四川省凉山州布拖县委只洛乡委之洛村梁场</v>
          </cell>
          <cell r="H5984" t="str">
            <v>吴裕</v>
          </cell>
          <cell r="I5984">
            <v>19802920720</v>
          </cell>
        </row>
        <row r="5985">
          <cell r="A5985" t="str">
            <v>吉晨盛泰</v>
          </cell>
          <cell r="B5985" t="str">
            <v>盘螺</v>
          </cell>
          <cell r="C5985" t="str">
            <v>HRB400E Φ10</v>
          </cell>
          <cell r="D5985" t="str">
            <v>吨</v>
          </cell>
          <cell r="E5985">
            <v>70</v>
          </cell>
          <cell r="F5985">
            <v>45880</v>
          </cell>
          <cell r="G5985" t="str">
            <v>（中铁一局四公司西昭高速6标4分部）四川省凉山彝族自治州昭觉县杨日占里1#梁场</v>
          </cell>
          <cell r="H5985" t="str">
            <v>马占全</v>
          </cell>
          <cell r="I5985">
            <v>18189516465</v>
          </cell>
        </row>
        <row r="5986">
          <cell r="A5986" t="str">
            <v>吉晨盛泰</v>
          </cell>
          <cell r="B5986" t="str">
            <v>盘螺</v>
          </cell>
          <cell r="C5986" t="str">
            <v>HRB400E Φ12</v>
          </cell>
          <cell r="D5986" t="str">
            <v>吨</v>
          </cell>
          <cell r="E5986">
            <v>200</v>
          </cell>
          <cell r="F5986">
            <v>45880</v>
          </cell>
          <cell r="G5986" t="str">
            <v>（中铁一局四公司西昭高速6标4分部）四川省凉山彝族自治州昭觉县杨日占里1#梁场</v>
          </cell>
          <cell r="H5986" t="str">
            <v>马占全</v>
          </cell>
          <cell r="I5986">
            <v>18189516466</v>
          </cell>
        </row>
        <row r="5987">
          <cell r="A5987" t="str">
            <v>吉晨盛泰</v>
          </cell>
          <cell r="B5987" t="str">
            <v>螺纹钢</v>
          </cell>
          <cell r="C5987" t="str">
            <v>HRB400EФ14</v>
          </cell>
          <cell r="D5987" t="str">
            <v>吨</v>
          </cell>
          <cell r="E5987">
            <v>35</v>
          </cell>
          <cell r="F5987">
            <v>45880</v>
          </cell>
          <cell r="G5987" t="str">
            <v>（中铁一局四公司西昭高速6标4分部）四川省凉山彝族自治州昭觉县杨日占里1#梁场</v>
          </cell>
          <cell r="H5987" t="str">
            <v>马占全</v>
          </cell>
          <cell r="I5987">
            <v>18189516467</v>
          </cell>
        </row>
        <row r="5988">
          <cell r="A5988" t="str">
            <v>吉晨盛泰</v>
          </cell>
          <cell r="B5988" t="str">
            <v>螺纹钢</v>
          </cell>
          <cell r="C5988" t="str">
            <v>HRB400EФ16</v>
          </cell>
          <cell r="D5988" t="str">
            <v>吨</v>
          </cell>
          <cell r="E5988">
            <v>35</v>
          </cell>
          <cell r="F5988">
            <v>45880</v>
          </cell>
          <cell r="G5988" t="str">
            <v>（中铁一局四公司西昭高速6标4分部）四川省凉山彝族自治州昭觉县杨日占里1#梁场</v>
          </cell>
          <cell r="H5988" t="str">
            <v>马占全</v>
          </cell>
          <cell r="I5988">
            <v>18189516468</v>
          </cell>
        </row>
        <row r="5989">
          <cell r="A5989" t="str">
            <v>吉晨盛泰</v>
          </cell>
          <cell r="B5989" t="str">
            <v>螺纹钢</v>
          </cell>
          <cell r="C5989" t="str">
            <v>HRB500E Φ32</v>
          </cell>
          <cell r="D5989" t="str">
            <v>吨</v>
          </cell>
          <cell r="E5989">
            <v>35</v>
          </cell>
          <cell r="F5989">
            <v>45880</v>
          </cell>
          <cell r="G5989" t="str">
            <v>（中铁一局四公司西昭高速6标4分部）四川省凉山彝族自治州昭觉县杨日占里1#梁场</v>
          </cell>
          <cell r="H5989" t="str">
            <v>马占全</v>
          </cell>
          <cell r="I5989">
            <v>18189516469</v>
          </cell>
        </row>
        <row r="5990">
          <cell r="A5990" t="str">
            <v>吉晨盛泰</v>
          </cell>
          <cell r="B5990" t="str">
            <v>盘螺</v>
          </cell>
          <cell r="C5990" t="str">
            <v>HRB400E Φ12</v>
          </cell>
          <cell r="D5990" t="str">
            <v>吨</v>
          </cell>
          <cell r="E5990">
            <v>180</v>
          </cell>
          <cell r="F5990">
            <v>45880</v>
          </cell>
          <cell r="G5990" t="str">
            <v>（中铁一局四公司西昭高速6标4分部）四川省凉山彝族自治州昭觉县杨日占里1#梁场</v>
          </cell>
          <cell r="H5990" t="str">
            <v>马占全</v>
          </cell>
          <cell r="I5990">
            <v>18189516470</v>
          </cell>
        </row>
        <row r="5991">
          <cell r="A5991" t="str">
            <v>吉晨盛泰</v>
          </cell>
          <cell r="B5991" t="str">
            <v>螺纹钢</v>
          </cell>
          <cell r="C5991" t="str">
            <v>HRB400EФ14</v>
          </cell>
          <cell r="D5991" t="str">
            <v>吨</v>
          </cell>
          <cell r="E5991">
            <v>35</v>
          </cell>
          <cell r="F5991">
            <v>45880</v>
          </cell>
          <cell r="G5991" t="str">
            <v>（中铁一局四公司西昭高速6标4分部）四川省凉山彝族自治州昭觉县杨日占里1#梁场</v>
          </cell>
          <cell r="H5991" t="str">
            <v>马占全</v>
          </cell>
          <cell r="I5991">
            <v>18189516471</v>
          </cell>
        </row>
        <row r="5992">
          <cell r="A5992" t="str">
            <v>吉晨盛泰</v>
          </cell>
          <cell r="B5992" t="str">
            <v>螺纹钢</v>
          </cell>
          <cell r="C5992" t="str">
            <v>HRB400EФ16</v>
          </cell>
          <cell r="D5992" t="str">
            <v>吨</v>
          </cell>
          <cell r="E5992">
            <v>35</v>
          </cell>
          <cell r="F5992">
            <v>45880</v>
          </cell>
          <cell r="G5992" t="str">
            <v>（中铁一局四公司西昭高速6标4分部）四川省凉山彝族自治州昭觉县杨日占里1#梁场</v>
          </cell>
          <cell r="H5992" t="str">
            <v>马占全</v>
          </cell>
          <cell r="I5992">
            <v>18189516472</v>
          </cell>
        </row>
        <row r="5993">
          <cell r="A5993" t="str">
            <v>吉晨盛泰</v>
          </cell>
          <cell r="B5993" t="str">
            <v>螺纹钢</v>
          </cell>
          <cell r="C5993" t="str">
            <v>HRB400EФ12</v>
          </cell>
          <cell r="D5993" t="str">
            <v>吨</v>
          </cell>
          <cell r="E5993">
            <v>70</v>
          </cell>
          <cell r="F5993">
            <v>45880</v>
          </cell>
          <cell r="G5993" t="str">
            <v>（中铁一局四公司西昭高速6标4分部）四川省凉山彝族自治州昭觉县杨日占里1#梁场</v>
          </cell>
          <cell r="H5993" t="str">
            <v>马占全</v>
          </cell>
          <cell r="I5993">
            <v>18189516473</v>
          </cell>
        </row>
        <row r="5994">
          <cell r="A5994" t="str">
            <v>吉晨盛泰</v>
          </cell>
          <cell r="B5994" t="str">
            <v>盘螺</v>
          </cell>
          <cell r="C5994" t="str">
            <v>HRB400E Φ10</v>
          </cell>
          <cell r="D5994" t="str">
            <v>吨</v>
          </cell>
          <cell r="E5994">
            <v>200</v>
          </cell>
          <cell r="F5994">
            <v>45880</v>
          </cell>
          <cell r="G5994" t="str">
            <v>（ 中铁一局四公司西昭高速6标3部）昭觉县洒拉地坡乡三分部山里钢筋场</v>
          </cell>
          <cell r="H5994" t="str">
            <v>陈忠</v>
          </cell>
          <cell r="I5994">
            <v>15730783825</v>
          </cell>
        </row>
        <row r="5995">
          <cell r="A5995" t="str">
            <v>吉晨盛泰</v>
          </cell>
          <cell r="B5995" t="str">
            <v>盘螺</v>
          </cell>
          <cell r="C5995" t="str">
            <v>HRB400E Φ12</v>
          </cell>
          <cell r="D5995" t="str">
            <v>吨</v>
          </cell>
          <cell r="E5995">
            <v>120</v>
          </cell>
          <cell r="F5995">
            <v>45880</v>
          </cell>
          <cell r="G5995" t="str">
            <v>（ 中铁一局四公司西昭高速6标3部）昭觉县洒拉地坡乡三分部山里钢筋场</v>
          </cell>
          <cell r="H5995" t="str">
            <v>陈忠</v>
          </cell>
          <cell r="I5995">
            <v>15730783825</v>
          </cell>
        </row>
        <row r="5996">
          <cell r="A5996" t="str">
            <v>吉晨盛泰</v>
          </cell>
          <cell r="B5996" t="str">
            <v>螺纹钢</v>
          </cell>
          <cell r="C5996" t="str">
            <v>HRB500EФ25</v>
          </cell>
          <cell r="D5996" t="str">
            <v>吨</v>
          </cell>
          <cell r="E5996">
            <v>70</v>
          </cell>
          <cell r="F5996">
            <v>45880</v>
          </cell>
          <cell r="G5996" t="str">
            <v>（ 中铁一局四公司西昭高速6标3部）昭觉县洒拉地坡乡三分部山里钢筋场</v>
          </cell>
          <cell r="H5996" t="str">
            <v>陈忠</v>
          </cell>
          <cell r="I5996">
            <v>15730783825</v>
          </cell>
        </row>
        <row r="5997">
          <cell r="A5997" t="str">
            <v>吉晨盛泰</v>
          </cell>
          <cell r="B5997" t="str">
            <v>螺纹钢</v>
          </cell>
          <cell r="C5997" t="str">
            <v>HRB400EФ12</v>
          </cell>
          <cell r="D5997" t="str">
            <v>吨</v>
          </cell>
          <cell r="E5997">
            <v>40</v>
          </cell>
          <cell r="F5997">
            <v>45880</v>
          </cell>
          <cell r="G5997" t="str">
            <v>（ 中铁一局四公司西昭高速6标3部）昭觉县洒拉地坡乡三分部山里钢筋场</v>
          </cell>
          <cell r="H5997" t="str">
            <v>陈忠</v>
          </cell>
          <cell r="I5997">
            <v>15730783825</v>
          </cell>
        </row>
        <row r="5998">
          <cell r="A5998" t="str">
            <v>吉晨盛泰</v>
          </cell>
          <cell r="B5998" t="str">
            <v>螺纹钢</v>
          </cell>
          <cell r="C5998" t="str">
            <v>HRB400EФ14</v>
          </cell>
          <cell r="D5998" t="str">
            <v>吨</v>
          </cell>
          <cell r="E5998">
            <v>40</v>
          </cell>
          <cell r="F5998">
            <v>45880</v>
          </cell>
          <cell r="G5998" t="str">
            <v>（中铁三局五公司西昭高速4标2号钢筋厂)凉山州布拖县3号钢筋厂</v>
          </cell>
          <cell r="H5998" t="str">
            <v>周浩</v>
          </cell>
          <cell r="I5998">
            <v>17720319111</v>
          </cell>
        </row>
        <row r="5999">
          <cell r="A5999" t="str">
            <v>吉晨盛泰</v>
          </cell>
          <cell r="B5999" t="str">
            <v>螺纹钢</v>
          </cell>
          <cell r="C5999" t="str">
            <v>HRB400EФ16</v>
          </cell>
          <cell r="D5999" t="str">
            <v>吨</v>
          </cell>
          <cell r="E5999">
            <v>40</v>
          </cell>
          <cell r="F5999">
            <v>45880</v>
          </cell>
          <cell r="G5999" t="str">
            <v>（中铁三局五公司西昭高速4标2号钢筋厂)凉山州布拖县3号钢筋厂</v>
          </cell>
          <cell r="H5999" t="str">
            <v>周浩</v>
          </cell>
          <cell r="I5999">
            <v>17720319111</v>
          </cell>
        </row>
        <row r="6000">
          <cell r="A6000" t="str">
            <v>吉晨盛泰</v>
          </cell>
          <cell r="B6000" t="str">
            <v>螺纹钢</v>
          </cell>
          <cell r="C6000" t="str">
            <v>HRB400EΦ32</v>
          </cell>
          <cell r="D6000" t="str">
            <v>吨</v>
          </cell>
          <cell r="E6000">
            <v>80</v>
          </cell>
          <cell r="F6000">
            <v>45880</v>
          </cell>
          <cell r="G6000" t="str">
            <v>（中铁三局五公司西昭高速4标2号钢筋厂)凉山州布拖县3号钢筋厂</v>
          </cell>
          <cell r="H6000" t="str">
            <v>周浩</v>
          </cell>
          <cell r="I6000">
            <v>17720319111</v>
          </cell>
        </row>
        <row r="6001">
          <cell r="A6001" t="str">
            <v>润耀</v>
          </cell>
          <cell r="B6001" t="str">
            <v>螺纹钢</v>
          </cell>
          <cell r="C6001" t="str">
            <v>HRB400EФ12*9m</v>
          </cell>
          <cell r="D6001" t="str">
            <v>吨</v>
          </cell>
          <cell r="E6001">
            <v>21</v>
          </cell>
          <cell r="F6001">
            <v>45881</v>
          </cell>
          <cell r="G6001" t="str">
            <v>（中核中原-温江北林医养综合体项目）四川省成都市温江区万春大道第三人民医院东</v>
          </cell>
          <cell r="H6001" t="str">
            <v>蔡杰</v>
          </cell>
          <cell r="I6001">
            <v>18875129329</v>
          </cell>
        </row>
        <row r="6002">
          <cell r="A6002" t="str">
            <v>润耀</v>
          </cell>
          <cell r="B6002" t="str">
            <v>螺纹钢</v>
          </cell>
          <cell r="C6002" t="str">
            <v>HRB400EФ20*9m</v>
          </cell>
          <cell r="D6002" t="str">
            <v>吨</v>
          </cell>
          <cell r="E6002">
            <v>6</v>
          </cell>
          <cell r="F6002">
            <v>45881</v>
          </cell>
          <cell r="G6002" t="str">
            <v>（中核中原-温江北林医养综合体项目）四川省成都市温江区万春大道第三人民医院东</v>
          </cell>
          <cell r="H6002" t="str">
            <v>蔡杰</v>
          </cell>
          <cell r="I6002">
            <v>18875129329</v>
          </cell>
        </row>
        <row r="6003">
          <cell r="A6003" t="str">
            <v>润耀</v>
          </cell>
          <cell r="B6003" t="str">
            <v>螺纹钢</v>
          </cell>
          <cell r="C6003" t="str">
            <v>HRB500EФ20*9m</v>
          </cell>
          <cell r="D6003" t="str">
            <v>吨</v>
          </cell>
          <cell r="E6003">
            <v>10</v>
          </cell>
          <cell r="F6003">
            <v>45881</v>
          </cell>
          <cell r="G6003" t="str">
            <v>（中核中原-温江北林医养综合体项目）四川省成都市温江区万春大道第三人民医院东</v>
          </cell>
          <cell r="H6003" t="str">
            <v>蔡杰</v>
          </cell>
          <cell r="I6003">
            <v>18875129329</v>
          </cell>
        </row>
        <row r="6004">
          <cell r="A6004" t="str">
            <v>润耀</v>
          </cell>
          <cell r="B6004" t="str">
            <v>螺纹钢</v>
          </cell>
          <cell r="C6004" t="str">
            <v>HRB500EФ25*9m</v>
          </cell>
          <cell r="D6004" t="str">
            <v>吨</v>
          </cell>
          <cell r="E6004">
            <v>27</v>
          </cell>
          <cell r="F6004">
            <v>45881</v>
          </cell>
          <cell r="G6004" t="str">
            <v>（中核中原-温江北林医养综合体项目）四川省成都市温江区万春大道第三人民医院东</v>
          </cell>
          <cell r="H6004" t="str">
            <v>蔡杰</v>
          </cell>
          <cell r="I6004">
            <v>18875129329</v>
          </cell>
        </row>
        <row r="6005">
          <cell r="A6005" t="str">
            <v>润耀</v>
          </cell>
          <cell r="B6005" t="str">
            <v>螺纹钢</v>
          </cell>
          <cell r="C6005" t="str">
            <v>HRB500EФ25*12m</v>
          </cell>
          <cell r="D6005" t="str">
            <v>吨</v>
          </cell>
          <cell r="E6005">
            <v>6</v>
          </cell>
          <cell r="F6005">
            <v>45881</v>
          </cell>
          <cell r="G6005" t="str">
            <v>（中核中原-温江北林医养综合体项目）四川省成都市温江区万春大道第三人民医院东</v>
          </cell>
          <cell r="H6005" t="str">
            <v>蔡杰</v>
          </cell>
          <cell r="I6005">
            <v>18875129329</v>
          </cell>
        </row>
        <row r="6006">
          <cell r="A6006" t="str">
            <v>润耀</v>
          </cell>
          <cell r="B6006" t="str">
            <v>螺纹钢</v>
          </cell>
          <cell r="C6006" t="str">
            <v>HRB400EФ20*9m</v>
          </cell>
          <cell r="D6006" t="str">
            <v>吨</v>
          </cell>
          <cell r="E6006">
            <v>70</v>
          </cell>
          <cell r="F6006">
            <v>45881</v>
          </cell>
          <cell r="G6006" t="str">
            <v>（中铁六局呼和公司康新高速TJ4-2标）四川省甘孜藏族自治州康定市新都桥镇东俄罗三村中建八局搅拌站旁</v>
          </cell>
          <cell r="H6006" t="str">
            <v>许文刚</v>
          </cell>
          <cell r="I6006">
            <v>15848808186</v>
          </cell>
        </row>
        <row r="6007">
          <cell r="A6007" t="str">
            <v>润耀</v>
          </cell>
          <cell r="B6007" t="str">
            <v>螺纹钢</v>
          </cell>
          <cell r="C6007" t="str">
            <v>HRB400EФ16*9m</v>
          </cell>
          <cell r="D6007" t="str">
            <v>吨</v>
          </cell>
          <cell r="E6007">
            <v>70</v>
          </cell>
          <cell r="F6007">
            <v>45881</v>
          </cell>
          <cell r="G6007" t="str">
            <v>（中铁六局呼和公司康新高速TJ4-2标）四川省甘孜藏族自治州康定市新都桥镇东俄罗三村中建八局搅拌站旁</v>
          </cell>
          <cell r="H6007" t="str">
            <v>许文刚</v>
          </cell>
          <cell r="I6007">
            <v>15848808186</v>
          </cell>
        </row>
        <row r="6008">
          <cell r="A6008" t="str">
            <v>润耀</v>
          </cell>
          <cell r="B6008" t="str">
            <v>螺纹钢</v>
          </cell>
          <cell r="C6008" t="str">
            <v>HRB400EФ12*9m</v>
          </cell>
          <cell r="D6008" t="str">
            <v>吨</v>
          </cell>
          <cell r="E6008">
            <v>140</v>
          </cell>
          <cell r="F6008">
            <v>45881</v>
          </cell>
          <cell r="G6008" t="str">
            <v>（中铁六局呼和公司康新高速TJ4-2标）四川省甘孜藏族自治州康定市新都桥镇东俄罗三村中建八局搅拌站旁</v>
          </cell>
          <cell r="H6008" t="str">
            <v>许文刚</v>
          </cell>
          <cell r="I6008">
            <v>15848808186</v>
          </cell>
        </row>
        <row r="6009">
          <cell r="A6009" t="str">
            <v>润耀</v>
          </cell>
          <cell r="B6009" t="str">
            <v>螺纹钢</v>
          </cell>
          <cell r="C6009" t="str">
            <v>HRB400E Φ32 12m</v>
          </cell>
          <cell r="D6009" t="str">
            <v>吨</v>
          </cell>
          <cell r="E6009">
            <v>35</v>
          </cell>
          <cell r="F6009">
            <v>45881</v>
          </cell>
          <cell r="G6009" t="str">
            <v>（中铁十局-资乐高速4标）四川省眉山市仁寿县彰加镇华炉村中铁十局资乐高速3#钢筋场</v>
          </cell>
          <cell r="H6009" t="str">
            <v>杨飞</v>
          </cell>
          <cell r="I6009">
            <v>15667998777</v>
          </cell>
        </row>
        <row r="6010">
          <cell r="A6010" t="str">
            <v>德胜恒嘉</v>
          </cell>
          <cell r="B6010" t="str">
            <v>螺纹钢</v>
          </cell>
          <cell r="C6010" t="str">
            <v>HRB500EФ28*9m</v>
          </cell>
          <cell r="D6010" t="str">
            <v>吨</v>
          </cell>
          <cell r="E6010">
            <v>70</v>
          </cell>
          <cell r="F6010">
            <v>45881</v>
          </cell>
          <cell r="G6010" t="str">
            <v>（中铁六局呼和公司康新高速TJ4-2标）四川省甘孜藏族自治州康定市新都桥镇东俄罗三村中建八局搅拌站旁</v>
          </cell>
          <cell r="H6010" t="str">
            <v>许文刚</v>
          </cell>
          <cell r="I6010">
            <v>15848808186</v>
          </cell>
        </row>
        <row r="6011">
          <cell r="A6011" t="str">
            <v>德胜</v>
          </cell>
          <cell r="B6011" t="str">
            <v>螺纹钢</v>
          </cell>
          <cell r="C6011" t="str">
            <v>HRB400EФ12*9m</v>
          </cell>
          <cell r="D6011" t="str">
            <v>吨</v>
          </cell>
          <cell r="E6011">
            <v>9</v>
          </cell>
          <cell r="F6011">
            <v>45881</v>
          </cell>
          <cell r="G6011" t="str">
            <v>（中核中原-温江北林医养综合体项目）四川省成都市温江区万春大道第三人民医院东</v>
          </cell>
          <cell r="H6011" t="str">
            <v>蔡杰</v>
          </cell>
          <cell r="I6011">
            <v>18875129329</v>
          </cell>
        </row>
        <row r="6012">
          <cell r="A6012" t="str">
            <v>德胜</v>
          </cell>
          <cell r="B6012" t="str">
            <v>螺纹钢</v>
          </cell>
          <cell r="C6012" t="str">
            <v>HRB400EФ16*12m</v>
          </cell>
          <cell r="D6012" t="str">
            <v>吨</v>
          </cell>
          <cell r="E6012">
            <v>2</v>
          </cell>
          <cell r="F6012">
            <v>45881</v>
          </cell>
          <cell r="G6012" t="str">
            <v>（中核中原-温江北林医养综合体项目）四川省成都市温江区万春大道第三人民医院东</v>
          </cell>
          <cell r="H6012" t="str">
            <v>蔡杰</v>
          </cell>
          <cell r="I6012">
            <v>18875129329</v>
          </cell>
        </row>
        <row r="6013">
          <cell r="A6013" t="str">
            <v>德胜</v>
          </cell>
          <cell r="B6013" t="str">
            <v>螺纹钢</v>
          </cell>
          <cell r="C6013" t="str">
            <v>HRB500EФ25*12m</v>
          </cell>
          <cell r="D6013" t="str">
            <v>吨</v>
          </cell>
          <cell r="E6013">
            <v>24</v>
          </cell>
          <cell r="F6013">
            <v>45881</v>
          </cell>
          <cell r="G6013" t="str">
            <v>（中核中原-温江北林医养综合体项目）四川省成都市温江区万春大道第三人民医院东</v>
          </cell>
          <cell r="H6013" t="str">
            <v>蔡杰</v>
          </cell>
          <cell r="I6013">
            <v>18875129329</v>
          </cell>
        </row>
        <row r="6014">
          <cell r="A6014" t="str">
            <v>德胜</v>
          </cell>
          <cell r="B6014" t="str">
            <v>螺纹钢</v>
          </cell>
          <cell r="C6014" t="str">
            <v>HRB400EФ16*12m</v>
          </cell>
          <cell r="D6014" t="str">
            <v>吨</v>
          </cell>
          <cell r="E6014">
            <v>40</v>
          </cell>
          <cell r="F6014">
            <v>45881</v>
          </cell>
          <cell r="G6014" t="str">
            <v>（中核中原-温江光明苑三期项目）四川省成都市温江区金马街道光明苑三期项目</v>
          </cell>
          <cell r="H6014" t="str">
            <v>王生斌</v>
          </cell>
          <cell r="I6014">
            <v>15228858118</v>
          </cell>
        </row>
        <row r="6015">
          <cell r="A6015" t="str">
            <v>德胜</v>
          </cell>
          <cell r="B6015" t="str">
            <v>螺纹钢</v>
          </cell>
          <cell r="C6015" t="str">
            <v>HRB400EФ16*9m</v>
          </cell>
          <cell r="D6015" t="str">
            <v>吨</v>
          </cell>
          <cell r="E6015">
            <v>25</v>
          </cell>
          <cell r="F6015">
            <v>45881</v>
          </cell>
          <cell r="G6015" t="str">
            <v>（中核中原-温江光明苑三期项目）四川省成都市温江区金马街道光明苑三期项目</v>
          </cell>
          <cell r="H6015" t="str">
            <v>王生斌</v>
          </cell>
          <cell r="I6015">
            <v>15228858118</v>
          </cell>
        </row>
        <row r="6016">
          <cell r="A6016" t="str">
            <v>德胜</v>
          </cell>
          <cell r="B6016" t="str">
            <v>螺纹钢</v>
          </cell>
          <cell r="C6016" t="str">
            <v>HRB400EФ18*9m</v>
          </cell>
          <cell r="D6016" t="str">
            <v>吨</v>
          </cell>
          <cell r="E6016">
            <v>4</v>
          </cell>
          <cell r="F6016">
            <v>45881</v>
          </cell>
          <cell r="G6016" t="str">
            <v>（中核中原-温江光明苑三期项目）四川省成都市温江区金马街道光明苑三期项目</v>
          </cell>
          <cell r="H6016" t="str">
            <v>王生斌</v>
          </cell>
          <cell r="I6016">
            <v>15228858118</v>
          </cell>
        </row>
        <row r="6017">
          <cell r="A6017" t="str">
            <v>德胜</v>
          </cell>
          <cell r="B6017" t="str">
            <v>螺纹钢</v>
          </cell>
          <cell r="C6017" t="str">
            <v>HRB500E Φ25 12m</v>
          </cell>
          <cell r="D6017" t="str">
            <v>吨</v>
          </cell>
          <cell r="E6017">
            <v>35</v>
          </cell>
          <cell r="F6017">
            <v>45881</v>
          </cell>
          <cell r="G6017" t="str">
            <v>（中铁十局-资乐高速4标）四川省眉山市仁寿县彰加镇华炉村中铁十局资乐高速3#钢筋场</v>
          </cell>
          <cell r="H6017" t="str">
            <v>杨飞</v>
          </cell>
          <cell r="I6017">
            <v>15667998777</v>
          </cell>
        </row>
        <row r="6018">
          <cell r="A6018" t="str">
            <v>德胜</v>
          </cell>
          <cell r="B6018" t="str">
            <v>螺纹钢</v>
          </cell>
          <cell r="C6018" t="str">
            <v>HRB400E Φ20 12m</v>
          </cell>
          <cell r="D6018" t="str">
            <v>吨</v>
          </cell>
          <cell r="E6018">
            <v>70</v>
          </cell>
          <cell r="F6018">
            <v>45881</v>
          </cell>
          <cell r="G6018" t="str">
            <v>（中铁五局-成渝扩容3标）四川省资阳市雁江区伍隍镇铺子村雁江区X138</v>
          </cell>
          <cell r="H6018" t="str">
            <v>王健</v>
          </cell>
          <cell r="I6018">
            <v>17726168395</v>
          </cell>
        </row>
        <row r="6019">
          <cell r="A6019" t="str">
            <v>钢固融</v>
          </cell>
          <cell r="B6019" t="str">
            <v>高线</v>
          </cell>
          <cell r="C6019" t="str">
            <v>HPB300Φ8</v>
          </cell>
          <cell r="D6019" t="str">
            <v>吨</v>
          </cell>
          <cell r="E6019">
            <v>15</v>
          </cell>
          <cell r="F6019">
            <v>45881</v>
          </cell>
          <cell r="G6019" t="str">
            <v>（中铁广州局-成渝扩容2标）成渝扩容项目ZCB3-2标2#钢筋厂【雁江区联盟桥东北50米(资资路) 】</v>
          </cell>
          <cell r="H6019" t="str">
            <v>刘沛琦</v>
          </cell>
          <cell r="I6019">
            <v>18011784798</v>
          </cell>
        </row>
        <row r="6020">
          <cell r="A6020" t="str">
            <v>钢固融</v>
          </cell>
          <cell r="B6020" t="str">
            <v>盘螺</v>
          </cell>
          <cell r="C6020" t="str">
            <v>HRB400E Φ10</v>
          </cell>
          <cell r="D6020" t="str">
            <v>吨</v>
          </cell>
          <cell r="E6020">
            <v>20</v>
          </cell>
          <cell r="F6020">
            <v>45881</v>
          </cell>
          <cell r="G6020" t="str">
            <v>（中铁广州局-成渝扩容2标）成渝扩容项目ZCB3-2标2#钢筋厂【雁江区联盟桥东北50米(资资路) 】</v>
          </cell>
          <cell r="H6020" t="str">
            <v>刘沛琦</v>
          </cell>
          <cell r="I6020">
            <v>18011784798</v>
          </cell>
        </row>
        <row r="6021">
          <cell r="A6021" t="str">
            <v>钢固融</v>
          </cell>
          <cell r="B6021" t="str">
            <v>高线</v>
          </cell>
          <cell r="C6021" t="str">
            <v>HPB300Φ12</v>
          </cell>
          <cell r="D6021" t="str">
            <v>吨</v>
          </cell>
          <cell r="E6021">
            <v>35</v>
          </cell>
          <cell r="F6021">
            <v>45881</v>
          </cell>
          <cell r="G6021" t="str">
            <v>（中铁广州局-成渝扩容2标）四川省资阳市雁江区南双路杨家糖房</v>
          </cell>
          <cell r="H6021" t="str">
            <v>邓志强</v>
          </cell>
          <cell r="I6021">
            <v>17603045490</v>
          </cell>
        </row>
        <row r="6022">
          <cell r="A6022" t="str">
            <v>润耀</v>
          </cell>
          <cell r="B6022" t="str">
            <v>螺纹钢</v>
          </cell>
          <cell r="C6022" t="str">
            <v>HRB400E Φ25 9m</v>
          </cell>
          <cell r="D6022" t="str">
            <v>吨</v>
          </cell>
          <cell r="E6022">
            <v>70</v>
          </cell>
          <cell r="F6022">
            <v>45881</v>
          </cell>
          <cell r="G6022" t="str">
            <v>（中铁三局成渝扩容ZCB3-1项目部）内江市胜利收费站红绿灯500米</v>
          </cell>
          <cell r="H6022" t="str">
            <v>王岩</v>
          </cell>
          <cell r="I6022">
            <v>17634813323</v>
          </cell>
        </row>
        <row r="6023">
          <cell r="A6023" t="str">
            <v>润耀</v>
          </cell>
          <cell r="B6023" t="str">
            <v>螺纹钢</v>
          </cell>
          <cell r="C6023" t="str">
            <v>HRB400E Φ25 12m</v>
          </cell>
          <cell r="D6023" t="str">
            <v>吨</v>
          </cell>
          <cell r="E6023">
            <v>105</v>
          </cell>
          <cell r="F6023">
            <v>45881</v>
          </cell>
          <cell r="G6023" t="str">
            <v>（中铁五局-成渝扩容3标）四川省资阳市雁江区伍隍镇铺子村雁江区X138</v>
          </cell>
          <cell r="H6023" t="str">
            <v>王健</v>
          </cell>
          <cell r="I6023">
            <v>17726168395</v>
          </cell>
        </row>
        <row r="6024">
          <cell r="A6024" t="str">
            <v>润耀</v>
          </cell>
          <cell r="B6024" t="str">
            <v>螺纹钢</v>
          </cell>
          <cell r="C6024" t="str">
            <v>HRB400E Φ28 12m</v>
          </cell>
          <cell r="D6024" t="str">
            <v>吨</v>
          </cell>
          <cell r="E6024">
            <v>70</v>
          </cell>
          <cell r="F6024">
            <v>45881</v>
          </cell>
          <cell r="G6024" t="str">
            <v>（中铁五局-成渝扩容3标）四川省资阳市雁江区伍隍镇铺子村雁江区X138</v>
          </cell>
          <cell r="H6024" t="str">
            <v>王健</v>
          </cell>
          <cell r="I6024">
            <v>17726168395</v>
          </cell>
        </row>
        <row r="6025">
          <cell r="A6025" t="str">
            <v>润耀</v>
          </cell>
          <cell r="B6025" t="str">
            <v>螺纹钢</v>
          </cell>
          <cell r="C6025" t="str">
            <v>HRB400E Φ20 12m</v>
          </cell>
          <cell r="D6025" t="str">
            <v>吨</v>
          </cell>
          <cell r="E6025">
            <v>35</v>
          </cell>
          <cell r="F6025">
            <v>45881</v>
          </cell>
          <cell r="G6025" t="str">
            <v>（中铁五局-成渝扩容3标）四川省资阳市雁江区伍隍镇铺子村雁江区X138</v>
          </cell>
          <cell r="H6025" t="str">
            <v>王健</v>
          </cell>
          <cell r="I6025">
            <v>17726168395</v>
          </cell>
        </row>
        <row r="6026">
          <cell r="A6026" t="str">
            <v>德胜</v>
          </cell>
          <cell r="B6026" t="str">
            <v>螺纹钢</v>
          </cell>
          <cell r="C6026" t="str">
            <v>HRB400E Φ25×9米</v>
          </cell>
          <cell r="D6026" t="str">
            <v>吨</v>
          </cell>
          <cell r="E6026">
            <v>70</v>
          </cell>
          <cell r="F6026">
            <v>45881</v>
          </cell>
          <cell r="G6026" t="str">
            <v>（自永1标八局二分公司钢筋棚）四川省自贡市大安区牛佛镇</v>
          </cell>
          <cell r="H6026" t="str">
            <v>王君杰</v>
          </cell>
          <cell r="I6026">
            <v>18919619850</v>
          </cell>
        </row>
        <row r="6027">
          <cell r="A6027" t="str">
            <v>钢固融</v>
          </cell>
          <cell r="B6027" t="str">
            <v>螺纹钢</v>
          </cell>
          <cell r="C6027" t="str">
            <v>HRB500E Φ28×12米</v>
          </cell>
          <cell r="D6027" t="str">
            <v>吨</v>
          </cell>
          <cell r="E6027">
            <v>140</v>
          </cell>
          <cell r="F6027">
            <v>45881</v>
          </cell>
          <cell r="G6027" t="str">
            <v>（自永2标九局西南分公司钢筋棚）四川省自贡市骑龙镇大湾村</v>
          </cell>
          <cell r="H6027" t="str">
            <v>袁洪浩</v>
          </cell>
          <cell r="I6027">
            <v>18272354498</v>
          </cell>
        </row>
        <row r="6028">
          <cell r="A6028" t="str">
            <v>钢固融</v>
          </cell>
          <cell r="B6028" t="str">
            <v>螺纹钢</v>
          </cell>
          <cell r="C6028" t="str">
            <v>HRB500E Φ28×12米</v>
          </cell>
          <cell r="D6028" t="str">
            <v>吨</v>
          </cell>
          <cell r="E6028">
            <v>35</v>
          </cell>
          <cell r="F6028">
            <v>45881</v>
          </cell>
          <cell r="G6028" t="str">
            <v>（自永高速-自永3标六局交通分公司）四川省内江市隆昌市圣灯镇自永项目3标隆昌市圣灯镇中心学校</v>
          </cell>
          <cell r="H6028" t="str">
            <v>李工</v>
          </cell>
          <cell r="I6028">
            <v>19212995868</v>
          </cell>
        </row>
        <row r="6029">
          <cell r="A6029" t="str">
            <v>达钢</v>
          </cell>
          <cell r="B6029" t="str">
            <v>盘螺</v>
          </cell>
          <cell r="C6029" t="str">
            <v>HRB400E Φ6</v>
          </cell>
          <cell r="D6029" t="str">
            <v>吨</v>
          </cell>
          <cell r="E6029">
            <v>3</v>
          </cell>
          <cell r="F6029">
            <v>45881</v>
          </cell>
          <cell r="G6029" t="str">
            <v>（商投建工达州中医药科技园-4工区-7号楼）达州市通川区达州中医药职业学院犀牛大道北段</v>
          </cell>
          <cell r="H6029" t="str">
            <v>张扬</v>
          </cell>
          <cell r="I6029">
            <v>18381904567</v>
          </cell>
        </row>
        <row r="6030">
          <cell r="A6030" t="str">
            <v>达钢</v>
          </cell>
          <cell r="B6030" t="str">
            <v>盘螺</v>
          </cell>
          <cell r="C6030" t="str">
            <v>HRB400E Φ8</v>
          </cell>
          <cell r="D6030" t="str">
            <v>吨</v>
          </cell>
          <cell r="E6030">
            <v>42</v>
          </cell>
          <cell r="F6030">
            <v>45881</v>
          </cell>
          <cell r="G6030" t="str">
            <v>（商投建工达州中医药科技园-4工区-7号楼）达州市通川区达州中医药职业学院犀牛大道北段</v>
          </cell>
          <cell r="H6030" t="str">
            <v>张扬</v>
          </cell>
          <cell r="I6030">
            <v>18381904567</v>
          </cell>
        </row>
        <row r="6031">
          <cell r="A6031" t="str">
            <v>达钢</v>
          </cell>
          <cell r="B6031" t="str">
            <v>螺纹钢</v>
          </cell>
          <cell r="C6031" t="str">
            <v>HRB400E Φ16 9m</v>
          </cell>
          <cell r="D6031" t="str">
            <v>吨</v>
          </cell>
          <cell r="E6031">
            <v>27</v>
          </cell>
          <cell r="F6031">
            <v>45881</v>
          </cell>
          <cell r="G6031" t="str">
            <v>(中铁三局集团西渝高铁康渝段站房四标工程)重庆市九龙坡区华祥支路与华祥路交叉口重庆建工重庆西站TOD项目部</v>
          </cell>
          <cell r="H6031" t="str">
            <v>卢庆江</v>
          </cell>
          <cell r="I6031">
            <v>18883488177</v>
          </cell>
        </row>
        <row r="6032">
          <cell r="A6032" t="str">
            <v>达钢</v>
          </cell>
          <cell r="B6032" t="str">
            <v>螺纹钢</v>
          </cell>
          <cell r="C6032" t="str">
            <v>HRB400E Φ25*9m</v>
          </cell>
          <cell r="D6032" t="str">
            <v>吨</v>
          </cell>
          <cell r="E6032">
            <v>9</v>
          </cell>
          <cell r="F6032">
            <v>45881</v>
          </cell>
          <cell r="G6032" t="str">
            <v>(中铁三局集团西渝高铁康渝段站房四标工程)重庆市九龙坡区华祥支路与华祥路交叉口重庆建工重庆西站TOD项目部</v>
          </cell>
          <cell r="H6032" t="str">
            <v>卢庆江</v>
          </cell>
          <cell r="I6032">
            <v>18883488177</v>
          </cell>
        </row>
        <row r="6033">
          <cell r="A6033" t="str">
            <v>钢固融</v>
          </cell>
          <cell r="B6033" t="str">
            <v>盘圆</v>
          </cell>
          <cell r="C6033" t="str">
            <v>HPB300Ф8</v>
          </cell>
          <cell r="D6033" t="str">
            <v>吨</v>
          </cell>
          <cell r="E6033">
            <v>2</v>
          </cell>
          <cell r="F6033">
            <v>45881</v>
          </cell>
          <cell r="G6033" t="str">
            <v>（成铁西物-重庆兴隆场项目）重庆市沙坪坝区回龙坝镇重庆机务段兴隆场南段</v>
          </cell>
          <cell r="H6033" t="str">
            <v>黄永福</v>
          </cell>
          <cell r="I6033" t="str">
            <v>15982823571</v>
          </cell>
        </row>
        <row r="6034">
          <cell r="A6034" t="str">
            <v>钢固融</v>
          </cell>
          <cell r="B6034" t="str">
            <v>圆钢</v>
          </cell>
          <cell r="C6034" t="str">
            <v>HBP300Ф16</v>
          </cell>
          <cell r="D6034" t="str">
            <v>吨</v>
          </cell>
          <cell r="E6034">
            <v>2</v>
          </cell>
          <cell r="F6034">
            <v>45881</v>
          </cell>
          <cell r="G6034" t="str">
            <v>（成铁西物-重庆兴隆场项目）重庆市沙坪坝区回龙坝镇重庆机务段兴隆场南段</v>
          </cell>
          <cell r="H6034" t="str">
            <v>黄永福</v>
          </cell>
          <cell r="I6034" t="str">
            <v>15982823571</v>
          </cell>
        </row>
        <row r="6035">
          <cell r="A6035" t="str">
            <v>钢固融</v>
          </cell>
          <cell r="B6035" t="str">
            <v>螺纹钢</v>
          </cell>
          <cell r="C6035" t="str">
            <v>HRB400EФ16*9m</v>
          </cell>
          <cell r="D6035" t="str">
            <v>吨</v>
          </cell>
          <cell r="E6035">
            <v>2</v>
          </cell>
          <cell r="F6035">
            <v>45881</v>
          </cell>
          <cell r="G6035" t="str">
            <v>（成铁西物-重庆兴隆场项目）重庆市沙坪坝区回龙坝镇重庆机务段兴隆场南段</v>
          </cell>
          <cell r="H6035" t="str">
            <v>黄永福</v>
          </cell>
          <cell r="I6035" t="str">
            <v>15982823571</v>
          </cell>
        </row>
        <row r="6036">
          <cell r="A6036" t="str">
            <v>钢固融</v>
          </cell>
          <cell r="B6036" t="str">
            <v>螺纹钢</v>
          </cell>
          <cell r="C6036" t="str">
            <v>HRB400EФ12*9m</v>
          </cell>
          <cell r="D6036" t="str">
            <v>吨</v>
          </cell>
          <cell r="E6036">
            <v>3</v>
          </cell>
          <cell r="F6036">
            <v>45881</v>
          </cell>
          <cell r="G6036" t="str">
            <v>（成铁西物-重庆兴隆场项目）重庆市沙坪坝区回龙坝镇重庆机务段兴隆场南段</v>
          </cell>
          <cell r="H6036" t="str">
            <v>黄永福</v>
          </cell>
          <cell r="I6036" t="str">
            <v>15982823571</v>
          </cell>
        </row>
        <row r="6037">
          <cell r="A6037" t="str">
            <v>钢固融</v>
          </cell>
          <cell r="B6037" t="str">
            <v>盘圆</v>
          </cell>
          <cell r="C6037" t="str">
            <v>HPB300Ф10</v>
          </cell>
          <cell r="D6037" t="str">
            <v>吨</v>
          </cell>
          <cell r="E6037">
            <v>35</v>
          </cell>
          <cell r="F6037">
            <v>45881</v>
          </cell>
          <cell r="G6037" t="str">
            <v>（中铁八局康新高速TJ4-1标）四川省甘孜州康定市新都桥镇超限载检测站</v>
          </cell>
          <cell r="H6037" t="str">
            <v>刘俊</v>
          </cell>
          <cell r="I6037">
            <v>18587764925</v>
          </cell>
        </row>
        <row r="6038">
          <cell r="A6038" t="str">
            <v>达钢</v>
          </cell>
          <cell r="B6038" t="str">
            <v>盘螺</v>
          </cell>
          <cell r="C6038" t="str">
            <v>HRB400E Φ8</v>
          </cell>
          <cell r="D6038" t="str">
            <v>吨</v>
          </cell>
          <cell r="E6038">
            <v>27</v>
          </cell>
          <cell r="F6038">
            <v>45882</v>
          </cell>
          <cell r="G6038" t="str">
            <v>（商投建工达州中医药科技园-4工区-8号楼）达州市通川区达州中医药职业学院犀牛大道北段</v>
          </cell>
          <cell r="H6038" t="str">
            <v>张扬</v>
          </cell>
          <cell r="I6038">
            <v>18381904567</v>
          </cell>
        </row>
        <row r="6039">
          <cell r="A6039" t="str">
            <v>达钢</v>
          </cell>
          <cell r="B6039" t="str">
            <v>盘螺</v>
          </cell>
          <cell r="C6039" t="str">
            <v>HRB400E Φ10</v>
          </cell>
          <cell r="D6039" t="str">
            <v>吨</v>
          </cell>
          <cell r="E6039">
            <v>12</v>
          </cell>
          <cell r="F6039">
            <v>45882</v>
          </cell>
          <cell r="G6039" t="str">
            <v>（商投建工达州中医药科技园-4工区-8号楼）达州市通川区达州中医药职业学院犀牛大道北段</v>
          </cell>
          <cell r="H6039" t="str">
            <v>张扬</v>
          </cell>
          <cell r="I6039">
            <v>18381904567</v>
          </cell>
        </row>
        <row r="6040">
          <cell r="A6040" t="str">
            <v>达钢</v>
          </cell>
          <cell r="B6040" t="str">
            <v>盘螺</v>
          </cell>
          <cell r="C6040" t="str">
            <v>HRB400E Φ8</v>
          </cell>
          <cell r="D6040" t="str">
            <v>吨</v>
          </cell>
          <cell r="E6040">
            <v>25</v>
          </cell>
          <cell r="F6040">
            <v>45882</v>
          </cell>
          <cell r="G6040" t="str">
            <v>（商投建工达州中医药科技园-1工区）达州市通川区达州中医药职业学院犀牛大道北段</v>
          </cell>
          <cell r="H6040" t="str">
            <v>程黄刚</v>
          </cell>
          <cell r="I6040">
            <v>15108211617</v>
          </cell>
        </row>
        <row r="6041">
          <cell r="A6041" t="str">
            <v>达钢</v>
          </cell>
          <cell r="B6041" t="str">
            <v>螺纹钢</v>
          </cell>
          <cell r="C6041" t="str">
            <v>HRB400E Φ14 9m</v>
          </cell>
          <cell r="D6041" t="str">
            <v>吨</v>
          </cell>
          <cell r="E6041">
            <v>6</v>
          </cell>
          <cell r="F6041">
            <v>45882</v>
          </cell>
          <cell r="G6041" t="str">
            <v>（商投建工达州中医药科技园-1工区）达州市通川区达州中医药职业学院犀牛大道北段</v>
          </cell>
          <cell r="H6041" t="str">
            <v>程黄刚</v>
          </cell>
          <cell r="I6041">
            <v>15108211617</v>
          </cell>
        </row>
        <row r="6042">
          <cell r="A6042" t="str">
            <v>达钢</v>
          </cell>
          <cell r="B6042" t="str">
            <v>螺纹钢</v>
          </cell>
          <cell r="C6042" t="str">
            <v>HRB500E Φ12</v>
          </cell>
          <cell r="D6042" t="str">
            <v>吨</v>
          </cell>
          <cell r="E6042">
            <v>3</v>
          </cell>
          <cell r="F6042">
            <v>45882</v>
          </cell>
          <cell r="G6042" t="str">
            <v>（商投建工达州中医药科技园-1工区）达州市通川区达州中医药职业学院犀牛大道北段</v>
          </cell>
          <cell r="H6042" t="str">
            <v>程黄刚</v>
          </cell>
          <cell r="I6042">
            <v>15108211617</v>
          </cell>
        </row>
        <row r="6043">
          <cell r="A6043" t="str">
            <v>达钢</v>
          </cell>
          <cell r="B6043" t="str">
            <v>螺纹钢</v>
          </cell>
          <cell r="C6043" t="str">
            <v>HRB500E Φ16</v>
          </cell>
          <cell r="D6043" t="str">
            <v>吨</v>
          </cell>
          <cell r="E6043">
            <v>3</v>
          </cell>
          <cell r="F6043">
            <v>45882</v>
          </cell>
          <cell r="G6043" t="str">
            <v>（商投建工达州中医药科技园-1工区）达州市通川区达州中医药职业学院犀牛大道北段</v>
          </cell>
          <cell r="H6043" t="str">
            <v>程黄刚</v>
          </cell>
          <cell r="I6043">
            <v>15108211617</v>
          </cell>
        </row>
        <row r="6044">
          <cell r="A6044" t="str">
            <v>达钢</v>
          </cell>
          <cell r="B6044" t="str">
            <v>螺纹钢</v>
          </cell>
          <cell r="C6044" t="str">
            <v>HRB500E Φ22</v>
          </cell>
          <cell r="D6044" t="str">
            <v>吨</v>
          </cell>
          <cell r="E6044">
            <v>3</v>
          </cell>
          <cell r="F6044">
            <v>45882</v>
          </cell>
          <cell r="G6044" t="str">
            <v>（商投建工达州中医药科技园-1工区）达州市通川区达州中医药职业学院犀牛大道北段</v>
          </cell>
          <cell r="H6044" t="str">
            <v>程黄刚</v>
          </cell>
          <cell r="I6044">
            <v>15108211617</v>
          </cell>
        </row>
        <row r="6045">
          <cell r="A6045" t="str">
            <v>达钢</v>
          </cell>
          <cell r="B6045" t="str">
            <v>螺纹钢</v>
          </cell>
          <cell r="C6045" t="str">
            <v>HRB500E Φ25</v>
          </cell>
          <cell r="D6045" t="str">
            <v>吨</v>
          </cell>
          <cell r="E6045">
            <v>3</v>
          </cell>
          <cell r="F6045">
            <v>45882</v>
          </cell>
          <cell r="G6045" t="str">
            <v>（商投建工达州中医药科技园-1工区）达州市通川区达州中医药职业学院犀牛大道北段</v>
          </cell>
          <cell r="H6045" t="str">
            <v>程黄刚</v>
          </cell>
          <cell r="I6045">
            <v>15108211617</v>
          </cell>
        </row>
        <row r="6046">
          <cell r="A6046" t="str">
            <v>钢固融</v>
          </cell>
          <cell r="B6046" t="str">
            <v>螺纹钢</v>
          </cell>
          <cell r="C6046" t="str">
            <v>HRB500E Φ18</v>
          </cell>
          <cell r="D6046" t="str">
            <v>吨</v>
          </cell>
          <cell r="E6046">
            <v>21</v>
          </cell>
          <cell r="F6046">
            <v>45882</v>
          </cell>
          <cell r="G6046" t="str">
            <v>（商投建工达州中医药科技园-1工区）达州市通川区达州中医药职业学院犀牛大道北段</v>
          </cell>
          <cell r="H6046" t="str">
            <v>程黄刚</v>
          </cell>
          <cell r="I6046">
            <v>15108211617</v>
          </cell>
        </row>
        <row r="6047">
          <cell r="A6047" t="str">
            <v>钢固融</v>
          </cell>
          <cell r="B6047" t="str">
            <v>螺纹钢</v>
          </cell>
          <cell r="C6047" t="str">
            <v>HRB500E Φ20</v>
          </cell>
          <cell r="D6047" t="str">
            <v>吨</v>
          </cell>
          <cell r="E6047">
            <v>15</v>
          </cell>
          <cell r="F6047">
            <v>45882</v>
          </cell>
          <cell r="G6047" t="str">
            <v>（商投建工达州中医药科技园-1工区）达州市通川区达州中医药职业学院犀牛大道北段</v>
          </cell>
          <cell r="H6047" t="str">
            <v>程黄刚</v>
          </cell>
          <cell r="I6047">
            <v>15108211617</v>
          </cell>
        </row>
        <row r="6048">
          <cell r="A6048" t="str">
            <v>钢固融</v>
          </cell>
          <cell r="B6048" t="str">
            <v>盘螺</v>
          </cell>
          <cell r="C6048" t="str">
            <v>HRB400E Φ8</v>
          </cell>
          <cell r="D6048" t="str">
            <v>吨</v>
          </cell>
          <cell r="E6048">
            <v>2</v>
          </cell>
          <cell r="F6048">
            <v>45882</v>
          </cell>
          <cell r="G6048" t="str">
            <v>(乐山市校地共建产教融合基地建设项目二标段)四川省乐山市市中区苏稽镇</v>
          </cell>
          <cell r="H6048" t="str">
            <v>彭江涛</v>
          </cell>
          <cell r="I6048">
            <v>13990276572</v>
          </cell>
        </row>
        <row r="6049">
          <cell r="A6049" t="str">
            <v>钢固融</v>
          </cell>
          <cell r="B6049" t="str">
            <v>盘螺</v>
          </cell>
          <cell r="C6049" t="str">
            <v>HRB400E Φ10</v>
          </cell>
          <cell r="D6049" t="str">
            <v>吨</v>
          </cell>
          <cell r="E6049">
            <v>6</v>
          </cell>
          <cell r="F6049">
            <v>45882</v>
          </cell>
          <cell r="G6049" t="str">
            <v>(乐山市校地共建产教融合基地建设项目二标段)四川省乐山市市中区苏稽镇</v>
          </cell>
          <cell r="H6049" t="str">
            <v>彭江涛</v>
          </cell>
          <cell r="I6049">
            <v>13990276572</v>
          </cell>
        </row>
        <row r="6050">
          <cell r="A6050" t="str">
            <v>钢固融</v>
          </cell>
          <cell r="B6050" t="str">
            <v>盘螺</v>
          </cell>
          <cell r="C6050" t="str">
            <v>HRB400E Φ12</v>
          </cell>
          <cell r="D6050" t="str">
            <v>吨</v>
          </cell>
          <cell r="E6050">
            <v>31</v>
          </cell>
          <cell r="F6050">
            <v>45882</v>
          </cell>
          <cell r="G6050" t="str">
            <v>(乐山市校地共建产教融合基地建设项目二标段)四川省乐山市市中区苏稽镇</v>
          </cell>
          <cell r="H6050" t="str">
            <v>彭江涛</v>
          </cell>
          <cell r="I6050">
            <v>13990276572</v>
          </cell>
        </row>
        <row r="6051">
          <cell r="A6051" t="str">
            <v>钢固融</v>
          </cell>
          <cell r="B6051" t="str">
            <v>螺纹钢</v>
          </cell>
          <cell r="C6051" t="str">
            <v>HRB400E Φ25 9m</v>
          </cell>
          <cell r="D6051" t="str">
            <v>吨</v>
          </cell>
          <cell r="E6051">
            <v>26</v>
          </cell>
          <cell r="F6051">
            <v>45882</v>
          </cell>
          <cell r="G6051" t="str">
            <v>(乐山市校地共建产教融合基地建设项目二标段)四川省乐山市市中区苏稽镇</v>
          </cell>
          <cell r="H6051" t="str">
            <v>彭江涛</v>
          </cell>
          <cell r="I6051">
            <v>13990276572</v>
          </cell>
        </row>
        <row r="6052">
          <cell r="A6052" t="str">
            <v>德胜</v>
          </cell>
          <cell r="B6052" t="str">
            <v>螺纹钢</v>
          </cell>
          <cell r="C6052" t="str">
            <v>HRB400E Φ25 9m</v>
          </cell>
          <cell r="D6052" t="str">
            <v>吨</v>
          </cell>
          <cell r="E6052">
            <v>8</v>
          </cell>
          <cell r="F6052">
            <v>45882</v>
          </cell>
          <cell r="G6052" t="str">
            <v>(乐山市校地共建产教融合基地建设项目二标段)四川省乐山市市中区苏稽镇</v>
          </cell>
          <cell r="H6052" t="str">
            <v>彭江涛</v>
          </cell>
          <cell r="I6052">
            <v>13990276572</v>
          </cell>
        </row>
        <row r="6053">
          <cell r="A6053" t="str">
            <v>德胜</v>
          </cell>
          <cell r="B6053" t="str">
            <v>螺纹钢</v>
          </cell>
          <cell r="C6053" t="str">
            <v>HRB400E Φ16 9m</v>
          </cell>
          <cell r="D6053" t="str">
            <v>吨</v>
          </cell>
          <cell r="E6053">
            <v>4</v>
          </cell>
          <cell r="F6053">
            <v>45882</v>
          </cell>
          <cell r="G6053" t="str">
            <v>(乐山市校地共建产教融合基地建设项目二标段)四川省乐山市市中区苏稽镇</v>
          </cell>
          <cell r="H6053" t="str">
            <v>彭江涛</v>
          </cell>
          <cell r="I6053">
            <v>13990276572</v>
          </cell>
        </row>
        <row r="6054">
          <cell r="A6054" t="str">
            <v>德胜</v>
          </cell>
          <cell r="B6054" t="str">
            <v>螺纹钢</v>
          </cell>
          <cell r="C6054" t="str">
            <v>HRB400E Φ18 9m</v>
          </cell>
          <cell r="D6054" t="str">
            <v>吨</v>
          </cell>
          <cell r="E6054">
            <v>8</v>
          </cell>
          <cell r="F6054">
            <v>45882</v>
          </cell>
          <cell r="G6054" t="str">
            <v>(乐山市校地共建产教融合基地建设项目二标段)四川省乐山市市中区苏稽镇</v>
          </cell>
          <cell r="H6054" t="str">
            <v>彭江涛</v>
          </cell>
          <cell r="I6054">
            <v>13990276572</v>
          </cell>
        </row>
        <row r="6055">
          <cell r="A6055" t="str">
            <v>德胜</v>
          </cell>
          <cell r="B6055" t="str">
            <v>螺纹钢</v>
          </cell>
          <cell r="C6055" t="str">
            <v>HRB500E Φ18</v>
          </cell>
          <cell r="D6055" t="str">
            <v>吨</v>
          </cell>
          <cell r="E6055">
            <v>2.5</v>
          </cell>
          <cell r="F6055">
            <v>45882</v>
          </cell>
          <cell r="G6055" t="str">
            <v>(乐山市校地共建产教融合基地建设项目二标段)四川省乐山市市中区苏稽镇</v>
          </cell>
          <cell r="H6055" t="str">
            <v>彭江涛</v>
          </cell>
          <cell r="I6055">
            <v>13990276572</v>
          </cell>
        </row>
        <row r="6056">
          <cell r="A6056" t="str">
            <v>德胜</v>
          </cell>
          <cell r="B6056" t="str">
            <v>螺纹钢</v>
          </cell>
          <cell r="C6056" t="str">
            <v>HRB500E Φ20</v>
          </cell>
          <cell r="D6056" t="str">
            <v>吨</v>
          </cell>
          <cell r="E6056">
            <v>3.5</v>
          </cell>
          <cell r="F6056">
            <v>45882</v>
          </cell>
          <cell r="G6056" t="str">
            <v>(乐山市校地共建产教融合基地建设项目二标段)四川省乐山市市中区苏稽镇</v>
          </cell>
          <cell r="H6056" t="str">
            <v>彭江涛</v>
          </cell>
          <cell r="I6056">
            <v>13990276572</v>
          </cell>
        </row>
        <row r="6057">
          <cell r="A6057" t="str">
            <v>德胜</v>
          </cell>
          <cell r="B6057" t="str">
            <v>螺纹钢</v>
          </cell>
          <cell r="C6057" t="str">
            <v>HRB500E Φ22</v>
          </cell>
          <cell r="D6057" t="str">
            <v>吨</v>
          </cell>
          <cell r="E6057">
            <v>2.5</v>
          </cell>
          <cell r="F6057">
            <v>45882</v>
          </cell>
          <cell r="G6057" t="str">
            <v>(乐山市校地共建产教融合基地建设项目二标段)四川省乐山市市中区苏稽镇</v>
          </cell>
          <cell r="H6057" t="str">
            <v>彭江涛</v>
          </cell>
          <cell r="I6057">
            <v>13990276572</v>
          </cell>
        </row>
        <row r="6058">
          <cell r="A6058" t="str">
            <v>德胜</v>
          </cell>
          <cell r="B6058" t="str">
            <v>螺纹钢</v>
          </cell>
          <cell r="C6058" t="str">
            <v>HRB500E Φ25</v>
          </cell>
          <cell r="D6058" t="str">
            <v>吨</v>
          </cell>
          <cell r="E6058">
            <v>31</v>
          </cell>
          <cell r="F6058">
            <v>45882</v>
          </cell>
          <cell r="G6058" t="str">
            <v>(乐山市校地共建产教融合基地建设项目二标段)四川省乐山市市中区苏稽镇</v>
          </cell>
          <cell r="H6058" t="str">
            <v>彭江涛</v>
          </cell>
          <cell r="I6058">
            <v>13990276572</v>
          </cell>
        </row>
        <row r="6059">
          <cell r="A6059" t="str">
            <v>德胜</v>
          </cell>
          <cell r="B6059" t="str">
            <v>螺纹钢</v>
          </cell>
          <cell r="C6059" t="str">
            <v>HRB400E Φ25 12m</v>
          </cell>
          <cell r="D6059" t="str">
            <v>吨</v>
          </cell>
          <cell r="E6059">
            <v>10</v>
          </cell>
          <cell r="F6059">
            <v>45882</v>
          </cell>
          <cell r="G6059" t="str">
            <v>(乐山市校地共建产教融合基地建设项目二标段)四川省乐山市市中区苏稽镇</v>
          </cell>
          <cell r="H6059" t="str">
            <v>彭江涛</v>
          </cell>
          <cell r="I6059">
            <v>13990276572</v>
          </cell>
        </row>
        <row r="6060">
          <cell r="A6060" t="str">
            <v>德胜恒嘉</v>
          </cell>
          <cell r="B6060" t="str">
            <v>螺纹钢</v>
          </cell>
          <cell r="C6060" t="str">
            <v>HRB400EФ20*9m</v>
          </cell>
          <cell r="D6060" t="str">
            <v>吨</v>
          </cell>
          <cell r="E6060">
            <v>35</v>
          </cell>
          <cell r="F6060">
            <v>45882</v>
          </cell>
          <cell r="G6060" t="str">
            <v>（中铁一局四公司康新高速TJ1-1标雅加梗隧道）四川省甘孜州康定市雅加梗</v>
          </cell>
          <cell r="H6060" t="str">
            <v>范国义</v>
          </cell>
          <cell r="I6060">
            <v>18784539677</v>
          </cell>
        </row>
        <row r="6061">
          <cell r="A6061" t="str">
            <v>德胜恒嘉</v>
          </cell>
          <cell r="B6061" t="str">
            <v>螺纹钢</v>
          </cell>
          <cell r="C6061" t="str">
            <v>HRB400EФ22*9m</v>
          </cell>
          <cell r="D6061" t="str">
            <v>吨</v>
          </cell>
          <cell r="E6061">
            <v>35</v>
          </cell>
          <cell r="F6061">
            <v>45882</v>
          </cell>
          <cell r="G6061" t="str">
            <v>（中铁一局四公司康新高速TJ1-1标雅加梗隧道）四川省甘孜州康定市雅加梗</v>
          </cell>
          <cell r="H6061" t="str">
            <v>范国义</v>
          </cell>
          <cell r="I6061">
            <v>18784539677</v>
          </cell>
        </row>
        <row r="6062">
          <cell r="A6062" t="str">
            <v>德胜恒嘉</v>
          </cell>
          <cell r="B6062" t="str">
            <v>螺纹钢</v>
          </cell>
          <cell r="C6062" t="str">
            <v>HRB400EФ32*9m</v>
          </cell>
          <cell r="D6062" t="str">
            <v>吨</v>
          </cell>
          <cell r="E6062">
            <v>30</v>
          </cell>
          <cell r="F6062">
            <v>45882</v>
          </cell>
          <cell r="G6062" t="str">
            <v>（中铁一局四公司康新高速TJ1-1标雅加梗隧道）四川省甘孜州康定市雅加梗路基</v>
          </cell>
          <cell r="H6062" t="str">
            <v>刘子任</v>
          </cell>
          <cell r="I6062">
            <v>18784539677</v>
          </cell>
        </row>
        <row r="6063">
          <cell r="A6063" t="str">
            <v>德胜恒嘉</v>
          </cell>
          <cell r="B6063" t="str">
            <v>螺纹钢</v>
          </cell>
          <cell r="C6063" t="str">
            <v>HRB400EФ25*9m</v>
          </cell>
          <cell r="D6063" t="str">
            <v>吨</v>
          </cell>
          <cell r="E6063">
            <v>5</v>
          </cell>
          <cell r="F6063">
            <v>45882</v>
          </cell>
          <cell r="G6063" t="str">
            <v>（中铁一局四公司康新高速TJ1-1标雅加梗隧道）四川省甘孜州康定市雅加梗路基</v>
          </cell>
          <cell r="H6063" t="str">
            <v>刘子任</v>
          </cell>
          <cell r="I6063">
            <v>18784539677</v>
          </cell>
        </row>
        <row r="6064">
          <cell r="A6064" t="str">
            <v>德胜恒嘉</v>
          </cell>
          <cell r="B6064" t="str">
            <v>螺纹钢</v>
          </cell>
          <cell r="C6064" t="str">
            <v>HRB400EФ22*9m</v>
          </cell>
          <cell r="D6064" t="str">
            <v>吨</v>
          </cell>
          <cell r="E6064">
            <v>70</v>
          </cell>
          <cell r="F6064">
            <v>45882</v>
          </cell>
          <cell r="G6064" t="str">
            <v>（中铁一局四公司康新高速TJ1-1标贡不卡隧道）四川省甘孜州康定市折多塘村车管所旁</v>
          </cell>
          <cell r="H6064" t="str">
            <v>李彰</v>
          </cell>
          <cell r="I6064">
            <v>18523285235</v>
          </cell>
        </row>
        <row r="6065">
          <cell r="A6065" t="str">
            <v>德胜恒嘉</v>
          </cell>
          <cell r="B6065" t="str">
            <v>螺纹钢</v>
          </cell>
          <cell r="C6065" t="str">
            <v>HRB400EФ25*9m</v>
          </cell>
          <cell r="D6065" t="str">
            <v>吨</v>
          </cell>
          <cell r="E6065">
            <v>35</v>
          </cell>
          <cell r="F6065">
            <v>45882</v>
          </cell>
          <cell r="G6065" t="str">
            <v>（中铁一局四公司康新高速TJ1-1标贡不卡隧道）四川省甘孜州康定市折多塘村车管所旁</v>
          </cell>
          <cell r="H6065" t="str">
            <v>李彰</v>
          </cell>
          <cell r="I6065">
            <v>18523285235</v>
          </cell>
        </row>
        <row r="6066">
          <cell r="A6066" t="str">
            <v>德胜恒嘉</v>
          </cell>
          <cell r="B6066" t="str">
            <v>螺纹钢</v>
          </cell>
          <cell r="C6066" t="str">
            <v>HRB400EФ22*9m</v>
          </cell>
          <cell r="D6066" t="str">
            <v>吨</v>
          </cell>
          <cell r="E6066">
            <v>70</v>
          </cell>
          <cell r="F6066">
            <v>45882</v>
          </cell>
          <cell r="G6066" t="str">
            <v>（中铁一局四公司康新高速TJ1-1标吉拉隧道）四川省甘孜州康定市折多塘村车管所旁</v>
          </cell>
          <cell r="H6066" t="str">
            <v>李彰</v>
          </cell>
          <cell r="I6066">
            <v>18523285235</v>
          </cell>
        </row>
        <row r="6067">
          <cell r="A6067" t="str">
            <v>德胜恒嘉</v>
          </cell>
          <cell r="B6067" t="str">
            <v>螺纹钢</v>
          </cell>
          <cell r="C6067" t="str">
            <v>HRB400EФ22*9m</v>
          </cell>
          <cell r="D6067" t="str">
            <v>吨</v>
          </cell>
          <cell r="E6067">
            <v>70</v>
          </cell>
          <cell r="F6067">
            <v>45882</v>
          </cell>
          <cell r="G6067" t="str">
            <v>（中铁一局四公司康新高速TJ1-1标康定隧道）四川省甘孜州康定市榆林街道甘孜州博物馆旁</v>
          </cell>
          <cell r="H6067" t="str">
            <v>王永强</v>
          </cell>
          <cell r="I6067">
            <v>15929204416</v>
          </cell>
        </row>
        <row r="6068">
          <cell r="A6068" t="str">
            <v>德胜恒嘉</v>
          </cell>
          <cell r="B6068" t="str">
            <v>螺纹钢</v>
          </cell>
          <cell r="C6068" t="str">
            <v>HRB500E Φ28 9m</v>
          </cell>
          <cell r="D6068" t="str">
            <v>吨</v>
          </cell>
          <cell r="E6068">
            <v>35</v>
          </cell>
          <cell r="F6068">
            <v>45882</v>
          </cell>
          <cell r="G6068" t="str">
            <v>（中铁广州局-资乐高速5标）四川省眉山市东坡区多悦镇挖治田</v>
          </cell>
          <cell r="H6068" t="str">
            <v>伍红林</v>
          </cell>
          <cell r="I6068">
            <v>18683860677</v>
          </cell>
        </row>
        <row r="6069">
          <cell r="A6069" t="str">
            <v>钢固融</v>
          </cell>
          <cell r="B6069" t="str">
            <v>盘圆</v>
          </cell>
          <cell r="C6069" t="str">
            <v>HPB300Ф8</v>
          </cell>
          <cell r="D6069" t="str">
            <v>吨</v>
          </cell>
          <cell r="E6069">
            <v>70</v>
          </cell>
          <cell r="F6069">
            <v>45882</v>
          </cell>
          <cell r="G6069" t="str">
            <v>（中铁一局四公司康新高速TJ1-1标贡不卡隧道）四川省甘孜州康定市折多塘村车管所旁</v>
          </cell>
          <cell r="H6069" t="str">
            <v>李彰</v>
          </cell>
          <cell r="I6069">
            <v>18523285235</v>
          </cell>
        </row>
        <row r="6070">
          <cell r="A6070" t="str">
            <v>钢固融</v>
          </cell>
          <cell r="B6070" t="str">
            <v>盘圆</v>
          </cell>
          <cell r="C6070" t="str">
            <v>HPB300Ф12</v>
          </cell>
          <cell r="D6070" t="str">
            <v>吨</v>
          </cell>
          <cell r="E6070">
            <v>35</v>
          </cell>
          <cell r="F6070">
            <v>45882</v>
          </cell>
          <cell r="G6070" t="str">
            <v>（中铁一局四公司康新高速TJ1-1标贡不卡隧道）四川省甘孜州康定市折多塘村车管所旁</v>
          </cell>
          <cell r="H6070" t="str">
            <v>李彰</v>
          </cell>
          <cell r="I6070">
            <v>18523285235</v>
          </cell>
        </row>
        <row r="6071">
          <cell r="A6071" t="str">
            <v>润耀</v>
          </cell>
          <cell r="B6071" t="str">
            <v>盘螺</v>
          </cell>
          <cell r="C6071" t="str">
            <v>HRB400E φ8mm</v>
          </cell>
          <cell r="D6071" t="str">
            <v>吨</v>
          </cell>
          <cell r="E6071">
            <v>15</v>
          </cell>
          <cell r="F6071">
            <v>45882</v>
          </cell>
          <cell r="G6071" t="str">
            <v>（中核中原-温江北林医养综合体项目）四川省成都市温江区万春大道第三人民医院东</v>
          </cell>
          <cell r="H6071" t="str">
            <v>蔡杰</v>
          </cell>
          <cell r="I6071">
            <v>18875129329</v>
          </cell>
        </row>
        <row r="6072">
          <cell r="A6072" t="str">
            <v>润耀</v>
          </cell>
          <cell r="B6072" t="str">
            <v>盘螺</v>
          </cell>
          <cell r="C6072" t="str">
            <v>HRB400E φ10mm</v>
          </cell>
          <cell r="D6072" t="str">
            <v>吨</v>
          </cell>
          <cell r="E6072">
            <v>20</v>
          </cell>
          <cell r="F6072">
            <v>45882</v>
          </cell>
          <cell r="G6072" t="str">
            <v>（中核中原-温江北林医养综合体项目）四川省成都市温江区万春大道第三人民医院东</v>
          </cell>
          <cell r="H6072" t="str">
            <v>蔡杰</v>
          </cell>
          <cell r="I6072">
            <v>18875129329</v>
          </cell>
        </row>
        <row r="6073">
          <cell r="A6073" t="str">
            <v>润耀</v>
          </cell>
          <cell r="B6073" t="str">
            <v>螺纹钢</v>
          </cell>
          <cell r="C6073" t="str">
            <v>HRB400EФ12*9m</v>
          </cell>
          <cell r="D6073" t="str">
            <v>吨</v>
          </cell>
          <cell r="E6073">
            <v>20</v>
          </cell>
          <cell r="F6073">
            <v>45882</v>
          </cell>
          <cell r="G6073" t="str">
            <v>（中核中原-温江北林医养综合体项目）四川省成都市温江区万春大道第三人民医院东</v>
          </cell>
          <cell r="H6073" t="str">
            <v>蔡杰</v>
          </cell>
          <cell r="I6073">
            <v>18875129329</v>
          </cell>
        </row>
        <row r="6074">
          <cell r="A6074" t="str">
            <v>润耀</v>
          </cell>
          <cell r="B6074" t="str">
            <v>螺纹钢</v>
          </cell>
          <cell r="C6074" t="str">
            <v>HRB400EФ14*12m</v>
          </cell>
          <cell r="D6074" t="str">
            <v>吨</v>
          </cell>
          <cell r="E6074">
            <v>6</v>
          </cell>
          <cell r="F6074">
            <v>45882</v>
          </cell>
          <cell r="G6074" t="str">
            <v>（中核中原-温江北林医养综合体项目）四川省成都市温江区万春大道第三人民医院东</v>
          </cell>
          <cell r="H6074" t="str">
            <v>蔡杰</v>
          </cell>
          <cell r="I6074">
            <v>18875129329</v>
          </cell>
        </row>
        <row r="6075">
          <cell r="A6075" t="str">
            <v>润耀</v>
          </cell>
          <cell r="B6075" t="str">
            <v>螺纹钢</v>
          </cell>
          <cell r="C6075" t="str">
            <v>HRB400EФ18*9m</v>
          </cell>
          <cell r="D6075" t="str">
            <v>吨</v>
          </cell>
          <cell r="E6075">
            <v>3</v>
          </cell>
          <cell r="F6075">
            <v>45882</v>
          </cell>
          <cell r="G6075" t="str">
            <v>（中核中原-温江北林医养综合体项目）四川省成都市温江区万春大道第三人民医院东</v>
          </cell>
          <cell r="H6075" t="str">
            <v>蔡杰</v>
          </cell>
          <cell r="I6075">
            <v>18875129329</v>
          </cell>
        </row>
        <row r="6076">
          <cell r="A6076" t="str">
            <v>润耀</v>
          </cell>
          <cell r="B6076" t="str">
            <v>螺纹钢</v>
          </cell>
          <cell r="C6076" t="str">
            <v>HRB400EФ18*12m</v>
          </cell>
          <cell r="D6076" t="str">
            <v>吨</v>
          </cell>
          <cell r="E6076">
            <v>6</v>
          </cell>
          <cell r="F6076">
            <v>45882</v>
          </cell>
          <cell r="G6076" t="str">
            <v>（中核中原-温江北林医养综合体项目）四川省成都市温江区万春大道第三人民医院东</v>
          </cell>
          <cell r="H6076" t="str">
            <v>蔡杰</v>
          </cell>
          <cell r="I6076">
            <v>18875129329</v>
          </cell>
        </row>
        <row r="6077">
          <cell r="A6077" t="str">
            <v>钢固融</v>
          </cell>
          <cell r="B6077" t="str">
            <v>盘螺</v>
          </cell>
          <cell r="C6077" t="str">
            <v>HRB400E Φ8</v>
          </cell>
          <cell r="D6077" t="str">
            <v>吨</v>
          </cell>
          <cell r="E6077">
            <v>12</v>
          </cell>
          <cell r="F6077">
            <v>45882</v>
          </cell>
          <cell r="G6077" t="str">
            <v>(乐山市校地共建产教融合基地建设项目一标段)四川省乐山市市中区苏稽镇周山嘴</v>
          </cell>
          <cell r="H6077" t="str">
            <v>范增云</v>
          </cell>
          <cell r="I6077">
            <v>13668153241</v>
          </cell>
        </row>
        <row r="6078">
          <cell r="A6078" t="str">
            <v>钢固融</v>
          </cell>
          <cell r="B6078" t="str">
            <v>盘螺</v>
          </cell>
          <cell r="C6078" t="str">
            <v>HRB400E Φ10</v>
          </cell>
          <cell r="D6078" t="str">
            <v>吨</v>
          </cell>
          <cell r="E6078">
            <v>30</v>
          </cell>
          <cell r="F6078">
            <v>45882</v>
          </cell>
          <cell r="G6078" t="str">
            <v>(乐山市校地共建产教融合基地建设项目一标段)四川省乐山市市中区苏稽镇周山嘴</v>
          </cell>
          <cell r="H6078" t="str">
            <v>范增云</v>
          </cell>
          <cell r="I6078">
            <v>13668153241</v>
          </cell>
        </row>
        <row r="6079">
          <cell r="A6079" t="str">
            <v>钢固融</v>
          </cell>
          <cell r="B6079" t="str">
            <v>螺纹钢</v>
          </cell>
          <cell r="C6079" t="str">
            <v>HRB400E Φ25 9m</v>
          </cell>
          <cell r="D6079" t="str">
            <v>吨</v>
          </cell>
          <cell r="E6079">
            <v>24</v>
          </cell>
          <cell r="F6079">
            <v>45882</v>
          </cell>
          <cell r="G6079" t="str">
            <v>(乐山市校地共建产教融合基地建设项目一标段)四川省乐山市市中区苏稽镇周山嘴</v>
          </cell>
          <cell r="H6079" t="str">
            <v>范增云</v>
          </cell>
          <cell r="I6079">
            <v>13668153241</v>
          </cell>
        </row>
        <row r="6080">
          <cell r="A6080" t="str">
            <v>德胜</v>
          </cell>
          <cell r="B6080" t="str">
            <v>螺纹钢</v>
          </cell>
          <cell r="C6080" t="str">
            <v>HRB400E Φ12 9m</v>
          </cell>
          <cell r="D6080" t="str">
            <v>吨</v>
          </cell>
          <cell r="E6080">
            <v>35</v>
          </cell>
          <cell r="F6080">
            <v>45882</v>
          </cell>
          <cell r="G6080" t="str">
            <v>(乐山市校地共建产教融合基地建设项目一标段)四川省乐山市市中区苏稽镇周山嘴</v>
          </cell>
          <cell r="H6080" t="str">
            <v>范增云</v>
          </cell>
          <cell r="I6080">
            <v>13668153241</v>
          </cell>
        </row>
        <row r="6081">
          <cell r="A6081" t="str">
            <v>德胜</v>
          </cell>
          <cell r="B6081" t="str">
            <v>螺纹钢</v>
          </cell>
          <cell r="C6081" t="str">
            <v>HRB400E Φ14 9m</v>
          </cell>
          <cell r="D6081" t="str">
            <v>吨</v>
          </cell>
          <cell r="E6081">
            <v>14</v>
          </cell>
          <cell r="F6081">
            <v>45882</v>
          </cell>
          <cell r="G6081" t="str">
            <v>(乐山市校地共建产教融合基地建设项目一标段)四川省乐山市市中区苏稽镇周山嘴</v>
          </cell>
          <cell r="H6081" t="str">
            <v>范增云</v>
          </cell>
          <cell r="I6081">
            <v>13668153241</v>
          </cell>
        </row>
        <row r="6082">
          <cell r="A6082" t="str">
            <v>德胜</v>
          </cell>
          <cell r="B6082" t="str">
            <v>螺纹钢</v>
          </cell>
          <cell r="C6082" t="str">
            <v>HRB400E Φ16 9m</v>
          </cell>
          <cell r="D6082" t="str">
            <v>吨</v>
          </cell>
          <cell r="E6082">
            <v>5</v>
          </cell>
          <cell r="F6082">
            <v>45882</v>
          </cell>
          <cell r="G6082" t="str">
            <v>(乐山市校地共建产教融合基地建设项目一标段)四川省乐山市市中区苏稽镇周山嘴</v>
          </cell>
          <cell r="H6082" t="str">
            <v>范增云</v>
          </cell>
          <cell r="I6082">
            <v>13668153241</v>
          </cell>
        </row>
        <row r="6083">
          <cell r="A6083" t="str">
            <v>德胜</v>
          </cell>
          <cell r="B6083" t="str">
            <v>螺纹钢</v>
          </cell>
          <cell r="C6083" t="str">
            <v>HRB400E Φ18 9m</v>
          </cell>
          <cell r="D6083" t="str">
            <v>吨</v>
          </cell>
          <cell r="E6083">
            <v>5</v>
          </cell>
          <cell r="F6083">
            <v>45882</v>
          </cell>
          <cell r="G6083" t="str">
            <v>(乐山市校地共建产教融合基地建设项目一标段)四川省乐山市市中区苏稽镇周山嘴</v>
          </cell>
          <cell r="H6083" t="str">
            <v>范增云</v>
          </cell>
          <cell r="I6083">
            <v>13668153241</v>
          </cell>
        </row>
        <row r="6084">
          <cell r="A6084" t="str">
            <v>德胜</v>
          </cell>
          <cell r="B6084" t="str">
            <v>螺纹钢</v>
          </cell>
          <cell r="C6084" t="str">
            <v>HRB400E Φ20 9m</v>
          </cell>
          <cell r="D6084" t="str">
            <v>吨</v>
          </cell>
          <cell r="E6084">
            <v>5</v>
          </cell>
          <cell r="F6084">
            <v>45882</v>
          </cell>
          <cell r="G6084" t="str">
            <v>(乐山市校地共建产教融合基地建设项目一标段)四川省乐山市市中区苏稽镇周山嘴</v>
          </cell>
          <cell r="H6084" t="str">
            <v>范增云</v>
          </cell>
          <cell r="I6084">
            <v>13668153241</v>
          </cell>
        </row>
        <row r="6085">
          <cell r="A6085" t="str">
            <v>德胜</v>
          </cell>
          <cell r="B6085" t="str">
            <v>螺纹钢</v>
          </cell>
          <cell r="C6085" t="str">
            <v>HRB400E Φ22 9m</v>
          </cell>
          <cell r="D6085" t="str">
            <v>吨</v>
          </cell>
          <cell r="E6085">
            <v>40</v>
          </cell>
          <cell r="F6085">
            <v>45882</v>
          </cell>
          <cell r="G6085" t="str">
            <v>(乐山市校地共建产教融合基地建设项目一标段)四川省乐山市市中区苏稽镇周山嘴</v>
          </cell>
          <cell r="H6085" t="str">
            <v>范增云</v>
          </cell>
          <cell r="I6085">
            <v>13668153241</v>
          </cell>
        </row>
        <row r="6086">
          <cell r="A6086" t="str">
            <v>德胜</v>
          </cell>
          <cell r="B6086" t="str">
            <v>螺纹钢</v>
          </cell>
          <cell r="C6086" t="str">
            <v>HRB400E Φ25 9m</v>
          </cell>
          <cell r="D6086" t="str">
            <v>吨</v>
          </cell>
          <cell r="E6086">
            <v>50</v>
          </cell>
          <cell r="F6086">
            <v>45882</v>
          </cell>
          <cell r="G6086" t="str">
            <v>(乐山市校地共建产教融合基地建设项目一标段)四川省乐山市市中区苏稽镇周山嘴</v>
          </cell>
          <cell r="H6086" t="str">
            <v>范增云</v>
          </cell>
          <cell r="I6086">
            <v>13668153241</v>
          </cell>
        </row>
        <row r="6087">
          <cell r="A6087" t="str">
            <v>德胜</v>
          </cell>
          <cell r="B6087" t="str">
            <v>螺纹钢</v>
          </cell>
          <cell r="C6087" t="str">
            <v>HRB400E Φ28 9m</v>
          </cell>
          <cell r="D6087" t="str">
            <v>吨</v>
          </cell>
          <cell r="E6087">
            <v>17</v>
          </cell>
          <cell r="F6087">
            <v>45882</v>
          </cell>
          <cell r="G6087" t="str">
            <v>(乐山市校地共建产教融合基地建设项目一标段)四川省乐山市市中区苏稽镇周山嘴</v>
          </cell>
          <cell r="H6087" t="str">
            <v>范增云</v>
          </cell>
          <cell r="I6087">
            <v>13668153241</v>
          </cell>
        </row>
        <row r="6088">
          <cell r="A6088" t="str">
            <v>德胜</v>
          </cell>
          <cell r="B6088" t="str">
            <v>螺纹钢</v>
          </cell>
          <cell r="C6088" t="str">
            <v>HRB400E Φ32 9m</v>
          </cell>
          <cell r="D6088" t="str">
            <v>吨</v>
          </cell>
          <cell r="E6088">
            <v>5</v>
          </cell>
          <cell r="F6088">
            <v>45882</v>
          </cell>
          <cell r="G6088" t="str">
            <v>(乐山市校地共建产教融合基地建设项目一标段)四川省乐山市市中区苏稽镇周山嘴</v>
          </cell>
          <cell r="H6088" t="str">
            <v>范增云</v>
          </cell>
          <cell r="I6088">
            <v>13668153241</v>
          </cell>
        </row>
        <row r="6089">
          <cell r="A6089" t="str">
            <v>润耀</v>
          </cell>
          <cell r="B6089" t="str">
            <v>螺纹钢</v>
          </cell>
          <cell r="C6089" t="str">
            <v>HRB400E Φ16 9m</v>
          </cell>
          <cell r="D6089" t="str">
            <v>吨</v>
          </cell>
          <cell r="E6089">
            <v>35</v>
          </cell>
          <cell r="F6089">
            <v>45883</v>
          </cell>
          <cell r="G6089" t="str">
            <v>（华西简阳西城嘉苑）四川省成都市简阳市简城街道高屋村</v>
          </cell>
          <cell r="H6089" t="str">
            <v>张瀚镭</v>
          </cell>
          <cell r="I6089">
            <v>15884666220</v>
          </cell>
        </row>
        <row r="6090">
          <cell r="A6090" t="str">
            <v>润耀</v>
          </cell>
          <cell r="B6090" t="str">
            <v>盘螺</v>
          </cell>
          <cell r="C6090" t="str">
            <v>HRB400E Φ6</v>
          </cell>
          <cell r="D6090" t="str">
            <v>吨</v>
          </cell>
          <cell r="E6090">
            <v>6</v>
          </cell>
          <cell r="F6090">
            <v>45883</v>
          </cell>
          <cell r="G6090" t="str">
            <v>（华西萌海科创农业生态谷）成都市简阳市白金山水库</v>
          </cell>
          <cell r="H6090" t="str">
            <v>石清国</v>
          </cell>
          <cell r="I6090">
            <v>13458642015</v>
          </cell>
        </row>
        <row r="6091">
          <cell r="A6091" t="str">
            <v>润耀</v>
          </cell>
          <cell r="B6091" t="str">
            <v>盘螺</v>
          </cell>
          <cell r="C6091" t="str">
            <v>HRB400E Φ8</v>
          </cell>
          <cell r="D6091" t="str">
            <v>吨</v>
          </cell>
          <cell r="E6091">
            <v>15</v>
          </cell>
          <cell r="F6091">
            <v>45883</v>
          </cell>
          <cell r="G6091" t="str">
            <v>（华西萌海科创农业生态谷）成都市简阳市白金山水库</v>
          </cell>
          <cell r="H6091" t="str">
            <v>石清国</v>
          </cell>
          <cell r="I6091">
            <v>13458642015</v>
          </cell>
        </row>
        <row r="6092">
          <cell r="A6092" t="str">
            <v>润耀</v>
          </cell>
          <cell r="B6092" t="str">
            <v>盘螺</v>
          </cell>
          <cell r="C6092" t="str">
            <v>HRB400E Φ10</v>
          </cell>
          <cell r="D6092" t="str">
            <v>吨</v>
          </cell>
          <cell r="E6092">
            <v>15</v>
          </cell>
          <cell r="F6092">
            <v>45883</v>
          </cell>
          <cell r="G6092" t="str">
            <v>（华西萌海科创农业生态谷）成都市简阳市白金山水库</v>
          </cell>
          <cell r="H6092" t="str">
            <v>石清国</v>
          </cell>
          <cell r="I6092">
            <v>13458642015</v>
          </cell>
        </row>
        <row r="6093">
          <cell r="A6093" t="str">
            <v>钢固融</v>
          </cell>
          <cell r="B6093" t="str">
            <v>盘螺</v>
          </cell>
          <cell r="C6093" t="str">
            <v>HRB400E Φ12</v>
          </cell>
          <cell r="D6093" t="str">
            <v>吨</v>
          </cell>
          <cell r="E6093">
            <v>18</v>
          </cell>
          <cell r="F6093">
            <v>45883</v>
          </cell>
          <cell r="G6093" t="str">
            <v>(乐山市校地共建产教融合基地建设项目二标段)四川省乐山市市中区苏稽镇</v>
          </cell>
          <cell r="H6093" t="str">
            <v>彭江涛</v>
          </cell>
          <cell r="I6093">
            <v>13990276572</v>
          </cell>
        </row>
        <row r="6094">
          <cell r="A6094" t="str">
            <v>钢固融</v>
          </cell>
          <cell r="B6094" t="str">
            <v>螺纹钢</v>
          </cell>
          <cell r="C6094" t="str">
            <v>HRB400E Φ14 12m</v>
          </cell>
          <cell r="D6094" t="str">
            <v>吨</v>
          </cell>
          <cell r="E6094">
            <v>8</v>
          </cell>
          <cell r="F6094">
            <v>45883</v>
          </cell>
          <cell r="G6094" t="str">
            <v>(乐山市校地共建产教融合基地建设项目二标段)四川省乐山市市中区苏稽镇</v>
          </cell>
          <cell r="H6094" t="str">
            <v>彭江涛</v>
          </cell>
          <cell r="I6094">
            <v>13990276572</v>
          </cell>
        </row>
        <row r="6095">
          <cell r="A6095" t="str">
            <v>钢固融</v>
          </cell>
          <cell r="B6095" t="str">
            <v>螺纹钢</v>
          </cell>
          <cell r="C6095" t="str">
            <v>HRB500E Φ12 12m</v>
          </cell>
          <cell r="D6095" t="str">
            <v>吨</v>
          </cell>
          <cell r="E6095">
            <v>5</v>
          </cell>
          <cell r="F6095">
            <v>45883</v>
          </cell>
          <cell r="G6095" t="str">
            <v>(乐山市校地共建产教融合基地建设项目二标段)四川省乐山市市中区苏稽镇</v>
          </cell>
          <cell r="H6095" t="str">
            <v>彭江涛</v>
          </cell>
          <cell r="I6095">
            <v>13990276572</v>
          </cell>
        </row>
        <row r="6096">
          <cell r="A6096" t="str">
            <v>德胜</v>
          </cell>
          <cell r="B6096" t="str">
            <v>螺纹钢</v>
          </cell>
          <cell r="C6096" t="str">
            <v>HRB400E Φ25 12m</v>
          </cell>
          <cell r="D6096" t="str">
            <v>吨</v>
          </cell>
          <cell r="E6096">
            <v>35</v>
          </cell>
          <cell r="F6096">
            <v>45883</v>
          </cell>
          <cell r="G6096" t="str">
            <v>(乐山市校地共建产教融合基地建设项目二标段)四川省乐山市市中区苏稽镇</v>
          </cell>
          <cell r="H6096" t="str">
            <v>彭江涛</v>
          </cell>
          <cell r="I6096">
            <v>13990276572</v>
          </cell>
        </row>
        <row r="6097">
          <cell r="A6097" t="str">
            <v>德胜</v>
          </cell>
          <cell r="B6097" t="str">
            <v>螺纹钢</v>
          </cell>
          <cell r="C6097" t="str">
            <v>HRB500E Φ22 12m</v>
          </cell>
          <cell r="D6097" t="str">
            <v>吨</v>
          </cell>
          <cell r="E6097">
            <v>5</v>
          </cell>
          <cell r="F6097">
            <v>45883</v>
          </cell>
          <cell r="G6097" t="str">
            <v>(乐山市校地共建产教融合基地建设项目二标段)四川省乐山市市中区苏稽镇</v>
          </cell>
          <cell r="H6097" t="str">
            <v>彭江涛</v>
          </cell>
          <cell r="I6097">
            <v>13990276572</v>
          </cell>
        </row>
        <row r="6098">
          <cell r="A6098" t="str">
            <v>德胜</v>
          </cell>
          <cell r="B6098" t="str">
            <v>螺纹钢</v>
          </cell>
          <cell r="C6098" t="str">
            <v>HRB500E Φ25 12m</v>
          </cell>
          <cell r="D6098" t="str">
            <v>吨</v>
          </cell>
          <cell r="E6098">
            <v>20</v>
          </cell>
          <cell r="F6098">
            <v>45883</v>
          </cell>
          <cell r="G6098" t="str">
            <v>(乐山市校地共建产教融合基地建设项目二标段)四川省乐山市市中区苏稽镇</v>
          </cell>
          <cell r="H6098" t="str">
            <v>彭江涛</v>
          </cell>
          <cell r="I6098">
            <v>13990276572</v>
          </cell>
        </row>
        <row r="6099">
          <cell r="A6099" t="str">
            <v>德胜</v>
          </cell>
          <cell r="B6099" t="str">
            <v>螺纹钢</v>
          </cell>
          <cell r="C6099" t="str">
            <v>HRB500E Φ32 12m</v>
          </cell>
          <cell r="D6099" t="str">
            <v>吨</v>
          </cell>
          <cell r="E6099">
            <v>10</v>
          </cell>
          <cell r="F6099">
            <v>45883</v>
          </cell>
          <cell r="G6099" t="str">
            <v>(乐山市校地共建产教融合基地建设项目二标段)四川省乐山市市中区苏稽镇</v>
          </cell>
          <cell r="H6099" t="str">
            <v>彭江涛</v>
          </cell>
          <cell r="I6099">
            <v>13990276572</v>
          </cell>
        </row>
        <row r="6100">
          <cell r="A6100" t="str">
            <v>德胜</v>
          </cell>
          <cell r="B6100" t="str">
            <v>螺纹钢</v>
          </cell>
          <cell r="C6100" t="str">
            <v>HRB400EΦ32*9m</v>
          </cell>
          <cell r="D6100" t="str">
            <v>吨</v>
          </cell>
          <cell r="E6100">
            <v>35</v>
          </cell>
          <cell r="F6100">
            <v>45883</v>
          </cell>
          <cell r="G6100" t="str">
            <v>（中铁一局-大渡河项目）乐山市峨边县沙坪镇中铁一局钢筋加工厂（污水处理厂）</v>
          </cell>
          <cell r="H6100" t="str">
            <v>吕春春</v>
          </cell>
          <cell r="I6100">
            <v>18329268222</v>
          </cell>
        </row>
        <row r="6101">
          <cell r="A6101" t="str">
            <v>泸钢</v>
          </cell>
          <cell r="B6101" t="str">
            <v>螺纹钢</v>
          </cell>
          <cell r="C6101" t="str">
            <v>HRB400E Φ28×12米</v>
          </cell>
          <cell r="D6101" t="str">
            <v>吨</v>
          </cell>
          <cell r="E6101">
            <v>70</v>
          </cell>
          <cell r="F6101">
            <v>45883</v>
          </cell>
          <cell r="G6101" t="str">
            <v>（自永2标九局西南分公司钢筋棚）四川省自贡市骑龙镇大湾村</v>
          </cell>
          <cell r="H6101" t="str">
            <v>袁洪浩</v>
          </cell>
          <cell r="I6101">
            <v>18272354498</v>
          </cell>
        </row>
        <row r="6102">
          <cell r="A6102" t="str">
            <v>泸钢</v>
          </cell>
          <cell r="B6102" t="str">
            <v>盘螺</v>
          </cell>
          <cell r="C6102" t="str">
            <v>HRB400E Φ12</v>
          </cell>
          <cell r="D6102" t="str">
            <v>吨</v>
          </cell>
          <cell r="E6102">
            <v>35</v>
          </cell>
          <cell r="F6102">
            <v>45883</v>
          </cell>
          <cell r="G6102" t="str">
            <v>（自永2标九局西南分公司钢筋棚）四川省自贡市骑龙镇大湾村</v>
          </cell>
          <cell r="H6102" t="str">
            <v>袁洪浩</v>
          </cell>
          <cell r="I6102">
            <v>18272354498</v>
          </cell>
        </row>
        <row r="6103">
          <cell r="A6103" t="str">
            <v>德胜</v>
          </cell>
          <cell r="B6103" t="str">
            <v>螺纹钢</v>
          </cell>
          <cell r="C6103" t="str">
            <v>HRB400E Φ25 12m</v>
          </cell>
          <cell r="D6103" t="str">
            <v>吨</v>
          </cell>
          <cell r="E6103">
            <v>35</v>
          </cell>
          <cell r="F6103">
            <v>45883</v>
          </cell>
          <cell r="G6103" t="str">
            <v>（中铁十局-资乐高速4标）四川省眉山市仁寿县彰加镇华炉村中铁十局资乐高速3#钢筋场</v>
          </cell>
          <cell r="H6103" t="str">
            <v>杨飞</v>
          </cell>
          <cell r="I6103">
            <v>15667998777</v>
          </cell>
        </row>
        <row r="6104">
          <cell r="A6104" t="str">
            <v>德胜</v>
          </cell>
          <cell r="B6104" t="str">
            <v>螺纹钢</v>
          </cell>
          <cell r="C6104" t="str">
            <v>HRB500E Φ25 9m</v>
          </cell>
          <cell r="D6104" t="str">
            <v>吨</v>
          </cell>
          <cell r="E6104">
            <v>35</v>
          </cell>
          <cell r="F6104">
            <v>45883</v>
          </cell>
          <cell r="G6104" t="str">
            <v>（中铁十局-资乐高速4标）四川省眉山市仁寿县彰加镇华炉村中铁十局资乐高速3#钢筋场</v>
          </cell>
          <cell r="H6104" t="str">
            <v>杨飞</v>
          </cell>
          <cell r="I6104">
            <v>15667998777</v>
          </cell>
        </row>
        <row r="6105">
          <cell r="A6105" t="str">
            <v>德胜</v>
          </cell>
          <cell r="B6105" t="str">
            <v>螺纹钢</v>
          </cell>
          <cell r="C6105" t="str">
            <v>HRB500E Φ25 12m</v>
          </cell>
          <cell r="D6105" t="str">
            <v>吨</v>
          </cell>
          <cell r="E6105">
            <v>35</v>
          </cell>
          <cell r="F6105">
            <v>45883</v>
          </cell>
          <cell r="G6105" t="str">
            <v>（中铁广州局-资乐高速5标）四川省乐山市井研县希望大道116号</v>
          </cell>
          <cell r="H6105" t="str">
            <v>廖俊杰</v>
          </cell>
          <cell r="I6105">
            <v>15775100965</v>
          </cell>
        </row>
        <row r="6106">
          <cell r="A6106" t="str">
            <v>德胜</v>
          </cell>
          <cell r="B6106" t="str">
            <v>螺纹钢</v>
          </cell>
          <cell r="C6106" t="str">
            <v>HRB400E Φ22 12m</v>
          </cell>
          <cell r="D6106" t="str">
            <v>吨</v>
          </cell>
          <cell r="E6106">
            <v>35</v>
          </cell>
          <cell r="F6106">
            <v>45883</v>
          </cell>
          <cell r="G6106" t="str">
            <v>（中铁广州局-资乐高速5标）四川省乐山市井研县希望大道116号</v>
          </cell>
          <cell r="H6106" t="str">
            <v>廖俊杰</v>
          </cell>
          <cell r="I6106">
            <v>15775100965</v>
          </cell>
        </row>
        <row r="6107">
          <cell r="A6107" t="str">
            <v>德胜</v>
          </cell>
          <cell r="B6107" t="str">
            <v>螺纹钢</v>
          </cell>
          <cell r="C6107" t="str">
            <v>HRB400E Φ12 9m</v>
          </cell>
          <cell r="D6107" t="str">
            <v>吨</v>
          </cell>
          <cell r="E6107">
            <v>17</v>
          </cell>
          <cell r="F6107">
            <v>45883</v>
          </cell>
          <cell r="G6107" t="str">
            <v>（中铁广州局-资乐高速5标）四川省乐山市井研县希望大道116号</v>
          </cell>
          <cell r="H6107" t="str">
            <v>廖俊杰</v>
          </cell>
          <cell r="I6107">
            <v>15775100965</v>
          </cell>
        </row>
        <row r="6108">
          <cell r="A6108" t="str">
            <v>德胜</v>
          </cell>
          <cell r="B6108" t="str">
            <v>螺纹钢</v>
          </cell>
          <cell r="C6108" t="str">
            <v>HRB400E Φ16 9m</v>
          </cell>
          <cell r="D6108" t="str">
            <v>吨</v>
          </cell>
          <cell r="E6108">
            <v>17</v>
          </cell>
          <cell r="F6108">
            <v>45883</v>
          </cell>
          <cell r="G6108" t="str">
            <v>（中铁广州局-资乐高速5标）四川省乐山市井研县希望大道116号</v>
          </cell>
          <cell r="H6108" t="str">
            <v>廖俊杰</v>
          </cell>
          <cell r="I6108">
            <v>15775100965</v>
          </cell>
        </row>
        <row r="6109">
          <cell r="A6109" t="str">
            <v>润耀</v>
          </cell>
          <cell r="B6109" t="str">
            <v>螺纹钢</v>
          </cell>
          <cell r="C6109" t="str">
            <v>HRB400E Φ12 9m</v>
          </cell>
          <cell r="D6109" t="str">
            <v>吨</v>
          </cell>
          <cell r="E6109">
            <v>35</v>
          </cell>
          <cell r="F6109">
            <v>45883</v>
          </cell>
          <cell r="G6109" t="str">
            <v>（中铁北京局-资乐高速6标）四川省乐山市市中区土主镇资乐高速TJ6标项目试验室</v>
          </cell>
          <cell r="H6109" t="str">
            <v>刘岩</v>
          </cell>
          <cell r="I6109">
            <v>18543566469</v>
          </cell>
        </row>
        <row r="6110">
          <cell r="A6110" t="str">
            <v>润耀</v>
          </cell>
          <cell r="B6110" t="str">
            <v>螺纹钢</v>
          </cell>
          <cell r="C6110" t="str">
            <v>HRB400E Φ12 12m</v>
          </cell>
          <cell r="D6110" t="str">
            <v>吨</v>
          </cell>
          <cell r="E6110">
            <v>35</v>
          </cell>
          <cell r="F6110">
            <v>45883</v>
          </cell>
          <cell r="G6110" t="str">
            <v>（中铁北京局-资乐高速6标）四川省乐山市市中区土主镇资乐高速TJ6标项目试验室</v>
          </cell>
          <cell r="H6110" t="str">
            <v>刘岩</v>
          </cell>
          <cell r="I6110">
            <v>18543566469</v>
          </cell>
        </row>
        <row r="6111">
          <cell r="A6111" t="str">
            <v>润耀</v>
          </cell>
          <cell r="B6111" t="str">
            <v>盘螺</v>
          </cell>
          <cell r="C6111" t="str">
            <v>HRB400E Φ12</v>
          </cell>
          <cell r="D6111" t="str">
            <v>吨</v>
          </cell>
          <cell r="E6111">
            <v>35</v>
          </cell>
          <cell r="F6111">
            <v>45883</v>
          </cell>
          <cell r="G6111" t="str">
            <v>（中铁北京局-资乐高速6标）四川省乐山市市中区土主镇资乐高速TJ6标项目试验室</v>
          </cell>
          <cell r="H6111" t="str">
            <v>刘岩</v>
          </cell>
          <cell r="I6111">
            <v>18543566469</v>
          </cell>
        </row>
        <row r="6112">
          <cell r="A6112" t="str">
            <v>润耀</v>
          </cell>
          <cell r="B6112" t="str">
            <v>盘螺</v>
          </cell>
          <cell r="C6112" t="str">
            <v>HRB400E Φ12</v>
          </cell>
          <cell r="D6112" t="str">
            <v>吨</v>
          </cell>
          <cell r="E6112">
            <v>35</v>
          </cell>
          <cell r="F6112">
            <v>45883</v>
          </cell>
          <cell r="G6112" t="str">
            <v>（中铁广州局-资乐高速5标）四川省乐山市井研县希望大道116号</v>
          </cell>
          <cell r="H6112" t="str">
            <v>廖俊杰</v>
          </cell>
          <cell r="I6112">
            <v>15775100965</v>
          </cell>
        </row>
        <row r="6113">
          <cell r="A6113" t="str">
            <v>德胜恒嘉</v>
          </cell>
          <cell r="B6113" t="str">
            <v>螺纹钢</v>
          </cell>
          <cell r="C6113" t="str">
            <v>HRB400E Φ32×9米</v>
          </cell>
          <cell r="D6113" t="str">
            <v>吨</v>
          </cell>
          <cell r="E6113">
            <v>35</v>
          </cell>
          <cell r="F6113">
            <v>45884</v>
          </cell>
          <cell r="G6113" t="str">
            <v>（自永1标八局二分公司钢筋棚）四川省自贡市大安区牛佛镇</v>
          </cell>
          <cell r="H6113" t="str">
            <v>王君杰</v>
          </cell>
          <cell r="I6113">
            <v>18919619850</v>
          </cell>
        </row>
        <row r="6114">
          <cell r="A6114" t="str">
            <v>德胜恒嘉</v>
          </cell>
          <cell r="B6114" t="str">
            <v>螺纹钢</v>
          </cell>
          <cell r="C6114" t="str">
            <v>HRB400E Φ28×9米</v>
          </cell>
          <cell r="D6114" t="str">
            <v>吨</v>
          </cell>
          <cell r="E6114">
            <v>35</v>
          </cell>
          <cell r="F6114">
            <v>45884</v>
          </cell>
          <cell r="G6114" t="str">
            <v>（自永2标九局西南分公司钢筋棚）四川省自贡市骑龙镇大湾村</v>
          </cell>
          <cell r="H6114" t="str">
            <v>袁洪浩</v>
          </cell>
          <cell r="I6114">
            <v>18272354498</v>
          </cell>
        </row>
        <row r="6115">
          <cell r="A6115" t="str">
            <v>德胜恒嘉</v>
          </cell>
          <cell r="B6115" t="str">
            <v>螺纹钢</v>
          </cell>
          <cell r="C6115" t="str">
            <v>HRB500E Φ28×9米</v>
          </cell>
          <cell r="D6115" t="str">
            <v>吨</v>
          </cell>
          <cell r="E6115">
            <v>35</v>
          </cell>
          <cell r="F6115">
            <v>45884</v>
          </cell>
          <cell r="G6115" t="str">
            <v>（自永2标九局西南分公司钢筋棚）四川省自贡市骑龙镇大湾村</v>
          </cell>
          <cell r="H6115" t="str">
            <v>袁洪浩</v>
          </cell>
          <cell r="I6115">
            <v>18272354498</v>
          </cell>
        </row>
        <row r="6116">
          <cell r="A6116" t="str">
            <v>泸钢</v>
          </cell>
          <cell r="B6116" t="str">
            <v>高线</v>
          </cell>
          <cell r="C6116" t="str">
            <v>HPB300  Φ8</v>
          </cell>
          <cell r="D6116" t="str">
            <v>吨</v>
          </cell>
          <cell r="E6116">
            <v>17</v>
          </cell>
          <cell r="F6116">
            <v>45884</v>
          </cell>
          <cell r="G6116" t="str">
            <v>自永4标一局四公司（四川省内江市隆昌市金鹅街道自永4标一局四公司钢筋棚）</v>
          </cell>
          <cell r="H6116" t="str">
            <v>郝优</v>
          </cell>
          <cell r="I6116">
            <v>13891371707</v>
          </cell>
        </row>
        <row r="6117">
          <cell r="A6117" t="str">
            <v>泸钢</v>
          </cell>
          <cell r="B6117" t="str">
            <v>高线</v>
          </cell>
          <cell r="C6117" t="str">
            <v>HPB300  Φ10</v>
          </cell>
          <cell r="D6117" t="str">
            <v>吨</v>
          </cell>
          <cell r="E6117">
            <v>17</v>
          </cell>
          <cell r="F6117">
            <v>45884</v>
          </cell>
          <cell r="G6117" t="str">
            <v>自永4标一局四公司（四川省内江市隆昌市金鹅街道自永4标一局四公司钢筋棚）</v>
          </cell>
          <cell r="H6117" t="str">
            <v>郝优</v>
          </cell>
          <cell r="I6117">
            <v>13891371707</v>
          </cell>
        </row>
        <row r="6118">
          <cell r="A6118" t="str">
            <v>达钢</v>
          </cell>
          <cell r="B6118" t="str">
            <v>螺纹钢</v>
          </cell>
          <cell r="C6118" t="str">
            <v>HRB400E Φ25 9m</v>
          </cell>
          <cell r="D6118" t="str">
            <v>吨</v>
          </cell>
          <cell r="E6118">
            <v>12</v>
          </cell>
          <cell r="F6118">
            <v>45884</v>
          </cell>
          <cell r="G6118" t="str">
            <v>（商投建工达州中医药科技园-4工区-8号楼）达州市通川区达州中医药职业学院犀牛大道北段</v>
          </cell>
          <cell r="H6118" t="str">
            <v>张扬</v>
          </cell>
          <cell r="I6118">
            <v>18381904567</v>
          </cell>
        </row>
        <row r="6119">
          <cell r="A6119" t="str">
            <v>达钢</v>
          </cell>
          <cell r="B6119" t="str">
            <v>螺纹钢</v>
          </cell>
          <cell r="C6119" t="str">
            <v>HRB500E Φ12</v>
          </cell>
          <cell r="D6119" t="str">
            <v>吨</v>
          </cell>
          <cell r="E6119">
            <v>6</v>
          </cell>
          <cell r="F6119">
            <v>45884</v>
          </cell>
          <cell r="G6119" t="str">
            <v>（商投建工达州中医药科技园-4工区-8号楼）达州市通川区达州中医药职业学院犀牛大道北段</v>
          </cell>
          <cell r="H6119" t="str">
            <v>张扬</v>
          </cell>
          <cell r="I6119">
            <v>18381904567</v>
          </cell>
        </row>
        <row r="6120">
          <cell r="A6120" t="str">
            <v>达钢</v>
          </cell>
          <cell r="B6120" t="str">
            <v>螺纹钢</v>
          </cell>
          <cell r="C6120" t="str">
            <v>HRB500E Φ25</v>
          </cell>
          <cell r="D6120" t="str">
            <v>吨</v>
          </cell>
          <cell r="E6120">
            <v>21</v>
          </cell>
          <cell r="F6120">
            <v>45884</v>
          </cell>
          <cell r="G6120" t="str">
            <v>（商投建工达州中医药科技园-4工区-8号楼）达州市通川区达州中医药职业学院犀牛大道北段</v>
          </cell>
          <cell r="H6120" t="str">
            <v>张扬</v>
          </cell>
          <cell r="I6120">
            <v>18381904567</v>
          </cell>
        </row>
        <row r="6121">
          <cell r="A6121" t="str">
            <v>润耀</v>
          </cell>
          <cell r="B6121" t="str">
            <v>螺纹钢</v>
          </cell>
          <cell r="C6121" t="str">
            <v>HRB400E Φ16 9m</v>
          </cell>
          <cell r="D6121" t="str">
            <v>吨</v>
          </cell>
          <cell r="E6121">
            <v>15</v>
          </cell>
          <cell r="F6121">
            <v>45884</v>
          </cell>
          <cell r="G6121" t="str">
            <v>(五冶建设扩建艺体中学二期工程)四川省成都市双流区光荣路成都艺体中学南200米</v>
          </cell>
          <cell r="H6121" t="str">
            <v>谢序强</v>
          </cell>
          <cell r="I6121">
            <v>13458588232</v>
          </cell>
        </row>
        <row r="6122">
          <cell r="A6122" t="str">
            <v>润耀</v>
          </cell>
          <cell r="B6122" t="str">
            <v>螺纹钢</v>
          </cell>
          <cell r="C6122" t="str">
            <v>HRB500E Φ20</v>
          </cell>
          <cell r="D6122" t="str">
            <v>吨</v>
          </cell>
          <cell r="E6122">
            <v>15</v>
          </cell>
          <cell r="F6122">
            <v>45884</v>
          </cell>
          <cell r="G6122" t="str">
            <v>(五冶建设扩建艺体中学二期工程)四川省成都市双流区光荣路成都艺体中学南200米</v>
          </cell>
          <cell r="H6122" t="str">
            <v>谢序强</v>
          </cell>
          <cell r="I6122">
            <v>13458588232</v>
          </cell>
        </row>
        <row r="6123">
          <cell r="A6123" t="str">
            <v>润耀</v>
          </cell>
          <cell r="B6123" t="str">
            <v>螺纹钢</v>
          </cell>
          <cell r="C6123" t="str">
            <v>HRB500E Φ22</v>
          </cell>
          <cell r="D6123" t="str">
            <v>吨</v>
          </cell>
          <cell r="E6123">
            <v>15</v>
          </cell>
          <cell r="F6123">
            <v>45884</v>
          </cell>
          <cell r="G6123" t="str">
            <v>(五冶建设扩建艺体中学二期工程)四川省成都市双流区光荣路成都艺体中学南200米</v>
          </cell>
          <cell r="H6123" t="str">
            <v>谢序强</v>
          </cell>
          <cell r="I6123">
            <v>13458588232</v>
          </cell>
        </row>
        <row r="6124">
          <cell r="A6124" t="str">
            <v>润耀</v>
          </cell>
          <cell r="B6124" t="str">
            <v>螺纹钢</v>
          </cell>
          <cell r="C6124" t="str">
            <v>HRB500E Φ25</v>
          </cell>
          <cell r="D6124" t="str">
            <v>吨</v>
          </cell>
          <cell r="E6124">
            <v>25</v>
          </cell>
          <cell r="F6124">
            <v>45884</v>
          </cell>
          <cell r="G6124" t="str">
            <v>(五冶建设扩建艺体中学二期工程)四川省成都市双流区光荣路成都艺体中学南200米</v>
          </cell>
          <cell r="H6124" t="str">
            <v>谢序强</v>
          </cell>
          <cell r="I6124">
            <v>13458588232</v>
          </cell>
        </row>
        <row r="6125">
          <cell r="A6125" t="str">
            <v>润耀</v>
          </cell>
          <cell r="B6125" t="str">
            <v>螺纹钢</v>
          </cell>
          <cell r="C6125" t="str">
            <v>HRB500EФ14*9m</v>
          </cell>
          <cell r="D6125" t="str">
            <v>吨</v>
          </cell>
          <cell r="E6125">
            <v>15</v>
          </cell>
          <cell r="F6125">
            <v>45884</v>
          </cell>
          <cell r="G6125" t="str">
            <v>（中核中原-温江北林医养综合体项目）四川省成都市温江区万春大道第三人民医院东</v>
          </cell>
          <cell r="H6125" t="str">
            <v>蔡杰</v>
          </cell>
          <cell r="I6125">
            <v>18875129329</v>
          </cell>
        </row>
        <row r="6126">
          <cell r="A6126" t="str">
            <v>润耀</v>
          </cell>
          <cell r="B6126" t="str">
            <v>螺纹钢</v>
          </cell>
          <cell r="C6126" t="str">
            <v>HRB500EФ20*9m</v>
          </cell>
          <cell r="D6126" t="str">
            <v>吨</v>
          </cell>
          <cell r="E6126">
            <v>10</v>
          </cell>
          <cell r="F6126">
            <v>45884</v>
          </cell>
          <cell r="G6126" t="str">
            <v>（中核中原-温江北林医养综合体项目）四川省成都市温江区万春大道第三人民医院东</v>
          </cell>
          <cell r="H6126" t="str">
            <v>蔡杰</v>
          </cell>
          <cell r="I6126">
            <v>18875129329</v>
          </cell>
        </row>
        <row r="6127">
          <cell r="A6127" t="str">
            <v>润耀</v>
          </cell>
          <cell r="B6127" t="str">
            <v>螺纹钢</v>
          </cell>
          <cell r="C6127" t="str">
            <v>HRB500EФ22*9m</v>
          </cell>
          <cell r="D6127" t="str">
            <v>吨</v>
          </cell>
          <cell r="E6127">
            <v>10</v>
          </cell>
          <cell r="F6127">
            <v>45884</v>
          </cell>
          <cell r="G6127" t="str">
            <v>（中核中原-温江北林医养综合体项目）四川省成都市温江区万春大道第三人民医院东</v>
          </cell>
          <cell r="H6127" t="str">
            <v>蔡杰</v>
          </cell>
          <cell r="I6127">
            <v>18875129329</v>
          </cell>
        </row>
        <row r="6128">
          <cell r="A6128" t="str">
            <v>钢固融</v>
          </cell>
          <cell r="B6128" t="str">
            <v>螺纹钢</v>
          </cell>
          <cell r="C6128" t="str">
            <v>HRB400EФ14*12m</v>
          </cell>
          <cell r="D6128" t="str">
            <v>吨</v>
          </cell>
          <cell r="E6128">
            <v>10</v>
          </cell>
          <cell r="F6128">
            <v>45884</v>
          </cell>
          <cell r="G6128" t="str">
            <v>（中核中原-温江北林医养综合体项目）四川省成都市温江区万春大道第三人民医院东</v>
          </cell>
          <cell r="H6128" t="str">
            <v>蔡杰</v>
          </cell>
          <cell r="I6128">
            <v>18875129329</v>
          </cell>
        </row>
        <row r="6129">
          <cell r="A6129" t="str">
            <v>钢固融</v>
          </cell>
          <cell r="B6129" t="str">
            <v>螺纹钢</v>
          </cell>
          <cell r="C6129" t="str">
            <v>HRB500EФ20*12m</v>
          </cell>
          <cell r="D6129" t="str">
            <v>吨</v>
          </cell>
          <cell r="E6129">
            <v>10</v>
          </cell>
          <cell r="F6129">
            <v>45884</v>
          </cell>
          <cell r="G6129" t="str">
            <v>（中核中原-温江北林医养综合体项目）四川省成都市温江区万春大道第三人民医院东</v>
          </cell>
          <cell r="H6129" t="str">
            <v>蔡杰</v>
          </cell>
          <cell r="I6129">
            <v>18875129329</v>
          </cell>
        </row>
        <row r="6130">
          <cell r="A6130" t="str">
            <v>钢固融</v>
          </cell>
          <cell r="B6130" t="str">
            <v>螺纹钢</v>
          </cell>
          <cell r="C6130" t="str">
            <v>HRB500EФ22*12m</v>
          </cell>
          <cell r="D6130" t="str">
            <v>吨</v>
          </cell>
          <cell r="E6130">
            <v>10</v>
          </cell>
          <cell r="F6130">
            <v>45884</v>
          </cell>
          <cell r="G6130" t="str">
            <v>（中核中原-温江北林医养综合体项目）四川省成都市温江区万春大道第三人民医院东</v>
          </cell>
          <cell r="H6130" t="str">
            <v>蔡杰</v>
          </cell>
          <cell r="I6130">
            <v>18875129329</v>
          </cell>
        </row>
        <row r="6131">
          <cell r="A6131" t="str">
            <v>钢固融</v>
          </cell>
          <cell r="B6131" t="str">
            <v>螺纹钢</v>
          </cell>
          <cell r="C6131" t="str">
            <v>HRB500EФ25*12m</v>
          </cell>
          <cell r="D6131" t="str">
            <v>吨</v>
          </cell>
          <cell r="E6131">
            <v>5</v>
          </cell>
          <cell r="F6131">
            <v>45884</v>
          </cell>
          <cell r="G6131" t="str">
            <v>（中核中原-温江北林医养综合体项目）四川省成都市温江区万春大道第三人民医院东</v>
          </cell>
          <cell r="H6131" t="str">
            <v>蔡杰</v>
          </cell>
          <cell r="I6131">
            <v>18875129329</v>
          </cell>
        </row>
        <row r="6132">
          <cell r="A6132" t="str">
            <v>润耀</v>
          </cell>
          <cell r="B6132" t="str">
            <v>螺纹钢</v>
          </cell>
          <cell r="C6132" t="str">
            <v>HRB400E Φ12 9m</v>
          </cell>
          <cell r="D6132" t="str">
            <v>吨</v>
          </cell>
          <cell r="E6132">
            <v>35</v>
          </cell>
          <cell r="F6132">
            <v>45884</v>
          </cell>
          <cell r="G6132" t="str">
            <v>（中铁十局-资乐高速4标）四川省眉山市仁寿县彰加镇华炉村中铁十局资乐高速3#钢筋场</v>
          </cell>
          <cell r="H6132" t="str">
            <v>杨飞</v>
          </cell>
          <cell r="I6132">
            <v>15667998777</v>
          </cell>
        </row>
        <row r="6133">
          <cell r="A6133" t="str">
            <v>润耀</v>
          </cell>
          <cell r="B6133" t="str">
            <v>螺纹钢</v>
          </cell>
          <cell r="C6133" t="str">
            <v>HRB400E Φ16 12m</v>
          </cell>
          <cell r="D6133" t="str">
            <v>吨</v>
          </cell>
          <cell r="E6133">
            <v>35</v>
          </cell>
          <cell r="F6133">
            <v>45884</v>
          </cell>
          <cell r="G6133" t="str">
            <v>（中铁广州局-资乐高速5标）四川省乐山市井研县希望大道116号</v>
          </cell>
          <cell r="H6133" t="str">
            <v>廖俊杰</v>
          </cell>
          <cell r="I6133">
            <v>15775100965</v>
          </cell>
        </row>
        <row r="6134">
          <cell r="A6134" t="str">
            <v>钢固融</v>
          </cell>
          <cell r="B6134" t="str">
            <v>圆钢</v>
          </cell>
          <cell r="C6134" t="str">
            <v>HPB300Ф20</v>
          </cell>
          <cell r="D6134" t="str">
            <v>吨</v>
          </cell>
          <cell r="E6134">
            <v>35</v>
          </cell>
          <cell r="F6134">
            <v>45884</v>
          </cell>
          <cell r="G6134" t="str">
            <v>（中铁一局四公司康新高速TJ1-1标雅加梗隧道）四川省甘孜州康定市雅加梗路基</v>
          </cell>
          <cell r="H6134" t="str">
            <v>刘子任</v>
          </cell>
          <cell r="I6134">
            <v>18784539677</v>
          </cell>
        </row>
        <row r="6135">
          <cell r="A6135" t="str">
            <v>钢固融</v>
          </cell>
          <cell r="B6135" t="str">
            <v>圆钢</v>
          </cell>
          <cell r="C6135" t="str">
            <v>HPB300Ф16</v>
          </cell>
          <cell r="D6135" t="str">
            <v>吨</v>
          </cell>
          <cell r="E6135">
            <v>35</v>
          </cell>
          <cell r="F6135">
            <v>45884</v>
          </cell>
          <cell r="G6135" t="str">
            <v>（中铁一局四公司康新高速TJ1-1标雅加梗隧道）四川省甘孜州康定市雅加梗路基</v>
          </cell>
          <cell r="H6135" t="str">
            <v>刘子任</v>
          </cell>
          <cell r="I6135">
            <v>18784539677</v>
          </cell>
        </row>
        <row r="6136">
          <cell r="A6136" t="str">
            <v>钢固融</v>
          </cell>
          <cell r="B6136" t="str">
            <v>盘圆</v>
          </cell>
          <cell r="C6136" t="str">
            <v>HPB300Φ6</v>
          </cell>
          <cell r="D6136" t="str">
            <v>吨</v>
          </cell>
          <cell r="E6136">
            <v>18</v>
          </cell>
          <cell r="F6136">
            <v>45884</v>
          </cell>
          <cell r="G6136" t="str">
            <v>（中核华兴）四川天府新区585研发中心项目（一期）二标段（科学城中路东段）</v>
          </cell>
          <cell r="H6136" t="str">
            <v>杨远发</v>
          </cell>
          <cell r="I6136">
            <v>13881399439</v>
          </cell>
        </row>
        <row r="6137">
          <cell r="A6137" t="str">
            <v>钢固融</v>
          </cell>
          <cell r="B6137" t="str">
            <v>盘螺</v>
          </cell>
          <cell r="C6137" t="str">
            <v>HRB400EΦ 8mm</v>
          </cell>
          <cell r="D6137" t="str">
            <v>吨</v>
          </cell>
          <cell r="E6137">
            <v>4</v>
          </cell>
          <cell r="F6137">
            <v>45884</v>
          </cell>
          <cell r="G6137" t="str">
            <v>（中核华兴）四川天府新区585研发中心项目（一期）二标段（科学城中路东段）</v>
          </cell>
          <cell r="H6137" t="str">
            <v>杨远发</v>
          </cell>
          <cell r="I6137">
            <v>13881399439</v>
          </cell>
        </row>
        <row r="6138">
          <cell r="A6138" t="str">
            <v>钢固融</v>
          </cell>
          <cell r="B6138" t="str">
            <v>盘螺</v>
          </cell>
          <cell r="C6138" t="str">
            <v>HRB400EΦ 10mm</v>
          </cell>
          <cell r="D6138" t="str">
            <v>吨</v>
          </cell>
          <cell r="E6138">
            <v>2</v>
          </cell>
          <cell r="F6138">
            <v>45884</v>
          </cell>
          <cell r="G6138" t="str">
            <v>（中核华兴）四川天府新区585研发中心项目（一期）二标段（科学城中路东段）</v>
          </cell>
          <cell r="H6138" t="str">
            <v>杨远发</v>
          </cell>
          <cell r="I6138">
            <v>13881399439</v>
          </cell>
        </row>
        <row r="6139">
          <cell r="A6139" t="str">
            <v>润耀</v>
          </cell>
          <cell r="B6139" t="str">
            <v>螺纹钢</v>
          </cell>
          <cell r="C6139" t="str">
            <v>HRB400EФ12*9m</v>
          </cell>
          <cell r="D6139" t="str">
            <v>吨</v>
          </cell>
          <cell r="E6139">
            <v>35</v>
          </cell>
          <cell r="F6139">
            <v>45884</v>
          </cell>
          <cell r="G6139" t="str">
            <v>（中核中原-温江北林医养综合体项目）四川省成都市温江区万春大道第三人民医院东</v>
          </cell>
          <cell r="H6139" t="str">
            <v>蔡杰</v>
          </cell>
          <cell r="I6139">
            <v>18875129329</v>
          </cell>
        </row>
        <row r="6140">
          <cell r="A6140" t="str">
            <v>德胜恒嘉</v>
          </cell>
          <cell r="B6140" t="str">
            <v>螺纹钢</v>
          </cell>
          <cell r="C6140" t="str">
            <v>HRB400EФ25*9m</v>
          </cell>
          <cell r="D6140" t="str">
            <v>吨</v>
          </cell>
          <cell r="E6140">
            <v>15</v>
          </cell>
          <cell r="F6140">
            <v>45884</v>
          </cell>
          <cell r="G6140" t="str">
            <v>（中铁九桥康新高速TJ1-3标）四川省甘孜州康定市折多塘村车管所旁（使用德胜、威钢、成实）</v>
          </cell>
          <cell r="H6140" t="str">
            <v>王营光</v>
          </cell>
          <cell r="I6140">
            <v>13479287250</v>
          </cell>
        </row>
        <row r="6141">
          <cell r="A6141" t="str">
            <v>德胜恒嘉</v>
          </cell>
          <cell r="B6141" t="str">
            <v>螺纹钢</v>
          </cell>
          <cell r="C6141" t="str">
            <v>HRB400EФ16*9m</v>
          </cell>
          <cell r="D6141" t="str">
            <v>吨</v>
          </cell>
          <cell r="E6141">
            <v>30</v>
          </cell>
          <cell r="F6141">
            <v>45884</v>
          </cell>
          <cell r="G6141" t="str">
            <v>（中铁九桥康新高速TJ1-3标）四川省甘孜州康定市折多塘村车管所旁（使用德胜、威钢、成实）</v>
          </cell>
          <cell r="H6141" t="str">
            <v>王营光</v>
          </cell>
          <cell r="I6141">
            <v>13479287250</v>
          </cell>
        </row>
        <row r="6142">
          <cell r="A6142" t="str">
            <v>德胜恒嘉</v>
          </cell>
          <cell r="B6142" t="str">
            <v>螺纹钢</v>
          </cell>
          <cell r="C6142" t="str">
            <v>HRB400EФ20*9m</v>
          </cell>
          <cell r="D6142" t="str">
            <v>吨</v>
          </cell>
          <cell r="E6142">
            <v>8</v>
          </cell>
          <cell r="F6142">
            <v>45884</v>
          </cell>
          <cell r="G6142" t="str">
            <v>（中铁九桥康新高速TJ1-3标）四川省甘孜州康定市折多塘村车管所旁（使用德胜、威钢、成实）</v>
          </cell>
          <cell r="H6142" t="str">
            <v>王营光</v>
          </cell>
          <cell r="I6142">
            <v>13479287250</v>
          </cell>
        </row>
        <row r="6143">
          <cell r="A6143" t="str">
            <v>德胜恒嘉</v>
          </cell>
          <cell r="B6143" t="str">
            <v>螺纹钢</v>
          </cell>
          <cell r="C6143" t="str">
            <v>HRB400EФ25*12m</v>
          </cell>
          <cell r="D6143" t="str">
            <v>吨</v>
          </cell>
          <cell r="E6143">
            <v>17</v>
          </cell>
          <cell r="F6143">
            <v>45884</v>
          </cell>
          <cell r="G6143" t="str">
            <v>（中铁九桥康新高速TJ1-3标）四川省甘孜州康定市折多塘村车管所旁（使用德胜、威钢、成实）</v>
          </cell>
          <cell r="H6143" t="str">
            <v>王营光</v>
          </cell>
          <cell r="I6143">
            <v>13479287250</v>
          </cell>
        </row>
        <row r="6144">
          <cell r="A6144" t="str">
            <v>德胜恒嘉</v>
          </cell>
          <cell r="B6144" t="str">
            <v>螺纹钢</v>
          </cell>
          <cell r="C6144" t="str">
            <v>HRB400EФ28*12m</v>
          </cell>
          <cell r="D6144" t="str">
            <v>吨</v>
          </cell>
          <cell r="E6144">
            <v>35</v>
          </cell>
          <cell r="F6144">
            <v>45884</v>
          </cell>
          <cell r="G6144" t="str">
            <v>（中铁九桥康新高速TJ1-3标）四川省甘孜州康定市折多塘村车管所旁（使用德胜、威钢、成实）</v>
          </cell>
          <cell r="H6144" t="str">
            <v>王营光</v>
          </cell>
          <cell r="I6144">
            <v>13479287250</v>
          </cell>
        </row>
        <row r="6145">
          <cell r="A6145" t="str">
            <v>德胜恒嘉</v>
          </cell>
          <cell r="B6145" t="str">
            <v>螺纹钢</v>
          </cell>
          <cell r="C6145" t="str">
            <v>HRB400EФ20*9m</v>
          </cell>
          <cell r="D6145" t="str">
            <v>吨</v>
          </cell>
          <cell r="E6145">
            <v>35</v>
          </cell>
          <cell r="F6145">
            <v>45884</v>
          </cell>
          <cell r="G6145" t="str">
            <v>（中铁一局四建康新高速TJ1-2标）四川省甘孜州康定市318国道玉顶积雪观景台旁</v>
          </cell>
          <cell r="H6145" t="str">
            <v>宋健</v>
          </cell>
          <cell r="I6145">
            <v>15691628566</v>
          </cell>
        </row>
        <row r="6146">
          <cell r="A6146" t="str">
            <v>钢固融</v>
          </cell>
          <cell r="B6146" t="str">
            <v>高线</v>
          </cell>
          <cell r="C6146" t="str">
            <v>HPB300 Φ10</v>
          </cell>
          <cell r="D6146" t="str">
            <v>吨</v>
          </cell>
          <cell r="E6146">
            <v>10.5</v>
          </cell>
          <cell r="F6146">
            <v>45885</v>
          </cell>
          <cell r="G6146" t="str">
            <v>(五冶建设锦江区林家坝片区20号地块商业项目)锦江区泰昌路锦江28亩项目部</v>
          </cell>
          <cell r="H6146" t="str">
            <v>陶杰</v>
          </cell>
          <cell r="I6146">
            <v>13980247952</v>
          </cell>
        </row>
        <row r="6147">
          <cell r="A6147" t="str">
            <v>钢固融</v>
          </cell>
          <cell r="B6147" t="str">
            <v>高线</v>
          </cell>
          <cell r="C6147" t="str">
            <v>HPB300 Φ12</v>
          </cell>
          <cell r="D6147" t="str">
            <v>吨</v>
          </cell>
          <cell r="E6147">
            <v>21.2</v>
          </cell>
          <cell r="F6147">
            <v>45885</v>
          </cell>
          <cell r="G6147" t="str">
            <v>(五冶建设锦江区林家坝片区20号地块商业项目)锦江区泰昌路锦江28亩项目部</v>
          </cell>
          <cell r="H6147" t="str">
            <v>陶杰</v>
          </cell>
          <cell r="I6147">
            <v>13980247952</v>
          </cell>
        </row>
        <row r="6148">
          <cell r="A6148" t="str">
            <v>钢固融</v>
          </cell>
          <cell r="B6148" t="str">
            <v>螺纹钢</v>
          </cell>
          <cell r="C6148" t="str">
            <v>HRB400E Φ18 9m</v>
          </cell>
          <cell r="D6148" t="str">
            <v>吨</v>
          </cell>
          <cell r="E6148">
            <v>6.9</v>
          </cell>
          <cell r="F6148">
            <v>45885</v>
          </cell>
          <cell r="G6148" t="str">
            <v>(五冶建设锦江区林家坝片区20号地块商业项目)锦江区泰昌路锦江28亩项目部</v>
          </cell>
          <cell r="H6148" t="str">
            <v>陶杰</v>
          </cell>
          <cell r="I6148">
            <v>13980247952</v>
          </cell>
        </row>
        <row r="6149">
          <cell r="A6149" t="str">
            <v>德胜</v>
          </cell>
          <cell r="B6149" t="str">
            <v>螺纹钢</v>
          </cell>
          <cell r="C6149" t="str">
            <v>HRB400E Φ22 9m</v>
          </cell>
          <cell r="D6149" t="str">
            <v>吨</v>
          </cell>
          <cell r="E6149">
            <v>27.8</v>
          </cell>
          <cell r="F6149">
            <v>45885</v>
          </cell>
          <cell r="G6149" t="str">
            <v>(五冶建设锦江区林家坝片区20号地块商业项目)锦江区泰昌路锦江28亩项目部</v>
          </cell>
          <cell r="H6149" t="str">
            <v>陶杰</v>
          </cell>
          <cell r="I6149">
            <v>13980247952</v>
          </cell>
        </row>
        <row r="6150">
          <cell r="A6150" t="str">
            <v>德胜</v>
          </cell>
          <cell r="B6150" t="str">
            <v>螺纹钢</v>
          </cell>
          <cell r="C6150" t="str">
            <v>HRB400E Φ25 9m</v>
          </cell>
          <cell r="D6150" t="str">
            <v>吨</v>
          </cell>
          <cell r="E6150">
            <v>46.5</v>
          </cell>
          <cell r="F6150">
            <v>45885</v>
          </cell>
          <cell r="G6150" t="str">
            <v>(五冶建设锦江区林家坝片区20号地块商业项目)锦江区泰昌路锦江28亩项目部</v>
          </cell>
          <cell r="H6150" t="str">
            <v>陶杰</v>
          </cell>
          <cell r="I6150">
            <v>13980247952</v>
          </cell>
        </row>
        <row r="6151">
          <cell r="A6151" t="str">
            <v>德胜恒嘉</v>
          </cell>
          <cell r="B6151" t="str">
            <v>螺纹钢</v>
          </cell>
          <cell r="C6151" t="str">
            <v>HRB400E Φ16×9米</v>
          </cell>
          <cell r="D6151" t="str">
            <v>吨</v>
          </cell>
          <cell r="E6151">
            <v>35</v>
          </cell>
          <cell r="F6151">
            <v>45885</v>
          </cell>
          <cell r="G6151" t="str">
            <v>（自永1标八局二分公司钢筋棚）四川省自贡市大安区牛佛镇</v>
          </cell>
          <cell r="H6151" t="str">
            <v>王君杰</v>
          </cell>
          <cell r="I6151">
            <v>18919619850</v>
          </cell>
        </row>
        <row r="6152">
          <cell r="A6152" t="str">
            <v>钢固融</v>
          </cell>
          <cell r="B6152" t="str">
            <v>螺纹钢</v>
          </cell>
          <cell r="C6152" t="str">
            <v>HRB400E Φ12 9m</v>
          </cell>
          <cell r="D6152" t="str">
            <v>吨</v>
          </cell>
          <cell r="E6152">
            <v>3</v>
          </cell>
          <cell r="F6152">
            <v>45885</v>
          </cell>
          <cell r="G6152" t="str">
            <v>（商投建工达州中医药科技园-4工区-8号楼）达州市通川区达州中医药职业学院犀牛大道北段</v>
          </cell>
          <cell r="H6152" t="str">
            <v>张扬</v>
          </cell>
          <cell r="I6152">
            <v>18381904567</v>
          </cell>
        </row>
        <row r="6153">
          <cell r="A6153" t="str">
            <v>钢固融</v>
          </cell>
          <cell r="B6153" t="str">
            <v>螺纹钢</v>
          </cell>
          <cell r="C6153" t="str">
            <v>HRB400E Φ18 9m</v>
          </cell>
          <cell r="D6153" t="str">
            <v>吨</v>
          </cell>
          <cell r="E6153">
            <v>12</v>
          </cell>
          <cell r="F6153">
            <v>45885</v>
          </cell>
          <cell r="G6153" t="str">
            <v>（商投建工达州中医药科技园-4工区-8号楼）达州市通川区达州中医药职业学院犀牛大道北段</v>
          </cell>
          <cell r="H6153" t="str">
            <v>张扬</v>
          </cell>
          <cell r="I6153">
            <v>18381904567</v>
          </cell>
        </row>
        <row r="6154">
          <cell r="A6154" t="str">
            <v>钢固融</v>
          </cell>
          <cell r="B6154" t="str">
            <v>螺纹钢</v>
          </cell>
          <cell r="C6154" t="str">
            <v>HRB400E Φ22 9m</v>
          </cell>
          <cell r="D6154" t="str">
            <v>吨</v>
          </cell>
          <cell r="E6154">
            <v>12</v>
          </cell>
          <cell r="F6154">
            <v>45885</v>
          </cell>
          <cell r="G6154" t="str">
            <v>（商投建工达州中医药科技园-4工区-8号楼）达州市通川区达州中医药职业学院犀牛大道北段</v>
          </cell>
          <cell r="H6154" t="str">
            <v>张扬</v>
          </cell>
          <cell r="I6154">
            <v>18381904567</v>
          </cell>
        </row>
        <row r="6155">
          <cell r="A6155" t="str">
            <v>钢固融</v>
          </cell>
          <cell r="B6155" t="str">
            <v>螺纹钢</v>
          </cell>
          <cell r="C6155" t="str">
            <v>HRB500E Φ20</v>
          </cell>
          <cell r="D6155" t="str">
            <v>吨</v>
          </cell>
          <cell r="E6155">
            <v>9</v>
          </cell>
          <cell r="F6155">
            <v>45885</v>
          </cell>
          <cell r="G6155" t="str">
            <v>（商投建工达州中医药科技园-4工区-8号楼）达州市通川区达州中医药职业学院犀牛大道北段</v>
          </cell>
          <cell r="H6155" t="str">
            <v>张扬</v>
          </cell>
          <cell r="I6155">
            <v>18381904567</v>
          </cell>
        </row>
        <row r="6156">
          <cell r="A6156" t="str">
            <v>钢固融</v>
          </cell>
          <cell r="B6156" t="str">
            <v>盘螺</v>
          </cell>
          <cell r="C6156" t="str">
            <v>HRB400E Φ6</v>
          </cell>
          <cell r="D6156" t="str">
            <v>吨</v>
          </cell>
          <cell r="E6156">
            <v>2</v>
          </cell>
          <cell r="F6156">
            <v>45885</v>
          </cell>
          <cell r="G6156" t="str">
            <v>(乐山市校地共建产教融合基地建设项目一标段)四川省乐山市市中区苏稽镇周山嘴</v>
          </cell>
          <cell r="H6156" t="str">
            <v>范增云</v>
          </cell>
          <cell r="I6156">
            <v>13668153241</v>
          </cell>
        </row>
        <row r="6157">
          <cell r="A6157" t="str">
            <v>钢固融</v>
          </cell>
          <cell r="B6157" t="str">
            <v>盘螺</v>
          </cell>
          <cell r="C6157" t="str">
            <v>HRB400E Φ10</v>
          </cell>
          <cell r="D6157" t="str">
            <v>吨</v>
          </cell>
          <cell r="E6157">
            <v>15</v>
          </cell>
          <cell r="F6157">
            <v>45885</v>
          </cell>
          <cell r="G6157" t="str">
            <v>(乐山市校地共建产教融合基地建设项目一标段)四川省乐山市市中区苏稽镇周山嘴</v>
          </cell>
          <cell r="H6157" t="str">
            <v>范增云</v>
          </cell>
          <cell r="I6157">
            <v>13668153241</v>
          </cell>
        </row>
        <row r="6158">
          <cell r="A6158" t="str">
            <v>钢固融</v>
          </cell>
          <cell r="B6158" t="str">
            <v>螺纹钢</v>
          </cell>
          <cell r="C6158" t="str">
            <v>HRB500E Φ25 12m</v>
          </cell>
          <cell r="D6158" t="str">
            <v>吨</v>
          </cell>
          <cell r="E6158">
            <v>9</v>
          </cell>
          <cell r="F6158">
            <v>45885</v>
          </cell>
          <cell r="G6158" t="str">
            <v>(乐山市校地共建产教融合基地建设项目一标段)四川省乐山市市中区苏稽镇周山嘴</v>
          </cell>
          <cell r="H6158" t="str">
            <v>范增云</v>
          </cell>
          <cell r="I6158">
            <v>13668153241</v>
          </cell>
        </row>
        <row r="6159">
          <cell r="A6159" t="str">
            <v>钢固融</v>
          </cell>
          <cell r="B6159" t="str">
            <v>螺纹钢</v>
          </cell>
          <cell r="C6159" t="str">
            <v>HRB500E Φ28 12m</v>
          </cell>
          <cell r="D6159" t="str">
            <v>吨</v>
          </cell>
          <cell r="E6159">
            <v>30</v>
          </cell>
          <cell r="F6159">
            <v>45885</v>
          </cell>
          <cell r="G6159" t="str">
            <v>(乐山市校地共建产教融合基地建设项目一标段)四川省乐山市市中区苏稽镇周山嘴</v>
          </cell>
          <cell r="H6159" t="str">
            <v>范增云</v>
          </cell>
          <cell r="I6159">
            <v>13668153241</v>
          </cell>
        </row>
        <row r="6160">
          <cell r="A6160" t="str">
            <v>钢固融</v>
          </cell>
          <cell r="B6160" t="str">
            <v>螺纹钢</v>
          </cell>
          <cell r="C6160" t="str">
            <v>HRB500E Φ32 12m</v>
          </cell>
          <cell r="D6160" t="str">
            <v>吨</v>
          </cell>
          <cell r="E6160">
            <v>12</v>
          </cell>
          <cell r="F6160">
            <v>45885</v>
          </cell>
          <cell r="G6160" t="str">
            <v>(乐山市校地共建产教融合基地建设项目一标段)四川省乐山市市中区苏稽镇周山嘴</v>
          </cell>
          <cell r="H6160" t="str">
            <v>范增云</v>
          </cell>
          <cell r="I6160">
            <v>13668153241</v>
          </cell>
        </row>
        <row r="6161">
          <cell r="A6161" t="str">
            <v>泸钢</v>
          </cell>
          <cell r="B6161" t="str">
            <v>盘螺</v>
          </cell>
          <cell r="C6161" t="str">
            <v>HRB400E Φ12</v>
          </cell>
          <cell r="D6161" t="str">
            <v>吨</v>
          </cell>
          <cell r="E6161">
            <v>5</v>
          </cell>
          <cell r="F6161">
            <v>45885</v>
          </cell>
          <cell r="G6161" t="str">
            <v>(宜宾兴港三江新区长江工业园保障性租赁住房建设项目-土建)四川省宜宾市翠屏区永善路南段宜宾市三江新区长江工业园区</v>
          </cell>
          <cell r="H6161" t="str">
            <v>赵元虎</v>
          </cell>
          <cell r="I6161">
            <v>13684167136</v>
          </cell>
        </row>
        <row r="6162">
          <cell r="A6162" t="str">
            <v>泸钢</v>
          </cell>
          <cell r="B6162" t="str">
            <v>螺纹钢</v>
          </cell>
          <cell r="C6162" t="str">
            <v>HRB400E Φ12 9m</v>
          </cell>
          <cell r="D6162" t="str">
            <v>吨</v>
          </cell>
          <cell r="E6162">
            <v>10</v>
          </cell>
          <cell r="F6162">
            <v>45885</v>
          </cell>
          <cell r="G6162" t="str">
            <v>(宜宾兴港三江新区长江工业园保障性租赁住房建设项目-土建)四川省宜宾市翠屏区永善路南段宜宾市三江新区长江工业园区</v>
          </cell>
          <cell r="H6162" t="str">
            <v>赵元虎</v>
          </cell>
          <cell r="I6162">
            <v>13684167136</v>
          </cell>
        </row>
        <row r="6163">
          <cell r="A6163" t="str">
            <v>泸钢</v>
          </cell>
          <cell r="B6163" t="str">
            <v>螺纹钢</v>
          </cell>
          <cell r="C6163" t="str">
            <v>HRB400E Φ14 9m</v>
          </cell>
          <cell r="D6163" t="str">
            <v>吨</v>
          </cell>
          <cell r="E6163">
            <v>25</v>
          </cell>
          <cell r="F6163">
            <v>45885</v>
          </cell>
          <cell r="G6163" t="str">
            <v>(宜宾兴港三江新区长江工业园保障性租赁住房建设项目-土建)四川省宜宾市翠屏区永善路南段宜宾市三江新区长江工业园区</v>
          </cell>
          <cell r="H6163" t="str">
            <v>赵元虎</v>
          </cell>
          <cell r="I6163">
            <v>13684167136</v>
          </cell>
        </row>
        <row r="6164">
          <cell r="A6164" t="str">
            <v>泸钢</v>
          </cell>
          <cell r="B6164" t="str">
            <v>螺纹钢</v>
          </cell>
          <cell r="C6164" t="str">
            <v>HRB400E Φ18 9m</v>
          </cell>
          <cell r="D6164" t="str">
            <v>吨</v>
          </cell>
          <cell r="E6164">
            <v>10</v>
          </cell>
          <cell r="F6164">
            <v>45885</v>
          </cell>
          <cell r="G6164" t="str">
            <v>(宜宾兴港三江新区长江工业园保障性租赁住房建设项目-土建)四川省宜宾市翠屏区永善路南段宜宾市三江新区长江工业园区</v>
          </cell>
          <cell r="H6164" t="str">
            <v>赵元虎</v>
          </cell>
          <cell r="I6164">
            <v>13684167136</v>
          </cell>
        </row>
        <row r="6165">
          <cell r="A6165" t="str">
            <v>泸钢</v>
          </cell>
          <cell r="B6165" t="str">
            <v>螺纹钢</v>
          </cell>
          <cell r="C6165" t="str">
            <v>HRB400E Φ20 9m</v>
          </cell>
          <cell r="D6165" t="str">
            <v>吨</v>
          </cell>
          <cell r="E6165">
            <v>10</v>
          </cell>
          <cell r="F6165">
            <v>45885</v>
          </cell>
          <cell r="G6165" t="str">
            <v>(宜宾兴港三江新区长江工业园保障性租赁住房建设项目-土建)四川省宜宾市翠屏区永善路南段宜宾市三江新区长江工业园区</v>
          </cell>
          <cell r="H6165" t="str">
            <v>赵元虎</v>
          </cell>
          <cell r="I6165">
            <v>13684167136</v>
          </cell>
        </row>
        <row r="6166">
          <cell r="A6166" t="str">
            <v>泸钢</v>
          </cell>
          <cell r="B6166" t="str">
            <v>螺纹钢</v>
          </cell>
          <cell r="C6166" t="str">
            <v>HRB400E Φ22 9m</v>
          </cell>
          <cell r="D6166" t="str">
            <v>吨</v>
          </cell>
          <cell r="E6166">
            <v>10</v>
          </cell>
          <cell r="F6166">
            <v>45885</v>
          </cell>
          <cell r="G6166" t="str">
            <v>(宜宾兴港三江新区长江工业园保障性租赁住房建设项目-土建)四川省宜宾市翠屏区永善路南段宜宾市三江新区长江工业园区</v>
          </cell>
          <cell r="H6166" t="str">
            <v>赵元虎</v>
          </cell>
          <cell r="I6166">
            <v>13684167136</v>
          </cell>
        </row>
        <row r="6167">
          <cell r="A6167" t="str">
            <v>泸钢</v>
          </cell>
          <cell r="B6167" t="str">
            <v>螺纹钢</v>
          </cell>
          <cell r="C6167" t="str">
            <v>HRB400E Φ25 9m</v>
          </cell>
          <cell r="D6167" t="str">
            <v>吨</v>
          </cell>
          <cell r="E6167">
            <v>35</v>
          </cell>
          <cell r="F6167">
            <v>45885</v>
          </cell>
          <cell r="G6167" t="str">
            <v>(宜宾兴港三江新区长江工业园保障性租赁住房建设项目-土建)四川省宜宾市翠屏区永善路南段宜宾市三江新区长江工业园区</v>
          </cell>
          <cell r="H6167" t="str">
            <v>赵元虎</v>
          </cell>
          <cell r="I6167">
            <v>13684167136</v>
          </cell>
        </row>
        <row r="6168">
          <cell r="A6168" t="str">
            <v>德胜</v>
          </cell>
          <cell r="B6168" t="str">
            <v>螺纹钢</v>
          </cell>
          <cell r="C6168" t="str">
            <v>HRB400E Φ12 9m</v>
          </cell>
          <cell r="D6168" t="str">
            <v>吨</v>
          </cell>
          <cell r="E6168">
            <v>6</v>
          </cell>
          <cell r="F6168">
            <v>45885</v>
          </cell>
          <cell r="G6168" t="str">
            <v>(乐山市校地共建产教融合基地建设项目一标段)四川省乐山市市中区苏稽镇周山嘴</v>
          </cell>
          <cell r="H6168" t="str">
            <v>范增云</v>
          </cell>
          <cell r="I6168">
            <v>13668153241</v>
          </cell>
        </row>
        <row r="6169">
          <cell r="A6169" t="str">
            <v>德胜</v>
          </cell>
          <cell r="B6169" t="str">
            <v>螺纹钢</v>
          </cell>
          <cell r="C6169" t="str">
            <v>HRB400E Φ14 9m</v>
          </cell>
          <cell r="D6169" t="str">
            <v>吨</v>
          </cell>
          <cell r="E6169">
            <v>5</v>
          </cell>
          <cell r="F6169">
            <v>45885</v>
          </cell>
          <cell r="G6169" t="str">
            <v>(乐山市校地共建产教融合基地建设项目一标段)四川省乐山市市中区苏稽镇周山嘴</v>
          </cell>
          <cell r="H6169" t="str">
            <v>范增云</v>
          </cell>
          <cell r="I6169">
            <v>13668153241</v>
          </cell>
        </row>
        <row r="6170">
          <cell r="A6170" t="str">
            <v>德胜</v>
          </cell>
          <cell r="B6170" t="str">
            <v>螺纹钢</v>
          </cell>
          <cell r="C6170" t="str">
            <v>HRB500E Φ12</v>
          </cell>
          <cell r="D6170" t="str">
            <v>吨</v>
          </cell>
          <cell r="E6170">
            <v>6</v>
          </cell>
          <cell r="F6170">
            <v>45885</v>
          </cell>
          <cell r="G6170" t="str">
            <v>(乐山市校地共建产教融合基地建设项目一标段)四川省乐山市市中区苏稽镇周山嘴</v>
          </cell>
          <cell r="H6170" t="str">
            <v>范增云</v>
          </cell>
          <cell r="I6170">
            <v>13668153241</v>
          </cell>
        </row>
        <row r="6171">
          <cell r="A6171" t="str">
            <v>德胜</v>
          </cell>
          <cell r="B6171" t="str">
            <v>螺纹钢</v>
          </cell>
          <cell r="C6171" t="str">
            <v>HRB500E Φ14</v>
          </cell>
          <cell r="D6171" t="str">
            <v>吨</v>
          </cell>
          <cell r="E6171">
            <v>2.5</v>
          </cell>
          <cell r="F6171">
            <v>45885</v>
          </cell>
          <cell r="G6171" t="str">
            <v>(乐山市校地共建产教融合基地建设项目一标段)四川省乐山市市中区苏稽镇周山嘴</v>
          </cell>
          <cell r="H6171" t="str">
            <v>范增云</v>
          </cell>
          <cell r="I6171">
            <v>13668153241</v>
          </cell>
        </row>
        <row r="6172">
          <cell r="A6172" t="str">
            <v>德胜</v>
          </cell>
          <cell r="B6172" t="str">
            <v>螺纹钢</v>
          </cell>
          <cell r="C6172" t="str">
            <v>HRB500E Φ16</v>
          </cell>
          <cell r="D6172" t="str">
            <v>吨</v>
          </cell>
          <cell r="E6172">
            <v>2.5</v>
          </cell>
          <cell r="F6172">
            <v>45885</v>
          </cell>
          <cell r="G6172" t="str">
            <v>(乐山市校地共建产教融合基地建设项目一标段)四川省乐山市市中区苏稽镇周山嘴</v>
          </cell>
          <cell r="H6172" t="str">
            <v>范增云</v>
          </cell>
          <cell r="I6172">
            <v>13668153241</v>
          </cell>
        </row>
        <row r="6173">
          <cell r="A6173" t="str">
            <v>德胜</v>
          </cell>
          <cell r="B6173" t="str">
            <v>螺纹钢</v>
          </cell>
          <cell r="C6173" t="str">
            <v>HRB500E Φ18</v>
          </cell>
          <cell r="D6173" t="str">
            <v>吨</v>
          </cell>
          <cell r="E6173">
            <v>2.5</v>
          </cell>
          <cell r="F6173">
            <v>45885</v>
          </cell>
          <cell r="G6173" t="str">
            <v>(乐山市校地共建产教融合基地建设项目一标段)四川省乐山市市中区苏稽镇周山嘴</v>
          </cell>
          <cell r="H6173" t="str">
            <v>范增云</v>
          </cell>
          <cell r="I6173">
            <v>13668153241</v>
          </cell>
        </row>
        <row r="6174">
          <cell r="A6174" t="str">
            <v>德胜</v>
          </cell>
          <cell r="B6174" t="str">
            <v>螺纹钢</v>
          </cell>
          <cell r="C6174" t="str">
            <v>HRB500E Φ20</v>
          </cell>
          <cell r="D6174" t="str">
            <v>吨</v>
          </cell>
          <cell r="E6174">
            <v>25</v>
          </cell>
          <cell r="F6174">
            <v>45885</v>
          </cell>
          <cell r="G6174" t="str">
            <v>(乐山市校地共建产教融合基地建设项目一标段)四川省乐山市市中区苏稽镇周山嘴</v>
          </cell>
          <cell r="H6174" t="str">
            <v>范增云</v>
          </cell>
          <cell r="I6174">
            <v>13668153241</v>
          </cell>
        </row>
        <row r="6175">
          <cell r="A6175" t="str">
            <v>德胜</v>
          </cell>
          <cell r="B6175" t="str">
            <v>螺纹钢</v>
          </cell>
          <cell r="C6175" t="str">
            <v>HRB500E Φ22</v>
          </cell>
          <cell r="D6175" t="str">
            <v>吨</v>
          </cell>
          <cell r="E6175">
            <v>3</v>
          </cell>
          <cell r="F6175">
            <v>45885</v>
          </cell>
          <cell r="G6175" t="str">
            <v>(乐山市校地共建产教融合基地建设项目一标段)四川省乐山市市中区苏稽镇周山嘴</v>
          </cell>
          <cell r="H6175" t="str">
            <v>范增云</v>
          </cell>
          <cell r="I6175">
            <v>13668153241</v>
          </cell>
        </row>
        <row r="6176">
          <cell r="A6176" t="str">
            <v>德胜</v>
          </cell>
          <cell r="B6176" t="str">
            <v>螺纹钢</v>
          </cell>
          <cell r="C6176" t="str">
            <v>HRB500E Φ22 12m</v>
          </cell>
          <cell r="D6176" t="str">
            <v>吨</v>
          </cell>
          <cell r="E6176">
            <v>3</v>
          </cell>
          <cell r="F6176">
            <v>45885</v>
          </cell>
          <cell r="G6176" t="str">
            <v>(乐山市校地共建产教融合基地建设项目一标段)四川省乐山市市中区苏稽镇周山嘴</v>
          </cell>
          <cell r="H6176" t="str">
            <v>范增云</v>
          </cell>
          <cell r="I6176">
            <v>13668153241</v>
          </cell>
        </row>
        <row r="6177">
          <cell r="A6177" t="str">
            <v>德胜</v>
          </cell>
          <cell r="B6177" t="str">
            <v>螺纹钢</v>
          </cell>
          <cell r="C6177" t="str">
            <v>HRB500E Φ25</v>
          </cell>
          <cell r="D6177" t="str">
            <v>吨</v>
          </cell>
          <cell r="E6177">
            <v>18</v>
          </cell>
          <cell r="F6177">
            <v>45885</v>
          </cell>
          <cell r="G6177" t="str">
            <v>(乐山市校地共建产教融合基地建设项目一标段)四川省乐山市市中区苏稽镇周山嘴</v>
          </cell>
          <cell r="H6177" t="str">
            <v>范增云</v>
          </cell>
          <cell r="I6177">
            <v>13668153241</v>
          </cell>
        </row>
        <row r="6178">
          <cell r="A6178" t="str">
            <v>润耀</v>
          </cell>
          <cell r="B6178" t="str">
            <v>盘螺</v>
          </cell>
          <cell r="C6178" t="str">
            <v>HRB400E Φ10</v>
          </cell>
          <cell r="D6178" t="str">
            <v>吨</v>
          </cell>
          <cell r="E6178">
            <v>10</v>
          </cell>
          <cell r="F6178">
            <v>45886</v>
          </cell>
          <cell r="G6178" t="str">
            <v>（华西简阳西城嘉苑）四川省成都市简阳市简城街道高屋村</v>
          </cell>
          <cell r="H6178" t="str">
            <v>张瀚镭</v>
          </cell>
          <cell r="I6178">
            <v>15884666220</v>
          </cell>
        </row>
        <row r="6179">
          <cell r="A6179" t="str">
            <v>润耀</v>
          </cell>
          <cell r="B6179" t="str">
            <v>盘螺</v>
          </cell>
          <cell r="C6179" t="str">
            <v>HRB400E Φ12</v>
          </cell>
          <cell r="D6179" t="str">
            <v>吨</v>
          </cell>
          <cell r="E6179">
            <v>10</v>
          </cell>
          <cell r="F6179">
            <v>45886</v>
          </cell>
          <cell r="G6179" t="str">
            <v>（华西简阳西城嘉苑）四川省成都市简阳市简城街道高屋村</v>
          </cell>
          <cell r="H6179" t="str">
            <v>张瀚镭</v>
          </cell>
          <cell r="I6179">
            <v>15884666220</v>
          </cell>
        </row>
        <row r="6180">
          <cell r="A6180" t="str">
            <v>润耀</v>
          </cell>
          <cell r="B6180" t="str">
            <v>螺纹钢</v>
          </cell>
          <cell r="C6180" t="str">
            <v>HRB400E Φ25 9m</v>
          </cell>
          <cell r="D6180" t="str">
            <v>吨</v>
          </cell>
          <cell r="E6180">
            <v>15</v>
          </cell>
          <cell r="F6180">
            <v>45886</v>
          </cell>
          <cell r="G6180" t="str">
            <v>（华西简阳西城嘉苑）四川省成都市简阳市简城街道高屋村</v>
          </cell>
          <cell r="H6180" t="str">
            <v>张瀚镭</v>
          </cell>
          <cell r="I6180">
            <v>15884666220</v>
          </cell>
        </row>
        <row r="6181">
          <cell r="A6181" t="str">
            <v>润耀</v>
          </cell>
          <cell r="B6181" t="str">
            <v>螺纹钢</v>
          </cell>
          <cell r="C6181" t="str">
            <v>HRB500E Φ28 12m</v>
          </cell>
          <cell r="D6181" t="str">
            <v>吨</v>
          </cell>
          <cell r="E6181">
            <v>35</v>
          </cell>
          <cell r="F6181">
            <v>45886</v>
          </cell>
          <cell r="G6181" t="str">
            <v>（中铁广州局-资乐高速5标）四川省眉山市东坡区多悦镇挖治田</v>
          </cell>
          <cell r="H6181" t="str">
            <v>伍红林</v>
          </cell>
          <cell r="I6181">
            <v>18683860677</v>
          </cell>
        </row>
        <row r="6182">
          <cell r="A6182" t="str">
            <v>德胜恒嘉</v>
          </cell>
          <cell r="B6182" t="str">
            <v>螺纹钢</v>
          </cell>
          <cell r="C6182" t="str">
            <v>HRB400E Φ25×12米</v>
          </cell>
          <cell r="D6182" t="str">
            <v>吨</v>
          </cell>
          <cell r="E6182">
            <v>35</v>
          </cell>
          <cell r="F6182">
            <v>45886</v>
          </cell>
          <cell r="G6182" t="str">
            <v>（自永2标九局西南分公司钢筋棚）四川省自贡市骑龙镇大湾村</v>
          </cell>
          <cell r="H6182" t="str">
            <v>高彦彬</v>
          </cell>
          <cell r="I6182">
            <v>13835906370</v>
          </cell>
        </row>
        <row r="6183">
          <cell r="A6183" t="str">
            <v>钢固融</v>
          </cell>
          <cell r="B6183" t="str">
            <v>螺纹钢</v>
          </cell>
          <cell r="C6183" t="str">
            <v>HRB500E Φ18 12m</v>
          </cell>
          <cell r="D6183" t="str">
            <v>吨</v>
          </cell>
          <cell r="E6183">
            <v>5</v>
          </cell>
          <cell r="F6183">
            <v>45887</v>
          </cell>
          <cell r="G6183" t="str">
            <v>(乐山市校地共建产教融合基地建设项目一标段)四川省乐山市市中区苏稽镇周山嘴</v>
          </cell>
          <cell r="H6183" t="str">
            <v>范增云</v>
          </cell>
          <cell r="I6183">
            <v>13668153241</v>
          </cell>
        </row>
        <row r="6184">
          <cell r="A6184" t="str">
            <v>钢固融</v>
          </cell>
          <cell r="B6184" t="str">
            <v>螺纹钢</v>
          </cell>
          <cell r="C6184" t="str">
            <v>HRB500E Φ20 12m</v>
          </cell>
          <cell r="D6184" t="str">
            <v>吨</v>
          </cell>
          <cell r="E6184">
            <v>5</v>
          </cell>
          <cell r="F6184">
            <v>45887</v>
          </cell>
          <cell r="G6184" t="str">
            <v>(乐山市校地共建产教融合基地建设项目一标段)四川省乐山市市中区苏稽镇周山嘴</v>
          </cell>
          <cell r="H6184" t="str">
            <v>范增云</v>
          </cell>
          <cell r="I6184">
            <v>13668153241</v>
          </cell>
        </row>
        <row r="6185">
          <cell r="A6185" t="str">
            <v>钢固融</v>
          </cell>
          <cell r="B6185" t="str">
            <v>螺纹钢</v>
          </cell>
          <cell r="C6185" t="str">
            <v>HRB500E Φ22 12m</v>
          </cell>
          <cell r="D6185" t="str">
            <v>吨</v>
          </cell>
          <cell r="E6185">
            <v>5</v>
          </cell>
          <cell r="F6185">
            <v>45887</v>
          </cell>
          <cell r="G6185" t="str">
            <v>(乐山市校地共建产教融合基地建设项目一标段)四川省乐山市市中区苏稽镇周山嘴</v>
          </cell>
          <cell r="H6185" t="str">
            <v>范增云</v>
          </cell>
          <cell r="I6185">
            <v>13668153241</v>
          </cell>
        </row>
        <row r="6186">
          <cell r="A6186" t="str">
            <v>钢固融</v>
          </cell>
          <cell r="B6186" t="str">
            <v>螺纹钢</v>
          </cell>
          <cell r="C6186" t="str">
            <v>HRB500E Φ25 12m</v>
          </cell>
          <cell r="D6186" t="str">
            <v>吨</v>
          </cell>
          <cell r="E6186">
            <v>10</v>
          </cell>
          <cell r="F6186">
            <v>45887</v>
          </cell>
          <cell r="G6186" t="str">
            <v>(乐山市校地共建产教融合基地建设项目一标段)四川省乐山市市中区苏稽镇周山嘴</v>
          </cell>
          <cell r="H6186" t="str">
            <v>范增云</v>
          </cell>
          <cell r="I6186">
            <v>13668153241</v>
          </cell>
        </row>
        <row r="6187">
          <cell r="A6187" t="str">
            <v>钢固融</v>
          </cell>
          <cell r="B6187" t="str">
            <v>螺纹钢</v>
          </cell>
          <cell r="C6187" t="str">
            <v>HRB500E Φ32 12m</v>
          </cell>
          <cell r="D6187" t="str">
            <v>吨</v>
          </cell>
          <cell r="E6187">
            <v>7.5</v>
          </cell>
          <cell r="F6187">
            <v>45887</v>
          </cell>
          <cell r="G6187" t="str">
            <v>(乐山市校地共建产教融合基地建设项目一标段)四川省乐山市市中区苏稽镇周山嘴</v>
          </cell>
          <cell r="H6187" t="str">
            <v>范增云</v>
          </cell>
          <cell r="I6187">
            <v>13668153241</v>
          </cell>
        </row>
        <row r="6188">
          <cell r="A6188" t="str">
            <v>德胜</v>
          </cell>
          <cell r="B6188" t="str">
            <v>螺纹钢</v>
          </cell>
          <cell r="C6188" t="str">
            <v>HRB400E Φ14 12m</v>
          </cell>
          <cell r="D6188" t="str">
            <v>吨</v>
          </cell>
          <cell r="E6188">
            <v>3</v>
          </cell>
          <cell r="F6188">
            <v>45887</v>
          </cell>
          <cell r="G6188" t="str">
            <v>(乐山市校地共建产教融合基地建设项目二标段)四川省乐山市市中区苏稽镇</v>
          </cell>
          <cell r="H6188" t="str">
            <v>彭江涛</v>
          </cell>
          <cell r="I6188">
            <v>13990276572</v>
          </cell>
        </row>
        <row r="6189">
          <cell r="A6189" t="str">
            <v>德胜</v>
          </cell>
          <cell r="B6189" t="str">
            <v>螺纹钢</v>
          </cell>
          <cell r="C6189" t="str">
            <v>HRB400E Φ16 12m</v>
          </cell>
          <cell r="D6189" t="str">
            <v>吨</v>
          </cell>
          <cell r="E6189">
            <v>15</v>
          </cell>
          <cell r="F6189">
            <v>45887</v>
          </cell>
          <cell r="G6189" t="str">
            <v>(乐山市校地共建产教融合基地建设项目二标段)四川省乐山市市中区苏稽镇</v>
          </cell>
          <cell r="H6189" t="str">
            <v>彭江涛</v>
          </cell>
          <cell r="I6189">
            <v>13990276572</v>
          </cell>
        </row>
        <row r="6190">
          <cell r="A6190" t="str">
            <v>德胜</v>
          </cell>
          <cell r="B6190" t="str">
            <v>螺纹钢</v>
          </cell>
          <cell r="C6190" t="str">
            <v>HRB400E Φ18 12m</v>
          </cell>
          <cell r="D6190" t="str">
            <v>吨</v>
          </cell>
          <cell r="E6190">
            <v>10</v>
          </cell>
          <cell r="F6190">
            <v>45887</v>
          </cell>
          <cell r="G6190" t="str">
            <v>(乐山市校地共建产教融合基地建设项目二标段)四川省乐山市市中区苏稽镇</v>
          </cell>
          <cell r="H6190" t="str">
            <v>彭江涛</v>
          </cell>
          <cell r="I6190">
            <v>13990276572</v>
          </cell>
        </row>
        <row r="6191">
          <cell r="A6191" t="str">
            <v>德胜</v>
          </cell>
          <cell r="B6191" t="str">
            <v>螺纹钢</v>
          </cell>
          <cell r="C6191" t="str">
            <v>HRB400E Φ20 12m</v>
          </cell>
          <cell r="D6191" t="str">
            <v>吨</v>
          </cell>
          <cell r="E6191">
            <v>10</v>
          </cell>
          <cell r="F6191">
            <v>45887</v>
          </cell>
          <cell r="G6191" t="str">
            <v>(乐山市校地共建产教融合基地建设项目二标段)四川省乐山市市中区苏稽镇</v>
          </cell>
          <cell r="H6191" t="str">
            <v>彭江涛</v>
          </cell>
          <cell r="I6191">
            <v>13990276572</v>
          </cell>
        </row>
        <row r="6192">
          <cell r="A6192" t="str">
            <v>德胜</v>
          </cell>
          <cell r="B6192" t="str">
            <v>螺纹钢</v>
          </cell>
          <cell r="C6192" t="str">
            <v>HRB400E Φ22 12m</v>
          </cell>
          <cell r="D6192" t="str">
            <v>吨</v>
          </cell>
          <cell r="E6192">
            <v>23</v>
          </cell>
          <cell r="F6192">
            <v>45887</v>
          </cell>
          <cell r="G6192" t="str">
            <v>(乐山市校地共建产教融合基地建设项目二标段)四川省乐山市市中区苏稽镇</v>
          </cell>
          <cell r="H6192" t="str">
            <v>彭江涛</v>
          </cell>
          <cell r="I6192">
            <v>13990276572</v>
          </cell>
        </row>
        <row r="6193">
          <cell r="A6193" t="str">
            <v>德胜</v>
          </cell>
          <cell r="B6193" t="str">
            <v>螺纹钢</v>
          </cell>
          <cell r="C6193" t="str">
            <v>HRB400E Φ25 12m</v>
          </cell>
          <cell r="D6193" t="str">
            <v>吨</v>
          </cell>
          <cell r="E6193">
            <v>10</v>
          </cell>
          <cell r="F6193">
            <v>45887</v>
          </cell>
          <cell r="G6193" t="str">
            <v>(乐山市校地共建产教融合基地建设项目二标段)四川省乐山市市中区苏稽镇</v>
          </cell>
          <cell r="H6193" t="str">
            <v>彭江涛</v>
          </cell>
          <cell r="I6193">
            <v>13990276572</v>
          </cell>
        </row>
        <row r="6194">
          <cell r="A6194" t="str">
            <v>钢固融</v>
          </cell>
          <cell r="B6194" t="str">
            <v>盘螺</v>
          </cell>
          <cell r="C6194" t="str">
            <v>HRB400E Φ6</v>
          </cell>
          <cell r="D6194" t="str">
            <v>吨</v>
          </cell>
          <cell r="E6194">
            <v>2</v>
          </cell>
          <cell r="F6194">
            <v>45887</v>
          </cell>
          <cell r="G6194" t="str">
            <v>(乐山市校地共建产教融合基地建设项目二标段)四川省乐山市市中区苏稽镇</v>
          </cell>
          <cell r="H6194" t="str">
            <v>彭江涛</v>
          </cell>
          <cell r="I6194">
            <v>13990276572</v>
          </cell>
        </row>
        <row r="6195">
          <cell r="A6195" t="str">
            <v>钢固融</v>
          </cell>
          <cell r="B6195" t="str">
            <v>盘螺</v>
          </cell>
          <cell r="C6195" t="str">
            <v>HRB400E Φ8</v>
          </cell>
          <cell r="D6195" t="str">
            <v>吨</v>
          </cell>
          <cell r="E6195">
            <v>12</v>
          </cell>
          <cell r="F6195">
            <v>45887</v>
          </cell>
          <cell r="G6195" t="str">
            <v>(乐山市校地共建产教融合基地建设项目二标段)四川省乐山市市中区苏稽镇</v>
          </cell>
          <cell r="H6195" t="str">
            <v>彭江涛</v>
          </cell>
          <cell r="I6195">
            <v>13990276572</v>
          </cell>
        </row>
        <row r="6196">
          <cell r="A6196" t="str">
            <v>钢固融</v>
          </cell>
          <cell r="B6196" t="str">
            <v>盘螺</v>
          </cell>
          <cell r="C6196" t="str">
            <v>HRB400E Φ10</v>
          </cell>
          <cell r="D6196" t="str">
            <v>吨</v>
          </cell>
          <cell r="E6196">
            <v>7</v>
          </cell>
          <cell r="F6196">
            <v>45887</v>
          </cell>
          <cell r="G6196" t="str">
            <v>(乐山市校地共建产教融合基地建设项目二标段)四川省乐山市市中区苏稽镇</v>
          </cell>
          <cell r="H6196" t="str">
            <v>彭江涛</v>
          </cell>
          <cell r="I6196">
            <v>13990276572</v>
          </cell>
        </row>
        <row r="6197">
          <cell r="A6197" t="str">
            <v>钢固融</v>
          </cell>
          <cell r="B6197" t="str">
            <v>盘螺</v>
          </cell>
          <cell r="C6197" t="str">
            <v>HRB400E Φ12</v>
          </cell>
          <cell r="D6197" t="str">
            <v>吨</v>
          </cell>
          <cell r="E6197">
            <v>2</v>
          </cell>
          <cell r="F6197">
            <v>45887</v>
          </cell>
          <cell r="G6197" t="str">
            <v>(乐山市校地共建产教融合基地建设项目二标段)四川省乐山市市中区苏稽镇</v>
          </cell>
          <cell r="H6197" t="str">
            <v>彭江涛</v>
          </cell>
          <cell r="I6197">
            <v>13990276572</v>
          </cell>
        </row>
        <row r="6198">
          <cell r="A6198" t="str">
            <v>钢固融</v>
          </cell>
          <cell r="B6198" t="str">
            <v>螺纹钢</v>
          </cell>
          <cell r="C6198" t="str">
            <v>HRB500E Φ12 12m</v>
          </cell>
          <cell r="D6198" t="str">
            <v>吨</v>
          </cell>
          <cell r="E6198">
            <v>7</v>
          </cell>
          <cell r="F6198">
            <v>45887</v>
          </cell>
          <cell r="G6198" t="str">
            <v>(乐山市校地共建产教融合基地建设项目二标段)四川省乐山市市中区苏稽镇</v>
          </cell>
          <cell r="H6198" t="str">
            <v>彭江涛</v>
          </cell>
          <cell r="I6198">
            <v>13990276572</v>
          </cell>
        </row>
        <row r="6199">
          <cell r="A6199" t="str">
            <v>钢固融</v>
          </cell>
          <cell r="B6199" t="str">
            <v>螺纹钢</v>
          </cell>
          <cell r="C6199" t="str">
            <v>HRB500E Φ14 12m</v>
          </cell>
          <cell r="D6199" t="str">
            <v>吨</v>
          </cell>
          <cell r="E6199">
            <v>3</v>
          </cell>
          <cell r="F6199">
            <v>45887</v>
          </cell>
          <cell r="G6199" t="str">
            <v>(乐山市校地共建产教融合基地建设项目二标段)四川省乐山市市中区苏稽镇</v>
          </cell>
          <cell r="H6199" t="str">
            <v>彭江涛</v>
          </cell>
          <cell r="I6199">
            <v>13990276572</v>
          </cell>
        </row>
        <row r="6200">
          <cell r="A6200" t="str">
            <v>钢固融</v>
          </cell>
          <cell r="B6200" t="str">
            <v>螺纹钢</v>
          </cell>
          <cell r="C6200" t="str">
            <v>HRB500E Φ16 12m</v>
          </cell>
          <cell r="D6200" t="str">
            <v>吨</v>
          </cell>
          <cell r="E6200">
            <v>3</v>
          </cell>
          <cell r="F6200">
            <v>45887</v>
          </cell>
          <cell r="G6200" t="str">
            <v>(乐山市校地共建产教融合基地建设项目二标段)四川省乐山市市中区苏稽镇</v>
          </cell>
          <cell r="H6200" t="str">
            <v>彭江涛</v>
          </cell>
          <cell r="I6200">
            <v>13990276572</v>
          </cell>
        </row>
        <row r="6201">
          <cell r="A6201" t="str">
            <v>钢固融</v>
          </cell>
          <cell r="B6201" t="str">
            <v>螺纹钢</v>
          </cell>
          <cell r="C6201" t="str">
            <v>HRB500E Φ18 12m</v>
          </cell>
          <cell r="D6201" t="str">
            <v>吨</v>
          </cell>
          <cell r="E6201">
            <v>3</v>
          </cell>
          <cell r="F6201">
            <v>45887</v>
          </cell>
          <cell r="G6201" t="str">
            <v>(乐山市校地共建产教融合基地建设项目二标段)四川省乐山市市中区苏稽镇</v>
          </cell>
          <cell r="H6201" t="str">
            <v>彭江涛</v>
          </cell>
          <cell r="I6201">
            <v>13990276572</v>
          </cell>
        </row>
        <row r="6202">
          <cell r="A6202" t="str">
            <v>钢固融</v>
          </cell>
          <cell r="B6202" t="str">
            <v>螺纹钢</v>
          </cell>
          <cell r="C6202" t="str">
            <v>HRB500E Φ20 12m</v>
          </cell>
          <cell r="D6202" t="str">
            <v>吨</v>
          </cell>
          <cell r="E6202">
            <v>7</v>
          </cell>
          <cell r="F6202">
            <v>45887</v>
          </cell>
          <cell r="G6202" t="str">
            <v>(乐山市校地共建产教融合基地建设项目二标段)四川省乐山市市中区苏稽镇</v>
          </cell>
          <cell r="H6202" t="str">
            <v>彭江涛</v>
          </cell>
          <cell r="I6202">
            <v>13990276572</v>
          </cell>
        </row>
        <row r="6203">
          <cell r="A6203" t="str">
            <v>钢固融</v>
          </cell>
          <cell r="B6203" t="str">
            <v>螺纹钢</v>
          </cell>
          <cell r="C6203" t="str">
            <v>HRB500E Φ22 12m</v>
          </cell>
          <cell r="D6203" t="str">
            <v>吨</v>
          </cell>
          <cell r="E6203">
            <v>13</v>
          </cell>
          <cell r="F6203">
            <v>45887</v>
          </cell>
          <cell r="G6203" t="str">
            <v>(乐山市校地共建产教融合基地建设项目二标段)四川省乐山市市中区苏稽镇</v>
          </cell>
          <cell r="H6203" t="str">
            <v>彭江涛</v>
          </cell>
          <cell r="I6203">
            <v>13990276572</v>
          </cell>
        </row>
        <row r="6204">
          <cell r="A6204" t="str">
            <v>钢固融</v>
          </cell>
          <cell r="B6204" t="str">
            <v>螺纹钢</v>
          </cell>
          <cell r="C6204" t="str">
            <v>HRB500E Φ25 12m</v>
          </cell>
          <cell r="D6204" t="str">
            <v>吨</v>
          </cell>
          <cell r="E6204">
            <v>35</v>
          </cell>
          <cell r="F6204">
            <v>45887</v>
          </cell>
          <cell r="G6204" t="str">
            <v>(乐山市校地共建产教融合基地建设项目二标段)四川省乐山市市中区苏稽镇</v>
          </cell>
          <cell r="H6204" t="str">
            <v>彭江涛</v>
          </cell>
          <cell r="I6204">
            <v>13990276572</v>
          </cell>
        </row>
        <row r="6205">
          <cell r="A6205" t="str">
            <v>钢固融</v>
          </cell>
          <cell r="B6205" t="str">
            <v>盘螺</v>
          </cell>
          <cell r="C6205" t="str">
            <v>HRB400E Φ8</v>
          </cell>
          <cell r="D6205" t="str">
            <v>吨</v>
          </cell>
          <cell r="E6205">
            <v>68</v>
          </cell>
          <cell r="F6205">
            <v>45887</v>
          </cell>
          <cell r="G6205" t="str">
            <v>(乐山市校地共建产教融合基地建设项目二标段)四川省乐山市市中区苏稽镇</v>
          </cell>
          <cell r="H6205" t="str">
            <v>彭江涛</v>
          </cell>
          <cell r="I6205">
            <v>13990276572</v>
          </cell>
        </row>
        <row r="6206">
          <cell r="A6206" t="str">
            <v>钢固融</v>
          </cell>
          <cell r="B6206" t="str">
            <v>盘螺</v>
          </cell>
          <cell r="C6206" t="str">
            <v>HRB400E Φ10</v>
          </cell>
          <cell r="D6206" t="str">
            <v>吨</v>
          </cell>
          <cell r="E6206">
            <v>98</v>
          </cell>
          <cell r="F6206">
            <v>45887</v>
          </cell>
          <cell r="G6206" t="str">
            <v>(乐山市校地共建产教融合基地建设项目二标段)四川省乐山市市中区苏稽镇</v>
          </cell>
          <cell r="H6206" t="str">
            <v>彭江涛</v>
          </cell>
          <cell r="I6206">
            <v>13990276572</v>
          </cell>
        </row>
        <row r="6207">
          <cell r="A6207" t="str">
            <v>达钢</v>
          </cell>
          <cell r="B6207" t="str">
            <v>盘螺</v>
          </cell>
          <cell r="C6207" t="str">
            <v>HRB400E Φ6</v>
          </cell>
          <cell r="D6207" t="str">
            <v>吨</v>
          </cell>
          <cell r="E6207">
            <v>3</v>
          </cell>
          <cell r="F6207">
            <v>45887</v>
          </cell>
          <cell r="G6207" t="str">
            <v>（商投建工达州中医药科技园-2工区-景观桥）达州市通川区达州中医药职业学院犀牛大道北段</v>
          </cell>
          <cell r="H6207" t="str">
            <v>李波</v>
          </cell>
          <cell r="I6207">
            <v>18381899787</v>
          </cell>
        </row>
        <row r="6208">
          <cell r="A6208" t="str">
            <v>达钢</v>
          </cell>
          <cell r="B6208" t="str">
            <v>盘螺</v>
          </cell>
          <cell r="C6208" t="str">
            <v>HRB400E Φ8</v>
          </cell>
          <cell r="D6208" t="str">
            <v>吨</v>
          </cell>
          <cell r="E6208">
            <v>12</v>
          </cell>
          <cell r="F6208">
            <v>45887</v>
          </cell>
          <cell r="G6208" t="str">
            <v>（商投建工达州中医药科技园-2工区-景观桥）达州市通川区达州中医药职业学院犀牛大道北段</v>
          </cell>
          <cell r="H6208" t="str">
            <v>李波</v>
          </cell>
          <cell r="I6208">
            <v>18381899787</v>
          </cell>
        </row>
        <row r="6209">
          <cell r="A6209" t="str">
            <v>达钢</v>
          </cell>
          <cell r="B6209" t="str">
            <v>盘螺</v>
          </cell>
          <cell r="C6209" t="str">
            <v>HRB400E Φ10</v>
          </cell>
          <cell r="D6209" t="str">
            <v>吨</v>
          </cell>
          <cell r="E6209">
            <v>10</v>
          </cell>
          <cell r="F6209">
            <v>45887</v>
          </cell>
          <cell r="G6209" t="str">
            <v>（商投建工达州中医药科技园-2工区-景观桥）达州市通川区达州中医药职业学院犀牛大道北段</v>
          </cell>
          <cell r="H6209" t="str">
            <v>李波</v>
          </cell>
          <cell r="I6209">
            <v>18381899787</v>
          </cell>
        </row>
        <row r="6210">
          <cell r="A6210" t="str">
            <v>达钢</v>
          </cell>
          <cell r="B6210" t="str">
            <v>螺纹钢</v>
          </cell>
          <cell r="C6210" t="str">
            <v>HRB400E Φ12 9m</v>
          </cell>
          <cell r="D6210" t="str">
            <v>吨</v>
          </cell>
          <cell r="E6210">
            <v>6</v>
          </cell>
          <cell r="F6210">
            <v>45887</v>
          </cell>
          <cell r="G6210" t="str">
            <v>（商投建工达州中医药科技园-2工区-景观桥）达州市通川区达州中医药职业学院犀牛大道北段</v>
          </cell>
          <cell r="H6210" t="str">
            <v>李波</v>
          </cell>
          <cell r="I6210">
            <v>18381899787</v>
          </cell>
        </row>
        <row r="6211">
          <cell r="A6211" t="str">
            <v>达钢</v>
          </cell>
          <cell r="B6211" t="str">
            <v>螺纹钢</v>
          </cell>
          <cell r="C6211" t="str">
            <v>HRB400E Φ25 9m</v>
          </cell>
          <cell r="D6211" t="str">
            <v>吨</v>
          </cell>
          <cell r="E6211">
            <v>15</v>
          </cell>
          <cell r="F6211">
            <v>45887</v>
          </cell>
          <cell r="G6211" t="str">
            <v>（商投建工达州中医药科技园-2工区-景观桥）达州市通川区达州中医药职业学院犀牛大道北段</v>
          </cell>
          <cell r="H6211" t="str">
            <v>李波</v>
          </cell>
          <cell r="I6211">
            <v>18381899787</v>
          </cell>
        </row>
        <row r="6212">
          <cell r="A6212" t="str">
            <v>钢固融</v>
          </cell>
          <cell r="B6212" t="str">
            <v>螺纹钢</v>
          </cell>
          <cell r="C6212" t="str">
            <v>HRB400E Φ14 9m</v>
          </cell>
          <cell r="D6212" t="str">
            <v>吨</v>
          </cell>
          <cell r="E6212">
            <v>25</v>
          </cell>
          <cell r="F6212">
            <v>45887</v>
          </cell>
          <cell r="G6212" t="str">
            <v>（商投建工达州中医药科技园-2工区-景观桥）达州市通川区达州中医药职业学院犀牛大道北段</v>
          </cell>
          <cell r="H6212" t="str">
            <v>李波</v>
          </cell>
          <cell r="I6212">
            <v>18381899787</v>
          </cell>
        </row>
        <row r="6213">
          <cell r="A6213" t="str">
            <v>钢固融</v>
          </cell>
          <cell r="B6213" t="str">
            <v>螺纹钢</v>
          </cell>
          <cell r="C6213" t="str">
            <v>HRB400E Φ16 9m</v>
          </cell>
          <cell r="D6213" t="str">
            <v>吨</v>
          </cell>
          <cell r="E6213">
            <v>15</v>
          </cell>
          <cell r="F6213">
            <v>45887</v>
          </cell>
          <cell r="G6213" t="str">
            <v>（商投建工达州中医药科技园-2工区-景观桥）达州市通川区达州中医药职业学院犀牛大道北段</v>
          </cell>
          <cell r="H6213" t="str">
            <v>李波</v>
          </cell>
          <cell r="I6213">
            <v>18381899787</v>
          </cell>
        </row>
        <row r="6214">
          <cell r="A6214" t="str">
            <v>钢固融</v>
          </cell>
          <cell r="B6214" t="str">
            <v>螺纹钢</v>
          </cell>
          <cell r="C6214" t="str">
            <v>HRB400E Φ22 9m</v>
          </cell>
          <cell r="D6214" t="str">
            <v>吨</v>
          </cell>
          <cell r="E6214">
            <v>30</v>
          </cell>
          <cell r="F6214">
            <v>45887</v>
          </cell>
          <cell r="G6214" t="str">
            <v>（商投建工达州中医药科技园-2工区-景观桥）达州市通川区达州中医药职业学院犀牛大道北段</v>
          </cell>
          <cell r="H6214" t="str">
            <v>李波</v>
          </cell>
          <cell r="I6214">
            <v>18381899787</v>
          </cell>
        </row>
        <row r="6215">
          <cell r="A6215" t="str">
            <v>钢固融</v>
          </cell>
          <cell r="B6215" t="str">
            <v>螺纹钢</v>
          </cell>
          <cell r="C6215" t="str">
            <v>HRB500E Φ18</v>
          </cell>
          <cell r="D6215" t="str">
            <v>吨</v>
          </cell>
          <cell r="E6215">
            <v>7.5</v>
          </cell>
          <cell r="F6215">
            <v>45887</v>
          </cell>
          <cell r="G6215" t="str">
            <v>（商投建工达州中医药科技园-4工区-11号楼）达州市通川区达州中医药职业学院犀牛大道北段</v>
          </cell>
          <cell r="H6215" t="str">
            <v>张扬</v>
          </cell>
          <cell r="I6215">
            <v>18381904567</v>
          </cell>
        </row>
        <row r="6216">
          <cell r="A6216" t="str">
            <v>钢固融</v>
          </cell>
          <cell r="B6216" t="str">
            <v>螺纹钢</v>
          </cell>
          <cell r="C6216" t="str">
            <v>HRB500E Φ20</v>
          </cell>
          <cell r="D6216" t="str">
            <v>吨</v>
          </cell>
          <cell r="E6216">
            <v>7.5</v>
          </cell>
          <cell r="F6216">
            <v>45887</v>
          </cell>
          <cell r="G6216" t="str">
            <v>（商投建工达州中医药科技园-4工区-11号楼）达州市通川区达州中医药职业学院犀牛大道北段</v>
          </cell>
          <cell r="H6216" t="str">
            <v>张扬</v>
          </cell>
          <cell r="I6216">
            <v>18381904567</v>
          </cell>
        </row>
        <row r="6217">
          <cell r="A6217" t="str">
            <v>钢固融</v>
          </cell>
          <cell r="B6217" t="str">
            <v>螺纹钢</v>
          </cell>
          <cell r="C6217" t="str">
            <v>HRB500E Φ25</v>
          </cell>
          <cell r="D6217" t="str">
            <v>吨</v>
          </cell>
          <cell r="E6217">
            <v>20</v>
          </cell>
          <cell r="F6217">
            <v>45887</v>
          </cell>
          <cell r="G6217" t="str">
            <v>（商投建工达州中医药科技园-4工区-11号楼）达州市通川区达州中医药职业学院犀牛大道北段</v>
          </cell>
          <cell r="H6217" t="str">
            <v>张扬</v>
          </cell>
          <cell r="I6217">
            <v>18381904567</v>
          </cell>
        </row>
        <row r="6218">
          <cell r="A6218" t="str">
            <v>达钢</v>
          </cell>
          <cell r="B6218" t="str">
            <v>盘螺</v>
          </cell>
          <cell r="C6218" t="str">
            <v>HRB400E Φ6</v>
          </cell>
          <cell r="D6218" t="str">
            <v>吨</v>
          </cell>
          <cell r="E6218">
            <v>6</v>
          </cell>
          <cell r="F6218">
            <v>45887</v>
          </cell>
          <cell r="G6218" t="str">
            <v>（商投建工达州中医药科技园-4工区-11号楼）达州市通川区达州中医药职业学院犀牛大道北段</v>
          </cell>
          <cell r="H6218" t="str">
            <v>张扬</v>
          </cell>
          <cell r="I6218">
            <v>18381904567</v>
          </cell>
        </row>
        <row r="6219">
          <cell r="A6219" t="str">
            <v>达钢</v>
          </cell>
          <cell r="B6219" t="str">
            <v>盘螺</v>
          </cell>
          <cell r="C6219" t="str">
            <v>HRB400E Φ8</v>
          </cell>
          <cell r="D6219" t="str">
            <v>吨</v>
          </cell>
          <cell r="E6219">
            <v>24</v>
          </cell>
          <cell r="F6219">
            <v>45887</v>
          </cell>
          <cell r="G6219" t="str">
            <v>（商投建工达州中医药科技园-4工区-11号楼）达州市通川区达州中医药职业学院犀牛大道北段</v>
          </cell>
          <cell r="H6219" t="str">
            <v>张扬</v>
          </cell>
          <cell r="I6219">
            <v>18381904567</v>
          </cell>
        </row>
        <row r="6220">
          <cell r="A6220" t="str">
            <v>达钢</v>
          </cell>
          <cell r="B6220" t="str">
            <v>盘螺</v>
          </cell>
          <cell r="C6220" t="str">
            <v>HRB400E Φ10</v>
          </cell>
          <cell r="D6220" t="str">
            <v>吨</v>
          </cell>
          <cell r="E6220">
            <v>15</v>
          </cell>
          <cell r="F6220">
            <v>45887</v>
          </cell>
          <cell r="G6220" t="str">
            <v>（商投建工达州中医药科技园-4工区-11号楼）达州市通川区达州中医药职业学院犀牛大道北段</v>
          </cell>
          <cell r="H6220" t="str">
            <v>张扬</v>
          </cell>
          <cell r="I6220">
            <v>18381904567</v>
          </cell>
        </row>
        <row r="6221">
          <cell r="A6221" t="str">
            <v>达钢</v>
          </cell>
          <cell r="B6221" t="str">
            <v>螺纹钢</v>
          </cell>
          <cell r="C6221" t="str">
            <v>HRB500E Φ16</v>
          </cell>
          <cell r="D6221" t="str">
            <v>吨</v>
          </cell>
          <cell r="E6221">
            <v>6</v>
          </cell>
          <cell r="F6221">
            <v>45887</v>
          </cell>
          <cell r="G6221" t="str">
            <v>（商投建工达州中医药科技园-4工区-11号楼）达州市通川区达州中医药职业学院犀牛大道北段</v>
          </cell>
          <cell r="H6221" t="str">
            <v>张扬</v>
          </cell>
          <cell r="I6221">
            <v>18381904567</v>
          </cell>
        </row>
        <row r="6222">
          <cell r="A6222" t="str">
            <v>德胜恒嘉</v>
          </cell>
          <cell r="B6222" t="str">
            <v>螺纹钢</v>
          </cell>
          <cell r="C6222" t="str">
            <v>HRB400E Φ12×9米</v>
          </cell>
          <cell r="D6222" t="str">
            <v>吨</v>
          </cell>
          <cell r="E6222">
            <v>35</v>
          </cell>
          <cell r="F6222">
            <v>45887</v>
          </cell>
          <cell r="G6222" t="str">
            <v>（自永1标八局二分公司钢筋棚）四川省自贡市大安区牛佛镇</v>
          </cell>
          <cell r="H6222" t="str">
            <v>王君杰</v>
          </cell>
          <cell r="I6222">
            <v>18919619850</v>
          </cell>
        </row>
        <row r="6223">
          <cell r="A6223" t="str">
            <v>德胜恒嘉</v>
          </cell>
          <cell r="B6223" t="str">
            <v>螺纹钢</v>
          </cell>
          <cell r="C6223" t="str">
            <v>HRB400E Φ20×9米</v>
          </cell>
          <cell r="D6223" t="str">
            <v>吨</v>
          </cell>
          <cell r="E6223">
            <v>35</v>
          </cell>
          <cell r="F6223">
            <v>45887</v>
          </cell>
          <cell r="G6223" t="str">
            <v>（自永1标八局二分公司钢筋棚）四川省自贡市大安区牛佛镇</v>
          </cell>
          <cell r="H6223" t="str">
            <v>王君杰</v>
          </cell>
          <cell r="I6223">
            <v>18919619850</v>
          </cell>
        </row>
        <row r="6224">
          <cell r="A6224" t="str">
            <v>德胜恒嘉</v>
          </cell>
          <cell r="B6224" t="str">
            <v>螺纹钢</v>
          </cell>
          <cell r="C6224" t="str">
            <v>HRB400E Φ16×9米</v>
          </cell>
          <cell r="D6224" t="str">
            <v>吨</v>
          </cell>
          <cell r="E6224">
            <v>35</v>
          </cell>
          <cell r="F6224">
            <v>45887</v>
          </cell>
          <cell r="G6224" t="str">
            <v>（自永1标八局二分公司钢筋棚）四川省自贡市大安区牛佛镇</v>
          </cell>
          <cell r="H6224" t="str">
            <v>王君杰</v>
          </cell>
          <cell r="I6224">
            <v>18919619850</v>
          </cell>
        </row>
        <row r="6225">
          <cell r="A6225" t="str">
            <v>德胜恒嘉</v>
          </cell>
          <cell r="B6225" t="str">
            <v>螺纹钢</v>
          </cell>
          <cell r="C6225" t="str">
            <v>HRB400E Φ25×12米</v>
          </cell>
          <cell r="D6225" t="str">
            <v>吨</v>
          </cell>
          <cell r="E6225">
            <v>35</v>
          </cell>
          <cell r="F6225">
            <v>45887</v>
          </cell>
          <cell r="G6225" t="str">
            <v>（自永2标九局西南分公司钢筋棚）四川省自贡市骑龙镇大湾村</v>
          </cell>
          <cell r="H6225" t="str">
            <v>袁洪浩</v>
          </cell>
          <cell r="I6225">
            <v>18272354498</v>
          </cell>
        </row>
        <row r="6226">
          <cell r="A6226" t="str">
            <v>德胜恒嘉</v>
          </cell>
          <cell r="B6226" t="str">
            <v>螺纹钢</v>
          </cell>
          <cell r="C6226" t="str">
            <v>HRB400E Φ32×9米</v>
          </cell>
          <cell r="D6226" t="str">
            <v>吨</v>
          </cell>
          <cell r="E6226">
            <v>35</v>
          </cell>
          <cell r="F6226">
            <v>45887</v>
          </cell>
          <cell r="G6226" t="str">
            <v>（自永2标九局西南分公司钢筋棚）四川省自贡市骑龙镇大湾村</v>
          </cell>
          <cell r="H6226" t="str">
            <v>袁洪浩</v>
          </cell>
          <cell r="I6226">
            <v>18272354498</v>
          </cell>
        </row>
        <row r="6227">
          <cell r="A6227" t="str">
            <v>德胜恒嘉</v>
          </cell>
          <cell r="B6227" t="str">
            <v>螺纹钢</v>
          </cell>
          <cell r="C6227" t="str">
            <v>HRB400EФ12*9m</v>
          </cell>
          <cell r="D6227" t="str">
            <v>吨</v>
          </cell>
          <cell r="E6227">
            <v>35</v>
          </cell>
          <cell r="F6227">
            <v>45888</v>
          </cell>
          <cell r="G6227" t="str">
            <v>（中铁八局康新高速TJ4-1标）四川省甘孜州康定市新都桥镇超限载检测站</v>
          </cell>
          <cell r="H6227" t="str">
            <v>刘俊</v>
          </cell>
          <cell r="I6227">
            <v>18587764925</v>
          </cell>
        </row>
        <row r="6228">
          <cell r="A6228" t="str">
            <v>德胜恒嘉</v>
          </cell>
          <cell r="B6228" t="str">
            <v>螺纹钢</v>
          </cell>
          <cell r="C6228" t="str">
            <v>HRB400EФ14*9m</v>
          </cell>
          <cell r="D6228" t="str">
            <v>吨</v>
          </cell>
          <cell r="E6228">
            <v>70</v>
          </cell>
          <cell r="F6228">
            <v>45888</v>
          </cell>
          <cell r="G6228" t="str">
            <v>（中铁八局康新高速TJ4-1标）四川省甘孜州康定市新都桥镇超限载检测站</v>
          </cell>
          <cell r="H6228" t="str">
            <v>刘俊</v>
          </cell>
          <cell r="I6228">
            <v>18587764925</v>
          </cell>
        </row>
        <row r="6229">
          <cell r="A6229" t="str">
            <v>德胜恒嘉</v>
          </cell>
          <cell r="B6229" t="str">
            <v>螺纹钢</v>
          </cell>
          <cell r="C6229" t="str">
            <v>HRB400EФ20*12m</v>
          </cell>
          <cell r="D6229" t="str">
            <v>吨</v>
          </cell>
          <cell r="E6229">
            <v>105</v>
          </cell>
          <cell r="F6229">
            <v>45888</v>
          </cell>
          <cell r="G6229" t="str">
            <v>（中铁八局康新高速TJ4-1标）四川省甘孜州康定市新都桥镇超限载检测站</v>
          </cell>
          <cell r="H6229" t="str">
            <v>刘俊</v>
          </cell>
          <cell r="I6229">
            <v>18587764925</v>
          </cell>
        </row>
        <row r="6230">
          <cell r="A6230" t="str">
            <v>德胜恒嘉</v>
          </cell>
          <cell r="B6230" t="str">
            <v>螺纹钢</v>
          </cell>
          <cell r="C6230" t="str">
            <v>HRB400EФ28*12m</v>
          </cell>
          <cell r="D6230" t="str">
            <v>吨</v>
          </cell>
          <cell r="E6230">
            <v>70</v>
          </cell>
          <cell r="F6230">
            <v>45888</v>
          </cell>
          <cell r="G6230" t="str">
            <v>（中铁八局康新高速TJ4-1标）四川省甘孜州康定市新都桥镇超限载检测站</v>
          </cell>
          <cell r="H6230" t="str">
            <v>刘俊</v>
          </cell>
          <cell r="I6230">
            <v>18587764925</v>
          </cell>
        </row>
        <row r="6231">
          <cell r="A6231" t="str">
            <v>德胜恒嘉</v>
          </cell>
          <cell r="B6231" t="str">
            <v>螺纹钢</v>
          </cell>
          <cell r="C6231" t="str">
            <v>HRB500EФ22*9m</v>
          </cell>
          <cell r="D6231" t="str">
            <v>吨</v>
          </cell>
          <cell r="E6231">
            <v>70</v>
          </cell>
          <cell r="F6231">
            <v>45888</v>
          </cell>
          <cell r="G6231" t="str">
            <v>（中铁六局呼和公司康新高速TJ4-2标）四川省甘孜藏族自治州康定市新都桥镇东俄罗三村中建八局搅拌站旁</v>
          </cell>
          <cell r="H6231" t="str">
            <v>许文刚</v>
          </cell>
          <cell r="I6231">
            <v>15848808186</v>
          </cell>
        </row>
        <row r="6232">
          <cell r="A6232" t="str">
            <v>德胜恒嘉</v>
          </cell>
          <cell r="B6232" t="str">
            <v>螺纹钢</v>
          </cell>
          <cell r="C6232" t="str">
            <v>HRB400EФ22*9m</v>
          </cell>
          <cell r="D6232" t="str">
            <v>吨</v>
          </cell>
          <cell r="E6232">
            <v>105</v>
          </cell>
          <cell r="F6232">
            <v>45888</v>
          </cell>
          <cell r="G6232" t="str">
            <v>（中铁六局呼和公司康新高速TJ4-2标）四川省甘孜藏族自治州康定市新都桥镇东俄罗三村中建八局搅拌站旁</v>
          </cell>
          <cell r="H6232" t="str">
            <v>许文刚</v>
          </cell>
          <cell r="I6232">
            <v>15848808186</v>
          </cell>
        </row>
        <row r="6233">
          <cell r="A6233" t="str">
            <v>德胜恒嘉</v>
          </cell>
          <cell r="B6233" t="str">
            <v>螺纹钢</v>
          </cell>
          <cell r="C6233" t="str">
            <v>HRB500EФ25*9m</v>
          </cell>
          <cell r="D6233" t="str">
            <v>吨</v>
          </cell>
          <cell r="E6233">
            <v>70</v>
          </cell>
          <cell r="F6233">
            <v>45888</v>
          </cell>
          <cell r="G6233" t="str">
            <v>（中铁六局呼和公司康新高速TJ4-2标）四川省甘孜藏族自治州康定市新都桥镇东俄罗三村中建八局搅拌站旁</v>
          </cell>
          <cell r="H6233" t="str">
            <v>许文刚</v>
          </cell>
          <cell r="I6233">
            <v>15848808186</v>
          </cell>
        </row>
        <row r="6234">
          <cell r="A6234" t="str">
            <v>德胜恒嘉</v>
          </cell>
          <cell r="B6234" t="str">
            <v>螺纹钢</v>
          </cell>
          <cell r="C6234" t="str">
            <v>HRB400EФ25*9m</v>
          </cell>
          <cell r="D6234" t="str">
            <v>吨</v>
          </cell>
          <cell r="E6234">
            <v>70</v>
          </cell>
          <cell r="F6234">
            <v>45888</v>
          </cell>
          <cell r="G6234" t="str">
            <v>（中铁六局呼和公司康新高速TJ4-2标）四川省甘孜藏族自治州康定市新都桥镇东俄罗三村中建八局搅拌站旁</v>
          </cell>
          <cell r="H6234" t="str">
            <v>许文刚</v>
          </cell>
          <cell r="I6234">
            <v>15848808186</v>
          </cell>
        </row>
        <row r="6235">
          <cell r="A6235" t="str">
            <v>德胜恒嘉</v>
          </cell>
          <cell r="B6235" t="str">
            <v>螺纹钢</v>
          </cell>
          <cell r="C6235" t="str">
            <v>HRB400EФ20*9m</v>
          </cell>
          <cell r="D6235" t="str">
            <v>吨</v>
          </cell>
          <cell r="E6235">
            <v>35</v>
          </cell>
          <cell r="F6235">
            <v>45888</v>
          </cell>
          <cell r="G6235" t="str">
            <v>（中铁六局呼和公司康新高速TJ4-2标）四川省甘孜藏族自治州康定市新都桥镇东俄罗三村中建八局搅拌站旁</v>
          </cell>
          <cell r="H6235" t="str">
            <v>许文刚</v>
          </cell>
          <cell r="I6235">
            <v>15848808186</v>
          </cell>
        </row>
        <row r="6236">
          <cell r="A6236" t="str">
            <v>德胜恒嘉</v>
          </cell>
          <cell r="B6236" t="str">
            <v>螺纹钢</v>
          </cell>
          <cell r="C6236" t="str">
            <v>HRB400EФ18*9m</v>
          </cell>
          <cell r="D6236" t="str">
            <v>吨</v>
          </cell>
          <cell r="E6236">
            <v>70</v>
          </cell>
          <cell r="F6236">
            <v>45888</v>
          </cell>
          <cell r="G6236" t="str">
            <v>（中铁六局呼和公司康新高速TJ4-2标）四川省甘孜藏族自治州康定市新都桥镇东俄罗三村中建八局搅拌站旁</v>
          </cell>
          <cell r="H6236" t="str">
            <v>许文刚</v>
          </cell>
          <cell r="I6236">
            <v>15848808186</v>
          </cell>
        </row>
        <row r="6237">
          <cell r="A6237" t="str">
            <v>德胜恒嘉</v>
          </cell>
          <cell r="B6237" t="str">
            <v>螺纹钢</v>
          </cell>
          <cell r="C6237" t="str">
            <v>HRB400EФ14*9m</v>
          </cell>
          <cell r="D6237" t="str">
            <v>吨</v>
          </cell>
          <cell r="E6237">
            <v>35</v>
          </cell>
          <cell r="F6237">
            <v>45888</v>
          </cell>
          <cell r="G6237" t="str">
            <v>（中铁六局呼和公司康新高速TJ4-2标）四川省甘孜藏族自治州康定市新都桥镇东俄罗三村中建八局搅拌站旁</v>
          </cell>
          <cell r="H6237" t="str">
            <v>许文刚</v>
          </cell>
          <cell r="I6237">
            <v>15848808186</v>
          </cell>
        </row>
        <row r="6238">
          <cell r="A6238" t="str">
            <v>润耀</v>
          </cell>
          <cell r="B6238" t="str">
            <v>螺纹钢</v>
          </cell>
          <cell r="C6238" t="str">
            <v>HRB500EФ12*9m</v>
          </cell>
          <cell r="D6238" t="str">
            <v>吨</v>
          </cell>
          <cell r="E6238">
            <v>10</v>
          </cell>
          <cell r="F6238">
            <v>45888</v>
          </cell>
          <cell r="G6238" t="str">
            <v>（中核中原-温江光明苑三期项目）四川省成都市温江区金马街道光明苑三期项目</v>
          </cell>
          <cell r="H6238" t="str">
            <v>王生斌</v>
          </cell>
          <cell r="I6238">
            <v>15228858118</v>
          </cell>
        </row>
        <row r="6239">
          <cell r="A6239" t="str">
            <v>润耀</v>
          </cell>
          <cell r="B6239" t="str">
            <v>螺纹钢</v>
          </cell>
          <cell r="C6239" t="str">
            <v>HRB500EФ14*9m</v>
          </cell>
          <cell r="D6239" t="str">
            <v>吨</v>
          </cell>
          <cell r="E6239">
            <v>8</v>
          </cell>
          <cell r="F6239">
            <v>45888</v>
          </cell>
          <cell r="G6239" t="str">
            <v>（中核中原-温江光明苑三期项目）四川省成都市温江区金马街道光明苑三期项目</v>
          </cell>
          <cell r="H6239" t="str">
            <v>王生斌</v>
          </cell>
          <cell r="I6239">
            <v>15228858118</v>
          </cell>
        </row>
        <row r="6240">
          <cell r="A6240" t="str">
            <v>润耀</v>
          </cell>
          <cell r="B6240" t="str">
            <v>螺纹钢</v>
          </cell>
          <cell r="C6240" t="str">
            <v>HRB500EФ16*9m</v>
          </cell>
          <cell r="D6240" t="str">
            <v>吨</v>
          </cell>
          <cell r="E6240">
            <v>10</v>
          </cell>
          <cell r="F6240">
            <v>45888</v>
          </cell>
          <cell r="G6240" t="str">
            <v>（中核中原-温江光明苑三期项目）四川省成都市温江区金马街道光明苑三期项目</v>
          </cell>
          <cell r="H6240" t="str">
            <v>王生斌</v>
          </cell>
          <cell r="I6240">
            <v>15228858118</v>
          </cell>
        </row>
        <row r="6241">
          <cell r="A6241" t="str">
            <v>润耀</v>
          </cell>
          <cell r="B6241" t="str">
            <v>螺纹钢</v>
          </cell>
          <cell r="C6241" t="str">
            <v>HRB500EФ18*9m</v>
          </cell>
          <cell r="D6241" t="str">
            <v>吨</v>
          </cell>
          <cell r="E6241">
            <v>10</v>
          </cell>
          <cell r="F6241">
            <v>45888</v>
          </cell>
          <cell r="G6241" t="str">
            <v>（中核中原-温江光明苑三期项目）四川省成都市温江区金马街道光明苑三期项目</v>
          </cell>
          <cell r="H6241" t="str">
            <v>王生斌</v>
          </cell>
          <cell r="I6241">
            <v>15228858118</v>
          </cell>
        </row>
        <row r="6242">
          <cell r="A6242" t="str">
            <v>润耀</v>
          </cell>
          <cell r="B6242" t="str">
            <v>螺纹钢</v>
          </cell>
          <cell r="C6242" t="str">
            <v>HRB500EФ20*9m</v>
          </cell>
          <cell r="D6242" t="str">
            <v>吨</v>
          </cell>
          <cell r="E6242">
            <v>10</v>
          </cell>
          <cell r="F6242">
            <v>45888</v>
          </cell>
          <cell r="G6242" t="str">
            <v>（中核中原-温江光明苑三期项目）四川省成都市温江区金马街道光明苑三期项目</v>
          </cell>
          <cell r="H6242" t="str">
            <v>王生斌</v>
          </cell>
          <cell r="I6242">
            <v>15228858118</v>
          </cell>
        </row>
        <row r="6243">
          <cell r="A6243" t="str">
            <v>润耀</v>
          </cell>
          <cell r="B6243" t="str">
            <v>螺纹钢</v>
          </cell>
          <cell r="C6243" t="str">
            <v>HRB500EФ22*9m</v>
          </cell>
          <cell r="D6243" t="str">
            <v>吨</v>
          </cell>
          <cell r="E6243">
            <v>8</v>
          </cell>
          <cell r="F6243">
            <v>45888</v>
          </cell>
          <cell r="G6243" t="str">
            <v>（中核中原-温江光明苑三期项目）四川省成都市温江区金马街道光明苑三期项目</v>
          </cell>
          <cell r="H6243" t="str">
            <v>王生斌</v>
          </cell>
          <cell r="I6243">
            <v>15228858118</v>
          </cell>
        </row>
        <row r="6244">
          <cell r="A6244" t="str">
            <v>润耀</v>
          </cell>
          <cell r="B6244" t="str">
            <v>螺纹钢</v>
          </cell>
          <cell r="C6244" t="str">
            <v>HRB500EФ25*9m</v>
          </cell>
          <cell r="D6244" t="str">
            <v>吨</v>
          </cell>
          <cell r="E6244">
            <v>15</v>
          </cell>
          <cell r="F6244">
            <v>45888</v>
          </cell>
          <cell r="G6244" t="str">
            <v>（中核中原-温江光明苑三期项目）四川省成都市温江区金马街道光明苑三期项目</v>
          </cell>
          <cell r="H6244" t="str">
            <v>王生斌</v>
          </cell>
          <cell r="I6244">
            <v>15228858118</v>
          </cell>
        </row>
        <row r="6245">
          <cell r="A6245" t="str">
            <v>润耀</v>
          </cell>
          <cell r="B6245" t="str">
            <v>螺纹钢</v>
          </cell>
          <cell r="C6245" t="str">
            <v>HRB400EФ16*12m</v>
          </cell>
          <cell r="D6245" t="str">
            <v>吨</v>
          </cell>
          <cell r="E6245">
            <v>70</v>
          </cell>
          <cell r="F6245">
            <v>45888</v>
          </cell>
          <cell r="G6245" t="str">
            <v>（中铁八局康新高速TJ4-1标）四川省甘孜州康定市新都桥镇超限载检测站</v>
          </cell>
          <cell r="H6245" t="str">
            <v>刘俊</v>
          </cell>
          <cell r="I6245">
            <v>18587764925</v>
          </cell>
        </row>
        <row r="6246">
          <cell r="A6246" t="str">
            <v>润耀</v>
          </cell>
          <cell r="B6246" t="str">
            <v>盘螺</v>
          </cell>
          <cell r="C6246" t="str">
            <v>HRB400E Φ6</v>
          </cell>
          <cell r="D6246" t="str">
            <v>吨</v>
          </cell>
          <cell r="E6246">
            <v>6</v>
          </cell>
          <cell r="F6246">
            <v>45888</v>
          </cell>
          <cell r="G6246" t="str">
            <v>（华西萌海科创农业生态谷）成都市简阳市白金山水库</v>
          </cell>
          <cell r="H6246" t="str">
            <v>石清国</v>
          </cell>
          <cell r="I6246">
            <v>13458642015</v>
          </cell>
        </row>
        <row r="6247">
          <cell r="A6247" t="str">
            <v>润耀</v>
          </cell>
          <cell r="B6247" t="str">
            <v>螺纹钢</v>
          </cell>
          <cell r="C6247" t="str">
            <v>HRB400E Φ12 9m</v>
          </cell>
          <cell r="D6247" t="str">
            <v>吨</v>
          </cell>
          <cell r="E6247">
            <v>7</v>
          </cell>
          <cell r="F6247">
            <v>45888</v>
          </cell>
          <cell r="G6247" t="str">
            <v>（华西萌海科创农业生态谷）成都市简阳市白金山水库</v>
          </cell>
          <cell r="H6247" t="str">
            <v>石清国</v>
          </cell>
          <cell r="I6247">
            <v>13458642015</v>
          </cell>
        </row>
        <row r="6248">
          <cell r="A6248" t="str">
            <v>润耀</v>
          </cell>
          <cell r="B6248" t="str">
            <v>螺纹钢</v>
          </cell>
          <cell r="C6248" t="str">
            <v>HRB400E Φ28 9m</v>
          </cell>
          <cell r="D6248" t="str">
            <v>吨</v>
          </cell>
          <cell r="E6248">
            <v>3</v>
          </cell>
          <cell r="F6248">
            <v>45888</v>
          </cell>
          <cell r="G6248" t="str">
            <v>（华西萌海科创农业生态谷）成都市简阳市白金山水库</v>
          </cell>
          <cell r="H6248" t="str">
            <v>石清国</v>
          </cell>
          <cell r="I6248">
            <v>13458642015</v>
          </cell>
        </row>
        <row r="6249">
          <cell r="A6249" t="str">
            <v>润耀</v>
          </cell>
          <cell r="B6249" t="str">
            <v>螺纹钢</v>
          </cell>
          <cell r="C6249" t="str">
            <v>HRB500E Φ14</v>
          </cell>
          <cell r="D6249" t="str">
            <v>吨</v>
          </cell>
          <cell r="E6249">
            <v>3</v>
          </cell>
          <cell r="F6249">
            <v>45888</v>
          </cell>
          <cell r="G6249" t="str">
            <v>（华西萌海科创农业生态谷）成都市简阳市白金山水库</v>
          </cell>
          <cell r="H6249" t="str">
            <v>石清国</v>
          </cell>
          <cell r="I6249">
            <v>13458642015</v>
          </cell>
        </row>
        <row r="6250">
          <cell r="A6250" t="str">
            <v>润耀</v>
          </cell>
          <cell r="B6250" t="str">
            <v>螺纹钢</v>
          </cell>
          <cell r="C6250" t="str">
            <v>HRB500E Φ25</v>
          </cell>
          <cell r="D6250" t="str">
            <v>吨</v>
          </cell>
          <cell r="E6250">
            <v>20</v>
          </cell>
          <cell r="F6250">
            <v>45888</v>
          </cell>
          <cell r="G6250" t="str">
            <v>（华西萌海科创农业生态谷）成都市简阳市白金山水库</v>
          </cell>
          <cell r="H6250" t="str">
            <v>石清国</v>
          </cell>
          <cell r="I6250">
            <v>13458642015</v>
          </cell>
        </row>
        <row r="6251">
          <cell r="A6251" t="str">
            <v>泸钢</v>
          </cell>
          <cell r="B6251" t="str">
            <v>螺纹钢</v>
          </cell>
          <cell r="C6251" t="str">
            <v>HRB400E Φ16×12米</v>
          </cell>
          <cell r="D6251" t="str">
            <v>吨</v>
          </cell>
          <cell r="E6251">
            <v>35</v>
          </cell>
          <cell r="F6251">
            <v>45888</v>
          </cell>
          <cell r="G6251" t="str">
            <v>（自永2标九局西南分公司钢筋棚）四川省自贡市骑龙镇大湾村</v>
          </cell>
          <cell r="H6251" t="str">
            <v>袁洪浩</v>
          </cell>
          <cell r="I6251">
            <v>18272354498</v>
          </cell>
        </row>
        <row r="6252">
          <cell r="A6252" t="str">
            <v>达钢</v>
          </cell>
          <cell r="B6252" t="str">
            <v>盘螺</v>
          </cell>
          <cell r="C6252" t="str">
            <v>HRB400E Φ8</v>
          </cell>
          <cell r="D6252" t="str">
            <v>吨</v>
          </cell>
          <cell r="E6252">
            <v>30</v>
          </cell>
          <cell r="F6252">
            <v>45888</v>
          </cell>
          <cell r="G6252" t="str">
            <v>（商投建工达州中医药科技园-1工区）达州市通川区达州中医药职业学院犀牛大道北段</v>
          </cell>
          <cell r="H6252" t="str">
            <v>程黄刚</v>
          </cell>
          <cell r="I6252">
            <v>15108211617</v>
          </cell>
        </row>
        <row r="6253">
          <cell r="A6253" t="str">
            <v>达钢</v>
          </cell>
          <cell r="B6253" t="str">
            <v>盘螺</v>
          </cell>
          <cell r="C6253" t="str">
            <v>HRB400E Φ10</v>
          </cell>
          <cell r="D6253" t="str">
            <v>吨</v>
          </cell>
          <cell r="E6253">
            <v>9</v>
          </cell>
          <cell r="F6253">
            <v>45888</v>
          </cell>
          <cell r="G6253" t="str">
            <v>（商投建工达州中医药科技园-1工区）达州市通川区达州中医药职业学院犀牛大道北段</v>
          </cell>
          <cell r="H6253" t="str">
            <v>程黄刚</v>
          </cell>
          <cell r="I6253">
            <v>15108211617</v>
          </cell>
        </row>
        <row r="6254">
          <cell r="A6254" t="str">
            <v>达钢</v>
          </cell>
          <cell r="B6254" t="str">
            <v>螺纹钢</v>
          </cell>
          <cell r="C6254" t="str">
            <v>HRB400E Φ12 9m</v>
          </cell>
          <cell r="D6254" t="str">
            <v>吨</v>
          </cell>
          <cell r="E6254">
            <v>12</v>
          </cell>
          <cell r="F6254">
            <v>45888</v>
          </cell>
          <cell r="G6254" t="str">
            <v>（商投建工达州中医药科技园-1工区）达州市通川区达州中医药职业学院犀牛大道北段</v>
          </cell>
          <cell r="H6254" t="str">
            <v>程黄刚</v>
          </cell>
          <cell r="I6254">
            <v>15108211617</v>
          </cell>
        </row>
        <row r="6255">
          <cell r="A6255" t="str">
            <v>德胜</v>
          </cell>
          <cell r="B6255" t="str">
            <v>螺纹钢</v>
          </cell>
          <cell r="C6255" t="str">
            <v>HRB400E Φ14 9m</v>
          </cell>
          <cell r="D6255" t="str">
            <v>吨</v>
          </cell>
          <cell r="E6255">
            <v>15</v>
          </cell>
          <cell r="F6255">
            <v>45888</v>
          </cell>
          <cell r="G6255" t="str">
            <v>(乐山市校地共建产教融合基地建设项目二标段)四川省乐山市市中区苏稽镇</v>
          </cell>
          <cell r="H6255" t="str">
            <v>彭江涛</v>
          </cell>
          <cell r="I6255">
            <v>13990276572</v>
          </cell>
        </row>
        <row r="6256">
          <cell r="A6256" t="str">
            <v>德胜</v>
          </cell>
          <cell r="B6256" t="str">
            <v>螺纹钢</v>
          </cell>
          <cell r="C6256" t="str">
            <v>HRB400E Φ20 9m</v>
          </cell>
          <cell r="D6256" t="str">
            <v>吨</v>
          </cell>
          <cell r="E6256">
            <v>15</v>
          </cell>
          <cell r="F6256">
            <v>45888</v>
          </cell>
          <cell r="G6256" t="str">
            <v>(乐山市校地共建产教融合基地建设项目二标段)四川省乐山市市中区苏稽镇</v>
          </cell>
          <cell r="H6256" t="str">
            <v>彭江涛</v>
          </cell>
          <cell r="I6256">
            <v>13990276572</v>
          </cell>
        </row>
        <row r="6257">
          <cell r="A6257" t="str">
            <v>德胜</v>
          </cell>
          <cell r="B6257" t="str">
            <v>螺纹钢</v>
          </cell>
          <cell r="C6257" t="str">
            <v>HRB400E Φ22 9m</v>
          </cell>
          <cell r="D6257" t="str">
            <v>吨</v>
          </cell>
          <cell r="E6257">
            <v>5</v>
          </cell>
          <cell r="F6257">
            <v>45888</v>
          </cell>
          <cell r="G6257" t="str">
            <v>(乐山市校地共建产教融合基地建设项目二标段)四川省乐山市市中区苏稽镇</v>
          </cell>
          <cell r="H6257" t="str">
            <v>彭江涛</v>
          </cell>
          <cell r="I6257">
            <v>13990276572</v>
          </cell>
        </row>
        <row r="6258">
          <cell r="A6258" t="str">
            <v>德胜</v>
          </cell>
          <cell r="B6258" t="str">
            <v>螺纹钢</v>
          </cell>
          <cell r="C6258" t="str">
            <v>HRB400E Φ14 12m</v>
          </cell>
          <cell r="D6258" t="str">
            <v>吨</v>
          </cell>
          <cell r="E6258">
            <v>15</v>
          </cell>
          <cell r="F6258">
            <v>45888</v>
          </cell>
          <cell r="G6258" t="str">
            <v>(乐山市校地共建产教融合基地建设项目二标段)四川省乐山市市中区苏稽镇</v>
          </cell>
          <cell r="H6258" t="str">
            <v>彭江涛</v>
          </cell>
          <cell r="I6258">
            <v>13990276572</v>
          </cell>
        </row>
        <row r="6259">
          <cell r="A6259" t="str">
            <v>德胜</v>
          </cell>
          <cell r="B6259" t="str">
            <v>螺纹钢</v>
          </cell>
          <cell r="C6259" t="str">
            <v>HRB400E Φ20 12m</v>
          </cell>
          <cell r="D6259" t="str">
            <v>吨</v>
          </cell>
          <cell r="E6259">
            <v>15</v>
          </cell>
          <cell r="F6259">
            <v>45888</v>
          </cell>
          <cell r="G6259" t="str">
            <v>(乐山市校地共建产教融合基地建设项目二标段)四川省乐山市市中区苏稽镇</v>
          </cell>
          <cell r="H6259" t="str">
            <v>彭江涛</v>
          </cell>
          <cell r="I6259">
            <v>13990276572</v>
          </cell>
        </row>
        <row r="6260">
          <cell r="A6260" t="str">
            <v>德胜</v>
          </cell>
          <cell r="B6260" t="str">
            <v>螺纹钢</v>
          </cell>
          <cell r="C6260" t="str">
            <v>HRB400E Φ22 12m</v>
          </cell>
          <cell r="D6260" t="str">
            <v>吨</v>
          </cell>
          <cell r="E6260">
            <v>5</v>
          </cell>
          <cell r="F6260">
            <v>45888</v>
          </cell>
          <cell r="G6260" t="str">
            <v>(乐山市校地共建产教融合基地建设项目二标段)四川省乐山市市中区苏稽镇</v>
          </cell>
          <cell r="H6260" t="str">
            <v>彭江涛</v>
          </cell>
          <cell r="I6260">
            <v>13990276572</v>
          </cell>
        </row>
        <row r="6261">
          <cell r="A6261" t="str">
            <v>德胜</v>
          </cell>
          <cell r="B6261" t="str">
            <v>螺纹钢</v>
          </cell>
          <cell r="C6261" t="str">
            <v>HRB400EФ12*9m</v>
          </cell>
          <cell r="D6261" t="str">
            <v>吨</v>
          </cell>
          <cell r="E6261">
            <v>13</v>
          </cell>
          <cell r="F6261">
            <v>45889</v>
          </cell>
          <cell r="G6261" t="str">
            <v>（成铁西物重庆永川）重庆市永川区凤凰三路永川栏杆滩海关监管及集装箱装卸作业场所铁路专用线工程</v>
          </cell>
          <cell r="H6261" t="str">
            <v>黄永福</v>
          </cell>
          <cell r="I6261" t="str">
            <v>15982823571</v>
          </cell>
        </row>
        <row r="6262">
          <cell r="A6262" t="str">
            <v>德胜</v>
          </cell>
          <cell r="B6262" t="str">
            <v>螺纹钢</v>
          </cell>
          <cell r="C6262" t="str">
            <v>HRB400EФ20*9m</v>
          </cell>
          <cell r="D6262" t="str">
            <v>吨</v>
          </cell>
          <cell r="E6262">
            <v>49</v>
          </cell>
          <cell r="F6262">
            <v>45889</v>
          </cell>
          <cell r="G6262" t="str">
            <v>（成铁西物重庆永川）重庆市永川区凤凰三路永川栏杆滩海关监管及集装箱装卸作业场所铁路专用线工程</v>
          </cell>
          <cell r="H6262" t="str">
            <v>黄永福</v>
          </cell>
          <cell r="I6262" t="str">
            <v>15982823571</v>
          </cell>
        </row>
        <row r="6263">
          <cell r="A6263" t="str">
            <v>德胜</v>
          </cell>
          <cell r="B6263" t="str">
            <v>螺纹钢</v>
          </cell>
          <cell r="C6263" t="str">
            <v>HRB400EФ25*9m</v>
          </cell>
          <cell r="D6263" t="str">
            <v>吨</v>
          </cell>
          <cell r="E6263">
            <v>6</v>
          </cell>
          <cell r="F6263">
            <v>45889</v>
          </cell>
          <cell r="G6263" t="str">
            <v>（成铁西物重庆永川）重庆市永川区凤凰三路永川栏杆滩海关监管及集装箱装卸作业场所铁路专用线工程</v>
          </cell>
          <cell r="H6263" t="str">
            <v>黄永福</v>
          </cell>
          <cell r="I6263" t="str">
            <v>15982823571</v>
          </cell>
        </row>
        <row r="6264">
          <cell r="A6264" t="str">
            <v>德胜</v>
          </cell>
          <cell r="B6264" t="str">
            <v>螺纹钢</v>
          </cell>
          <cell r="C6264" t="str">
            <v>HRB400E Φ20 9m</v>
          </cell>
          <cell r="D6264" t="str">
            <v>吨</v>
          </cell>
          <cell r="E6264">
            <v>6</v>
          </cell>
          <cell r="F6264">
            <v>45889</v>
          </cell>
          <cell r="G6264" t="str">
            <v>(乐山市校地共建产教融合基地建设项目一标段)四川省乐山市市中区苏稽镇周山嘴</v>
          </cell>
          <cell r="H6264" t="str">
            <v>范增云</v>
          </cell>
          <cell r="I6264">
            <v>13668153241</v>
          </cell>
        </row>
        <row r="6265">
          <cell r="A6265" t="str">
            <v>德胜</v>
          </cell>
          <cell r="B6265" t="str">
            <v>螺纹钢</v>
          </cell>
          <cell r="C6265" t="str">
            <v>HRB400E Φ22 9m</v>
          </cell>
          <cell r="D6265" t="str">
            <v>吨</v>
          </cell>
          <cell r="E6265">
            <v>3</v>
          </cell>
          <cell r="F6265">
            <v>45889</v>
          </cell>
          <cell r="G6265" t="str">
            <v>(乐山市校地共建产教融合基地建设项目一标段)四川省乐山市市中区苏稽镇周山嘴</v>
          </cell>
          <cell r="H6265" t="str">
            <v>范增云</v>
          </cell>
          <cell r="I6265">
            <v>13668153241</v>
          </cell>
        </row>
        <row r="6266">
          <cell r="A6266" t="str">
            <v>德胜</v>
          </cell>
          <cell r="B6266" t="str">
            <v>螺纹钢</v>
          </cell>
          <cell r="C6266" t="str">
            <v>HRB400E Φ25 9m</v>
          </cell>
          <cell r="D6266" t="str">
            <v>吨</v>
          </cell>
          <cell r="E6266">
            <v>10</v>
          </cell>
          <cell r="F6266">
            <v>45889</v>
          </cell>
          <cell r="G6266" t="str">
            <v>(乐山市校地共建产教融合基地建设项目一标段)四川省乐山市市中区苏稽镇周山嘴</v>
          </cell>
          <cell r="H6266" t="str">
            <v>范增云</v>
          </cell>
          <cell r="I6266">
            <v>13668153241</v>
          </cell>
        </row>
        <row r="6267">
          <cell r="A6267" t="str">
            <v>德胜</v>
          </cell>
          <cell r="B6267" t="str">
            <v>螺纹钢</v>
          </cell>
          <cell r="C6267" t="str">
            <v>HRB400E Φ28 9m</v>
          </cell>
          <cell r="D6267" t="str">
            <v>吨</v>
          </cell>
          <cell r="E6267">
            <v>14</v>
          </cell>
          <cell r="F6267">
            <v>45889</v>
          </cell>
          <cell r="G6267" t="str">
            <v>(乐山市校地共建产教融合基地建设项目一标段)四川省乐山市市中区苏稽镇周山嘴</v>
          </cell>
          <cell r="H6267" t="str">
            <v>范增云</v>
          </cell>
          <cell r="I6267">
            <v>13668153241</v>
          </cell>
        </row>
        <row r="6268">
          <cell r="A6268" t="str">
            <v>德胜</v>
          </cell>
          <cell r="B6268" t="str">
            <v>螺纹钢</v>
          </cell>
          <cell r="C6268" t="str">
            <v>HRB400E Φ32 9m</v>
          </cell>
          <cell r="D6268" t="str">
            <v>吨</v>
          </cell>
          <cell r="E6268">
            <v>3</v>
          </cell>
          <cell r="F6268">
            <v>45889</v>
          </cell>
          <cell r="G6268" t="str">
            <v>(乐山市校地共建产教融合基地建设项目一标段)四川省乐山市市中区苏稽镇周山嘴</v>
          </cell>
          <cell r="H6268" t="str">
            <v>范增云</v>
          </cell>
          <cell r="I6268">
            <v>13668153241</v>
          </cell>
        </row>
        <row r="6269">
          <cell r="A6269" t="str">
            <v>德胜</v>
          </cell>
          <cell r="B6269" t="str">
            <v>螺纹钢</v>
          </cell>
          <cell r="C6269" t="str">
            <v>HRB500E Φ22 12m</v>
          </cell>
          <cell r="D6269" t="str">
            <v>吨</v>
          </cell>
          <cell r="E6269">
            <v>15</v>
          </cell>
          <cell r="F6269">
            <v>45889</v>
          </cell>
          <cell r="G6269" t="str">
            <v>(乐山市校地共建产教融合基地建设项目二标段)四川省乐山市市中区苏稽镇</v>
          </cell>
          <cell r="H6269" t="str">
            <v>彭江涛</v>
          </cell>
          <cell r="I6269">
            <v>13990276572</v>
          </cell>
        </row>
        <row r="6270">
          <cell r="A6270" t="str">
            <v>德胜</v>
          </cell>
          <cell r="B6270" t="str">
            <v>螺纹钢</v>
          </cell>
          <cell r="C6270" t="str">
            <v>HRB500E Φ32 12m</v>
          </cell>
          <cell r="D6270" t="str">
            <v>吨</v>
          </cell>
          <cell r="E6270">
            <v>20</v>
          </cell>
          <cell r="F6270">
            <v>45889</v>
          </cell>
          <cell r="G6270" t="str">
            <v>(乐山市校地共建产教融合基地建设项目二标段)四川省乐山市市中区苏稽镇</v>
          </cell>
          <cell r="H6270" t="str">
            <v>彭江涛</v>
          </cell>
          <cell r="I6270">
            <v>13990276572</v>
          </cell>
        </row>
        <row r="6271">
          <cell r="A6271" t="str">
            <v>德胜恒嘉</v>
          </cell>
          <cell r="B6271" t="str">
            <v>螺纹钢</v>
          </cell>
          <cell r="C6271" t="str">
            <v>HRB400EФ20*9m</v>
          </cell>
          <cell r="D6271" t="str">
            <v>吨</v>
          </cell>
          <cell r="E6271">
            <v>35</v>
          </cell>
          <cell r="F6271">
            <v>45889</v>
          </cell>
          <cell r="G6271" t="str">
            <v>（中铁一局四公司康新高速TJ1-1标雅加梗隧道）四川省甘孜州康定市雅加梗</v>
          </cell>
          <cell r="H6271" t="str">
            <v>范国义</v>
          </cell>
          <cell r="I6271">
            <v>18784539677</v>
          </cell>
        </row>
        <row r="6272">
          <cell r="A6272" t="str">
            <v>德胜恒嘉</v>
          </cell>
          <cell r="B6272" t="str">
            <v>螺纹钢</v>
          </cell>
          <cell r="C6272" t="str">
            <v>HRB400EФ22*9m</v>
          </cell>
          <cell r="D6272" t="str">
            <v>吨</v>
          </cell>
          <cell r="E6272">
            <v>35</v>
          </cell>
          <cell r="F6272">
            <v>45889</v>
          </cell>
          <cell r="G6272" t="str">
            <v>（中铁一局四公司康新高速TJ1-1标雅加梗隧道）四川省甘孜州康定市雅加梗</v>
          </cell>
          <cell r="H6272" t="str">
            <v>范国义</v>
          </cell>
          <cell r="I6272">
            <v>18784539677</v>
          </cell>
        </row>
        <row r="6273">
          <cell r="A6273" t="str">
            <v>德胜恒嘉</v>
          </cell>
          <cell r="B6273" t="str">
            <v>螺纹钢</v>
          </cell>
          <cell r="C6273" t="str">
            <v>HRB400EФ25*9m</v>
          </cell>
          <cell r="D6273" t="str">
            <v>吨</v>
          </cell>
          <cell r="E6273">
            <v>35</v>
          </cell>
          <cell r="F6273">
            <v>45889</v>
          </cell>
          <cell r="G6273" t="str">
            <v>（中铁一局四公司康新高速TJ1-1标雅加梗隧道）四川省甘孜州康定市雅加梗路基</v>
          </cell>
          <cell r="H6273" t="str">
            <v>刘子任</v>
          </cell>
          <cell r="I6273">
            <v>18784539677</v>
          </cell>
        </row>
        <row r="6274">
          <cell r="A6274" t="str">
            <v>德胜恒嘉</v>
          </cell>
          <cell r="B6274" t="str">
            <v>螺纹钢</v>
          </cell>
          <cell r="C6274" t="str">
            <v>HRB400EФ18*9m</v>
          </cell>
          <cell r="D6274" t="str">
            <v>吨</v>
          </cell>
          <cell r="E6274">
            <v>35</v>
          </cell>
          <cell r="F6274">
            <v>45889</v>
          </cell>
          <cell r="G6274" t="str">
            <v>（中铁一局四公司康新高速TJ1-1标康定隧道）四川省甘孜州康定市榆林街道甘孜州博物馆旁</v>
          </cell>
          <cell r="H6274" t="str">
            <v>王永强</v>
          </cell>
          <cell r="I6274">
            <v>15929204416</v>
          </cell>
        </row>
        <row r="6275">
          <cell r="A6275" t="str">
            <v>德胜恒嘉</v>
          </cell>
          <cell r="B6275" t="str">
            <v>螺纹钢</v>
          </cell>
          <cell r="C6275" t="str">
            <v>HRB400EФ22*9m</v>
          </cell>
          <cell r="D6275" t="str">
            <v>吨</v>
          </cell>
          <cell r="E6275">
            <v>70</v>
          </cell>
          <cell r="F6275">
            <v>45889</v>
          </cell>
          <cell r="G6275" t="str">
            <v>（中铁一局四公司康新高速TJ1-1标康定隧道）四川省甘孜州康定市榆林街道甘孜州博物馆旁</v>
          </cell>
          <cell r="H6275" t="str">
            <v>王永强</v>
          </cell>
          <cell r="I6275">
            <v>15929204416</v>
          </cell>
        </row>
        <row r="6276">
          <cell r="A6276" t="str">
            <v>德胜恒嘉</v>
          </cell>
          <cell r="B6276" t="str">
            <v>螺纹钢</v>
          </cell>
          <cell r="C6276" t="str">
            <v>HRB400E Φ16×9米</v>
          </cell>
          <cell r="D6276" t="str">
            <v>吨</v>
          </cell>
          <cell r="E6276">
            <v>70</v>
          </cell>
          <cell r="F6276">
            <v>45889</v>
          </cell>
          <cell r="G6276" t="str">
            <v>（自永1标八局二分公司钢筋棚）四川省自贡市大安区牛佛镇</v>
          </cell>
          <cell r="H6276" t="str">
            <v>王君杰</v>
          </cell>
          <cell r="I6276">
            <v>18919619850</v>
          </cell>
        </row>
        <row r="6277">
          <cell r="A6277" t="str">
            <v>德胜恒嘉</v>
          </cell>
          <cell r="B6277" t="str">
            <v>螺纹钢</v>
          </cell>
          <cell r="C6277" t="str">
            <v>HRB400E Φ20×9米</v>
          </cell>
          <cell r="D6277" t="str">
            <v>吨</v>
          </cell>
          <cell r="E6277">
            <v>35</v>
          </cell>
          <cell r="F6277">
            <v>45889</v>
          </cell>
          <cell r="G6277" t="str">
            <v>（自永1标八局二分公司钢筋棚）四川省自贡市大安区牛佛镇</v>
          </cell>
          <cell r="H6277" t="str">
            <v>王君杰</v>
          </cell>
          <cell r="I6277">
            <v>18919619850</v>
          </cell>
        </row>
        <row r="6278">
          <cell r="A6278" t="str">
            <v>德胜恒嘉</v>
          </cell>
          <cell r="B6278" t="str">
            <v>螺纹钢</v>
          </cell>
          <cell r="C6278" t="str">
            <v>HRB400E Φ32×12米</v>
          </cell>
          <cell r="D6278" t="str">
            <v>吨</v>
          </cell>
          <cell r="E6278">
            <v>70</v>
          </cell>
          <cell r="F6278">
            <v>45889</v>
          </cell>
          <cell r="G6278" t="str">
            <v>（自永2标九局西南分公司钢筋棚）四川省自贡市骑龙镇大湾村</v>
          </cell>
          <cell r="H6278" t="str">
            <v>高彦彬</v>
          </cell>
          <cell r="I6278">
            <v>13835906370</v>
          </cell>
        </row>
        <row r="6279">
          <cell r="A6279" t="str">
            <v>晋邦</v>
          </cell>
          <cell r="B6279" t="str">
            <v>螺纹钢</v>
          </cell>
          <cell r="C6279" t="str">
            <v>HRB400EФ10*9m</v>
          </cell>
          <cell r="D6279" t="str">
            <v>吨</v>
          </cell>
          <cell r="E6279">
            <v>25</v>
          </cell>
          <cell r="F6279">
            <v>45889</v>
          </cell>
          <cell r="G6279" t="str">
            <v>四川省南充市营山县咸安大道成都元泽环境技术有限公司营山分公司（中核华兴市政道路项目部）</v>
          </cell>
          <cell r="H6279" t="str">
            <v>黎家敏</v>
          </cell>
          <cell r="I6279" t="str">
            <v>15082798787</v>
          </cell>
        </row>
        <row r="6280">
          <cell r="A6280" t="str">
            <v>晋邦</v>
          </cell>
          <cell r="B6280" t="str">
            <v>螺纹钢</v>
          </cell>
          <cell r="C6280" t="str">
            <v>HRB400EФ12*9m</v>
          </cell>
          <cell r="D6280" t="str">
            <v>吨</v>
          </cell>
          <cell r="E6280">
            <v>10</v>
          </cell>
          <cell r="F6280">
            <v>45889</v>
          </cell>
          <cell r="G6280" t="str">
            <v>四川省南充市营山县咸安大道成都元泽环境技术有限公司营山分公司（中核华兴市政道路项目部）</v>
          </cell>
          <cell r="H6280" t="str">
            <v>黎家敏</v>
          </cell>
          <cell r="I6280" t="str">
            <v>15082798787</v>
          </cell>
        </row>
        <row r="6281">
          <cell r="A6281" t="str">
            <v>晋邦</v>
          </cell>
          <cell r="B6281" t="str">
            <v>螺纹钢</v>
          </cell>
          <cell r="C6281" t="str">
            <v>HRB400E Φ12 9m</v>
          </cell>
          <cell r="D6281" t="str">
            <v>吨</v>
          </cell>
          <cell r="E6281">
            <v>13</v>
          </cell>
          <cell r="F6281">
            <v>45889</v>
          </cell>
          <cell r="G6281" t="str">
            <v>（商投建工达州中医药科技园-2工区-景观桥）达州市通川区达州中医药职业学院犀牛大道北段</v>
          </cell>
          <cell r="H6281" t="str">
            <v>李波</v>
          </cell>
          <cell r="I6281">
            <v>18381899787</v>
          </cell>
        </row>
        <row r="6282">
          <cell r="A6282" t="str">
            <v>晋邦</v>
          </cell>
          <cell r="B6282" t="str">
            <v>螺纹钢</v>
          </cell>
          <cell r="C6282" t="str">
            <v>HRB400E Φ16 9m</v>
          </cell>
          <cell r="D6282" t="str">
            <v>吨</v>
          </cell>
          <cell r="E6282">
            <v>13</v>
          </cell>
          <cell r="F6282">
            <v>45889</v>
          </cell>
          <cell r="G6282" t="str">
            <v>（商投建工达州中医药科技园-2工区-景观桥）达州市通川区达州中医药职业学院犀牛大道北段</v>
          </cell>
          <cell r="H6282" t="str">
            <v>李波</v>
          </cell>
          <cell r="I6282">
            <v>18381899787</v>
          </cell>
        </row>
        <row r="6283">
          <cell r="A6283" t="str">
            <v>晋邦</v>
          </cell>
          <cell r="B6283" t="str">
            <v>螺纹钢</v>
          </cell>
          <cell r="C6283" t="str">
            <v>HRB400E Φ20 9m</v>
          </cell>
          <cell r="D6283" t="str">
            <v>吨</v>
          </cell>
          <cell r="E6283">
            <v>10</v>
          </cell>
          <cell r="F6283">
            <v>45889</v>
          </cell>
          <cell r="G6283" t="str">
            <v>（商投建工达州中医药科技园-2工区-景观桥）达州市通川区达州中医药职业学院犀牛大道北段</v>
          </cell>
          <cell r="H6283" t="str">
            <v>李波</v>
          </cell>
          <cell r="I6283">
            <v>18381899787</v>
          </cell>
        </row>
        <row r="6284">
          <cell r="A6284" t="str">
            <v>润耀</v>
          </cell>
          <cell r="B6284" t="str">
            <v>螺纹钢</v>
          </cell>
          <cell r="C6284" t="str">
            <v>HRB400EФ22*9m</v>
          </cell>
          <cell r="D6284" t="str">
            <v>吨</v>
          </cell>
          <cell r="E6284">
            <v>35</v>
          </cell>
          <cell r="F6284">
            <v>45889</v>
          </cell>
          <cell r="G6284" t="str">
            <v>（中铁一局四公司康新高速TJ1-1标吉拉隧道）四川省甘孜州康定市折多塘村车管所旁</v>
          </cell>
          <cell r="H6284" t="str">
            <v>李彰</v>
          </cell>
          <cell r="I6284">
            <v>18523285235</v>
          </cell>
        </row>
        <row r="6285">
          <cell r="A6285" t="str">
            <v>润耀</v>
          </cell>
          <cell r="B6285" t="str">
            <v>螺纹钢</v>
          </cell>
          <cell r="C6285" t="str">
            <v>HRB400EФ22*9m</v>
          </cell>
          <cell r="D6285" t="str">
            <v>吨</v>
          </cell>
          <cell r="E6285">
            <v>35</v>
          </cell>
          <cell r="F6285">
            <v>45889</v>
          </cell>
          <cell r="G6285" t="str">
            <v>（中铁一局四公司康新高速TJ1-1标贡不卡隧道）四川省甘孜州康定市折多塘村车管所旁</v>
          </cell>
          <cell r="H6285" t="str">
            <v>李彰</v>
          </cell>
          <cell r="I6285">
            <v>18523285235</v>
          </cell>
        </row>
        <row r="6286">
          <cell r="A6286" t="str">
            <v>润耀</v>
          </cell>
          <cell r="B6286" t="str">
            <v>盘圆</v>
          </cell>
          <cell r="C6286" t="str">
            <v>HPB300Ф12</v>
          </cell>
          <cell r="D6286" t="str">
            <v>吨</v>
          </cell>
          <cell r="E6286">
            <v>70</v>
          </cell>
          <cell r="F6286">
            <v>45889</v>
          </cell>
          <cell r="G6286" t="str">
            <v>（中铁一局四公司康新高速TJ1-1标贡不卡隧道）四川省甘孜州康定市折多塘村车管所旁</v>
          </cell>
          <cell r="H6286" t="str">
            <v>李彰</v>
          </cell>
          <cell r="I6286">
            <v>18523285235</v>
          </cell>
        </row>
        <row r="6287">
          <cell r="A6287" t="str">
            <v>达钢</v>
          </cell>
          <cell r="B6287" t="str">
            <v>盘螺</v>
          </cell>
          <cell r="C6287" t="str">
            <v>HRB400E Φ8</v>
          </cell>
          <cell r="D6287" t="str">
            <v>吨</v>
          </cell>
          <cell r="E6287">
            <v>10</v>
          </cell>
          <cell r="F6287">
            <v>45889</v>
          </cell>
          <cell r="G6287" t="str">
            <v>(武汉电气化局成达万高铁强电项目-南充营山)四川省南充市营山县保真路景阳名城南50米(保真路东)</v>
          </cell>
          <cell r="H6287" t="str">
            <v>周开亮</v>
          </cell>
          <cell r="I6287">
            <v>18381485052</v>
          </cell>
        </row>
        <row r="6288">
          <cell r="A6288" t="str">
            <v>达钢</v>
          </cell>
          <cell r="B6288" t="str">
            <v>盘螺</v>
          </cell>
          <cell r="C6288" t="str">
            <v>HRB400E Φ10</v>
          </cell>
          <cell r="D6288" t="str">
            <v>吨</v>
          </cell>
          <cell r="E6288">
            <v>18</v>
          </cell>
          <cell r="F6288">
            <v>45889</v>
          </cell>
          <cell r="G6288" t="str">
            <v>(武汉电气化局成达万高铁强电项目-南充营山)四川省南充市营山县保真路景阳名城南50米(保真路东)</v>
          </cell>
          <cell r="H6288" t="str">
            <v>周开亮</v>
          </cell>
          <cell r="I6288">
            <v>18381485052</v>
          </cell>
        </row>
        <row r="6289">
          <cell r="A6289" t="str">
            <v>达钢</v>
          </cell>
          <cell r="B6289" t="str">
            <v>螺纹钢</v>
          </cell>
          <cell r="C6289" t="str">
            <v>HRB400E Φ12 9m</v>
          </cell>
          <cell r="D6289" t="str">
            <v>吨</v>
          </cell>
          <cell r="E6289">
            <v>10</v>
          </cell>
          <cell r="F6289">
            <v>45889</v>
          </cell>
          <cell r="G6289" t="str">
            <v>(武汉电气化局成达万高铁强电项目-南充营山)四川省南充市营山县保真路景阳名城南50米(保真路东)</v>
          </cell>
          <cell r="H6289" t="str">
            <v>周开亮</v>
          </cell>
          <cell r="I6289">
            <v>18381485052</v>
          </cell>
        </row>
        <row r="6290">
          <cell r="A6290" t="str">
            <v>达钢</v>
          </cell>
          <cell r="B6290" t="str">
            <v>螺纹钢</v>
          </cell>
          <cell r="C6290" t="str">
            <v>HRB400E Φ14 9m</v>
          </cell>
          <cell r="D6290" t="str">
            <v>吨</v>
          </cell>
          <cell r="E6290">
            <v>5</v>
          </cell>
          <cell r="F6290">
            <v>45889</v>
          </cell>
          <cell r="G6290" t="str">
            <v>(武汉电气化局成达万高铁强电项目-南充营山)四川省南充市营山县保真路景阳名城南50米(保真路东)</v>
          </cell>
          <cell r="H6290" t="str">
            <v>周开亮</v>
          </cell>
          <cell r="I6290">
            <v>18381485052</v>
          </cell>
        </row>
        <row r="6291">
          <cell r="A6291" t="str">
            <v>达钢</v>
          </cell>
          <cell r="B6291" t="str">
            <v>螺纹钢</v>
          </cell>
          <cell r="C6291" t="str">
            <v>HRB400E Φ20 12m</v>
          </cell>
          <cell r="D6291" t="str">
            <v>吨</v>
          </cell>
          <cell r="E6291">
            <v>8</v>
          </cell>
          <cell r="F6291">
            <v>45889</v>
          </cell>
          <cell r="G6291" t="str">
            <v>(武汉电气化局成达万高铁强电项目-南充营山)四川省南充市营山县保真路景阳名城南50米(保真路东)</v>
          </cell>
          <cell r="H6291" t="str">
            <v>周开亮</v>
          </cell>
          <cell r="I6291">
            <v>18381485052</v>
          </cell>
        </row>
        <row r="6292">
          <cell r="A6292" t="str">
            <v>达钢</v>
          </cell>
          <cell r="B6292" t="str">
            <v>螺纹钢</v>
          </cell>
          <cell r="C6292" t="str">
            <v>HRB400E Φ22 9m</v>
          </cell>
          <cell r="D6292" t="str">
            <v>吨</v>
          </cell>
          <cell r="E6292">
            <v>5</v>
          </cell>
          <cell r="F6292">
            <v>45889</v>
          </cell>
          <cell r="G6292" t="str">
            <v>(武汉电气化局成达万高铁强电项目-南充营山)四川省南充市营山县保真路景阳名城南50米(保真路东)</v>
          </cell>
          <cell r="H6292" t="str">
            <v>周开亮</v>
          </cell>
          <cell r="I6292">
            <v>18381485052</v>
          </cell>
        </row>
        <row r="6293">
          <cell r="A6293" t="str">
            <v>达钢</v>
          </cell>
          <cell r="B6293" t="str">
            <v>螺纹钢</v>
          </cell>
          <cell r="C6293" t="str">
            <v>HRB400E Φ25 9m</v>
          </cell>
          <cell r="D6293" t="str">
            <v>吨</v>
          </cell>
          <cell r="E6293">
            <v>15</v>
          </cell>
          <cell r="F6293">
            <v>45889</v>
          </cell>
          <cell r="G6293" t="str">
            <v>(武汉电气化局成达万高铁强电项目-南充营山)四川省南充市营山县保真路景阳名城南50米(保真路东)</v>
          </cell>
          <cell r="H6293" t="str">
            <v>周开亮</v>
          </cell>
          <cell r="I6293">
            <v>18381485052</v>
          </cell>
        </row>
        <row r="6294">
          <cell r="A6294" t="str">
            <v>德胜</v>
          </cell>
          <cell r="B6294" t="str">
            <v>螺纹钢</v>
          </cell>
          <cell r="C6294" t="str">
            <v>HRB500E Φ12</v>
          </cell>
          <cell r="D6294" t="str">
            <v>吨</v>
          </cell>
          <cell r="E6294">
            <v>10</v>
          </cell>
          <cell r="F6294">
            <v>45889</v>
          </cell>
          <cell r="G6294" t="str">
            <v>(乐山市校地共建产教融合基地建设项目一标段)四川省乐山市市中区苏稽镇周山嘴</v>
          </cell>
          <cell r="H6294" t="str">
            <v>范增云</v>
          </cell>
          <cell r="I6294">
            <v>13668153241</v>
          </cell>
        </row>
        <row r="6295">
          <cell r="A6295" t="str">
            <v>德胜</v>
          </cell>
          <cell r="B6295" t="str">
            <v>螺纹钢</v>
          </cell>
          <cell r="C6295" t="str">
            <v>HRB500E Φ14</v>
          </cell>
          <cell r="D6295" t="str">
            <v>吨</v>
          </cell>
          <cell r="E6295">
            <v>6</v>
          </cell>
          <cell r="F6295">
            <v>45889</v>
          </cell>
          <cell r="G6295" t="str">
            <v>(乐山市校地共建产教融合基地建设项目一标段)四川省乐山市市中区苏稽镇周山嘴</v>
          </cell>
          <cell r="H6295" t="str">
            <v>范增云</v>
          </cell>
          <cell r="I6295">
            <v>13668153241</v>
          </cell>
        </row>
        <row r="6296">
          <cell r="A6296" t="str">
            <v>德胜</v>
          </cell>
          <cell r="B6296" t="str">
            <v>螺纹钢</v>
          </cell>
          <cell r="C6296" t="str">
            <v>HRB500E Φ16</v>
          </cell>
          <cell r="D6296" t="str">
            <v>吨</v>
          </cell>
          <cell r="E6296">
            <v>3</v>
          </cell>
          <cell r="F6296">
            <v>45889</v>
          </cell>
          <cell r="G6296" t="str">
            <v>(乐山市校地共建产教融合基地建设项目一标段)四川省乐山市市中区苏稽镇周山嘴</v>
          </cell>
          <cell r="H6296" t="str">
            <v>范增云</v>
          </cell>
          <cell r="I6296">
            <v>13668153241</v>
          </cell>
        </row>
        <row r="6297">
          <cell r="A6297" t="str">
            <v>德胜</v>
          </cell>
          <cell r="B6297" t="str">
            <v>螺纹钢</v>
          </cell>
          <cell r="C6297" t="str">
            <v>HRB500E Φ18</v>
          </cell>
          <cell r="D6297" t="str">
            <v>吨</v>
          </cell>
          <cell r="E6297">
            <v>3</v>
          </cell>
          <cell r="F6297">
            <v>45889</v>
          </cell>
          <cell r="G6297" t="str">
            <v>(乐山市校地共建产教融合基地建设项目一标段)四川省乐山市市中区苏稽镇周山嘴</v>
          </cell>
          <cell r="H6297" t="str">
            <v>范增云</v>
          </cell>
          <cell r="I6297">
            <v>13668153241</v>
          </cell>
        </row>
        <row r="6298">
          <cell r="A6298" t="str">
            <v>德胜</v>
          </cell>
          <cell r="B6298" t="str">
            <v>螺纹钢</v>
          </cell>
          <cell r="C6298" t="str">
            <v>HRB500E Φ20</v>
          </cell>
          <cell r="D6298" t="str">
            <v>吨</v>
          </cell>
          <cell r="E6298">
            <v>9</v>
          </cell>
          <cell r="F6298">
            <v>45889</v>
          </cell>
          <cell r="G6298" t="str">
            <v>(乐山市校地共建产教融合基地建设项目一标段)四川省乐山市市中区苏稽镇周山嘴</v>
          </cell>
          <cell r="H6298" t="str">
            <v>范增云</v>
          </cell>
          <cell r="I6298">
            <v>13668153241</v>
          </cell>
        </row>
        <row r="6299">
          <cell r="A6299" t="str">
            <v>德胜</v>
          </cell>
          <cell r="B6299" t="str">
            <v>螺纹钢</v>
          </cell>
          <cell r="C6299" t="str">
            <v>HRB500E Φ22</v>
          </cell>
          <cell r="D6299" t="str">
            <v>吨</v>
          </cell>
          <cell r="E6299">
            <v>18</v>
          </cell>
          <cell r="F6299">
            <v>45889</v>
          </cell>
          <cell r="G6299" t="str">
            <v>(乐山市校地共建产教融合基地建设项目一标段)四川省乐山市市中区苏稽镇周山嘴</v>
          </cell>
          <cell r="H6299" t="str">
            <v>范增云</v>
          </cell>
          <cell r="I6299">
            <v>13668153241</v>
          </cell>
        </row>
        <row r="6300">
          <cell r="A6300" t="str">
            <v>德胜</v>
          </cell>
          <cell r="B6300" t="str">
            <v>螺纹钢</v>
          </cell>
          <cell r="C6300" t="str">
            <v>HRB500E Φ25</v>
          </cell>
          <cell r="D6300" t="str">
            <v>吨</v>
          </cell>
          <cell r="E6300">
            <v>30</v>
          </cell>
          <cell r="F6300">
            <v>45889</v>
          </cell>
          <cell r="G6300" t="str">
            <v>(乐山市校地共建产教融合基地建设项目一标段)四川省乐山市市中区苏稽镇周山嘴</v>
          </cell>
          <cell r="H6300" t="str">
            <v>范增云</v>
          </cell>
          <cell r="I6300">
            <v>13668153241</v>
          </cell>
        </row>
        <row r="6301">
          <cell r="A6301" t="str">
            <v>德胜</v>
          </cell>
          <cell r="B6301" t="str">
            <v>螺纹钢</v>
          </cell>
          <cell r="C6301" t="str">
            <v>HRB500E Φ28</v>
          </cell>
          <cell r="D6301" t="str">
            <v>吨</v>
          </cell>
          <cell r="E6301">
            <v>23</v>
          </cell>
          <cell r="F6301">
            <v>45889</v>
          </cell>
          <cell r="G6301" t="str">
            <v>(乐山市校地共建产教融合基地建设项目一标段)四川省乐山市市中区苏稽镇周山嘴</v>
          </cell>
          <cell r="H6301" t="str">
            <v>范增云</v>
          </cell>
          <cell r="I6301">
            <v>13668153241</v>
          </cell>
        </row>
        <row r="6302">
          <cell r="A6302" t="str">
            <v>德胜</v>
          </cell>
          <cell r="B6302" t="str">
            <v>螺纹钢</v>
          </cell>
          <cell r="C6302" t="str">
            <v>HRB500E Φ32</v>
          </cell>
          <cell r="D6302" t="str">
            <v>吨</v>
          </cell>
          <cell r="E6302">
            <v>3</v>
          </cell>
          <cell r="F6302">
            <v>45889</v>
          </cell>
          <cell r="G6302" t="str">
            <v>(乐山市校地共建产教融合基地建设项目一标段)四川省乐山市市中区苏稽镇周山嘴</v>
          </cell>
          <cell r="H6302" t="str">
            <v>范增云</v>
          </cell>
          <cell r="I6302">
            <v>13668153241</v>
          </cell>
        </row>
        <row r="6303">
          <cell r="A6303" t="str">
            <v>润耀</v>
          </cell>
          <cell r="B6303" t="str">
            <v>螺纹钢</v>
          </cell>
          <cell r="C6303" t="str">
            <v>HRB400E Φ12 12m</v>
          </cell>
          <cell r="D6303" t="str">
            <v>吨</v>
          </cell>
          <cell r="E6303">
            <v>105</v>
          </cell>
          <cell r="F6303">
            <v>45889</v>
          </cell>
          <cell r="G6303" t="str">
            <v>（中铁五局-成渝扩容3标）四川省资阳市雁江区伍隍镇铺子村雁江区X138</v>
          </cell>
          <cell r="H6303" t="str">
            <v>王健</v>
          </cell>
          <cell r="I6303">
            <v>17726168395</v>
          </cell>
        </row>
        <row r="6304">
          <cell r="A6304" t="str">
            <v>润耀</v>
          </cell>
          <cell r="B6304" t="str">
            <v>盘螺</v>
          </cell>
          <cell r="C6304" t="str">
            <v>HRB400E Φ12</v>
          </cell>
          <cell r="D6304" t="str">
            <v>吨</v>
          </cell>
          <cell r="E6304">
            <v>35</v>
          </cell>
          <cell r="F6304">
            <v>45889</v>
          </cell>
          <cell r="G6304" t="str">
            <v>（中铁五局-成渝扩容3标）四川省资阳市雁江区伍隍镇铺子村雁江区X138</v>
          </cell>
          <cell r="H6304" t="str">
            <v>王健</v>
          </cell>
          <cell r="I6304">
            <v>17726168395</v>
          </cell>
        </row>
        <row r="6305">
          <cell r="A6305" t="str">
            <v>润耀</v>
          </cell>
          <cell r="B6305" t="str">
            <v>盘螺</v>
          </cell>
          <cell r="C6305" t="str">
            <v>HRB400E Φ12</v>
          </cell>
          <cell r="D6305" t="str">
            <v>吨</v>
          </cell>
          <cell r="E6305">
            <v>13</v>
          </cell>
          <cell r="F6305">
            <v>45889</v>
          </cell>
          <cell r="G6305" t="str">
            <v>（中铁二局-成渝扩容4标）四川省成都市简阳市杨家镇桐子湾村二局拌合站</v>
          </cell>
          <cell r="H6305" t="str">
            <v>陈钢</v>
          </cell>
          <cell r="I6305">
            <v>13018165813</v>
          </cell>
        </row>
        <row r="6306">
          <cell r="A6306" t="str">
            <v>润耀</v>
          </cell>
          <cell r="B6306" t="str">
            <v>高线</v>
          </cell>
          <cell r="C6306" t="str">
            <v>HPB300Φ12</v>
          </cell>
          <cell r="D6306" t="str">
            <v>吨</v>
          </cell>
          <cell r="E6306">
            <v>22</v>
          </cell>
          <cell r="F6306">
            <v>45889</v>
          </cell>
          <cell r="G6306" t="str">
            <v>（中铁二局-成渝扩容4标）四川省成都市简阳市杨家镇桐子湾村二局拌合站</v>
          </cell>
          <cell r="H6306" t="str">
            <v>陈钢</v>
          </cell>
          <cell r="I6306">
            <v>13018165813</v>
          </cell>
        </row>
        <row r="6307">
          <cell r="A6307" t="str">
            <v>润耀（代）</v>
          </cell>
          <cell r="B6307" t="str">
            <v>圆钢</v>
          </cell>
          <cell r="C6307" t="str">
            <v>HPB300Ф32</v>
          </cell>
          <cell r="D6307" t="str">
            <v>吨</v>
          </cell>
          <cell r="E6307">
            <v>35</v>
          </cell>
          <cell r="F6307">
            <v>45889</v>
          </cell>
          <cell r="G6307" t="str">
            <v>（中铁一局四公司康新高速TJ1-1标贡不卡隧道）四川省甘孜州康定市折多塘村车管所旁</v>
          </cell>
          <cell r="H6307" t="str">
            <v>李彰</v>
          </cell>
          <cell r="I6307">
            <v>18523285235</v>
          </cell>
        </row>
        <row r="6308">
          <cell r="A6308" t="str">
            <v>德胜恒嘉</v>
          </cell>
          <cell r="B6308" t="str">
            <v>螺纹钢</v>
          </cell>
          <cell r="C6308" t="str">
            <v>HRB400E Φ22×9米</v>
          </cell>
          <cell r="D6308" t="str">
            <v>吨</v>
          </cell>
          <cell r="E6308">
            <v>35</v>
          </cell>
          <cell r="F6308">
            <v>45890</v>
          </cell>
          <cell r="G6308" t="str">
            <v>（自永1标八局二分公司钢筋棚）四川省自贡市大安区牛佛镇</v>
          </cell>
          <cell r="H6308" t="str">
            <v>王君杰</v>
          </cell>
          <cell r="I6308">
            <v>18919619850</v>
          </cell>
        </row>
        <row r="6309">
          <cell r="A6309" t="str">
            <v>德胜恒嘉</v>
          </cell>
          <cell r="B6309" t="str">
            <v>螺纹钢</v>
          </cell>
          <cell r="C6309" t="str">
            <v>HRB500E Φ28×9米</v>
          </cell>
          <cell r="D6309" t="str">
            <v>吨</v>
          </cell>
          <cell r="E6309">
            <v>35</v>
          </cell>
          <cell r="F6309">
            <v>45890</v>
          </cell>
          <cell r="G6309" t="str">
            <v>（自永1标八局二分公司钢筋棚）四川省自贡市大安区牛佛镇</v>
          </cell>
          <cell r="H6309" t="str">
            <v>王君杰</v>
          </cell>
          <cell r="I6309">
            <v>18919619850</v>
          </cell>
        </row>
        <row r="6310">
          <cell r="A6310" t="str">
            <v>德胜恒嘉</v>
          </cell>
          <cell r="B6310" t="str">
            <v>螺纹钢</v>
          </cell>
          <cell r="C6310" t="str">
            <v>HRB500E Φ32×9米</v>
          </cell>
          <cell r="D6310" t="str">
            <v>吨</v>
          </cell>
          <cell r="E6310">
            <v>35</v>
          </cell>
          <cell r="F6310">
            <v>45890</v>
          </cell>
          <cell r="G6310" t="str">
            <v>（自永1标八局二分公司钢筋棚）四川省自贡市大安区牛佛镇</v>
          </cell>
          <cell r="H6310" t="str">
            <v>王君杰</v>
          </cell>
          <cell r="I6310">
            <v>18919619850</v>
          </cell>
        </row>
        <row r="6311">
          <cell r="A6311" t="str">
            <v>德胜恒嘉</v>
          </cell>
          <cell r="B6311" t="str">
            <v>螺纹钢</v>
          </cell>
          <cell r="C6311" t="str">
            <v>HRB400E Φ25×9米</v>
          </cell>
          <cell r="D6311" t="str">
            <v>吨</v>
          </cell>
          <cell r="E6311">
            <v>9</v>
          </cell>
          <cell r="F6311">
            <v>45890</v>
          </cell>
          <cell r="G6311" t="str">
            <v>（自永高速-自永3标六局交通分公司）四川省内江市隆昌市圣灯镇自永项目3标隆昌市圣灯镇中心学校</v>
          </cell>
          <cell r="H6311" t="str">
            <v>李工</v>
          </cell>
          <cell r="I6311">
            <v>19212995868</v>
          </cell>
        </row>
        <row r="6312">
          <cell r="A6312" t="str">
            <v>德胜恒嘉</v>
          </cell>
          <cell r="B6312" t="str">
            <v>螺纹钢</v>
          </cell>
          <cell r="C6312" t="str">
            <v>HRB400E Φ20×9米</v>
          </cell>
          <cell r="D6312" t="str">
            <v>吨</v>
          </cell>
          <cell r="E6312">
            <v>7</v>
          </cell>
          <cell r="F6312">
            <v>45890</v>
          </cell>
          <cell r="G6312" t="str">
            <v>（自永高速-自永3标六局交通分公司）四川省内江市隆昌市圣灯镇自永项目3标隆昌市圣灯镇中心学校</v>
          </cell>
          <cell r="H6312" t="str">
            <v>李工</v>
          </cell>
          <cell r="I6312">
            <v>19212995868</v>
          </cell>
        </row>
        <row r="6313">
          <cell r="A6313" t="str">
            <v>德胜恒嘉</v>
          </cell>
          <cell r="B6313" t="str">
            <v>螺纹钢</v>
          </cell>
          <cell r="C6313" t="str">
            <v>HRB400E Φ20×9米</v>
          </cell>
          <cell r="D6313" t="str">
            <v>吨</v>
          </cell>
          <cell r="E6313">
            <v>8</v>
          </cell>
          <cell r="F6313">
            <v>45890</v>
          </cell>
          <cell r="G6313" t="str">
            <v>（自永高速-自永3标六局交通分公司）四川省内江市隆昌市圣灯镇自永项目3标隆昌市圣灯镇中心学校</v>
          </cell>
          <cell r="H6313" t="str">
            <v>李工</v>
          </cell>
          <cell r="I6313">
            <v>19212995868</v>
          </cell>
        </row>
        <row r="6314">
          <cell r="A6314" t="str">
            <v>德胜恒嘉</v>
          </cell>
          <cell r="B6314" t="str">
            <v>螺纹钢</v>
          </cell>
          <cell r="C6314" t="str">
            <v>HRB400E Φ14×9米</v>
          </cell>
          <cell r="D6314" t="str">
            <v>吨</v>
          </cell>
          <cell r="E6314">
            <v>3</v>
          </cell>
          <cell r="F6314">
            <v>45890</v>
          </cell>
          <cell r="G6314" t="str">
            <v>（自永高速-自永3标六局交通分公司）四川省内江市隆昌市圣灯镇自永项目3标隆昌市圣灯镇中心学校</v>
          </cell>
          <cell r="H6314" t="str">
            <v>李工</v>
          </cell>
          <cell r="I6314">
            <v>19212995868</v>
          </cell>
        </row>
        <row r="6315">
          <cell r="A6315" t="str">
            <v>德胜恒嘉</v>
          </cell>
          <cell r="B6315" t="str">
            <v>螺纹钢</v>
          </cell>
          <cell r="C6315" t="str">
            <v>HRB400E Φ12×9米</v>
          </cell>
          <cell r="D6315" t="str">
            <v>吨</v>
          </cell>
          <cell r="E6315">
            <v>8</v>
          </cell>
          <cell r="F6315">
            <v>45890</v>
          </cell>
          <cell r="G6315" t="str">
            <v>（自永高速-自永3标六局交通分公司）四川省内江市隆昌市圣灯镇自永项目3标隆昌市圣灯镇中心学校</v>
          </cell>
          <cell r="H6315" t="str">
            <v>李工</v>
          </cell>
          <cell r="I6315">
            <v>19212995868</v>
          </cell>
        </row>
        <row r="6316">
          <cell r="A6316" t="str">
            <v>钢固融</v>
          </cell>
          <cell r="B6316" t="str">
            <v>圆钢</v>
          </cell>
          <cell r="C6316" t="str">
            <v>HPB300 Φ20×9米</v>
          </cell>
          <cell r="D6316" t="str">
            <v>吨</v>
          </cell>
          <cell r="E6316">
            <v>3</v>
          </cell>
          <cell r="F6316">
            <v>45890</v>
          </cell>
          <cell r="G6316" t="str">
            <v>（自永高速-自永3标六局交通分公司）四川省内江市隆昌市圣灯镇自永项目3标隆昌市圣灯镇中心学校</v>
          </cell>
          <cell r="H6316" t="str">
            <v>李工</v>
          </cell>
          <cell r="I6316">
            <v>19212995868</v>
          </cell>
        </row>
        <row r="6317">
          <cell r="A6317" t="str">
            <v>钢固融</v>
          </cell>
          <cell r="B6317" t="str">
            <v>高线</v>
          </cell>
          <cell r="C6317" t="str">
            <v>HPB300 Φ10</v>
          </cell>
          <cell r="D6317" t="str">
            <v>吨</v>
          </cell>
          <cell r="E6317">
            <v>20</v>
          </cell>
          <cell r="F6317">
            <v>45890</v>
          </cell>
          <cell r="G6317" t="str">
            <v>（自永高速-自永3标六局交通分公司）四川省内江市隆昌市圣灯镇自永项目3标隆昌市圣灯镇中心学校</v>
          </cell>
          <cell r="H6317" t="str">
            <v>李工</v>
          </cell>
          <cell r="I6317">
            <v>19212995868</v>
          </cell>
        </row>
        <row r="6318">
          <cell r="A6318" t="str">
            <v>钢固融</v>
          </cell>
          <cell r="B6318" t="str">
            <v>螺纹钢</v>
          </cell>
          <cell r="C6318" t="str">
            <v>HRB400E Φ25×9米</v>
          </cell>
          <cell r="D6318" t="str">
            <v>吨</v>
          </cell>
          <cell r="E6318">
            <v>15</v>
          </cell>
          <cell r="F6318">
            <v>45890</v>
          </cell>
          <cell r="G6318" t="str">
            <v>（自永高速-自永3标六局交通分公司）四川省内江市隆昌市圣灯镇自永项目3标隆昌市圣灯镇中心学校</v>
          </cell>
          <cell r="H6318" t="str">
            <v>李工</v>
          </cell>
          <cell r="I6318">
            <v>19212995868</v>
          </cell>
        </row>
        <row r="6319">
          <cell r="A6319" t="str">
            <v>钢固融</v>
          </cell>
          <cell r="B6319" t="str">
            <v>螺纹钢</v>
          </cell>
          <cell r="C6319" t="str">
            <v>HRB500E Φ25×12米</v>
          </cell>
          <cell r="D6319" t="str">
            <v>吨</v>
          </cell>
          <cell r="E6319">
            <v>15</v>
          </cell>
          <cell r="F6319">
            <v>45890</v>
          </cell>
          <cell r="G6319" t="str">
            <v>（自永高速-自永3标六局交通分公司）四川省内江市隆昌市圣灯镇自永项目3标隆昌市圣灯镇中心学校</v>
          </cell>
          <cell r="H6319" t="str">
            <v>李工</v>
          </cell>
          <cell r="I6319">
            <v>19212995868</v>
          </cell>
        </row>
        <row r="6320">
          <cell r="A6320" t="str">
            <v>钢固融</v>
          </cell>
          <cell r="B6320" t="str">
            <v>螺纹钢</v>
          </cell>
          <cell r="C6320" t="str">
            <v>HRB500E Φ28×12米</v>
          </cell>
          <cell r="D6320" t="str">
            <v>吨</v>
          </cell>
          <cell r="E6320">
            <v>17.5</v>
          </cell>
          <cell r="F6320">
            <v>45890</v>
          </cell>
          <cell r="G6320" t="str">
            <v>（自永高速-自永3标六局交通分公司）四川省内江市隆昌市圣灯镇自永项目3标隆昌市圣灯镇中心学校</v>
          </cell>
          <cell r="H6320" t="str">
            <v>李工</v>
          </cell>
          <cell r="I6320">
            <v>19212995868</v>
          </cell>
        </row>
        <row r="6321">
          <cell r="A6321" t="str">
            <v>润耀</v>
          </cell>
          <cell r="B6321" t="str">
            <v>螺纹钢</v>
          </cell>
          <cell r="C6321" t="str">
            <v>HRB400E Φ28*12m</v>
          </cell>
          <cell r="D6321" t="str">
            <v>吨</v>
          </cell>
          <cell r="E6321">
            <v>70</v>
          </cell>
          <cell r="F6321">
            <v>45890</v>
          </cell>
          <cell r="G6321" t="str">
            <v>（中铁广州局-成渝扩容2标）四川省内江市资中县双龙镇朱家房子成渝扩容ZCB3-2标1#钢筋厂</v>
          </cell>
          <cell r="H6321" t="str">
            <v>石雄</v>
          </cell>
          <cell r="I6321">
            <v>13268388125</v>
          </cell>
        </row>
        <row r="6322">
          <cell r="A6322" t="str">
            <v>润耀</v>
          </cell>
          <cell r="B6322" t="str">
            <v>螺纹钢</v>
          </cell>
          <cell r="C6322" t="str">
            <v>HRB400E Φ25*9m</v>
          </cell>
          <cell r="D6322" t="str">
            <v>吨</v>
          </cell>
          <cell r="E6322">
            <v>70</v>
          </cell>
          <cell r="F6322">
            <v>45890</v>
          </cell>
          <cell r="G6322" t="str">
            <v>（中铁广州局-成渝扩容2标）四川省内江市资中县双龙镇朱家房子成渝扩容ZCB3-2标1#钢筋厂</v>
          </cell>
          <cell r="H6322" t="str">
            <v>石雄</v>
          </cell>
          <cell r="I6322">
            <v>13268388125</v>
          </cell>
        </row>
        <row r="6323">
          <cell r="A6323" t="str">
            <v>润耀（代）</v>
          </cell>
          <cell r="B6323" t="str">
            <v>螺纹钢</v>
          </cell>
          <cell r="C6323" t="str">
            <v>HRB400EФ12*9m</v>
          </cell>
          <cell r="D6323" t="str">
            <v>吨</v>
          </cell>
          <cell r="E6323">
            <v>2.957</v>
          </cell>
          <cell r="F6323">
            <v>45890</v>
          </cell>
          <cell r="G6323" t="str">
            <v>（成铁西物-贵阳市项目）贵州省贵阳市开阳县、息烽县开阳支线增设立交通道工程</v>
          </cell>
          <cell r="H6323" t="str">
            <v>黄永福</v>
          </cell>
          <cell r="I6323" t="str">
            <v>15982823571</v>
          </cell>
        </row>
        <row r="6324">
          <cell r="A6324" t="str">
            <v>润耀（代）</v>
          </cell>
          <cell r="B6324" t="str">
            <v>螺纹钢</v>
          </cell>
          <cell r="C6324" t="str">
            <v>HRB400EФ22*9m</v>
          </cell>
          <cell r="D6324" t="str">
            <v>吨</v>
          </cell>
          <cell r="E6324">
            <v>23.6</v>
          </cell>
          <cell r="F6324">
            <v>45890</v>
          </cell>
          <cell r="G6324" t="str">
            <v>（成铁西物-贵阳市项目）贵州省贵阳市开阳县、息烽县开阳支线增设立交通道工程</v>
          </cell>
          <cell r="H6324" t="str">
            <v>黄永福</v>
          </cell>
          <cell r="I6324" t="str">
            <v>15982823571</v>
          </cell>
        </row>
        <row r="6325">
          <cell r="A6325" t="str">
            <v>润耀（代）</v>
          </cell>
          <cell r="B6325" t="str">
            <v>螺纹钢</v>
          </cell>
          <cell r="C6325" t="str">
            <v>HRB400EФ25*9m</v>
          </cell>
          <cell r="D6325" t="str">
            <v>吨</v>
          </cell>
          <cell r="E6325">
            <v>5.96</v>
          </cell>
          <cell r="F6325">
            <v>45890</v>
          </cell>
          <cell r="G6325" t="str">
            <v>（成铁西物-贵阳市项目）贵州省贵阳市开阳县、息烽县开阳支线增设立交通道工程</v>
          </cell>
          <cell r="H6325" t="str">
            <v>黄永福</v>
          </cell>
          <cell r="I6325" t="str">
            <v>15982823571</v>
          </cell>
        </row>
        <row r="6326">
          <cell r="A6326" t="str">
            <v>润耀（代）</v>
          </cell>
          <cell r="B6326" t="str">
            <v>螺纹钢</v>
          </cell>
          <cell r="C6326" t="str">
            <v>HRB400EФ28*9m</v>
          </cell>
          <cell r="D6326" t="str">
            <v>吨</v>
          </cell>
          <cell r="E6326">
            <v>2.956</v>
          </cell>
          <cell r="F6326">
            <v>45890</v>
          </cell>
          <cell r="G6326" t="str">
            <v>（成铁西物-贵阳市项目）贵州省贵阳市开阳县、息烽县开阳支线增设立交通道工程</v>
          </cell>
          <cell r="H6326" t="str">
            <v>黄永福</v>
          </cell>
          <cell r="I6326" t="str">
            <v>15982823571</v>
          </cell>
        </row>
        <row r="6327">
          <cell r="A6327" t="str">
            <v>润耀</v>
          </cell>
          <cell r="B6327" t="str">
            <v>盘螺</v>
          </cell>
          <cell r="C6327" t="str">
            <v>HRB400E φ8mm</v>
          </cell>
          <cell r="D6327" t="str">
            <v>吨</v>
          </cell>
          <cell r="E6327">
            <v>35</v>
          </cell>
          <cell r="F6327">
            <v>45890</v>
          </cell>
          <cell r="G6327" t="str">
            <v>（中核中原-温江光明苑三期项目）四川省成都市温江区金马街道光明苑三期项目</v>
          </cell>
          <cell r="H6327" t="str">
            <v>王生斌</v>
          </cell>
          <cell r="I6327">
            <v>15228858118</v>
          </cell>
        </row>
        <row r="6328">
          <cell r="A6328" t="str">
            <v>润耀</v>
          </cell>
          <cell r="B6328" t="str">
            <v>盘螺</v>
          </cell>
          <cell r="C6328" t="str">
            <v>HRB400E φ10mm</v>
          </cell>
          <cell r="D6328" t="str">
            <v>吨</v>
          </cell>
          <cell r="E6328">
            <v>70</v>
          </cell>
          <cell r="F6328">
            <v>45890</v>
          </cell>
          <cell r="G6328" t="str">
            <v>（中核中原-温江光明苑三期项目）四川省成都市温江区金马街道光明苑三期项目</v>
          </cell>
          <cell r="H6328" t="str">
            <v>王生斌</v>
          </cell>
          <cell r="I6328">
            <v>15228858118</v>
          </cell>
        </row>
        <row r="6329">
          <cell r="A6329" t="str">
            <v>润耀</v>
          </cell>
          <cell r="B6329" t="str">
            <v>盘螺</v>
          </cell>
          <cell r="C6329" t="str">
            <v>HRB400E Φ6</v>
          </cell>
          <cell r="D6329" t="str">
            <v>吨</v>
          </cell>
          <cell r="E6329">
            <v>4</v>
          </cell>
          <cell r="F6329">
            <v>45890</v>
          </cell>
          <cell r="G6329" t="str">
            <v>(五冶建设扩建艺体中学二期工程)四川省成都市双流区光荣路成都艺体中学南200米</v>
          </cell>
          <cell r="H6329" t="str">
            <v>谢序强</v>
          </cell>
          <cell r="I6329">
            <v>13458588232</v>
          </cell>
        </row>
        <row r="6330">
          <cell r="A6330" t="str">
            <v>润耀</v>
          </cell>
          <cell r="B6330" t="str">
            <v>盘螺</v>
          </cell>
          <cell r="C6330" t="str">
            <v>HRB400E Φ8</v>
          </cell>
          <cell r="D6330" t="str">
            <v>吨</v>
          </cell>
          <cell r="E6330">
            <v>10</v>
          </cell>
          <cell r="F6330">
            <v>45890</v>
          </cell>
          <cell r="G6330" t="str">
            <v>(五冶建设扩建艺体中学二期工程)四川省成都市双流区光荣路成都艺体中学南200米</v>
          </cell>
          <cell r="H6330" t="str">
            <v>谢序强</v>
          </cell>
          <cell r="I6330">
            <v>13458588232</v>
          </cell>
        </row>
        <row r="6331">
          <cell r="A6331" t="str">
            <v>润耀</v>
          </cell>
          <cell r="B6331" t="str">
            <v>盘螺</v>
          </cell>
          <cell r="C6331" t="str">
            <v>HRB400E Φ10</v>
          </cell>
          <cell r="D6331" t="str">
            <v>吨</v>
          </cell>
          <cell r="E6331">
            <v>20</v>
          </cell>
          <cell r="F6331">
            <v>45890</v>
          </cell>
          <cell r="G6331" t="str">
            <v>(五冶建设扩建艺体中学二期工程)四川省成都市双流区光荣路成都艺体中学南200米</v>
          </cell>
          <cell r="H6331" t="str">
            <v>谢序强</v>
          </cell>
          <cell r="I6331">
            <v>13458588232</v>
          </cell>
        </row>
        <row r="6332">
          <cell r="A6332" t="str">
            <v>润耀</v>
          </cell>
          <cell r="B6332" t="str">
            <v>螺纹钢</v>
          </cell>
          <cell r="C6332" t="str">
            <v>HRB400E Φ12 9m</v>
          </cell>
          <cell r="D6332" t="str">
            <v>吨</v>
          </cell>
          <cell r="E6332">
            <v>15</v>
          </cell>
          <cell r="F6332">
            <v>45890</v>
          </cell>
          <cell r="G6332" t="str">
            <v>(五冶建设扩建艺体中学二期工程)四川省成都市双流区光荣路成都艺体中学南200米</v>
          </cell>
          <cell r="H6332" t="str">
            <v>谢序强</v>
          </cell>
          <cell r="I6332">
            <v>13458588232</v>
          </cell>
        </row>
        <row r="6333">
          <cell r="A6333" t="str">
            <v>润耀</v>
          </cell>
          <cell r="B6333" t="str">
            <v>螺纹钢</v>
          </cell>
          <cell r="C6333" t="str">
            <v>HRB500E Φ18</v>
          </cell>
          <cell r="D6333" t="str">
            <v>吨</v>
          </cell>
          <cell r="E6333">
            <v>5</v>
          </cell>
          <cell r="F6333">
            <v>45890</v>
          </cell>
          <cell r="G6333" t="str">
            <v>(五冶建设扩建艺体中学二期工程)四川省成都市双流区光荣路成都艺体中学南200米</v>
          </cell>
          <cell r="H6333" t="str">
            <v>谢序强</v>
          </cell>
          <cell r="I6333">
            <v>13458588232</v>
          </cell>
        </row>
        <row r="6334">
          <cell r="A6334" t="str">
            <v>润耀</v>
          </cell>
          <cell r="B6334" t="str">
            <v>螺纹钢</v>
          </cell>
          <cell r="C6334" t="str">
            <v>HRB500E Φ20</v>
          </cell>
          <cell r="D6334" t="str">
            <v>吨</v>
          </cell>
          <cell r="E6334">
            <v>5</v>
          </cell>
          <cell r="F6334">
            <v>45890</v>
          </cell>
          <cell r="G6334" t="str">
            <v>(五冶建设扩建艺体中学二期工程)四川省成都市双流区光荣路成都艺体中学南200米</v>
          </cell>
          <cell r="H6334" t="str">
            <v>谢序强</v>
          </cell>
          <cell r="I6334">
            <v>13458588232</v>
          </cell>
        </row>
        <row r="6335">
          <cell r="A6335" t="str">
            <v>润耀</v>
          </cell>
          <cell r="B6335" t="str">
            <v>螺纹钢</v>
          </cell>
          <cell r="C6335" t="str">
            <v>HRB500E Φ25</v>
          </cell>
          <cell r="D6335" t="str">
            <v>吨</v>
          </cell>
          <cell r="E6335">
            <v>46</v>
          </cell>
          <cell r="F6335">
            <v>45890</v>
          </cell>
          <cell r="G6335" t="str">
            <v>(五冶建设扩建艺体中学二期工程)四川省成都市双流区光荣路成都艺体中学南200米</v>
          </cell>
          <cell r="H6335" t="str">
            <v>谢序强</v>
          </cell>
          <cell r="I6335">
            <v>13458588232</v>
          </cell>
        </row>
        <row r="6336">
          <cell r="A6336" t="str">
            <v>润耀</v>
          </cell>
          <cell r="B6336" t="str">
            <v>螺纹钢</v>
          </cell>
          <cell r="C6336" t="str">
            <v>HRB400E Φ12 9m</v>
          </cell>
          <cell r="D6336" t="str">
            <v>吨</v>
          </cell>
          <cell r="E6336">
            <v>50</v>
          </cell>
          <cell r="F6336">
            <v>45890</v>
          </cell>
          <cell r="G6336" t="str">
            <v>(五冶建设扩建艺体中学二期工程)四川省成都市双流区光荣路成都艺体中学南200米</v>
          </cell>
          <cell r="H6336" t="str">
            <v>谢序强</v>
          </cell>
          <cell r="I6336">
            <v>13458588232</v>
          </cell>
        </row>
        <row r="6337">
          <cell r="A6337" t="str">
            <v>润耀</v>
          </cell>
          <cell r="B6337" t="str">
            <v>螺纹钢</v>
          </cell>
          <cell r="C6337" t="str">
            <v>HRB400E Φ14 9m</v>
          </cell>
          <cell r="D6337" t="str">
            <v>吨</v>
          </cell>
          <cell r="E6337">
            <v>20</v>
          </cell>
          <cell r="F6337">
            <v>45890</v>
          </cell>
          <cell r="G6337" t="str">
            <v>(五冶建设扩建艺体中学二期工程)四川省成都市双流区光荣路成都艺体中学南200米</v>
          </cell>
          <cell r="H6337" t="str">
            <v>谢序强</v>
          </cell>
          <cell r="I6337">
            <v>13458588232</v>
          </cell>
        </row>
        <row r="6338">
          <cell r="A6338" t="str">
            <v>润耀</v>
          </cell>
          <cell r="B6338" t="str">
            <v>螺纹钢</v>
          </cell>
          <cell r="C6338" t="str">
            <v>HRB500E Φ12</v>
          </cell>
          <cell r="D6338" t="str">
            <v>吨</v>
          </cell>
          <cell r="E6338">
            <v>5</v>
          </cell>
          <cell r="F6338">
            <v>45890</v>
          </cell>
          <cell r="G6338" t="str">
            <v>(五冶建设扩建艺体中学二期工程)四川省成都市双流区光荣路成都艺体中学南200米</v>
          </cell>
          <cell r="H6338" t="str">
            <v>谢序强</v>
          </cell>
          <cell r="I6338">
            <v>13458588232</v>
          </cell>
        </row>
        <row r="6339">
          <cell r="A6339" t="str">
            <v>润耀</v>
          </cell>
          <cell r="B6339" t="str">
            <v>螺纹钢</v>
          </cell>
          <cell r="C6339" t="str">
            <v>HRB500E Φ14</v>
          </cell>
          <cell r="D6339" t="str">
            <v>吨</v>
          </cell>
          <cell r="E6339">
            <v>5</v>
          </cell>
          <cell r="F6339">
            <v>45890</v>
          </cell>
          <cell r="G6339" t="str">
            <v>(五冶建设扩建艺体中学二期工程)四川省成都市双流区光荣路成都艺体中学南200米</v>
          </cell>
          <cell r="H6339" t="str">
            <v>谢序强</v>
          </cell>
          <cell r="I6339">
            <v>13458588232</v>
          </cell>
        </row>
        <row r="6340">
          <cell r="A6340" t="str">
            <v>润耀</v>
          </cell>
          <cell r="B6340" t="str">
            <v>螺纹钢</v>
          </cell>
          <cell r="C6340" t="str">
            <v>HRB500E Φ25</v>
          </cell>
          <cell r="D6340" t="str">
            <v>吨</v>
          </cell>
          <cell r="E6340">
            <v>60</v>
          </cell>
          <cell r="F6340">
            <v>45890</v>
          </cell>
          <cell r="G6340" t="str">
            <v>(五冶建设扩建艺体中学二期工程)四川省成都市双流区光荣路成都艺体中学南200米</v>
          </cell>
          <cell r="H6340" t="str">
            <v>谢序强</v>
          </cell>
          <cell r="I6340">
            <v>13458588232</v>
          </cell>
        </row>
        <row r="6341">
          <cell r="A6341" t="str">
            <v>润耀</v>
          </cell>
          <cell r="B6341" t="str">
            <v>盘螺</v>
          </cell>
          <cell r="C6341" t="str">
            <v>HRB400E Φ6</v>
          </cell>
          <cell r="D6341" t="str">
            <v>吨</v>
          </cell>
          <cell r="E6341">
            <v>2</v>
          </cell>
          <cell r="F6341">
            <v>45890</v>
          </cell>
          <cell r="G6341" t="str">
            <v>(乐山市校地共建产教融合基地建设项目一标段)四川省乐山市市中区苏稽镇周山嘴</v>
          </cell>
          <cell r="H6341" t="str">
            <v>范增云</v>
          </cell>
          <cell r="I6341">
            <v>13668153241</v>
          </cell>
        </row>
        <row r="6342">
          <cell r="A6342" t="str">
            <v>润耀</v>
          </cell>
          <cell r="B6342" t="str">
            <v>盘螺</v>
          </cell>
          <cell r="C6342" t="str">
            <v>HRB400E Φ8</v>
          </cell>
          <cell r="D6342" t="str">
            <v>吨</v>
          </cell>
          <cell r="E6342">
            <v>10</v>
          </cell>
          <cell r="F6342">
            <v>45890</v>
          </cell>
          <cell r="G6342" t="str">
            <v>(乐山市校地共建产教融合基地建设项目一标段)四川省乐山市市中区苏稽镇周山嘴</v>
          </cell>
          <cell r="H6342" t="str">
            <v>范增云</v>
          </cell>
          <cell r="I6342">
            <v>13668153241</v>
          </cell>
        </row>
        <row r="6343">
          <cell r="A6343" t="str">
            <v>润耀</v>
          </cell>
          <cell r="B6343" t="str">
            <v>盘螺</v>
          </cell>
          <cell r="C6343" t="str">
            <v>HRB400E Φ10</v>
          </cell>
          <cell r="D6343" t="str">
            <v>吨</v>
          </cell>
          <cell r="E6343">
            <v>5</v>
          </cell>
          <cell r="F6343">
            <v>45890</v>
          </cell>
          <cell r="G6343" t="str">
            <v>(乐山市校地共建产教融合基地建设项目一标段)四川省乐山市市中区苏稽镇周山嘴</v>
          </cell>
          <cell r="H6343" t="str">
            <v>范增云</v>
          </cell>
          <cell r="I6343">
            <v>13668153241</v>
          </cell>
        </row>
        <row r="6344">
          <cell r="A6344" t="str">
            <v>润耀</v>
          </cell>
          <cell r="B6344" t="str">
            <v>盘螺</v>
          </cell>
          <cell r="C6344" t="str">
            <v>HRB400E Φ12</v>
          </cell>
          <cell r="D6344" t="str">
            <v>吨</v>
          </cell>
          <cell r="E6344">
            <v>30</v>
          </cell>
          <cell r="F6344">
            <v>45890</v>
          </cell>
          <cell r="G6344" t="str">
            <v>(乐山市校地共建产教融合基地建设项目一标段)四川省乐山市市中区苏稽镇周山嘴</v>
          </cell>
          <cell r="H6344" t="str">
            <v>范增云</v>
          </cell>
          <cell r="I6344">
            <v>13668153241</v>
          </cell>
        </row>
        <row r="6345">
          <cell r="A6345" t="str">
            <v>润耀</v>
          </cell>
          <cell r="B6345" t="str">
            <v>螺纹钢</v>
          </cell>
          <cell r="C6345" t="str">
            <v>HRB400E Φ28 9m</v>
          </cell>
          <cell r="D6345" t="str">
            <v>吨</v>
          </cell>
          <cell r="E6345">
            <v>22</v>
          </cell>
          <cell r="F6345">
            <v>45890</v>
          </cell>
          <cell r="G6345" t="str">
            <v>(乐山市校地共建产教融合基地建设项目一标段)四川省乐山市市中区苏稽镇周山嘴</v>
          </cell>
          <cell r="H6345" t="str">
            <v>范增云</v>
          </cell>
          <cell r="I6345">
            <v>13668153241</v>
          </cell>
        </row>
        <row r="6346">
          <cell r="A6346" t="str">
            <v>钢固融</v>
          </cell>
          <cell r="B6346" t="str">
            <v>盘螺</v>
          </cell>
          <cell r="C6346" t="str">
            <v>HRB400E Φ10</v>
          </cell>
          <cell r="D6346" t="str">
            <v>吨</v>
          </cell>
          <cell r="E6346">
            <v>15</v>
          </cell>
          <cell r="F6346">
            <v>45890</v>
          </cell>
          <cell r="G6346" t="str">
            <v>(乐山市校地共建产教融合基地建设项目一标段)四川省乐山市市中区苏稽镇周山嘴</v>
          </cell>
          <cell r="H6346" t="str">
            <v>范增云</v>
          </cell>
          <cell r="I6346">
            <v>13668153241</v>
          </cell>
        </row>
        <row r="6347">
          <cell r="A6347" t="str">
            <v>钢固融</v>
          </cell>
          <cell r="B6347" t="str">
            <v>螺纹钢</v>
          </cell>
          <cell r="C6347" t="str">
            <v>HRB400E Φ22 9m</v>
          </cell>
          <cell r="D6347" t="str">
            <v>吨</v>
          </cell>
          <cell r="E6347">
            <v>18</v>
          </cell>
          <cell r="F6347">
            <v>45890</v>
          </cell>
          <cell r="G6347" t="str">
            <v>(乐山市校地共建产教融合基地建设项目一标段)四川省乐山市市中区苏稽镇周山嘴</v>
          </cell>
          <cell r="H6347" t="str">
            <v>范增云</v>
          </cell>
          <cell r="I6347">
            <v>13668153241</v>
          </cell>
        </row>
        <row r="6348">
          <cell r="A6348" t="str">
            <v>润耀</v>
          </cell>
          <cell r="B6348" t="str">
            <v>螺纹钢</v>
          </cell>
          <cell r="C6348" t="str">
            <v>HRB500E Φ12 12m</v>
          </cell>
          <cell r="D6348" t="str">
            <v>吨</v>
          </cell>
          <cell r="E6348">
            <v>20</v>
          </cell>
          <cell r="F6348">
            <v>45890</v>
          </cell>
          <cell r="G6348" t="str">
            <v>(乐山市校地共建产教融合基地建设项目二标段)四川省乐山市市中区苏稽镇</v>
          </cell>
          <cell r="H6348" t="str">
            <v>彭江涛</v>
          </cell>
          <cell r="I6348">
            <v>13990276572</v>
          </cell>
        </row>
        <row r="6349">
          <cell r="A6349" t="str">
            <v>润耀</v>
          </cell>
          <cell r="B6349" t="str">
            <v>螺纹钢</v>
          </cell>
          <cell r="C6349" t="str">
            <v>HRB400E Φ14 12m</v>
          </cell>
          <cell r="D6349" t="str">
            <v>吨</v>
          </cell>
          <cell r="E6349">
            <v>24</v>
          </cell>
          <cell r="F6349">
            <v>45890</v>
          </cell>
          <cell r="G6349" t="str">
            <v>(乐山市校地共建产教融合基地建设项目二标段)四川省乐山市市中区苏稽镇</v>
          </cell>
          <cell r="H6349" t="str">
            <v>彭江涛</v>
          </cell>
          <cell r="I6349">
            <v>13990276572</v>
          </cell>
        </row>
        <row r="6350">
          <cell r="A6350" t="str">
            <v>润耀</v>
          </cell>
          <cell r="B6350" t="str">
            <v>螺纹钢</v>
          </cell>
          <cell r="C6350" t="str">
            <v>HRB500E Φ20 12m</v>
          </cell>
          <cell r="D6350" t="str">
            <v>吨</v>
          </cell>
          <cell r="E6350">
            <v>5</v>
          </cell>
          <cell r="F6350">
            <v>45890</v>
          </cell>
          <cell r="G6350" t="str">
            <v>(乐山市校地共建产教融合基地建设项目二标段)四川省乐山市市中区苏稽镇</v>
          </cell>
          <cell r="H6350" t="str">
            <v>彭江涛</v>
          </cell>
          <cell r="I6350">
            <v>13990276572</v>
          </cell>
        </row>
        <row r="6351">
          <cell r="A6351" t="str">
            <v>润耀</v>
          </cell>
          <cell r="B6351" t="str">
            <v>螺纹钢</v>
          </cell>
          <cell r="C6351" t="str">
            <v>HRB500E Φ28 12m</v>
          </cell>
          <cell r="D6351" t="str">
            <v>吨</v>
          </cell>
          <cell r="E6351">
            <v>20</v>
          </cell>
          <cell r="F6351">
            <v>45890</v>
          </cell>
          <cell r="G6351" t="str">
            <v>(乐山市校地共建产教融合基地建设项目二标段)四川省乐山市市中区苏稽镇</v>
          </cell>
          <cell r="H6351" t="str">
            <v>彭江涛</v>
          </cell>
          <cell r="I6351">
            <v>13990276572</v>
          </cell>
        </row>
        <row r="6352">
          <cell r="A6352" t="str">
            <v>德胜恒嘉</v>
          </cell>
          <cell r="B6352" t="str">
            <v>螺纹钢</v>
          </cell>
          <cell r="C6352" t="str">
            <v>HRB400E Φ20×9米</v>
          </cell>
          <cell r="D6352" t="str">
            <v>吨</v>
          </cell>
          <cell r="E6352">
            <v>35</v>
          </cell>
          <cell r="F6352">
            <v>45891</v>
          </cell>
          <cell r="G6352" t="str">
            <v>（自永1标八局二分公司钢筋棚）四川省自贡市大安区牛佛镇</v>
          </cell>
          <cell r="H6352" t="str">
            <v>王君杰</v>
          </cell>
          <cell r="I6352">
            <v>18919619850</v>
          </cell>
        </row>
        <row r="6353">
          <cell r="A6353" t="str">
            <v>德胜恒嘉</v>
          </cell>
          <cell r="B6353" t="str">
            <v>螺纹钢</v>
          </cell>
          <cell r="C6353" t="str">
            <v>HRB400E Φ28×9米</v>
          </cell>
          <cell r="D6353" t="str">
            <v>吨</v>
          </cell>
          <cell r="E6353">
            <v>35</v>
          </cell>
          <cell r="F6353">
            <v>45891</v>
          </cell>
          <cell r="G6353" t="str">
            <v>（自永1标八局二分公司钢筋棚）四川省自贡市大安区牛佛镇</v>
          </cell>
          <cell r="H6353" t="str">
            <v>王君杰</v>
          </cell>
          <cell r="I6353">
            <v>18919619850</v>
          </cell>
        </row>
        <row r="6354">
          <cell r="A6354" t="str">
            <v>德胜恒嘉</v>
          </cell>
          <cell r="B6354" t="str">
            <v>螺纹钢</v>
          </cell>
          <cell r="C6354" t="str">
            <v>HRB400E Φ12×9米</v>
          </cell>
          <cell r="D6354" t="str">
            <v>吨</v>
          </cell>
          <cell r="E6354">
            <v>70</v>
          </cell>
          <cell r="F6354">
            <v>45891</v>
          </cell>
          <cell r="G6354" t="str">
            <v>（自永1标八局二分公司钢筋棚）四川省自贡市大安区牛佛镇</v>
          </cell>
          <cell r="H6354" t="str">
            <v>王君杰</v>
          </cell>
          <cell r="I6354">
            <v>18919619850</v>
          </cell>
        </row>
        <row r="6355">
          <cell r="A6355" t="str">
            <v>德胜恒嘉</v>
          </cell>
          <cell r="B6355" t="str">
            <v>螺纹钢</v>
          </cell>
          <cell r="C6355" t="str">
            <v>HRB400E Φ25×9米</v>
          </cell>
          <cell r="D6355" t="str">
            <v>吨</v>
          </cell>
          <cell r="E6355">
            <v>35</v>
          </cell>
          <cell r="F6355">
            <v>45891</v>
          </cell>
          <cell r="G6355" t="str">
            <v>（自永1标八局二分公司钢筋棚）四川省自贡市大安区牛佛镇</v>
          </cell>
          <cell r="H6355" t="str">
            <v>王君杰</v>
          </cell>
          <cell r="I6355">
            <v>18919619850</v>
          </cell>
        </row>
        <row r="6356">
          <cell r="A6356" t="str">
            <v>德胜恒嘉</v>
          </cell>
          <cell r="B6356" t="str">
            <v>螺纹钢</v>
          </cell>
          <cell r="C6356" t="str">
            <v>HRB400E Φ25×12米</v>
          </cell>
          <cell r="D6356" t="str">
            <v>吨</v>
          </cell>
          <cell r="E6356">
            <v>70</v>
          </cell>
          <cell r="F6356">
            <v>45891</v>
          </cell>
          <cell r="G6356" t="str">
            <v>（自永2标九局西南分公司钢筋棚）四川省自贡市骑龙镇大湾村</v>
          </cell>
          <cell r="H6356" t="str">
            <v>高彦彬</v>
          </cell>
          <cell r="I6356">
            <v>13835906370</v>
          </cell>
        </row>
        <row r="6357">
          <cell r="A6357" t="str">
            <v>达钢</v>
          </cell>
          <cell r="B6357" t="str">
            <v>螺纹钢</v>
          </cell>
          <cell r="C6357" t="str">
            <v>HRB400E Φ22×9米</v>
          </cell>
          <cell r="D6357" t="str">
            <v>吨</v>
          </cell>
          <cell r="E6357">
            <v>35</v>
          </cell>
          <cell r="F6357">
            <v>45891</v>
          </cell>
          <cell r="G6357" t="str">
            <v>自永4标一局四公司（四川省内江市隆昌市金鹅街道自永4标一局四公司钢筋棚）</v>
          </cell>
          <cell r="H6357" t="str">
            <v>郝优</v>
          </cell>
          <cell r="I6357">
            <v>13891371707</v>
          </cell>
        </row>
        <row r="6358">
          <cell r="A6358" t="str">
            <v>钢固融</v>
          </cell>
          <cell r="B6358" t="str">
            <v>高线</v>
          </cell>
          <cell r="C6358" t="str">
            <v>HPB300  Φ8</v>
          </cell>
          <cell r="D6358" t="str">
            <v>吨</v>
          </cell>
          <cell r="E6358">
            <v>18</v>
          </cell>
          <cell r="F6358">
            <v>45891</v>
          </cell>
          <cell r="G6358" t="str">
            <v>自永4标一局四公司（四川省内江市隆昌市金鹅街道自永4标一局四公司钢筋棚）</v>
          </cell>
          <cell r="H6358" t="str">
            <v>郝优</v>
          </cell>
          <cell r="I6358">
            <v>13891371707</v>
          </cell>
        </row>
        <row r="6359">
          <cell r="A6359" t="str">
            <v>钢固融</v>
          </cell>
          <cell r="B6359" t="str">
            <v>螺纹钢</v>
          </cell>
          <cell r="C6359" t="str">
            <v>HRB400E Φ12×9米</v>
          </cell>
          <cell r="D6359" t="str">
            <v>吨</v>
          </cell>
          <cell r="E6359">
            <v>17</v>
          </cell>
          <cell r="F6359">
            <v>45891</v>
          </cell>
          <cell r="G6359" t="str">
            <v>自永4标一局四公司（四川省内江市隆昌市金鹅街道自永4标一局四公司钢筋棚）</v>
          </cell>
          <cell r="H6359" t="str">
            <v>郝优</v>
          </cell>
          <cell r="I6359">
            <v>13891371707</v>
          </cell>
        </row>
        <row r="6360">
          <cell r="A6360" t="str">
            <v>八局</v>
          </cell>
          <cell r="B6360" t="str">
            <v>螺纹钢</v>
          </cell>
          <cell r="C6360" t="str">
            <v>HRB400E Φ25*12m</v>
          </cell>
          <cell r="D6360" t="str">
            <v>吨</v>
          </cell>
          <cell r="E6360">
            <v>35</v>
          </cell>
          <cell r="F6360">
            <v>45891</v>
          </cell>
          <cell r="G6360" t="str">
            <v>（中铁广州局-成渝扩容2标）四川省内江市资中县双龙镇朱家房子成渝扩容ZCB3-2标1#钢筋厂</v>
          </cell>
          <cell r="H6360" t="str">
            <v>石雄</v>
          </cell>
          <cell r="I6360">
            <v>13268388125</v>
          </cell>
        </row>
        <row r="6361">
          <cell r="A6361" t="str">
            <v>润耀</v>
          </cell>
          <cell r="B6361" t="str">
            <v>盘螺</v>
          </cell>
          <cell r="C6361" t="str">
            <v>HRB400E Φ6</v>
          </cell>
          <cell r="D6361" t="str">
            <v>吨</v>
          </cell>
          <cell r="E6361">
            <v>5</v>
          </cell>
          <cell r="F6361">
            <v>45891</v>
          </cell>
          <cell r="G6361" t="str">
            <v>（五局建筑温江tod项目）罗欣安若维他药业(成都)有限公司南94米温江区海发路附近</v>
          </cell>
          <cell r="H6361" t="str">
            <v>冉勇</v>
          </cell>
          <cell r="I6361">
            <v>18108243927</v>
          </cell>
        </row>
        <row r="6362">
          <cell r="A6362" t="str">
            <v>润耀</v>
          </cell>
          <cell r="B6362" t="str">
            <v>盘螺</v>
          </cell>
          <cell r="C6362" t="str">
            <v>HRB400E Φ8</v>
          </cell>
          <cell r="D6362" t="str">
            <v>吨</v>
          </cell>
          <cell r="E6362">
            <v>5</v>
          </cell>
          <cell r="F6362">
            <v>45891</v>
          </cell>
          <cell r="G6362" t="str">
            <v>（五局建筑温江tod项目）罗欣安若维他药业(成都)有限公司南94米温江区海发路附近</v>
          </cell>
          <cell r="H6362" t="str">
            <v>冉勇</v>
          </cell>
          <cell r="I6362">
            <v>18108243927</v>
          </cell>
        </row>
        <row r="6363">
          <cell r="A6363" t="str">
            <v>润耀</v>
          </cell>
          <cell r="B6363" t="str">
            <v>盘螺</v>
          </cell>
          <cell r="C6363" t="str">
            <v>HRB400E Φ10</v>
          </cell>
          <cell r="D6363" t="str">
            <v>吨</v>
          </cell>
          <cell r="E6363">
            <v>5</v>
          </cell>
          <cell r="F6363">
            <v>45891</v>
          </cell>
          <cell r="G6363" t="str">
            <v>（五局建筑温江tod项目）罗欣安若维他药业(成都)有限公司南94米温江区海发路附近</v>
          </cell>
          <cell r="H6363" t="str">
            <v>冉勇</v>
          </cell>
          <cell r="I6363">
            <v>18108243927</v>
          </cell>
        </row>
        <row r="6364">
          <cell r="A6364" t="str">
            <v>润耀</v>
          </cell>
          <cell r="B6364" t="str">
            <v>盘螺</v>
          </cell>
          <cell r="C6364" t="str">
            <v>HRB400E Φ8</v>
          </cell>
          <cell r="D6364" t="str">
            <v>吨</v>
          </cell>
          <cell r="E6364">
            <v>4</v>
          </cell>
          <cell r="F6364">
            <v>45891</v>
          </cell>
          <cell r="G6364" t="str">
            <v>（五局建筑温江tod项目）罗欣安若维他药业(成都)有限公司南94米温江区海发路附近</v>
          </cell>
          <cell r="H6364" t="str">
            <v>冉勇</v>
          </cell>
          <cell r="I6364">
            <v>18108243927</v>
          </cell>
        </row>
        <row r="6365">
          <cell r="A6365" t="str">
            <v>润耀</v>
          </cell>
          <cell r="B6365" t="str">
            <v>盘螺</v>
          </cell>
          <cell r="C6365" t="str">
            <v>HRB400E Φ10</v>
          </cell>
          <cell r="D6365" t="str">
            <v>吨</v>
          </cell>
          <cell r="E6365">
            <v>12.5</v>
          </cell>
          <cell r="F6365">
            <v>45891</v>
          </cell>
          <cell r="G6365" t="str">
            <v>（五局建筑温江tod项目）罗欣安若维他药业(成都)有限公司南94米温江区海发路附近</v>
          </cell>
          <cell r="H6365" t="str">
            <v>冉勇</v>
          </cell>
          <cell r="I6365">
            <v>18108243927</v>
          </cell>
        </row>
        <row r="6366">
          <cell r="A6366" t="str">
            <v>润耀</v>
          </cell>
          <cell r="B6366" t="str">
            <v>螺纹钢</v>
          </cell>
          <cell r="C6366" t="str">
            <v>HRB400E Φ25 9m</v>
          </cell>
          <cell r="D6366" t="str">
            <v>吨</v>
          </cell>
          <cell r="E6366">
            <v>6</v>
          </cell>
          <cell r="F6366">
            <v>45891</v>
          </cell>
          <cell r="G6366" t="str">
            <v>（五局建筑温江tod项目）罗欣安若维他药业(成都)有限公司南94米温江区海发路附近</v>
          </cell>
          <cell r="H6366" t="str">
            <v>冉勇</v>
          </cell>
          <cell r="I6366">
            <v>18108243927</v>
          </cell>
        </row>
        <row r="6367">
          <cell r="A6367" t="str">
            <v>润耀</v>
          </cell>
          <cell r="B6367" t="str">
            <v>螺纹钢</v>
          </cell>
          <cell r="C6367" t="str">
            <v>HRB400EФ12*9m</v>
          </cell>
          <cell r="D6367" t="str">
            <v>吨</v>
          </cell>
          <cell r="E6367">
            <v>17.1</v>
          </cell>
          <cell r="F6367">
            <v>45891</v>
          </cell>
          <cell r="G6367" t="str">
            <v>（中核中原-温江北林医养综合体项目）四川省成都市温江区万春大道第三人民医院东</v>
          </cell>
          <cell r="H6367" t="str">
            <v>蔡杰</v>
          </cell>
          <cell r="I6367">
            <v>18875129329</v>
          </cell>
        </row>
        <row r="6368">
          <cell r="A6368" t="str">
            <v>润耀</v>
          </cell>
          <cell r="B6368" t="str">
            <v>螺纹钢</v>
          </cell>
          <cell r="C6368" t="str">
            <v>HRB400EФ14*9m</v>
          </cell>
          <cell r="D6368" t="str">
            <v>吨</v>
          </cell>
          <cell r="E6368">
            <v>10</v>
          </cell>
          <cell r="F6368">
            <v>45891</v>
          </cell>
          <cell r="G6368" t="str">
            <v>（中核中原-温江北林医养综合体项目）四川省成都市温江区万春大道第三人民医院东</v>
          </cell>
          <cell r="H6368" t="str">
            <v>蔡杰</v>
          </cell>
          <cell r="I6368">
            <v>18875129329</v>
          </cell>
        </row>
        <row r="6369">
          <cell r="A6369" t="str">
            <v>润耀</v>
          </cell>
          <cell r="B6369" t="str">
            <v>螺纹钢</v>
          </cell>
          <cell r="C6369" t="str">
            <v>HRB400EФ18*9mm</v>
          </cell>
          <cell r="D6369" t="str">
            <v>吨</v>
          </cell>
          <cell r="E6369">
            <v>3</v>
          </cell>
          <cell r="F6369">
            <v>45891</v>
          </cell>
          <cell r="G6369" t="str">
            <v>（中核中原-温江北林医养综合体项目）四川省成都市温江区万春大道第三人民医院东</v>
          </cell>
          <cell r="H6369" t="str">
            <v>蔡杰</v>
          </cell>
          <cell r="I6369">
            <v>18875129329</v>
          </cell>
        </row>
        <row r="6370">
          <cell r="A6370" t="str">
            <v>润耀</v>
          </cell>
          <cell r="B6370" t="str">
            <v>螺纹钢</v>
          </cell>
          <cell r="C6370" t="str">
            <v>HRB500EФ18*9m</v>
          </cell>
          <cell r="D6370" t="str">
            <v>吨</v>
          </cell>
          <cell r="E6370">
            <v>3</v>
          </cell>
          <cell r="F6370">
            <v>45891</v>
          </cell>
          <cell r="G6370" t="str">
            <v>（中核中原-温江北林医养综合体项目）四川省成都市温江区万春大道第三人民医院东</v>
          </cell>
          <cell r="H6370" t="str">
            <v>蔡杰</v>
          </cell>
          <cell r="I6370">
            <v>18875129329</v>
          </cell>
        </row>
        <row r="6371">
          <cell r="A6371" t="str">
            <v>润耀</v>
          </cell>
          <cell r="B6371" t="str">
            <v>螺纹钢</v>
          </cell>
          <cell r="C6371" t="str">
            <v>HRB500EФ20*9m</v>
          </cell>
          <cell r="D6371" t="str">
            <v>吨</v>
          </cell>
          <cell r="E6371">
            <v>10</v>
          </cell>
          <cell r="F6371">
            <v>45891</v>
          </cell>
          <cell r="G6371" t="str">
            <v>（中核中原-温江北林医养综合体项目）四川省成都市温江区万春大道第三人民医院东</v>
          </cell>
          <cell r="H6371" t="str">
            <v>蔡杰</v>
          </cell>
          <cell r="I6371">
            <v>18875129329</v>
          </cell>
        </row>
        <row r="6372">
          <cell r="A6372" t="str">
            <v>润耀</v>
          </cell>
          <cell r="B6372" t="str">
            <v>螺纹钢</v>
          </cell>
          <cell r="C6372" t="str">
            <v>HRB500EФ20*12m</v>
          </cell>
          <cell r="D6372" t="str">
            <v>吨</v>
          </cell>
          <cell r="E6372">
            <v>10</v>
          </cell>
          <cell r="F6372">
            <v>45891</v>
          </cell>
          <cell r="G6372" t="str">
            <v>（中核中原-温江北林医养综合体项目）四川省成都市温江区万春大道第三人民医院东</v>
          </cell>
          <cell r="H6372" t="str">
            <v>蔡杰</v>
          </cell>
          <cell r="I6372">
            <v>18875129329</v>
          </cell>
        </row>
        <row r="6373">
          <cell r="A6373" t="str">
            <v>润耀</v>
          </cell>
          <cell r="B6373" t="str">
            <v>螺纹钢</v>
          </cell>
          <cell r="C6373" t="str">
            <v>HRB500EФ25*9m</v>
          </cell>
          <cell r="D6373" t="str">
            <v>吨</v>
          </cell>
          <cell r="E6373">
            <v>20</v>
          </cell>
          <cell r="F6373">
            <v>45891</v>
          </cell>
          <cell r="G6373" t="str">
            <v>（中核中原-温江北林医养综合体项目）四川省成都市温江区万春大道第三人民医院东</v>
          </cell>
          <cell r="H6373" t="str">
            <v>蔡杰</v>
          </cell>
          <cell r="I6373">
            <v>18875129329</v>
          </cell>
        </row>
        <row r="6374">
          <cell r="A6374" t="str">
            <v>润耀</v>
          </cell>
          <cell r="B6374" t="str">
            <v>螺纹钢</v>
          </cell>
          <cell r="C6374" t="str">
            <v>HRB400E Φ18 9m</v>
          </cell>
          <cell r="D6374" t="str">
            <v>吨</v>
          </cell>
          <cell r="E6374">
            <v>2.7</v>
          </cell>
          <cell r="F6374">
            <v>45892</v>
          </cell>
          <cell r="G6374" t="str">
            <v>(五冶建设锦江区林家坝片区20号地块商业项目)锦江区泰昌路锦江28亩项目部</v>
          </cell>
          <cell r="H6374" t="str">
            <v>陶杰</v>
          </cell>
          <cell r="I6374">
            <v>13980247952</v>
          </cell>
        </row>
        <row r="6375">
          <cell r="A6375" t="str">
            <v>润耀</v>
          </cell>
          <cell r="B6375" t="str">
            <v>螺纹钢</v>
          </cell>
          <cell r="C6375" t="str">
            <v>HRB400E Φ22 9m</v>
          </cell>
          <cell r="D6375" t="str">
            <v>吨</v>
          </cell>
          <cell r="E6375">
            <v>23</v>
          </cell>
          <cell r="F6375">
            <v>45892</v>
          </cell>
          <cell r="G6375" t="str">
            <v>(五冶建设锦江区林家坝片区20号地块商业项目)锦江区泰昌路锦江28亩项目部</v>
          </cell>
          <cell r="H6375" t="str">
            <v>陶杰</v>
          </cell>
          <cell r="I6375">
            <v>13980247952</v>
          </cell>
        </row>
        <row r="6376">
          <cell r="A6376" t="str">
            <v>润耀</v>
          </cell>
          <cell r="B6376" t="str">
            <v>螺纹钢</v>
          </cell>
          <cell r="C6376" t="str">
            <v>HRB400E Φ25 9m</v>
          </cell>
          <cell r="D6376" t="str">
            <v>吨</v>
          </cell>
          <cell r="E6376">
            <v>9.1</v>
          </cell>
          <cell r="F6376">
            <v>45892</v>
          </cell>
          <cell r="G6376" t="str">
            <v>(五冶建设锦江区林家坝片区20号地块商业项目)锦江区泰昌路锦江28亩项目部</v>
          </cell>
          <cell r="H6376" t="str">
            <v>陶杰</v>
          </cell>
          <cell r="I6376">
            <v>13980247952</v>
          </cell>
        </row>
        <row r="6377">
          <cell r="A6377" t="str">
            <v>润耀</v>
          </cell>
          <cell r="B6377" t="str">
            <v>盘螺</v>
          </cell>
          <cell r="C6377" t="str">
            <v>HRB400E Φ6</v>
          </cell>
          <cell r="D6377" t="str">
            <v>吨</v>
          </cell>
          <cell r="E6377">
            <v>7</v>
          </cell>
          <cell r="F6377">
            <v>45892</v>
          </cell>
          <cell r="G6377" t="str">
            <v>(乐山市校地共建产教融合基地建设项目二标段)四川省乐山市市中区苏稽镇</v>
          </cell>
          <cell r="H6377" t="str">
            <v>彭江涛</v>
          </cell>
          <cell r="I6377">
            <v>13990276572</v>
          </cell>
        </row>
        <row r="6378">
          <cell r="A6378" t="str">
            <v>润耀</v>
          </cell>
          <cell r="B6378" t="str">
            <v>盘螺</v>
          </cell>
          <cell r="C6378" t="str">
            <v>HRB400E Φ8</v>
          </cell>
          <cell r="D6378" t="str">
            <v>吨</v>
          </cell>
          <cell r="E6378">
            <v>27</v>
          </cell>
          <cell r="F6378">
            <v>45892</v>
          </cell>
          <cell r="G6378" t="str">
            <v>(乐山市校地共建产教融合基地建设项目二标段)四川省乐山市市中区苏稽镇</v>
          </cell>
          <cell r="H6378" t="str">
            <v>彭江涛</v>
          </cell>
          <cell r="I6378">
            <v>13990276572</v>
          </cell>
        </row>
        <row r="6379">
          <cell r="A6379" t="str">
            <v>润耀</v>
          </cell>
          <cell r="B6379" t="str">
            <v>盘螺</v>
          </cell>
          <cell r="C6379" t="str">
            <v>HRB400E Φ10</v>
          </cell>
          <cell r="D6379" t="str">
            <v>吨</v>
          </cell>
          <cell r="E6379">
            <v>25</v>
          </cell>
          <cell r="F6379">
            <v>45892</v>
          </cell>
          <cell r="G6379" t="str">
            <v>(乐山市校地共建产教融合基地建设项目二标段)四川省乐山市市中区苏稽镇</v>
          </cell>
          <cell r="H6379" t="str">
            <v>彭江涛</v>
          </cell>
          <cell r="I6379">
            <v>13990276572</v>
          </cell>
        </row>
        <row r="6380">
          <cell r="A6380" t="str">
            <v>润耀</v>
          </cell>
          <cell r="B6380" t="str">
            <v>盘螺</v>
          </cell>
          <cell r="C6380" t="str">
            <v>HRB400E Φ12</v>
          </cell>
          <cell r="D6380" t="str">
            <v>吨</v>
          </cell>
          <cell r="E6380">
            <v>21</v>
          </cell>
          <cell r="F6380">
            <v>45892</v>
          </cell>
          <cell r="G6380" t="str">
            <v>(乐山市校地共建产教融合基地建设项目二标段)四川省乐山市市中区苏稽镇</v>
          </cell>
          <cell r="H6380" t="str">
            <v>彭江涛</v>
          </cell>
          <cell r="I6380">
            <v>13990276572</v>
          </cell>
        </row>
        <row r="6381">
          <cell r="A6381" t="str">
            <v>润耀</v>
          </cell>
          <cell r="B6381" t="str">
            <v>螺纹钢</v>
          </cell>
          <cell r="C6381" t="str">
            <v>HRB400E Φ14 9m</v>
          </cell>
          <cell r="D6381" t="str">
            <v>吨</v>
          </cell>
          <cell r="E6381">
            <v>15</v>
          </cell>
          <cell r="F6381">
            <v>45892</v>
          </cell>
          <cell r="G6381" t="str">
            <v>(乐山市校地共建产教融合基地建设项目二标段)四川省乐山市市中区苏稽镇</v>
          </cell>
          <cell r="H6381" t="str">
            <v>彭江涛</v>
          </cell>
          <cell r="I6381">
            <v>13990276572</v>
          </cell>
        </row>
        <row r="6382">
          <cell r="A6382" t="str">
            <v>润耀</v>
          </cell>
          <cell r="B6382" t="str">
            <v>螺纹钢</v>
          </cell>
          <cell r="C6382" t="str">
            <v>HRB400E Φ14 12m</v>
          </cell>
          <cell r="D6382" t="str">
            <v>吨</v>
          </cell>
          <cell r="E6382">
            <v>4</v>
          </cell>
          <cell r="F6382">
            <v>45892</v>
          </cell>
          <cell r="G6382" t="str">
            <v>(乐山市校地共建产教融合基地建设项目二标段)四川省乐山市市中区苏稽镇</v>
          </cell>
          <cell r="H6382" t="str">
            <v>彭江涛</v>
          </cell>
          <cell r="I6382">
            <v>13990276572</v>
          </cell>
        </row>
        <row r="6383">
          <cell r="A6383" t="str">
            <v>润耀</v>
          </cell>
          <cell r="B6383" t="str">
            <v>螺纹钢</v>
          </cell>
          <cell r="C6383" t="str">
            <v>HRB500E Φ12 12m</v>
          </cell>
          <cell r="D6383" t="str">
            <v>吨</v>
          </cell>
          <cell r="E6383">
            <v>6</v>
          </cell>
          <cell r="F6383">
            <v>45892</v>
          </cell>
          <cell r="G6383" t="str">
            <v>(乐山市校地共建产教融合基地建设项目二标段)四川省乐山市市中区苏稽镇</v>
          </cell>
          <cell r="H6383" t="str">
            <v>彭江涛</v>
          </cell>
          <cell r="I6383">
            <v>13990276572</v>
          </cell>
        </row>
        <row r="6384">
          <cell r="A6384" t="str">
            <v>润耀</v>
          </cell>
          <cell r="B6384" t="str">
            <v>螺纹钢</v>
          </cell>
          <cell r="C6384" t="str">
            <v>HRB500E Φ14 12m</v>
          </cell>
          <cell r="D6384" t="str">
            <v>吨</v>
          </cell>
          <cell r="E6384">
            <v>10</v>
          </cell>
          <cell r="F6384">
            <v>45892</v>
          </cell>
          <cell r="G6384" t="str">
            <v>(乐山市校地共建产教融合基地建设项目二标段)四川省乐山市市中区苏稽镇</v>
          </cell>
          <cell r="H6384" t="str">
            <v>彭江涛</v>
          </cell>
          <cell r="I6384">
            <v>13990276572</v>
          </cell>
        </row>
        <row r="6385">
          <cell r="A6385" t="str">
            <v>润耀</v>
          </cell>
          <cell r="B6385" t="str">
            <v>螺纹钢</v>
          </cell>
          <cell r="C6385" t="str">
            <v>HRB500E Φ16 12m</v>
          </cell>
          <cell r="D6385" t="str">
            <v>吨</v>
          </cell>
          <cell r="E6385">
            <v>2</v>
          </cell>
          <cell r="F6385">
            <v>45892</v>
          </cell>
          <cell r="G6385" t="str">
            <v>(乐山市校地共建产教融合基地建设项目二标段)四川省乐山市市中区苏稽镇</v>
          </cell>
          <cell r="H6385" t="str">
            <v>彭江涛</v>
          </cell>
          <cell r="I6385">
            <v>13990276572</v>
          </cell>
        </row>
        <row r="6386">
          <cell r="A6386" t="str">
            <v>润耀</v>
          </cell>
          <cell r="B6386" t="str">
            <v>螺纹钢</v>
          </cell>
          <cell r="C6386" t="str">
            <v>HRB500E Φ18 12m</v>
          </cell>
          <cell r="D6386" t="str">
            <v>吨</v>
          </cell>
          <cell r="E6386">
            <v>5</v>
          </cell>
          <cell r="F6386">
            <v>45892</v>
          </cell>
          <cell r="G6386" t="str">
            <v>(乐山市校地共建产教融合基地建设项目二标段)四川省乐山市市中区苏稽镇</v>
          </cell>
          <cell r="H6386" t="str">
            <v>彭江涛</v>
          </cell>
          <cell r="I6386">
            <v>13990276572</v>
          </cell>
        </row>
        <row r="6387">
          <cell r="A6387" t="str">
            <v>润耀</v>
          </cell>
          <cell r="B6387" t="str">
            <v>螺纹钢</v>
          </cell>
          <cell r="C6387" t="str">
            <v>HRB500E Φ20 12m</v>
          </cell>
          <cell r="D6387" t="str">
            <v>吨</v>
          </cell>
          <cell r="E6387">
            <v>6.5</v>
          </cell>
          <cell r="F6387">
            <v>45892</v>
          </cell>
          <cell r="G6387" t="str">
            <v>(乐山市校地共建产教融合基地建设项目二标段)四川省乐山市市中区苏稽镇</v>
          </cell>
          <cell r="H6387" t="str">
            <v>彭江涛</v>
          </cell>
          <cell r="I6387">
            <v>13990276572</v>
          </cell>
        </row>
        <row r="6388">
          <cell r="A6388" t="str">
            <v>润耀</v>
          </cell>
          <cell r="B6388" t="str">
            <v>螺纹钢</v>
          </cell>
          <cell r="C6388" t="str">
            <v>HRB500E Φ22</v>
          </cell>
          <cell r="D6388" t="str">
            <v>吨</v>
          </cell>
          <cell r="E6388">
            <v>10</v>
          </cell>
          <cell r="F6388">
            <v>45892</v>
          </cell>
          <cell r="G6388" t="str">
            <v>(乐山市校地共建产教融合基地建设项目二标段)四川省乐山市市中区苏稽镇</v>
          </cell>
          <cell r="H6388" t="str">
            <v>彭江涛</v>
          </cell>
          <cell r="I6388">
            <v>13990276572</v>
          </cell>
        </row>
        <row r="6389">
          <cell r="A6389" t="str">
            <v>润耀</v>
          </cell>
          <cell r="B6389" t="str">
            <v>螺纹钢</v>
          </cell>
          <cell r="C6389" t="str">
            <v>HRB500E Φ25</v>
          </cell>
          <cell r="D6389" t="str">
            <v>吨</v>
          </cell>
          <cell r="E6389">
            <v>15</v>
          </cell>
          <cell r="F6389">
            <v>45892</v>
          </cell>
          <cell r="G6389" t="str">
            <v>(乐山市校地共建产教融合基地建设项目二标段)四川省乐山市市中区苏稽镇</v>
          </cell>
          <cell r="H6389" t="str">
            <v>彭江涛</v>
          </cell>
          <cell r="I6389">
            <v>13990276572</v>
          </cell>
        </row>
        <row r="6390">
          <cell r="A6390" t="str">
            <v>润耀</v>
          </cell>
          <cell r="B6390" t="str">
            <v>螺纹钢</v>
          </cell>
          <cell r="C6390" t="str">
            <v>HRB500E Φ32</v>
          </cell>
          <cell r="D6390" t="str">
            <v>吨</v>
          </cell>
          <cell r="E6390">
            <v>12</v>
          </cell>
          <cell r="F6390">
            <v>45892</v>
          </cell>
          <cell r="G6390" t="str">
            <v>(乐山市校地共建产教融合基地建设项目二标段)四川省乐山市市中区苏稽镇</v>
          </cell>
          <cell r="H6390" t="str">
            <v>彭江涛</v>
          </cell>
          <cell r="I6390">
            <v>13990276572</v>
          </cell>
        </row>
        <row r="6391">
          <cell r="A6391" t="str">
            <v>润耀</v>
          </cell>
          <cell r="B6391" t="str">
            <v>螺纹钢</v>
          </cell>
          <cell r="C6391" t="str">
            <v>HRB500E Φ32 12m</v>
          </cell>
          <cell r="D6391" t="str">
            <v>吨</v>
          </cell>
          <cell r="E6391">
            <v>12.5</v>
          </cell>
          <cell r="F6391">
            <v>45892</v>
          </cell>
          <cell r="G6391" t="str">
            <v>(乐山市校地共建产教融合基地建设项目二标段)四川省乐山市市中区苏稽镇</v>
          </cell>
          <cell r="H6391" t="str">
            <v>彭江涛</v>
          </cell>
          <cell r="I6391">
            <v>13990276572</v>
          </cell>
        </row>
        <row r="6392">
          <cell r="A6392" t="str">
            <v>钢固融</v>
          </cell>
          <cell r="B6392" t="str">
            <v>螺纹钢</v>
          </cell>
          <cell r="C6392" t="str">
            <v>HRB500E Φ25</v>
          </cell>
          <cell r="D6392" t="str">
            <v>吨</v>
          </cell>
          <cell r="E6392">
            <v>17.5</v>
          </cell>
          <cell r="F6392">
            <v>45892</v>
          </cell>
          <cell r="G6392" t="str">
            <v>(乐山市校地共建产教融合基地建设项目二标段)四川省乐山市市中区苏稽镇</v>
          </cell>
          <cell r="H6392" t="str">
            <v>彭江涛</v>
          </cell>
          <cell r="I6392">
            <v>13990276572</v>
          </cell>
        </row>
        <row r="6393">
          <cell r="A6393" t="str">
            <v>钢固融</v>
          </cell>
          <cell r="B6393" t="str">
            <v>螺纹钢</v>
          </cell>
          <cell r="C6393" t="str">
            <v>HRB500E Φ25 12m</v>
          </cell>
          <cell r="D6393" t="str">
            <v>吨</v>
          </cell>
          <cell r="E6393">
            <v>70</v>
          </cell>
          <cell r="F6393">
            <v>45892</v>
          </cell>
          <cell r="G6393" t="str">
            <v>(乐山市校地共建产教融合基地建设项目二标段)四川省乐山市市中区苏稽镇</v>
          </cell>
          <cell r="H6393" t="str">
            <v>彭江涛</v>
          </cell>
          <cell r="I6393">
            <v>13990276572</v>
          </cell>
        </row>
        <row r="6394">
          <cell r="A6394" t="str">
            <v>钢固融</v>
          </cell>
          <cell r="B6394" t="str">
            <v>螺纹钢</v>
          </cell>
          <cell r="C6394" t="str">
            <v>HRB500E Φ14 12m</v>
          </cell>
          <cell r="D6394" t="str">
            <v>吨</v>
          </cell>
          <cell r="E6394">
            <v>17.5</v>
          </cell>
          <cell r="F6394">
            <v>45892</v>
          </cell>
          <cell r="G6394" t="str">
            <v>(乐山市校地共建产教融合基地建设项目二标段)四川省乐山市市中区苏稽镇</v>
          </cell>
          <cell r="H6394" t="str">
            <v>彭江涛</v>
          </cell>
          <cell r="I6394">
            <v>13990276572</v>
          </cell>
        </row>
        <row r="6395">
          <cell r="A6395" t="str">
            <v>晋邦</v>
          </cell>
          <cell r="B6395" t="str">
            <v>高线</v>
          </cell>
          <cell r="C6395" t="str">
            <v>HPB300 6</v>
          </cell>
          <cell r="D6395" t="str">
            <v>吨</v>
          </cell>
          <cell r="E6395">
            <v>14</v>
          </cell>
          <cell r="F6395">
            <v>45892</v>
          </cell>
          <cell r="G6395" t="str">
            <v>（中核华兴-峨眉山项目）四川省乐山市峨眉山市双福镇梓橦庙红华五期中核华兴工地</v>
          </cell>
          <cell r="H6395" t="str">
            <v>李汉军</v>
          </cell>
          <cell r="I6395" t="str">
            <v>18691249091</v>
          </cell>
        </row>
        <row r="6396">
          <cell r="A6396" t="str">
            <v>德胜恒嘉</v>
          </cell>
          <cell r="B6396" t="str">
            <v>螺纹钢</v>
          </cell>
          <cell r="C6396" t="str">
            <v>HRB400EФ20*9m</v>
          </cell>
          <cell r="D6396" t="str">
            <v>吨</v>
          </cell>
          <cell r="E6396">
            <v>70</v>
          </cell>
          <cell r="F6396">
            <v>45892</v>
          </cell>
          <cell r="G6396" t="str">
            <v>（中铁一局四建康新高速TJ1-2标）四川省甘孜州康定市318国道玉顶积雪观景台旁</v>
          </cell>
          <cell r="H6396" t="str">
            <v>宋健</v>
          </cell>
          <cell r="I6396">
            <v>15691628566</v>
          </cell>
        </row>
        <row r="6397">
          <cell r="A6397" t="str">
            <v>德胜恒嘉</v>
          </cell>
          <cell r="B6397" t="str">
            <v>螺纹钢</v>
          </cell>
          <cell r="C6397" t="str">
            <v>HRB400E Φ25×9米</v>
          </cell>
          <cell r="D6397" t="str">
            <v>吨</v>
          </cell>
          <cell r="E6397">
            <v>35</v>
          </cell>
          <cell r="F6397">
            <v>45892</v>
          </cell>
          <cell r="G6397" t="str">
            <v>（自永1标八局二分公司钢筋棚）四川省自贡市大安区牛佛镇</v>
          </cell>
          <cell r="H6397" t="str">
            <v>王君杰</v>
          </cell>
          <cell r="I6397">
            <v>18919619850</v>
          </cell>
        </row>
        <row r="6398">
          <cell r="A6398" t="str">
            <v>德胜恒嘉</v>
          </cell>
          <cell r="B6398" t="str">
            <v>螺纹钢</v>
          </cell>
          <cell r="C6398" t="str">
            <v>HRB400E Φ32×9米</v>
          </cell>
          <cell r="D6398" t="str">
            <v>吨</v>
          </cell>
          <cell r="E6398">
            <v>105</v>
          </cell>
          <cell r="F6398">
            <v>45892</v>
          </cell>
          <cell r="G6398" t="str">
            <v>（自永1标八局二分公司钢筋棚）四川省自贡市大安区牛佛镇</v>
          </cell>
          <cell r="H6398" t="str">
            <v>王君杰</v>
          </cell>
          <cell r="I6398">
            <v>18919619850</v>
          </cell>
        </row>
        <row r="6399">
          <cell r="A6399" t="str">
            <v>德胜恒嘉</v>
          </cell>
          <cell r="B6399" t="str">
            <v>螺纹钢</v>
          </cell>
          <cell r="C6399" t="str">
            <v>HRB400E Φ25×12米</v>
          </cell>
          <cell r="D6399" t="str">
            <v>吨</v>
          </cell>
          <cell r="E6399">
            <v>35</v>
          </cell>
          <cell r="F6399">
            <v>45892</v>
          </cell>
          <cell r="G6399" t="str">
            <v>（自永2标九局西南分公司钢筋棚）四川省自贡市骑龙镇大湾村</v>
          </cell>
          <cell r="H6399" t="str">
            <v>高彦彬</v>
          </cell>
          <cell r="I6399">
            <v>13835906370</v>
          </cell>
        </row>
        <row r="6400">
          <cell r="A6400" t="str">
            <v>德胜恒嘉</v>
          </cell>
          <cell r="B6400" t="str">
            <v>螺纹钢</v>
          </cell>
          <cell r="C6400" t="str">
            <v>HRB400E Φ22×12米</v>
          </cell>
          <cell r="D6400" t="str">
            <v>吨</v>
          </cell>
          <cell r="E6400">
            <v>35</v>
          </cell>
          <cell r="F6400">
            <v>45892</v>
          </cell>
          <cell r="G6400" t="str">
            <v>自永4标一局四公司（四川省内江市隆昌市金鹅街道自永4标一局四公司钢筋棚）</v>
          </cell>
          <cell r="H6400" t="str">
            <v>郝优</v>
          </cell>
          <cell r="I6400">
            <v>13891371707</v>
          </cell>
        </row>
        <row r="6401">
          <cell r="A6401" t="str">
            <v>润耀</v>
          </cell>
          <cell r="B6401" t="str">
            <v>盘螺</v>
          </cell>
          <cell r="C6401" t="str">
            <v>HRB400Eφ8</v>
          </cell>
          <cell r="D6401" t="str">
            <v>吨</v>
          </cell>
          <cell r="E6401">
            <v>45</v>
          </cell>
          <cell r="F6401">
            <v>45892</v>
          </cell>
          <cell r="G6401" t="str">
            <v>（华西简阳西城嘉苑）四川省成都市简阳市简城街道高屋村</v>
          </cell>
          <cell r="H6401" t="str">
            <v>张瀚镭</v>
          </cell>
          <cell r="I6401">
            <v>15884666220</v>
          </cell>
        </row>
        <row r="6402">
          <cell r="A6402" t="str">
            <v>润耀</v>
          </cell>
          <cell r="B6402" t="str">
            <v>盘螺</v>
          </cell>
          <cell r="C6402" t="str">
            <v>HRB400Eφ10</v>
          </cell>
          <cell r="D6402" t="str">
            <v>吨</v>
          </cell>
          <cell r="E6402">
            <v>15</v>
          </cell>
          <cell r="F6402">
            <v>45892</v>
          </cell>
          <cell r="G6402" t="str">
            <v>（华西简阳西城嘉苑）四川省成都市简阳市简城街道高屋村</v>
          </cell>
          <cell r="H6402" t="str">
            <v>张瀚镭</v>
          </cell>
          <cell r="I6402">
            <v>15884666220</v>
          </cell>
        </row>
        <row r="6403">
          <cell r="A6403" t="str">
            <v>润耀</v>
          </cell>
          <cell r="B6403" t="str">
            <v>盘螺</v>
          </cell>
          <cell r="C6403" t="str">
            <v>HRB400Eφ12</v>
          </cell>
          <cell r="D6403" t="str">
            <v>吨</v>
          </cell>
          <cell r="E6403">
            <v>10</v>
          </cell>
          <cell r="F6403">
            <v>45892</v>
          </cell>
          <cell r="G6403" t="str">
            <v>（华西简阳西城嘉苑）四川省成都市简阳市简城街道高屋村</v>
          </cell>
          <cell r="H6403" t="str">
            <v>张瀚镭</v>
          </cell>
          <cell r="I6403">
            <v>15884666220</v>
          </cell>
        </row>
        <row r="6404">
          <cell r="A6404" t="str">
            <v>润耀</v>
          </cell>
          <cell r="B6404" t="str">
            <v>螺纹钢</v>
          </cell>
          <cell r="C6404" t="str">
            <v>HRB400Eφ14</v>
          </cell>
          <cell r="D6404" t="str">
            <v>吨</v>
          </cell>
          <cell r="E6404">
            <v>15</v>
          </cell>
          <cell r="F6404">
            <v>45892</v>
          </cell>
          <cell r="G6404" t="str">
            <v>（华西简阳西城嘉苑）四川省成都市简阳市简城街道高屋村</v>
          </cell>
          <cell r="H6404" t="str">
            <v>张瀚镭</v>
          </cell>
          <cell r="I6404">
            <v>15884666220</v>
          </cell>
        </row>
        <row r="6405">
          <cell r="A6405" t="str">
            <v>润耀</v>
          </cell>
          <cell r="B6405" t="str">
            <v>螺纹钢</v>
          </cell>
          <cell r="C6405" t="str">
            <v>HRB400Eφ16</v>
          </cell>
          <cell r="D6405" t="str">
            <v>吨</v>
          </cell>
          <cell r="E6405">
            <v>15</v>
          </cell>
          <cell r="F6405">
            <v>45892</v>
          </cell>
          <cell r="G6405" t="str">
            <v>（华西简阳西城嘉苑）四川省成都市简阳市简城街道高屋村</v>
          </cell>
          <cell r="H6405" t="str">
            <v>张瀚镭</v>
          </cell>
          <cell r="I6405">
            <v>15884666220</v>
          </cell>
        </row>
        <row r="6406">
          <cell r="A6406" t="str">
            <v>润耀</v>
          </cell>
          <cell r="B6406" t="str">
            <v>螺纹钢</v>
          </cell>
          <cell r="C6406" t="str">
            <v>HRB400Eφ20</v>
          </cell>
          <cell r="D6406" t="str">
            <v>吨</v>
          </cell>
          <cell r="E6406">
            <v>5</v>
          </cell>
          <cell r="F6406">
            <v>45892</v>
          </cell>
          <cell r="G6406" t="str">
            <v>（华西简阳西城嘉苑）四川省成都市简阳市简城街道高屋村</v>
          </cell>
          <cell r="H6406" t="str">
            <v>张瀚镭</v>
          </cell>
          <cell r="I6406">
            <v>15884666220</v>
          </cell>
        </row>
        <row r="6407">
          <cell r="A6407" t="str">
            <v>钢固融</v>
          </cell>
          <cell r="B6407" t="str">
            <v>高线</v>
          </cell>
          <cell r="C6407" t="str">
            <v>HPB300 Φ10</v>
          </cell>
          <cell r="D6407" t="str">
            <v>吨</v>
          </cell>
          <cell r="E6407">
            <v>10</v>
          </cell>
          <cell r="F6407">
            <v>45893</v>
          </cell>
          <cell r="G6407" t="str">
            <v>(五冶建设锦江区林家坝片区20号地块商业项目)锦江区泰昌路锦江28亩项目部</v>
          </cell>
          <cell r="H6407" t="str">
            <v>陶杰</v>
          </cell>
          <cell r="I6407">
            <v>13980247952</v>
          </cell>
        </row>
        <row r="6408">
          <cell r="A6408" t="str">
            <v>钢固融</v>
          </cell>
          <cell r="B6408" t="str">
            <v>螺纹钢</v>
          </cell>
          <cell r="C6408" t="str">
            <v>HRB400E Φ22 9m</v>
          </cell>
          <cell r="D6408" t="str">
            <v>吨</v>
          </cell>
          <cell r="E6408">
            <v>25</v>
          </cell>
          <cell r="F6408">
            <v>45893</v>
          </cell>
          <cell r="G6408" t="str">
            <v>(五冶建设锦江区林家坝片区20号地块商业项目)锦江区泰昌路锦江28亩项目部</v>
          </cell>
          <cell r="H6408" t="str">
            <v>陶杰</v>
          </cell>
          <cell r="I6408">
            <v>13980247952</v>
          </cell>
        </row>
        <row r="6409">
          <cell r="A6409" t="str">
            <v>钢固融</v>
          </cell>
          <cell r="B6409" t="str">
            <v>盘螺</v>
          </cell>
          <cell r="C6409" t="str">
            <v>HRB400EФ10</v>
          </cell>
          <cell r="D6409" t="str">
            <v>吨</v>
          </cell>
          <cell r="E6409">
            <v>25</v>
          </cell>
          <cell r="F6409">
            <v>45893</v>
          </cell>
          <cell r="G6409" t="str">
            <v>（中铁八局康新高速TJ4-1标）四川省甘孜州康定市新都桥镇超限载检测站</v>
          </cell>
          <cell r="H6409" t="str">
            <v>刘俊</v>
          </cell>
          <cell r="I6409">
            <v>18587764925</v>
          </cell>
        </row>
        <row r="6410">
          <cell r="A6410" t="str">
            <v>钢固融</v>
          </cell>
          <cell r="B6410" t="str">
            <v>高线</v>
          </cell>
          <cell r="C6410" t="str">
            <v>HPB300 8</v>
          </cell>
          <cell r="D6410" t="str">
            <v>吨</v>
          </cell>
          <cell r="E6410">
            <v>10</v>
          </cell>
          <cell r="F6410">
            <v>45893</v>
          </cell>
          <cell r="G6410" t="str">
            <v>（中铁八局康新高速TJ4-1标）四川省甘孜州康定市新都桥镇超限载检测站</v>
          </cell>
          <cell r="H6410" t="str">
            <v>刘俊</v>
          </cell>
          <cell r="I6410">
            <v>18587764925</v>
          </cell>
        </row>
        <row r="6411">
          <cell r="A6411" t="str">
            <v>润耀</v>
          </cell>
          <cell r="B6411" t="str">
            <v>螺纹钢</v>
          </cell>
          <cell r="C6411" t="str">
            <v>HRB400EФ12*9m</v>
          </cell>
          <cell r="D6411" t="str">
            <v>吨</v>
          </cell>
          <cell r="E6411">
            <v>105</v>
          </cell>
          <cell r="F6411">
            <v>45893</v>
          </cell>
          <cell r="G6411" t="str">
            <v>（中铁八局康新高速TJ4-1标）四川省甘孜州康定市新都桥镇超限载检测站</v>
          </cell>
          <cell r="H6411" t="str">
            <v>刘俊</v>
          </cell>
          <cell r="I6411">
            <v>18587764925</v>
          </cell>
        </row>
        <row r="6412">
          <cell r="A6412" t="str">
            <v>润耀</v>
          </cell>
          <cell r="B6412" t="str">
            <v>螺纹钢</v>
          </cell>
          <cell r="C6412" t="str">
            <v>HRB400E Φ14 9m</v>
          </cell>
          <cell r="D6412" t="str">
            <v>吨</v>
          </cell>
          <cell r="E6412">
            <v>25</v>
          </cell>
          <cell r="F6412">
            <v>45893</v>
          </cell>
          <cell r="G6412" t="str">
            <v>(五冶建设扩建艺体中学二期工程)四川省成都市双流区光荣路成都艺体中学南200米</v>
          </cell>
          <cell r="H6412" t="str">
            <v>谢序强</v>
          </cell>
          <cell r="I6412">
            <v>13458588232</v>
          </cell>
        </row>
        <row r="6413">
          <cell r="A6413" t="str">
            <v>润耀</v>
          </cell>
          <cell r="B6413" t="str">
            <v>螺纹钢</v>
          </cell>
          <cell r="C6413" t="str">
            <v>HRB400E Φ16 9m</v>
          </cell>
          <cell r="D6413" t="str">
            <v>吨</v>
          </cell>
          <cell r="E6413">
            <v>20</v>
          </cell>
          <cell r="F6413">
            <v>45893</v>
          </cell>
          <cell r="G6413" t="str">
            <v>(五冶建设扩建艺体中学二期工程)四川省成都市双流区光荣路成都艺体中学南200米</v>
          </cell>
          <cell r="H6413" t="str">
            <v>谢序强</v>
          </cell>
          <cell r="I6413">
            <v>13458588232</v>
          </cell>
        </row>
        <row r="6414">
          <cell r="A6414" t="str">
            <v>润耀</v>
          </cell>
          <cell r="B6414" t="str">
            <v>螺纹钢</v>
          </cell>
          <cell r="C6414" t="str">
            <v>HRB400E Φ18 9m</v>
          </cell>
          <cell r="D6414" t="str">
            <v>吨</v>
          </cell>
          <cell r="E6414">
            <v>5</v>
          </cell>
          <cell r="F6414">
            <v>45893</v>
          </cell>
          <cell r="G6414" t="str">
            <v>(五冶建设扩建艺体中学二期工程)四川省成都市双流区光荣路成都艺体中学南200米</v>
          </cell>
          <cell r="H6414" t="str">
            <v>谢序强</v>
          </cell>
          <cell r="I6414">
            <v>13458588232</v>
          </cell>
        </row>
        <row r="6415">
          <cell r="A6415" t="str">
            <v>润耀</v>
          </cell>
          <cell r="B6415" t="str">
            <v>螺纹钢</v>
          </cell>
          <cell r="C6415" t="str">
            <v>HRB400E Φ22 9m</v>
          </cell>
          <cell r="D6415" t="str">
            <v>吨</v>
          </cell>
          <cell r="E6415">
            <v>25</v>
          </cell>
          <cell r="F6415">
            <v>45893</v>
          </cell>
          <cell r="G6415" t="str">
            <v>(五冶建设扩建艺体中学二期工程)四川省成都市双流区光荣路成都艺体中学南200米</v>
          </cell>
          <cell r="H6415" t="str">
            <v>谢序强</v>
          </cell>
          <cell r="I6415">
            <v>13458588232</v>
          </cell>
        </row>
        <row r="6416">
          <cell r="A6416" t="str">
            <v>德胜恒嘉</v>
          </cell>
          <cell r="B6416" t="str">
            <v>螺纹钢</v>
          </cell>
          <cell r="C6416" t="str">
            <v>HRB400E Φ28×9米</v>
          </cell>
          <cell r="D6416" t="str">
            <v>吨</v>
          </cell>
          <cell r="E6416">
            <v>35</v>
          </cell>
          <cell r="F6416">
            <v>45894</v>
          </cell>
          <cell r="G6416" t="str">
            <v>（自永1标八局二分公司钢筋棚）四川省自贡市大安区牛佛镇</v>
          </cell>
          <cell r="H6416" t="str">
            <v>王君杰</v>
          </cell>
          <cell r="I6416">
            <v>18919619850</v>
          </cell>
        </row>
        <row r="6417">
          <cell r="A6417" t="str">
            <v>德胜恒嘉</v>
          </cell>
          <cell r="B6417" t="str">
            <v>螺纹钢</v>
          </cell>
          <cell r="C6417" t="str">
            <v>HRB400E Φ14×9米</v>
          </cell>
          <cell r="D6417" t="str">
            <v>吨</v>
          </cell>
          <cell r="E6417">
            <v>35</v>
          </cell>
          <cell r="F6417">
            <v>45894</v>
          </cell>
          <cell r="G6417" t="str">
            <v>（自永1标八局二分公司钢筋棚）四川省自贡市大安区牛佛镇</v>
          </cell>
          <cell r="H6417" t="str">
            <v>王君杰</v>
          </cell>
          <cell r="I6417">
            <v>18919619850</v>
          </cell>
        </row>
        <row r="6418">
          <cell r="A6418" t="str">
            <v>德胜恒嘉</v>
          </cell>
          <cell r="B6418" t="str">
            <v>螺纹钢</v>
          </cell>
          <cell r="C6418" t="str">
            <v>HRB400E Φ22×9米</v>
          </cell>
          <cell r="D6418" t="str">
            <v>吨</v>
          </cell>
          <cell r="E6418">
            <v>35</v>
          </cell>
          <cell r="F6418">
            <v>45894</v>
          </cell>
          <cell r="G6418" t="str">
            <v>（自永1标八局二分公司钢筋棚）四川省自贡市大安区牛佛镇</v>
          </cell>
          <cell r="H6418" t="str">
            <v>王君杰</v>
          </cell>
          <cell r="I6418">
            <v>18919619850</v>
          </cell>
        </row>
        <row r="6419">
          <cell r="A6419" t="str">
            <v>德胜恒嘉</v>
          </cell>
          <cell r="B6419" t="str">
            <v>螺纹钢</v>
          </cell>
          <cell r="C6419" t="str">
            <v>HRB500E Φ25×12米</v>
          </cell>
          <cell r="D6419" t="str">
            <v>吨</v>
          </cell>
          <cell r="E6419">
            <v>17</v>
          </cell>
          <cell r="F6419">
            <v>45894</v>
          </cell>
          <cell r="G6419" t="str">
            <v>（自永2标九局西南分公司钢筋棚）四川省自贡市骑龙镇大湾村</v>
          </cell>
          <cell r="H6419" t="str">
            <v>高彦彬</v>
          </cell>
          <cell r="I6419">
            <v>13835906370</v>
          </cell>
        </row>
        <row r="6420">
          <cell r="A6420" t="str">
            <v>德胜恒嘉</v>
          </cell>
          <cell r="B6420" t="str">
            <v>螺纹钢</v>
          </cell>
          <cell r="C6420" t="str">
            <v>HRB500E Φ25×9米</v>
          </cell>
          <cell r="D6420" t="str">
            <v>吨</v>
          </cell>
          <cell r="E6420">
            <v>18</v>
          </cell>
          <cell r="F6420">
            <v>45894</v>
          </cell>
          <cell r="G6420" t="str">
            <v>（自永2标九局西南分公司钢筋棚）四川省自贡市骑龙镇大湾村</v>
          </cell>
          <cell r="H6420" t="str">
            <v>高彦彬</v>
          </cell>
          <cell r="I6420">
            <v>13835906370</v>
          </cell>
        </row>
        <row r="6421">
          <cell r="A6421" t="str">
            <v>润耀</v>
          </cell>
          <cell r="B6421" t="str">
            <v>盘螺</v>
          </cell>
          <cell r="C6421" t="str">
            <v>HRB400E Φ8</v>
          </cell>
          <cell r="D6421" t="str">
            <v>吨</v>
          </cell>
          <cell r="E6421">
            <v>35</v>
          </cell>
          <cell r="F6421">
            <v>45894</v>
          </cell>
          <cell r="G6421" t="str">
            <v>(宜宾兴港三江新区长江工业园保障性租赁住房建设项目-土建)四川省宜宾市翠屏区永善路南段宜宾市三江新区长江工业园区</v>
          </cell>
          <cell r="H6421" t="str">
            <v>赵元虎</v>
          </cell>
          <cell r="I6421">
            <v>13684167136</v>
          </cell>
        </row>
        <row r="6422">
          <cell r="A6422" t="str">
            <v>润耀</v>
          </cell>
          <cell r="B6422" t="str">
            <v>螺纹钢</v>
          </cell>
          <cell r="C6422" t="str">
            <v>HRB400E Φ14 9m</v>
          </cell>
          <cell r="D6422" t="str">
            <v>吨</v>
          </cell>
          <cell r="E6422">
            <v>35</v>
          </cell>
          <cell r="F6422">
            <v>45894</v>
          </cell>
          <cell r="G6422" t="str">
            <v>(宜宾兴港三江新区长江工业园保障性租赁住房建设项目-土建)四川省宜宾市翠屏区永善路南段宜宾市三江新区长江工业园区</v>
          </cell>
          <cell r="H6422" t="str">
            <v>赵元虎</v>
          </cell>
          <cell r="I6422">
            <v>13684167136</v>
          </cell>
        </row>
        <row r="6423">
          <cell r="A6423" t="str">
            <v>德胜</v>
          </cell>
          <cell r="B6423" t="str">
            <v>螺纹钢</v>
          </cell>
          <cell r="C6423" t="str">
            <v>HRB400E Φ12 9m</v>
          </cell>
          <cell r="D6423" t="str">
            <v>吨</v>
          </cell>
          <cell r="E6423">
            <v>5</v>
          </cell>
          <cell r="F6423">
            <v>45894</v>
          </cell>
          <cell r="G6423" t="str">
            <v>(宜宾兴港三江新区长江工业园保障性租赁住房建设项目-土建)四川省宜宾市翠屏区永善路南段宜宾市三江新区长江工业园区</v>
          </cell>
          <cell r="H6423" t="str">
            <v>赵元虎</v>
          </cell>
          <cell r="I6423">
            <v>13684167136</v>
          </cell>
        </row>
        <row r="6424">
          <cell r="A6424" t="str">
            <v>德胜</v>
          </cell>
          <cell r="B6424" t="str">
            <v>螺纹钢</v>
          </cell>
          <cell r="C6424" t="str">
            <v>HRB400E Φ14 9m</v>
          </cell>
          <cell r="D6424" t="str">
            <v>吨</v>
          </cell>
          <cell r="E6424">
            <v>5</v>
          </cell>
          <cell r="F6424">
            <v>45894</v>
          </cell>
          <cell r="G6424" t="str">
            <v>(宜宾兴港三江新区长江工业园保障性租赁住房建设项目-土建)四川省宜宾市翠屏区永善路南段宜宾市三江新区长江工业园区</v>
          </cell>
          <cell r="H6424" t="str">
            <v>赵元虎</v>
          </cell>
          <cell r="I6424">
            <v>13684167136</v>
          </cell>
        </row>
        <row r="6425">
          <cell r="A6425" t="str">
            <v>德胜</v>
          </cell>
          <cell r="B6425" t="str">
            <v>螺纹钢</v>
          </cell>
          <cell r="C6425" t="str">
            <v>HRB400E Φ16 9m</v>
          </cell>
          <cell r="D6425" t="str">
            <v>吨</v>
          </cell>
          <cell r="E6425">
            <v>20</v>
          </cell>
          <cell r="F6425">
            <v>45894</v>
          </cell>
          <cell r="G6425" t="str">
            <v>(宜宾兴港三江新区长江工业园保障性租赁住房建设项目-土建)四川省宜宾市翠屏区永善路南段宜宾市三江新区长江工业园区</v>
          </cell>
          <cell r="H6425" t="str">
            <v>赵元虎</v>
          </cell>
          <cell r="I6425">
            <v>13684167136</v>
          </cell>
        </row>
        <row r="6426">
          <cell r="A6426" t="str">
            <v>德胜</v>
          </cell>
          <cell r="B6426" t="str">
            <v>螺纹钢</v>
          </cell>
          <cell r="C6426" t="str">
            <v>HRB400E Φ18 9m</v>
          </cell>
          <cell r="D6426" t="str">
            <v>吨</v>
          </cell>
          <cell r="E6426">
            <v>8</v>
          </cell>
          <cell r="F6426">
            <v>45894</v>
          </cell>
          <cell r="G6426" t="str">
            <v>(宜宾兴港三江新区长江工业园保障性租赁住房建设项目-土建)四川省宜宾市翠屏区永善路南段宜宾市三江新区长江工业园区</v>
          </cell>
          <cell r="H6426" t="str">
            <v>赵元虎</v>
          </cell>
          <cell r="I6426">
            <v>13684167136</v>
          </cell>
        </row>
        <row r="6427">
          <cell r="A6427" t="str">
            <v>德胜</v>
          </cell>
          <cell r="B6427" t="str">
            <v>螺纹钢</v>
          </cell>
          <cell r="C6427" t="str">
            <v>HRB400E Φ22 9m</v>
          </cell>
          <cell r="D6427" t="str">
            <v>吨</v>
          </cell>
          <cell r="E6427">
            <v>15</v>
          </cell>
          <cell r="F6427">
            <v>45894</v>
          </cell>
          <cell r="G6427" t="str">
            <v>(宜宾兴港三江新区长江工业园保障性租赁住房建设项目-土建)四川省宜宾市翠屏区永善路南段宜宾市三江新区长江工业园区</v>
          </cell>
          <cell r="H6427" t="str">
            <v>赵元虎</v>
          </cell>
          <cell r="I6427">
            <v>13684167136</v>
          </cell>
        </row>
        <row r="6428">
          <cell r="A6428" t="str">
            <v>德胜</v>
          </cell>
          <cell r="B6428" t="str">
            <v>螺纹钢</v>
          </cell>
          <cell r="C6428" t="str">
            <v>HRB400E Φ25 9m</v>
          </cell>
          <cell r="D6428" t="str">
            <v>吨</v>
          </cell>
          <cell r="E6428">
            <v>15</v>
          </cell>
          <cell r="F6428">
            <v>45894</v>
          </cell>
          <cell r="G6428" t="str">
            <v>(宜宾兴港三江新区长江工业园保障性租赁住房建设项目-土建)四川省宜宾市翠屏区永善路南段宜宾市三江新区长江工业园区</v>
          </cell>
          <cell r="H6428" t="str">
            <v>赵元虎</v>
          </cell>
          <cell r="I6428">
            <v>13684167136</v>
          </cell>
        </row>
        <row r="6429">
          <cell r="A6429" t="str">
            <v>德胜</v>
          </cell>
          <cell r="B6429" t="str">
            <v>螺纹钢</v>
          </cell>
          <cell r="C6429" t="str">
            <v>HRB500EФ25*12m</v>
          </cell>
          <cell r="D6429" t="str">
            <v>吨</v>
          </cell>
          <cell r="E6429">
            <v>20</v>
          </cell>
          <cell r="F6429">
            <v>45894</v>
          </cell>
          <cell r="G6429" t="str">
            <v>（中核中原-温江北林医养综合体项目）四川省成都市温江区万春大道第三人民医院东</v>
          </cell>
          <cell r="H6429" t="str">
            <v>蔡杰</v>
          </cell>
          <cell r="I6429">
            <v>18875129329</v>
          </cell>
        </row>
        <row r="6430">
          <cell r="A6430" t="str">
            <v>德胜</v>
          </cell>
          <cell r="B6430" t="str">
            <v>螺纹钢</v>
          </cell>
          <cell r="C6430" t="str">
            <v>HRB400EФ12*9m</v>
          </cell>
          <cell r="D6430" t="str">
            <v>吨</v>
          </cell>
          <cell r="E6430">
            <v>15</v>
          </cell>
          <cell r="F6430">
            <v>45894</v>
          </cell>
          <cell r="G6430" t="str">
            <v>（中核中原-温江北林医养综合体项目）四川省成都市温江区万春大道第三人民医院东</v>
          </cell>
          <cell r="H6430" t="str">
            <v>蔡杰</v>
          </cell>
          <cell r="I6430">
            <v>18875129329</v>
          </cell>
        </row>
        <row r="6431">
          <cell r="A6431" t="str">
            <v>德胜</v>
          </cell>
          <cell r="B6431" t="str">
            <v>螺纹钢</v>
          </cell>
          <cell r="C6431" t="str">
            <v>HRB500EФ25*12m</v>
          </cell>
          <cell r="D6431" t="str">
            <v>吨</v>
          </cell>
          <cell r="E6431">
            <v>35</v>
          </cell>
          <cell r="F6431">
            <v>45894</v>
          </cell>
          <cell r="G6431" t="str">
            <v>（中核中原-温江北林医养综合体项目）四川省成都市温江区万春大道第三人民医院东</v>
          </cell>
          <cell r="H6431" t="str">
            <v>蔡杰</v>
          </cell>
          <cell r="I6431">
            <v>18875129329</v>
          </cell>
        </row>
        <row r="6432">
          <cell r="A6432" t="str">
            <v>德胜</v>
          </cell>
          <cell r="B6432" t="str">
            <v>螺纹钢</v>
          </cell>
          <cell r="C6432" t="str">
            <v>HRB500E Φ22 12m</v>
          </cell>
          <cell r="D6432" t="str">
            <v>吨</v>
          </cell>
          <cell r="E6432">
            <v>14</v>
          </cell>
          <cell r="F6432">
            <v>45894</v>
          </cell>
          <cell r="G6432" t="str">
            <v>(乐山市校地共建产教融合基地建设项目二标段)四川省乐山市市中区苏稽镇</v>
          </cell>
          <cell r="H6432" t="str">
            <v>彭江涛</v>
          </cell>
          <cell r="I6432">
            <v>13990276572</v>
          </cell>
        </row>
        <row r="6433">
          <cell r="A6433" t="str">
            <v>德胜</v>
          </cell>
          <cell r="B6433" t="str">
            <v>螺纹钢</v>
          </cell>
          <cell r="C6433" t="str">
            <v>HRB500E Φ25</v>
          </cell>
          <cell r="D6433" t="str">
            <v>吨</v>
          </cell>
          <cell r="E6433">
            <v>15.5</v>
          </cell>
          <cell r="F6433">
            <v>45894</v>
          </cell>
          <cell r="G6433" t="str">
            <v>(乐山市校地共建产教融合基地建设项目二标段)四川省乐山市市中区苏稽镇</v>
          </cell>
          <cell r="H6433" t="str">
            <v>彭江涛</v>
          </cell>
          <cell r="I6433">
            <v>13990276572</v>
          </cell>
        </row>
        <row r="6434">
          <cell r="A6434" t="str">
            <v>德胜</v>
          </cell>
          <cell r="B6434" t="str">
            <v>螺纹钢</v>
          </cell>
          <cell r="C6434" t="str">
            <v>HRB500E Φ25 12m</v>
          </cell>
          <cell r="D6434" t="str">
            <v>吨</v>
          </cell>
          <cell r="E6434">
            <v>72</v>
          </cell>
          <cell r="F6434">
            <v>45894</v>
          </cell>
          <cell r="G6434" t="str">
            <v>(乐山市校地共建产教融合基地建设项目二标段)四川省乐山市市中区苏稽镇</v>
          </cell>
          <cell r="H6434" t="str">
            <v>彭江涛</v>
          </cell>
          <cell r="I6434">
            <v>13990276572</v>
          </cell>
        </row>
        <row r="6435">
          <cell r="A6435" t="str">
            <v>德胜</v>
          </cell>
          <cell r="B6435" t="str">
            <v>螺纹钢</v>
          </cell>
          <cell r="C6435" t="str">
            <v>HRB400E Φ14 9m</v>
          </cell>
          <cell r="D6435" t="str">
            <v>吨</v>
          </cell>
          <cell r="E6435">
            <v>3</v>
          </cell>
          <cell r="F6435">
            <v>45894</v>
          </cell>
          <cell r="G6435" t="str">
            <v>(乐山市校地共建产教融合基地建设项目一标段)四川省乐山市市中区苏稽镇周山嘴</v>
          </cell>
          <cell r="H6435" t="str">
            <v>范增云</v>
          </cell>
          <cell r="I6435">
            <v>13668153241</v>
          </cell>
        </row>
        <row r="6436">
          <cell r="A6436" t="str">
            <v>德胜</v>
          </cell>
          <cell r="B6436" t="str">
            <v>螺纹钢</v>
          </cell>
          <cell r="C6436" t="str">
            <v>HRB400E Φ22 9m</v>
          </cell>
          <cell r="D6436" t="str">
            <v>吨</v>
          </cell>
          <cell r="E6436">
            <v>3</v>
          </cell>
          <cell r="F6436">
            <v>45894</v>
          </cell>
          <cell r="G6436" t="str">
            <v>(乐山市校地共建产教融合基地建设项目一标段)四川省乐山市市中区苏稽镇周山嘴</v>
          </cell>
          <cell r="H6436" t="str">
            <v>范增云</v>
          </cell>
          <cell r="I6436">
            <v>13668153241</v>
          </cell>
        </row>
        <row r="6437">
          <cell r="A6437" t="str">
            <v>德胜</v>
          </cell>
          <cell r="B6437" t="str">
            <v>螺纹钢</v>
          </cell>
          <cell r="C6437" t="str">
            <v>HRB400E Φ25 9m</v>
          </cell>
          <cell r="D6437" t="str">
            <v>吨</v>
          </cell>
          <cell r="E6437">
            <v>17</v>
          </cell>
          <cell r="F6437">
            <v>45894</v>
          </cell>
          <cell r="G6437" t="str">
            <v>(乐山市校地共建产教融合基地建设项目一标段)四川省乐山市市中区苏稽镇周山嘴</v>
          </cell>
          <cell r="H6437" t="str">
            <v>范增云</v>
          </cell>
          <cell r="I6437">
            <v>13668153241</v>
          </cell>
        </row>
        <row r="6438">
          <cell r="A6438" t="str">
            <v>德胜</v>
          </cell>
          <cell r="B6438" t="str">
            <v>螺纹钢</v>
          </cell>
          <cell r="C6438" t="str">
            <v>HRB400E Φ28 9m</v>
          </cell>
          <cell r="D6438" t="str">
            <v>吨</v>
          </cell>
          <cell r="E6438">
            <v>26</v>
          </cell>
          <cell r="F6438">
            <v>45894</v>
          </cell>
          <cell r="G6438" t="str">
            <v>(乐山市校地共建产教融合基地建设项目一标段)四川省乐山市市中区苏稽镇周山嘴</v>
          </cell>
          <cell r="H6438" t="str">
            <v>范增云</v>
          </cell>
          <cell r="I6438">
            <v>13668153241</v>
          </cell>
        </row>
        <row r="6439">
          <cell r="A6439" t="str">
            <v>德胜</v>
          </cell>
          <cell r="B6439" t="str">
            <v>螺纹钢</v>
          </cell>
          <cell r="C6439" t="str">
            <v>HRB400E Φ32 9m</v>
          </cell>
          <cell r="D6439" t="str">
            <v>吨</v>
          </cell>
          <cell r="E6439">
            <v>3</v>
          </cell>
          <cell r="F6439">
            <v>45894</v>
          </cell>
          <cell r="G6439" t="str">
            <v>(乐山市校地共建产教融合基地建设项目一标段)四川省乐山市市中区苏稽镇周山嘴</v>
          </cell>
          <cell r="H6439" t="str">
            <v>范增云</v>
          </cell>
          <cell r="I6439">
            <v>13668153241</v>
          </cell>
        </row>
        <row r="6440">
          <cell r="A6440" t="str">
            <v>德胜</v>
          </cell>
          <cell r="B6440" t="str">
            <v>螺纹钢</v>
          </cell>
          <cell r="C6440" t="str">
            <v>HRB500E Φ14</v>
          </cell>
          <cell r="D6440" t="str">
            <v>吨</v>
          </cell>
          <cell r="E6440">
            <v>6</v>
          </cell>
          <cell r="F6440">
            <v>45894</v>
          </cell>
          <cell r="G6440" t="str">
            <v>(乐山市校地共建产教融合基地建设项目一标段)四川省乐山市市中区苏稽镇周山嘴</v>
          </cell>
          <cell r="H6440" t="str">
            <v>范增云</v>
          </cell>
          <cell r="I6440">
            <v>13668153241</v>
          </cell>
        </row>
        <row r="6441">
          <cell r="A6441" t="str">
            <v>德胜</v>
          </cell>
          <cell r="B6441" t="str">
            <v>螺纹钢</v>
          </cell>
          <cell r="C6441" t="str">
            <v>HRB500E Φ16</v>
          </cell>
          <cell r="D6441" t="str">
            <v>吨</v>
          </cell>
          <cell r="E6441">
            <v>6</v>
          </cell>
          <cell r="F6441">
            <v>45894</v>
          </cell>
          <cell r="G6441" t="str">
            <v>(乐山市校地共建产教融合基地建设项目一标段)四川省乐山市市中区苏稽镇周山嘴</v>
          </cell>
          <cell r="H6441" t="str">
            <v>范增云</v>
          </cell>
          <cell r="I6441">
            <v>13668153241</v>
          </cell>
        </row>
        <row r="6442">
          <cell r="A6442" t="str">
            <v>德胜</v>
          </cell>
          <cell r="B6442" t="str">
            <v>螺纹钢</v>
          </cell>
          <cell r="C6442" t="str">
            <v>HRB500E Φ18</v>
          </cell>
          <cell r="D6442" t="str">
            <v>吨</v>
          </cell>
          <cell r="E6442">
            <v>3</v>
          </cell>
          <cell r="F6442">
            <v>45894</v>
          </cell>
          <cell r="G6442" t="str">
            <v>(乐山市校地共建产教融合基地建设项目一标段)四川省乐山市市中区苏稽镇周山嘴</v>
          </cell>
          <cell r="H6442" t="str">
            <v>范增云</v>
          </cell>
          <cell r="I6442">
            <v>13668153241</v>
          </cell>
        </row>
        <row r="6443">
          <cell r="A6443" t="str">
            <v>德胜</v>
          </cell>
          <cell r="B6443" t="str">
            <v>螺纹钢</v>
          </cell>
          <cell r="C6443" t="str">
            <v>HRB500E Φ22</v>
          </cell>
          <cell r="D6443" t="str">
            <v>吨</v>
          </cell>
          <cell r="E6443">
            <v>15</v>
          </cell>
          <cell r="F6443">
            <v>45894</v>
          </cell>
          <cell r="G6443" t="str">
            <v>(乐山市校地共建产教融合基地建设项目一标段)四川省乐山市市中区苏稽镇周山嘴</v>
          </cell>
          <cell r="H6443" t="str">
            <v>范增云</v>
          </cell>
          <cell r="I6443">
            <v>13668153241</v>
          </cell>
        </row>
        <row r="6444">
          <cell r="A6444" t="str">
            <v>德胜</v>
          </cell>
          <cell r="B6444" t="str">
            <v>螺纹钢</v>
          </cell>
          <cell r="C6444" t="str">
            <v>HRB500E Φ25</v>
          </cell>
          <cell r="D6444" t="str">
            <v>吨</v>
          </cell>
          <cell r="E6444">
            <v>20</v>
          </cell>
          <cell r="F6444">
            <v>45894</v>
          </cell>
          <cell r="G6444" t="str">
            <v>(乐山市校地共建产教融合基地建设项目一标段)四川省乐山市市中区苏稽镇周山嘴</v>
          </cell>
          <cell r="H6444" t="str">
            <v>范增云</v>
          </cell>
          <cell r="I6444">
            <v>13668153241</v>
          </cell>
        </row>
        <row r="6445">
          <cell r="A6445" t="str">
            <v>德胜恒嘉</v>
          </cell>
          <cell r="B6445" t="str">
            <v>螺纹钢</v>
          </cell>
          <cell r="C6445" t="str">
            <v>HRB400EФ12*9m</v>
          </cell>
          <cell r="D6445" t="str">
            <v>吨</v>
          </cell>
          <cell r="E6445">
            <v>105</v>
          </cell>
          <cell r="F6445">
            <v>45894</v>
          </cell>
          <cell r="G6445" t="str">
            <v>（中铁八局康新高速TJ4-1标）四川省甘孜州康定市新都桥镇超限载检测站</v>
          </cell>
          <cell r="H6445" t="str">
            <v>刘俊</v>
          </cell>
          <cell r="I6445">
            <v>18587764925</v>
          </cell>
        </row>
        <row r="6446">
          <cell r="A6446" t="str">
            <v>德胜恒嘉</v>
          </cell>
          <cell r="B6446" t="str">
            <v>螺纹钢</v>
          </cell>
          <cell r="C6446" t="str">
            <v>HRB400EФ16*12m</v>
          </cell>
          <cell r="D6446" t="str">
            <v>吨</v>
          </cell>
          <cell r="E6446">
            <v>175</v>
          </cell>
          <cell r="F6446">
            <v>45894</v>
          </cell>
          <cell r="G6446" t="str">
            <v>（中铁八局康新高速TJ4-1标）四川省甘孜州康定市新都桥镇超限载检测站</v>
          </cell>
          <cell r="H6446" t="str">
            <v>刘俊</v>
          </cell>
          <cell r="I6446">
            <v>18587764925</v>
          </cell>
        </row>
        <row r="6447">
          <cell r="A6447" t="str">
            <v>德胜恒嘉</v>
          </cell>
          <cell r="B6447" t="str">
            <v>螺纹钢</v>
          </cell>
          <cell r="C6447" t="str">
            <v>HRB400EФ28*12m</v>
          </cell>
          <cell r="D6447" t="str">
            <v>吨</v>
          </cell>
          <cell r="E6447">
            <v>70</v>
          </cell>
          <cell r="F6447">
            <v>45894</v>
          </cell>
          <cell r="G6447" t="str">
            <v>（中铁八局康新高速TJ4-1标）四川省甘孜州康定市新都桥镇超限载检测站</v>
          </cell>
          <cell r="H6447" t="str">
            <v>刘俊</v>
          </cell>
          <cell r="I6447">
            <v>18587764925</v>
          </cell>
        </row>
        <row r="6448">
          <cell r="A6448" t="str">
            <v>德胜恒嘉</v>
          </cell>
          <cell r="B6448" t="str">
            <v>螺纹钢</v>
          </cell>
          <cell r="C6448" t="str">
            <v>HRB500EФ28*12m</v>
          </cell>
          <cell r="D6448" t="str">
            <v>吨</v>
          </cell>
          <cell r="E6448">
            <v>35</v>
          </cell>
          <cell r="F6448">
            <v>45894</v>
          </cell>
          <cell r="G6448" t="str">
            <v>（中铁八局康新高速TJ4-1标）四川省甘孜州康定市新都桥镇超限载检测站</v>
          </cell>
          <cell r="H6448" t="str">
            <v>刘俊</v>
          </cell>
          <cell r="I6448">
            <v>18587764925</v>
          </cell>
        </row>
        <row r="6449">
          <cell r="A6449" t="str">
            <v>达钢</v>
          </cell>
          <cell r="B6449" t="str">
            <v>盘螺</v>
          </cell>
          <cell r="C6449" t="str">
            <v>HRB400E Φ10</v>
          </cell>
          <cell r="D6449" t="str">
            <v>吨</v>
          </cell>
          <cell r="E6449">
            <v>21</v>
          </cell>
          <cell r="F6449">
            <v>45894</v>
          </cell>
          <cell r="G6449" t="str">
            <v>（商投建工达州中医药科技园-4工区-11号楼）达州市通川区达州中医药职业学院犀牛大道北段</v>
          </cell>
          <cell r="H6449" t="str">
            <v>张扬</v>
          </cell>
          <cell r="I6449">
            <v>18381904567</v>
          </cell>
        </row>
        <row r="6450">
          <cell r="A6450" t="str">
            <v>达钢</v>
          </cell>
          <cell r="B6450" t="str">
            <v>螺纹钢</v>
          </cell>
          <cell r="C6450" t="str">
            <v>HRB400E Φ20 9m</v>
          </cell>
          <cell r="D6450" t="str">
            <v>吨</v>
          </cell>
          <cell r="E6450">
            <v>6</v>
          </cell>
          <cell r="F6450">
            <v>45894</v>
          </cell>
          <cell r="G6450" t="str">
            <v>（商投建工达州中医药科技园-4工区-11号楼）达州市通川区达州中医药职业学院犀牛大道北段</v>
          </cell>
          <cell r="H6450" t="str">
            <v>张扬</v>
          </cell>
          <cell r="I6450">
            <v>18381904567</v>
          </cell>
        </row>
        <row r="6451">
          <cell r="A6451" t="str">
            <v>达钢</v>
          </cell>
          <cell r="B6451" t="str">
            <v>螺纹钢</v>
          </cell>
          <cell r="C6451" t="str">
            <v>HRB400E Φ25 9m</v>
          </cell>
          <cell r="D6451" t="str">
            <v>吨</v>
          </cell>
          <cell r="E6451">
            <v>15</v>
          </cell>
          <cell r="F6451">
            <v>45894</v>
          </cell>
          <cell r="G6451" t="str">
            <v>（商投建工达州中医药科技园-4工区-11号楼）达州市通川区达州中医药职业学院犀牛大道北段</v>
          </cell>
          <cell r="H6451" t="str">
            <v>张扬</v>
          </cell>
          <cell r="I6451">
            <v>18381904567</v>
          </cell>
        </row>
        <row r="6452">
          <cell r="A6452" t="str">
            <v>达钢</v>
          </cell>
          <cell r="B6452" t="str">
            <v>盘螺</v>
          </cell>
          <cell r="C6452" t="str">
            <v>HRB400E Φ8</v>
          </cell>
          <cell r="D6452" t="str">
            <v>吨</v>
          </cell>
          <cell r="E6452">
            <v>17</v>
          </cell>
          <cell r="F6452">
            <v>45894</v>
          </cell>
          <cell r="G6452" t="str">
            <v>（商投建工达州中医药科技园-4工区-9号楼）达州市通川区达州中医药职业学院犀牛大道北段</v>
          </cell>
          <cell r="H6452" t="str">
            <v>张扬</v>
          </cell>
          <cell r="I6452">
            <v>18381904567</v>
          </cell>
        </row>
        <row r="6453">
          <cell r="A6453" t="str">
            <v>达钢</v>
          </cell>
          <cell r="B6453" t="str">
            <v>盘螺</v>
          </cell>
          <cell r="C6453" t="str">
            <v>HRB400E Φ10</v>
          </cell>
          <cell r="D6453" t="str">
            <v>吨</v>
          </cell>
          <cell r="E6453">
            <v>18</v>
          </cell>
          <cell r="F6453">
            <v>45894</v>
          </cell>
          <cell r="G6453" t="str">
            <v>（商投建工达州中医药科技园-4工区-9号楼）达州市通川区达州中医药职业学院犀牛大道北段</v>
          </cell>
          <cell r="H6453" t="str">
            <v>张扬</v>
          </cell>
          <cell r="I6453">
            <v>18381904567</v>
          </cell>
        </row>
        <row r="6454">
          <cell r="A6454" t="str">
            <v>达钢</v>
          </cell>
          <cell r="B6454" t="str">
            <v>螺纹钢</v>
          </cell>
          <cell r="C6454" t="str">
            <v>HRB400E Φ20 9m</v>
          </cell>
          <cell r="D6454" t="str">
            <v>吨</v>
          </cell>
          <cell r="E6454">
            <v>12</v>
          </cell>
          <cell r="F6454">
            <v>45894</v>
          </cell>
          <cell r="G6454" t="str">
            <v>（商投建工达州中医药科技园-4工区-9号楼）达州市通川区达州中医药职业学院犀牛大道北段</v>
          </cell>
          <cell r="H6454" t="str">
            <v>张扬</v>
          </cell>
          <cell r="I6454">
            <v>18381904567</v>
          </cell>
        </row>
        <row r="6455">
          <cell r="A6455" t="str">
            <v>达钢</v>
          </cell>
          <cell r="B6455" t="str">
            <v>螺纹钢</v>
          </cell>
          <cell r="C6455" t="str">
            <v>HRB400E Φ25 9m</v>
          </cell>
          <cell r="D6455" t="str">
            <v>吨</v>
          </cell>
          <cell r="E6455">
            <v>12</v>
          </cell>
          <cell r="F6455">
            <v>45894</v>
          </cell>
          <cell r="G6455" t="str">
            <v>（商投建工达州中医药科技园-4工区-9号楼）达州市通川区达州中医药职业学院犀牛大道北段</v>
          </cell>
          <cell r="H6455" t="str">
            <v>张扬</v>
          </cell>
          <cell r="I6455">
            <v>18381904567</v>
          </cell>
        </row>
        <row r="6456">
          <cell r="A6456" t="str">
            <v>润耀</v>
          </cell>
          <cell r="B6456" t="str">
            <v>盘螺</v>
          </cell>
          <cell r="C6456" t="str">
            <v>HRB400E Φ6</v>
          </cell>
          <cell r="D6456" t="str">
            <v>吨</v>
          </cell>
          <cell r="E6456">
            <v>20</v>
          </cell>
          <cell r="F6456">
            <v>45894</v>
          </cell>
          <cell r="G6456" t="str">
            <v>(乐山市校地共建产教融合基地建设项目一标段)四川省乐山市市中区苏稽镇周山嘴</v>
          </cell>
          <cell r="H6456" t="str">
            <v>范增云</v>
          </cell>
          <cell r="I6456">
            <v>13668153241</v>
          </cell>
        </row>
        <row r="6457">
          <cell r="A6457" t="str">
            <v>润耀</v>
          </cell>
          <cell r="B6457" t="str">
            <v>盘螺</v>
          </cell>
          <cell r="C6457" t="str">
            <v>HRB400E Φ8</v>
          </cell>
          <cell r="D6457" t="str">
            <v>吨</v>
          </cell>
          <cell r="E6457">
            <v>40</v>
          </cell>
          <cell r="F6457">
            <v>45894</v>
          </cell>
          <cell r="G6457" t="str">
            <v>(乐山市校地共建产教融合基地建设项目一标段)四川省乐山市市中区苏稽镇周山嘴</v>
          </cell>
          <cell r="H6457" t="str">
            <v>范增云</v>
          </cell>
          <cell r="I6457">
            <v>13668153241</v>
          </cell>
        </row>
        <row r="6458">
          <cell r="A6458" t="str">
            <v>润耀</v>
          </cell>
          <cell r="B6458" t="str">
            <v>盘螺</v>
          </cell>
          <cell r="C6458" t="str">
            <v>HRB400E Φ10</v>
          </cell>
          <cell r="D6458" t="str">
            <v>吨</v>
          </cell>
          <cell r="E6458">
            <v>30</v>
          </cell>
          <cell r="F6458">
            <v>45894</v>
          </cell>
          <cell r="G6458" t="str">
            <v>(乐山市校地共建产教融合基地建设项目一标段)四川省乐山市市中区苏稽镇周山嘴</v>
          </cell>
          <cell r="H6458" t="str">
            <v>范增云</v>
          </cell>
          <cell r="I6458">
            <v>13668153241</v>
          </cell>
        </row>
        <row r="6459">
          <cell r="A6459" t="str">
            <v>润耀</v>
          </cell>
          <cell r="B6459" t="str">
            <v>螺纹钢</v>
          </cell>
          <cell r="C6459" t="str">
            <v>HRB400E Φ14 9m</v>
          </cell>
          <cell r="D6459" t="str">
            <v>吨</v>
          </cell>
          <cell r="E6459">
            <v>10</v>
          </cell>
          <cell r="F6459">
            <v>45894</v>
          </cell>
          <cell r="G6459" t="str">
            <v>(乐山市校地共建产教融合基地建设项目一标段)四川省乐山市市中区苏稽镇周山嘴</v>
          </cell>
          <cell r="H6459" t="str">
            <v>范增云</v>
          </cell>
          <cell r="I6459">
            <v>13668153241</v>
          </cell>
        </row>
        <row r="6460">
          <cell r="A6460" t="str">
            <v>润耀</v>
          </cell>
          <cell r="B6460" t="str">
            <v>螺纹钢</v>
          </cell>
          <cell r="C6460" t="str">
            <v>HRB400E Φ20 9m</v>
          </cell>
          <cell r="D6460" t="str">
            <v>吨</v>
          </cell>
          <cell r="E6460">
            <v>7</v>
          </cell>
          <cell r="F6460">
            <v>45894</v>
          </cell>
          <cell r="G6460" t="str">
            <v>(乐山市校地共建产教融合基地建设项目一标段)四川省乐山市市中区苏稽镇周山嘴</v>
          </cell>
          <cell r="H6460" t="str">
            <v>范增云</v>
          </cell>
          <cell r="I6460">
            <v>13668153241</v>
          </cell>
        </row>
        <row r="6461">
          <cell r="A6461" t="str">
            <v>润耀</v>
          </cell>
          <cell r="B6461" t="str">
            <v>螺纹钢</v>
          </cell>
          <cell r="C6461" t="str">
            <v>HRB400E Φ22 9m</v>
          </cell>
          <cell r="D6461" t="str">
            <v>吨</v>
          </cell>
          <cell r="E6461">
            <v>35</v>
          </cell>
          <cell r="F6461">
            <v>45894</v>
          </cell>
          <cell r="G6461" t="str">
            <v>(五冶建设龙泉芙蓉花语项目-1,3地块)龙泉驿区北川路双堰塘钓鱼东100米(北川路)</v>
          </cell>
          <cell r="H6461" t="str">
            <v>祝</v>
          </cell>
          <cell r="I6461">
            <v>15583590797</v>
          </cell>
        </row>
        <row r="6462">
          <cell r="A6462" t="str">
            <v>钢固融</v>
          </cell>
          <cell r="B6462" t="str">
            <v>高线</v>
          </cell>
          <cell r="C6462" t="str">
            <v>HPB300 8</v>
          </cell>
          <cell r="D6462" t="str">
            <v>吨</v>
          </cell>
          <cell r="E6462">
            <v>2</v>
          </cell>
          <cell r="F6462">
            <v>45894</v>
          </cell>
          <cell r="G6462" t="str">
            <v>（中铁三局集团有限公司成绵乐客专乐山站站房改扩建项目经理部）四川省乐山市市中区瑞祥路与至乐路交叉口西侧</v>
          </cell>
          <cell r="H6462" t="str">
            <v>王鹏</v>
          </cell>
          <cell r="I6462">
            <v>15340560935</v>
          </cell>
        </row>
        <row r="6463">
          <cell r="A6463" t="str">
            <v>钢固融</v>
          </cell>
          <cell r="B6463" t="str">
            <v>高线</v>
          </cell>
          <cell r="C6463" t="str">
            <v>HPB300 10</v>
          </cell>
          <cell r="D6463" t="str">
            <v>吨</v>
          </cell>
          <cell r="E6463">
            <v>4</v>
          </cell>
          <cell r="F6463">
            <v>45894</v>
          </cell>
          <cell r="G6463" t="str">
            <v>（中铁三局集团有限公司成绵乐客专乐山站站房改扩建项目经理部）四川省乐山市市中区瑞祥路与至乐路交叉口西侧</v>
          </cell>
          <cell r="H6463" t="str">
            <v>王鹏</v>
          </cell>
          <cell r="I6463">
            <v>15340560935</v>
          </cell>
        </row>
        <row r="6464">
          <cell r="A6464" t="str">
            <v>钢固融</v>
          </cell>
          <cell r="B6464" t="str">
            <v>盘螺</v>
          </cell>
          <cell r="C6464" t="str">
            <v>HRB400EФ12</v>
          </cell>
          <cell r="D6464" t="str">
            <v>吨</v>
          </cell>
          <cell r="E6464">
            <v>26</v>
          </cell>
          <cell r="F6464">
            <v>45894</v>
          </cell>
          <cell r="G6464" t="str">
            <v>（中铁三局集团有限公司成绵乐客专乐山站站房改扩建项目经理部）四川省乐山市市中区瑞祥路与至乐路交叉口西侧</v>
          </cell>
          <cell r="H6464" t="str">
            <v>王鹏</v>
          </cell>
          <cell r="I6464">
            <v>15340560935</v>
          </cell>
        </row>
        <row r="6465">
          <cell r="A6465" t="str">
            <v>钢固融</v>
          </cell>
          <cell r="B6465" t="str">
            <v>高线</v>
          </cell>
          <cell r="C6465" t="str">
            <v>HPB300 12</v>
          </cell>
          <cell r="D6465" t="str">
            <v>吨</v>
          </cell>
          <cell r="E6465">
            <v>2</v>
          </cell>
          <cell r="F6465">
            <v>45894</v>
          </cell>
          <cell r="G6465" t="str">
            <v>（中铁三局集团有限公司成绵乐客专乐山站站房改扩建项目经理部）四川省乐山市市中区瑞祥路与至乐路交叉口西侧</v>
          </cell>
          <cell r="H6465" t="str">
            <v>王鹏</v>
          </cell>
          <cell r="I6465">
            <v>15340560935</v>
          </cell>
        </row>
        <row r="6466">
          <cell r="A6466" t="str">
            <v>德胜</v>
          </cell>
          <cell r="B6466" t="str">
            <v>螺纹钢</v>
          </cell>
          <cell r="C6466" t="str">
            <v>HRB400EФ16*9m</v>
          </cell>
          <cell r="D6466" t="str">
            <v>吨</v>
          </cell>
          <cell r="E6466">
            <v>5</v>
          </cell>
          <cell r="F6466">
            <v>45894</v>
          </cell>
          <cell r="G6466" t="str">
            <v>（中铁三局集团有限公司成绵乐客专乐山站站房改扩建项目经理部）四川省乐山市市中区瑞祥路与至乐路交叉口西侧</v>
          </cell>
          <cell r="H6466" t="str">
            <v>王鹏</v>
          </cell>
          <cell r="I6466">
            <v>15340560935</v>
          </cell>
        </row>
        <row r="6467">
          <cell r="A6467" t="str">
            <v>德胜</v>
          </cell>
          <cell r="B6467" t="str">
            <v>螺纹钢</v>
          </cell>
          <cell r="C6467" t="str">
            <v>HRB400EФ20*9m</v>
          </cell>
          <cell r="D6467" t="str">
            <v>吨</v>
          </cell>
          <cell r="E6467">
            <v>17</v>
          </cell>
          <cell r="F6467">
            <v>45894</v>
          </cell>
          <cell r="G6467" t="str">
            <v>（中铁三局集团有限公司成绵乐客专乐山站站房改扩建项目经理部）四川省乐山市市中区瑞祥路与至乐路交叉口西侧</v>
          </cell>
          <cell r="H6467" t="str">
            <v>王鹏</v>
          </cell>
          <cell r="I6467">
            <v>15340560935</v>
          </cell>
        </row>
        <row r="6468">
          <cell r="A6468" t="str">
            <v>德胜</v>
          </cell>
          <cell r="B6468" t="str">
            <v>螺纹钢</v>
          </cell>
          <cell r="C6468" t="str">
            <v>HRB400EФ32*9m</v>
          </cell>
          <cell r="D6468" t="str">
            <v>吨</v>
          </cell>
          <cell r="E6468">
            <v>13</v>
          </cell>
          <cell r="F6468">
            <v>45894</v>
          </cell>
          <cell r="G6468" t="str">
            <v>（中铁三局集团有限公司成绵乐客专乐山站站房改扩建项目经理部）四川省乐山市市中区瑞祥路与至乐路交叉口西侧</v>
          </cell>
          <cell r="H6468" t="str">
            <v>王鹏</v>
          </cell>
          <cell r="I6468">
            <v>15340560935</v>
          </cell>
        </row>
        <row r="6469">
          <cell r="A6469" t="str">
            <v>达钢</v>
          </cell>
          <cell r="B6469" t="str">
            <v>盘螺</v>
          </cell>
          <cell r="C6469" t="str">
            <v>HRB400E Φ8</v>
          </cell>
          <cell r="D6469" t="str">
            <v>吨</v>
          </cell>
          <cell r="E6469">
            <v>45</v>
          </cell>
          <cell r="F6469">
            <v>45895</v>
          </cell>
          <cell r="G6469" t="str">
            <v>（商投建工达州中医药科技园-4工区-11号楼）达州市通川区达州中医药职业学院犀牛大道北段</v>
          </cell>
          <cell r="H6469" t="str">
            <v>张扬</v>
          </cell>
          <cell r="I6469">
            <v>18381904567</v>
          </cell>
        </row>
        <row r="6470">
          <cell r="A6470" t="str">
            <v>八局</v>
          </cell>
          <cell r="B6470" t="str">
            <v>盘圆</v>
          </cell>
          <cell r="C6470" t="str">
            <v>HPB300Ф8</v>
          </cell>
          <cell r="D6470" t="str">
            <v>吨</v>
          </cell>
          <cell r="E6470">
            <v>35</v>
          </cell>
          <cell r="F6470">
            <v>45895</v>
          </cell>
          <cell r="G6470" t="str">
            <v>（中铁一局四公司康新高速TJ1-1标雅加梗隧道）四川省甘孜州康定市雅加梗</v>
          </cell>
          <cell r="H6470" t="str">
            <v>范国义</v>
          </cell>
          <cell r="I6470">
            <v>18784539677</v>
          </cell>
        </row>
        <row r="6471">
          <cell r="A6471" t="str">
            <v>德胜恒嘉</v>
          </cell>
          <cell r="B6471" t="str">
            <v>螺纹钢</v>
          </cell>
          <cell r="C6471" t="str">
            <v>HRB400EФ12*9m</v>
          </cell>
          <cell r="D6471" t="str">
            <v>吨</v>
          </cell>
          <cell r="E6471">
            <v>35</v>
          </cell>
          <cell r="F6471">
            <v>45895</v>
          </cell>
          <cell r="G6471" t="str">
            <v>（中铁六局呼和公司康新高速TJ4-2标）四川省甘孜藏族自治州康定市新都桥镇东俄罗三村中建八局搅拌站旁</v>
          </cell>
          <cell r="H6471" t="str">
            <v>许文刚</v>
          </cell>
          <cell r="I6471">
            <v>15848808186</v>
          </cell>
        </row>
        <row r="6472">
          <cell r="A6472" t="str">
            <v>德胜恒嘉</v>
          </cell>
          <cell r="B6472" t="str">
            <v>螺纹钢</v>
          </cell>
          <cell r="C6472" t="str">
            <v>HRB400EФ12*12m</v>
          </cell>
          <cell r="D6472" t="str">
            <v>吨</v>
          </cell>
          <cell r="E6472">
            <v>35</v>
          </cell>
          <cell r="F6472">
            <v>45895</v>
          </cell>
          <cell r="G6472" t="str">
            <v>（中铁六局呼和公司康新高速TJ4-2标）四川省甘孜藏族自治州康定市新都桥镇东俄罗三村中建八局搅拌站旁</v>
          </cell>
          <cell r="H6472" t="str">
            <v>许文刚</v>
          </cell>
          <cell r="I6472">
            <v>15848808186</v>
          </cell>
        </row>
        <row r="6473">
          <cell r="A6473" t="str">
            <v>德胜恒嘉</v>
          </cell>
          <cell r="B6473" t="str">
            <v>螺纹钢</v>
          </cell>
          <cell r="C6473" t="str">
            <v>HRB400EФ16*9m</v>
          </cell>
          <cell r="D6473" t="str">
            <v>吨</v>
          </cell>
          <cell r="E6473">
            <v>15</v>
          </cell>
          <cell r="F6473">
            <v>45895</v>
          </cell>
          <cell r="G6473" t="str">
            <v>（中铁六局呼和公司康新高速TJ4-2标）四川省甘孜藏族自治州康定市新都桥镇东俄罗三村中建八局搅拌站旁</v>
          </cell>
          <cell r="H6473" t="str">
            <v>许文刚</v>
          </cell>
          <cell r="I6473">
            <v>15848808186</v>
          </cell>
        </row>
        <row r="6474">
          <cell r="A6474" t="str">
            <v>德胜恒嘉</v>
          </cell>
          <cell r="B6474" t="str">
            <v>螺纹钢</v>
          </cell>
          <cell r="C6474" t="str">
            <v>HRB400EФ18*9m</v>
          </cell>
          <cell r="D6474" t="str">
            <v>吨</v>
          </cell>
          <cell r="E6474">
            <v>90</v>
          </cell>
          <cell r="F6474">
            <v>45895</v>
          </cell>
          <cell r="G6474" t="str">
            <v>（中铁六局呼和公司康新高速TJ4-2标）四川省甘孜藏族自治州康定市新都桥镇东俄罗三村中建八局搅拌站旁</v>
          </cell>
          <cell r="H6474" t="str">
            <v>许文刚</v>
          </cell>
          <cell r="I6474">
            <v>15848808186</v>
          </cell>
        </row>
        <row r="6475">
          <cell r="A6475" t="str">
            <v>德胜恒嘉</v>
          </cell>
          <cell r="B6475" t="str">
            <v>螺纹钢</v>
          </cell>
          <cell r="C6475" t="str">
            <v>HRB400EФ22*9m</v>
          </cell>
          <cell r="D6475" t="str">
            <v>吨</v>
          </cell>
          <cell r="E6475">
            <v>35</v>
          </cell>
          <cell r="F6475">
            <v>45895</v>
          </cell>
          <cell r="G6475" t="str">
            <v>（中铁六局呼和公司康新高速TJ4-2标）四川省甘孜藏族自治州康定市新都桥镇东俄罗三村中建八局搅拌站旁</v>
          </cell>
          <cell r="H6475" t="str">
            <v>许文刚</v>
          </cell>
          <cell r="I6475">
            <v>15848808186</v>
          </cell>
        </row>
        <row r="6476">
          <cell r="A6476" t="str">
            <v>德胜恒嘉</v>
          </cell>
          <cell r="B6476" t="str">
            <v>螺纹钢</v>
          </cell>
          <cell r="C6476" t="str">
            <v>HRB500EФ28*9m</v>
          </cell>
          <cell r="D6476" t="str">
            <v>吨</v>
          </cell>
          <cell r="E6476">
            <v>70</v>
          </cell>
          <cell r="F6476">
            <v>45895</v>
          </cell>
          <cell r="G6476" t="str">
            <v>（中铁六局呼和公司康新高速TJ4-2标）四川省甘孜藏族自治州康定市新都桥镇东俄罗三村中建八局搅拌站旁</v>
          </cell>
          <cell r="H6476" t="str">
            <v>许文刚</v>
          </cell>
          <cell r="I6476">
            <v>15848808186</v>
          </cell>
        </row>
        <row r="6477">
          <cell r="A6477" t="str">
            <v>润耀</v>
          </cell>
          <cell r="B6477" t="str">
            <v>螺纹钢</v>
          </cell>
          <cell r="C6477" t="str">
            <v>HRB400EФ12*9m</v>
          </cell>
          <cell r="D6477" t="str">
            <v>吨</v>
          </cell>
          <cell r="E6477">
            <v>35</v>
          </cell>
          <cell r="F6477">
            <v>45895</v>
          </cell>
          <cell r="G6477" t="str">
            <v>（中核中原-温江光明苑三期项目）四川省成都市温江区金马街道光明苑三期项目</v>
          </cell>
          <cell r="H6477" t="str">
            <v>王生斌</v>
          </cell>
          <cell r="I6477">
            <v>15228858118</v>
          </cell>
        </row>
        <row r="6478">
          <cell r="A6478" t="str">
            <v>润耀</v>
          </cell>
          <cell r="B6478" t="str">
            <v>螺纹钢</v>
          </cell>
          <cell r="C6478" t="str">
            <v>HRB400EФ14*9m</v>
          </cell>
          <cell r="D6478" t="str">
            <v>吨</v>
          </cell>
          <cell r="E6478">
            <v>35</v>
          </cell>
          <cell r="F6478">
            <v>45895</v>
          </cell>
          <cell r="G6478" t="str">
            <v>（中核中原-温江光明苑三期项目）四川省成都市温江区金马街道光明苑三期项目</v>
          </cell>
          <cell r="H6478" t="str">
            <v>王生斌</v>
          </cell>
          <cell r="I6478">
            <v>15228858118</v>
          </cell>
        </row>
        <row r="6479">
          <cell r="A6479" t="str">
            <v>润耀</v>
          </cell>
          <cell r="B6479" t="str">
            <v>螺纹钢</v>
          </cell>
          <cell r="C6479" t="str">
            <v>HRB400EФ16*9m</v>
          </cell>
          <cell r="D6479" t="str">
            <v>吨</v>
          </cell>
          <cell r="E6479">
            <v>35</v>
          </cell>
          <cell r="F6479">
            <v>45895</v>
          </cell>
          <cell r="G6479" t="str">
            <v>（中核中原-温江光明苑三期项目）四川省成都市温江区金马街道光明苑三期项目</v>
          </cell>
          <cell r="H6479" t="str">
            <v>王生斌</v>
          </cell>
          <cell r="I6479">
            <v>15228858118</v>
          </cell>
        </row>
        <row r="6480">
          <cell r="A6480" t="str">
            <v>润耀</v>
          </cell>
          <cell r="B6480" t="str">
            <v>螺纹钢</v>
          </cell>
          <cell r="C6480" t="str">
            <v>HRB400EФ18*9m</v>
          </cell>
          <cell r="D6480" t="str">
            <v>吨</v>
          </cell>
          <cell r="E6480">
            <v>12</v>
          </cell>
          <cell r="F6480">
            <v>45895</v>
          </cell>
          <cell r="G6480" t="str">
            <v>（中核中原-温江光明苑三期项目）四川省成都市温江区金马街道光明苑三期项目</v>
          </cell>
          <cell r="H6480" t="str">
            <v>王生斌</v>
          </cell>
          <cell r="I6480">
            <v>15228858118</v>
          </cell>
        </row>
        <row r="6481">
          <cell r="A6481" t="str">
            <v>润耀</v>
          </cell>
          <cell r="B6481" t="str">
            <v>螺纹钢</v>
          </cell>
          <cell r="C6481" t="str">
            <v>HRB400EФ20*9mm</v>
          </cell>
          <cell r="D6481" t="str">
            <v>吨</v>
          </cell>
          <cell r="E6481">
            <v>11</v>
          </cell>
          <cell r="F6481">
            <v>45895</v>
          </cell>
          <cell r="G6481" t="str">
            <v>（中核中原-温江光明苑三期项目）四川省成都市温江区金马街道光明苑三期项目</v>
          </cell>
          <cell r="H6481" t="str">
            <v>王生斌</v>
          </cell>
          <cell r="I6481">
            <v>15228858118</v>
          </cell>
        </row>
        <row r="6482">
          <cell r="A6482" t="str">
            <v>润耀</v>
          </cell>
          <cell r="B6482" t="str">
            <v>螺纹钢</v>
          </cell>
          <cell r="C6482" t="str">
            <v>HRB400EФ22*9mm</v>
          </cell>
          <cell r="D6482" t="str">
            <v>吨</v>
          </cell>
          <cell r="E6482">
            <v>11</v>
          </cell>
          <cell r="F6482">
            <v>45895</v>
          </cell>
          <cell r="G6482" t="str">
            <v>（中核中原-温江光明苑三期项目）四川省成都市温江区金马街道光明苑三期项目</v>
          </cell>
          <cell r="H6482" t="str">
            <v>王生斌</v>
          </cell>
          <cell r="I6482">
            <v>15228858118</v>
          </cell>
        </row>
        <row r="6483">
          <cell r="A6483" t="str">
            <v>润耀</v>
          </cell>
          <cell r="B6483" t="str">
            <v>盘螺</v>
          </cell>
          <cell r="C6483" t="str">
            <v>HRB400EФ10</v>
          </cell>
          <cell r="D6483" t="str">
            <v>吨</v>
          </cell>
          <cell r="E6483">
            <v>70</v>
          </cell>
          <cell r="F6483">
            <v>45895</v>
          </cell>
          <cell r="G6483" t="str">
            <v>（中铁六局呼和公司康新高速TJ4-2标）四川省甘孜藏族自治州康定市新都桥镇东俄罗三村中建八局搅拌站旁</v>
          </cell>
          <cell r="H6483" t="str">
            <v>许文刚</v>
          </cell>
          <cell r="I6483">
            <v>15848808186</v>
          </cell>
        </row>
        <row r="6484">
          <cell r="A6484" t="str">
            <v>润耀</v>
          </cell>
          <cell r="B6484" t="str">
            <v>盘螺</v>
          </cell>
          <cell r="C6484" t="str">
            <v>HRB400E Φ8</v>
          </cell>
          <cell r="D6484" t="str">
            <v>吨</v>
          </cell>
          <cell r="E6484">
            <v>9</v>
          </cell>
          <cell r="F6484">
            <v>45895</v>
          </cell>
          <cell r="G6484" t="str">
            <v>(五冶建设成都国际铁路港多式联项目)四川省成都市青白江区桂平大道成都中远海运陆港多式联运有限公司</v>
          </cell>
          <cell r="H6484" t="str">
            <v>黄勇杰</v>
          </cell>
          <cell r="I6484">
            <v>13880580196</v>
          </cell>
        </row>
        <row r="6485">
          <cell r="A6485" t="str">
            <v>润耀</v>
          </cell>
          <cell r="B6485" t="str">
            <v>盘螺</v>
          </cell>
          <cell r="C6485" t="str">
            <v>HRB400E Φ12</v>
          </cell>
          <cell r="D6485" t="str">
            <v>吨</v>
          </cell>
          <cell r="E6485">
            <v>9</v>
          </cell>
          <cell r="F6485">
            <v>45895</v>
          </cell>
          <cell r="G6485" t="str">
            <v>(五冶建设成都国际铁路港多式联项目)四川省成都市青白江区桂平大道成都中远海运陆港多式联运有限公司</v>
          </cell>
          <cell r="H6485" t="str">
            <v>黄勇杰</v>
          </cell>
          <cell r="I6485">
            <v>13880580196</v>
          </cell>
        </row>
        <row r="6486">
          <cell r="A6486" t="str">
            <v>润耀</v>
          </cell>
          <cell r="B6486" t="str">
            <v>螺纹钢</v>
          </cell>
          <cell r="C6486" t="str">
            <v>HRB400E Φ16 9m</v>
          </cell>
          <cell r="D6486" t="str">
            <v>吨</v>
          </cell>
          <cell r="E6486">
            <v>2</v>
          </cell>
          <cell r="F6486">
            <v>45895</v>
          </cell>
          <cell r="G6486" t="str">
            <v>(五冶建设成都国际铁路港多式联项目)四川省成都市青白江区桂平大道成都中远海运陆港多式联运有限公司</v>
          </cell>
          <cell r="H6486" t="str">
            <v>黄勇杰</v>
          </cell>
          <cell r="I6486">
            <v>13880580196</v>
          </cell>
        </row>
        <row r="6487">
          <cell r="A6487" t="str">
            <v>润耀</v>
          </cell>
          <cell r="B6487" t="str">
            <v>螺纹钢</v>
          </cell>
          <cell r="C6487" t="str">
            <v>HRB400E Φ18 9m</v>
          </cell>
          <cell r="D6487" t="str">
            <v>吨</v>
          </cell>
          <cell r="E6487">
            <v>5</v>
          </cell>
          <cell r="F6487">
            <v>45895</v>
          </cell>
          <cell r="G6487" t="str">
            <v>(五冶建设成都国际铁路港多式联项目)四川省成都市青白江区桂平大道成都中远海运陆港多式联运有限公司</v>
          </cell>
          <cell r="H6487" t="str">
            <v>黄勇杰</v>
          </cell>
          <cell r="I6487">
            <v>13880580196</v>
          </cell>
        </row>
        <row r="6488">
          <cell r="A6488" t="str">
            <v>润耀</v>
          </cell>
          <cell r="B6488" t="str">
            <v>螺纹钢</v>
          </cell>
          <cell r="C6488" t="str">
            <v>HRB400E Φ20 9m</v>
          </cell>
          <cell r="D6488" t="str">
            <v>吨</v>
          </cell>
          <cell r="E6488">
            <v>9</v>
          </cell>
          <cell r="F6488">
            <v>45895</v>
          </cell>
          <cell r="G6488" t="str">
            <v>(五冶建设成都国际铁路港多式联项目)四川省成都市青白江区桂平大道成都中远海运陆港多式联运有限公司</v>
          </cell>
          <cell r="H6488" t="str">
            <v>黄勇杰</v>
          </cell>
          <cell r="I6488">
            <v>13880580196</v>
          </cell>
        </row>
        <row r="6489">
          <cell r="A6489" t="str">
            <v>润耀</v>
          </cell>
          <cell r="B6489" t="str">
            <v>螺纹钢</v>
          </cell>
          <cell r="C6489" t="str">
            <v>HRB400E Φ12 9m</v>
          </cell>
          <cell r="D6489" t="str">
            <v>吨</v>
          </cell>
          <cell r="E6489">
            <v>2.8</v>
          </cell>
          <cell r="F6489">
            <v>45895</v>
          </cell>
          <cell r="G6489" t="str">
            <v>(乐山市校地共建产教融合基地建设项目二标段)四川省乐山市市中区苏稽镇</v>
          </cell>
          <cell r="H6489" t="str">
            <v>彭江涛</v>
          </cell>
          <cell r="I6489">
            <v>13990276572</v>
          </cell>
        </row>
        <row r="6490">
          <cell r="A6490" t="str">
            <v>润耀</v>
          </cell>
          <cell r="B6490" t="str">
            <v>螺纹钢</v>
          </cell>
          <cell r="C6490" t="str">
            <v>HRB400E Φ14 9m</v>
          </cell>
          <cell r="D6490" t="str">
            <v>吨</v>
          </cell>
          <cell r="E6490">
            <v>2.8</v>
          </cell>
          <cell r="F6490">
            <v>45895</v>
          </cell>
          <cell r="G6490" t="str">
            <v>(乐山市校地共建产教融合基地建设项目二标段)四川省乐山市市中区苏稽镇</v>
          </cell>
          <cell r="H6490" t="str">
            <v>彭江涛</v>
          </cell>
          <cell r="I6490">
            <v>13990276572</v>
          </cell>
        </row>
        <row r="6491">
          <cell r="A6491" t="str">
            <v>润耀</v>
          </cell>
          <cell r="B6491" t="str">
            <v>螺纹钢</v>
          </cell>
          <cell r="C6491" t="str">
            <v>HRB400E Φ16 9m</v>
          </cell>
          <cell r="D6491" t="str">
            <v>吨</v>
          </cell>
          <cell r="E6491">
            <v>12</v>
          </cell>
          <cell r="F6491">
            <v>45895</v>
          </cell>
          <cell r="G6491" t="str">
            <v>(乐山市校地共建产教融合基地建设项目二标段)四川省乐山市市中区苏稽镇</v>
          </cell>
          <cell r="H6491" t="str">
            <v>彭江涛</v>
          </cell>
          <cell r="I6491">
            <v>13990276572</v>
          </cell>
        </row>
        <row r="6492">
          <cell r="A6492" t="str">
            <v>润耀</v>
          </cell>
          <cell r="B6492" t="str">
            <v>螺纹钢</v>
          </cell>
          <cell r="C6492" t="str">
            <v>HRB400E Φ18 9m</v>
          </cell>
          <cell r="D6492" t="str">
            <v>吨</v>
          </cell>
          <cell r="E6492">
            <v>3</v>
          </cell>
          <cell r="F6492">
            <v>45895</v>
          </cell>
          <cell r="G6492" t="str">
            <v>(乐山市校地共建产教融合基地建设项目二标段)四川省乐山市市中区苏稽镇</v>
          </cell>
          <cell r="H6492" t="str">
            <v>彭江涛</v>
          </cell>
          <cell r="I6492">
            <v>13990276572</v>
          </cell>
        </row>
        <row r="6493">
          <cell r="A6493" t="str">
            <v>润耀</v>
          </cell>
          <cell r="B6493" t="str">
            <v>螺纹钢</v>
          </cell>
          <cell r="C6493" t="str">
            <v>HRB400E Φ20 9m</v>
          </cell>
          <cell r="D6493" t="str">
            <v>吨</v>
          </cell>
          <cell r="E6493">
            <v>3</v>
          </cell>
          <cell r="F6493">
            <v>45895</v>
          </cell>
          <cell r="G6493" t="str">
            <v>(乐山市校地共建产教融合基地建设项目二标段)四川省乐山市市中区苏稽镇</v>
          </cell>
          <cell r="H6493" t="str">
            <v>彭江涛</v>
          </cell>
          <cell r="I6493">
            <v>13990276572</v>
          </cell>
        </row>
        <row r="6494">
          <cell r="A6494" t="str">
            <v>润耀</v>
          </cell>
          <cell r="B6494" t="str">
            <v>螺纹钢</v>
          </cell>
          <cell r="C6494" t="str">
            <v>HRB400E Φ22 9m</v>
          </cell>
          <cell r="D6494" t="str">
            <v>吨</v>
          </cell>
          <cell r="E6494">
            <v>2.5</v>
          </cell>
          <cell r="F6494">
            <v>45895</v>
          </cell>
          <cell r="G6494" t="str">
            <v>(乐山市校地共建产教融合基地建设项目二标段)四川省乐山市市中区苏稽镇</v>
          </cell>
          <cell r="H6494" t="str">
            <v>彭江涛</v>
          </cell>
          <cell r="I6494">
            <v>13990276572</v>
          </cell>
        </row>
        <row r="6495">
          <cell r="A6495" t="str">
            <v>润耀</v>
          </cell>
          <cell r="B6495" t="str">
            <v>盘螺</v>
          </cell>
          <cell r="C6495" t="str">
            <v>HRB400E Φ12</v>
          </cell>
          <cell r="D6495" t="str">
            <v>吨</v>
          </cell>
          <cell r="E6495">
            <v>2.5</v>
          </cell>
          <cell r="F6495">
            <v>45895</v>
          </cell>
          <cell r="G6495" t="str">
            <v>(乐山市校地共建产教融合基地建设项目二标段)四川省乐山市市中区苏稽镇</v>
          </cell>
          <cell r="H6495" t="str">
            <v>彭江涛</v>
          </cell>
          <cell r="I6495">
            <v>13990276572</v>
          </cell>
        </row>
        <row r="6496">
          <cell r="A6496" t="str">
            <v>润耀</v>
          </cell>
          <cell r="B6496" t="str">
            <v>螺纹钢</v>
          </cell>
          <cell r="C6496" t="str">
            <v>HRB400E Φ14 12m</v>
          </cell>
          <cell r="D6496" t="str">
            <v>吨</v>
          </cell>
          <cell r="E6496">
            <v>36</v>
          </cell>
          <cell r="F6496">
            <v>45895</v>
          </cell>
          <cell r="G6496" t="str">
            <v>(乐山市校地共建产教融合基地建设项目二标段)四川省乐山市市中区苏稽镇</v>
          </cell>
          <cell r="H6496" t="str">
            <v>彭江涛</v>
          </cell>
          <cell r="I6496">
            <v>13990276572</v>
          </cell>
        </row>
        <row r="6497">
          <cell r="A6497" t="str">
            <v>润耀</v>
          </cell>
          <cell r="B6497" t="str">
            <v>螺纹钢</v>
          </cell>
          <cell r="C6497" t="str">
            <v>HRB400E Φ16 12m</v>
          </cell>
          <cell r="D6497" t="str">
            <v>吨</v>
          </cell>
          <cell r="E6497">
            <v>36</v>
          </cell>
          <cell r="F6497">
            <v>45895</v>
          </cell>
          <cell r="G6497" t="str">
            <v>(乐山市校地共建产教融合基地建设项目二标段)四川省乐山市市中区苏稽镇</v>
          </cell>
          <cell r="H6497" t="str">
            <v>彭江涛</v>
          </cell>
          <cell r="I6497">
            <v>13990276572</v>
          </cell>
        </row>
        <row r="6498">
          <cell r="A6498" t="str">
            <v>润耀</v>
          </cell>
          <cell r="B6498" t="str">
            <v>螺纹钢</v>
          </cell>
          <cell r="C6498" t="str">
            <v>HRB400E Φ18 12m</v>
          </cell>
          <cell r="D6498" t="str">
            <v>吨</v>
          </cell>
          <cell r="E6498">
            <v>3</v>
          </cell>
          <cell r="F6498">
            <v>45895</v>
          </cell>
          <cell r="G6498" t="str">
            <v>(乐山市校地共建产教融合基地建设项目二标段)四川省乐山市市中区苏稽镇</v>
          </cell>
          <cell r="H6498" t="str">
            <v>彭江涛</v>
          </cell>
          <cell r="I6498">
            <v>13990276572</v>
          </cell>
        </row>
        <row r="6499">
          <cell r="A6499" t="str">
            <v>润耀</v>
          </cell>
          <cell r="B6499" t="str">
            <v>螺纹钢</v>
          </cell>
          <cell r="C6499" t="str">
            <v>HRB400E Φ20 12m</v>
          </cell>
          <cell r="D6499" t="str">
            <v>吨</v>
          </cell>
          <cell r="E6499">
            <v>3</v>
          </cell>
          <cell r="F6499">
            <v>45895</v>
          </cell>
          <cell r="G6499" t="str">
            <v>(乐山市校地共建产教融合基地建设项目二标段)四川省乐山市市中区苏稽镇</v>
          </cell>
          <cell r="H6499" t="str">
            <v>彭江涛</v>
          </cell>
          <cell r="I6499">
            <v>13990276572</v>
          </cell>
        </row>
        <row r="6500">
          <cell r="A6500" t="str">
            <v>润耀</v>
          </cell>
          <cell r="B6500" t="str">
            <v>螺纹钢</v>
          </cell>
          <cell r="C6500" t="str">
            <v>HRB400E Φ22 12m</v>
          </cell>
          <cell r="D6500" t="str">
            <v>吨</v>
          </cell>
          <cell r="E6500">
            <v>2.5</v>
          </cell>
          <cell r="F6500">
            <v>45895</v>
          </cell>
          <cell r="G6500" t="str">
            <v>(乐山市校地共建产教融合基地建设项目二标段)四川省乐山市市中区苏稽镇</v>
          </cell>
          <cell r="H6500" t="str">
            <v>彭江涛</v>
          </cell>
          <cell r="I6500">
            <v>13990276572</v>
          </cell>
        </row>
        <row r="6501">
          <cell r="A6501" t="str">
            <v>润耀</v>
          </cell>
          <cell r="B6501" t="str">
            <v>盘螺</v>
          </cell>
          <cell r="C6501" t="str">
            <v>HRB400E Φ12</v>
          </cell>
          <cell r="D6501" t="str">
            <v>吨</v>
          </cell>
          <cell r="E6501">
            <v>35</v>
          </cell>
          <cell r="F6501">
            <v>45895</v>
          </cell>
          <cell r="G6501" t="str">
            <v>（中铁广州局-成渝扩容2标）四川省资阳市雁江区南双路杨家糖房</v>
          </cell>
          <cell r="H6501" t="str">
            <v>石雄</v>
          </cell>
          <cell r="I6501">
            <v>13268388125</v>
          </cell>
        </row>
        <row r="6502">
          <cell r="A6502" t="str">
            <v>润耀</v>
          </cell>
          <cell r="B6502" t="str">
            <v>螺纹钢</v>
          </cell>
          <cell r="C6502" t="str">
            <v>HRB400E Φ16*9m</v>
          </cell>
          <cell r="D6502" t="str">
            <v>吨</v>
          </cell>
          <cell r="E6502">
            <v>35</v>
          </cell>
          <cell r="F6502">
            <v>45895</v>
          </cell>
          <cell r="G6502" t="str">
            <v>（中铁广州局-成渝扩容2标）四川省内江市资中县双龙镇朱家房子成渝扩容ZCB3-2标1#钢筋厂</v>
          </cell>
          <cell r="H6502" t="str">
            <v>石雄</v>
          </cell>
          <cell r="I6502">
            <v>13268388125</v>
          </cell>
        </row>
        <row r="6503">
          <cell r="A6503" t="str">
            <v>润耀</v>
          </cell>
          <cell r="B6503" t="str">
            <v>盘螺</v>
          </cell>
          <cell r="C6503" t="str">
            <v>HRB400E Φ12</v>
          </cell>
          <cell r="D6503" t="str">
            <v>吨</v>
          </cell>
          <cell r="E6503">
            <v>35</v>
          </cell>
          <cell r="F6503">
            <v>45895</v>
          </cell>
          <cell r="G6503" t="str">
            <v>（中铁三局成渝扩容ZCB3-1项目部）内江市胜利收费站红绿灯500米</v>
          </cell>
          <cell r="H6503" t="str">
            <v>王岩</v>
          </cell>
          <cell r="I6503">
            <v>17634813323</v>
          </cell>
        </row>
        <row r="6504">
          <cell r="A6504" t="str">
            <v>润耀</v>
          </cell>
          <cell r="B6504" t="str">
            <v>螺纹钢</v>
          </cell>
          <cell r="C6504" t="str">
            <v>HRB400E Φ12*12m</v>
          </cell>
          <cell r="D6504" t="str">
            <v>吨</v>
          </cell>
          <cell r="E6504">
            <v>70</v>
          </cell>
          <cell r="F6504">
            <v>45895</v>
          </cell>
          <cell r="G6504" t="str">
            <v>（中铁广州局-成渝扩容2标）成渝扩容项目ZCB3-2标2#钢筋厂【雁江区联盟桥东北50米(资资路) 】</v>
          </cell>
          <cell r="H6504" t="str">
            <v>刘沛琦</v>
          </cell>
          <cell r="I6504">
            <v>18011784798</v>
          </cell>
        </row>
        <row r="6505">
          <cell r="A6505" t="str">
            <v>润耀</v>
          </cell>
          <cell r="B6505" t="str">
            <v>螺纹钢</v>
          </cell>
          <cell r="C6505" t="str">
            <v>HRB400E Φ22*12m</v>
          </cell>
          <cell r="D6505" t="str">
            <v>吨</v>
          </cell>
          <cell r="E6505">
            <v>35</v>
          </cell>
          <cell r="F6505">
            <v>45895</v>
          </cell>
          <cell r="G6505" t="str">
            <v>（中铁广州局-成渝扩容2标）成渝扩容项目ZCB3-2标2#钢筋厂【雁江区联盟桥东北50米(资资路) 】</v>
          </cell>
          <cell r="H6505" t="str">
            <v>刘沛琦</v>
          </cell>
          <cell r="I6505">
            <v>18011784798</v>
          </cell>
        </row>
        <row r="6506">
          <cell r="A6506" t="str">
            <v>润耀</v>
          </cell>
          <cell r="B6506" t="str">
            <v>螺纹钢</v>
          </cell>
          <cell r="C6506" t="str">
            <v>HRB400E Φ28*12m</v>
          </cell>
          <cell r="D6506" t="str">
            <v>吨</v>
          </cell>
          <cell r="E6506">
            <v>35</v>
          </cell>
          <cell r="F6506">
            <v>45895</v>
          </cell>
          <cell r="G6506" t="str">
            <v>（中铁广州局-成渝扩容2标）成渝扩容项目ZCB3-2标2#钢筋厂【雁江区联盟桥东北50米(资资路) 】</v>
          </cell>
          <cell r="H6506" t="str">
            <v>刘沛琦</v>
          </cell>
          <cell r="I6506">
            <v>18011784798</v>
          </cell>
        </row>
        <row r="6507">
          <cell r="A6507" t="str">
            <v>钢固融</v>
          </cell>
          <cell r="B6507" t="str">
            <v>盘螺</v>
          </cell>
          <cell r="C6507" t="str">
            <v>HRB400E Φ12</v>
          </cell>
          <cell r="D6507" t="str">
            <v>吨</v>
          </cell>
          <cell r="E6507">
            <v>35</v>
          </cell>
          <cell r="F6507">
            <v>45895</v>
          </cell>
          <cell r="G6507" t="str">
            <v>（自永2标九局西南分公司钢筋棚）四川省自贡市骑龙镇大湾村</v>
          </cell>
          <cell r="H6507" t="str">
            <v>高彦彬</v>
          </cell>
          <cell r="I6507">
            <v>13835906370</v>
          </cell>
        </row>
        <row r="6508">
          <cell r="A6508" t="str">
            <v>德胜</v>
          </cell>
          <cell r="B6508" t="str">
            <v>螺纹钢</v>
          </cell>
          <cell r="C6508" t="str">
            <v>HRB400E Φ25 12m</v>
          </cell>
          <cell r="D6508" t="str">
            <v>吨</v>
          </cell>
          <cell r="E6508">
            <v>70</v>
          </cell>
          <cell r="F6508">
            <v>45895</v>
          </cell>
          <cell r="G6508" t="str">
            <v>（中铁三局成渝扩容ZCB3-1项目部）内江市胜利收费站红绿灯500米</v>
          </cell>
          <cell r="H6508" t="str">
            <v>王岩</v>
          </cell>
          <cell r="I6508">
            <v>17634813323</v>
          </cell>
        </row>
        <row r="6509">
          <cell r="A6509" t="str">
            <v>陕钢</v>
          </cell>
          <cell r="B6509" t="str">
            <v>高线</v>
          </cell>
          <cell r="C6509" t="str">
            <v>HPB300 Φ12</v>
          </cell>
          <cell r="D6509" t="str">
            <v>吨</v>
          </cell>
          <cell r="E6509">
            <v>21.6</v>
          </cell>
          <cell r="F6509">
            <v>45896</v>
          </cell>
          <cell r="G6509" t="str">
            <v>(五冶建设锦江区林家坝片区20号地块商业项目)锦江区泰昌路锦江28亩项目部</v>
          </cell>
          <cell r="H6509" t="str">
            <v>陶杰</v>
          </cell>
          <cell r="I6509">
            <v>13980247952</v>
          </cell>
        </row>
        <row r="6510">
          <cell r="A6510" t="str">
            <v>陕钢</v>
          </cell>
          <cell r="B6510" t="str">
            <v>螺纹钢</v>
          </cell>
          <cell r="C6510" t="str">
            <v>HRB400E Φ18 9m</v>
          </cell>
          <cell r="D6510" t="str">
            <v>吨</v>
          </cell>
          <cell r="E6510">
            <v>11</v>
          </cell>
          <cell r="F6510">
            <v>45896</v>
          </cell>
          <cell r="G6510" t="str">
            <v>(五冶建设锦江区林家坝片区20号地块商业项目)锦江区泰昌路锦江28亩项目部</v>
          </cell>
          <cell r="H6510" t="str">
            <v>陶杰</v>
          </cell>
          <cell r="I6510">
            <v>13980247952</v>
          </cell>
        </row>
        <row r="6511">
          <cell r="A6511" t="str">
            <v>陕钢</v>
          </cell>
          <cell r="B6511" t="str">
            <v>螺纹钢</v>
          </cell>
          <cell r="C6511" t="str">
            <v>HRB400E Φ22 9m</v>
          </cell>
          <cell r="D6511" t="str">
            <v>吨</v>
          </cell>
          <cell r="E6511">
            <v>2.7</v>
          </cell>
          <cell r="F6511">
            <v>45896</v>
          </cell>
          <cell r="G6511" t="str">
            <v>(五冶建设锦江区林家坝片区20号地块商业项目)锦江区泰昌路锦江28亩项目部</v>
          </cell>
          <cell r="H6511" t="str">
            <v>陶杰</v>
          </cell>
          <cell r="I6511">
            <v>13980247952</v>
          </cell>
        </row>
        <row r="6512">
          <cell r="A6512" t="str">
            <v>德胜恒嘉</v>
          </cell>
          <cell r="B6512" t="str">
            <v>螺纹钢</v>
          </cell>
          <cell r="C6512" t="str">
            <v>HRB400E Φ32×9米</v>
          </cell>
          <cell r="D6512" t="str">
            <v>吨</v>
          </cell>
          <cell r="E6512">
            <v>105</v>
          </cell>
          <cell r="F6512">
            <v>45896</v>
          </cell>
          <cell r="G6512" t="str">
            <v>（自永1标八局二分公司钢筋棚）四川省自贡市大安区牛佛镇</v>
          </cell>
          <cell r="H6512" t="str">
            <v>王君杰</v>
          </cell>
          <cell r="I6512">
            <v>18919619850</v>
          </cell>
        </row>
        <row r="6513">
          <cell r="A6513" t="str">
            <v>德胜恒嘉</v>
          </cell>
          <cell r="B6513" t="str">
            <v>螺纹钢</v>
          </cell>
          <cell r="C6513" t="str">
            <v>HRB400E Φ12×9米</v>
          </cell>
          <cell r="D6513" t="str">
            <v>吨</v>
          </cell>
          <cell r="E6513">
            <v>36</v>
          </cell>
          <cell r="F6513">
            <v>45896</v>
          </cell>
          <cell r="G6513" t="str">
            <v>（自永高速-自永3标六局交通分公司）四川省自贡市自流井区自由路175号</v>
          </cell>
          <cell r="H6513" t="str">
            <v>邱世发</v>
          </cell>
          <cell r="I6513">
            <v>13890038000</v>
          </cell>
        </row>
        <row r="6514">
          <cell r="A6514" t="str">
            <v>德胜恒嘉</v>
          </cell>
          <cell r="B6514" t="str">
            <v>螺纹钢</v>
          </cell>
          <cell r="C6514" t="str">
            <v>HRB400E Φ14×9米</v>
          </cell>
          <cell r="D6514" t="str">
            <v>吨</v>
          </cell>
          <cell r="E6514">
            <v>30</v>
          </cell>
          <cell r="F6514">
            <v>45896</v>
          </cell>
          <cell r="G6514" t="str">
            <v>（自永高速-自永3标六局交通分公司）四川省自贡市自流井区自由路175号</v>
          </cell>
          <cell r="H6514" t="str">
            <v>邱世发</v>
          </cell>
          <cell r="I6514">
            <v>13890038000</v>
          </cell>
        </row>
        <row r="6515">
          <cell r="A6515" t="str">
            <v>德胜恒嘉</v>
          </cell>
          <cell r="B6515" t="str">
            <v>螺纹钢</v>
          </cell>
          <cell r="C6515" t="str">
            <v>HRB400E Φ18×9米</v>
          </cell>
          <cell r="D6515" t="str">
            <v>吨</v>
          </cell>
          <cell r="E6515">
            <v>3</v>
          </cell>
          <cell r="F6515">
            <v>45896</v>
          </cell>
          <cell r="G6515" t="str">
            <v>（自永高速-自永3标六局交通分公司）四川省自贡市自流井区自由路175号</v>
          </cell>
          <cell r="H6515" t="str">
            <v>邱世发</v>
          </cell>
          <cell r="I6515">
            <v>13890038000</v>
          </cell>
        </row>
        <row r="6516">
          <cell r="A6516" t="str">
            <v>德胜恒嘉</v>
          </cell>
          <cell r="B6516" t="str">
            <v>螺纹钢</v>
          </cell>
          <cell r="C6516" t="str">
            <v>HRB500E Φ25 12m</v>
          </cell>
          <cell r="D6516" t="str">
            <v>吨</v>
          </cell>
          <cell r="E6516">
            <v>70</v>
          </cell>
          <cell r="F6516">
            <v>45896</v>
          </cell>
          <cell r="G6516" t="str">
            <v>（中铁十局-资乐高速4标）四川省眉山市仁寿县彰加镇促进村中铁十局资乐高速1#钢筋场</v>
          </cell>
          <cell r="H6516" t="str">
            <v>杨飞</v>
          </cell>
          <cell r="I6516">
            <v>15667998777</v>
          </cell>
        </row>
        <row r="6517">
          <cell r="A6517" t="str">
            <v>德胜恒嘉</v>
          </cell>
          <cell r="B6517" t="str">
            <v>螺纹钢</v>
          </cell>
          <cell r="C6517" t="str">
            <v>HRB400EФ20*9mm</v>
          </cell>
          <cell r="D6517" t="str">
            <v>吨</v>
          </cell>
          <cell r="E6517">
            <v>35</v>
          </cell>
          <cell r="F6517">
            <v>45896</v>
          </cell>
          <cell r="G6517" t="str">
            <v>（中铁一局四公司康新高速TJ1-1标雅加梗隧道）四川省甘孜州康定市雅加梗</v>
          </cell>
          <cell r="H6517" t="str">
            <v>范国义</v>
          </cell>
          <cell r="I6517">
            <v>15897676433</v>
          </cell>
        </row>
        <row r="6518">
          <cell r="A6518" t="str">
            <v>德胜恒嘉</v>
          </cell>
          <cell r="B6518" t="str">
            <v>螺纹钢</v>
          </cell>
          <cell r="C6518" t="str">
            <v>HRB400EФ22*9mm</v>
          </cell>
          <cell r="D6518" t="str">
            <v>吨</v>
          </cell>
          <cell r="E6518">
            <v>35</v>
          </cell>
          <cell r="F6518">
            <v>45896</v>
          </cell>
          <cell r="G6518" t="str">
            <v>（中铁一局四公司康新高速TJ1-1标雅加梗隧道）四川省甘孜州康定市雅加梗</v>
          </cell>
          <cell r="H6518" t="str">
            <v>范国义</v>
          </cell>
          <cell r="I6518">
            <v>15897676433</v>
          </cell>
        </row>
        <row r="6519">
          <cell r="A6519" t="str">
            <v>德胜恒嘉</v>
          </cell>
          <cell r="B6519" t="str">
            <v>螺纹钢</v>
          </cell>
          <cell r="C6519" t="str">
            <v>HRB400EФ18*9mm</v>
          </cell>
          <cell r="D6519" t="str">
            <v>吨</v>
          </cell>
          <cell r="E6519">
            <v>35</v>
          </cell>
          <cell r="F6519">
            <v>45896</v>
          </cell>
          <cell r="G6519" t="str">
            <v>（中铁一局四公司康新高速TJ1-1标康定隧道）四川省甘孜州康定市榆林街道甘孜州博物馆旁</v>
          </cell>
          <cell r="H6519" t="str">
            <v>王永强</v>
          </cell>
          <cell r="I6519">
            <v>15929204416</v>
          </cell>
        </row>
        <row r="6520">
          <cell r="A6520" t="str">
            <v>德胜恒嘉</v>
          </cell>
          <cell r="B6520" t="str">
            <v>螺纹钢</v>
          </cell>
          <cell r="C6520" t="str">
            <v>HRB400EФ22*9mm</v>
          </cell>
          <cell r="D6520" t="str">
            <v>吨</v>
          </cell>
          <cell r="E6520">
            <v>35</v>
          </cell>
          <cell r="F6520">
            <v>45896</v>
          </cell>
          <cell r="G6520" t="str">
            <v>（中铁一局四公司康新高速TJ1-1标康定隧道）四川省甘孜州康定市榆林街道甘孜州博物馆旁</v>
          </cell>
          <cell r="H6520" t="str">
            <v>王永强</v>
          </cell>
          <cell r="I6520">
            <v>15929204416</v>
          </cell>
        </row>
        <row r="6521">
          <cell r="A6521" t="str">
            <v>德胜恒嘉</v>
          </cell>
          <cell r="B6521" t="str">
            <v>螺纹钢</v>
          </cell>
          <cell r="C6521" t="str">
            <v>HRB400EФ22*9mm</v>
          </cell>
          <cell r="D6521" t="str">
            <v>吨</v>
          </cell>
          <cell r="E6521">
            <v>70</v>
          </cell>
          <cell r="F6521">
            <v>45896</v>
          </cell>
          <cell r="G6521" t="str">
            <v>（中铁一局四公司康新高速TJ1-1标贡不卡隧道）四川省甘孜州康定市折多塘村车管所旁</v>
          </cell>
          <cell r="H6521" t="str">
            <v>李彰</v>
          </cell>
          <cell r="I6521">
            <v>18523285235</v>
          </cell>
        </row>
        <row r="6522">
          <cell r="A6522" t="str">
            <v>德胜恒嘉</v>
          </cell>
          <cell r="B6522" t="str">
            <v>螺纹钢</v>
          </cell>
          <cell r="C6522" t="str">
            <v>HRB400EФ22*9m</v>
          </cell>
          <cell r="D6522" t="str">
            <v>吨</v>
          </cell>
          <cell r="E6522">
            <v>70</v>
          </cell>
          <cell r="F6522">
            <v>45896</v>
          </cell>
          <cell r="G6522" t="str">
            <v>（中铁一局四公司康新高速TJ1-1标吉拉隧道）四川省甘孜州康定市折多塘村车管所旁</v>
          </cell>
          <cell r="H6522" t="str">
            <v>李彰</v>
          </cell>
          <cell r="I6522">
            <v>18523285235</v>
          </cell>
        </row>
        <row r="6523">
          <cell r="A6523" t="str">
            <v>润耀</v>
          </cell>
          <cell r="B6523" t="str">
            <v>盘螺</v>
          </cell>
          <cell r="C6523" t="str">
            <v>HRB400E Φ8</v>
          </cell>
          <cell r="D6523" t="str">
            <v>吨</v>
          </cell>
          <cell r="E6523">
            <v>12</v>
          </cell>
          <cell r="F6523">
            <v>45896</v>
          </cell>
          <cell r="G6523" t="str">
            <v>(五冶建设扩建艺体中学二期工程)四川省成都市双流区光荣路成都艺体中学南200米</v>
          </cell>
          <cell r="H6523" t="str">
            <v>谢序强</v>
          </cell>
          <cell r="I6523">
            <v>13458588232</v>
          </cell>
        </row>
        <row r="6524">
          <cell r="A6524" t="str">
            <v>润耀</v>
          </cell>
          <cell r="B6524" t="str">
            <v>盘螺</v>
          </cell>
          <cell r="C6524" t="str">
            <v>HRB400E Φ10</v>
          </cell>
          <cell r="D6524" t="str">
            <v>吨</v>
          </cell>
          <cell r="E6524">
            <v>10</v>
          </cell>
          <cell r="F6524">
            <v>45896</v>
          </cell>
          <cell r="G6524" t="str">
            <v>(五冶建设扩建艺体中学二期工程)四川省成都市双流区光荣路成都艺体中学南200米</v>
          </cell>
          <cell r="H6524" t="str">
            <v>谢序强</v>
          </cell>
          <cell r="I6524">
            <v>13458588232</v>
          </cell>
        </row>
        <row r="6525">
          <cell r="A6525" t="str">
            <v>润耀</v>
          </cell>
          <cell r="B6525" t="str">
            <v>螺纹钢</v>
          </cell>
          <cell r="C6525" t="str">
            <v>HRB500E Φ25</v>
          </cell>
          <cell r="D6525" t="str">
            <v>吨</v>
          </cell>
          <cell r="E6525">
            <v>50</v>
          </cell>
          <cell r="F6525">
            <v>45896</v>
          </cell>
          <cell r="G6525" t="str">
            <v>(五冶建设扩建艺体中学二期工程)四川省成都市双流区光荣路成都艺体中学南200米</v>
          </cell>
          <cell r="H6525" t="str">
            <v>谢序强</v>
          </cell>
          <cell r="I6525">
            <v>13458588232</v>
          </cell>
        </row>
        <row r="6526">
          <cell r="A6526" t="str">
            <v>润耀</v>
          </cell>
          <cell r="B6526" t="str">
            <v>螺纹钢</v>
          </cell>
          <cell r="C6526" t="str">
            <v>HRB400E Φ22 9m</v>
          </cell>
          <cell r="D6526" t="str">
            <v>吨</v>
          </cell>
          <cell r="E6526">
            <v>70</v>
          </cell>
          <cell r="F6526">
            <v>45896</v>
          </cell>
          <cell r="G6526" t="str">
            <v>(五冶建设龙泉芙蓉花语项目-1,3地块)龙泉驿区北川路双堰塘钓鱼东100米(北川路)</v>
          </cell>
          <cell r="H6526" t="str">
            <v>祝</v>
          </cell>
          <cell r="I6526">
            <v>15583590797</v>
          </cell>
        </row>
        <row r="6527">
          <cell r="A6527" t="str">
            <v>吉晨盛泰</v>
          </cell>
          <cell r="B6527" t="str">
            <v>盘螺</v>
          </cell>
          <cell r="C6527" t="str">
            <v>HRB400EΦ6</v>
          </cell>
          <cell r="D6527" t="str">
            <v>吨</v>
          </cell>
          <cell r="E6527">
            <v>12</v>
          </cell>
          <cell r="F6527">
            <v>45896</v>
          </cell>
          <cell r="G6527" t="str">
            <v>（中铁一局四公司西昭高速6标4分部）四川省凉山彝族自治州昭觉县杨日占里1#梁场</v>
          </cell>
          <cell r="H6527" t="str">
            <v>马占全</v>
          </cell>
          <cell r="I6527">
            <v>18189516465</v>
          </cell>
        </row>
        <row r="6528">
          <cell r="A6528" t="str">
            <v>吉晨盛泰</v>
          </cell>
          <cell r="B6528" t="str">
            <v>盘螺</v>
          </cell>
          <cell r="C6528" t="str">
            <v>HRB400EΦ8</v>
          </cell>
          <cell r="D6528" t="str">
            <v>吨</v>
          </cell>
          <cell r="E6528">
            <v>20</v>
          </cell>
          <cell r="F6528">
            <v>45896</v>
          </cell>
          <cell r="G6528" t="str">
            <v>（中铁一局四公司西昭高速6标4分部）四川省凉山彝族自治州昭觉县杨日占里1#梁场</v>
          </cell>
          <cell r="H6528" t="str">
            <v>马占全</v>
          </cell>
          <cell r="I6528">
            <v>18189516466</v>
          </cell>
        </row>
        <row r="6529">
          <cell r="A6529" t="str">
            <v>吉晨盛泰</v>
          </cell>
          <cell r="B6529" t="str">
            <v>螺纹钢</v>
          </cell>
          <cell r="C6529" t="str">
            <v>HRB400EФ25</v>
          </cell>
          <cell r="D6529" t="str">
            <v>吨</v>
          </cell>
          <cell r="E6529">
            <v>24</v>
          </cell>
          <cell r="F6529">
            <v>45896</v>
          </cell>
          <cell r="G6529" t="str">
            <v>（ 中铁一局四公司西昭高速6标3部）昭觉县洒拉地坡乡三分部山里钢筋场</v>
          </cell>
          <cell r="H6529" t="str">
            <v>陈忠</v>
          </cell>
          <cell r="I6529">
            <v>15730783825</v>
          </cell>
        </row>
        <row r="6530">
          <cell r="A6530" t="str">
            <v>吉晨盛泰</v>
          </cell>
          <cell r="B6530" t="str">
            <v>螺纹钢</v>
          </cell>
          <cell r="C6530" t="str">
            <v>HRB400EФ12</v>
          </cell>
          <cell r="D6530" t="str">
            <v>吨</v>
          </cell>
          <cell r="E6530">
            <v>2</v>
          </cell>
          <cell r="F6530">
            <v>45896</v>
          </cell>
          <cell r="G6530" t="str">
            <v>（ 中铁一局四公司西昭高速6标3部）昭觉县洒拉地坡乡三分部山里钢筋场</v>
          </cell>
          <cell r="H6530" t="str">
            <v>陈忠</v>
          </cell>
          <cell r="I6530">
            <v>15730783825</v>
          </cell>
        </row>
        <row r="6531">
          <cell r="A6531" t="str">
            <v>吉晨盛泰</v>
          </cell>
          <cell r="B6531" t="str">
            <v>螺纹钢</v>
          </cell>
          <cell r="C6531" t="str">
            <v>HRB400EФ28</v>
          </cell>
          <cell r="D6531" t="str">
            <v>吨</v>
          </cell>
          <cell r="E6531">
            <v>300</v>
          </cell>
          <cell r="F6531">
            <v>45896</v>
          </cell>
          <cell r="G6531" t="str">
            <v>（ 中铁一局四公司西昭高速6标3部）昭觉县洒拉地坡乡三分部山里钢筋场</v>
          </cell>
          <cell r="H6531" t="str">
            <v>陈忠</v>
          </cell>
          <cell r="I6531">
            <v>15730783825</v>
          </cell>
        </row>
        <row r="6532">
          <cell r="A6532" t="str">
            <v>吉晨盛泰</v>
          </cell>
          <cell r="B6532" t="str">
            <v>螺纹钢</v>
          </cell>
          <cell r="C6532" t="str">
            <v>HRB400EФ14</v>
          </cell>
          <cell r="D6532" t="str">
            <v>吨</v>
          </cell>
          <cell r="E6532">
            <v>30</v>
          </cell>
          <cell r="F6532">
            <v>45896</v>
          </cell>
          <cell r="G6532" t="str">
            <v>（中铁一局四公司西昭高速6标2分部）四川省凉山彝族自治州昭觉县G348哈洛觉底</v>
          </cell>
          <cell r="H6532" t="str">
            <v>刘振利</v>
          </cell>
          <cell r="I6532">
            <v>17791512983</v>
          </cell>
        </row>
        <row r="6533">
          <cell r="A6533" t="str">
            <v>吉晨盛泰</v>
          </cell>
          <cell r="B6533" t="str">
            <v>螺纹钢</v>
          </cell>
          <cell r="C6533" t="str">
            <v>HRB400EФ22</v>
          </cell>
          <cell r="D6533" t="str">
            <v>吨</v>
          </cell>
          <cell r="E6533">
            <v>70</v>
          </cell>
          <cell r="F6533">
            <v>45896</v>
          </cell>
          <cell r="G6533" t="str">
            <v>（中铁一局四公司西昭高速6标2分部）四川省凉山彝族自治州昭觉县G348哈洛觉底</v>
          </cell>
          <cell r="H6533" t="str">
            <v>刘振利</v>
          </cell>
          <cell r="I6533">
            <v>17791512983</v>
          </cell>
        </row>
        <row r="6534">
          <cell r="A6534" t="str">
            <v>钢固融</v>
          </cell>
          <cell r="B6534" t="str">
            <v>螺纹钢</v>
          </cell>
          <cell r="C6534" t="str">
            <v>HRB400EФ25*9m</v>
          </cell>
          <cell r="D6534" t="str">
            <v>吨</v>
          </cell>
          <cell r="E6534">
            <v>3</v>
          </cell>
          <cell r="F6534">
            <v>45897</v>
          </cell>
          <cell r="G6534" t="str">
            <v>（成铁西物松潘项目）松潘县东龙村“村民活动中心升级建设”工程、松潘县烟囱村“修缮入村道路”工程、松潘县镇江关村“文化广场建设”工程项目部</v>
          </cell>
          <cell r="H6534" t="str">
            <v>黄永福</v>
          </cell>
          <cell r="I6534" t="str">
            <v>15982823571</v>
          </cell>
        </row>
        <row r="6535">
          <cell r="A6535" t="str">
            <v>钢固融</v>
          </cell>
          <cell r="B6535" t="str">
            <v>螺纹钢</v>
          </cell>
          <cell r="C6535" t="str">
            <v>HRB400EФ14*9m</v>
          </cell>
          <cell r="D6535" t="str">
            <v>吨</v>
          </cell>
          <cell r="E6535">
            <v>3</v>
          </cell>
          <cell r="F6535">
            <v>45897</v>
          </cell>
          <cell r="G6535" t="str">
            <v>（成铁西物松潘项目）松潘县东龙村“村民活动中心升级建设”工程、松潘县烟囱村“修缮入村道路”工程、松潘县镇江关村“文化广场建设”工程项目部</v>
          </cell>
          <cell r="H6535" t="str">
            <v>黄永福</v>
          </cell>
          <cell r="I6535" t="str">
            <v>15982823571</v>
          </cell>
        </row>
        <row r="6536">
          <cell r="A6536" t="str">
            <v>钢固融</v>
          </cell>
          <cell r="B6536" t="str">
            <v>盘螺</v>
          </cell>
          <cell r="C6536" t="str">
            <v>HRB400EФ10</v>
          </cell>
          <cell r="D6536" t="str">
            <v>吨</v>
          </cell>
          <cell r="E6536">
            <v>3</v>
          </cell>
          <cell r="F6536">
            <v>45897</v>
          </cell>
          <cell r="G6536" t="str">
            <v>（成铁西物松潘项目）松潘县东龙村“村民活动中心升级建设”工程、松潘县烟囱村“修缮入村道路”工程、松潘县镇江关村“文化广场建设”工程项目部</v>
          </cell>
          <cell r="H6536" t="str">
            <v>黄永福</v>
          </cell>
          <cell r="I6536" t="str">
            <v>15982823571</v>
          </cell>
        </row>
        <row r="6537">
          <cell r="A6537" t="str">
            <v>钢固融</v>
          </cell>
          <cell r="B6537" t="str">
            <v>盘螺</v>
          </cell>
          <cell r="C6537" t="str">
            <v>HRB400EФ8</v>
          </cell>
          <cell r="D6537" t="str">
            <v>吨</v>
          </cell>
          <cell r="E6537">
            <v>3</v>
          </cell>
          <cell r="F6537">
            <v>45897</v>
          </cell>
          <cell r="G6537" t="str">
            <v>（成铁西物松潘项目）松潘县东龙村“村民活动中心升级建设”工程、松潘县烟囱村“修缮入村道路”工程、松潘县镇江关村“文化广场建设”工程项目部</v>
          </cell>
          <cell r="H6537" t="str">
            <v>黄永福</v>
          </cell>
          <cell r="I6537">
            <v>15982823571</v>
          </cell>
        </row>
        <row r="6538">
          <cell r="A6538" t="str">
            <v>德胜</v>
          </cell>
          <cell r="B6538" t="str">
            <v>螺纹钢</v>
          </cell>
          <cell r="C6538" t="str">
            <v>HRB400EФ20*9m</v>
          </cell>
          <cell r="D6538" t="str">
            <v>吨</v>
          </cell>
          <cell r="E6538">
            <v>35</v>
          </cell>
          <cell r="F6538">
            <v>45897</v>
          </cell>
          <cell r="G6538" t="str">
            <v>（成铁西物-广元项目）广元市利州区女皇路255号广元铁路综合物流基地工程项目</v>
          </cell>
          <cell r="H6538" t="str">
            <v>黄永福</v>
          </cell>
          <cell r="I6538" t="str">
            <v>15982823571</v>
          </cell>
        </row>
        <row r="6539">
          <cell r="A6539" t="str">
            <v>润耀</v>
          </cell>
          <cell r="B6539" t="str">
            <v>盘螺</v>
          </cell>
          <cell r="C6539" t="str">
            <v>HRB400E Φ6</v>
          </cell>
          <cell r="D6539" t="str">
            <v>吨</v>
          </cell>
          <cell r="E6539">
            <v>2</v>
          </cell>
          <cell r="F6539">
            <v>45897</v>
          </cell>
          <cell r="G6539" t="str">
            <v>（华西简阳西城嘉苑）四川省成都市简阳市简城街道高屋村</v>
          </cell>
          <cell r="H6539" t="str">
            <v>张瀚镭</v>
          </cell>
          <cell r="I6539">
            <v>15884666220</v>
          </cell>
        </row>
        <row r="6540">
          <cell r="A6540" t="str">
            <v>润耀</v>
          </cell>
          <cell r="B6540" t="str">
            <v>盘螺</v>
          </cell>
          <cell r="C6540" t="str">
            <v>HRB400E Φ10</v>
          </cell>
          <cell r="D6540" t="str">
            <v>吨</v>
          </cell>
          <cell r="E6540">
            <v>105</v>
          </cell>
          <cell r="F6540">
            <v>45897</v>
          </cell>
          <cell r="G6540" t="str">
            <v>（华西简阳西城嘉苑）四川省成都市简阳市简城街道高屋村</v>
          </cell>
          <cell r="H6540" t="str">
            <v>张瀚镭</v>
          </cell>
          <cell r="I6540">
            <v>15884666220</v>
          </cell>
        </row>
        <row r="6541">
          <cell r="A6541" t="str">
            <v>润耀</v>
          </cell>
          <cell r="B6541" t="str">
            <v>盘螺</v>
          </cell>
          <cell r="C6541" t="str">
            <v>HRB400E Φ12</v>
          </cell>
          <cell r="D6541" t="str">
            <v>吨</v>
          </cell>
          <cell r="E6541">
            <v>12</v>
          </cell>
          <cell r="F6541">
            <v>45897</v>
          </cell>
          <cell r="G6541" t="str">
            <v>（华西简阳西城嘉苑）四川省成都市简阳市简城街道高屋村</v>
          </cell>
          <cell r="H6541" t="str">
            <v>张瀚镭</v>
          </cell>
          <cell r="I6541">
            <v>15884666220</v>
          </cell>
        </row>
        <row r="6542">
          <cell r="A6542" t="str">
            <v>润耀</v>
          </cell>
          <cell r="B6542" t="str">
            <v>螺纹钢</v>
          </cell>
          <cell r="C6542" t="str">
            <v>HRB400E Φ14 9m</v>
          </cell>
          <cell r="D6542" t="str">
            <v>吨</v>
          </cell>
          <cell r="E6542">
            <v>10</v>
          </cell>
          <cell r="F6542">
            <v>45897</v>
          </cell>
          <cell r="G6542" t="str">
            <v>（华西简阳西城嘉苑）四川省成都市简阳市简城街道高屋村</v>
          </cell>
          <cell r="H6542" t="str">
            <v>张瀚镭</v>
          </cell>
          <cell r="I6542">
            <v>15884666220</v>
          </cell>
        </row>
        <row r="6543">
          <cell r="A6543" t="str">
            <v>润耀</v>
          </cell>
          <cell r="B6543" t="str">
            <v>螺纹钢</v>
          </cell>
          <cell r="C6543" t="str">
            <v>HRB400E Φ16 9m</v>
          </cell>
          <cell r="D6543" t="str">
            <v>吨</v>
          </cell>
          <cell r="E6543">
            <v>14</v>
          </cell>
          <cell r="F6543">
            <v>45897</v>
          </cell>
          <cell r="G6543" t="str">
            <v>（华西简阳西城嘉苑）四川省成都市简阳市简城街道高屋村</v>
          </cell>
          <cell r="H6543" t="str">
            <v>张瀚镭</v>
          </cell>
          <cell r="I6543">
            <v>15884666220</v>
          </cell>
        </row>
        <row r="6544">
          <cell r="A6544" t="str">
            <v>润耀</v>
          </cell>
          <cell r="B6544" t="str">
            <v>螺纹钢</v>
          </cell>
          <cell r="C6544" t="str">
            <v>HRB400E Φ18 9m</v>
          </cell>
          <cell r="D6544" t="str">
            <v>吨</v>
          </cell>
          <cell r="E6544">
            <v>6</v>
          </cell>
          <cell r="F6544">
            <v>45897</v>
          </cell>
          <cell r="G6544" t="str">
            <v>（华西简阳西城嘉苑）四川省成都市简阳市简城街道高屋村</v>
          </cell>
          <cell r="H6544" t="str">
            <v>张瀚镭</v>
          </cell>
          <cell r="I6544">
            <v>15884666220</v>
          </cell>
        </row>
        <row r="6545">
          <cell r="A6545" t="str">
            <v>润耀</v>
          </cell>
          <cell r="B6545" t="str">
            <v>螺纹钢</v>
          </cell>
          <cell r="C6545" t="str">
            <v>HRB400E Φ20 9m</v>
          </cell>
          <cell r="D6545" t="str">
            <v>吨</v>
          </cell>
          <cell r="E6545">
            <v>41</v>
          </cell>
          <cell r="F6545">
            <v>45897</v>
          </cell>
          <cell r="G6545" t="str">
            <v>（华西简阳西城嘉苑）四川省成都市简阳市简城街道高屋村</v>
          </cell>
          <cell r="H6545" t="str">
            <v>张瀚镭</v>
          </cell>
          <cell r="I6545">
            <v>15884666220</v>
          </cell>
        </row>
        <row r="6546">
          <cell r="A6546" t="str">
            <v>润耀</v>
          </cell>
          <cell r="B6546" t="str">
            <v>螺纹钢</v>
          </cell>
          <cell r="C6546" t="str">
            <v>HRB400E Φ22 9m</v>
          </cell>
          <cell r="D6546" t="str">
            <v>吨</v>
          </cell>
          <cell r="E6546">
            <v>3</v>
          </cell>
          <cell r="F6546">
            <v>45897</v>
          </cell>
          <cell r="G6546" t="str">
            <v>（华西简阳西城嘉苑）四川省成都市简阳市简城街道高屋村</v>
          </cell>
          <cell r="H6546" t="str">
            <v>张瀚镭</v>
          </cell>
          <cell r="I6546">
            <v>15884666220</v>
          </cell>
        </row>
        <row r="6547">
          <cell r="A6547" t="str">
            <v>润耀</v>
          </cell>
          <cell r="B6547" t="str">
            <v>螺纹钢</v>
          </cell>
          <cell r="C6547" t="str">
            <v>HRB400E Φ25 9m</v>
          </cell>
          <cell r="D6547" t="str">
            <v>吨</v>
          </cell>
          <cell r="E6547">
            <v>71</v>
          </cell>
          <cell r="F6547">
            <v>45897</v>
          </cell>
          <cell r="G6547" t="str">
            <v>（华西简阳西城嘉苑）四川省成都市简阳市简城街道高屋村</v>
          </cell>
          <cell r="H6547" t="str">
            <v>张瀚镭</v>
          </cell>
          <cell r="I6547">
            <v>15884666220</v>
          </cell>
        </row>
        <row r="6548">
          <cell r="A6548" t="str">
            <v>润耀</v>
          </cell>
          <cell r="B6548" t="str">
            <v>螺纹钢</v>
          </cell>
          <cell r="C6548" t="str">
            <v>HRB500E Φ25</v>
          </cell>
          <cell r="D6548" t="str">
            <v>吨</v>
          </cell>
          <cell r="E6548">
            <v>20</v>
          </cell>
          <cell r="F6548">
            <v>45897</v>
          </cell>
          <cell r="G6548" t="str">
            <v>（华西简阳西城嘉苑）四川省成都市简阳市简城街道高屋村</v>
          </cell>
          <cell r="H6548" t="str">
            <v>张瀚镭</v>
          </cell>
          <cell r="I6548">
            <v>15884666220</v>
          </cell>
        </row>
        <row r="6549">
          <cell r="A6549" t="str">
            <v>吉晨盛泰</v>
          </cell>
          <cell r="B6549" t="str">
            <v>盘螺</v>
          </cell>
          <cell r="C6549" t="str">
            <v>HRB400EΦ6</v>
          </cell>
          <cell r="D6549" t="str">
            <v>吨</v>
          </cell>
          <cell r="E6549">
            <v>12</v>
          </cell>
          <cell r="F6549">
            <v>45897</v>
          </cell>
          <cell r="G6549" t="str">
            <v>（中铁一局四公司西昭高速6标4分部）四川省凉山彝族自治州昭觉县杨日占里1#梁场</v>
          </cell>
          <cell r="H6549" t="str">
            <v>马占全</v>
          </cell>
          <cell r="I6549">
            <v>18189516465</v>
          </cell>
        </row>
        <row r="6550">
          <cell r="A6550" t="str">
            <v>吉晨盛泰</v>
          </cell>
          <cell r="B6550" t="str">
            <v>盘螺</v>
          </cell>
          <cell r="C6550" t="str">
            <v>HRB400EΦ8</v>
          </cell>
          <cell r="D6550" t="str">
            <v>吨</v>
          </cell>
          <cell r="E6550">
            <v>20</v>
          </cell>
          <cell r="F6550">
            <v>45897</v>
          </cell>
          <cell r="G6550" t="str">
            <v>（中铁一局四公司西昭高速6标4分部）四川省凉山彝族自治州昭觉县杨日占里1#梁场</v>
          </cell>
          <cell r="H6550" t="str">
            <v>马占全</v>
          </cell>
          <cell r="I6550">
            <v>18189516466</v>
          </cell>
        </row>
        <row r="6551">
          <cell r="A6551" t="str">
            <v>吉晨盛泰</v>
          </cell>
          <cell r="B6551" t="str">
            <v>螺纹钢</v>
          </cell>
          <cell r="C6551" t="str">
            <v>HRB400EФ25</v>
          </cell>
          <cell r="D6551" t="str">
            <v>吨</v>
          </cell>
          <cell r="E6551">
            <v>24</v>
          </cell>
          <cell r="F6551">
            <v>45897</v>
          </cell>
          <cell r="G6551" t="str">
            <v>（ 中铁一局四公司西昭高速6标3部）昭觉县洒拉地坡乡三分部山里钢筋场</v>
          </cell>
          <cell r="H6551" t="str">
            <v>陈忠</v>
          </cell>
          <cell r="I6551">
            <v>15730783825</v>
          </cell>
        </row>
        <row r="6552">
          <cell r="A6552" t="str">
            <v>吉晨盛泰</v>
          </cell>
          <cell r="B6552" t="str">
            <v>螺纹钢</v>
          </cell>
          <cell r="C6552" t="str">
            <v>HRB400EФ12</v>
          </cell>
          <cell r="D6552" t="str">
            <v>吨</v>
          </cell>
          <cell r="E6552">
            <v>2</v>
          </cell>
          <cell r="F6552">
            <v>45897</v>
          </cell>
          <cell r="G6552" t="str">
            <v>（ 中铁一局四公司西昭高速6标3部）昭觉县洒拉地坡乡三分部山里钢筋场</v>
          </cell>
          <cell r="H6552" t="str">
            <v>陈忠</v>
          </cell>
          <cell r="I6552">
            <v>15730783825</v>
          </cell>
        </row>
        <row r="6553">
          <cell r="A6553" t="str">
            <v>吉晨盛泰</v>
          </cell>
          <cell r="B6553" t="str">
            <v>螺纹钢</v>
          </cell>
          <cell r="C6553" t="str">
            <v>HRB400EФ28</v>
          </cell>
          <cell r="D6553" t="str">
            <v>吨</v>
          </cell>
          <cell r="E6553">
            <v>300</v>
          </cell>
          <cell r="F6553">
            <v>45897</v>
          </cell>
          <cell r="G6553" t="str">
            <v>（ 中铁一局四公司西昭高速6标3部）昭觉县洒拉地坡乡三分部山里钢筋场</v>
          </cell>
          <cell r="H6553" t="str">
            <v>陈忠</v>
          </cell>
          <cell r="I6553">
            <v>15730783825</v>
          </cell>
        </row>
        <row r="6554">
          <cell r="A6554" t="str">
            <v>吉晨盛泰</v>
          </cell>
          <cell r="B6554" t="str">
            <v>螺纹钢</v>
          </cell>
          <cell r="C6554" t="str">
            <v>HRB400EФ14</v>
          </cell>
          <cell r="D6554" t="str">
            <v>吨</v>
          </cell>
          <cell r="E6554">
            <v>30</v>
          </cell>
          <cell r="F6554">
            <v>45897</v>
          </cell>
          <cell r="G6554" t="str">
            <v>（中铁一局四公司西昭高速6标2分部）四川省凉山彝族自治州昭觉县G348哈洛觉底</v>
          </cell>
          <cell r="H6554" t="str">
            <v>刘振利</v>
          </cell>
          <cell r="I6554">
            <v>17791512983</v>
          </cell>
        </row>
        <row r="6555">
          <cell r="A6555" t="str">
            <v>吉晨盛泰</v>
          </cell>
          <cell r="B6555" t="str">
            <v>螺纹钢</v>
          </cell>
          <cell r="C6555" t="str">
            <v>HRB400EФ22</v>
          </cell>
          <cell r="D6555" t="str">
            <v>吨</v>
          </cell>
          <cell r="E6555">
            <v>70</v>
          </cell>
          <cell r="F6555">
            <v>45897</v>
          </cell>
          <cell r="G6555" t="str">
            <v>（中铁一局四公司西昭高速6标2分部）四川省凉山彝族自治州昭觉县G348哈洛觉底</v>
          </cell>
          <cell r="H6555" t="str">
            <v>刘振利</v>
          </cell>
          <cell r="I6555">
            <v>17791512983</v>
          </cell>
        </row>
        <row r="6556">
          <cell r="A6556" t="str">
            <v>德胜恒嘉</v>
          </cell>
          <cell r="B6556" t="str">
            <v>螺纹钢</v>
          </cell>
          <cell r="C6556" t="str">
            <v>HRB400E Φ12×9米</v>
          </cell>
          <cell r="D6556" t="str">
            <v>吨</v>
          </cell>
          <cell r="E6556">
            <v>24</v>
          </cell>
          <cell r="F6556">
            <v>45898</v>
          </cell>
          <cell r="G6556" t="str">
            <v>（自永1标八局二分公司二分部）自贡市仙市枢纽</v>
          </cell>
          <cell r="H6556" t="str">
            <v>李锐</v>
          </cell>
          <cell r="I6556">
            <v>13890668545</v>
          </cell>
        </row>
        <row r="6557">
          <cell r="A6557" t="str">
            <v>德胜恒嘉</v>
          </cell>
          <cell r="B6557" t="str">
            <v>螺纹钢</v>
          </cell>
          <cell r="C6557" t="str">
            <v>HRB400E Φ16×9米</v>
          </cell>
          <cell r="D6557" t="str">
            <v>吨</v>
          </cell>
          <cell r="E6557">
            <v>13</v>
          </cell>
          <cell r="F6557">
            <v>45898</v>
          </cell>
          <cell r="G6557" t="str">
            <v>（自永1标八局二分公司二分部）自贡市仙市枢纽</v>
          </cell>
          <cell r="H6557" t="str">
            <v>李锐</v>
          </cell>
          <cell r="I6557">
            <v>13890668545</v>
          </cell>
        </row>
        <row r="6558">
          <cell r="A6558" t="str">
            <v>德胜恒嘉</v>
          </cell>
          <cell r="B6558" t="str">
            <v>螺纹钢</v>
          </cell>
          <cell r="C6558" t="str">
            <v>HRB400E Φ28×9米</v>
          </cell>
          <cell r="D6558" t="str">
            <v>吨</v>
          </cell>
          <cell r="E6558">
            <v>108</v>
          </cell>
          <cell r="F6558">
            <v>45898</v>
          </cell>
          <cell r="G6558" t="str">
            <v>（自永1标八局二分公司二分部）自贡市仙市枢纽</v>
          </cell>
          <cell r="H6558" t="str">
            <v>李锐</v>
          </cell>
          <cell r="I6558">
            <v>13890668545</v>
          </cell>
        </row>
        <row r="6559">
          <cell r="A6559" t="str">
            <v>德胜恒嘉</v>
          </cell>
          <cell r="B6559" t="str">
            <v>螺纹钢</v>
          </cell>
          <cell r="C6559" t="str">
            <v>HRB400E Φ25×19米</v>
          </cell>
          <cell r="D6559" t="str">
            <v>吨</v>
          </cell>
          <cell r="E6559">
            <v>35</v>
          </cell>
          <cell r="F6559">
            <v>45898</v>
          </cell>
          <cell r="G6559" t="str">
            <v>（自永高速-自永3标六局交通分公司）四川省内江市隆昌市圣灯镇自永项目3标隆昌市圣灯镇中心学校</v>
          </cell>
          <cell r="H6559" t="str">
            <v>李工</v>
          </cell>
          <cell r="I6559">
            <v>19212995868</v>
          </cell>
        </row>
        <row r="6560">
          <cell r="A6560" t="str">
            <v>钢固融</v>
          </cell>
          <cell r="B6560" t="str">
            <v>高线</v>
          </cell>
          <cell r="C6560" t="str">
            <v>HPB300 Φ10</v>
          </cell>
          <cell r="D6560" t="str">
            <v>吨</v>
          </cell>
          <cell r="E6560">
            <v>35</v>
          </cell>
          <cell r="F6560">
            <v>45898</v>
          </cell>
          <cell r="G6560" t="str">
            <v>（自永2标九局西南分公司钢筋棚）四川省自贡市骑龙镇大湾村</v>
          </cell>
          <cell r="H6560" t="str">
            <v>袁洪浩</v>
          </cell>
          <cell r="I6560">
            <v>18272354498</v>
          </cell>
        </row>
        <row r="6561">
          <cell r="A6561" t="str">
            <v>钢固融</v>
          </cell>
          <cell r="B6561" t="str">
            <v>盘螺</v>
          </cell>
          <cell r="C6561" t="str">
            <v>HRB400E Φ12</v>
          </cell>
          <cell r="D6561" t="str">
            <v>吨</v>
          </cell>
          <cell r="E6561">
            <v>35</v>
          </cell>
          <cell r="F6561">
            <v>45898</v>
          </cell>
          <cell r="G6561" t="str">
            <v>（自永2标九局西南分公司钢筋棚）四川省自贡市骑龙镇大湾村</v>
          </cell>
          <cell r="H6561" t="str">
            <v>袁洪浩</v>
          </cell>
          <cell r="I6561">
            <v>18272354498</v>
          </cell>
        </row>
        <row r="6562">
          <cell r="A6562" t="str">
            <v>晋邦</v>
          </cell>
          <cell r="B6562" t="str">
            <v>螺纹钢</v>
          </cell>
          <cell r="C6562" t="str">
            <v>HRB500E Φ22</v>
          </cell>
          <cell r="D6562" t="str">
            <v>吨</v>
          </cell>
          <cell r="E6562">
            <v>3</v>
          </cell>
          <cell r="F6562">
            <v>45898</v>
          </cell>
          <cell r="G6562" t="str">
            <v>（商投建工达州中医药科技园-4工区-11号楼）达州市通川区达州中医药职业学院犀牛大道北段</v>
          </cell>
          <cell r="H6562" t="str">
            <v>张扬</v>
          </cell>
          <cell r="I6562">
            <v>18381904567</v>
          </cell>
        </row>
        <row r="6563">
          <cell r="A6563" t="str">
            <v>晋邦</v>
          </cell>
          <cell r="B6563" t="str">
            <v>螺纹钢</v>
          </cell>
          <cell r="C6563" t="str">
            <v>HRB500E Φ25</v>
          </cell>
          <cell r="D6563" t="str">
            <v>吨</v>
          </cell>
          <cell r="E6563">
            <v>21</v>
          </cell>
          <cell r="F6563">
            <v>45898</v>
          </cell>
          <cell r="G6563" t="str">
            <v>（商投建工达州中医药科技园-4工区-11号楼）达州市通川区达州中医药职业学院犀牛大道北段</v>
          </cell>
          <cell r="H6563" t="str">
            <v>张扬</v>
          </cell>
          <cell r="I6563">
            <v>18381904567</v>
          </cell>
        </row>
        <row r="6564">
          <cell r="A6564" t="str">
            <v>晋邦</v>
          </cell>
          <cell r="B6564" t="str">
            <v>螺纹钢</v>
          </cell>
          <cell r="C6564" t="str">
            <v>HRB500E Φ14</v>
          </cell>
          <cell r="D6564" t="str">
            <v>吨</v>
          </cell>
          <cell r="E6564">
            <v>3</v>
          </cell>
          <cell r="F6564">
            <v>45898</v>
          </cell>
          <cell r="G6564" t="str">
            <v>（商投建工达州中医药科技园-4工区-8号楼）达州市通川区达州中医药职业学院犀牛大道北段</v>
          </cell>
          <cell r="H6564" t="str">
            <v>张扬</v>
          </cell>
          <cell r="I6564">
            <v>18381904567</v>
          </cell>
        </row>
        <row r="6565">
          <cell r="A6565" t="str">
            <v>晋邦</v>
          </cell>
          <cell r="B6565" t="str">
            <v>螺纹钢</v>
          </cell>
          <cell r="C6565" t="str">
            <v>HRB500E Φ16</v>
          </cell>
          <cell r="D6565" t="str">
            <v>吨</v>
          </cell>
          <cell r="E6565">
            <v>12</v>
          </cell>
          <cell r="F6565">
            <v>45898</v>
          </cell>
          <cell r="G6565" t="str">
            <v>（商投建工达州中医药科技园-4工区-8号楼）达州市通川区达州中医药职业学院犀牛大道北段</v>
          </cell>
          <cell r="H6565" t="str">
            <v>张扬</v>
          </cell>
          <cell r="I6565">
            <v>18381904567</v>
          </cell>
        </row>
        <row r="6566">
          <cell r="A6566" t="str">
            <v>晋邦</v>
          </cell>
          <cell r="B6566" t="str">
            <v>螺纹钢</v>
          </cell>
          <cell r="C6566" t="str">
            <v>HRB500E Φ25</v>
          </cell>
          <cell r="D6566" t="str">
            <v>吨</v>
          </cell>
          <cell r="E6566">
            <v>15</v>
          </cell>
          <cell r="F6566">
            <v>45898</v>
          </cell>
          <cell r="G6566" t="str">
            <v>（商投建工达州中医药科技园-4工区-8号楼）达州市通川区达州中医药职业学院犀牛大道北段</v>
          </cell>
          <cell r="H6566" t="str">
            <v>张扬</v>
          </cell>
          <cell r="I6566">
            <v>18381904567</v>
          </cell>
        </row>
        <row r="6567">
          <cell r="A6567" t="str">
            <v>晋邦</v>
          </cell>
          <cell r="B6567" t="str">
            <v>盘螺</v>
          </cell>
          <cell r="C6567" t="str">
            <v>HRB400E Φ8</v>
          </cell>
          <cell r="D6567" t="str">
            <v>吨</v>
          </cell>
          <cell r="E6567">
            <v>6</v>
          </cell>
          <cell r="F6567">
            <v>45898</v>
          </cell>
          <cell r="G6567" t="str">
            <v>（商投建工达州中医药科技园-1工区）达州市通川区达州中医药职业学院犀牛大道北段</v>
          </cell>
          <cell r="H6567" t="str">
            <v>程黄刚</v>
          </cell>
          <cell r="I6567">
            <v>15108211617</v>
          </cell>
        </row>
        <row r="6568">
          <cell r="A6568" t="str">
            <v>晋邦</v>
          </cell>
          <cell r="B6568" t="str">
            <v>盘螺</v>
          </cell>
          <cell r="C6568" t="str">
            <v>HRB400E Φ10</v>
          </cell>
          <cell r="D6568" t="str">
            <v>吨</v>
          </cell>
          <cell r="E6568">
            <v>3</v>
          </cell>
          <cell r="F6568">
            <v>45898</v>
          </cell>
          <cell r="G6568" t="str">
            <v>（商投建工达州中医药科技园-1工区）达州市通川区达州中医药职业学院犀牛大道北段</v>
          </cell>
          <cell r="H6568" t="str">
            <v>程黄刚</v>
          </cell>
          <cell r="I6568">
            <v>15108211617</v>
          </cell>
        </row>
        <row r="6569">
          <cell r="A6569" t="str">
            <v>晋邦</v>
          </cell>
          <cell r="B6569" t="str">
            <v>螺纹钢</v>
          </cell>
          <cell r="C6569" t="str">
            <v>HRB400E Φ20 9m</v>
          </cell>
          <cell r="D6569" t="str">
            <v>吨</v>
          </cell>
          <cell r="E6569">
            <v>15</v>
          </cell>
          <cell r="F6569">
            <v>45898</v>
          </cell>
          <cell r="G6569" t="str">
            <v>（商投建工达州中医药科技园-1工区）达州市通川区达州中医药职业学院犀牛大道北段</v>
          </cell>
          <cell r="H6569" t="str">
            <v>程黄刚</v>
          </cell>
          <cell r="I6569">
            <v>15108211617</v>
          </cell>
        </row>
        <row r="6570">
          <cell r="A6570" t="str">
            <v>晋邦</v>
          </cell>
          <cell r="B6570" t="str">
            <v>螺纹钢</v>
          </cell>
          <cell r="C6570" t="str">
            <v>HRB400E Φ25 9m</v>
          </cell>
          <cell r="D6570" t="str">
            <v>吨</v>
          </cell>
          <cell r="E6570">
            <v>12</v>
          </cell>
          <cell r="F6570">
            <v>45898</v>
          </cell>
          <cell r="G6570" t="str">
            <v>（商投建工达州中医药科技园-1工区）达州市通川区达州中医药职业学院犀牛大道北段</v>
          </cell>
          <cell r="H6570" t="str">
            <v>程黄刚</v>
          </cell>
          <cell r="I6570">
            <v>15108211617</v>
          </cell>
        </row>
        <row r="6571">
          <cell r="A6571" t="str">
            <v>润耀</v>
          </cell>
          <cell r="B6571" t="str">
            <v>螺纹钢</v>
          </cell>
          <cell r="C6571" t="str">
            <v>HRB400E Φ28 9m</v>
          </cell>
          <cell r="D6571" t="str">
            <v>吨</v>
          </cell>
          <cell r="E6571">
            <v>35</v>
          </cell>
          <cell r="F6571">
            <v>45898</v>
          </cell>
          <cell r="G6571" t="str">
            <v>(中铁科研院宜宾泥溪项目)中铁科研院集团有限公司宜宾市泥溪东互通式立交下穿成贵客专铁路工程项目钢筋加工厂</v>
          </cell>
          <cell r="H6571" t="str">
            <v>蔡鹏</v>
          </cell>
          <cell r="I6571">
            <v>19130850820</v>
          </cell>
        </row>
        <row r="6572">
          <cell r="A6572" t="str">
            <v>润耀</v>
          </cell>
          <cell r="B6572" t="str">
            <v>盘圆</v>
          </cell>
          <cell r="C6572" t="str">
            <v>HPB300Ф8</v>
          </cell>
          <cell r="D6572" t="str">
            <v>吨</v>
          </cell>
          <cell r="E6572">
            <v>35</v>
          </cell>
          <cell r="F6572">
            <v>45898</v>
          </cell>
          <cell r="G6572" t="str">
            <v>（中铁一局四公司康新高速TJ1-1标贡不卡隧道）四川省甘孜州康定市折多塘村车管所旁</v>
          </cell>
          <cell r="H6572" t="str">
            <v>李彰</v>
          </cell>
          <cell r="I6572">
            <v>18523285235</v>
          </cell>
        </row>
        <row r="6573">
          <cell r="A6573" t="str">
            <v>润耀</v>
          </cell>
          <cell r="B6573" t="str">
            <v>螺纹钢</v>
          </cell>
          <cell r="C6573" t="str">
            <v>HRB400EФ14*9mm</v>
          </cell>
          <cell r="D6573" t="str">
            <v>吨</v>
          </cell>
          <cell r="E6573">
            <v>70</v>
          </cell>
          <cell r="F6573">
            <v>45898</v>
          </cell>
          <cell r="G6573" t="str">
            <v>（中铁六局呼和公司康新高速TJ4-2标）四川省甘孜藏族自治州康定市新都桥镇东俄罗三村中建八局搅拌站旁</v>
          </cell>
          <cell r="H6573" t="str">
            <v>许文刚</v>
          </cell>
          <cell r="I6573">
            <v>15848808186</v>
          </cell>
        </row>
        <row r="6574">
          <cell r="A6574" t="str">
            <v>润耀</v>
          </cell>
          <cell r="B6574" t="str">
            <v>盘螺</v>
          </cell>
          <cell r="C6574" t="str">
            <v>HRB400E Φ8</v>
          </cell>
          <cell r="D6574" t="str">
            <v>吨</v>
          </cell>
          <cell r="E6574">
            <v>15</v>
          </cell>
          <cell r="F6574">
            <v>45898</v>
          </cell>
          <cell r="G6574" t="str">
            <v>（华西萌海科创农业生态谷）成都市简阳市白金山水库</v>
          </cell>
          <cell r="H6574" t="str">
            <v>石清国</v>
          </cell>
          <cell r="I6574">
            <v>13458642015</v>
          </cell>
        </row>
        <row r="6575">
          <cell r="A6575" t="str">
            <v>润耀</v>
          </cell>
          <cell r="B6575" t="str">
            <v>盘螺</v>
          </cell>
          <cell r="C6575" t="str">
            <v>HRB400E Φ10</v>
          </cell>
          <cell r="D6575" t="str">
            <v>吨</v>
          </cell>
          <cell r="E6575">
            <v>15</v>
          </cell>
          <cell r="F6575">
            <v>45898</v>
          </cell>
          <cell r="G6575" t="str">
            <v>（华西萌海科创农业生态谷）成都市简阳市白金山水库</v>
          </cell>
          <cell r="H6575" t="str">
            <v>石清国</v>
          </cell>
          <cell r="I6575">
            <v>13458642015</v>
          </cell>
        </row>
        <row r="6576">
          <cell r="A6576" t="str">
            <v>润耀</v>
          </cell>
          <cell r="B6576" t="str">
            <v>盘螺</v>
          </cell>
          <cell r="C6576" t="str">
            <v>HRB400E Φ12</v>
          </cell>
          <cell r="D6576" t="str">
            <v>吨</v>
          </cell>
          <cell r="E6576">
            <v>5</v>
          </cell>
          <cell r="F6576">
            <v>45898</v>
          </cell>
          <cell r="G6576" t="str">
            <v>（华西萌海科创农业生态谷）成都市简阳市白金山水库</v>
          </cell>
          <cell r="H6576" t="str">
            <v>石清国</v>
          </cell>
          <cell r="I6576">
            <v>13458642015</v>
          </cell>
        </row>
        <row r="6577">
          <cell r="A6577" t="str">
            <v>润耀</v>
          </cell>
          <cell r="B6577" t="str">
            <v>螺纹钢</v>
          </cell>
          <cell r="C6577" t="str">
            <v>HRB400E Φ12 9m</v>
          </cell>
          <cell r="D6577" t="str">
            <v>吨</v>
          </cell>
          <cell r="E6577">
            <v>5</v>
          </cell>
          <cell r="F6577">
            <v>45898</v>
          </cell>
          <cell r="G6577" t="str">
            <v>（华西萌海科创农业生态谷）成都市简阳市白金山水库</v>
          </cell>
          <cell r="H6577" t="str">
            <v>石清国</v>
          </cell>
          <cell r="I6577">
            <v>13458642015</v>
          </cell>
        </row>
        <row r="6578">
          <cell r="A6578" t="str">
            <v>润耀</v>
          </cell>
          <cell r="B6578" t="str">
            <v>螺纹钢</v>
          </cell>
          <cell r="C6578" t="str">
            <v>HRB400E Φ28 9m</v>
          </cell>
          <cell r="D6578" t="str">
            <v>吨</v>
          </cell>
          <cell r="E6578">
            <v>6</v>
          </cell>
          <cell r="F6578">
            <v>45898</v>
          </cell>
          <cell r="G6578" t="str">
            <v>（华西萌海科创农业生态谷）成都市简阳市白金山水库</v>
          </cell>
          <cell r="H6578" t="str">
            <v>石清国</v>
          </cell>
          <cell r="I6578">
            <v>13458642015</v>
          </cell>
        </row>
        <row r="6579">
          <cell r="A6579" t="str">
            <v>润耀</v>
          </cell>
          <cell r="B6579" t="str">
            <v>螺纹钢</v>
          </cell>
          <cell r="C6579" t="str">
            <v>HRB500E Φ25</v>
          </cell>
          <cell r="D6579" t="str">
            <v>吨</v>
          </cell>
          <cell r="E6579">
            <v>25</v>
          </cell>
          <cell r="F6579">
            <v>45898</v>
          </cell>
          <cell r="G6579" t="str">
            <v>（华西萌海科创农业生态谷）成都市简阳市白金山水库</v>
          </cell>
          <cell r="H6579" t="str">
            <v>石清国</v>
          </cell>
          <cell r="I6579">
            <v>13458642015</v>
          </cell>
        </row>
        <row r="6580">
          <cell r="A6580" t="str">
            <v>德胜恒嘉</v>
          </cell>
          <cell r="B6580" t="str">
            <v>螺纹钢</v>
          </cell>
          <cell r="C6580" t="str">
            <v>HRB400EФ25*9mm</v>
          </cell>
          <cell r="D6580" t="str">
            <v>吨</v>
          </cell>
          <cell r="E6580">
            <v>35</v>
          </cell>
          <cell r="F6580">
            <v>45899</v>
          </cell>
          <cell r="G6580" t="str">
            <v>（中铁一局四公司康新高速TJ1-1标雅加梗隧道）四川省甘孜州康定市雅加梗路基</v>
          </cell>
          <cell r="H6580" t="str">
            <v>刘子任</v>
          </cell>
          <cell r="I6580">
            <v>18784539677</v>
          </cell>
        </row>
        <row r="6581">
          <cell r="A6581" t="str">
            <v>德胜恒嘉</v>
          </cell>
          <cell r="B6581" t="str">
            <v>螺纹钢</v>
          </cell>
          <cell r="C6581" t="str">
            <v>HRB400E Φ25 9m</v>
          </cell>
          <cell r="D6581" t="str">
            <v>吨</v>
          </cell>
          <cell r="E6581">
            <v>105</v>
          </cell>
          <cell r="F6581">
            <v>45899</v>
          </cell>
          <cell r="G6581" t="str">
            <v>（中铁二局-成渝扩容4标）四川省成都市简阳市杨家镇桐子湾村二局拌合站</v>
          </cell>
          <cell r="H6581" t="str">
            <v>陈钢</v>
          </cell>
          <cell r="I6581">
            <v>13018165813</v>
          </cell>
        </row>
        <row r="6582">
          <cell r="A6582" t="str">
            <v>德胜恒嘉</v>
          </cell>
          <cell r="B6582" t="str">
            <v>螺纹钢</v>
          </cell>
          <cell r="C6582" t="str">
            <v>HRB400E Φ25*12m</v>
          </cell>
          <cell r="D6582" t="str">
            <v>吨</v>
          </cell>
          <cell r="E6582">
            <v>35</v>
          </cell>
          <cell r="F6582">
            <v>45899</v>
          </cell>
          <cell r="G6582" t="str">
            <v>（中铁广州局-成渝扩容2标）成渝扩容项目ZCB3-2标2#钢筋厂【雁江区联盟桥东北50米(资资路) 】</v>
          </cell>
          <cell r="H6582" t="str">
            <v>刘沛琦</v>
          </cell>
          <cell r="I6582">
            <v>18011784798</v>
          </cell>
        </row>
        <row r="6583">
          <cell r="A6583" t="str">
            <v>钢固融</v>
          </cell>
          <cell r="B6583" t="str">
            <v>高线</v>
          </cell>
          <cell r="C6583" t="str">
            <v>HPB300Φ12</v>
          </cell>
          <cell r="D6583" t="str">
            <v>吨</v>
          </cell>
          <cell r="E6583">
            <v>25</v>
          </cell>
          <cell r="F6583">
            <v>45899</v>
          </cell>
          <cell r="G6583" t="str">
            <v>（中铁广州局-成渝扩容2标）成渝扩容项目ZCB3-2标2#钢筋厂【雁江区联盟桥东北50米(资资路) 】</v>
          </cell>
          <cell r="H6583" t="str">
            <v>刘沛琦</v>
          </cell>
          <cell r="I6583">
            <v>18011784798</v>
          </cell>
        </row>
        <row r="6584">
          <cell r="A6584" t="str">
            <v>钢固融</v>
          </cell>
          <cell r="B6584" t="str">
            <v>盘螺</v>
          </cell>
          <cell r="C6584" t="str">
            <v>HRB400E Φ12</v>
          </cell>
          <cell r="D6584" t="str">
            <v>吨</v>
          </cell>
          <cell r="E6584">
            <v>10</v>
          </cell>
          <cell r="F6584">
            <v>45899</v>
          </cell>
          <cell r="G6584" t="str">
            <v>（中铁广州局-成渝扩容2标）成渝扩容项目ZCB3-2标2#钢筋厂【雁江区联盟桥东北50米(资资路) 】</v>
          </cell>
          <cell r="H6584" t="str">
            <v>刘沛琦</v>
          </cell>
          <cell r="I6584">
            <v>18011784798</v>
          </cell>
        </row>
        <row r="6585">
          <cell r="A6585" t="str">
            <v>达钢</v>
          </cell>
          <cell r="B6585" t="str">
            <v>盘螺</v>
          </cell>
          <cell r="C6585" t="str">
            <v>HRB400E Φ8</v>
          </cell>
          <cell r="D6585" t="str">
            <v>吨</v>
          </cell>
          <cell r="E6585">
            <v>40</v>
          </cell>
          <cell r="F6585">
            <v>45899</v>
          </cell>
          <cell r="G6585" t="str">
            <v>（商投建工达州中医药科技园-4工区-9号楼）达州市通川区达州中医药职业学院犀牛大道北段</v>
          </cell>
          <cell r="H6585" t="str">
            <v>张扬</v>
          </cell>
          <cell r="I6585">
            <v>18381904567</v>
          </cell>
        </row>
        <row r="6586">
          <cell r="A6586" t="str">
            <v>达钢</v>
          </cell>
          <cell r="B6586" t="str">
            <v>盘螺</v>
          </cell>
          <cell r="C6586" t="str">
            <v>HRB400E Φ10</v>
          </cell>
          <cell r="D6586" t="str">
            <v>吨</v>
          </cell>
          <cell r="E6586">
            <v>7</v>
          </cell>
          <cell r="F6586">
            <v>45899</v>
          </cell>
          <cell r="G6586" t="str">
            <v>（商投建工达州中医药科技园-4工区-9号楼）达州市通川区达州中医药职业学院犀牛大道北段</v>
          </cell>
          <cell r="H6586" t="str">
            <v>张扬</v>
          </cell>
          <cell r="I6586">
            <v>18381904567</v>
          </cell>
        </row>
        <row r="6587">
          <cell r="A6587" t="str">
            <v>德胜</v>
          </cell>
          <cell r="B6587" t="str">
            <v>螺纹钢</v>
          </cell>
          <cell r="C6587" t="str">
            <v>HRB400EФ22*9mm</v>
          </cell>
          <cell r="D6587" t="str">
            <v>吨</v>
          </cell>
          <cell r="E6587">
            <v>70</v>
          </cell>
          <cell r="F6587">
            <v>45899</v>
          </cell>
          <cell r="G6587" t="str">
            <v>(五冶建设龙泉芙蓉花语项目-1,3地块)龙泉驿区北川路双堰塘钓鱼东100米(北川路)</v>
          </cell>
          <cell r="H6587" t="str">
            <v>祝</v>
          </cell>
          <cell r="I6587">
            <v>15583590797</v>
          </cell>
        </row>
        <row r="6588">
          <cell r="A6588" t="str">
            <v>德胜</v>
          </cell>
          <cell r="B6588" t="str">
            <v>螺纹钢</v>
          </cell>
          <cell r="C6588" t="str">
            <v>HRB400EФ14</v>
          </cell>
          <cell r="D6588" t="str">
            <v>吨</v>
          </cell>
          <cell r="E6588">
            <v>2.8</v>
          </cell>
          <cell r="F6588">
            <v>45900</v>
          </cell>
          <cell r="G6588" t="str">
            <v>（五局建筑-太阳岛）四川省眉山市仁寿县黑龙滩镇中铁·太阳岛项目    </v>
          </cell>
          <cell r="H6588" t="str">
            <v>曹露孆</v>
          </cell>
          <cell r="I6588">
            <v>13595479368</v>
          </cell>
        </row>
        <row r="6589">
          <cell r="A6589" t="str">
            <v>德胜</v>
          </cell>
          <cell r="B6589" t="str">
            <v>螺纹钢</v>
          </cell>
          <cell r="C6589" t="str">
            <v>HRB400EФ16</v>
          </cell>
          <cell r="D6589" t="str">
            <v>吨</v>
          </cell>
          <cell r="E6589">
            <v>16.8</v>
          </cell>
          <cell r="F6589">
            <v>45900</v>
          </cell>
          <cell r="G6589" t="str">
            <v>（五局建筑-太阳岛）四川省眉山市仁寿县黑龙滩镇中铁·太阳岛项目    </v>
          </cell>
          <cell r="H6589" t="str">
            <v>曹露孆</v>
          </cell>
          <cell r="I6589">
            <v>13595479368</v>
          </cell>
        </row>
        <row r="6590">
          <cell r="A6590" t="str">
            <v>德胜</v>
          </cell>
          <cell r="B6590" t="str">
            <v>螺纹钢</v>
          </cell>
          <cell r="C6590" t="str">
            <v>HRB400EФ22</v>
          </cell>
          <cell r="D6590" t="str">
            <v>吨</v>
          </cell>
          <cell r="E6590">
            <v>19.6</v>
          </cell>
          <cell r="F6590">
            <v>45900</v>
          </cell>
          <cell r="G6590" t="str">
            <v>（五局建筑-太阳岛）四川省眉山市仁寿县黑龙滩镇中铁·太阳岛项目    </v>
          </cell>
          <cell r="H6590" t="str">
            <v>曹露孆</v>
          </cell>
          <cell r="I6590">
            <v>13595479368</v>
          </cell>
        </row>
        <row r="6591">
          <cell r="A6591" t="str">
            <v>德胜</v>
          </cell>
          <cell r="B6591" t="str">
            <v>螺纹钢</v>
          </cell>
          <cell r="C6591" t="str">
            <v>HRB400EФ25</v>
          </cell>
          <cell r="D6591" t="str">
            <v>吨</v>
          </cell>
          <cell r="E6591">
            <v>28</v>
          </cell>
          <cell r="F6591">
            <v>45900</v>
          </cell>
          <cell r="G6591" t="str">
            <v>（五局建筑-太阳岛）四川省眉山市仁寿县黑龙滩镇中铁·太阳岛项目    </v>
          </cell>
          <cell r="H6591" t="str">
            <v>曹露孆</v>
          </cell>
          <cell r="I6591">
            <v>13595479368</v>
          </cell>
        </row>
        <row r="6592">
          <cell r="A6592" t="str">
            <v>德胜</v>
          </cell>
          <cell r="B6592" t="str">
            <v>螺纹钢</v>
          </cell>
          <cell r="C6592" t="str">
            <v>HRB400EФ12*9m</v>
          </cell>
          <cell r="D6592" t="str">
            <v>吨</v>
          </cell>
          <cell r="E6592">
            <v>36</v>
          </cell>
          <cell r="F6592">
            <v>45900</v>
          </cell>
          <cell r="G6592" t="str">
            <v>（成铁西物-遂宁）遂宁市船山区杨渡街道遂宁项目施工现场</v>
          </cell>
          <cell r="H6592" t="str">
            <v>黄永福</v>
          </cell>
          <cell r="I6592" t="str">
            <v>15982823571</v>
          </cell>
        </row>
        <row r="6593">
          <cell r="A6593" t="str">
            <v>德胜</v>
          </cell>
          <cell r="B6593" t="str">
            <v>螺纹钢</v>
          </cell>
          <cell r="C6593" t="str">
            <v>HRB400EФ16*9m</v>
          </cell>
          <cell r="D6593" t="str">
            <v>吨</v>
          </cell>
          <cell r="E6593">
            <v>87</v>
          </cell>
          <cell r="F6593">
            <v>45900</v>
          </cell>
          <cell r="G6593" t="str">
            <v>（成铁西物-遂宁）遂宁市船山区杨渡街道遂宁项目施工现场</v>
          </cell>
          <cell r="H6593" t="str">
            <v>黄永福</v>
          </cell>
          <cell r="I6593" t="str">
            <v>15982823571</v>
          </cell>
        </row>
        <row r="6594">
          <cell r="A6594" t="str">
            <v>德胜</v>
          </cell>
          <cell r="B6594" t="str">
            <v>螺纹钢</v>
          </cell>
          <cell r="C6594" t="str">
            <v>HRB400EФ20*9m</v>
          </cell>
          <cell r="D6594" t="str">
            <v>吨</v>
          </cell>
          <cell r="E6594">
            <v>13</v>
          </cell>
          <cell r="F6594">
            <v>45900</v>
          </cell>
          <cell r="G6594" t="str">
            <v>（成铁西物-遂宁）遂宁市船山区杨渡街道遂宁项目施工现场</v>
          </cell>
          <cell r="H6594" t="str">
            <v>黄永福</v>
          </cell>
          <cell r="I6594" t="str">
            <v>15982823571</v>
          </cell>
        </row>
        <row r="6595">
          <cell r="A6595" t="str">
            <v>德胜</v>
          </cell>
          <cell r="B6595" t="str">
            <v>螺纹钢</v>
          </cell>
          <cell r="C6595" t="str">
            <v>HRB400EФ22*9m</v>
          </cell>
          <cell r="D6595" t="str">
            <v>吨</v>
          </cell>
          <cell r="E6595">
            <v>28</v>
          </cell>
          <cell r="F6595">
            <v>45900</v>
          </cell>
          <cell r="G6595" t="str">
            <v>（成铁西物-遂宁）遂宁市船山区杨渡街道遂宁项目施工现场</v>
          </cell>
          <cell r="H6595" t="str">
            <v>黄永福</v>
          </cell>
          <cell r="I6595" t="str">
            <v>15982823571</v>
          </cell>
        </row>
        <row r="6596">
          <cell r="A6596" t="str">
            <v>德胜</v>
          </cell>
          <cell r="B6596" t="str">
            <v>螺纹钢</v>
          </cell>
          <cell r="C6596" t="str">
            <v>HRB400EФ25*9m</v>
          </cell>
          <cell r="D6596" t="str">
            <v>吨</v>
          </cell>
          <cell r="E6596">
            <v>3</v>
          </cell>
          <cell r="F6596">
            <v>45900</v>
          </cell>
          <cell r="G6596" t="str">
            <v>（成铁西物-遂宁）遂宁市船山区杨渡街道遂宁项目施工现场</v>
          </cell>
          <cell r="H6596" t="str">
            <v>黄永福</v>
          </cell>
          <cell r="I6596" t="str">
            <v>15982823571</v>
          </cell>
        </row>
        <row r="6597">
          <cell r="A6597" t="str">
            <v>德胜</v>
          </cell>
          <cell r="B6597" t="str">
            <v>螺纹钢</v>
          </cell>
          <cell r="C6597" t="str">
            <v>HRB400EФ28*9m</v>
          </cell>
          <cell r="D6597" t="str">
            <v>吨</v>
          </cell>
          <cell r="E6597">
            <v>3</v>
          </cell>
          <cell r="F6597">
            <v>45900</v>
          </cell>
          <cell r="G6597" t="str">
            <v>（成铁西物-遂宁）遂宁市船山区杨渡街道遂宁项目施工现场</v>
          </cell>
          <cell r="H6597" t="str">
            <v>黄永福</v>
          </cell>
          <cell r="I6597" t="str">
            <v>15982823571</v>
          </cell>
        </row>
        <row r="6598">
          <cell r="A6598" t="str">
            <v>德胜</v>
          </cell>
          <cell r="B6598" t="str">
            <v>螺纹钢</v>
          </cell>
          <cell r="C6598" t="str">
            <v>HRB400EФ32*9m</v>
          </cell>
          <cell r="D6598" t="str">
            <v>吨</v>
          </cell>
          <cell r="E6598">
            <v>3</v>
          </cell>
          <cell r="F6598">
            <v>45900</v>
          </cell>
          <cell r="G6598" t="str">
            <v>（成铁西物-遂宁）遂宁市船山区杨渡街道遂宁项目施工现场</v>
          </cell>
          <cell r="H6598" t="str">
            <v>黄永福</v>
          </cell>
          <cell r="I6598" t="str">
            <v>15982823571</v>
          </cell>
        </row>
        <row r="6599">
          <cell r="A6599" t="str">
            <v>钢固融</v>
          </cell>
          <cell r="B6599" t="str">
            <v>高线</v>
          </cell>
          <cell r="C6599" t="str">
            <v>HPB300  Φ8</v>
          </cell>
          <cell r="D6599" t="str">
            <v>吨</v>
          </cell>
          <cell r="E6599">
            <v>8</v>
          </cell>
          <cell r="F6599">
            <v>45900</v>
          </cell>
          <cell r="G6599" t="str">
            <v>（自永2标九局西南分公司钢筋棚）四川省自贡市骑龙镇大湾村</v>
          </cell>
          <cell r="H6599" t="str">
            <v>袁洪浩</v>
          </cell>
          <cell r="I6599">
            <v>18272354498</v>
          </cell>
        </row>
        <row r="6600">
          <cell r="A6600" t="str">
            <v>钢固融</v>
          </cell>
          <cell r="B6600" t="str">
            <v>盘螺</v>
          </cell>
          <cell r="C6600" t="str">
            <v>HRB400E Φ12</v>
          </cell>
          <cell r="D6600" t="str">
            <v>吨</v>
          </cell>
          <cell r="E6600">
            <v>20</v>
          </cell>
          <cell r="F6600">
            <v>45900</v>
          </cell>
          <cell r="G6600" t="str">
            <v>（自永2标九局西南分公司钢筋棚）四川省自贡市骑龙镇大湾村</v>
          </cell>
          <cell r="H6600" t="str">
            <v>袁洪浩</v>
          </cell>
          <cell r="I6600">
            <v>18272354498</v>
          </cell>
        </row>
        <row r="6601">
          <cell r="A6601" t="str">
            <v>钢固融</v>
          </cell>
          <cell r="B6601" t="str">
            <v>盘螺</v>
          </cell>
          <cell r="C6601" t="str">
            <v>HRB400E Φ14</v>
          </cell>
          <cell r="D6601" t="str">
            <v>吨</v>
          </cell>
          <cell r="E6601">
            <v>6</v>
          </cell>
          <cell r="F6601">
            <v>45900</v>
          </cell>
          <cell r="G6601" t="str">
            <v>（自永2标九局西南分公司钢筋棚）四川省自贡市骑龙镇大湾村</v>
          </cell>
          <cell r="H6601" t="str">
            <v>袁洪浩</v>
          </cell>
          <cell r="I6601">
            <v>18272354498</v>
          </cell>
        </row>
        <row r="6602">
          <cell r="A6602" t="str">
            <v>钢固融</v>
          </cell>
          <cell r="B6602" t="str">
            <v>盘螺</v>
          </cell>
          <cell r="C6602" t="str">
            <v>HRB400E Φ8</v>
          </cell>
          <cell r="D6602" t="str">
            <v>吨</v>
          </cell>
          <cell r="E6602">
            <v>44</v>
          </cell>
          <cell r="F6602">
            <v>45900</v>
          </cell>
          <cell r="G6602" t="str">
            <v>（五局建筑-太阳岛）四川省眉山市仁寿县黑龙滩镇中铁·太阳岛项目    </v>
          </cell>
          <cell r="H6602" t="str">
            <v>曹露孆</v>
          </cell>
          <cell r="I6602">
            <v>13595479368</v>
          </cell>
        </row>
        <row r="6603">
          <cell r="A6603" t="str">
            <v>钢固融</v>
          </cell>
          <cell r="B6603" t="str">
            <v>盘螺</v>
          </cell>
          <cell r="C6603" t="str">
            <v>HRB400E Φ10</v>
          </cell>
          <cell r="D6603" t="str">
            <v>吨</v>
          </cell>
          <cell r="E6603">
            <v>72</v>
          </cell>
          <cell r="F6603">
            <v>45900</v>
          </cell>
          <cell r="G6603" t="str">
            <v>（五局建筑-太阳岛）四川省眉山市仁寿县黑龙滩镇中铁·太阳岛项目    </v>
          </cell>
          <cell r="H6603" t="str">
            <v>曹露孆</v>
          </cell>
          <cell r="I6603">
            <v>13595479368</v>
          </cell>
        </row>
        <row r="6604">
          <cell r="A6604" t="str">
            <v>钢固融</v>
          </cell>
          <cell r="B6604" t="str">
            <v>螺纹钢</v>
          </cell>
          <cell r="C6604" t="str">
            <v>HRB400EФ12</v>
          </cell>
          <cell r="D6604" t="str">
            <v>吨</v>
          </cell>
          <cell r="E6604">
            <v>20</v>
          </cell>
          <cell r="F6604">
            <v>45900</v>
          </cell>
          <cell r="G6604" t="str">
            <v>（五局建筑-太阳岛）四川省眉山市仁寿县黑龙滩镇中铁·太阳岛项目    </v>
          </cell>
          <cell r="H6604" t="str">
            <v>曹露孆</v>
          </cell>
          <cell r="I6604">
            <v>13595479368</v>
          </cell>
        </row>
        <row r="6605">
          <cell r="A6605" t="str">
            <v>德胜</v>
          </cell>
          <cell r="B6605" t="str">
            <v>螺纹钢</v>
          </cell>
          <cell r="C6605" t="str">
            <v>HRB400E Φ14 9m</v>
          </cell>
          <cell r="D6605" t="str">
            <v>吨</v>
          </cell>
          <cell r="E6605">
            <v>35</v>
          </cell>
          <cell r="F6605">
            <v>45901</v>
          </cell>
          <cell r="G6605" t="str">
            <v>(乐山市校地共建产教融合基地建设项目一标段)四川省乐山市市中区苏稽镇周山嘴</v>
          </cell>
          <cell r="H6605" t="str">
            <v>范增云</v>
          </cell>
          <cell r="I6605">
            <v>13668153241</v>
          </cell>
        </row>
        <row r="6606">
          <cell r="A6606" t="str">
            <v>德胜</v>
          </cell>
          <cell r="B6606" t="str">
            <v>螺纹钢</v>
          </cell>
          <cell r="C6606" t="str">
            <v>HRB500E Φ25 12m</v>
          </cell>
          <cell r="D6606" t="str">
            <v>吨</v>
          </cell>
          <cell r="E6606">
            <v>35</v>
          </cell>
          <cell r="F6606">
            <v>45901</v>
          </cell>
          <cell r="G6606" t="str">
            <v>(乐山市校地共建产教融合基地建设项目一标段)四川省乐山市市中区苏稽镇周山嘴</v>
          </cell>
          <cell r="H6606" t="str">
            <v>范增云</v>
          </cell>
          <cell r="I6606">
            <v>13668153241</v>
          </cell>
        </row>
        <row r="6607">
          <cell r="A6607" t="str">
            <v>德胜</v>
          </cell>
          <cell r="B6607" t="str">
            <v>螺纹钢</v>
          </cell>
          <cell r="C6607" t="str">
            <v>HRB400EФ12*9m</v>
          </cell>
          <cell r="D6607" t="str">
            <v>吨</v>
          </cell>
          <cell r="E6607">
            <v>30</v>
          </cell>
          <cell r="F6607">
            <v>45901</v>
          </cell>
          <cell r="G6607" t="str">
            <v>（成铁西物重庆永川）重庆市永川区凤凰三路永川栏杆滩海关监管及集装箱装卸作业场所铁路专用线工程</v>
          </cell>
          <cell r="H6607" t="str">
            <v>黄永福</v>
          </cell>
          <cell r="I6607" t="str">
            <v>15982823571</v>
          </cell>
        </row>
        <row r="6608">
          <cell r="A6608" t="str">
            <v>德胜</v>
          </cell>
          <cell r="B6608" t="str">
            <v>螺纹钢</v>
          </cell>
          <cell r="C6608" t="str">
            <v>HRB400EФ20*9m</v>
          </cell>
          <cell r="D6608" t="str">
            <v>吨</v>
          </cell>
          <cell r="E6608">
            <v>110</v>
          </cell>
          <cell r="F6608">
            <v>45901</v>
          </cell>
          <cell r="G6608" t="str">
            <v>（成铁西物重庆永川）重庆市永川区凤凰三路永川栏杆滩海关监管及集装箱装卸作业场所铁路专用线工程</v>
          </cell>
          <cell r="H6608" t="str">
            <v>黄永福</v>
          </cell>
          <cell r="I6608" t="str">
            <v>15982823571</v>
          </cell>
        </row>
        <row r="6609">
          <cell r="A6609" t="str">
            <v>德胜恒嘉</v>
          </cell>
          <cell r="B6609" t="str">
            <v>螺纹钢</v>
          </cell>
          <cell r="C6609" t="str">
            <v>HRB400EФ25*9m</v>
          </cell>
          <cell r="D6609" t="str">
            <v>吨</v>
          </cell>
          <cell r="E6609">
            <v>140</v>
          </cell>
          <cell r="F6609">
            <v>45901</v>
          </cell>
          <cell r="G6609" t="str">
            <v>（中铁六局呼和公司康新高速TJ4-2标）四川省甘孜藏族自治州康定市新都桥镇东俄罗三村中建八局搅拌站旁</v>
          </cell>
          <cell r="H6609" t="str">
            <v>许文刚</v>
          </cell>
          <cell r="I6609">
            <v>15848808186</v>
          </cell>
        </row>
        <row r="6610">
          <cell r="A6610" t="str">
            <v>德胜恒嘉</v>
          </cell>
          <cell r="B6610" t="str">
            <v>螺纹钢</v>
          </cell>
          <cell r="C6610" t="str">
            <v>HRB400EФ20*9m</v>
          </cell>
          <cell r="D6610" t="str">
            <v>吨</v>
          </cell>
          <cell r="E6610">
            <v>210</v>
          </cell>
          <cell r="F6610">
            <v>45901</v>
          </cell>
          <cell r="G6610" t="str">
            <v>（中铁一局四建康新高速TJ1-2标）四川省甘孜州康定市318国道玉顶积雪观景台旁</v>
          </cell>
          <cell r="H6610" t="str">
            <v>李波/马小红</v>
          </cell>
          <cell r="I6610" t="str">
            <v>13679069325/13808028745</v>
          </cell>
        </row>
        <row r="6611">
          <cell r="A6611" t="str">
            <v>德胜恒嘉</v>
          </cell>
          <cell r="B6611" t="str">
            <v>螺纹钢</v>
          </cell>
          <cell r="C6611" t="str">
            <v>HRB400EФ18*9m</v>
          </cell>
          <cell r="D6611" t="str">
            <v>吨</v>
          </cell>
          <cell r="E6611">
            <v>35</v>
          </cell>
          <cell r="F6611">
            <v>45901</v>
          </cell>
          <cell r="G6611" t="str">
            <v>（中铁一局四建康新高速TJ1-2标）四川省甘孜州康定市318国道玉顶积雪观景台旁</v>
          </cell>
          <cell r="H6611" t="str">
            <v>李波/马小红</v>
          </cell>
          <cell r="I6611" t="str">
            <v>13679069325/13808028745</v>
          </cell>
        </row>
        <row r="6612">
          <cell r="A6612" t="str">
            <v>德胜恒嘉</v>
          </cell>
          <cell r="B6612" t="str">
            <v>螺纹钢</v>
          </cell>
          <cell r="C6612" t="str">
            <v>HRB400EФ16*9m</v>
          </cell>
          <cell r="D6612" t="str">
            <v>吨</v>
          </cell>
          <cell r="E6612">
            <v>35</v>
          </cell>
          <cell r="F6612">
            <v>45901</v>
          </cell>
          <cell r="G6612" t="str">
            <v>（中铁一局四建康新高速TJ1-2标）四川省甘孜州康定市318国道玉顶积雪观景台旁</v>
          </cell>
          <cell r="H6612" t="str">
            <v>李波/马小红</v>
          </cell>
          <cell r="I6612" t="str">
            <v>13679069325/13808028745</v>
          </cell>
        </row>
        <row r="6613">
          <cell r="A6613" t="str">
            <v>德胜</v>
          </cell>
          <cell r="B6613" t="str">
            <v>螺纹钢</v>
          </cell>
          <cell r="C6613" t="str">
            <v>HRB400E Φ22 9m</v>
          </cell>
          <cell r="D6613" t="str">
            <v>吨</v>
          </cell>
          <cell r="E6613">
            <v>105</v>
          </cell>
          <cell r="F6613">
            <v>45901</v>
          </cell>
          <cell r="G6613" t="str">
            <v>(五冶建设龙泉芙蓉花语项目-1,3地块)龙泉驿区北川路双堰塘钓鱼东100米(北川路)</v>
          </cell>
          <cell r="H6613" t="str">
            <v>祝</v>
          </cell>
          <cell r="I6613">
            <v>15583590797</v>
          </cell>
        </row>
        <row r="6614">
          <cell r="A6614" t="str">
            <v>钢固融</v>
          </cell>
          <cell r="B6614" t="str">
            <v>高线</v>
          </cell>
          <cell r="C6614" t="str">
            <v>HPB300 Φ10</v>
          </cell>
          <cell r="D6614" t="str">
            <v>吨</v>
          </cell>
          <cell r="E6614">
            <v>35</v>
          </cell>
          <cell r="F6614">
            <v>45901</v>
          </cell>
          <cell r="G6614" t="str">
            <v>(五冶建设龙泉芙蓉花语项目-1,3地块)龙泉驿区北川路双堰塘钓鱼东100米(北川路)</v>
          </cell>
          <cell r="H6614" t="str">
            <v>祝</v>
          </cell>
          <cell r="I6614">
            <v>15583590797</v>
          </cell>
        </row>
        <row r="6615">
          <cell r="A6615" t="str">
            <v>德胜</v>
          </cell>
          <cell r="B6615" t="str">
            <v>螺纹钢</v>
          </cell>
          <cell r="C6615" t="str">
            <v>HRB400E Φ12 9m</v>
          </cell>
          <cell r="D6615" t="str">
            <v>吨</v>
          </cell>
          <cell r="E6615">
            <v>25</v>
          </cell>
          <cell r="F6615">
            <v>45901</v>
          </cell>
          <cell r="G6615" t="str">
            <v>（五局新津tod项目）成都市新津区旭辉天府未来城南(华金路南)</v>
          </cell>
          <cell r="H6615" t="str">
            <v>戴军</v>
          </cell>
          <cell r="I6615">
            <v>15984585768</v>
          </cell>
        </row>
        <row r="6616">
          <cell r="A6616" t="str">
            <v>德胜</v>
          </cell>
          <cell r="B6616" t="str">
            <v>螺纹钢</v>
          </cell>
          <cell r="C6616" t="str">
            <v>HRB400E Φ14 9m</v>
          </cell>
          <cell r="D6616" t="str">
            <v>吨</v>
          </cell>
          <cell r="E6616">
            <v>17</v>
          </cell>
          <cell r="F6616">
            <v>45901</v>
          </cell>
          <cell r="G6616" t="str">
            <v>（五局新津tod项目）成都市新津区旭辉天府未来城南(华金路南)</v>
          </cell>
          <cell r="H6616" t="str">
            <v>戴军</v>
          </cell>
          <cell r="I6616">
            <v>15984585768</v>
          </cell>
        </row>
        <row r="6617">
          <cell r="A6617" t="str">
            <v>德胜</v>
          </cell>
          <cell r="B6617" t="str">
            <v>螺纹钢</v>
          </cell>
          <cell r="C6617" t="str">
            <v>HRB400E Φ16 9m</v>
          </cell>
          <cell r="D6617" t="str">
            <v>吨</v>
          </cell>
          <cell r="E6617">
            <v>2</v>
          </cell>
          <cell r="F6617">
            <v>45901</v>
          </cell>
          <cell r="G6617" t="str">
            <v>（五局新津tod项目）成都市新津区旭辉天府未来城南(华金路南)</v>
          </cell>
          <cell r="H6617" t="str">
            <v>戴军</v>
          </cell>
          <cell r="I6617">
            <v>15984585768</v>
          </cell>
        </row>
        <row r="6618">
          <cell r="A6618" t="str">
            <v>德胜</v>
          </cell>
          <cell r="B6618" t="str">
            <v>螺纹钢</v>
          </cell>
          <cell r="C6618" t="str">
            <v>HRB400E Φ18 9m</v>
          </cell>
          <cell r="D6618" t="str">
            <v>吨</v>
          </cell>
          <cell r="E6618">
            <v>15</v>
          </cell>
          <cell r="F6618">
            <v>45901</v>
          </cell>
          <cell r="G6618" t="str">
            <v>（五局新津tod项目）成都市新津区旭辉天府未来城南(华金路南)</v>
          </cell>
          <cell r="H6618" t="str">
            <v>戴军</v>
          </cell>
          <cell r="I6618">
            <v>15984585768</v>
          </cell>
        </row>
        <row r="6619">
          <cell r="A6619" t="str">
            <v>德胜</v>
          </cell>
          <cell r="B6619" t="str">
            <v>螺纹钢</v>
          </cell>
          <cell r="C6619" t="str">
            <v>HRB400E Φ20 9m</v>
          </cell>
          <cell r="D6619" t="str">
            <v>吨</v>
          </cell>
          <cell r="E6619">
            <v>18</v>
          </cell>
          <cell r="F6619">
            <v>45901</v>
          </cell>
          <cell r="G6619" t="str">
            <v>（五局新津tod项目）成都市新津区旭辉天府未来城南(华金路南)</v>
          </cell>
          <cell r="H6619" t="str">
            <v>戴军</v>
          </cell>
          <cell r="I6619">
            <v>15984585768</v>
          </cell>
        </row>
        <row r="6620">
          <cell r="A6620" t="str">
            <v>德胜</v>
          </cell>
          <cell r="B6620" t="str">
            <v>螺纹钢</v>
          </cell>
          <cell r="C6620" t="str">
            <v>HRB400E Φ22 9m</v>
          </cell>
          <cell r="D6620" t="str">
            <v>吨</v>
          </cell>
          <cell r="E6620">
            <v>12</v>
          </cell>
          <cell r="F6620">
            <v>45901</v>
          </cell>
          <cell r="G6620" t="str">
            <v>（五局新津tod项目）成都市新津区旭辉天府未来城南(华金路南)</v>
          </cell>
          <cell r="H6620" t="str">
            <v>戴军</v>
          </cell>
          <cell r="I6620">
            <v>15984585768</v>
          </cell>
        </row>
        <row r="6621">
          <cell r="A6621" t="str">
            <v>德胜</v>
          </cell>
          <cell r="B6621" t="str">
            <v>螺纹钢</v>
          </cell>
          <cell r="C6621" t="str">
            <v>HRB400E Φ25 9m</v>
          </cell>
          <cell r="D6621" t="str">
            <v>吨</v>
          </cell>
          <cell r="E6621">
            <v>11</v>
          </cell>
          <cell r="F6621">
            <v>45901</v>
          </cell>
          <cell r="G6621" t="str">
            <v>（五局新津tod项目）成都市新津区旭辉天府未来城南(华金路南)</v>
          </cell>
          <cell r="H6621" t="str">
            <v>戴军</v>
          </cell>
          <cell r="I6621">
            <v>15984585768</v>
          </cell>
        </row>
        <row r="6622">
          <cell r="A6622" t="str">
            <v>德胜</v>
          </cell>
          <cell r="B6622" t="str">
            <v>螺纹钢</v>
          </cell>
          <cell r="C6622" t="str">
            <v>HRB500E Φ20 9m</v>
          </cell>
          <cell r="D6622" t="str">
            <v>吨</v>
          </cell>
          <cell r="E6622">
            <v>3</v>
          </cell>
          <cell r="F6622">
            <v>45901</v>
          </cell>
          <cell r="G6622" t="str">
            <v>（五局新津tod项目）成都市新津区旭辉天府未来城南(华金路南)</v>
          </cell>
          <cell r="H6622" t="str">
            <v>戴军</v>
          </cell>
          <cell r="I6622">
            <v>15984585768</v>
          </cell>
        </row>
        <row r="6623">
          <cell r="A6623" t="str">
            <v>德胜</v>
          </cell>
          <cell r="B6623" t="str">
            <v>螺纹钢</v>
          </cell>
          <cell r="C6623" t="str">
            <v>HRB400E Φ28×9米</v>
          </cell>
          <cell r="D6623" t="str">
            <v>吨</v>
          </cell>
          <cell r="E6623">
            <v>35</v>
          </cell>
          <cell r="F6623">
            <v>45901</v>
          </cell>
          <cell r="G6623" t="str">
            <v>（自永高速-自永3标六局交通分公司）四川省内江市隆昌市圣灯镇自永项目3标隆昌市圣灯镇中心学校</v>
          </cell>
          <cell r="H6623" t="str">
            <v>李工</v>
          </cell>
          <cell r="I6623">
            <v>19212995868</v>
          </cell>
        </row>
        <row r="6624">
          <cell r="A6624" t="str">
            <v>德胜</v>
          </cell>
          <cell r="B6624" t="str">
            <v>螺纹钢</v>
          </cell>
          <cell r="C6624" t="str">
            <v>HRB400E Φ25×12米</v>
          </cell>
          <cell r="D6624" t="str">
            <v>吨</v>
          </cell>
          <cell r="E6624">
            <v>63</v>
          </cell>
          <cell r="F6624">
            <v>45901</v>
          </cell>
          <cell r="G6624" t="str">
            <v>（自永高速-自永3标六局交通分公司）四川省内江市隆昌市圣灯镇自永项目3标隆昌市圣灯镇中心学校</v>
          </cell>
          <cell r="H6624" t="str">
            <v>李工</v>
          </cell>
          <cell r="I6624">
            <v>19212995868</v>
          </cell>
        </row>
        <row r="6625">
          <cell r="A6625" t="str">
            <v>德胜</v>
          </cell>
          <cell r="B6625" t="str">
            <v>螺纹钢</v>
          </cell>
          <cell r="C6625" t="str">
            <v>HRB400E Φ20×12米</v>
          </cell>
          <cell r="D6625" t="str">
            <v>吨</v>
          </cell>
          <cell r="E6625">
            <v>16</v>
          </cell>
          <cell r="F6625">
            <v>45901</v>
          </cell>
          <cell r="G6625" t="str">
            <v>（自永高速-自永3标六局交通分公司）四川省内江市隆昌市圣灯镇自永项目3标隆昌市圣灯镇中心学校</v>
          </cell>
          <cell r="H6625" t="str">
            <v>李工</v>
          </cell>
          <cell r="I6625">
            <v>19212995868</v>
          </cell>
        </row>
        <row r="6626">
          <cell r="A6626" t="str">
            <v>德胜</v>
          </cell>
          <cell r="B6626" t="str">
            <v>螺纹钢</v>
          </cell>
          <cell r="C6626" t="str">
            <v>HRB400E Φ18×9米</v>
          </cell>
          <cell r="D6626" t="str">
            <v>吨</v>
          </cell>
          <cell r="E6626">
            <v>3</v>
          </cell>
          <cell r="F6626">
            <v>45901</v>
          </cell>
          <cell r="G6626" t="str">
            <v>（自永高速-自永3标六局交通分公司）四川省内江市隆昌市圣灯镇自永项目3标隆昌市圣灯镇中心学校</v>
          </cell>
          <cell r="H6626" t="str">
            <v>李工</v>
          </cell>
          <cell r="I6626">
            <v>19212995868</v>
          </cell>
        </row>
        <row r="6627">
          <cell r="A6627" t="str">
            <v>德胜</v>
          </cell>
          <cell r="B6627" t="str">
            <v>螺纹钢</v>
          </cell>
          <cell r="C6627" t="str">
            <v>HRB400E Φ16×9米</v>
          </cell>
          <cell r="D6627" t="str">
            <v>吨</v>
          </cell>
          <cell r="E6627">
            <v>14</v>
          </cell>
          <cell r="F6627">
            <v>45901</v>
          </cell>
          <cell r="G6627" t="str">
            <v>（自永高速-自永3标六局交通分公司）四川省内江市隆昌市圣灯镇自永项目3标隆昌市圣灯镇中心学校</v>
          </cell>
          <cell r="H6627" t="str">
            <v>李工</v>
          </cell>
          <cell r="I6627">
            <v>19212995868</v>
          </cell>
        </row>
        <row r="6628">
          <cell r="A6628" t="str">
            <v>德胜</v>
          </cell>
          <cell r="B6628" t="str">
            <v>螺纹钢</v>
          </cell>
          <cell r="C6628" t="str">
            <v>HRB400E Φ14×9米</v>
          </cell>
          <cell r="D6628" t="str">
            <v>吨</v>
          </cell>
          <cell r="E6628">
            <v>14</v>
          </cell>
          <cell r="F6628">
            <v>45901</v>
          </cell>
          <cell r="G6628" t="str">
            <v>（自永高速-自永3标六局交通分公司）四川省内江市隆昌市圣灯镇自永项目3标隆昌市圣灯镇中心学校</v>
          </cell>
          <cell r="H6628" t="str">
            <v>李工</v>
          </cell>
          <cell r="I6628">
            <v>19212995868</v>
          </cell>
        </row>
        <row r="6629">
          <cell r="A6629" t="str">
            <v>德胜</v>
          </cell>
          <cell r="B6629" t="str">
            <v>螺纹钢</v>
          </cell>
          <cell r="C6629" t="str">
            <v>HRB400E Φ12×9米</v>
          </cell>
          <cell r="D6629" t="str">
            <v>吨</v>
          </cell>
          <cell r="E6629">
            <v>30</v>
          </cell>
          <cell r="F6629">
            <v>45901</v>
          </cell>
          <cell r="G6629" t="str">
            <v>（自永高速-自永3标六局交通分公司）四川省内江市隆昌市圣灯镇自永项目3标隆昌市圣灯镇中心学校</v>
          </cell>
          <cell r="H6629" t="str">
            <v>李工</v>
          </cell>
          <cell r="I6629">
            <v>19212995868</v>
          </cell>
        </row>
        <row r="6630">
          <cell r="A6630" t="str">
            <v>钢固融</v>
          </cell>
          <cell r="B6630" t="str">
            <v>螺纹钢</v>
          </cell>
          <cell r="C6630" t="str">
            <v>HRB500E Φ20 12m</v>
          </cell>
          <cell r="D6630" t="str">
            <v>吨</v>
          </cell>
          <cell r="E6630">
            <v>6</v>
          </cell>
          <cell r="F6630">
            <v>45901</v>
          </cell>
          <cell r="G6630" t="str">
            <v>(乐山市校地共建产教融合基地建设项目一标段)四川省乐山市市中区苏稽镇周山嘴</v>
          </cell>
          <cell r="H6630" t="str">
            <v>范增云</v>
          </cell>
          <cell r="I6630">
            <v>13668153241</v>
          </cell>
        </row>
        <row r="6631">
          <cell r="A6631" t="str">
            <v>钢固融</v>
          </cell>
          <cell r="B6631" t="str">
            <v>螺纹钢</v>
          </cell>
          <cell r="C6631" t="str">
            <v>HRB500E Φ22 12m</v>
          </cell>
          <cell r="D6631" t="str">
            <v>吨</v>
          </cell>
          <cell r="E6631">
            <v>6</v>
          </cell>
          <cell r="F6631">
            <v>45901</v>
          </cell>
          <cell r="G6631" t="str">
            <v>(乐山市校地共建产教融合基地建设项目一标段)四川省乐山市市中区苏稽镇周山嘴</v>
          </cell>
          <cell r="H6631" t="str">
            <v>范增云</v>
          </cell>
          <cell r="I6631">
            <v>13668153241</v>
          </cell>
        </row>
        <row r="6632">
          <cell r="A6632" t="str">
            <v>钢固融</v>
          </cell>
          <cell r="B6632" t="str">
            <v>螺纹钢</v>
          </cell>
          <cell r="C6632" t="str">
            <v>HRB500E Φ32</v>
          </cell>
          <cell r="D6632" t="str">
            <v>吨</v>
          </cell>
          <cell r="E6632">
            <v>9</v>
          </cell>
          <cell r="F6632">
            <v>45901</v>
          </cell>
          <cell r="G6632" t="str">
            <v>(乐山市校地共建产教融合基地建设项目一标段)四川省乐山市市中区苏稽镇周山嘴</v>
          </cell>
          <cell r="H6632" t="str">
            <v>范增云</v>
          </cell>
          <cell r="I6632">
            <v>13668153241</v>
          </cell>
        </row>
        <row r="6633">
          <cell r="A6633" t="str">
            <v>钢固融</v>
          </cell>
          <cell r="B6633" t="str">
            <v>螺纹钢</v>
          </cell>
          <cell r="C6633" t="str">
            <v>HRB500E Φ32 12m</v>
          </cell>
          <cell r="D6633" t="str">
            <v>吨</v>
          </cell>
          <cell r="E6633">
            <v>14</v>
          </cell>
          <cell r="F6633">
            <v>45901</v>
          </cell>
          <cell r="G6633" t="str">
            <v>(乐山市校地共建产教融合基地建设项目一标段)四川省乐山市市中区苏稽镇周山嘴</v>
          </cell>
          <cell r="H6633" t="str">
            <v>范增云</v>
          </cell>
          <cell r="I6633">
            <v>13668153241</v>
          </cell>
        </row>
        <row r="6634">
          <cell r="A6634" t="str">
            <v>晋邦</v>
          </cell>
          <cell r="B6634" t="str">
            <v>盘螺</v>
          </cell>
          <cell r="C6634" t="str">
            <v>HRB400EФ8</v>
          </cell>
          <cell r="D6634" t="str">
            <v>吨</v>
          </cell>
          <cell r="E6634">
            <v>25</v>
          </cell>
          <cell r="F6634">
            <v>45901</v>
          </cell>
          <cell r="G6634" t="str">
            <v>（中核华兴-宜宾市西南高场项目）四川省宜宾市叙州区高场镇枷档湾大桥中核华兴项目部</v>
          </cell>
          <cell r="H6634" t="str">
            <v>孙保材</v>
          </cell>
          <cell r="I6634">
            <v>18203081779</v>
          </cell>
        </row>
        <row r="6635">
          <cell r="A6635" t="str">
            <v>晋邦</v>
          </cell>
          <cell r="B6635" t="str">
            <v>盘螺</v>
          </cell>
          <cell r="C6635" t="str">
            <v>HRB400EФ10</v>
          </cell>
          <cell r="D6635" t="str">
            <v>吨</v>
          </cell>
          <cell r="E6635">
            <v>10</v>
          </cell>
          <cell r="F6635">
            <v>45901</v>
          </cell>
          <cell r="G6635" t="str">
            <v>（中核华兴-宜宾市西南高场项目）四川省宜宾市叙州区高场镇枷档湾大桥中核华兴项目部</v>
          </cell>
          <cell r="H6635" t="str">
            <v>孙保材</v>
          </cell>
          <cell r="I6635">
            <v>18203081779</v>
          </cell>
        </row>
        <row r="6636">
          <cell r="A6636" t="str">
            <v>润耀</v>
          </cell>
          <cell r="B6636" t="str">
            <v>螺纹钢</v>
          </cell>
          <cell r="C6636" t="str">
            <v>HRB500E Φ25</v>
          </cell>
          <cell r="D6636" t="str">
            <v>吨</v>
          </cell>
          <cell r="E6636">
            <v>35</v>
          </cell>
          <cell r="F6636">
            <v>45901</v>
          </cell>
          <cell r="G6636" t="str">
            <v>(五冶建设扩建艺体中学二期工程)四川省成都市双流区光荣路成都艺体中学南200米</v>
          </cell>
          <cell r="H6636" t="str">
            <v>谢序强</v>
          </cell>
          <cell r="I6636">
            <v>13458588232</v>
          </cell>
        </row>
        <row r="6637">
          <cell r="A6637" t="str">
            <v>润耀</v>
          </cell>
          <cell r="B6637" t="str">
            <v>高线</v>
          </cell>
          <cell r="C6637" t="str">
            <v>HPB300 Φ10</v>
          </cell>
          <cell r="D6637" t="str">
            <v>吨</v>
          </cell>
          <cell r="E6637">
            <v>12</v>
          </cell>
          <cell r="F6637">
            <v>45901</v>
          </cell>
          <cell r="G6637" t="str">
            <v>(五冶建设锦江区林家坝片区20号地块商业项目)锦江区泰昌路锦江28亩项目部</v>
          </cell>
          <cell r="H6637" t="str">
            <v>陶杰</v>
          </cell>
          <cell r="I6637">
            <v>13980247952</v>
          </cell>
        </row>
        <row r="6638">
          <cell r="A6638" t="str">
            <v>润耀</v>
          </cell>
          <cell r="B6638" t="str">
            <v>高线</v>
          </cell>
          <cell r="C6638" t="str">
            <v>HPB300 Φ12</v>
          </cell>
          <cell r="D6638" t="str">
            <v>吨</v>
          </cell>
          <cell r="E6638">
            <v>7.2</v>
          </cell>
          <cell r="F6638">
            <v>45901</v>
          </cell>
          <cell r="G6638" t="str">
            <v>(五冶建设锦江区林家坝片区20号地块商业项目)锦江区泰昌路锦江28亩项目部</v>
          </cell>
          <cell r="H6638" t="str">
            <v>陶杰</v>
          </cell>
          <cell r="I6638">
            <v>13980247952</v>
          </cell>
        </row>
        <row r="6639">
          <cell r="A6639" t="str">
            <v>润耀</v>
          </cell>
          <cell r="B6639" t="str">
            <v>螺纹钢</v>
          </cell>
          <cell r="C6639" t="str">
            <v>HRB400E Φ22 9m</v>
          </cell>
          <cell r="D6639" t="str">
            <v>吨</v>
          </cell>
          <cell r="E6639">
            <v>34</v>
          </cell>
          <cell r="F6639">
            <v>45901</v>
          </cell>
          <cell r="G6639" t="str">
            <v>(五冶建设锦江区林家坝片区20号地块商业项目)锦江区泰昌路锦江28亩项目部</v>
          </cell>
          <cell r="H6639" t="str">
            <v>陶杰</v>
          </cell>
          <cell r="I6639">
            <v>13980247952</v>
          </cell>
        </row>
        <row r="6640">
          <cell r="A6640" t="str">
            <v>润耀</v>
          </cell>
          <cell r="B6640" t="str">
            <v>螺纹钢</v>
          </cell>
          <cell r="C6640" t="str">
            <v>HRB400E Φ25 9m</v>
          </cell>
          <cell r="D6640" t="str">
            <v>吨</v>
          </cell>
          <cell r="E6640">
            <v>14</v>
          </cell>
          <cell r="F6640">
            <v>45901</v>
          </cell>
          <cell r="G6640" t="str">
            <v>(五冶建设锦江区林家坝片区20号地块商业项目)锦江区泰昌路锦江28亩项目部</v>
          </cell>
          <cell r="H6640" t="str">
            <v>陶杰</v>
          </cell>
          <cell r="I6640">
            <v>13980247952</v>
          </cell>
        </row>
        <row r="6641">
          <cell r="A6641" t="str">
            <v>润耀</v>
          </cell>
          <cell r="B6641" t="str">
            <v>盘螺</v>
          </cell>
          <cell r="C6641" t="str">
            <v>HRB400E Φ12</v>
          </cell>
          <cell r="D6641" t="str">
            <v>吨</v>
          </cell>
          <cell r="E6641">
            <v>13</v>
          </cell>
          <cell r="F6641">
            <v>45901</v>
          </cell>
          <cell r="G6641" t="str">
            <v>（华西简阳西城嘉苑）四川省成都市简阳市简城街道高屋村</v>
          </cell>
          <cell r="H6641" t="str">
            <v>张瀚镭</v>
          </cell>
          <cell r="I6641">
            <v>15884666220</v>
          </cell>
        </row>
        <row r="6642">
          <cell r="A6642" t="str">
            <v>润耀</v>
          </cell>
          <cell r="B6642" t="str">
            <v>螺纹钢</v>
          </cell>
          <cell r="C6642" t="str">
            <v>HRB400E Φ14 9m</v>
          </cell>
          <cell r="D6642" t="str">
            <v>吨</v>
          </cell>
          <cell r="E6642">
            <v>42.75</v>
          </cell>
          <cell r="F6642">
            <v>45901</v>
          </cell>
          <cell r="G6642" t="str">
            <v>（华西简阳西城嘉苑）四川省成都市简阳市简城街道高屋村</v>
          </cell>
          <cell r="H6642" t="str">
            <v>张瀚镭</v>
          </cell>
          <cell r="I6642">
            <v>15884666220</v>
          </cell>
        </row>
        <row r="6643">
          <cell r="A6643" t="str">
            <v>润耀</v>
          </cell>
          <cell r="B6643" t="str">
            <v>螺纹钢</v>
          </cell>
          <cell r="C6643" t="str">
            <v>HRB400E Φ16 9m</v>
          </cell>
          <cell r="D6643" t="str">
            <v>吨</v>
          </cell>
          <cell r="E6643">
            <v>7.5</v>
          </cell>
          <cell r="F6643">
            <v>45901</v>
          </cell>
          <cell r="G6643" t="str">
            <v>（华西简阳西城嘉苑）四川省成都市简阳市简城街道高屋村</v>
          </cell>
          <cell r="H6643" t="str">
            <v>张瀚镭</v>
          </cell>
          <cell r="I6643">
            <v>15884666220</v>
          </cell>
        </row>
        <row r="6644">
          <cell r="A6644" t="str">
            <v>润耀</v>
          </cell>
          <cell r="B6644" t="str">
            <v>螺纹钢</v>
          </cell>
          <cell r="C6644" t="str">
            <v>HRB400E Φ22 9m</v>
          </cell>
          <cell r="D6644" t="str">
            <v>吨</v>
          </cell>
          <cell r="E6644">
            <v>5</v>
          </cell>
          <cell r="F6644">
            <v>45901</v>
          </cell>
          <cell r="G6644" t="str">
            <v>（华西简阳西城嘉苑）四川省成都市简阳市简城街道高屋村</v>
          </cell>
          <cell r="H6644" t="str">
            <v>张瀚镭</v>
          </cell>
          <cell r="I6644">
            <v>15884666220</v>
          </cell>
        </row>
        <row r="6645">
          <cell r="A6645" t="str">
            <v>润耀</v>
          </cell>
          <cell r="B6645" t="str">
            <v>盘螺</v>
          </cell>
          <cell r="C6645" t="str">
            <v>HRB400E Φ10</v>
          </cell>
          <cell r="D6645" t="str">
            <v>吨</v>
          </cell>
          <cell r="E6645">
            <v>35</v>
          </cell>
          <cell r="F6645">
            <v>45901</v>
          </cell>
          <cell r="G6645" t="str">
            <v>（五局建筑温江tod项目）罗欣安若维他药业(成都)有限公司南94米温江区海发路附近</v>
          </cell>
          <cell r="H6645" t="str">
            <v>冉勇</v>
          </cell>
          <cell r="I6645">
            <v>18108243927</v>
          </cell>
        </row>
        <row r="6646">
          <cell r="A6646" t="str">
            <v>润耀</v>
          </cell>
          <cell r="B6646" t="str">
            <v>盘螺</v>
          </cell>
          <cell r="C6646" t="str">
            <v>HRB400E Φ10</v>
          </cell>
          <cell r="D6646" t="str">
            <v>吨</v>
          </cell>
          <cell r="E6646">
            <v>18</v>
          </cell>
          <cell r="F6646">
            <v>45901</v>
          </cell>
          <cell r="G6646" t="str">
            <v>（中铁五局-成渝扩容3标）四川省资阳市雁江区伍隍镇铺子村雁江区X138</v>
          </cell>
          <cell r="H6646" t="str">
            <v>王健</v>
          </cell>
          <cell r="I6646">
            <v>17726168395</v>
          </cell>
        </row>
        <row r="6647">
          <cell r="A6647" t="str">
            <v>润耀</v>
          </cell>
          <cell r="B6647" t="str">
            <v>高线</v>
          </cell>
          <cell r="C6647" t="str">
            <v>HPB300Φ12</v>
          </cell>
          <cell r="D6647" t="str">
            <v>吨</v>
          </cell>
          <cell r="E6647">
            <v>17</v>
          </cell>
          <cell r="F6647">
            <v>45901</v>
          </cell>
          <cell r="G6647" t="str">
            <v>（中铁五局-成渝扩容3标）四川省资阳市雁江区伍隍镇铺子村雁江区X138</v>
          </cell>
          <cell r="H6647" t="str">
            <v>王健</v>
          </cell>
          <cell r="I6647">
            <v>17726168395</v>
          </cell>
        </row>
        <row r="6648">
          <cell r="A6648" t="str">
            <v>润耀</v>
          </cell>
          <cell r="B6648" t="str">
            <v>螺纹钢</v>
          </cell>
          <cell r="C6648" t="str">
            <v>HRB400E Φ25*9m</v>
          </cell>
          <cell r="D6648" t="str">
            <v>吨</v>
          </cell>
          <cell r="E6648">
            <v>35</v>
          </cell>
          <cell r="F6648">
            <v>45901</v>
          </cell>
          <cell r="G6648" t="str">
            <v>（中铁广州局-成渝扩容2标）成渝扩容项目ZCB3-2标2#钢筋厂【雁江区联盟桥东北50米(资资路) 】</v>
          </cell>
          <cell r="H6648" t="str">
            <v>刘沛琦</v>
          </cell>
          <cell r="I6648">
            <v>18011784798</v>
          </cell>
        </row>
        <row r="6649">
          <cell r="A6649" t="str">
            <v>润耀</v>
          </cell>
          <cell r="B6649" t="str">
            <v>螺纹钢</v>
          </cell>
          <cell r="C6649" t="str">
            <v>HRB400E Φ28*9m</v>
          </cell>
          <cell r="D6649" t="str">
            <v>吨</v>
          </cell>
          <cell r="E6649">
            <v>35</v>
          </cell>
          <cell r="F6649">
            <v>45901</v>
          </cell>
          <cell r="G6649" t="str">
            <v>（中铁广州局-成渝扩容2标）成渝扩容项目ZCB3-2标2#钢筋厂【雁江区联盟桥东北50米(资资路) 】</v>
          </cell>
          <cell r="H6649" t="str">
            <v>刘沛琦</v>
          </cell>
          <cell r="I6649">
            <v>18011784798</v>
          </cell>
        </row>
        <row r="6650">
          <cell r="A6650" t="str">
            <v>润耀</v>
          </cell>
          <cell r="B6650" t="str">
            <v>螺纹钢</v>
          </cell>
          <cell r="C6650" t="str">
            <v>HRB400E Φ12 9m</v>
          </cell>
          <cell r="D6650" t="str">
            <v>吨</v>
          </cell>
          <cell r="E6650">
            <v>105</v>
          </cell>
          <cell r="F6650">
            <v>45901</v>
          </cell>
          <cell r="G6650" t="str">
            <v>(五冶建设扩建艺体中学二期工程)四川省成都市双流区光荣路成都艺体中学南200米</v>
          </cell>
          <cell r="H6650" t="str">
            <v>谢序强</v>
          </cell>
          <cell r="I6650">
            <v>13458588232</v>
          </cell>
        </row>
        <row r="6651">
          <cell r="A6651" t="str">
            <v>达钢</v>
          </cell>
          <cell r="B6651" t="str">
            <v>盘螺</v>
          </cell>
          <cell r="C6651" t="str">
            <v>HRB400E Φ12</v>
          </cell>
          <cell r="D6651" t="str">
            <v>吨</v>
          </cell>
          <cell r="E6651">
            <v>35</v>
          </cell>
          <cell r="F6651">
            <v>45901</v>
          </cell>
          <cell r="G6651" t="str">
            <v>（华西简阳西城嘉苑）四川省成都市简阳市简城街道高屋村</v>
          </cell>
          <cell r="H6651" t="str">
            <v>张瀚镭</v>
          </cell>
          <cell r="I6651">
            <v>15884666220</v>
          </cell>
        </row>
        <row r="6652">
          <cell r="A6652" t="str">
            <v>达钢</v>
          </cell>
          <cell r="B6652" t="str">
            <v>螺纹钢</v>
          </cell>
          <cell r="C6652" t="str">
            <v>HRB400E Φ14 9m</v>
          </cell>
          <cell r="D6652" t="str">
            <v>吨</v>
          </cell>
          <cell r="E6652">
            <v>12</v>
          </cell>
          <cell r="F6652">
            <v>45901</v>
          </cell>
          <cell r="G6652" t="str">
            <v>（华西简阳西城嘉苑）四川省成都市简阳市简城街道高屋村</v>
          </cell>
          <cell r="H6652" t="str">
            <v>张瀚镭</v>
          </cell>
          <cell r="I6652">
            <v>15884666220</v>
          </cell>
        </row>
        <row r="6653">
          <cell r="A6653" t="str">
            <v>达钢</v>
          </cell>
          <cell r="B6653" t="str">
            <v>螺纹钢</v>
          </cell>
          <cell r="C6653" t="str">
            <v>HRB400E Φ28 9m</v>
          </cell>
          <cell r="D6653" t="str">
            <v>吨</v>
          </cell>
          <cell r="E6653">
            <v>17</v>
          </cell>
          <cell r="F6653">
            <v>45901</v>
          </cell>
          <cell r="G6653" t="str">
            <v>（华西简阳西城嘉苑）四川省成都市简阳市简城街道高屋村</v>
          </cell>
          <cell r="H6653" t="str">
            <v>张瀚镭</v>
          </cell>
          <cell r="I6653">
            <v>15884666220</v>
          </cell>
        </row>
        <row r="6654">
          <cell r="A6654" t="str">
            <v>达钢</v>
          </cell>
          <cell r="B6654" t="str">
            <v>螺纹钢</v>
          </cell>
          <cell r="C6654" t="str">
            <v>HRB400E Φ32 9m</v>
          </cell>
          <cell r="D6654" t="str">
            <v>吨</v>
          </cell>
          <cell r="E6654">
            <v>9</v>
          </cell>
          <cell r="F6654">
            <v>45901</v>
          </cell>
          <cell r="G6654" t="str">
            <v>（华西简阳西城嘉苑）四川省成都市简阳市简城街道高屋村</v>
          </cell>
          <cell r="H6654" t="str">
            <v>张瀚镭</v>
          </cell>
          <cell r="I6654">
            <v>15884666220</v>
          </cell>
        </row>
        <row r="6655">
          <cell r="A6655" t="str">
            <v>达钢</v>
          </cell>
          <cell r="B6655" t="str">
            <v>盘圆</v>
          </cell>
          <cell r="C6655" t="str">
            <v>HPB300Ф12</v>
          </cell>
          <cell r="D6655" t="str">
            <v>吨</v>
          </cell>
          <cell r="E6655">
            <v>35</v>
          </cell>
          <cell r="F6655">
            <v>45901</v>
          </cell>
          <cell r="G6655" t="str">
            <v>（中铁一局四建康新高速TJ1-2标）四川省甘孜州康定市318国道玉顶积雪观景台旁</v>
          </cell>
          <cell r="H6655" t="str">
            <v>李波/马小红</v>
          </cell>
          <cell r="I6655" t="str">
            <v>13679069325/13808028745</v>
          </cell>
        </row>
        <row r="6656">
          <cell r="A6656" t="str">
            <v>达钢</v>
          </cell>
          <cell r="B6656" t="str">
            <v>盘螺</v>
          </cell>
          <cell r="C6656" t="str">
            <v>HRB400E Φ8</v>
          </cell>
          <cell r="D6656" t="str">
            <v>吨</v>
          </cell>
          <cell r="E6656">
            <v>36</v>
          </cell>
          <cell r="F6656">
            <v>45901</v>
          </cell>
          <cell r="G6656" t="str">
            <v>（五局新津tod项目）成都市新津区旭辉天府未来城南(华金路南)</v>
          </cell>
          <cell r="H6656" t="str">
            <v>戴军</v>
          </cell>
          <cell r="I6656">
            <v>15984585768</v>
          </cell>
        </row>
        <row r="6657">
          <cell r="A6657" t="str">
            <v>达钢</v>
          </cell>
          <cell r="B6657" t="str">
            <v>盘螺</v>
          </cell>
          <cell r="C6657" t="str">
            <v>HRB400E Φ10</v>
          </cell>
          <cell r="D6657" t="str">
            <v>吨</v>
          </cell>
          <cell r="E6657">
            <v>36</v>
          </cell>
          <cell r="F6657">
            <v>45901</v>
          </cell>
          <cell r="G6657" t="str">
            <v>（五局新津tod项目）成都市新津区旭辉天府未来城南(华金路南)</v>
          </cell>
          <cell r="H6657" t="str">
            <v>戴军</v>
          </cell>
          <cell r="I6657">
            <v>15984585768</v>
          </cell>
        </row>
        <row r="6658">
          <cell r="A6658" t="str">
            <v>达钢</v>
          </cell>
          <cell r="B6658" t="str">
            <v>盘螺</v>
          </cell>
          <cell r="C6658" t="str">
            <v>HRB400E Φ8</v>
          </cell>
          <cell r="D6658" t="str">
            <v>吨</v>
          </cell>
          <cell r="E6658">
            <v>12</v>
          </cell>
          <cell r="F6658">
            <v>45901</v>
          </cell>
          <cell r="G6658" t="str">
            <v>（商投建工达州中医药科技园-2工区-景观桥）达州市通川区达州中医药职业学院犀牛大道北段</v>
          </cell>
          <cell r="H6658" t="str">
            <v>李波</v>
          </cell>
          <cell r="I6658">
            <v>18381899787</v>
          </cell>
        </row>
        <row r="6659">
          <cell r="A6659" t="str">
            <v>达钢</v>
          </cell>
          <cell r="B6659" t="str">
            <v>盘螺</v>
          </cell>
          <cell r="C6659" t="str">
            <v>HRB400E Φ10</v>
          </cell>
          <cell r="D6659" t="str">
            <v>吨</v>
          </cell>
          <cell r="E6659">
            <v>8</v>
          </cell>
          <cell r="F6659">
            <v>45901</v>
          </cell>
          <cell r="G6659" t="str">
            <v>（商投建工达州中医药科技园-2工区-景观桥）达州市通川区达州中医药职业学院犀牛大道北段</v>
          </cell>
          <cell r="H6659" t="str">
            <v>李波</v>
          </cell>
          <cell r="I6659">
            <v>18381899787</v>
          </cell>
        </row>
        <row r="6660">
          <cell r="A6660" t="str">
            <v>达钢</v>
          </cell>
          <cell r="B6660" t="str">
            <v>螺纹钢</v>
          </cell>
          <cell r="C6660" t="str">
            <v>HRB400E Φ12 9m</v>
          </cell>
          <cell r="D6660" t="str">
            <v>吨</v>
          </cell>
          <cell r="E6660">
            <v>9</v>
          </cell>
          <cell r="F6660">
            <v>45901</v>
          </cell>
          <cell r="G6660" t="str">
            <v>（商投建工达州中医药科技园-2工区-景观桥）达州市通川区达州中医药职业学院犀牛大道北段</v>
          </cell>
          <cell r="H6660" t="str">
            <v>李波</v>
          </cell>
          <cell r="I6660">
            <v>18381899787</v>
          </cell>
        </row>
        <row r="6661">
          <cell r="A6661" t="str">
            <v>达钢</v>
          </cell>
          <cell r="B6661" t="str">
            <v>螺纹钢</v>
          </cell>
          <cell r="C6661" t="str">
            <v>HRB400E Φ14 9m</v>
          </cell>
          <cell r="D6661" t="str">
            <v>吨</v>
          </cell>
          <cell r="E6661">
            <v>30</v>
          </cell>
          <cell r="F6661">
            <v>45901</v>
          </cell>
          <cell r="G6661" t="str">
            <v>（商投建工达州中医药科技园-2工区-景观桥）达州市通川区达州中医药职业学院犀牛大道北段</v>
          </cell>
          <cell r="H6661" t="str">
            <v>李波</v>
          </cell>
          <cell r="I6661">
            <v>18381899787</v>
          </cell>
        </row>
        <row r="6662">
          <cell r="A6662" t="str">
            <v>达钢</v>
          </cell>
          <cell r="B6662" t="str">
            <v>螺纹钢</v>
          </cell>
          <cell r="C6662" t="str">
            <v>HRB400E Φ28 9m</v>
          </cell>
          <cell r="D6662" t="str">
            <v>吨</v>
          </cell>
          <cell r="E6662">
            <v>60</v>
          </cell>
          <cell r="F6662">
            <v>45901</v>
          </cell>
          <cell r="G6662" t="str">
            <v>（商投建工达州中医药科技园-2工区-景观桥）达州市通川区达州中医药职业学院犀牛大道北段</v>
          </cell>
          <cell r="H6662" t="str">
            <v>李波</v>
          </cell>
          <cell r="I6662">
            <v>18381899787</v>
          </cell>
        </row>
        <row r="6663">
          <cell r="A6663" t="str">
            <v>德胜</v>
          </cell>
          <cell r="B6663" t="str">
            <v>螺纹钢</v>
          </cell>
          <cell r="C6663" t="str">
            <v>HRB400EΦ32*9m</v>
          </cell>
          <cell r="D6663" t="str">
            <v>吨</v>
          </cell>
          <cell r="E6663">
            <v>70</v>
          </cell>
          <cell r="F6663">
            <v>45901</v>
          </cell>
          <cell r="G6663" t="str">
            <v>（中铁一局-大渡河项目）乐山市峨边县沙坪镇中铁一局钢筋加工厂（污水处理厂）</v>
          </cell>
          <cell r="H6663" t="str">
            <v>吕春春</v>
          </cell>
          <cell r="I6663" t="str">
            <v>18329268222</v>
          </cell>
        </row>
        <row r="6664">
          <cell r="A6664" t="str">
            <v>钢固融</v>
          </cell>
          <cell r="B6664" t="str">
            <v>盘螺</v>
          </cell>
          <cell r="C6664" t="str">
            <v>HRB400E Φ8</v>
          </cell>
          <cell r="D6664" t="str">
            <v>吨</v>
          </cell>
          <cell r="E6664">
            <v>2.5</v>
          </cell>
          <cell r="F6664">
            <v>45902</v>
          </cell>
          <cell r="G6664" t="str">
            <v>（五冶建设成都盐道街中学初中部改扩建工程）四川省成都市锦江区春熙路街道盐道街4号（盐道街中学初中部）</v>
          </cell>
          <cell r="H6664" t="str">
            <v>易前刚</v>
          </cell>
          <cell r="I6664">
            <v>18228465067</v>
          </cell>
        </row>
        <row r="6665">
          <cell r="A6665" t="str">
            <v>钢固融</v>
          </cell>
          <cell r="B6665" t="str">
            <v>盘螺</v>
          </cell>
          <cell r="C6665" t="str">
            <v>HRB400E Φ10</v>
          </cell>
          <cell r="D6665" t="str">
            <v>吨</v>
          </cell>
          <cell r="E6665">
            <v>2.5</v>
          </cell>
          <cell r="F6665">
            <v>45902</v>
          </cell>
          <cell r="G6665" t="str">
            <v>（五冶建设成都盐道街中学初中部改扩建工程）四川省成都市锦江区春熙路街道盐道街4号（盐道街中学初中部）</v>
          </cell>
          <cell r="H6665" t="str">
            <v>易前刚</v>
          </cell>
          <cell r="I6665">
            <v>18228465067</v>
          </cell>
        </row>
        <row r="6666">
          <cell r="A6666" t="str">
            <v>钢固融</v>
          </cell>
          <cell r="B6666" t="str">
            <v>螺纹钢</v>
          </cell>
          <cell r="C6666" t="str">
            <v>HRB400E Φ12 9m</v>
          </cell>
          <cell r="D6666" t="str">
            <v>吨</v>
          </cell>
          <cell r="E6666">
            <v>6</v>
          </cell>
          <cell r="F6666">
            <v>45902</v>
          </cell>
          <cell r="G6666" t="str">
            <v>（五冶建设成都盐道街中学初中部改扩建工程）四川省成都市锦江区春熙路街道盐道街4号（盐道街中学初中部）</v>
          </cell>
          <cell r="H6666" t="str">
            <v>易前刚</v>
          </cell>
          <cell r="I6666">
            <v>18228465067</v>
          </cell>
        </row>
        <row r="6667">
          <cell r="A6667" t="str">
            <v>钢固融</v>
          </cell>
          <cell r="B6667" t="str">
            <v>螺纹钢</v>
          </cell>
          <cell r="C6667" t="str">
            <v>HRB400E Φ14 9m</v>
          </cell>
          <cell r="D6667" t="str">
            <v>吨</v>
          </cell>
          <cell r="E6667">
            <v>3</v>
          </cell>
          <cell r="F6667">
            <v>45902</v>
          </cell>
          <cell r="G6667" t="str">
            <v>（五冶建设成都盐道街中学初中部改扩建工程）四川省成都市锦江区春熙路街道盐道街4号（盐道街中学初中部）</v>
          </cell>
          <cell r="H6667" t="str">
            <v>易前刚</v>
          </cell>
          <cell r="I6667">
            <v>18228465067</v>
          </cell>
        </row>
        <row r="6668">
          <cell r="A6668" t="str">
            <v>钢固融</v>
          </cell>
          <cell r="B6668" t="str">
            <v>螺纹钢</v>
          </cell>
          <cell r="C6668" t="str">
            <v>HRB400E Φ16 9m</v>
          </cell>
          <cell r="D6668" t="str">
            <v>吨</v>
          </cell>
          <cell r="E6668">
            <v>3</v>
          </cell>
          <cell r="F6668">
            <v>45902</v>
          </cell>
          <cell r="G6668" t="str">
            <v>（五冶建设成都盐道街中学初中部改扩建工程）四川省成都市锦江区春熙路街道盐道街4号（盐道街中学初中部）</v>
          </cell>
          <cell r="H6668" t="str">
            <v>易前刚</v>
          </cell>
          <cell r="I6668">
            <v>18228465067</v>
          </cell>
        </row>
        <row r="6669">
          <cell r="A6669" t="str">
            <v>钢固融</v>
          </cell>
          <cell r="B6669" t="str">
            <v>螺纹钢</v>
          </cell>
          <cell r="C6669" t="str">
            <v>HRB400E Φ18 9m</v>
          </cell>
          <cell r="D6669" t="str">
            <v>吨</v>
          </cell>
          <cell r="E6669">
            <v>6</v>
          </cell>
          <cell r="F6669">
            <v>45902</v>
          </cell>
          <cell r="G6669" t="str">
            <v>（五冶建设成都盐道街中学初中部改扩建工程）四川省成都市锦江区春熙路街道盐道街4号（盐道街中学初中部）</v>
          </cell>
          <cell r="H6669" t="str">
            <v>易前刚</v>
          </cell>
          <cell r="I6669">
            <v>18228465067</v>
          </cell>
        </row>
        <row r="6670">
          <cell r="A6670" t="str">
            <v>钢固融</v>
          </cell>
          <cell r="B6670" t="str">
            <v>螺纹钢</v>
          </cell>
          <cell r="C6670" t="str">
            <v>HRB400E Φ20 9m</v>
          </cell>
          <cell r="D6670" t="str">
            <v>吨</v>
          </cell>
          <cell r="E6670">
            <v>3</v>
          </cell>
          <cell r="F6670">
            <v>45902</v>
          </cell>
          <cell r="G6670" t="str">
            <v>（五冶建设成都盐道街中学初中部改扩建工程）四川省成都市锦江区春熙路街道盐道街4号（盐道街中学初中部）</v>
          </cell>
          <cell r="H6670" t="str">
            <v>易前刚</v>
          </cell>
          <cell r="I6670">
            <v>18228465067</v>
          </cell>
        </row>
        <row r="6671">
          <cell r="A6671" t="str">
            <v>钢固融</v>
          </cell>
          <cell r="B6671" t="str">
            <v>螺纹钢</v>
          </cell>
          <cell r="C6671" t="str">
            <v>HRB400E Φ22 9m</v>
          </cell>
          <cell r="D6671" t="str">
            <v>吨</v>
          </cell>
          <cell r="E6671">
            <v>6</v>
          </cell>
          <cell r="F6671">
            <v>45902</v>
          </cell>
          <cell r="G6671" t="str">
            <v>（五冶建设成都盐道街中学初中部改扩建工程）四川省成都市锦江区春熙路街道盐道街4号（盐道街中学初中部）</v>
          </cell>
          <cell r="H6671" t="str">
            <v>易前刚</v>
          </cell>
          <cell r="I6671">
            <v>18228465067</v>
          </cell>
        </row>
        <row r="6672">
          <cell r="A6672" t="str">
            <v>钢固融</v>
          </cell>
          <cell r="B6672" t="str">
            <v>螺纹钢</v>
          </cell>
          <cell r="C6672" t="str">
            <v>HRB400E Φ25 9m</v>
          </cell>
          <cell r="D6672" t="str">
            <v>吨</v>
          </cell>
          <cell r="E6672">
            <v>3</v>
          </cell>
          <cell r="F6672">
            <v>45902</v>
          </cell>
          <cell r="G6672" t="str">
            <v>（五冶建设成都盐道街中学初中部改扩建工程）四川省成都市锦江区春熙路街道盐道街4号（盐道街中学初中部）</v>
          </cell>
          <cell r="H6672" t="str">
            <v>易前刚</v>
          </cell>
          <cell r="I6672">
            <v>18228465067</v>
          </cell>
        </row>
        <row r="6673">
          <cell r="A6673" t="str">
            <v>晋邦</v>
          </cell>
          <cell r="B6673" t="str">
            <v>螺纹钢</v>
          </cell>
          <cell r="C6673" t="str">
            <v>HRB400E Φ22 9m</v>
          </cell>
          <cell r="D6673" t="str">
            <v>吨</v>
          </cell>
          <cell r="E6673">
            <v>35</v>
          </cell>
          <cell r="F6673">
            <v>45902</v>
          </cell>
          <cell r="G6673" t="str">
            <v>（商投建工达州中医药科技园-2工区-景观桥）达州市通川区达州中医药职业学院犀牛大道北段</v>
          </cell>
          <cell r="H6673" t="str">
            <v>李波</v>
          </cell>
          <cell r="I6673">
            <v>18381899787</v>
          </cell>
        </row>
        <row r="6674">
          <cell r="A6674" t="str">
            <v>达钢</v>
          </cell>
          <cell r="B6674" t="str">
            <v>螺纹钢</v>
          </cell>
          <cell r="C6674" t="str">
            <v>HRB400E Φ16 9m</v>
          </cell>
          <cell r="D6674" t="str">
            <v>吨</v>
          </cell>
          <cell r="E6674">
            <v>12</v>
          </cell>
          <cell r="F6674">
            <v>45902</v>
          </cell>
          <cell r="G6674" t="str">
            <v>（商投建工达州中医药科技园-2工区-景观桥）达州市通川区达州中医药职业学院犀牛大道北段</v>
          </cell>
          <cell r="H6674" t="str">
            <v>李波</v>
          </cell>
          <cell r="I6674">
            <v>18381899787</v>
          </cell>
        </row>
        <row r="6675">
          <cell r="A6675" t="str">
            <v>达钢</v>
          </cell>
          <cell r="B6675" t="str">
            <v>螺纹钢</v>
          </cell>
          <cell r="C6675" t="str">
            <v>HRB400E Φ25 9m</v>
          </cell>
          <cell r="D6675" t="str">
            <v>吨</v>
          </cell>
          <cell r="E6675">
            <v>44</v>
          </cell>
          <cell r="F6675">
            <v>45902</v>
          </cell>
          <cell r="G6675" t="str">
            <v>（商投建工达州中医药科技园-2工区-景观桥）达州市通川区达州中医药职业学院犀牛大道北段</v>
          </cell>
          <cell r="H6675" t="str">
            <v>李波</v>
          </cell>
          <cell r="I6675">
            <v>18381899787</v>
          </cell>
        </row>
        <row r="6676">
          <cell r="A6676" t="str">
            <v>达钢</v>
          </cell>
          <cell r="B6676" t="str">
            <v>盘螺</v>
          </cell>
          <cell r="C6676" t="str">
            <v>HRB400E Φ6</v>
          </cell>
          <cell r="D6676" t="str">
            <v>吨</v>
          </cell>
          <cell r="E6676">
            <v>35</v>
          </cell>
          <cell r="F6676">
            <v>45902</v>
          </cell>
          <cell r="G6676" t="str">
            <v>（四川商建-射洪城乡一体化项目）遂宁市射洪市忠新幼儿园北侧约220米新溪小区</v>
          </cell>
          <cell r="H6676" t="str">
            <v>柏子刚</v>
          </cell>
          <cell r="I6676">
            <v>15692885305</v>
          </cell>
        </row>
        <row r="6677">
          <cell r="A6677" t="str">
            <v>德胜</v>
          </cell>
          <cell r="B6677" t="str">
            <v>螺纹钢</v>
          </cell>
          <cell r="C6677" t="str">
            <v>HRB400E Φ14 9m</v>
          </cell>
          <cell r="D6677" t="str">
            <v>吨</v>
          </cell>
          <cell r="E6677">
            <v>167.25</v>
          </cell>
          <cell r="F6677">
            <v>45902</v>
          </cell>
          <cell r="G6677" t="str">
            <v>（华西简阳西城嘉苑）四川省成都市简阳市简城街道高屋村</v>
          </cell>
          <cell r="H6677" t="str">
            <v>张瀚镭</v>
          </cell>
          <cell r="I6677">
            <v>15884666220</v>
          </cell>
        </row>
        <row r="6678">
          <cell r="A6678" t="str">
            <v>德胜</v>
          </cell>
          <cell r="B6678" t="str">
            <v>螺纹钢</v>
          </cell>
          <cell r="C6678" t="str">
            <v>HRB400E Φ18 9m</v>
          </cell>
          <cell r="D6678" t="str">
            <v>吨</v>
          </cell>
          <cell r="E6678">
            <v>27.5</v>
          </cell>
          <cell r="F6678">
            <v>45902</v>
          </cell>
          <cell r="G6678" t="str">
            <v>（华西简阳西城嘉苑）四川省成都市简阳市简城街道高屋村</v>
          </cell>
          <cell r="H6678" t="str">
            <v>张瀚镭</v>
          </cell>
          <cell r="I6678">
            <v>15884666220</v>
          </cell>
        </row>
        <row r="6679">
          <cell r="A6679" t="str">
            <v>德胜</v>
          </cell>
          <cell r="B6679" t="str">
            <v>螺纹钢</v>
          </cell>
          <cell r="C6679" t="str">
            <v>HRB400E Φ12 9m</v>
          </cell>
          <cell r="D6679" t="str">
            <v>吨</v>
          </cell>
          <cell r="E6679">
            <v>35</v>
          </cell>
          <cell r="F6679">
            <v>45902</v>
          </cell>
          <cell r="G6679" t="str">
            <v>(乐山市校地共建产教融合基地建设项目一标段)四川省乐山市市中区苏稽镇周山嘴</v>
          </cell>
          <cell r="H6679" t="str">
            <v>范增云</v>
          </cell>
          <cell r="I6679">
            <v>13668153241</v>
          </cell>
        </row>
        <row r="6680">
          <cell r="A6680" t="str">
            <v>德胜</v>
          </cell>
          <cell r="B6680" t="str">
            <v>螺纹钢</v>
          </cell>
          <cell r="C6680" t="str">
            <v>HRB500E Φ12</v>
          </cell>
          <cell r="D6680" t="str">
            <v>吨</v>
          </cell>
          <cell r="E6680">
            <v>8</v>
          </cell>
          <cell r="F6680">
            <v>45902</v>
          </cell>
          <cell r="G6680" t="str">
            <v>(乐山市校地共建产教融合基地建设项目一标段)四川省乐山市市中区苏稽镇周山嘴</v>
          </cell>
          <cell r="H6680" t="str">
            <v>范增云</v>
          </cell>
          <cell r="I6680">
            <v>13668153241</v>
          </cell>
        </row>
        <row r="6681">
          <cell r="A6681" t="str">
            <v>德胜</v>
          </cell>
          <cell r="B6681" t="str">
            <v>螺纹钢</v>
          </cell>
          <cell r="C6681" t="str">
            <v>HRB500E Φ14</v>
          </cell>
          <cell r="D6681" t="str">
            <v>吨</v>
          </cell>
          <cell r="E6681">
            <v>8</v>
          </cell>
          <cell r="F6681">
            <v>45902</v>
          </cell>
          <cell r="G6681" t="str">
            <v>(乐山市校地共建产教融合基地建设项目一标段)四川省乐山市市中区苏稽镇周山嘴</v>
          </cell>
          <cell r="H6681" t="str">
            <v>范增云</v>
          </cell>
          <cell r="I6681">
            <v>13668153241</v>
          </cell>
        </row>
        <row r="6682">
          <cell r="A6682" t="str">
            <v>德胜</v>
          </cell>
          <cell r="B6682" t="str">
            <v>螺纹钢</v>
          </cell>
          <cell r="C6682" t="str">
            <v>HRB500E Φ16</v>
          </cell>
          <cell r="D6682" t="str">
            <v>吨</v>
          </cell>
          <cell r="E6682">
            <v>8</v>
          </cell>
          <cell r="F6682">
            <v>45902</v>
          </cell>
          <cell r="G6682" t="str">
            <v>(乐山市校地共建产教融合基地建设项目一标段)四川省乐山市市中区苏稽镇周山嘴</v>
          </cell>
          <cell r="H6682" t="str">
            <v>范增云</v>
          </cell>
          <cell r="I6682">
            <v>13668153241</v>
          </cell>
        </row>
        <row r="6683">
          <cell r="A6683" t="str">
            <v>德胜</v>
          </cell>
          <cell r="B6683" t="str">
            <v>螺纹钢</v>
          </cell>
          <cell r="C6683" t="str">
            <v>HRB500E Φ18</v>
          </cell>
          <cell r="D6683" t="str">
            <v>吨</v>
          </cell>
          <cell r="E6683">
            <v>8</v>
          </cell>
          <cell r="F6683">
            <v>45902</v>
          </cell>
          <cell r="G6683" t="str">
            <v>(乐山市校地共建产教融合基地建设项目一标段)四川省乐山市市中区苏稽镇周山嘴</v>
          </cell>
          <cell r="H6683" t="str">
            <v>范增云</v>
          </cell>
          <cell r="I6683">
            <v>13668153241</v>
          </cell>
        </row>
        <row r="6684">
          <cell r="A6684" t="str">
            <v>德胜</v>
          </cell>
          <cell r="B6684" t="str">
            <v>螺纹钢</v>
          </cell>
          <cell r="C6684" t="str">
            <v>HRB500E Φ20</v>
          </cell>
          <cell r="D6684" t="str">
            <v>吨</v>
          </cell>
          <cell r="E6684">
            <v>11</v>
          </cell>
          <cell r="F6684">
            <v>45902</v>
          </cell>
          <cell r="G6684" t="str">
            <v>(乐山市校地共建产教融合基地建设项目一标段)四川省乐山市市中区苏稽镇周山嘴</v>
          </cell>
          <cell r="H6684" t="str">
            <v>范增云</v>
          </cell>
          <cell r="I6684">
            <v>13668153241</v>
          </cell>
        </row>
        <row r="6685">
          <cell r="A6685" t="str">
            <v>德胜</v>
          </cell>
          <cell r="B6685" t="str">
            <v>螺纹钢</v>
          </cell>
          <cell r="C6685" t="str">
            <v>HRB500E Φ22</v>
          </cell>
          <cell r="D6685" t="str">
            <v>吨</v>
          </cell>
          <cell r="E6685">
            <v>8</v>
          </cell>
          <cell r="F6685">
            <v>45902</v>
          </cell>
          <cell r="G6685" t="str">
            <v>(乐山市校地共建产教融合基地建设项目一标段)四川省乐山市市中区苏稽镇周山嘴</v>
          </cell>
          <cell r="H6685" t="str">
            <v>范增云</v>
          </cell>
          <cell r="I6685">
            <v>13668153241</v>
          </cell>
        </row>
        <row r="6686">
          <cell r="A6686" t="str">
            <v>德胜</v>
          </cell>
          <cell r="B6686" t="str">
            <v>螺纹钢</v>
          </cell>
          <cell r="C6686" t="str">
            <v>HRB500E Φ25</v>
          </cell>
          <cell r="D6686" t="str">
            <v>吨</v>
          </cell>
          <cell r="E6686">
            <v>11</v>
          </cell>
          <cell r="F6686">
            <v>45902</v>
          </cell>
          <cell r="G6686" t="str">
            <v>(乐山市校地共建产教融合基地建设项目一标段)四川省乐山市市中区苏稽镇周山嘴</v>
          </cell>
          <cell r="H6686" t="str">
            <v>范增云</v>
          </cell>
          <cell r="I6686">
            <v>13668153241</v>
          </cell>
        </row>
        <row r="6687">
          <cell r="A6687" t="str">
            <v>德胜</v>
          </cell>
          <cell r="B6687" t="str">
            <v>螺纹钢</v>
          </cell>
          <cell r="C6687" t="str">
            <v>HRB500E Φ28 12m</v>
          </cell>
          <cell r="D6687" t="str">
            <v>吨</v>
          </cell>
          <cell r="E6687">
            <v>8</v>
          </cell>
          <cell r="F6687">
            <v>45902</v>
          </cell>
          <cell r="G6687" t="str">
            <v>(乐山市校地共建产教融合基地建设项目一标段)四川省乐山市市中区苏稽镇周山嘴</v>
          </cell>
          <cell r="H6687" t="str">
            <v>范增云</v>
          </cell>
          <cell r="I6687">
            <v>13668153241</v>
          </cell>
        </row>
        <row r="6688">
          <cell r="A6688" t="str">
            <v>德胜</v>
          </cell>
          <cell r="B6688" t="str">
            <v>螺纹钢</v>
          </cell>
          <cell r="C6688" t="str">
            <v>HRB500E Φ22</v>
          </cell>
          <cell r="D6688" t="str">
            <v>吨</v>
          </cell>
          <cell r="E6688">
            <v>5</v>
          </cell>
          <cell r="F6688">
            <v>45902</v>
          </cell>
          <cell r="G6688" t="str">
            <v>(乐山市校地共建产教融合基地建设项目二标段)四川省乐山市市中区苏稽镇</v>
          </cell>
          <cell r="H6688" t="str">
            <v>彭江涛</v>
          </cell>
          <cell r="I6688">
            <v>13990276572</v>
          </cell>
        </row>
        <row r="6689">
          <cell r="A6689" t="str">
            <v>德胜</v>
          </cell>
          <cell r="B6689" t="str">
            <v>螺纹钢</v>
          </cell>
          <cell r="C6689" t="str">
            <v>HRB500E Φ25</v>
          </cell>
          <cell r="D6689" t="str">
            <v>吨</v>
          </cell>
          <cell r="E6689">
            <v>16</v>
          </cell>
          <cell r="F6689">
            <v>45902</v>
          </cell>
          <cell r="G6689" t="str">
            <v>(乐山市校地共建产教融合基地建设项目二标段)四川省乐山市市中区苏稽镇</v>
          </cell>
          <cell r="H6689" t="str">
            <v>彭江涛</v>
          </cell>
          <cell r="I6689">
            <v>13990276572</v>
          </cell>
        </row>
        <row r="6690">
          <cell r="A6690" t="str">
            <v>德胜</v>
          </cell>
          <cell r="B6690" t="str">
            <v>螺纹钢</v>
          </cell>
          <cell r="C6690" t="str">
            <v>HRB500E Φ22 12m</v>
          </cell>
          <cell r="D6690" t="str">
            <v>吨</v>
          </cell>
          <cell r="E6690">
            <v>15</v>
          </cell>
          <cell r="F6690">
            <v>45902</v>
          </cell>
          <cell r="G6690" t="str">
            <v>(乐山市校地共建产教融合基地建设项目二标段)四川省乐山市市中区苏稽镇</v>
          </cell>
          <cell r="H6690" t="str">
            <v>彭江涛</v>
          </cell>
          <cell r="I6690">
            <v>13990276572</v>
          </cell>
        </row>
        <row r="6691">
          <cell r="A6691" t="str">
            <v>德胜</v>
          </cell>
          <cell r="B6691" t="str">
            <v>螺纹钢</v>
          </cell>
          <cell r="C6691" t="str">
            <v>HRB500E Φ25 12m</v>
          </cell>
          <cell r="D6691" t="str">
            <v>吨</v>
          </cell>
          <cell r="E6691">
            <v>18</v>
          </cell>
          <cell r="F6691">
            <v>45902</v>
          </cell>
          <cell r="G6691" t="str">
            <v>(乐山市校地共建产教融合基地建设项目二标段)四川省乐山市市中区苏稽镇</v>
          </cell>
          <cell r="H6691" t="str">
            <v>彭江涛</v>
          </cell>
          <cell r="I6691">
            <v>13990276572</v>
          </cell>
        </row>
        <row r="6692">
          <cell r="A6692" t="str">
            <v>德胜</v>
          </cell>
          <cell r="B6692" t="str">
            <v>螺纹钢</v>
          </cell>
          <cell r="C6692" t="str">
            <v>HRB400E Φ22 12m</v>
          </cell>
          <cell r="D6692" t="str">
            <v>吨</v>
          </cell>
          <cell r="E6692">
            <v>15</v>
          </cell>
          <cell r="F6692">
            <v>45902</v>
          </cell>
          <cell r="G6692" t="str">
            <v>(乐山市校地共建产教融合基地建设项目二标段)四川省乐山市市中区苏稽镇</v>
          </cell>
          <cell r="H6692" t="str">
            <v>彭江涛</v>
          </cell>
          <cell r="I6692">
            <v>13990276572</v>
          </cell>
        </row>
        <row r="6693">
          <cell r="A6693" t="str">
            <v>德胜</v>
          </cell>
          <cell r="B6693" t="str">
            <v>螺纹钢</v>
          </cell>
          <cell r="C6693" t="str">
            <v>HRB400E Φ22×12米</v>
          </cell>
          <cell r="D6693" t="str">
            <v>吨</v>
          </cell>
          <cell r="E6693">
            <v>14</v>
          </cell>
          <cell r="F6693">
            <v>45902</v>
          </cell>
          <cell r="G6693" t="str">
            <v>（自永2标九局西南分公司钢筋棚）四川省自贡市骑龙镇大湾村</v>
          </cell>
          <cell r="H6693" t="str">
            <v>袁洪浩</v>
          </cell>
          <cell r="I6693">
            <v>18272354498</v>
          </cell>
        </row>
        <row r="6694">
          <cell r="A6694" t="str">
            <v>德胜</v>
          </cell>
          <cell r="B6694" t="str">
            <v>螺纹钢</v>
          </cell>
          <cell r="C6694" t="str">
            <v>HRB400E Φ16×12米</v>
          </cell>
          <cell r="D6694" t="str">
            <v>吨</v>
          </cell>
          <cell r="E6694">
            <v>18</v>
          </cell>
          <cell r="F6694">
            <v>45902</v>
          </cell>
          <cell r="G6694" t="str">
            <v>（自永2标九局西南分公司钢筋棚）四川省自贡市骑龙镇大湾村</v>
          </cell>
          <cell r="H6694" t="str">
            <v>袁洪浩</v>
          </cell>
          <cell r="I6694">
            <v>18272354498</v>
          </cell>
        </row>
        <row r="6695">
          <cell r="A6695" t="str">
            <v>德胜</v>
          </cell>
          <cell r="B6695" t="str">
            <v>螺纹钢</v>
          </cell>
          <cell r="C6695" t="str">
            <v>HRB400E Φ25×9米</v>
          </cell>
          <cell r="D6695" t="str">
            <v>吨</v>
          </cell>
          <cell r="E6695">
            <v>35</v>
          </cell>
          <cell r="F6695">
            <v>45902</v>
          </cell>
          <cell r="G6695" t="str">
            <v>（自永2标九局西南分公司钢筋棚）四川省自贡市骑龙镇大湾村</v>
          </cell>
          <cell r="H6695" t="str">
            <v>袁洪浩</v>
          </cell>
          <cell r="I6695">
            <v>18272354498</v>
          </cell>
        </row>
        <row r="6696">
          <cell r="A6696" t="str">
            <v>德胜</v>
          </cell>
          <cell r="B6696" t="str">
            <v>螺纹钢</v>
          </cell>
          <cell r="C6696" t="str">
            <v>HRB400E Φ25×12米</v>
          </cell>
          <cell r="D6696" t="str">
            <v>吨</v>
          </cell>
          <cell r="E6696">
            <v>35</v>
          </cell>
          <cell r="F6696">
            <v>45902</v>
          </cell>
          <cell r="G6696" t="str">
            <v>（自永2标九局西南分公司钢筋棚）四川省自贡市骑龙镇大湾村</v>
          </cell>
          <cell r="H6696" t="str">
            <v>袁洪浩</v>
          </cell>
          <cell r="I6696">
            <v>18272354498</v>
          </cell>
        </row>
        <row r="6697">
          <cell r="A6697" t="str">
            <v>德胜恒嘉</v>
          </cell>
          <cell r="B6697" t="str">
            <v>螺纹钢</v>
          </cell>
          <cell r="C6697" t="str">
            <v>HRB500E Φ25 12m</v>
          </cell>
          <cell r="D6697" t="str">
            <v>吨</v>
          </cell>
          <cell r="E6697">
            <v>35</v>
          </cell>
          <cell r="F6697">
            <v>45902</v>
          </cell>
          <cell r="G6697" t="str">
            <v>（中铁十局-资乐高速4标）四川省眉山市仁寿县彰加镇促进村中铁十局2#钢筋厂</v>
          </cell>
          <cell r="H6697" t="str">
            <v>杨飞</v>
          </cell>
          <cell r="I6697">
            <v>15667998777</v>
          </cell>
        </row>
        <row r="6698">
          <cell r="A6698" t="str">
            <v>八局</v>
          </cell>
          <cell r="B6698" t="str">
            <v>螺纹钢</v>
          </cell>
          <cell r="C6698" t="str">
            <v>HRB400EФ14*9m</v>
          </cell>
          <cell r="D6698" t="str">
            <v>吨</v>
          </cell>
          <cell r="E6698">
            <v>140</v>
          </cell>
          <cell r="F6698">
            <v>45902</v>
          </cell>
          <cell r="G6698" t="str">
            <v>（中铁六局呼和公司康新高速TJ4-2标）四川省甘孜藏族自治州康定市新都桥镇东俄罗三村中建八局搅拌站旁</v>
          </cell>
          <cell r="H6698" t="str">
            <v>许文刚</v>
          </cell>
          <cell r="I6698">
            <v>15848808186</v>
          </cell>
        </row>
        <row r="6699">
          <cell r="A6699" t="str">
            <v>八局</v>
          </cell>
          <cell r="B6699" t="str">
            <v>盘螺</v>
          </cell>
          <cell r="C6699" t="str">
            <v>HRB400EФ12</v>
          </cell>
          <cell r="D6699" t="str">
            <v>吨</v>
          </cell>
          <cell r="E6699">
            <v>35</v>
          </cell>
          <cell r="F6699">
            <v>45902</v>
          </cell>
          <cell r="G6699" t="str">
            <v>（中铁六局呼和公司康新高速TJ4-2标）四川省甘孜藏族自治州康定市新都桥镇东俄罗三村中建八局搅拌站旁</v>
          </cell>
          <cell r="H6699" t="str">
            <v>许文刚</v>
          </cell>
          <cell r="I6699">
            <v>15848808186</v>
          </cell>
        </row>
        <row r="6700">
          <cell r="A6700" t="str">
            <v>润耀</v>
          </cell>
          <cell r="B6700" t="str">
            <v>螺纹钢</v>
          </cell>
          <cell r="C6700" t="str">
            <v>HRB400E Φ25*12m</v>
          </cell>
          <cell r="D6700" t="str">
            <v>吨</v>
          </cell>
          <cell r="E6700">
            <v>35</v>
          </cell>
          <cell r="F6700">
            <v>45902</v>
          </cell>
          <cell r="G6700" t="str">
            <v>（中铁广州局-成渝扩容2标）成渝扩容项目ZCB3-2标2#钢筋厂【雁江区联盟桥东北50米(资资路) 】</v>
          </cell>
          <cell r="H6700" t="str">
            <v>刘沛琦</v>
          </cell>
          <cell r="I6700">
            <v>18011784798</v>
          </cell>
        </row>
        <row r="6701">
          <cell r="A6701" t="str">
            <v>润耀</v>
          </cell>
          <cell r="B6701" t="str">
            <v>高线</v>
          </cell>
          <cell r="C6701" t="str">
            <v>HPB300Φ12</v>
          </cell>
          <cell r="D6701" t="str">
            <v>吨</v>
          </cell>
          <cell r="E6701">
            <v>35</v>
          </cell>
          <cell r="F6701">
            <v>45902</v>
          </cell>
          <cell r="G6701" t="str">
            <v>（中铁三局成渝扩容ZCB3-1项目部）内江市胜利收费站红绿灯500米</v>
          </cell>
          <cell r="H6701" t="str">
            <v>王岩</v>
          </cell>
          <cell r="I6701">
            <v>17634813323</v>
          </cell>
        </row>
        <row r="6702">
          <cell r="A6702" t="str">
            <v>润耀</v>
          </cell>
          <cell r="B6702" t="str">
            <v>螺纹钢</v>
          </cell>
          <cell r="C6702" t="str">
            <v>HRB400EФ22*9mm</v>
          </cell>
          <cell r="D6702" t="str">
            <v>吨</v>
          </cell>
          <cell r="E6702">
            <v>70</v>
          </cell>
          <cell r="F6702">
            <v>45902</v>
          </cell>
          <cell r="G6702" t="str">
            <v>（中铁一局四公司康新高速TJ1-1标贡不卡隧道）四川省甘孜州康定市折多塘村车管所旁</v>
          </cell>
          <cell r="H6702" t="str">
            <v>李彰</v>
          </cell>
          <cell r="I6702">
            <v>18523285235</v>
          </cell>
        </row>
        <row r="6703">
          <cell r="A6703" t="str">
            <v>润耀</v>
          </cell>
          <cell r="B6703" t="str">
            <v>盘圆</v>
          </cell>
          <cell r="C6703" t="str">
            <v>HPB300Ф12</v>
          </cell>
          <cell r="D6703" t="str">
            <v>吨</v>
          </cell>
          <cell r="E6703">
            <v>35</v>
          </cell>
          <cell r="F6703">
            <v>45902</v>
          </cell>
          <cell r="G6703" t="str">
            <v>（中铁一局四公司康新高速TJ1-1标贡不卡隧道）四川省甘孜州康定市折多塘村车管所旁</v>
          </cell>
          <cell r="H6703" t="str">
            <v>李彰</v>
          </cell>
          <cell r="I6703">
            <v>18523285235</v>
          </cell>
        </row>
        <row r="6704">
          <cell r="A6704" t="str">
            <v>润耀</v>
          </cell>
          <cell r="B6704" t="str">
            <v>盘圆</v>
          </cell>
          <cell r="C6704" t="str">
            <v>HPB300Ф8</v>
          </cell>
          <cell r="D6704" t="str">
            <v>吨</v>
          </cell>
          <cell r="E6704">
            <v>35</v>
          </cell>
          <cell r="F6704">
            <v>45902</v>
          </cell>
          <cell r="G6704" t="str">
            <v>（中铁一局四公司康新高速TJ1-1标贡不卡隧道）四川省甘孜州康定市折多塘村车管所旁</v>
          </cell>
          <cell r="H6704" t="str">
            <v>李彰</v>
          </cell>
          <cell r="I6704">
            <v>18523285235</v>
          </cell>
        </row>
        <row r="6705">
          <cell r="A6705" t="str">
            <v>润耀</v>
          </cell>
          <cell r="B6705" t="str">
            <v>螺纹钢</v>
          </cell>
          <cell r="C6705" t="str">
            <v>HRB400EФ16*9m</v>
          </cell>
          <cell r="D6705" t="str">
            <v>吨</v>
          </cell>
          <cell r="E6705">
            <v>35</v>
          </cell>
          <cell r="F6705">
            <v>45902</v>
          </cell>
          <cell r="G6705" t="str">
            <v>（中铁一局四公司康新高速TJ1-1标雅加梗隧道）四川省甘孜州康定市雅加梗路基</v>
          </cell>
          <cell r="H6705" t="str">
            <v>刘子任</v>
          </cell>
          <cell r="I6705">
            <v>18784539677</v>
          </cell>
        </row>
        <row r="6706">
          <cell r="A6706" t="str">
            <v>润耀</v>
          </cell>
          <cell r="B6706" t="str">
            <v>盘螺</v>
          </cell>
          <cell r="C6706" t="str">
            <v>HRB400E Φ8</v>
          </cell>
          <cell r="D6706" t="str">
            <v>吨</v>
          </cell>
          <cell r="E6706">
            <v>4</v>
          </cell>
          <cell r="F6706">
            <v>45902</v>
          </cell>
          <cell r="G6706" t="str">
            <v>(乐山市校地共建产教融合基地建设项目二标段)四川省乐山市市中区苏稽镇</v>
          </cell>
          <cell r="H6706" t="str">
            <v>彭江涛</v>
          </cell>
          <cell r="I6706">
            <v>13990276572</v>
          </cell>
        </row>
        <row r="6707">
          <cell r="A6707" t="str">
            <v>润耀</v>
          </cell>
          <cell r="B6707" t="str">
            <v>盘螺</v>
          </cell>
          <cell r="C6707" t="str">
            <v>HRB400E Φ10</v>
          </cell>
          <cell r="D6707" t="str">
            <v>吨</v>
          </cell>
          <cell r="E6707">
            <v>16</v>
          </cell>
          <cell r="F6707">
            <v>45902</v>
          </cell>
          <cell r="G6707" t="str">
            <v>(乐山市校地共建产教融合基地建设项目二标段)四川省乐山市市中区苏稽镇</v>
          </cell>
          <cell r="H6707" t="str">
            <v>彭江涛</v>
          </cell>
          <cell r="I6707">
            <v>13990276572</v>
          </cell>
        </row>
        <row r="6708">
          <cell r="A6708" t="str">
            <v>润耀</v>
          </cell>
          <cell r="B6708" t="str">
            <v>盘螺</v>
          </cell>
          <cell r="C6708" t="str">
            <v>HRB400E Φ12</v>
          </cell>
          <cell r="D6708" t="str">
            <v>吨</v>
          </cell>
          <cell r="E6708">
            <v>15</v>
          </cell>
          <cell r="F6708">
            <v>45902</v>
          </cell>
          <cell r="G6708" t="str">
            <v>(乐山市校地共建产教融合基地建设项目二标段)四川省乐山市市中区苏稽镇</v>
          </cell>
          <cell r="H6708" t="str">
            <v>彭江涛</v>
          </cell>
          <cell r="I6708">
            <v>13990276572</v>
          </cell>
        </row>
        <row r="6709">
          <cell r="A6709" t="str">
            <v>润耀</v>
          </cell>
          <cell r="B6709" t="str">
            <v>盘螺</v>
          </cell>
          <cell r="C6709" t="str">
            <v>HRB400E Φ10</v>
          </cell>
          <cell r="D6709" t="str">
            <v>吨</v>
          </cell>
          <cell r="E6709">
            <v>20</v>
          </cell>
          <cell r="F6709">
            <v>45902</v>
          </cell>
          <cell r="G6709" t="str">
            <v>(乐山市校地共建产教融合基地建设项目二标段)四川省乐山市市中区苏稽镇</v>
          </cell>
          <cell r="H6709" t="str">
            <v>彭江涛</v>
          </cell>
          <cell r="I6709">
            <v>13990276572</v>
          </cell>
        </row>
        <row r="6710">
          <cell r="A6710" t="str">
            <v>润耀</v>
          </cell>
          <cell r="B6710" t="str">
            <v>盘螺</v>
          </cell>
          <cell r="C6710" t="str">
            <v>HRB400E Φ12</v>
          </cell>
          <cell r="D6710" t="str">
            <v>吨</v>
          </cell>
          <cell r="E6710">
            <v>25</v>
          </cell>
          <cell r="F6710">
            <v>45902</v>
          </cell>
          <cell r="G6710" t="str">
            <v>(乐山市校地共建产教融合基地建设项目二标段)四川省乐山市市中区苏稽镇</v>
          </cell>
          <cell r="H6710" t="str">
            <v>彭江涛</v>
          </cell>
          <cell r="I6710">
            <v>13990276572</v>
          </cell>
        </row>
        <row r="6711">
          <cell r="A6711" t="str">
            <v>润耀</v>
          </cell>
          <cell r="B6711" t="str">
            <v>螺纹钢</v>
          </cell>
          <cell r="C6711" t="str">
            <v>HRB500E Φ18 12m</v>
          </cell>
          <cell r="D6711" t="str">
            <v>吨</v>
          </cell>
          <cell r="E6711">
            <v>3</v>
          </cell>
          <cell r="F6711">
            <v>45902</v>
          </cell>
          <cell r="G6711" t="str">
            <v>(乐山市校地共建产教融合基地建设项目二标段)四川省乐山市市中区苏稽镇</v>
          </cell>
          <cell r="H6711" t="str">
            <v>彭江涛</v>
          </cell>
          <cell r="I6711">
            <v>13990276572</v>
          </cell>
        </row>
        <row r="6712">
          <cell r="A6712" t="str">
            <v>润耀</v>
          </cell>
          <cell r="B6712" t="str">
            <v>螺纹钢</v>
          </cell>
          <cell r="C6712" t="str">
            <v>HRB500E Φ20 12m</v>
          </cell>
          <cell r="D6712" t="str">
            <v>吨</v>
          </cell>
          <cell r="E6712">
            <v>5</v>
          </cell>
          <cell r="F6712">
            <v>45902</v>
          </cell>
          <cell r="G6712" t="str">
            <v>(乐山市校地共建产教融合基地建设项目二标段)四川省乐山市市中区苏稽镇</v>
          </cell>
          <cell r="H6712" t="str">
            <v>彭江涛</v>
          </cell>
          <cell r="I6712">
            <v>13990276572</v>
          </cell>
        </row>
        <row r="6713">
          <cell r="A6713" t="str">
            <v>润耀</v>
          </cell>
          <cell r="B6713" t="str">
            <v>螺纹钢</v>
          </cell>
          <cell r="C6713" t="str">
            <v>HRB500E Φ18 12m</v>
          </cell>
          <cell r="D6713" t="str">
            <v>吨</v>
          </cell>
          <cell r="E6713">
            <v>6</v>
          </cell>
          <cell r="F6713">
            <v>45902</v>
          </cell>
          <cell r="G6713" t="str">
            <v>(乐山市校地共建产教融合基地建设项目二标段)四川省乐山市市中区苏稽镇</v>
          </cell>
          <cell r="H6713" t="str">
            <v>彭江涛</v>
          </cell>
          <cell r="I6713">
            <v>13990276572</v>
          </cell>
        </row>
        <row r="6714">
          <cell r="A6714" t="str">
            <v>润耀</v>
          </cell>
          <cell r="B6714" t="str">
            <v>螺纹钢</v>
          </cell>
          <cell r="C6714" t="str">
            <v>HRB500E Φ20 12m</v>
          </cell>
          <cell r="D6714" t="str">
            <v>吨</v>
          </cell>
          <cell r="E6714">
            <v>6</v>
          </cell>
          <cell r="F6714">
            <v>45902</v>
          </cell>
          <cell r="G6714" t="str">
            <v>(乐山市校地共建产教融合基地建设项目二标段)四川省乐山市市中区苏稽镇</v>
          </cell>
          <cell r="H6714" t="str">
            <v>彭江涛</v>
          </cell>
          <cell r="I6714">
            <v>13990276572</v>
          </cell>
        </row>
        <row r="6715">
          <cell r="A6715" t="str">
            <v>润耀</v>
          </cell>
          <cell r="B6715" t="str">
            <v>螺纹钢</v>
          </cell>
          <cell r="C6715" t="str">
            <v>HRB400E Φ12 12m</v>
          </cell>
          <cell r="D6715" t="str">
            <v>吨</v>
          </cell>
          <cell r="E6715">
            <v>5</v>
          </cell>
          <cell r="F6715">
            <v>45902</v>
          </cell>
          <cell r="G6715" t="str">
            <v>(乐山市校地共建产教融合基地建设项目二标段)四川省乐山市市中区苏稽镇</v>
          </cell>
          <cell r="H6715" t="str">
            <v>彭江涛</v>
          </cell>
          <cell r="I6715">
            <v>13990276572</v>
          </cell>
        </row>
        <row r="6716">
          <cell r="A6716" t="str">
            <v>润耀</v>
          </cell>
          <cell r="B6716" t="str">
            <v>盘螺</v>
          </cell>
          <cell r="C6716" t="str">
            <v>HRB400E Φ8</v>
          </cell>
          <cell r="D6716" t="str">
            <v>吨</v>
          </cell>
          <cell r="E6716">
            <v>24</v>
          </cell>
          <cell r="F6716">
            <v>45902</v>
          </cell>
          <cell r="G6716" t="str">
            <v>(五冶建设扩建艺体中学二期工程)四川省成都市双流区光荣路成都艺体中学南200米</v>
          </cell>
          <cell r="H6716" t="str">
            <v>谢序强</v>
          </cell>
          <cell r="I6716">
            <v>13458588232</v>
          </cell>
        </row>
        <row r="6717">
          <cell r="A6717" t="str">
            <v>润耀</v>
          </cell>
          <cell r="B6717" t="str">
            <v>盘螺</v>
          </cell>
          <cell r="C6717" t="str">
            <v>HRB400E Φ10</v>
          </cell>
          <cell r="D6717" t="str">
            <v>吨</v>
          </cell>
          <cell r="E6717">
            <v>10</v>
          </cell>
          <cell r="F6717">
            <v>45902</v>
          </cell>
          <cell r="G6717" t="str">
            <v>(五冶建设扩建艺体中学二期工程)四川省成都市双流区光荣路成都艺体中学南200米</v>
          </cell>
          <cell r="H6717" t="str">
            <v>谢序强</v>
          </cell>
          <cell r="I6717">
            <v>13458588232</v>
          </cell>
        </row>
        <row r="6718">
          <cell r="A6718" t="str">
            <v>润耀</v>
          </cell>
          <cell r="B6718" t="str">
            <v>螺纹钢</v>
          </cell>
          <cell r="C6718" t="str">
            <v>HRB400E Φ12 9m</v>
          </cell>
          <cell r="D6718" t="str">
            <v>吨</v>
          </cell>
          <cell r="E6718">
            <v>35</v>
          </cell>
          <cell r="F6718">
            <v>45902</v>
          </cell>
          <cell r="G6718" t="str">
            <v>(五冶建设扩建艺体中学二期工程)四川省成都市双流区光荣路成都艺体中学南200米</v>
          </cell>
          <cell r="H6718" t="str">
            <v>谢序强</v>
          </cell>
          <cell r="I6718">
            <v>13458588232</v>
          </cell>
        </row>
        <row r="6719">
          <cell r="A6719" t="str">
            <v>润耀</v>
          </cell>
          <cell r="B6719" t="str">
            <v>螺纹钢</v>
          </cell>
          <cell r="C6719" t="str">
            <v>HRB500E Φ16</v>
          </cell>
          <cell r="D6719" t="str">
            <v>吨</v>
          </cell>
          <cell r="E6719">
            <v>6</v>
          </cell>
          <cell r="F6719">
            <v>45902</v>
          </cell>
          <cell r="G6719" t="str">
            <v>(五冶建设扩建艺体中学二期工程)四川省成都市双流区光荣路成都艺体中学南200米</v>
          </cell>
          <cell r="H6719" t="str">
            <v>谢序强</v>
          </cell>
          <cell r="I6719">
            <v>13458588232</v>
          </cell>
        </row>
        <row r="6720">
          <cell r="A6720" t="str">
            <v>润耀</v>
          </cell>
          <cell r="B6720" t="str">
            <v>螺纹钢</v>
          </cell>
          <cell r="C6720" t="str">
            <v>HRB500E Φ18</v>
          </cell>
          <cell r="D6720" t="str">
            <v>吨</v>
          </cell>
          <cell r="E6720">
            <v>6</v>
          </cell>
          <cell r="F6720">
            <v>45902</v>
          </cell>
          <cell r="G6720" t="str">
            <v>(五冶建设扩建艺体中学二期工程)四川省成都市双流区光荣路成都艺体中学南200米</v>
          </cell>
          <cell r="H6720" t="str">
            <v>谢序强</v>
          </cell>
          <cell r="I6720">
            <v>13458588232</v>
          </cell>
        </row>
        <row r="6721">
          <cell r="A6721" t="str">
            <v>润耀</v>
          </cell>
          <cell r="B6721" t="str">
            <v>螺纹钢</v>
          </cell>
          <cell r="C6721" t="str">
            <v>HRB500E Φ20</v>
          </cell>
          <cell r="D6721" t="str">
            <v>吨</v>
          </cell>
          <cell r="E6721">
            <v>12</v>
          </cell>
          <cell r="F6721">
            <v>45902</v>
          </cell>
          <cell r="G6721" t="str">
            <v>(五冶建设扩建艺体中学二期工程)四川省成都市双流区光荣路成都艺体中学南200米</v>
          </cell>
          <cell r="H6721" t="str">
            <v>谢序强</v>
          </cell>
          <cell r="I6721">
            <v>13458588232</v>
          </cell>
        </row>
        <row r="6722">
          <cell r="A6722" t="str">
            <v>润耀</v>
          </cell>
          <cell r="B6722" t="str">
            <v>螺纹钢</v>
          </cell>
          <cell r="C6722" t="str">
            <v>HRB500E Φ22</v>
          </cell>
          <cell r="D6722" t="str">
            <v>吨</v>
          </cell>
          <cell r="E6722">
            <v>12</v>
          </cell>
          <cell r="F6722">
            <v>45902</v>
          </cell>
          <cell r="G6722" t="str">
            <v>(五冶建设扩建艺体中学二期工程)四川省成都市双流区光荣路成都艺体中学南200米</v>
          </cell>
          <cell r="H6722" t="str">
            <v>谢序强</v>
          </cell>
          <cell r="I6722">
            <v>13458588232</v>
          </cell>
        </row>
        <row r="6723">
          <cell r="A6723" t="str">
            <v>德胜恒嘉</v>
          </cell>
          <cell r="B6723" t="str">
            <v>螺纹钢</v>
          </cell>
          <cell r="C6723" t="str">
            <v>HRB400E Φ12 9m</v>
          </cell>
          <cell r="D6723" t="str">
            <v>吨</v>
          </cell>
          <cell r="E6723">
            <v>70</v>
          </cell>
          <cell r="F6723">
            <v>45903</v>
          </cell>
          <cell r="G6723" t="str">
            <v>（中铁十局-资乐高速4标）四川省眉山市仁寿县彰加镇促进村中铁十局资乐高速1#梁场</v>
          </cell>
          <cell r="H6723" t="str">
            <v>杨飞</v>
          </cell>
          <cell r="I6723">
            <v>15667998777</v>
          </cell>
        </row>
        <row r="6724">
          <cell r="A6724" t="str">
            <v>德胜恒嘉</v>
          </cell>
          <cell r="B6724" t="str">
            <v>螺纹钢</v>
          </cell>
          <cell r="C6724" t="str">
            <v>HRB400E Φ12 9m</v>
          </cell>
          <cell r="D6724" t="str">
            <v>吨</v>
          </cell>
          <cell r="E6724">
            <v>35</v>
          </cell>
          <cell r="F6724">
            <v>45903</v>
          </cell>
          <cell r="G6724" t="str">
            <v>（中铁十局-资乐高速4标）四川省眉山市仁寿县彰加镇促进村中铁十局2#钢筋厂</v>
          </cell>
          <cell r="H6724" t="str">
            <v>杨飞</v>
          </cell>
          <cell r="I6724">
            <v>15667998777</v>
          </cell>
        </row>
        <row r="6725">
          <cell r="A6725" t="str">
            <v>德胜</v>
          </cell>
          <cell r="B6725" t="str">
            <v>螺纹钢</v>
          </cell>
          <cell r="C6725" t="str">
            <v>HRB400E Φ12 9m</v>
          </cell>
          <cell r="D6725" t="str">
            <v>吨</v>
          </cell>
          <cell r="E6725">
            <v>12</v>
          </cell>
          <cell r="F6725">
            <v>45903</v>
          </cell>
          <cell r="G6725" t="str">
            <v>(五冶建设龙泉驿一医院配套建设工程)成都市龙泉驿区董朗路69号龙泉驿一医院5号门</v>
          </cell>
          <cell r="H6725" t="str">
            <v>孙敏</v>
          </cell>
          <cell r="I6725">
            <v>13617695006</v>
          </cell>
        </row>
        <row r="6726">
          <cell r="A6726" t="str">
            <v>德胜</v>
          </cell>
          <cell r="B6726" t="str">
            <v>螺纹钢</v>
          </cell>
          <cell r="C6726" t="str">
            <v>HRB400E Φ14 9m</v>
          </cell>
          <cell r="D6726" t="str">
            <v>吨</v>
          </cell>
          <cell r="E6726">
            <v>10</v>
          </cell>
          <cell r="F6726">
            <v>45903</v>
          </cell>
          <cell r="G6726" t="str">
            <v>(五冶建设龙泉驿一医院配套建设工程)成都市龙泉驿区董朗路69号龙泉驿一医院5号门</v>
          </cell>
          <cell r="H6726" t="str">
            <v>孙敏</v>
          </cell>
          <cell r="I6726">
            <v>13617695006</v>
          </cell>
        </row>
        <row r="6727">
          <cell r="A6727" t="str">
            <v>德胜</v>
          </cell>
          <cell r="B6727" t="str">
            <v>螺纹钢</v>
          </cell>
          <cell r="C6727" t="str">
            <v>HRB400E Φ16 9m</v>
          </cell>
          <cell r="D6727" t="str">
            <v>吨</v>
          </cell>
          <cell r="E6727">
            <v>38</v>
          </cell>
          <cell r="F6727">
            <v>45903</v>
          </cell>
          <cell r="G6727" t="str">
            <v>(五冶建设龙泉驿一医院配套建设工程)成都市龙泉驿区董朗路69号龙泉驿一医院5号门</v>
          </cell>
          <cell r="H6727" t="str">
            <v>孙敏</v>
          </cell>
          <cell r="I6727">
            <v>13617695006</v>
          </cell>
        </row>
        <row r="6728">
          <cell r="A6728" t="str">
            <v>德胜</v>
          </cell>
          <cell r="B6728" t="str">
            <v>螺纹钢</v>
          </cell>
          <cell r="C6728" t="str">
            <v>HRB400E Φ18 9m</v>
          </cell>
          <cell r="D6728" t="str">
            <v>吨</v>
          </cell>
          <cell r="E6728">
            <v>12</v>
          </cell>
          <cell r="F6728">
            <v>45903</v>
          </cell>
          <cell r="G6728" t="str">
            <v>(五冶建设龙泉驿一医院配套建设工程)成都市龙泉驿区董朗路69号龙泉驿一医院5号门</v>
          </cell>
          <cell r="H6728" t="str">
            <v>孙敏</v>
          </cell>
          <cell r="I6728">
            <v>13617695006</v>
          </cell>
        </row>
        <row r="6729">
          <cell r="A6729" t="str">
            <v>德胜</v>
          </cell>
          <cell r="B6729" t="str">
            <v>螺纹钢</v>
          </cell>
          <cell r="C6729" t="str">
            <v>HRB400E Φ20 9m</v>
          </cell>
          <cell r="D6729" t="str">
            <v>吨</v>
          </cell>
          <cell r="E6729">
            <v>10</v>
          </cell>
          <cell r="F6729">
            <v>45903</v>
          </cell>
          <cell r="G6729" t="str">
            <v>(五冶建设龙泉驿一医院配套建设工程)成都市龙泉驿区董朗路69号龙泉驿一医院5号门</v>
          </cell>
          <cell r="H6729" t="str">
            <v>孙敏</v>
          </cell>
          <cell r="I6729">
            <v>13617695006</v>
          </cell>
        </row>
        <row r="6730">
          <cell r="A6730" t="str">
            <v>德胜</v>
          </cell>
          <cell r="B6730" t="str">
            <v>螺纹钢</v>
          </cell>
          <cell r="C6730" t="str">
            <v>HRB400E Φ22 9m</v>
          </cell>
          <cell r="D6730" t="str">
            <v>吨</v>
          </cell>
          <cell r="E6730">
            <v>35</v>
          </cell>
          <cell r="F6730">
            <v>45903</v>
          </cell>
          <cell r="G6730" t="str">
            <v>(五冶建设龙泉驿一医院配套建设工程)成都市龙泉驿区董朗路69号龙泉驿一医院5号门</v>
          </cell>
          <cell r="H6730" t="str">
            <v>孙敏</v>
          </cell>
          <cell r="I6730">
            <v>13617695006</v>
          </cell>
        </row>
        <row r="6731">
          <cell r="A6731" t="str">
            <v>德胜</v>
          </cell>
          <cell r="B6731" t="str">
            <v>螺纹钢</v>
          </cell>
          <cell r="C6731" t="str">
            <v>HRB400E Φ25 9m</v>
          </cell>
          <cell r="D6731" t="str">
            <v>吨</v>
          </cell>
          <cell r="E6731">
            <v>15</v>
          </cell>
          <cell r="F6731">
            <v>45903</v>
          </cell>
          <cell r="G6731" t="str">
            <v>(五冶建设龙泉驿一医院配套建设工程)成都市龙泉驿区董朗路69号龙泉驿一医院5号门</v>
          </cell>
          <cell r="H6731" t="str">
            <v>孙敏</v>
          </cell>
          <cell r="I6731">
            <v>13617695006</v>
          </cell>
        </row>
        <row r="6732">
          <cell r="A6732" t="str">
            <v>德胜</v>
          </cell>
          <cell r="B6732" t="str">
            <v>螺纹钢</v>
          </cell>
          <cell r="C6732" t="str">
            <v>HRB400E Φ32 9m</v>
          </cell>
          <cell r="D6732" t="str">
            <v>吨</v>
          </cell>
          <cell r="E6732">
            <v>22</v>
          </cell>
          <cell r="F6732">
            <v>45903</v>
          </cell>
          <cell r="G6732" t="str">
            <v>(五冶建设龙泉驿一医院配套建设工程)成都市龙泉驿区董朗路69号龙泉驿一医院5号门</v>
          </cell>
          <cell r="H6732" t="str">
            <v>孙敏</v>
          </cell>
          <cell r="I6732">
            <v>13617695006</v>
          </cell>
        </row>
        <row r="6733">
          <cell r="A6733" t="str">
            <v>德胜</v>
          </cell>
          <cell r="B6733" t="str">
            <v>螺纹钢</v>
          </cell>
          <cell r="C6733" t="str">
            <v>HRB500E Φ20</v>
          </cell>
          <cell r="D6733" t="str">
            <v>吨</v>
          </cell>
          <cell r="E6733">
            <v>3</v>
          </cell>
          <cell r="F6733">
            <v>45903</v>
          </cell>
          <cell r="G6733" t="str">
            <v>(五冶建设龙泉驿一医院配套建设工程)成都市龙泉驿区董朗路69号龙泉驿一医院5号门</v>
          </cell>
          <cell r="H6733" t="str">
            <v>孙敏</v>
          </cell>
          <cell r="I6733">
            <v>13617695006</v>
          </cell>
        </row>
        <row r="6734">
          <cell r="A6734" t="str">
            <v>德胜</v>
          </cell>
          <cell r="B6734" t="str">
            <v>螺纹钢</v>
          </cell>
          <cell r="C6734" t="str">
            <v>HRB500E Φ22</v>
          </cell>
          <cell r="D6734" t="str">
            <v>吨</v>
          </cell>
          <cell r="E6734">
            <v>3</v>
          </cell>
          <cell r="F6734">
            <v>45903</v>
          </cell>
          <cell r="G6734" t="str">
            <v>(五冶建设龙泉驿一医院配套建设工程)成都市龙泉驿区董朗路69号龙泉驿一医院5号门</v>
          </cell>
          <cell r="H6734" t="str">
            <v>孙敏</v>
          </cell>
          <cell r="I6734">
            <v>13617695006</v>
          </cell>
        </row>
        <row r="6735">
          <cell r="A6735" t="str">
            <v>德胜</v>
          </cell>
          <cell r="B6735" t="str">
            <v>螺纹钢</v>
          </cell>
          <cell r="C6735" t="str">
            <v>HRB500E Φ25</v>
          </cell>
          <cell r="D6735" t="str">
            <v>吨</v>
          </cell>
          <cell r="E6735">
            <v>10</v>
          </cell>
          <cell r="F6735">
            <v>45903</v>
          </cell>
          <cell r="G6735" t="str">
            <v>(五冶建设龙泉驿一医院配套建设工程)成都市龙泉驿区董朗路69号龙泉驿一医院5号门</v>
          </cell>
          <cell r="H6735" t="str">
            <v>孙敏</v>
          </cell>
          <cell r="I6735">
            <v>13617695006</v>
          </cell>
        </row>
        <row r="6736">
          <cell r="A6736" t="str">
            <v>德胜</v>
          </cell>
          <cell r="B6736" t="str">
            <v>螺纹钢</v>
          </cell>
          <cell r="C6736" t="str">
            <v>HRB500E Φ28</v>
          </cell>
          <cell r="D6736" t="str">
            <v>吨</v>
          </cell>
          <cell r="E6736">
            <v>6</v>
          </cell>
          <cell r="F6736">
            <v>45903</v>
          </cell>
          <cell r="G6736" t="str">
            <v>(五冶建设龙泉驿一医院配套建设工程)成都市龙泉驿区董朗路69号龙泉驿一医院5号门</v>
          </cell>
          <cell r="H6736" t="str">
            <v>孙敏</v>
          </cell>
          <cell r="I6736">
            <v>13617695006</v>
          </cell>
        </row>
        <row r="6737">
          <cell r="A6737" t="str">
            <v>达钢</v>
          </cell>
          <cell r="B6737" t="str">
            <v>盘螺</v>
          </cell>
          <cell r="C6737" t="str">
            <v>HRB400E Φ8</v>
          </cell>
          <cell r="D6737" t="str">
            <v>吨</v>
          </cell>
          <cell r="E6737">
            <v>20</v>
          </cell>
          <cell r="F6737">
            <v>45903</v>
          </cell>
          <cell r="G6737" t="str">
            <v>（商投建工达州中医药科技园-4工区-8号楼）达州市通川区达州中医药职业学院犀牛大道北段</v>
          </cell>
          <cell r="H6737" t="str">
            <v>张扬</v>
          </cell>
          <cell r="I6737">
            <v>18381904567</v>
          </cell>
        </row>
        <row r="6738">
          <cell r="A6738" t="str">
            <v>达钢</v>
          </cell>
          <cell r="B6738" t="str">
            <v>螺纹钢</v>
          </cell>
          <cell r="C6738" t="str">
            <v>HRB500E Φ20</v>
          </cell>
          <cell r="D6738" t="str">
            <v>吨</v>
          </cell>
          <cell r="E6738">
            <v>12</v>
          </cell>
          <cell r="F6738">
            <v>45903</v>
          </cell>
          <cell r="G6738" t="str">
            <v>（商投建工达州中医药科技园-4工区-8号楼）达州市通川区达州中医药职业学院犀牛大道北段</v>
          </cell>
          <cell r="H6738" t="str">
            <v>张扬</v>
          </cell>
          <cell r="I6738">
            <v>18381904567</v>
          </cell>
        </row>
        <row r="6739">
          <cell r="A6739" t="str">
            <v>达钢</v>
          </cell>
          <cell r="B6739" t="str">
            <v>螺纹钢</v>
          </cell>
          <cell r="C6739" t="str">
            <v>HRB500E Φ25</v>
          </cell>
          <cell r="D6739" t="str">
            <v>吨</v>
          </cell>
          <cell r="E6739">
            <v>12</v>
          </cell>
          <cell r="F6739">
            <v>45903</v>
          </cell>
          <cell r="G6739" t="str">
            <v>（商投建工达州中医药科技园-4工区-8号楼）达州市通川区达州中医药职业学院犀牛大道北段</v>
          </cell>
          <cell r="H6739" t="str">
            <v>张扬</v>
          </cell>
          <cell r="I6739">
            <v>18381904567</v>
          </cell>
        </row>
        <row r="6740">
          <cell r="A6740" t="str">
            <v>达钢</v>
          </cell>
          <cell r="B6740" t="str">
            <v>螺纹钢</v>
          </cell>
          <cell r="C6740" t="str">
            <v>HRB400E Φ20 9m</v>
          </cell>
          <cell r="D6740" t="str">
            <v>吨</v>
          </cell>
          <cell r="E6740">
            <v>9</v>
          </cell>
          <cell r="F6740">
            <v>45903</v>
          </cell>
          <cell r="G6740" t="str">
            <v>（商投建工达州中医药科技园-4工区-9号楼）达州市通川区达州中医药职业学院犀牛大道北段</v>
          </cell>
          <cell r="H6740" t="str">
            <v>张扬</v>
          </cell>
          <cell r="I6740">
            <v>18381904567</v>
          </cell>
        </row>
        <row r="6741">
          <cell r="A6741" t="str">
            <v>达钢</v>
          </cell>
          <cell r="B6741" t="str">
            <v>螺纹钢</v>
          </cell>
          <cell r="C6741" t="str">
            <v>HRB400E Φ25 9m</v>
          </cell>
          <cell r="D6741" t="str">
            <v>吨</v>
          </cell>
          <cell r="E6741">
            <v>9</v>
          </cell>
          <cell r="F6741">
            <v>45903</v>
          </cell>
          <cell r="G6741" t="str">
            <v>（商投建工达州中医药科技园-4工区-9号楼）达州市通川区达州中医药职业学院犀牛大道北段</v>
          </cell>
          <cell r="H6741" t="str">
            <v>张扬</v>
          </cell>
          <cell r="I6741">
            <v>18381904567</v>
          </cell>
        </row>
        <row r="6742">
          <cell r="A6742" t="str">
            <v>达钢</v>
          </cell>
          <cell r="B6742" t="str">
            <v>盘螺</v>
          </cell>
          <cell r="C6742" t="str">
            <v>HRB400E Φ6</v>
          </cell>
          <cell r="D6742" t="str">
            <v>吨</v>
          </cell>
          <cell r="E6742">
            <v>5</v>
          </cell>
          <cell r="F6742">
            <v>45903</v>
          </cell>
          <cell r="G6742" t="str">
            <v>（商投建工达州中医药科技园-4工区-9号楼）达州市通川区达州中医药职业学院犀牛大道北段</v>
          </cell>
          <cell r="H6742" t="str">
            <v>张扬</v>
          </cell>
          <cell r="I6742">
            <v>18381904567</v>
          </cell>
        </row>
        <row r="6743">
          <cell r="A6743" t="str">
            <v>达钢</v>
          </cell>
          <cell r="B6743" t="str">
            <v>盘螺</v>
          </cell>
          <cell r="C6743" t="str">
            <v>HRB400E Φ8</v>
          </cell>
          <cell r="D6743" t="str">
            <v>吨</v>
          </cell>
          <cell r="E6743">
            <v>24</v>
          </cell>
          <cell r="F6743">
            <v>45903</v>
          </cell>
          <cell r="G6743" t="str">
            <v>（商投建工达州中医药科技园-4工区-9号楼）达州市通川区达州中医药职业学院犀牛大道北段</v>
          </cell>
          <cell r="H6743" t="str">
            <v>张扬</v>
          </cell>
          <cell r="I6743">
            <v>18381904567</v>
          </cell>
        </row>
        <row r="6744">
          <cell r="A6744" t="str">
            <v>达钢</v>
          </cell>
          <cell r="B6744" t="str">
            <v>盘螺</v>
          </cell>
          <cell r="C6744" t="str">
            <v>HRB400E Φ10</v>
          </cell>
          <cell r="D6744" t="str">
            <v>吨</v>
          </cell>
          <cell r="E6744">
            <v>7.5</v>
          </cell>
          <cell r="F6744">
            <v>45903</v>
          </cell>
          <cell r="G6744" t="str">
            <v>（商投建工达州中医药科技园-4工区-9号楼）达州市通川区达州中医药职业学院犀牛大道北段</v>
          </cell>
          <cell r="H6744" t="str">
            <v>张扬</v>
          </cell>
          <cell r="I6744">
            <v>18381904567</v>
          </cell>
        </row>
        <row r="6745">
          <cell r="A6745" t="str">
            <v>达钢</v>
          </cell>
          <cell r="B6745" t="str">
            <v>螺纹钢</v>
          </cell>
          <cell r="C6745" t="str">
            <v>HRB400E Φ12 9m</v>
          </cell>
          <cell r="D6745" t="str">
            <v>吨</v>
          </cell>
          <cell r="E6745">
            <v>9</v>
          </cell>
          <cell r="F6745">
            <v>45903</v>
          </cell>
          <cell r="G6745" t="str">
            <v>（商投建工达州中医药科技园-4工区-11号楼）达州市通川区达州中医药职业学院犀牛大道北段</v>
          </cell>
          <cell r="H6745" t="str">
            <v>张扬</v>
          </cell>
          <cell r="I6745">
            <v>18381904567</v>
          </cell>
        </row>
        <row r="6746">
          <cell r="A6746" t="str">
            <v>达钢</v>
          </cell>
          <cell r="B6746" t="str">
            <v>盘螺</v>
          </cell>
          <cell r="C6746" t="str">
            <v>HRB400E Φ8</v>
          </cell>
          <cell r="D6746" t="str">
            <v>吨</v>
          </cell>
          <cell r="E6746">
            <v>15</v>
          </cell>
          <cell r="F6746">
            <v>45903</v>
          </cell>
          <cell r="G6746" t="str">
            <v>（商投建工达州中医药科技园-4工区-11号楼）达州市通川区达州中医药职业学院犀牛大道北段</v>
          </cell>
          <cell r="H6746" t="str">
            <v>张扬</v>
          </cell>
          <cell r="I6746">
            <v>18381904567</v>
          </cell>
        </row>
        <row r="6747">
          <cell r="A6747" t="str">
            <v>达钢</v>
          </cell>
          <cell r="B6747" t="str">
            <v>螺纹钢</v>
          </cell>
          <cell r="C6747" t="str">
            <v>HRB500E Φ20</v>
          </cell>
          <cell r="D6747" t="str">
            <v>吨</v>
          </cell>
          <cell r="E6747">
            <v>12</v>
          </cell>
          <cell r="F6747">
            <v>45903</v>
          </cell>
          <cell r="G6747" t="str">
            <v>（商投建工达州中医药科技园-4工区-11号楼）达州市通川区达州中医药职业学院犀牛大道北段</v>
          </cell>
          <cell r="H6747" t="str">
            <v>张扬</v>
          </cell>
          <cell r="I6747">
            <v>18381904567</v>
          </cell>
        </row>
        <row r="6748">
          <cell r="A6748" t="str">
            <v>达钢</v>
          </cell>
          <cell r="B6748" t="str">
            <v>螺纹钢</v>
          </cell>
          <cell r="C6748" t="str">
            <v>HRB500E Φ22</v>
          </cell>
          <cell r="D6748" t="str">
            <v>吨</v>
          </cell>
          <cell r="E6748">
            <v>9</v>
          </cell>
          <cell r="F6748">
            <v>45903</v>
          </cell>
          <cell r="G6748" t="str">
            <v>（商投建工达州中医药科技园-4工区-11号楼）达州市通川区达州中医药职业学院犀牛大道北段</v>
          </cell>
          <cell r="H6748" t="str">
            <v>张扬</v>
          </cell>
          <cell r="I6748">
            <v>18381904567</v>
          </cell>
        </row>
        <row r="6749">
          <cell r="A6749" t="str">
            <v>达钢</v>
          </cell>
          <cell r="B6749" t="str">
            <v>螺纹钢</v>
          </cell>
          <cell r="C6749" t="str">
            <v>HRB500E Φ25</v>
          </cell>
          <cell r="D6749" t="str">
            <v>吨</v>
          </cell>
          <cell r="E6749">
            <v>9</v>
          </cell>
          <cell r="F6749">
            <v>45903</v>
          </cell>
          <cell r="G6749" t="str">
            <v>（商投建工达州中医药科技园-4工区-11号楼）达州市通川区达州中医药职业学院犀牛大道北段</v>
          </cell>
          <cell r="H6749" t="str">
            <v>张扬</v>
          </cell>
          <cell r="I6749">
            <v>18381904567</v>
          </cell>
        </row>
        <row r="6750">
          <cell r="A6750" t="str">
            <v>达钢</v>
          </cell>
          <cell r="B6750" t="str">
            <v>盘螺</v>
          </cell>
          <cell r="C6750" t="str">
            <v>HRB400E Φ6</v>
          </cell>
          <cell r="D6750" t="str">
            <v>吨</v>
          </cell>
          <cell r="E6750">
            <v>7.5</v>
          </cell>
          <cell r="F6750">
            <v>45903</v>
          </cell>
          <cell r="G6750" t="str">
            <v>(中铁三局集团西渝高铁康渝段站房四标工程)重庆市九龙坡区华祥支路与华祥路交叉口重庆建工重庆西站TOD项目部</v>
          </cell>
          <cell r="H6750" t="str">
            <v>卢庆江</v>
          </cell>
          <cell r="I6750">
            <v>18883488177</v>
          </cell>
        </row>
        <row r="6751">
          <cell r="A6751" t="str">
            <v>达钢</v>
          </cell>
          <cell r="B6751" t="str">
            <v>盘螺</v>
          </cell>
          <cell r="C6751" t="str">
            <v>HRB400E Φ8</v>
          </cell>
          <cell r="D6751" t="str">
            <v>吨</v>
          </cell>
          <cell r="E6751">
            <v>55</v>
          </cell>
          <cell r="F6751">
            <v>45903</v>
          </cell>
          <cell r="G6751" t="str">
            <v>(中铁三局集团西渝高铁康渝段站房四标工程)重庆市九龙坡区华祥支路与华祥路交叉口重庆建工重庆西站TOD项目部</v>
          </cell>
          <cell r="H6751" t="str">
            <v>卢庆江</v>
          </cell>
          <cell r="I6751">
            <v>18883488177</v>
          </cell>
        </row>
        <row r="6752">
          <cell r="A6752" t="str">
            <v>达钢</v>
          </cell>
          <cell r="B6752" t="str">
            <v>盘螺</v>
          </cell>
          <cell r="C6752" t="str">
            <v>HRB400E Φ10</v>
          </cell>
          <cell r="D6752" t="str">
            <v>吨</v>
          </cell>
          <cell r="E6752">
            <v>15</v>
          </cell>
          <cell r="F6752">
            <v>45903</v>
          </cell>
          <cell r="G6752" t="str">
            <v>(中铁三局集团西渝高铁康渝段站房四标工程)重庆市九龙坡区华祥支路与华祥路交叉口重庆建工重庆西站TOD项目部</v>
          </cell>
          <cell r="H6752" t="str">
            <v>卢庆江</v>
          </cell>
          <cell r="I6752">
            <v>18883488177</v>
          </cell>
        </row>
        <row r="6753">
          <cell r="A6753" t="str">
            <v>达钢</v>
          </cell>
          <cell r="B6753" t="str">
            <v>盘螺</v>
          </cell>
          <cell r="C6753" t="str">
            <v>HRB400E Φ12</v>
          </cell>
          <cell r="D6753" t="str">
            <v>吨</v>
          </cell>
          <cell r="E6753">
            <v>15</v>
          </cell>
          <cell r="F6753">
            <v>45903</v>
          </cell>
          <cell r="G6753" t="str">
            <v>(中铁三局集团西渝高铁康渝段站房四标工程)重庆市九龙坡区华祥支路与华祥路交叉口重庆建工重庆西站TOD项目部</v>
          </cell>
          <cell r="H6753" t="str">
            <v>卢庆江</v>
          </cell>
          <cell r="I6753">
            <v>18883488177</v>
          </cell>
        </row>
        <row r="6754">
          <cell r="A6754" t="str">
            <v>达钢</v>
          </cell>
          <cell r="B6754" t="str">
            <v>螺纹钢</v>
          </cell>
          <cell r="C6754" t="str">
            <v>HRB400E Φ25 9m</v>
          </cell>
          <cell r="D6754" t="str">
            <v>吨</v>
          </cell>
          <cell r="E6754">
            <v>12</v>
          </cell>
          <cell r="F6754">
            <v>45903</v>
          </cell>
          <cell r="G6754" t="str">
            <v>(中铁三局集团西渝高铁康渝段站房四标工程)重庆市九龙坡区华祥支路与华祥路交叉口重庆建工重庆西站TOD项目部</v>
          </cell>
          <cell r="H6754" t="str">
            <v>卢庆江</v>
          </cell>
          <cell r="I6754">
            <v>18883488177</v>
          </cell>
        </row>
        <row r="6755">
          <cell r="A6755" t="str">
            <v>达钢</v>
          </cell>
          <cell r="B6755" t="str">
            <v>螺纹钢</v>
          </cell>
          <cell r="C6755" t="str">
            <v>HRB400E Φ28 9m</v>
          </cell>
          <cell r="D6755" t="str">
            <v>吨</v>
          </cell>
          <cell r="E6755">
            <v>3</v>
          </cell>
          <cell r="F6755">
            <v>45903</v>
          </cell>
          <cell r="G6755" t="str">
            <v>(中铁三局集团西渝高铁康渝段站房四标工程)重庆市九龙坡区华祥支路与华祥路交叉口重庆建工重庆西站TOD项目部</v>
          </cell>
          <cell r="H6755" t="str">
            <v>卢庆江</v>
          </cell>
          <cell r="I6755">
            <v>18883488177</v>
          </cell>
        </row>
        <row r="6756">
          <cell r="A6756" t="str">
            <v>晋邦</v>
          </cell>
          <cell r="B6756" t="str">
            <v>螺纹钢</v>
          </cell>
          <cell r="C6756" t="str">
            <v>HRB400E Φ18</v>
          </cell>
          <cell r="D6756" t="str">
            <v>吨</v>
          </cell>
          <cell r="E6756">
            <v>15</v>
          </cell>
          <cell r="F6756">
            <v>45903</v>
          </cell>
          <cell r="G6756" t="str">
            <v>（商投建工达州中医药科技园-4工区-11号楼）达州市通川区达州中医药职业学院犀牛大道北段</v>
          </cell>
          <cell r="H6756" t="str">
            <v>张扬</v>
          </cell>
          <cell r="I6756">
            <v>18381904567</v>
          </cell>
        </row>
        <row r="6757">
          <cell r="A6757" t="str">
            <v>晋邦</v>
          </cell>
          <cell r="B6757" t="str">
            <v>盘螺</v>
          </cell>
          <cell r="C6757" t="str">
            <v>HRB400E Φ8</v>
          </cell>
          <cell r="D6757" t="str">
            <v>吨</v>
          </cell>
          <cell r="E6757">
            <v>20</v>
          </cell>
          <cell r="F6757">
            <v>45903</v>
          </cell>
          <cell r="G6757" t="str">
            <v>（商投建工达州中医药科技园-4工区-11号楼）达州市通川区达州中医药职业学院犀牛大道北段</v>
          </cell>
          <cell r="H6757" t="str">
            <v>张扬</v>
          </cell>
          <cell r="I6757">
            <v>18381904567</v>
          </cell>
        </row>
        <row r="6758">
          <cell r="A6758" t="str">
            <v>晋邦</v>
          </cell>
          <cell r="B6758" t="str">
            <v>螺纹钢</v>
          </cell>
          <cell r="C6758" t="str">
            <v>HRB500E Φ18</v>
          </cell>
          <cell r="D6758" t="str">
            <v>吨</v>
          </cell>
          <cell r="E6758">
            <v>20</v>
          </cell>
          <cell r="F6758">
            <v>45903</v>
          </cell>
          <cell r="G6758" t="str">
            <v>（商投建工达州中医药科技园-4工区-11号楼）达州市通川区达州中医药职业学院犀牛大道北段</v>
          </cell>
          <cell r="H6758" t="str">
            <v>张扬</v>
          </cell>
          <cell r="I6758">
            <v>18381904567</v>
          </cell>
        </row>
        <row r="6759">
          <cell r="A6759" t="str">
            <v>晋邦</v>
          </cell>
          <cell r="B6759" t="str">
            <v>盘螺</v>
          </cell>
          <cell r="C6759" t="str">
            <v>HRB400E Φ8</v>
          </cell>
          <cell r="D6759" t="str">
            <v>吨</v>
          </cell>
          <cell r="E6759">
            <v>15</v>
          </cell>
          <cell r="F6759">
            <v>45903</v>
          </cell>
          <cell r="G6759" t="str">
            <v>（商投建工达州中医药科技园-4工区-11号楼）达州市通川区达州中医药职业学院犀牛大道北段</v>
          </cell>
          <cell r="H6759" t="str">
            <v>张扬</v>
          </cell>
          <cell r="I6759">
            <v>18381904567</v>
          </cell>
        </row>
        <row r="6760">
          <cell r="A6760" t="str">
            <v>晋邦</v>
          </cell>
          <cell r="B6760" t="str">
            <v>螺纹钢</v>
          </cell>
          <cell r="C6760" t="str">
            <v>HRB400E Φ18</v>
          </cell>
          <cell r="D6760" t="str">
            <v>吨</v>
          </cell>
          <cell r="E6760">
            <v>20</v>
          </cell>
          <cell r="F6760">
            <v>45903</v>
          </cell>
          <cell r="G6760" t="str">
            <v>（商投建工达州中医药科技园-4工区-11号楼）达州市通川区达州中医药职业学院犀牛大道北段</v>
          </cell>
          <cell r="H6760" t="str">
            <v>张扬</v>
          </cell>
          <cell r="I6760">
            <v>18381904567</v>
          </cell>
        </row>
        <row r="6761">
          <cell r="A6761" t="str">
            <v>晋邦</v>
          </cell>
          <cell r="B6761" t="str">
            <v>盘螺</v>
          </cell>
          <cell r="C6761" t="str">
            <v>HRB400E Φ8</v>
          </cell>
          <cell r="D6761" t="str">
            <v>吨</v>
          </cell>
          <cell r="E6761">
            <v>15</v>
          </cell>
          <cell r="F6761">
            <v>45903</v>
          </cell>
          <cell r="G6761" t="str">
            <v>（商投建工达州中医药科技园-4工区-11号楼）达州市通川区达州中医药职业学院犀牛大道北段</v>
          </cell>
          <cell r="H6761" t="str">
            <v>张扬</v>
          </cell>
          <cell r="I6761">
            <v>18381904567</v>
          </cell>
        </row>
        <row r="6762">
          <cell r="A6762" t="str">
            <v>晋邦</v>
          </cell>
          <cell r="B6762" t="str">
            <v>螺纹钢</v>
          </cell>
          <cell r="C6762" t="str">
            <v>HRB500E Φ18</v>
          </cell>
          <cell r="D6762" t="str">
            <v>吨</v>
          </cell>
          <cell r="E6762">
            <v>15</v>
          </cell>
          <cell r="F6762">
            <v>45903</v>
          </cell>
          <cell r="G6762" t="str">
            <v>（商投建工达州中医药科技园-4工区-11号楼）达州市通川区达州中医药职业学院犀牛大道北段</v>
          </cell>
          <cell r="H6762" t="str">
            <v>张扬</v>
          </cell>
          <cell r="I6762">
            <v>18381904567</v>
          </cell>
        </row>
        <row r="6763">
          <cell r="A6763" t="str">
            <v>晋邦</v>
          </cell>
          <cell r="B6763" t="str">
            <v>盘螺</v>
          </cell>
          <cell r="C6763" t="str">
            <v>HRB400E Φ8</v>
          </cell>
          <cell r="D6763" t="str">
            <v>吨</v>
          </cell>
          <cell r="E6763">
            <v>20</v>
          </cell>
          <cell r="F6763">
            <v>45903</v>
          </cell>
          <cell r="G6763" t="str">
            <v>（商投建工达州中医药科技园-4工区-11号楼）达州市通川区达州中医药职业学院犀牛大道北段</v>
          </cell>
          <cell r="H6763" t="str">
            <v>张扬</v>
          </cell>
          <cell r="I6763">
            <v>18381904567</v>
          </cell>
        </row>
        <row r="6764">
          <cell r="A6764" t="str">
            <v>晋邦</v>
          </cell>
          <cell r="B6764" t="str">
            <v>盘圆</v>
          </cell>
          <cell r="C6764" t="str">
            <v>HPB300Ф10</v>
          </cell>
          <cell r="D6764" t="str">
            <v>吨</v>
          </cell>
          <cell r="E6764">
            <v>20</v>
          </cell>
          <cell r="F6764">
            <v>45903</v>
          </cell>
          <cell r="G6764" t="str">
            <v>（成铁西南-德阳涟江路项目）四川省德阳市旌阳区涟江路下穿宝成铁路工程项目部（司机拍摄签收小票时需设置时间及地点水印）</v>
          </cell>
          <cell r="H6764" t="str">
            <v>黄永福</v>
          </cell>
          <cell r="I6764" t="str">
            <v>15982823571</v>
          </cell>
        </row>
        <row r="6765">
          <cell r="A6765" t="str">
            <v>晋邦</v>
          </cell>
          <cell r="B6765" t="str">
            <v>螺纹钢</v>
          </cell>
          <cell r="C6765" t="str">
            <v>HRB400EФ25*9m</v>
          </cell>
          <cell r="D6765" t="str">
            <v>吨</v>
          </cell>
          <cell r="E6765">
            <v>15</v>
          </cell>
          <cell r="F6765">
            <v>45903</v>
          </cell>
          <cell r="G6765" t="str">
            <v>（成铁西南-德阳涟江路项目）四川省德阳市旌阳区涟江路下穿宝成铁路工程项目部（司机拍摄签收小票时需设置时间及地点水印）</v>
          </cell>
          <cell r="H6765" t="str">
            <v>黄永福</v>
          </cell>
          <cell r="I6765" t="str">
            <v>15982823571</v>
          </cell>
        </row>
        <row r="6766">
          <cell r="A6766" t="str">
            <v>润耀</v>
          </cell>
          <cell r="B6766" t="str">
            <v>盘圆</v>
          </cell>
          <cell r="C6766" t="str">
            <v>HPB300Ф12</v>
          </cell>
          <cell r="D6766" t="str">
            <v>吨</v>
          </cell>
          <cell r="E6766">
            <v>35</v>
          </cell>
          <cell r="F6766">
            <v>45903</v>
          </cell>
          <cell r="G6766" t="str">
            <v>（中铁一局四公司康新高速TJ1-1标贡不卡隧道）四川省甘孜州康定市折多塘村车管所旁</v>
          </cell>
          <cell r="H6766" t="str">
            <v>李彰</v>
          </cell>
          <cell r="I6766">
            <v>18523285235</v>
          </cell>
        </row>
        <row r="6767">
          <cell r="A6767" t="str">
            <v>润耀</v>
          </cell>
          <cell r="B6767" t="str">
            <v>螺纹钢</v>
          </cell>
          <cell r="C6767" t="str">
            <v>HRB400EФ12*9m</v>
          </cell>
          <cell r="D6767" t="str">
            <v>吨</v>
          </cell>
          <cell r="E6767">
            <v>16</v>
          </cell>
          <cell r="F6767">
            <v>45903</v>
          </cell>
          <cell r="G6767" t="str">
            <v>（中核中原-温江北林医养综合体项目）四川省成都市温江区万春大道第三人民医院东</v>
          </cell>
          <cell r="H6767" t="str">
            <v>蔡杰</v>
          </cell>
          <cell r="I6767">
            <v>18875129329</v>
          </cell>
        </row>
        <row r="6768">
          <cell r="A6768" t="str">
            <v>润耀</v>
          </cell>
          <cell r="B6768" t="str">
            <v>螺纹钢</v>
          </cell>
          <cell r="C6768" t="str">
            <v>HRB500EФ22*9m</v>
          </cell>
          <cell r="D6768" t="str">
            <v>吨</v>
          </cell>
          <cell r="E6768">
            <v>6</v>
          </cell>
          <cell r="F6768">
            <v>45903</v>
          </cell>
          <cell r="G6768" t="str">
            <v>（中核中原-温江北林医养综合体项目）四川省成都市温江区万春大道第三人民医院东</v>
          </cell>
          <cell r="H6768" t="str">
            <v>蔡杰</v>
          </cell>
          <cell r="I6768">
            <v>18875129329</v>
          </cell>
        </row>
        <row r="6769">
          <cell r="A6769" t="str">
            <v>润耀</v>
          </cell>
          <cell r="B6769" t="str">
            <v>螺纹钢</v>
          </cell>
          <cell r="C6769" t="str">
            <v>HRB500EФ16*9m</v>
          </cell>
          <cell r="D6769" t="str">
            <v>吨</v>
          </cell>
          <cell r="E6769">
            <v>10</v>
          </cell>
          <cell r="F6769">
            <v>45903</v>
          </cell>
          <cell r="G6769" t="str">
            <v>（中核中原-温江北林医养综合体项目）四川省成都市温江区万春大道第三人民医院东</v>
          </cell>
          <cell r="H6769" t="str">
            <v>蔡杰</v>
          </cell>
          <cell r="I6769">
            <v>18875129329</v>
          </cell>
        </row>
        <row r="6770">
          <cell r="A6770" t="str">
            <v>润耀</v>
          </cell>
          <cell r="B6770" t="str">
            <v>螺纹钢</v>
          </cell>
          <cell r="C6770" t="str">
            <v>HRB500EФ18*9m</v>
          </cell>
          <cell r="D6770" t="str">
            <v>吨</v>
          </cell>
          <cell r="E6770">
            <v>3</v>
          </cell>
          <cell r="F6770">
            <v>45903</v>
          </cell>
          <cell r="G6770" t="str">
            <v>（中核中原-温江北林医养综合体项目）四川省成都市温江区万春大道第三人民医院东</v>
          </cell>
          <cell r="H6770" t="str">
            <v>蔡杰</v>
          </cell>
          <cell r="I6770">
            <v>18875129329</v>
          </cell>
        </row>
        <row r="6771">
          <cell r="A6771" t="str">
            <v>润耀</v>
          </cell>
          <cell r="B6771" t="str">
            <v>盘螺</v>
          </cell>
          <cell r="C6771" t="str">
            <v>HRB400E Φ8</v>
          </cell>
          <cell r="D6771" t="str">
            <v>吨</v>
          </cell>
          <cell r="E6771">
            <v>2.5</v>
          </cell>
          <cell r="F6771">
            <v>45903</v>
          </cell>
          <cell r="G6771" t="str">
            <v>(五冶建设师大附中外语校新建教学楼工程)四川省成都市成华区大观堰2号(四川师范大学附属中学外国语学校)</v>
          </cell>
          <cell r="H6771" t="str">
            <v>蔡浩</v>
          </cell>
          <cell r="I6771" t="str">
            <v>139 8088 0820</v>
          </cell>
        </row>
        <row r="6772">
          <cell r="A6772" t="str">
            <v>润耀</v>
          </cell>
          <cell r="B6772" t="str">
            <v>螺纹钢</v>
          </cell>
          <cell r="C6772" t="str">
            <v>HRB400E Φ12 9m</v>
          </cell>
          <cell r="D6772" t="str">
            <v>吨</v>
          </cell>
          <cell r="E6772">
            <v>10</v>
          </cell>
          <cell r="F6772">
            <v>45903</v>
          </cell>
          <cell r="G6772" t="str">
            <v>(五冶建设师大附中外语校新建教学楼工程)四川省成都市成华区大观堰2号(四川师范大学附属中学外国语学校)</v>
          </cell>
          <cell r="H6772" t="str">
            <v>蔡浩</v>
          </cell>
          <cell r="I6772" t="str">
            <v>139 8088 0820</v>
          </cell>
        </row>
        <row r="6773">
          <cell r="A6773" t="str">
            <v>润耀</v>
          </cell>
          <cell r="B6773" t="str">
            <v>螺纹钢</v>
          </cell>
          <cell r="C6773" t="str">
            <v>HRB400E Φ14 9m</v>
          </cell>
          <cell r="D6773" t="str">
            <v>吨</v>
          </cell>
          <cell r="E6773">
            <v>50</v>
          </cell>
          <cell r="F6773">
            <v>45903</v>
          </cell>
          <cell r="G6773" t="str">
            <v>(五冶建设师大附中外语校新建教学楼工程)四川省成都市成华区大观堰2号(四川师范大学附属中学外国语学校)</v>
          </cell>
          <cell r="H6773" t="str">
            <v>蔡浩</v>
          </cell>
          <cell r="I6773" t="str">
            <v>139 8088 0820</v>
          </cell>
        </row>
        <row r="6774">
          <cell r="A6774" t="str">
            <v>润耀</v>
          </cell>
          <cell r="B6774" t="str">
            <v>螺纹钢</v>
          </cell>
          <cell r="C6774" t="str">
            <v>HRB400E Φ16 9m</v>
          </cell>
          <cell r="D6774" t="str">
            <v>吨</v>
          </cell>
          <cell r="E6774">
            <v>5</v>
          </cell>
          <cell r="F6774">
            <v>45903</v>
          </cell>
          <cell r="G6774" t="str">
            <v>(五冶建设师大附中外语校新建教学楼工程)四川省成都市成华区大观堰2号(四川师范大学附属中学外国语学校)</v>
          </cell>
          <cell r="H6774" t="str">
            <v>蔡浩</v>
          </cell>
          <cell r="I6774" t="str">
            <v>139 8088 0820</v>
          </cell>
        </row>
        <row r="6775">
          <cell r="A6775" t="str">
            <v>润耀</v>
          </cell>
          <cell r="B6775" t="str">
            <v>螺纹钢</v>
          </cell>
          <cell r="C6775" t="str">
            <v>HRB400E Φ18 9m</v>
          </cell>
          <cell r="D6775" t="str">
            <v>吨</v>
          </cell>
          <cell r="E6775">
            <v>5</v>
          </cell>
          <cell r="F6775">
            <v>45903</v>
          </cell>
          <cell r="G6775" t="str">
            <v>(五冶建设师大附中外语校新建教学楼工程)四川省成都市成华区大观堰2号(四川师范大学附属中学外国语学校)</v>
          </cell>
          <cell r="H6775" t="str">
            <v>蔡浩</v>
          </cell>
          <cell r="I6775" t="str">
            <v>139 8088 0820</v>
          </cell>
        </row>
        <row r="6776">
          <cell r="A6776" t="str">
            <v>润耀</v>
          </cell>
          <cell r="B6776" t="str">
            <v>螺纹钢</v>
          </cell>
          <cell r="C6776" t="str">
            <v>HRB400E Φ20 9m</v>
          </cell>
          <cell r="D6776" t="str">
            <v>吨</v>
          </cell>
          <cell r="E6776">
            <v>2.5</v>
          </cell>
          <cell r="F6776">
            <v>45903</v>
          </cell>
          <cell r="G6776" t="str">
            <v>(五冶建设师大附中外语校新建教学楼工程)四川省成都市成华区大观堰2号(四川师范大学附属中学外国语学校)</v>
          </cell>
          <cell r="H6776" t="str">
            <v>蔡浩</v>
          </cell>
          <cell r="I6776" t="str">
            <v>139 8088 0820</v>
          </cell>
        </row>
        <row r="6777">
          <cell r="A6777" t="str">
            <v>润耀</v>
          </cell>
          <cell r="B6777" t="str">
            <v>螺纹钢</v>
          </cell>
          <cell r="C6777" t="str">
            <v>HRB400E Φ22 9m</v>
          </cell>
          <cell r="D6777" t="str">
            <v>吨</v>
          </cell>
          <cell r="E6777">
            <v>2.5</v>
          </cell>
          <cell r="F6777">
            <v>45903</v>
          </cell>
          <cell r="G6777" t="str">
            <v>(五冶建设师大附中外语校新建教学楼工程)四川省成都市成华区大观堰2号(四川师范大学附属中学外国语学校)</v>
          </cell>
          <cell r="H6777" t="str">
            <v>蔡浩</v>
          </cell>
          <cell r="I6777" t="str">
            <v>139 8088 0820</v>
          </cell>
        </row>
        <row r="6778">
          <cell r="A6778" t="str">
            <v>润耀</v>
          </cell>
          <cell r="B6778" t="str">
            <v>螺纹钢</v>
          </cell>
          <cell r="C6778" t="str">
            <v>HRB400E Φ25 9m</v>
          </cell>
          <cell r="D6778" t="str">
            <v>吨</v>
          </cell>
          <cell r="E6778">
            <v>15</v>
          </cell>
          <cell r="F6778">
            <v>45903</v>
          </cell>
          <cell r="G6778" t="str">
            <v>(五冶建设师大附中外语校新建教学楼工程)四川省成都市成华区大观堰2号(四川师范大学附属中学外国语学校)</v>
          </cell>
          <cell r="H6778" t="str">
            <v>蔡浩</v>
          </cell>
          <cell r="I6778" t="str">
            <v>139 8088 0820</v>
          </cell>
        </row>
        <row r="6779">
          <cell r="A6779" t="str">
            <v>润耀</v>
          </cell>
          <cell r="B6779" t="str">
            <v>螺纹钢</v>
          </cell>
          <cell r="C6779" t="str">
            <v>HRB400E Φ28 9m</v>
          </cell>
          <cell r="D6779" t="str">
            <v>吨</v>
          </cell>
          <cell r="E6779">
            <v>12.5</v>
          </cell>
          <cell r="F6779">
            <v>45903</v>
          </cell>
          <cell r="G6779" t="str">
            <v>(五冶建设师大附中外语校新建教学楼工程)四川省成都市成华区大观堰2号(四川师范大学附属中学外国语学校)</v>
          </cell>
          <cell r="H6779" t="str">
            <v>蔡浩</v>
          </cell>
          <cell r="I6779" t="str">
            <v>139 8088 0820</v>
          </cell>
        </row>
        <row r="6780">
          <cell r="A6780" t="str">
            <v>润耀</v>
          </cell>
          <cell r="B6780" t="str">
            <v>螺纹钢</v>
          </cell>
          <cell r="C6780" t="str">
            <v>HRB400E Φ14 9m</v>
          </cell>
          <cell r="D6780" t="str">
            <v>吨</v>
          </cell>
          <cell r="E6780">
            <v>6</v>
          </cell>
          <cell r="F6780">
            <v>45903</v>
          </cell>
          <cell r="G6780" t="str">
            <v>(五冶建设成都国际铁路港多式联项目)四川省成都市青白江区桂平大道成都中远海运陆港多式联运有限公司</v>
          </cell>
          <cell r="H6780" t="str">
            <v>黄勇杰</v>
          </cell>
          <cell r="I6780">
            <v>13880580196</v>
          </cell>
        </row>
        <row r="6781">
          <cell r="A6781" t="str">
            <v>润耀</v>
          </cell>
          <cell r="B6781" t="str">
            <v>螺纹钢</v>
          </cell>
          <cell r="C6781" t="str">
            <v>HRB400E Φ16 9m</v>
          </cell>
          <cell r="D6781" t="str">
            <v>吨</v>
          </cell>
          <cell r="E6781">
            <v>6</v>
          </cell>
          <cell r="F6781">
            <v>45903</v>
          </cell>
          <cell r="G6781" t="str">
            <v>(五冶建设成都国际铁路港多式联项目)四川省成都市青白江区桂平大道成都中远海运陆港多式联运有限公司</v>
          </cell>
          <cell r="H6781" t="str">
            <v>黄勇杰</v>
          </cell>
          <cell r="I6781">
            <v>13880580196</v>
          </cell>
        </row>
        <row r="6782">
          <cell r="A6782" t="str">
            <v>润耀</v>
          </cell>
          <cell r="B6782" t="str">
            <v>螺纹钢</v>
          </cell>
          <cell r="C6782" t="str">
            <v>HRB400E Φ18 9m</v>
          </cell>
          <cell r="D6782" t="str">
            <v>吨</v>
          </cell>
          <cell r="E6782">
            <v>3</v>
          </cell>
          <cell r="F6782">
            <v>45903</v>
          </cell>
          <cell r="G6782" t="str">
            <v>(五冶建设成都国际铁路港多式联项目)四川省成都市青白江区桂平大道成都中远海运陆港多式联运有限公司</v>
          </cell>
          <cell r="H6782" t="str">
            <v>黄勇杰</v>
          </cell>
          <cell r="I6782">
            <v>13880580196</v>
          </cell>
        </row>
        <row r="6783">
          <cell r="A6783" t="str">
            <v>润耀</v>
          </cell>
          <cell r="B6783" t="str">
            <v>螺纹钢</v>
          </cell>
          <cell r="C6783" t="str">
            <v>HRB400E Φ20 9m</v>
          </cell>
          <cell r="D6783" t="str">
            <v>吨</v>
          </cell>
          <cell r="E6783">
            <v>6</v>
          </cell>
          <cell r="F6783">
            <v>45903</v>
          </cell>
          <cell r="G6783" t="str">
            <v>(五冶建设成都国际铁路港多式联项目)四川省成都市青白江区桂平大道成都中远海运陆港多式联运有限公司</v>
          </cell>
          <cell r="H6783" t="str">
            <v>黄勇杰</v>
          </cell>
          <cell r="I6783">
            <v>13880580196</v>
          </cell>
        </row>
        <row r="6784">
          <cell r="A6784" t="str">
            <v>润耀</v>
          </cell>
          <cell r="B6784" t="str">
            <v>螺纹钢</v>
          </cell>
          <cell r="C6784" t="str">
            <v>HRB400E Φ22 9m</v>
          </cell>
          <cell r="D6784" t="str">
            <v>吨</v>
          </cell>
          <cell r="E6784">
            <v>12</v>
          </cell>
          <cell r="F6784">
            <v>45903</v>
          </cell>
          <cell r="G6784" t="str">
            <v>(五冶建设成都国际铁路港多式联项目)四川省成都市青白江区桂平大道成都中远海运陆港多式联运有限公司</v>
          </cell>
          <cell r="H6784" t="str">
            <v>黄勇杰</v>
          </cell>
          <cell r="I6784">
            <v>13880580196</v>
          </cell>
        </row>
        <row r="6785">
          <cell r="A6785" t="str">
            <v>润耀</v>
          </cell>
          <cell r="B6785" t="str">
            <v>盘螺</v>
          </cell>
          <cell r="C6785" t="str">
            <v>HRB400E Φ6</v>
          </cell>
          <cell r="D6785" t="str">
            <v>吨</v>
          </cell>
          <cell r="E6785">
            <v>2</v>
          </cell>
          <cell r="F6785">
            <v>45903</v>
          </cell>
          <cell r="G6785" t="str">
            <v>(五冶建设龙泉驿一医院配套建设工程)成都市龙泉驿区董朗路69号龙泉驿一医院5号门</v>
          </cell>
          <cell r="H6785" t="str">
            <v>孙敏</v>
          </cell>
          <cell r="I6785">
            <v>13617695006</v>
          </cell>
        </row>
        <row r="6786">
          <cell r="A6786" t="str">
            <v>润耀</v>
          </cell>
          <cell r="B6786" t="str">
            <v>盘螺</v>
          </cell>
          <cell r="C6786" t="str">
            <v>HRB400E Φ8</v>
          </cell>
          <cell r="D6786" t="str">
            <v>吨</v>
          </cell>
          <cell r="E6786">
            <v>4</v>
          </cell>
          <cell r="F6786">
            <v>45903</v>
          </cell>
          <cell r="G6786" t="str">
            <v>(五冶建设龙泉驿一医院配套建设工程)成都市龙泉驿区董朗路69号龙泉驿一医院5号门</v>
          </cell>
          <cell r="H6786" t="str">
            <v>孙敏</v>
          </cell>
          <cell r="I6786">
            <v>13617695006</v>
          </cell>
        </row>
        <row r="6787">
          <cell r="A6787" t="str">
            <v>润耀</v>
          </cell>
          <cell r="B6787" t="str">
            <v>盘螺</v>
          </cell>
          <cell r="C6787" t="str">
            <v>HRB400E Φ10</v>
          </cell>
          <cell r="D6787" t="str">
            <v>吨</v>
          </cell>
          <cell r="E6787">
            <v>8</v>
          </cell>
          <cell r="F6787">
            <v>45903</v>
          </cell>
          <cell r="G6787" t="str">
            <v>(五冶建设龙泉驿一医院配套建设工程)成都市龙泉驿区董朗路69号龙泉驿一医院5号门</v>
          </cell>
          <cell r="H6787" t="str">
            <v>孙敏</v>
          </cell>
          <cell r="I6787">
            <v>13617695006</v>
          </cell>
        </row>
        <row r="6788">
          <cell r="A6788" t="str">
            <v>润耀</v>
          </cell>
          <cell r="B6788" t="str">
            <v>螺纹钢</v>
          </cell>
          <cell r="C6788" t="str">
            <v>HRB400E Φ16 9m</v>
          </cell>
          <cell r="D6788" t="str">
            <v>吨</v>
          </cell>
          <cell r="E6788">
            <v>20</v>
          </cell>
          <cell r="F6788">
            <v>45903</v>
          </cell>
          <cell r="G6788" t="str">
            <v>(五冶建设龙泉驿一医院配套建设工程)成都市龙泉驿区董朗路69号龙泉驿一医院5号门</v>
          </cell>
          <cell r="H6788" t="str">
            <v>孙敏</v>
          </cell>
          <cell r="I6788">
            <v>13617695006</v>
          </cell>
        </row>
        <row r="6789">
          <cell r="A6789" t="str">
            <v>海南海控</v>
          </cell>
          <cell r="B6789" t="str">
            <v>盘圆</v>
          </cell>
          <cell r="C6789" t="str">
            <v>HPB300Ф12</v>
          </cell>
          <cell r="D6789" t="str">
            <v>吨</v>
          </cell>
          <cell r="E6789">
            <v>70</v>
          </cell>
          <cell r="F6789">
            <v>45904</v>
          </cell>
          <cell r="G6789" t="str">
            <v>（中铁一局四公司康新高速TJ1-1标贡不卡隧道）四川省甘孜州康定市折多塘村车管所旁</v>
          </cell>
          <cell r="H6789" t="str">
            <v>李彰</v>
          </cell>
          <cell r="I6789">
            <v>18523285235</v>
          </cell>
        </row>
        <row r="6790">
          <cell r="A6790" t="str">
            <v>海南海控</v>
          </cell>
          <cell r="B6790" t="str">
            <v>盘圆</v>
          </cell>
          <cell r="C6790" t="str">
            <v>HPB300Ф8</v>
          </cell>
          <cell r="D6790" t="str">
            <v>吨</v>
          </cell>
          <cell r="E6790">
            <v>70</v>
          </cell>
          <cell r="F6790">
            <v>45904</v>
          </cell>
          <cell r="G6790" t="str">
            <v>（中铁一局四公司康新高速TJ1-1标贡不卡隧道）四川省甘孜州康定市折多塘村车管所旁</v>
          </cell>
          <cell r="H6790" t="str">
            <v>李彰</v>
          </cell>
          <cell r="I6790">
            <v>18523285235</v>
          </cell>
        </row>
        <row r="6791">
          <cell r="A6791" t="str">
            <v>海南海控</v>
          </cell>
          <cell r="B6791" t="str">
            <v>盘圆</v>
          </cell>
          <cell r="C6791" t="str">
            <v>HPB300Ф8</v>
          </cell>
          <cell r="D6791" t="str">
            <v>吨</v>
          </cell>
          <cell r="E6791">
            <v>35</v>
          </cell>
          <cell r="F6791">
            <v>45904</v>
          </cell>
          <cell r="G6791" t="str">
            <v>（中铁一局四公司康新高速TJ1-1标康定隧道）四川省甘孜州康定市榆林街道甘孜州博物馆旁</v>
          </cell>
          <cell r="H6791" t="str">
            <v>王永强</v>
          </cell>
          <cell r="I6791">
            <v>15929204416</v>
          </cell>
        </row>
        <row r="6792">
          <cell r="A6792" t="str">
            <v>海南海控</v>
          </cell>
          <cell r="B6792" t="str">
            <v>高线</v>
          </cell>
          <cell r="C6792" t="str">
            <v>HPB300 6</v>
          </cell>
          <cell r="D6792" t="str">
            <v>吨</v>
          </cell>
          <cell r="E6792">
            <v>2</v>
          </cell>
          <cell r="F6792">
            <v>45904</v>
          </cell>
          <cell r="G6792" t="str">
            <v>（中铁六局呼和公司康新高速TJ4-2标）四川省甘孜藏族自治州康定市新都桥镇东俄罗三村中建八局搅拌站旁</v>
          </cell>
          <cell r="H6792" t="str">
            <v>许文刚</v>
          </cell>
          <cell r="I6792">
            <v>15848808186</v>
          </cell>
        </row>
        <row r="6793">
          <cell r="A6793" t="str">
            <v>海南海控</v>
          </cell>
          <cell r="B6793" t="str">
            <v>高线</v>
          </cell>
          <cell r="C6793" t="str">
            <v>HPB300 12</v>
          </cell>
          <cell r="D6793" t="str">
            <v>吨</v>
          </cell>
          <cell r="E6793">
            <v>33</v>
          </cell>
          <cell r="F6793">
            <v>45904</v>
          </cell>
          <cell r="G6793" t="str">
            <v>（中铁六局呼和公司康新高速TJ4-2标）四川省甘孜藏族自治州康定市新都桥镇东俄罗三村中建八局搅拌站旁</v>
          </cell>
          <cell r="H6793" t="str">
            <v>许文刚</v>
          </cell>
          <cell r="I6793">
            <v>15848808186</v>
          </cell>
        </row>
        <row r="6794">
          <cell r="A6794" t="str">
            <v>海南海控</v>
          </cell>
          <cell r="B6794" t="str">
            <v>高线</v>
          </cell>
          <cell r="C6794" t="str">
            <v>HPB300 8</v>
          </cell>
          <cell r="D6794" t="str">
            <v>吨</v>
          </cell>
          <cell r="E6794">
            <v>30</v>
          </cell>
          <cell r="F6794">
            <v>45904</v>
          </cell>
          <cell r="G6794" t="str">
            <v>（中铁一局四公司康新高速TJ1-1标雅加梗隧道）四川省甘孜州康定市雅加梗路基</v>
          </cell>
          <cell r="H6794" t="str">
            <v>刘子任</v>
          </cell>
          <cell r="I6794">
            <v>18784539677</v>
          </cell>
        </row>
        <row r="6795">
          <cell r="A6795" t="str">
            <v>海南海控</v>
          </cell>
          <cell r="B6795" t="str">
            <v>高线</v>
          </cell>
          <cell r="C6795" t="str">
            <v>HPB300 10</v>
          </cell>
          <cell r="D6795" t="str">
            <v>吨</v>
          </cell>
          <cell r="E6795">
            <v>4</v>
          </cell>
          <cell r="F6795">
            <v>45904</v>
          </cell>
          <cell r="G6795" t="str">
            <v>（中铁一局四公司康新高速TJ1-1标雅加梗隧道）四川省甘孜州康定市雅加梗路基</v>
          </cell>
          <cell r="H6795" t="str">
            <v>刘子任</v>
          </cell>
          <cell r="I6795">
            <v>18784539677</v>
          </cell>
        </row>
        <row r="6796">
          <cell r="A6796" t="str">
            <v>海南海控</v>
          </cell>
          <cell r="B6796" t="str">
            <v>螺纹钢</v>
          </cell>
          <cell r="C6796" t="str">
            <v>HRB400EФ14*9m</v>
          </cell>
          <cell r="D6796" t="str">
            <v>吨</v>
          </cell>
          <cell r="E6796">
            <v>8</v>
          </cell>
          <cell r="F6796">
            <v>45904</v>
          </cell>
          <cell r="G6796" t="str">
            <v>（中铁一局四公司康新高速TJ1-1标雅加梗隧道）四川省甘孜州康定市雅加梗路基</v>
          </cell>
          <cell r="H6796" t="str">
            <v>刘子任</v>
          </cell>
          <cell r="I6796">
            <v>18784539677</v>
          </cell>
        </row>
        <row r="6797">
          <cell r="A6797" t="str">
            <v>海南海控</v>
          </cell>
          <cell r="B6797" t="str">
            <v>螺纹钢</v>
          </cell>
          <cell r="C6797" t="str">
            <v>HRB400EФ20*9m</v>
          </cell>
          <cell r="D6797" t="str">
            <v>吨</v>
          </cell>
          <cell r="E6797">
            <v>10</v>
          </cell>
          <cell r="F6797">
            <v>45904</v>
          </cell>
          <cell r="G6797" t="str">
            <v>（中铁一局四公司康新高速TJ1-1标雅加梗隧道）四川省甘孜州康定市雅加梗路基</v>
          </cell>
          <cell r="H6797" t="str">
            <v>刘子任</v>
          </cell>
          <cell r="I6797">
            <v>18784539677</v>
          </cell>
        </row>
        <row r="6798">
          <cell r="A6798" t="str">
            <v>海南海控</v>
          </cell>
          <cell r="B6798" t="str">
            <v>螺纹钢</v>
          </cell>
          <cell r="C6798" t="str">
            <v>HRB400EФ22*9m</v>
          </cell>
          <cell r="D6798" t="str">
            <v>吨</v>
          </cell>
          <cell r="E6798">
            <v>12</v>
          </cell>
          <cell r="F6798">
            <v>45904</v>
          </cell>
          <cell r="G6798" t="str">
            <v>（中铁一局四公司康新高速TJ1-1标雅加梗隧道）四川省甘孜州康定市雅加梗路基</v>
          </cell>
          <cell r="H6798" t="str">
            <v>刘子任</v>
          </cell>
          <cell r="I6798">
            <v>18784539677</v>
          </cell>
        </row>
        <row r="6799">
          <cell r="A6799" t="str">
            <v>润耀</v>
          </cell>
          <cell r="B6799" t="str">
            <v>盘螺</v>
          </cell>
          <cell r="C6799" t="str">
            <v>HRB400EФ10</v>
          </cell>
          <cell r="D6799" t="str">
            <v>吨</v>
          </cell>
          <cell r="E6799">
            <v>35</v>
          </cell>
          <cell r="F6799">
            <v>45904</v>
          </cell>
          <cell r="G6799" t="str">
            <v>（中核中原-温江光明苑三期项目）四川省成都市温江区金马街道光明苑三期项目</v>
          </cell>
          <cell r="H6799" t="str">
            <v>王生斌</v>
          </cell>
          <cell r="I6799">
            <v>15228858118</v>
          </cell>
        </row>
        <row r="6800">
          <cell r="A6800" t="str">
            <v>润耀</v>
          </cell>
          <cell r="B6800" t="str">
            <v>螺纹钢</v>
          </cell>
          <cell r="C6800" t="str">
            <v>HRB400E Φ25*9m</v>
          </cell>
          <cell r="D6800" t="str">
            <v>吨</v>
          </cell>
          <cell r="E6800">
            <v>35</v>
          </cell>
          <cell r="F6800">
            <v>45904</v>
          </cell>
          <cell r="G6800" t="str">
            <v>（中铁广州局-成渝扩容2标）成渝扩容项目ZCB3-2标2#钢筋厂【雁江区联盟桥东北50米(资资路) 】</v>
          </cell>
          <cell r="H6800" t="str">
            <v>刘沛琦</v>
          </cell>
          <cell r="I6800">
            <v>18011784798</v>
          </cell>
        </row>
        <row r="6801">
          <cell r="A6801" t="str">
            <v>润耀</v>
          </cell>
          <cell r="B6801" t="str">
            <v>螺纹钢</v>
          </cell>
          <cell r="C6801" t="str">
            <v>HRB400E Φ28*9m</v>
          </cell>
          <cell r="D6801" t="str">
            <v>吨</v>
          </cell>
          <cell r="E6801">
            <v>35</v>
          </cell>
          <cell r="F6801">
            <v>45904</v>
          </cell>
          <cell r="G6801" t="str">
            <v>（中铁广州局-成渝扩容2标）成渝扩容项目ZCB3-2标2#钢筋厂【雁江区联盟桥东北50米(资资路) 】</v>
          </cell>
          <cell r="H6801" t="str">
            <v>刘沛琦</v>
          </cell>
          <cell r="I6801">
            <v>18011784798</v>
          </cell>
        </row>
        <row r="6802">
          <cell r="A6802" t="str">
            <v>润耀</v>
          </cell>
          <cell r="B6802" t="str">
            <v>螺纹钢</v>
          </cell>
          <cell r="C6802" t="str">
            <v>HRB400E Φ25*12m</v>
          </cell>
          <cell r="D6802" t="str">
            <v>吨</v>
          </cell>
          <cell r="E6802">
            <v>35</v>
          </cell>
          <cell r="F6802">
            <v>45904</v>
          </cell>
          <cell r="G6802" t="str">
            <v>（中铁广州局-成渝扩容2标）成渝扩容项目ZCB3-2标2#钢筋厂【雁江区联盟桥东北50米(资资路) 】</v>
          </cell>
          <cell r="H6802" t="str">
            <v>刘沛琦</v>
          </cell>
          <cell r="I6802">
            <v>18011784798</v>
          </cell>
        </row>
        <row r="6803">
          <cell r="A6803" t="str">
            <v>润耀</v>
          </cell>
          <cell r="B6803" t="str">
            <v>螺纹钢</v>
          </cell>
          <cell r="C6803" t="str">
            <v>HRB400E Φ32 12m</v>
          </cell>
          <cell r="D6803" t="str">
            <v>吨</v>
          </cell>
          <cell r="E6803">
            <v>35</v>
          </cell>
          <cell r="F6803">
            <v>45904</v>
          </cell>
          <cell r="G6803" t="str">
            <v>（中铁三局成渝扩容ZCB3-1项目部）内江市胜利收费站红绿灯500米</v>
          </cell>
          <cell r="H6803" t="str">
            <v>王岩</v>
          </cell>
          <cell r="I6803">
            <v>17634813323</v>
          </cell>
        </row>
        <row r="6804">
          <cell r="A6804" t="str">
            <v>润耀</v>
          </cell>
          <cell r="B6804" t="str">
            <v>螺纹钢</v>
          </cell>
          <cell r="C6804" t="str">
            <v>HRB400E Φ25 9m</v>
          </cell>
          <cell r="D6804" t="str">
            <v>吨</v>
          </cell>
          <cell r="E6804">
            <v>35</v>
          </cell>
          <cell r="F6804">
            <v>45904</v>
          </cell>
          <cell r="G6804" t="str">
            <v>（中铁三局成渝扩容ZCB3-1项目部）内江市胜利收费站红绿灯500米</v>
          </cell>
          <cell r="H6804" t="str">
            <v>王岩</v>
          </cell>
          <cell r="I6804">
            <v>17634813323</v>
          </cell>
        </row>
        <row r="6805">
          <cell r="A6805" t="str">
            <v>润耀</v>
          </cell>
          <cell r="B6805" t="str">
            <v>螺纹钢</v>
          </cell>
          <cell r="C6805" t="str">
            <v>HRB400E Φ14 9m</v>
          </cell>
          <cell r="D6805" t="str">
            <v>吨</v>
          </cell>
          <cell r="E6805">
            <v>3</v>
          </cell>
          <cell r="F6805">
            <v>45904</v>
          </cell>
          <cell r="G6805" t="str">
            <v>(中铁三局集团西渝高铁康渝段站房四标工程)重庆市九龙坡区华祥支路与华祥路交叉口重庆建工重庆西站TOD项目部</v>
          </cell>
          <cell r="H6805" t="str">
            <v>卢庆江</v>
          </cell>
          <cell r="I6805">
            <v>18883488177</v>
          </cell>
        </row>
        <row r="6806">
          <cell r="A6806" t="str">
            <v>润耀</v>
          </cell>
          <cell r="B6806" t="str">
            <v>螺纹钢</v>
          </cell>
          <cell r="C6806" t="str">
            <v>HRB400E Φ22 9m</v>
          </cell>
          <cell r="D6806" t="str">
            <v>吨</v>
          </cell>
          <cell r="E6806">
            <v>20</v>
          </cell>
          <cell r="F6806">
            <v>45904</v>
          </cell>
          <cell r="G6806" t="str">
            <v>(中铁三局集团西渝高铁康渝段站房四标工程)重庆市九龙坡区华祥支路与华祥路交叉口重庆建工重庆西站TOD项目部</v>
          </cell>
          <cell r="H6806" t="str">
            <v>卢庆江</v>
          </cell>
          <cell r="I6806">
            <v>18883488177</v>
          </cell>
        </row>
        <row r="6807">
          <cell r="A6807" t="str">
            <v>润耀</v>
          </cell>
          <cell r="B6807" t="str">
            <v>螺纹钢</v>
          </cell>
          <cell r="C6807" t="str">
            <v>HRB400E Φ25 9m</v>
          </cell>
          <cell r="D6807" t="str">
            <v>吨</v>
          </cell>
          <cell r="E6807">
            <v>12</v>
          </cell>
          <cell r="F6807">
            <v>45904</v>
          </cell>
          <cell r="G6807" t="str">
            <v>(中铁三局集团西渝高铁康渝段站房四标工程)重庆市九龙坡区华祥支路与华祥路交叉口重庆建工重庆西站TOD项目部</v>
          </cell>
          <cell r="H6807" t="str">
            <v>卢庆江</v>
          </cell>
          <cell r="I6807">
            <v>18883488177</v>
          </cell>
        </row>
        <row r="6808">
          <cell r="A6808" t="str">
            <v>钢固融</v>
          </cell>
          <cell r="B6808" t="str">
            <v>高线</v>
          </cell>
          <cell r="C6808" t="str">
            <v>HPB300 8</v>
          </cell>
          <cell r="D6808" t="str">
            <v>吨</v>
          </cell>
          <cell r="E6808">
            <v>4</v>
          </cell>
          <cell r="F6808">
            <v>45904</v>
          </cell>
          <cell r="G6808" t="str">
            <v>（中铁三局集团有限公司成绵乐客专乐山站站房改扩建项目经理部）四川省乐山市市中区瑞祥路与至乐路交叉口西侧</v>
          </cell>
          <cell r="H6808" t="str">
            <v>王鹏</v>
          </cell>
          <cell r="I6808">
            <v>15340560935</v>
          </cell>
        </row>
        <row r="6809">
          <cell r="A6809" t="str">
            <v>钢固融</v>
          </cell>
          <cell r="B6809" t="str">
            <v>高线</v>
          </cell>
          <cell r="C6809" t="str">
            <v>HPB300 10</v>
          </cell>
          <cell r="D6809" t="str">
            <v>吨</v>
          </cell>
          <cell r="E6809">
            <v>6</v>
          </cell>
          <cell r="F6809">
            <v>45904</v>
          </cell>
          <cell r="G6809" t="str">
            <v>（中铁三局集团有限公司成绵乐客专乐山站站房改扩建项目经理部）四川省乐山市市中区瑞祥路与至乐路交叉口西侧</v>
          </cell>
          <cell r="H6809" t="str">
            <v>王鹏</v>
          </cell>
          <cell r="I6809">
            <v>15340560935</v>
          </cell>
        </row>
        <row r="6810">
          <cell r="A6810" t="str">
            <v>钢固融</v>
          </cell>
          <cell r="B6810" t="str">
            <v>螺纹钢</v>
          </cell>
          <cell r="C6810" t="str">
            <v>HRB400EФ32*9m</v>
          </cell>
          <cell r="D6810" t="str">
            <v>吨</v>
          </cell>
          <cell r="E6810">
            <v>25</v>
          </cell>
          <cell r="F6810">
            <v>45904</v>
          </cell>
          <cell r="G6810" t="str">
            <v>（中铁三局集团有限公司成绵乐客专乐山站站房改扩建项目经理部）四川省乐山市市中区瑞祥路与至乐路交叉口西侧</v>
          </cell>
          <cell r="H6810" t="str">
            <v>王鹏</v>
          </cell>
          <cell r="I6810">
            <v>15340560935</v>
          </cell>
        </row>
        <row r="6811">
          <cell r="A6811" t="str">
            <v>德胜</v>
          </cell>
          <cell r="B6811" t="str">
            <v>螺纹钢</v>
          </cell>
          <cell r="C6811" t="str">
            <v>HRB400EФ32*9m</v>
          </cell>
          <cell r="D6811" t="str">
            <v>吨</v>
          </cell>
          <cell r="E6811">
            <v>70</v>
          </cell>
          <cell r="F6811">
            <v>45904</v>
          </cell>
          <cell r="G6811" t="str">
            <v>（中铁三局集团有限公司成绵乐客专乐山站站房改扩建项目经理部）四川省乐山市市中区瑞祥路与至乐路交叉口西侧</v>
          </cell>
          <cell r="H6811" t="str">
            <v>王鹏</v>
          </cell>
          <cell r="I6811">
            <v>15340560935</v>
          </cell>
        </row>
        <row r="6812">
          <cell r="A6812" t="str">
            <v>德胜恒嘉</v>
          </cell>
          <cell r="B6812" t="str">
            <v>螺纹钢</v>
          </cell>
          <cell r="C6812" t="str">
            <v>HRB400EФ32*9m</v>
          </cell>
          <cell r="D6812" t="str">
            <v>吨</v>
          </cell>
          <cell r="E6812">
            <v>70</v>
          </cell>
          <cell r="F6812">
            <v>45904</v>
          </cell>
          <cell r="G6812" t="str">
            <v>（中铁三局成渝扩容ZCB3-1项目部）内江市胜利收费站红绿灯500米</v>
          </cell>
          <cell r="H6812" t="str">
            <v>王岩</v>
          </cell>
          <cell r="I6812">
            <v>17634813323</v>
          </cell>
        </row>
        <row r="6813">
          <cell r="A6813" t="str">
            <v>德胜恒嘉</v>
          </cell>
          <cell r="B6813" t="str">
            <v>螺纹钢</v>
          </cell>
          <cell r="C6813" t="str">
            <v>HRB400E Φ16 9m</v>
          </cell>
          <cell r="D6813" t="str">
            <v>吨</v>
          </cell>
          <cell r="E6813">
            <v>12</v>
          </cell>
          <cell r="F6813">
            <v>45904</v>
          </cell>
          <cell r="G6813" t="str">
            <v>(中铁三局集团西渝高铁康渝段站房四标工程)重庆市九龙坡区华祥支路与华祥路交叉口重庆建工重庆西站TOD项目部</v>
          </cell>
          <cell r="H6813" t="str">
            <v>卢庆江</v>
          </cell>
          <cell r="I6813">
            <v>18883488177</v>
          </cell>
        </row>
        <row r="6814">
          <cell r="A6814" t="str">
            <v>德胜恒嘉</v>
          </cell>
          <cell r="B6814" t="str">
            <v>螺纹钢</v>
          </cell>
          <cell r="C6814" t="str">
            <v>HRB400E Φ18 9m</v>
          </cell>
          <cell r="D6814" t="str">
            <v>吨</v>
          </cell>
          <cell r="E6814">
            <v>12</v>
          </cell>
          <cell r="F6814">
            <v>45904</v>
          </cell>
          <cell r="G6814" t="str">
            <v>(中铁三局集团西渝高铁康渝段站房四标工程)重庆市九龙坡区华祥支路与华祥路交叉口重庆建工重庆西站TOD项目部</v>
          </cell>
          <cell r="H6814" t="str">
            <v>卢庆江</v>
          </cell>
          <cell r="I6814">
            <v>18883488177</v>
          </cell>
        </row>
        <row r="6815">
          <cell r="A6815" t="str">
            <v>德胜恒嘉</v>
          </cell>
          <cell r="B6815" t="str">
            <v>螺纹钢</v>
          </cell>
          <cell r="C6815" t="str">
            <v>HRB400E Φ20 9m</v>
          </cell>
          <cell r="D6815" t="str">
            <v>吨</v>
          </cell>
          <cell r="E6815">
            <v>33</v>
          </cell>
          <cell r="F6815">
            <v>45904</v>
          </cell>
          <cell r="G6815" t="str">
            <v>(中铁三局集团西渝高铁康渝段站房四标工程)重庆市九龙坡区华祥支路与华祥路交叉口重庆建工重庆西站TOD项目部</v>
          </cell>
          <cell r="H6815" t="str">
            <v>卢庆江</v>
          </cell>
          <cell r="I6815">
            <v>18883488177</v>
          </cell>
        </row>
        <row r="6816">
          <cell r="A6816" t="str">
            <v>德胜恒嘉</v>
          </cell>
          <cell r="B6816" t="str">
            <v>螺纹钢</v>
          </cell>
          <cell r="C6816" t="str">
            <v>HRB400E Φ25 9m</v>
          </cell>
          <cell r="D6816" t="str">
            <v>吨</v>
          </cell>
          <cell r="E6816">
            <v>12</v>
          </cell>
          <cell r="F6816">
            <v>45904</v>
          </cell>
          <cell r="G6816" t="str">
            <v>(中铁三局集团西渝高铁康渝段站房四标工程)重庆市九龙坡区华祥支路与华祥路交叉口重庆建工重庆西站TOD项目部</v>
          </cell>
          <cell r="H6816" t="str">
            <v>卢庆江</v>
          </cell>
          <cell r="I6816">
            <v>18883488177</v>
          </cell>
        </row>
        <row r="6817">
          <cell r="A6817" t="str">
            <v>泸钢</v>
          </cell>
          <cell r="B6817" t="str">
            <v>螺纹钢</v>
          </cell>
          <cell r="C6817" t="str">
            <v>HRB400E Φ16 12m</v>
          </cell>
          <cell r="D6817" t="str">
            <v>吨</v>
          </cell>
          <cell r="E6817">
            <v>28</v>
          </cell>
          <cell r="F6817">
            <v>45904</v>
          </cell>
          <cell r="G6817" t="str">
            <v>(武汉电气化局成达万高铁强电项目-达州主城区)四川省达州市达川区斌郎街道四川省达州市达川区洞洞湾256米</v>
          </cell>
          <cell r="H6817" t="str">
            <v>余凡</v>
          </cell>
          <cell r="I6817">
            <v>18228076992</v>
          </cell>
        </row>
        <row r="6818">
          <cell r="A6818" t="str">
            <v>泸钢</v>
          </cell>
          <cell r="B6818" t="str">
            <v>螺纹钢</v>
          </cell>
          <cell r="C6818" t="str">
            <v>HRB400E Φ22 9m</v>
          </cell>
          <cell r="D6818" t="str">
            <v>吨</v>
          </cell>
          <cell r="E6818">
            <v>6</v>
          </cell>
          <cell r="F6818">
            <v>45904</v>
          </cell>
          <cell r="G6818" t="str">
            <v>(武汉电气化局成达万高铁强电项目-达州主城区)四川省达州市达川区斌郎街道四川省达州市达川区洞洞湾256米</v>
          </cell>
          <cell r="H6818" t="str">
            <v>余凡</v>
          </cell>
          <cell r="I6818">
            <v>18228076992</v>
          </cell>
        </row>
        <row r="6819">
          <cell r="A6819" t="str">
            <v>达钢</v>
          </cell>
          <cell r="B6819" t="str">
            <v>高线</v>
          </cell>
          <cell r="C6819" t="str">
            <v>HPB300Ф12</v>
          </cell>
          <cell r="D6819" t="str">
            <v>吨</v>
          </cell>
          <cell r="E6819">
            <v>35</v>
          </cell>
          <cell r="F6819">
            <v>45905</v>
          </cell>
          <cell r="G6819" t="str">
            <v>（中铁一局四公司康新高速TJ1-1标雅加梗隧道）四川省甘孜州康定市雅加梗路基</v>
          </cell>
          <cell r="H6819" t="str">
            <v>刘子任</v>
          </cell>
          <cell r="I6819">
            <v>18784539677</v>
          </cell>
        </row>
        <row r="6820">
          <cell r="A6820" t="str">
            <v>达钢</v>
          </cell>
          <cell r="B6820" t="str">
            <v>高线</v>
          </cell>
          <cell r="C6820" t="str">
            <v>HPB300 12</v>
          </cell>
          <cell r="D6820" t="str">
            <v>吨</v>
          </cell>
          <cell r="E6820">
            <v>35</v>
          </cell>
          <cell r="F6820">
            <v>45905</v>
          </cell>
          <cell r="G6820" t="str">
            <v>（中铁六局呼和公司康新高速TJ4-2标）四川省甘孜藏族自治州康定市新都桥镇东俄罗三村中建八局搅拌站旁</v>
          </cell>
          <cell r="H6820" t="str">
            <v>许文刚</v>
          </cell>
          <cell r="I6820">
            <v>15848808186</v>
          </cell>
        </row>
        <row r="6821">
          <cell r="A6821" t="str">
            <v>达钢</v>
          </cell>
          <cell r="B6821" t="str">
            <v>高线</v>
          </cell>
          <cell r="C6821" t="str">
            <v>HPB300Ф12</v>
          </cell>
          <cell r="D6821" t="str">
            <v>吨</v>
          </cell>
          <cell r="E6821">
            <v>70</v>
          </cell>
          <cell r="F6821">
            <v>45905</v>
          </cell>
          <cell r="G6821" t="str">
            <v>（中铁一局四公司康新高速TJ1-1标康定隧道）四川省甘孜州康定市榆林街道甘孜州博物馆旁</v>
          </cell>
          <cell r="H6821" t="str">
            <v>王永强</v>
          </cell>
          <cell r="I6821">
            <v>15929204416</v>
          </cell>
        </row>
        <row r="6822">
          <cell r="A6822" t="str">
            <v>达钢</v>
          </cell>
          <cell r="B6822" t="str">
            <v>高线</v>
          </cell>
          <cell r="C6822" t="str">
            <v>HPB300Ф8</v>
          </cell>
          <cell r="D6822" t="str">
            <v>吨</v>
          </cell>
          <cell r="E6822">
            <v>35</v>
          </cell>
          <cell r="F6822">
            <v>45905</v>
          </cell>
          <cell r="G6822" t="str">
            <v>（中铁一局四公司康新高速TJ1-1标贡不卡隧道）四川省甘孜州康定市折多塘村车管所旁</v>
          </cell>
          <cell r="H6822" t="str">
            <v>李彰</v>
          </cell>
          <cell r="I6822">
            <v>18523285235</v>
          </cell>
        </row>
        <row r="6823">
          <cell r="A6823" t="str">
            <v>钢固融</v>
          </cell>
          <cell r="B6823" t="str">
            <v>螺纹钢</v>
          </cell>
          <cell r="C6823" t="str">
            <v>HRB400E Φ18 9m</v>
          </cell>
          <cell r="D6823" t="str">
            <v>吨</v>
          </cell>
          <cell r="E6823">
            <v>5</v>
          </cell>
          <cell r="F6823">
            <v>45905</v>
          </cell>
          <cell r="G6823" t="str">
            <v>（商投建工达州中医药科技园-1工区）达州市通川区达州中医药职业学院犀牛大道北段</v>
          </cell>
          <cell r="H6823" t="str">
            <v>程黄刚</v>
          </cell>
          <cell r="I6823">
            <v>15108211617</v>
          </cell>
        </row>
        <row r="6824">
          <cell r="A6824" t="str">
            <v>钢固融</v>
          </cell>
          <cell r="B6824" t="str">
            <v>螺纹钢</v>
          </cell>
          <cell r="C6824" t="str">
            <v>HRB500E Φ16</v>
          </cell>
          <cell r="D6824" t="str">
            <v>吨</v>
          </cell>
          <cell r="E6824">
            <v>2.5</v>
          </cell>
          <cell r="F6824">
            <v>45905</v>
          </cell>
          <cell r="G6824" t="str">
            <v>（商投建工达州中医药科技园-1工区）达州市通川区达州中医药职业学院犀牛大道北段</v>
          </cell>
          <cell r="H6824" t="str">
            <v>程黄刚</v>
          </cell>
          <cell r="I6824">
            <v>15108211617</v>
          </cell>
        </row>
        <row r="6825">
          <cell r="A6825" t="str">
            <v>钢固融</v>
          </cell>
          <cell r="B6825" t="str">
            <v>螺纹钢</v>
          </cell>
          <cell r="C6825" t="str">
            <v>HRB500E Φ18</v>
          </cell>
          <cell r="D6825" t="str">
            <v>吨</v>
          </cell>
          <cell r="E6825">
            <v>5</v>
          </cell>
          <cell r="F6825">
            <v>45905</v>
          </cell>
          <cell r="G6825" t="str">
            <v>（商投建工达州中医药科技园-1工区）达州市通川区达州中医药职业学院犀牛大道北段</v>
          </cell>
          <cell r="H6825" t="str">
            <v>程黄刚</v>
          </cell>
          <cell r="I6825">
            <v>15108211617</v>
          </cell>
        </row>
        <row r="6826">
          <cell r="A6826" t="str">
            <v>钢固融</v>
          </cell>
          <cell r="B6826" t="str">
            <v>螺纹钢</v>
          </cell>
          <cell r="C6826" t="str">
            <v>HRB500E Φ20</v>
          </cell>
          <cell r="D6826" t="str">
            <v>吨</v>
          </cell>
          <cell r="E6826">
            <v>12.5</v>
          </cell>
          <cell r="F6826">
            <v>45905</v>
          </cell>
          <cell r="G6826" t="str">
            <v>（商投建工达州中医药科技园-1工区）达州市通川区达州中医药职业学院犀牛大道北段</v>
          </cell>
          <cell r="H6826" t="str">
            <v>程黄刚</v>
          </cell>
          <cell r="I6826">
            <v>15108211617</v>
          </cell>
        </row>
        <row r="6827">
          <cell r="A6827" t="str">
            <v>钢固融</v>
          </cell>
          <cell r="B6827" t="str">
            <v>螺纹钢</v>
          </cell>
          <cell r="C6827" t="str">
            <v>HRB500E Φ22</v>
          </cell>
          <cell r="D6827" t="str">
            <v>吨</v>
          </cell>
          <cell r="E6827">
            <v>5</v>
          </cell>
          <cell r="F6827">
            <v>45905</v>
          </cell>
          <cell r="G6827" t="str">
            <v>（商投建工达州中医药科技园-1工区）达州市通川区达州中医药职业学院犀牛大道北段</v>
          </cell>
          <cell r="H6827" t="str">
            <v>程黄刚</v>
          </cell>
          <cell r="I6827">
            <v>15108211617</v>
          </cell>
        </row>
        <row r="6828">
          <cell r="A6828" t="str">
            <v>钢固融</v>
          </cell>
          <cell r="B6828" t="str">
            <v>螺纹钢</v>
          </cell>
          <cell r="C6828" t="str">
            <v>HRB500E Φ25</v>
          </cell>
          <cell r="D6828" t="str">
            <v>吨</v>
          </cell>
          <cell r="E6828">
            <v>5</v>
          </cell>
          <cell r="F6828">
            <v>45905</v>
          </cell>
          <cell r="G6828" t="str">
            <v>（商投建工达州中医药科技园-1工区）达州市通川区达州中医药职业学院犀牛大道北段</v>
          </cell>
          <cell r="H6828" t="str">
            <v>程黄刚</v>
          </cell>
          <cell r="I6828">
            <v>15108211617</v>
          </cell>
        </row>
        <row r="6829">
          <cell r="A6829" t="str">
            <v>达钢</v>
          </cell>
          <cell r="B6829" t="str">
            <v>螺纹钢</v>
          </cell>
          <cell r="C6829" t="str">
            <v>HRB400E Φ18 9m</v>
          </cell>
          <cell r="D6829" t="str">
            <v>吨</v>
          </cell>
          <cell r="E6829">
            <v>42</v>
          </cell>
          <cell r="F6829">
            <v>45905</v>
          </cell>
          <cell r="G6829" t="str">
            <v>（商投建工达州中医药科技园-2工区-景观桥）达州市通川区达州中医药职业学院犀牛大道北段</v>
          </cell>
          <cell r="H6829" t="str">
            <v>李波</v>
          </cell>
          <cell r="I6829">
            <v>18381899787</v>
          </cell>
        </row>
        <row r="6830">
          <cell r="A6830" t="str">
            <v>达钢</v>
          </cell>
          <cell r="B6830" t="str">
            <v>盘螺</v>
          </cell>
          <cell r="C6830" t="str">
            <v>HRB400E Φ10</v>
          </cell>
          <cell r="D6830" t="str">
            <v>吨</v>
          </cell>
          <cell r="E6830">
            <v>5</v>
          </cell>
          <cell r="F6830">
            <v>45905</v>
          </cell>
          <cell r="G6830" t="str">
            <v>（商投建工达州中医药科技园-4工区-8号楼）达州市通川区达州中医药职业学院犀牛大道北段</v>
          </cell>
          <cell r="H6830" t="str">
            <v>张扬</v>
          </cell>
          <cell r="I6830">
            <v>18381904567</v>
          </cell>
        </row>
        <row r="6831">
          <cell r="A6831" t="str">
            <v>达钢</v>
          </cell>
          <cell r="B6831" t="str">
            <v>螺纹钢</v>
          </cell>
          <cell r="C6831" t="str">
            <v>HRB500E Φ12</v>
          </cell>
          <cell r="D6831" t="str">
            <v>吨</v>
          </cell>
          <cell r="E6831">
            <v>15</v>
          </cell>
          <cell r="F6831">
            <v>45905</v>
          </cell>
          <cell r="G6831" t="str">
            <v>（商投建工达州中医药科技园-4工区-8号楼）达州市通川区达州中医药职业学院犀牛大道北段</v>
          </cell>
          <cell r="H6831" t="str">
            <v>张扬</v>
          </cell>
          <cell r="I6831">
            <v>18381904567</v>
          </cell>
        </row>
        <row r="6832">
          <cell r="A6832" t="str">
            <v>达钢</v>
          </cell>
          <cell r="B6832" t="str">
            <v>螺纹钢</v>
          </cell>
          <cell r="C6832" t="str">
            <v>HRB500E Φ14</v>
          </cell>
          <cell r="D6832" t="str">
            <v>吨</v>
          </cell>
          <cell r="E6832">
            <v>3</v>
          </cell>
          <cell r="F6832">
            <v>45905</v>
          </cell>
          <cell r="G6832" t="str">
            <v>（商投建工达州中医药科技园-4工区-8号楼）达州市通川区达州中医药职业学院犀牛大道北段</v>
          </cell>
          <cell r="H6832" t="str">
            <v>张扬</v>
          </cell>
          <cell r="I6832">
            <v>18381904567</v>
          </cell>
        </row>
        <row r="6833">
          <cell r="A6833" t="str">
            <v>达钢</v>
          </cell>
          <cell r="B6833" t="str">
            <v>螺纹钢</v>
          </cell>
          <cell r="C6833" t="str">
            <v>HRB500E Φ16</v>
          </cell>
          <cell r="D6833" t="str">
            <v>吨</v>
          </cell>
          <cell r="E6833">
            <v>12</v>
          </cell>
          <cell r="F6833">
            <v>45905</v>
          </cell>
          <cell r="G6833" t="str">
            <v>（商投建工达州中医药科技园-4工区-8号楼）达州市通川区达州中医药职业学院犀牛大道北段</v>
          </cell>
          <cell r="H6833" t="str">
            <v>张扬</v>
          </cell>
          <cell r="I6833">
            <v>18381904567</v>
          </cell>
        </row>
        <row r="6834">
          <cell r="A6834" t="str">
            <v>达钢</v>
          </cell>
          <cell r="B6834" t="str">
            <v>螺纹钢</v>
          </cell>
          <cell r="C6834" t="str">
            <v>HRB500E Φ25</v>
          </cell>
          <cell r="D6834" t="str">
            <v>吨</v>
          </cell>
          <cell r="E6834">
            <v>15</v>
          </cell>
          <cell r="F6834">
            <v>45905</v>
          </cell>
          <cell r="G6834" t="str">
            <v>（商投建工达州中医药科技园-4工区-8号楼）达州市通川区达州中医药职业学院犀牛大道北段</v>
          </cell>
          <cell r="H6834" t="str">
            <v>张扬</v>
          </cell>
          <cell r="I6834">
            <v>18381904567</v>
          </cell>
        </row>
        <row r="6835">
          <cell r="A6835" t="str">
            <v>德胜</v>
          </cell>
          <cell r="B6835" t="str">
            <v>螺纹钢</v>
          </cell>
          <cell r="C6835" t="str">
            <v>HRB500E Φ28×9米</v>
          </cell>
          <cell r="D6835" t="str">
            <v>吨</v>
          </cell>
          <cell r="E6835">
            <v>10</v>
          </cell>
          <cell r="F6835">
            <v>45905</v>
          </cell>
          <cell r="G6835" t="str">
            <v>（自永高速-自永3标六局交通分公司）四川省内江市隆昌市圣灯镇自永项目3标隆昌市圣灯镇中心学校</v>
          </cell>
          <cell r="H6835" t="str">
            <v>李工</v>
          </cell>
          <cell r="I6835">
            <v>19212995868</v>
          </cell>
        </row>
        <row r="6836">
          <cell r="A6836" t="str">
            <v>德胜</v>
          </cell>
          <cell r="B6836" t="str">
            <v>螺纹钢</v>
          </cell>
          <cell r="C6836" t="str">
            <v>HRB500E Φ28×12米</v>
          </cell>
          <cell r="D6836" t="str">
            <v>吨</v>
          </cell>
          <cell r="E6836">
            <v>25</v>
          </cell>
          <cell r="F6836">
            <v>45905</v>
          </cell>
          <cell r="G6836" t="str">
            <v>（自永高速-自永3标六局交通分公司）四川省内江市隆昌市圣灯镇自永项目3标隆昌市圣灯镇中心学校</v>
          </cell>
          <cell r="H6836" t="str">
            <v>李工</v>
          </cell>
          <cell r="I6836">
            <v>19212995868</v>
          </cell>
        </row>
        <row r="6837">
          <cell r="A6837" t="str">
            <v>德胜</v>
          </cell>
          <cell r="B6837" t="str">
            <v>螺纹钢</v>
          </cell>
          <cell r="C6837" t="str">
            <v>HRB400E Φ16×9米</v>
          </cell>
          <cell r="D6837" t="str">
            <v>吨</v>
          </cell>
          <cell r="E6837">
            <v>35</v>
          </cell>
          <cell r="F6837">
            <v>45905</v>
          </cell>
          <cell r="G6837" t="str">
            <v>自永4标一局四公司（四川省内江市隆昌市金鹅街道自永4标一局四公司钢筋棚）</v>
          </cell>
          <cell r="H6837" t="str">
            <v>郝优</v>
          </cell>
          <cell r="I6837">
            <v>13891371707</v>
          </cell>
        </row>
        <row r="6838">
          <cell r="A6838" t="str">
            <v>德胜</v>
          </cell>
          <cell r="B6838" t="str">
            <v>螺纹钢</v>
          </cell>
          <cell r="C6838" t="str">
            <v>HRB400E Φ25×12米</v>
          </cell>
          <cell r="D6838" t="str">
            <v>吨</v>
          </cell>
          <cell r="E6838">
            <v>35</v>
          </cell>
          <cell r="F6838">
            <v>45905</v>
          </cell>
          <cell r="G6838" t="str">
            <v>自永4标一局四公司（四川省内江市隆昌市金鹅街道自永4标一局四公司钢筋棚）</v>
          </cell>
          <cell r="H6838" t="str">
            <v>郝优</v>
          </cell>
          <cell r="I6838">
            <v>13891371707</v>
          </cell>
        </row>
        <row r="6839">
          <cell r="A6839" t="str">
            <v>德胜恒嘉</v>
          </cell>
          <cell r="B6839" t="str">
            <v>螺纹钢</v>
          </cell>
          <cell r="C6839" t="str">
            <v>HRB400EФ12*12m</v>
          </cell>
          <cell r="D6839" t="str">
            <v>吨</v>
          </cell>
          <cell r="E6839">
            <v>105</v>
          </cell>
          <cell r="F6839">
            <v>45905</v>
          </cell>
          <cell r="G6839" t="str">
            <v>（中铁六局呼和公司康新高速TJ4-2标）四川省甘孜藏族自治州康定市新都桥镇东俄罗三村中建八局搅拌站旁</v>
          </cell>
          <cell r="H6839" t="str">
            <v>许文刚</v>
          </cell>
          <cell r="I6839">
            <v>15848808186</v>
          </cell>
        </row>
        <row r="6840">
          <cell r="A6840" t="str">
            <v>德胜恒嘉</v>
          </cell>
          <cell r="B6840" t="str">
            <v>螺纹钢</v>
          </cell>
          <cell r="C6840" t="str">
            <v>HRB400EФ12*9m</v>
          </cell>
          <cell r="D6840" t="str">
            <v>吨</v>
          </cell>
          <cell r="E6840">
            <v>210</v>
          </cell>
          <cell r="F6840">
            <v>45905</v>
          </cell>
          <cell r="G6840" t="str">
            <v>（中铁八局康新高速TJ4-1标）四川省甘孜州康定市新都桥镇超限载检测站</v>
          </cell>
          <cell r="H6840" t="str">
            <v>刘俊</v>
          </cell>
          <cell r="I6840">
            <v>18587764925</v>
          </cell>
        </row>
        <row r="6841">
          <cell r="A6841" t="str">
            <v>德胜恒嘉</v>
          </cell>
          <cell r="B6841" t="str">
            <v>螺纹钢</v>
          </cell>
          <cell r="C6841" t="str">
            <v>HRB400EФ14*9m</v>
          </cell>
          <cell r="D6841" t="str">
            <v>吨</v>
          </cell>
          <cell r="E6841">
            <v>35</v>
          </cell>
          <cell r="F6841">
            <v>45905</v>
          </cell>
          <cell r="G6841" t="str">
            <v>（中铁八局康新高速TJ4-1标）四川省甘孜州康定市新都桥镇超限载检测站</v>
          </cell>
          <cell r="H6841" t="str">
            <v>刘俊</v>
          </cell>
          <cell r="I6841">
            <v>18587764925</v>
          </cell>
        </row>
        <row r="6842">
          <cell r="A6842" t="str">
            <v>德胜恒嘉</v>
          </cell>
          <cell r="B6842" t="str">
            <v>螺纹钢</v>
          </cell>
          <cell r="C6842" t="str">
            <v>HRB400EФ20*9m</v>
          </cell>
          <cell r="D6842" t="str">
            <v>吨</v>
          </cell>
          <cell r="E6842">
            <v>35</v>
          </cell>
          <cell r="F6842">
            <v>45905</v>
          </cell>
          <cell r="G6842" t="str">
            <v>（中铁八局康新高速TJ4-1标）四川省甘孜州康定市新都桥镇超限载检测站</v>
          </cell>
          <cell r="H6842" t="str">
            <v>刘俊</v>
          </cell>
          <cell r="I6842">
            <v>18587764925</v>
          </cell>
        </row>
        <row r="6843">
          <cell r="A6843" t="str">
            <v>德胜恒嘉</v>
          </cell>
          <cell r="B6843" t="str">
            <v>螺纹钢</v>
          </cell>
          <cell r="C6843" t="str">
            <v>HRB400EФ22*9m</v>
          </cell>
          <cell r="D6843" t="str">
            <v>吨</v>
          </cell>
          <cell r="E6843">
            <v>35</v>
          </cell>
          <cell r="F6843">
            <v>45905</v>
          </cell>
          <cell r="G6843" t="str">
            <v>（中铁八局康新高速TJ4-1标）四川省甘孜州康定市新都桥镇超限载检测站</v>
          </cell>
          <cell r="H6843" t="str">
            <v>刘俊</v>
          </cell>
          <cell r="I6843">
            <v>18587764925</v>
          </cell>
        </row>
        <row r="6844">
          <cell r="A6844" t="str">
            <v>德胜恒嘉</v>
          </cell>
          <cell r="B6844" t="str">
            <v>螺纹钢</v>
          </cell>
          <cell r="C6844" t="str">
            <v>HRB400EФ28*9m</v>
          </cell>
          <cell r="D6844" t="str">
            <v>吨</v>
          </cell>
          <cell r="E6844">
            <v>35</v>
          </cell>
          <cell r="F6844">
            <v>45905</v>
          </cell>
          <cell r="G6844" t="str">
            <v>（中铁八局康新高速TJ4-1标）四川省甘孜州康定市新都桥镇超限载检测站</v>
          </cell>
          <cell r="H6844" t="str">
            <v>刘俊</v>
          </cell>
          <cell r="I6844">
            <v>18587764925</v>
          </cell>
        </row>
        <row r="6845">
          <cell r="A6845" t="str">
            <v>八局</v>
          </cell>
          <cell r="B6845" t="str">
            <v>盘螺</v>
          </cell>
          <cell r="C6845" t="str">
            <v>HRB400EФ10</v>
          </cell>
          <cell r="D6845" t="str">
            <v>吨</v>
          </cell>
          <cell r="E6845">
            <v>70</v>
          </cell>
          <cell r="F6845">
            <v>45905</v>
          </cell>
          <cell r="G6845" t="str">
            <v>（中铁八局康新高速TJ4-1标）四川省甘孜州康定市新都桥镇超限载检测站</v>
          </cell>
          <cell r="H6845" t="str">
            <v>刘俊</v>
          </cell>
          <cell r="I6845">
            <v>18587764925</v>
          </cell>
        </row>
        <row r="6846">
          <cell r="A6846" t="str">
            <v>八局</v>
          </cell>
          <cell r="B6846" t="str">
            <v>螺纹钢</v>
          </cell>
          <cell r="C6846" t="str">
            <v>HRB400EФ12*9m</v>
          </cell>
          <cell r="D6846" t="str">
            <v>吨</v>
          </cell>
          <cell r="E6846">
            <v>70</v>
          </cell>
          <cell r="F6846">
            <v>45905</v>
          </cell>
          <cell r="G6846" t="str">
            <v>（中铁六局呼和公司康新高速TJ4-2标）四川省甘孜藏族自治州康定市新都桥镇东俄罗三村中建八局搅拌站旁</v>
          </cell>
          <cell r="H6846" t="str">
            <v>许文刚</v>
          </cell>
          <cell r="I6846">
            <v>15848808186</v>
          </cell>
        </row>
        <row r="6847">
          <cell r="A6847" t="str">
            <v>润耀</v>
          </cell>
          <cell r="B6847" t="str">
            <v>螺纹钢</v>
          </cell>
          <cell r="C6847" t="str">
            <v>HRB400E Φ22 9m</v>
          </cell>
          <cell r="D6847" t="str">
            <v>吨</v>
          </cell>
          <cell r="E6847">
            <v>22</v>
          </cell>
          <cell r="F6847">
            <v>45905</v>
          </cell>
          <cell r="G6847" t="str">
            <v>（中铁三局成渝扩容ZCB3-1项目部）内江市胜利收费站红绿灯500米</v>
          </cell>
          <cell r="H6847" t="str">
            <v>王岩</v>
          </cell>
          <cell r="I6847">
            <v>17634813323</v>
          </cell>
        </row>
        <row r="6848">
          <cell r="A6848" t="str">
            <v>润耀</v>
          </cell>
          <cell r="B6848" t="str">
            <v>螺纹钢</v>
          </cell>
          <cell r="C6848" t="str">
            <v>HRB400E Φ20 9m</v>
          </cell>
          <cell r="D6848" t="str">
            <v>吨</v>
          </cell>
          <cell r="E6848">
            <v>12</v>
          </cell>
          <cell r="F6848">
            <v>45905</v>
          </cell>
          <cell r="G6848" t="str">
            <v>（中铁三局成渝扩容ZCB3-1项目部）内江市胜利收费站红绿灯500米</v>
          </cell>
          <cell r="H6848" t="str">
            <v>王岩</v>
          </cell>
          <cell r="I6848">
            <v>17634813323</v>
          </cell>
        </row>
        <row r="6849">
          <cell r="A6849" t="str">
            <v>润耀</v>
          </cell>
          <cell r="B6849" t="str">
            <v>螺纹钢</v>
          </cell>
          <cell r="C6849" t="str">
            <v>HRB400EФ12*9m</v>
          </cell>
          <cell r="D6849" t="str">
            <v>吨</v>
          </cell>
          <cell r="E6849">
            <v>20</v>
          </cell>
          <cell r="F6849">
            <v>45905</v>
          </cell>
          <cell r="G6849" t="str">
            <v>（中核中原-温江北林医养综合体项目）四川省成都市温江区万春大道第三人民医院东</v>
          </cell>
          <cell r="H6849" t="str">
            <v>蔡杰</v>
          </cell>
          <cell r="I6849">
            <v>18875129329</v>
          </cell>
        </row>
        <row r="6850">
          <cell r="A6850" t="str">
            <v>润耀</v>
          </cell>
          <cell r="B6850" t="str">
            <v>螺纹钢</v>
          </cell>
          <cell r="C6850" t="str">
            <v>HRB500EФ25*9m</v>
          </cell>
          <cell r="D6850" t="str">
            <v>吨</v>
          </cell>
          <cell r="E6850">
            <v>15</v>
          </cell>
          <cell r="F6850">
            <v>45905</v>
          </cell>
          <cell r="G6850" t="str">
            <v>（中核中原-温江北林医养综合体项目）四川省成都市温江区万春大道第三人民医院东</v>
          </cell>
          <cell r="H6850" t="str">
            <v>蔡杰</v>
          </cell>
          <cell r="I6850">
            <v>18875129329</v>
          </cell>
        </row>
        <row r="6851">
          <cell r="A6851" t="str">
            <v>润耀</v>
          </cell>
          <cell r="B6851" t="str">
            <v>螺纹钢</v>
          </cell>
          <cell r="C6851" t="str">
            <v>HRB500E Φ12 12m</v>
          </cell>
          <cell r="D6851" t="str">
            <v>吨</v>
          </cell>
          <cell r="E6851">
            <v>25</v>
          </cell>
          <cell r="F6851">
            <v>45905</v>
          </cell>
          <cell r="G6851" t="str">
            <v>(乐山市校地共建产教融合基地建设项目二标段)四川省乐山市市中区苏稽镇</v>
          </cell>
          <cell r="H6851" t="str">
            <v>彭江涛</v>
          </cell>
          <cell r="I6851">
            <v>13990276572</v>
          </cell>
        </row>
        <row r="6852">
          <cell r="A6852" t="str">
            <v>润耀</v>
          </cell>
          <cell r="B6852" t="str">
            <v>螺纹钢</v>
          </cell>
          <cell r="C6852" t="str">
            <v>HRB500E Φ14 12m</v>
          </cell>
          <cell r="D6852" t="str">
            <v>吨</v>
          </cell>
          <cell r="E6852">
            <v>10</v>
          </cell>
          <cell r="F6852">
            <v>45905</v>
          </cell>
          <cell r="G6852" t="str">
            <v>(乐山市校地共建产教融合基地建设项目二标段)四川省乐山市市中区苏稽镇</v>
          </cell>
          <cell r="H6852" t="str">
            <v>彭江涛</v>
          </cell>
          <cell r="I6852">
            <v>13990276572</v>
          </cell>
        </row>
        <row r="6853">
          <cell r="A6853" t="str">
            <v>润耀</v>
          </cell>
          <cell r="B6853" t="str">
            <v>螺纹钢</v>
          </cell>
          <cell r="C6853" t="str">
            <v>HRB500E Φ25</v>
          </cell>
          <cell r="D6853" t="str">
            <v>吨</v>
          </cell>
          <cell r="E6853">
            <v>35</v>
          </cell>
          <cell r="F6853">
            <v>45905</v>
          </cell>
          <cell r="G6853" t="str">
            <v>(乐山市校地共建产教融合基地建设项目二标段)四川省乐山市市中区苏稽镇</v>
          </cell>
          <cell r="H6853" t="str">
            <v>彭江涛</v>
          </cell>
          <cell r="I6853">
            <v>13990276572</v>
          </cell>
        </row>
        <row r="6854">
          <cell r="A6854" t="str">
            <v>润耀</v>
          </cell>
          <cell r="B6854" t="str">
            <v>盘螺</v>
          </cell>
          <cell r="C6854" t="str">
            <v>HRB400E Φ10</v>
          </cell>
          <cell r="D6854" t="str">
            <v>吨</v>
          </cell>
          <cell r="E6854">
            <v>10</v>
          </cell>
          <cell r="F6854">
            <v>45905</v>
          </cell>
          <cell r="G6854" t="str">
            <v>(五冶建设扩建艺体中学二期工程)四川省成都市双流区光荣路成都艺体中学南200米</v>
          </cell>
          <cell r="H6854" t="str">
            <v>谢序强</v>
          </cell>
          <cell r="I6854">
            <v>13458588232</v>
          </cell>
        </row>
        <row r="6855">
          <cell r="A6855" t="str">
            <v>润耀</v>
          </cell>
          <cell r="B6855" t="str">
            <v>螺纹钢</v>
          </cell>
          <cell r="C6855" t="str">
            <v>HRB400E Φ12 9m</v>
          </cell>
          <cell r="D6855" t="str">
            <v>吨</v>
          </cell>
          <cell r="E6855">
            <v>21</v>
          </cell>
          <cell r="F6855">
            <v>45905</v>
          </cell>
          <cell r="G6855" t="str">
            <v>(五冶建设扩建艺体中学二期工程)四川省成都市双流区光荣路成都艺体中学南200米</v>
          </cell>
          <cell r="H6855" t="str">
            <v>谢序强</v>
          </cell>
          <cell r="I6855">
            <v>13458588232</v>
          </cell>
        </row>
        <row r="6856">
          <cell r="A6856" t="str">
            <v>润耀</v>
          </cell>
          <cell r="B6856" t="str">
            <v>螺纹钢</v>
          </cell>
          <cell r="C6856" t="str">
            <v>HRB500E Φ25</v>
          </cell>
          <cell r="D6856" t="str">
            <v>吨</v>
          </cell>
          <cell r="E6856">
            <v>21</v>
          </cell>
          <cell r="F6856">
            <v>45905</v>
          </cell>
          <cell r="G6856" t="str">
            <v>(五冶建设扩建艺体中学二期工程)四川省成都市双流区光荣路成都艺体中学南200米</v>
          </cell>
          <cell r="H6856" t="str">
            <v>谢序强</v>
          </cell>
          <cell r="I6856">
            <v>13458588232</v>
          </cell>
        </row>
        <row r="6857">
          <cell r="A6857" t="str">
            <v>润耀</v>
          </cell>
          <cell r="B6857" t="str">
            <v>螺纹钢</v>
          </cell>
          <cell r="C6857" t="str">
            <v>HRB500E Φ28</v>
          </cell>
          <cell r="D6857" t="str">
            <v>吨</v>
          </cell>
          <cell r="E6857">
            <v>9</v>
          </cell>
          <cell r="F6857">
            <v>45905</v>
          </cell>
          <cell r="G6857" t="str">
            <v>(五冶建设扩建艺体中学二期工程)四川省成都市双流区光荣路成都艺体中学南200米</v>
          </cell>
          <cell r="H6857" t="str">
            <v>谢序强</v>
          </cell>
          <cell r="I6857">
            <v>13458588232</v>
          </cell>
        </row>
        <row r="6858">
          <cell r="A6858" t="str">
            <v>润耀</v>
          </cell>
          <cell r="B6858" t="str">
            <v>螺纹钢</v>
          </cell>
          <cell r="C6858" t="str">
            <v>HRB500E Φ32</v>
          </cell>
          <cell r="D6858" t="str">
            <v>吨</v>
          </cell>
          <cell r="E6858">
            <v>9</v>
          </cell>
          <cell r="F6858">
            <v>45905</v>
          </cell>
          <cell r="G6858" t="str">
            <v>(五冶建设扩建艺体中学二期工程)四川省成都市双流区光荣路成都艺体中学南200米</v>
          </cell>
          <cell r="H6858" t="str">
            <v>谢序强</v>
          </cell>
          <cell r="I6858">
            <v>13458588232</v>
          </cell>
        </row>
        <row r="6859">
          <cell r="A6859" t="str">
            <v>德胜恒嘉</v>
          </cell>
          <cell r="B6859" t="str">
            <v>螺纹钢</v>
          </cell>
          <cell r="C6859" t="str">
            <v>HRB400E Φ25*12m</v>
          </cell>
          <cell r="D6859" t="str">
            <v>吨</v>
          </cell>
          <cell r="E6859">
            <v>35</v>
          </cell>
          <cell r="F6859">
            <v>45905</v>
          </cell>
          <cell r="G6859" t="str">
            <v>（中铁广州局-成渝扩容2标）成渝扩容项目ZCB3-2标2#钢筋厂【雁江区联盟桥东北50米(资资路) 】</v>
          </cell>
          <cell r="H6859" t="str">
            <v>刘沛琦</v>
          </cell>
          <cell r="I6859">
            <v>18011784798</v>
          </cell>
        </row>
        <row r="6860">
          <cell r="A6860" t="str">
            <v>德胜恒嘉</v>
          </cell>
          <cell r="B6860" t="str">
            <v>螺纹钢</v>
          </cell>
          <cell r="C6860" t="str">
            <v>HRB400E Φ28*12m</v>
          </cell>
          <cell r="D6860" t="str">
            <v>吨</v>
          </cell>
          <cell r="E6860">
            <v>35</v>
          </cell>
          <cell r="F6860">
            <v>45905</v>
          </cell>
          <cell r="G6860" t="str">
            <v>（中铁广州局-成渝扩容2标）成渝扩容项目ZCB3-2标2#钢筋厂【雁江区联盟桥东北50米(资资路) 】</v>
          </cell>
          <cell r="H6860" t="str">
            <v>刘沛琦</v>
          </cell>
          <cell r="I6860">
            <v>18011784798</v>
          </cell>
        </row>
        <row r="6861">
          <cell r="A6861" t="str">
            <v>德胜恒嘉</v>
          </cell>
          <cell r="B6861" t="str">
            <v>螺纹钢</v>
          </cell>
          <cell r="C6861" t="str">
            <v>HRB400E Φ16 12m</v>
          </cell>
          <cell r="D6861" t="str">
            <v>吨</v>
          </cell>
          <cell r="E6861">
            <v>70</v>
          </cell>
          <cell r="F6861">
            <v>45905</v>
          </cell>
          <cell r="G6861" t="str">
            <v>（中铁五局-成渝扩容3标）四川省资阳市雁江区伍隍镇铺子村雁江区X138</v>
          </cell>
          <cell r="H6861" t="str">
            <v>王健</v>
          </cell>
          <cell r="I6861">
            <v>17726168395</v>
          </cell>
        </row>
        <row r="6862">
          <cell r="A6862" t="str">
            <v>德胜恒嘉</v>
          </cell>
          <cell r="B6862" t="str">
            <v>螺纹钢</v>
          </cell>
          <cell r="C6862" t="str">
            <v>HRB400E Φ20 12m</v>
          </cell>
          <cell r="D6862" t="str">
            <v>吨</v>
          </cell>
          <cell r="E6862">
            <v>70</v>
          </cell>
          <cell r="F6862">
            <v>45905</v>
          </cell>
          <cell r="G6862" t="str">
            <v>（中铁五局-成渝扩容3标）四川省资阳市雁江区伍隍镇铺子村雁江区X138</v>
          </cell>
          <cell r="H6862" t="str">
            <v>王健</v>
          </cell>
          <cell r="I6862">
            <v>17726168395</v>
          </cell>
        </row>
        <row r="6863">
          <cell r="A6863" t="str">
            <v>德胜恒嘉</v>
          </cell>
          <cell r="B6863" t="str">
            <v>螺纹钢</v>
          </cell>
          <cell r="C6863" t="str">
            <v>HRB400E Φ28 12m</v>
          </cell>
          <cell r="D6863" t="str">
            <v>吨</v>
          </cell>
          <cell r="E6863">
            <v>70</v>
          </cell>
          <cell r="F6863">
            <v>45905</v>
          </cell>
          <cell r="G6863" t="str">
            <v>（中铁五局-成渝扩容3标）四川省资阳市雁江区伍隍镇铺子村雁江区X138</v>
          </cell>
          <cell r="H6863" t="str">
            <v>王健</v>
          </cell>
          <cell r="I6863">
            <v>17726168395</v>
          </cell>
        </row>
        <row r="6864">
          <cell r="A6864" t="str">
            <v>钢固融</v>
          </cell>
          <cell r="B6864" t="str">
            <v>盘螺</v>
          </cell>
          <cell r="C6864" t="str">
            <v>HRB400E Φ8</v>
          </cell>
          <cell r="D6864" t="str">
            <v>吨</v>
          </cell>
          <cell r="E6864">
            <v>10</v>
          </cell>
          <cell r="F6864">
            <v>45905</v>
          </cell>
          <cell r="G6864" t="str">
            <v>(乐山市校地共建产教融合基地建设项目二标段)四川省乐山市市中区苏稽镇</v>
          </cell>
          <cell r="H6864" t="str">
            <v>彭江涛</v>
          </cell>
          <cell r="I6864">
            <v>13990276572</v>
          </cell>
        </row>
        <row r="6865">
          <cell r="A6865" t="str">
            <v>钢固融</v>
          </cell>
          <cell r="B6865" t="str">
            <v>盘螺</v>
          </cell>
          <cell r="C6865" t="str">
            <v>HRB400E Φ12</v>
          </cell>
          <cell r="D6865" t="str">
            <v>吨</v>
          </cell>
          <cell r="E6865">
            <v>25</v>
          </cell>
          <cell r="F6865">
            <v>45905</v>
          </cell>
          <cell r="G6865" t="str">
            <v>(乐山市校地共建产教融合基地建设项目二标段)四川省乐山市市中区苏稽镇</v>
          </cell>
          <cell r="H6865" t="str">
            <v>彭江涛</v>
          </cell>
          <cell r="I6865">
            <v>13990276572</v>
          </cell>
        </row>
        <row r="6866">
          <cell r="A6866" t="str">
            <v>钢固融</v>
          </cell>
          <cell r="B6866" t="str">
            <v>螺纹钢</v>
          </cell>
          <cell r="C6866" t="str">
            <v>HRB500E Φ25 12m</v>
          </cell>
          <cell r="D6866" t="str">
            <v>吨</v>
          </cell>
          <cell r="E6866">
            <v>35</v>
          </cell>
          <cell r="F6866">
            <v>45905</v>
          </cell>
          <cell r="G6866" t="str">
            <v>(乐山市校地共建产教融合基地建设项目二标段)四川省乐山市市中区苏稽镇</v>
          </cell>
          <cell r="H6866" t="str">
            <v>彭江涛</v>
          </cell>
          <cell r="I6866">
            <v>13990276572</v>
          </cell>
        </row>
        <row r="6867">
          <cell r="A6867" t="str">
            <v>钢固融</v>
          </cell>
          <cell r="B6867" t="str">
            <v>螺纹钢</v>
          </cell>
          <cell r="C6867" t="str">
            <v>HRB500E Φ12</v>
          </cell>
          <cell r="D6867" t="str">
            <v>吨</v>
          </cell>
          <cell r="E6867">
            <v>12.5</v>
          </cell>
          <cell r="F6867">
            <v>45905</v>
          </cell>
          <cell r="G6867" t="str">
            <v>(五冶建设扩建艺体中学二期工程)四川省成都市双流区光荣路成都艺体中学南200米</v>
          </cell>
          <cell r="H6867" t="str">
            <v>谢序强</v>
          </cell>
          <cell r="I6867">
            <v>13458588232</v>
          </cell>
        </row>
        <row r="6868">
          <cell r="A6868" t="str">
            <v>钢固融</v>
          </cell>
          <cell r="B6868" t="str">
            <v>螺纹钢</v>
          </cell>
          <cell r="C6868" t="str">
            <v>HRB500E Φ25</v>
          </cell>
          <cell r="D6868" t="str">
            <v>吨</v>
          </cell>
          <cell r="E6868">
            <v>22.5</v>
          </cell>
          <cell r="F6868">
            <v>45905</v>
          </cell>
          <cell r="G6868" t="str">
            <v>(五冶建设扩建艺体中学二期工程)四川省成都市双流区光荣路成都艺体中学南200米</v>
          </cell>
          <cell r="H6868" t="str">
            <v>谢序强</v>
          </cell>
          <cell r="I6868">
            <v>13458588232</v>
          </cell>
        </row>
        <row r="6869">
          <cell r="A6869" t="str">
            <v>钢固融</v>
          </cell>
          <cell r="B6869" t="str">
            <v>高线</v>
          </cell>
          <cell r="C6869" t="str">
            <v>HPB300Φ8</v>
          </cell>
          <cell r="D6869" t="str">
            <v>吨</v>
          </cell>
          <cell r="E6869">
            <v>12</v>
          </cell>
          <cell r="F6869">
            <v>45906</v>
          </cell>
          <cell r="G6869" t="str">
            <v>（中铁二局-成渝扩容4标）四川省成都市简阳市杨家镇桐子湾村二局拌合站</v>
          </cell>
          <cell r="H6869" t="str">
            <v>陈钢</v>
          </cell>
          <cell r="I6869">
            <v>13018165813</v>
          </cell>
        </row>
        <row r="6870">
          <cell r="A6870" t="str">
            <v>钢固融</v>
          </cell>
          <cell r="B6870" t="str">
            <v>高线</v>
          </cell>
          <cell r="C6870" t="str">
            <v>HPB300Φ12</v>
          </cell>
          <cell r="D6870" t="str">
            <v>吨</v>
          </cell>
          <cell r="E6870">
            <v>22</v>
          </cell>
          <cell r="F6870">
            <v>45906</v>
          </cell>
          <cell r="G6870" t="str">
            <v>（中铁二局-成渝扩容4标）四川省成都市简阳市杨家镇桐子湾村二局拌合站</v>
          </cell>
          <cell r="H6870" t="str">
            <v>陈钢</v>
          </cell>
          <cell r="I6870">
            <v>13018165813</v>
          </cell>
        </row>
        <row r="6871">
          <cell r="A6871" t="str">
            <v>钢固融</v>
          </cell>
          <cell r="B6871" t="str">
            <v>高线</v>
          </cell>
          <cell r="C6871" t="str">
            <v>HPB300 Φ8</v>
          </cell>
          <cell r="D6871" t="str">
            <v>吨</v>
          </cell>
          <cell r="E6871">
            <v>7.5</v>
          </cell>
          <cell r="F6871">
            <v>45906</v>
          </cell>
          <cell r="G6871" t="str">
            <v>(五冶建设锦江区林家坝片区20号地块商业项目)锦江区泰昌路锦江28亩项目部</v>
          </cell>
          <cell r="H6871" t="str">
            <v>陶杰</v>
          </cell>
          <cell r="I6871">
            <v>13980247952</v>
          </cell>
        </row>
        <row r="6872">
          <cell r="A6872" t="str">
            <v>钢固融</v>
          </cell>
          <cell r="B6872" t="str">
            <v>高线</v>
          </cell>
          <cell r="C6872" t="str">
            <v>HPB300 Φ10</v>
          </cell>
          <cell r="D6872" t="str">
            <v>吨</v>
          </cell>
          <cell r="E6872">
            <v>5</v>
          </cell>
          <cell r="F6872">
            <v>45906</v>
          </cell>
          <cell r="G6872" t="str">
            <v>(五冶建设锦江区林家坝片区20号地块商业项目)锦江区泰昌路锦江28亩项目部</v>
          </cell>
          <cell r="H6872" t="str">
            <v>陶杰</v>
          </cell>
          <cell r="I6872">
            <v>13980247952</v>
          </cell>
        </row>
        <row r="6873">
          <cell r="A6873" t="str">
            <v>钢固融</v>
          </cell>
          <cell r="B6873" t="str">
            <v>螺纹钢</v>
          </cell>
          <cell r="C6873" t="str">
            <v>HRB400E Φ18 9m</v>
          </cell>
          <cell r="D6873" t="str">
            <v>吨</v>
          </cell>
          <cell r="E6873">
            <v>2.5</v>
          </cell>
          <cell r="F6873">
            <v>45906</v>
          </cell>
          <cell r="G6873" t="str">
            <v>(五冶建设锦江区林家坝片区20号地块商业项目)锦江区泰昌路锦江28亩项目部</v>
          </cell>
          <cell r="H6873" t="str">
            <v>陶杰</v>
          </cell>
          <cell r="I6873">
            <v>13980247952</v>
          </cell>
        </row>
        <row r="6874">
          <cell r="A6874" t="str">
            <v>钢固融</v>
          </cell>
          <cell r="B6874" t="str">
            <v>螺纹钢</v>
          </cell>
          <cell r="C6874" t="str">
            <v>HRB400E Φ22 9m</v>
          </cell>
          <cell r="D6874" t="str">
            <v>吨</v>
          </cell>
          <cell r="E6874">
            <v>20</v>
          </cell>
          <cell r="F6874">
            <v>45906</v>
          </cell>
          <cell r="G6874" t="str">
            <v>(五冶建设锦江区林家坝片区20号地块商业项目)锦江区泰昌路锦江28亩项目部</v>
          </cell>
          <cell r="H6874" t="str">
            <v>陶杰</v>
          </cell>
          <cell r="I6874">
            <v>13980247952</v>
          </cell>
        </row>
        <row r="6875">
          <cell r="A6875" t="str">
            <v>达钢</v>
          </cell>
          <cell r="B6875" t="str">
            <v>盘圆</v>
          </cell>
          <cell r="C6875" t="str">
            <v>HPB300Ф8</v>
          </cell>
          <cell r="D6875" t="str">
            <v>吨</v>
          </cell>
          <cell r="E6875">
            <v>35</v>
          </cell>
          <cell r="F6875">
            <v>45906</v>
          </cell>
          <cell r="G6875" t="str">
            <v>（中铁一局四建康新高速TJ1-2标）四川省甘孜州康定市318国道玉顶积雪观景台旁</v>
          </cell>
          <cell r="H6875" t="str">
            <v>李波/马小红</v>
          </cell>
          <cell r="I6875" t="str">
            <v>13679069325/13808028745</v>
          </cell>
        </row>
        <row r="6876">
          <cell r="A6876" t="str">
            <v>钢固融</v>
          </cell>
          <cell r="B6876" t="str">
            <v>螺纹钢</v>
          </cell>
          <cell r="C6876" t="str">
            <v>HRB400EФ20*9m</v>
          </cell>
          <cell r="D6876" t="str">
            <v>吨</v>
          </cell>
          <cell r="E6876">
            <v>35</v>
          </cell>
          <cell r="F6876">
            <v>45906</v>
          </cell>
          <cell r="G6876" t="str">
            <v>（中铁六局呼和公司康新高速TJ4-2标）四川省甘孜藏族自治州康定市新都桥镇东俄罗三村中建八局搅拌站旁</v>
          </cell>
          <cell r="H6876" t="str">
            <v>许文刚</v>
          </cell>
          <cell r="I6876">
            <v>15848808186</v>
          </cell>
        </row>
        <row r="6877">
          <cell r="A6877" t="str">
            <v>德胜恒嘉</v>
          </cell>
          <cell r="B6877" t="str">
            <v>螺纹钢</v>
          </cell>
          <cell r="C6877" t="str">
            <v>HRB400E Φ25*9m</v>
          </cell>
          <cell r="D6877" t="str">
            <v>吨</v>
          </cell>
          <cell r="E6877">
            <v>35</v>
          </cell>
          <cell r="F6877">
            <v>45906</v>
          </cell>
          <cell r="G6877" t="str">
            <v>（中铁广州局-成渝扩容2标）成渝扩容项目ZCB3-2标2#钢筋厂【雁江区联盟桥东北50米(资资路) 】</v>
          </cell>
          <cell r="H6877" t="str">
            <v>刘沛琦</v>
          </cell>
          <cell r="I6877">
            <v>18011784798</v>
          </cell>
        </row>
        <row r="6878">
          <cell r="A6878" t="str">
            <v>德胜恒嘉</v>
          </cell>
          <cell r="B6878" t="str">
            <v>螺纹钢</v>
          </cell>
          <cell r="C6878" t="str">
            <v>HRB400E Φ28*9m</v>
          </cell>
          <cell r="D6878" t="str">
            <v>吨</v>
          </cell>
          <cell r="E6878">
            <v>35</v>
          </cell>
          <cell r="F6878">
            <v>45906</v>
          </cell>
          <cell r="G6878" t="str">
            <v>（中铁广州局-成渝扩容2标）成渝扩容项目ZCB3-2标2#钢筋厂【雁江区联盟桥东北50米(资资路) 】</v>
          </cell>
          <cell r="H6878" t="str">
            <v>刘沛琦</v>
          </cell>
          <cell r="I6878">
            <v>18011784798</v>
          </cell>
        </row>
        <row r="6879">
          <cell r="A6879" t="str">
            <v>德胜恒嘉</v>
          </cell>
          <cell r="B6879" t="str">
            <v>螺纹钢</v>
          </cell>
          <cell r="C6879" t="str">
            <v>HRB400E Φ25*12m</v>
          </cell>
          <cell r="D6879" t="str">
            <v>吨</v>
          </cell>
          <cell r="E6879">
            <v>35</v>
          </cell>
          <cell r="F6879">
            <v>45906</v>
          </cell>
          <cell r="G6879" t="str">
            <v>（中铁广州局-成渝扩容2标）成渝扩容项目ZCB3-2标2#钢筋厂【雁江区联盟桥东北50米(资资路) 】</v>
          </cell>
          <cell r="H6879" t="str">
            <v>刘沛琦</v>
          </cell>
          <cell r="I6879">
            <v>18011784798</v>
          </cell>
        </row>
        <row r="6880">
          <cell r="A6880" t="str">
            <v>德胜恒嘉</v>
          </cell>
          <cell r="B6880" t="str">
            <v>螺纹钢</v>
          </cell>
          <cell r="C6880" t="str">
            <v>HRB400E Φ28*12m</v>
          </cell>
          <cell r="D6880" t="str">
            <v>吨</v>
          </cell>
          <cell r="E6880">
            <v>35</v>
          </cell>
          <cell r="F6880">
            <v>45906</v>
          </cell>
          <cell r="G6880" t="str">
            <v>（中铁广州局-成渝扩容2标）成渝扩容项目ZCB3-2标2#钢筋厂【雁江区联盟桥东北50米(资资路) 】</v>
          </cell>
          <cell r="H6880" t="str">
            <v>刘沛琦</v>
          </cell>
          <cell r="I6880">
            <v>18011784798</v>
          </cell>
        </row>
        <row r="6881">
          <cell r="A6881" t="str">
            <v>德胜恒嘉</v>
          </cell>
          <cell r="B6881" t="str">
            <v>螺纹钢</v>
          </cell>
          <cell r="C6881" t="str">
            <v>HRB400E 12mm*9米</v>
          </cell>
          <cell r="D6881" t="str">
            <v>吨</v>
          </cell>
          <cell r="E6881">
            <v>35</v>
          </cell>
          <cell r="F6881">
            <v>45906</v>
          </cell>
          <cell r="G6881" t="str">
            <v>（中铁十局-资乐高速4标）四川省眉山市仁寿县彰加镇华炉村中铁十局资乐高速3#钢筋场</v>
          </cell>
          <cell r="H6881" t="str">
            <v>杨飞</v>
          </cell>
          <cell r="I6881">
            <v>15667998777</v>
          </cell>
        </row>
        <row r="6882">
          <cell r="A6882" t="str">
            <v>德胜恒嘉</v>
          </cell>
          <cell r="B6882" t="str">
            <v>螺纹钢</v>
          </cell>
          <cell r="C6882" t="str">
            <v>HRB400E 14mm*9米</v>
          </cell>
          <cell r="D6882" t="str">
            <v>吨</v>
          </cell>
          <cell r="E6882">
            <v>35</v>
          </cell>
          <cell r="F6882">
            <v>45906</v>
          </cell>
          <cell r="G6882" t="str">
            <v>（中铁十局-资乐高速4标）四川省眉山市仁寿县彰加镇华炉村中铁十局资乐高速3#钢筋场</v>
          </cell>
          <cell r="H6882" t="str">
            <v>杨飞</v>
          </cell>
          <cell r="I6882">
            <v>15667998777</v>
          </cell>
        </row>
        <row r="6883">
          <cell r="A6883" t="str">
            <v>德胜恒嘉</v>
          </cell>
          <cell r="B6883" t="str">
            <v>螺纹钢</v>
          </cell>
          <cell r="C6883" t="str">
            <v>HRB400E 20mm*9米</v>
          </cell>
          <cell r="D6883" t="str">
            <v>吨</v>
          </cell>
          <cell r="E6883">
            <v>35</v>
          </cell>
          <cell r="F6883">
            <v>45906</v>
          </cell>
          <cell r="G6883" t="str">
            <v>（中铁十局-资乐高速4标）四川省眉山市仁寿县彰加镇华炉村中铁十局资乐高速3#钢筋场</v>
          </cell>
          <cell r="H6883" t="str">
            <v>杨飞</v>
          </cell>
          <cell r="I6883">
            <v>15667998777</v>
          </cell>
        </row>
        <row r="6884">
          <cell r="A6884" t="str">
            <v>德胜恒嘉</v>
          </cell>
          <cell r="B6884" t="str">
            <v>螺纹钢</v>
          </cell>
          <cell r="C6884" t="str">
            <v>HRB500E 25mm*9米</v>
          </cell>
          <cell r="D6884" t="str">
            <v>吨</v>
          </cell>
          <cell r="E6884">
            <v>35</v>
          </cell>
          <cell r="F6884">
            <v>45906</v>
          </cell>
          <cell r="G6884" t="str">
            <v>（中铁十局-资乐高速4标）四川省眉山市仁寿县彰加镇华炉村中铁十局资乐高速3#钢筋场</v>
          </cell>
          <cell r="H6884" t="str">
            <v>杨飞</v>
          </cell>
          <cell r="I6884">
            <v>15667998777</v>
          </cell>
        </row>
        <row r="6885">
          <cell r="A6885" t="str">
            <v>德胜恒嘉</v>
          </cell>
          <cell r="B6885" t="str">
            <v>螺纹钢</v>
          </cell>
          <cell r="C6885" t="str">
            <v>HRB400E 12mm*12米</v>
          </cell>
          <cell r="D6885" t="str">
            <v>吨</v>
          </cell>
          <cell r="E6885">
            <v>35</v>
          </cell>
          <cell r="F6885">
            <v>45906</v>
          </cell>
          <cell r="G6885" t="str">
            <v>（中铁十局-资乐高速4标）四川省眉山市仁寿县彰加镇促进村中铁十局资乐高速1#钢筋场</v>
          </cell>
          <cell r="H6885" t="str">
            <v>杨飞</v>
          </cell>
          <cell r="I6885">
            <v>15667998777</v>
          </cell>
        </row>
        <row r="6886">
          <cell r="A6886" t="str">
            <v>德胜恒嘉</v>
          </cell>
          <cell r="B6886" t="str">
            <v>螺纹钢</v>
          </cell>
          <cell r="C6886" t="str">
            <v>HRB400E 25mm*12米</v>
          </cell>
          <cell r="D6886" t="str">
            <v>吨</v>
          </cell>
          <cell r="E6886">
            <v>35</v>
          </cell>
          <cell r="F6886">
            <v>45906</v>
          </cell>
          <cell r="G6886" t="str">
            <v>（中铁十局-资乐高速4标）四川省眉山市仁寿县彰加镇促进村中铁十局资乐高速1#钢筋场</v>
          </cell>
          <cell r="H6886" t="str">
            <v>杨飞</v>
          </cell>
          <cell r="I6886">
            <v>15667998777</v>
          </cell>
        </row>
        <row r="6887">
          <cell r="A6887" t="str">
            <v>德胜恒嘉</v>
          </cell>
          <cell r="B6887" t="str">
            <v>螺纹钢</v>
          </cell>
          <cell r="C6887" t="str">
            <v>HRB500E 25mm*12米</v>
          </cell>
          <cell r="D6887" t="str">
            <v>吨</v>
          </cell>
          <cell r="E6887">
            <v>35</v>
          </cell>
          <cell r="F6887">
            <v>45906</v>
          </cell>
          <cell r="G6887" t="str">
            <v>（中铁十局-资乐高速4标）四川省眉山市仁寿县彰加镇促进村中铁十局资乐高速1#钢筋场</v>
          </cell>
          <cell r="H6887" t="str">
            <v>杨飞</v>
          </cell>
          <cell r="I6887">
            <v>15667998777</v>
          </cell>
        </row>
        <row r="6888">
          <cell r="A6888" t="str">
            <v>吉晨盛泰</v>
          </cell>
          <cell r="B6888" t="str">
            <v>螺纹钢</v>
          </cell>
          <cell r="C6888" t="str">
            <v>HRB400E Φ16</v>
          </cell>
          <cell r="D6888" t="str">
            <v>吨</v>
          </cell>
          <cell r="E6888">
            <v>80</v>
          </cell>
          <cell r="F6888">
            <v>45906</v>
          </cell>
          <cell r="G6888" t="str">
            <v>5标三分部凉山州昭觉县谷曲镇瓦洛乌村四桥车</v>
          </cell>
          <cell r="H6888" t="str">
            <v>魏忠魁</v>
          </cell>
          <cell r="I6888">
            <v>18229056777</v>
          </cell>
        </row>
        <row r="6889">
          <cell r="A6889" t="str">
            <v>钢固融</v>
          </cell>
          <cell r="B6889" t="str">
            <v>高线</v>
          </cell>
          <cell r="C6889" t="str">
            <v>HPB300  Φ8</v>
          </cell>
          <cell r="D6889" t="str">
            <v>吨</v>
          </cell>
          <cell r="E6889">
            <v>12</v>
          </cell>
          <cell r="F6889">
            <v>45907</v>
          </cell>
          <cell r="G6889" t="str">
            <v>（自永1标八局二分公司二分部）自贡市沿滩区川南中小企业创业园(金川路东50米)</v>
          </cell>
          <cell r="H6889" t="str">
            <v>余伯宣</v>
          </cell>
          <cell r="I6889">
            <v>13778530969</v>
          </cell>
        </row>
        <row r="6890">
          <cell r="A6890" t="str">
            <v>钢固融</v>
          </cell>
          <cell r="B6890" t="str">
            <v>高线</v>
          </cell>
          <cell r="C6890" t="str">
            <v>HPB300  Φ10</v>
          </cell>
          <cell r="D6890" t="str">
            <v>吨</v>
          </cell>
          <cell r="E6890">
            <v>6</v>
          </cell>
          <cell r="F6890">
            <v>45907</v>
          </cell>
          <cell r="G6890" t="str">
            <v>（自永1标八局二分公司二分部）自贡市沿滩区川南中小企业创业园(金川路东50米)</v>
          </cell>
          <cell r="H6890" t="str">
            <v>余伯宣</v>
          </cell>
          <cell r="I6890">
            <v>13778530969</v>
          </cell>
        </row>
        <row r="6891">
          <cell r="A6891" t="str">
            <v>钢固融</v>
          </cell>
          <cell r="B6891" t="str">
            <v>圆钢</v>
          </cell>
          <cell r="C6891" t="str">
            <v>HPB300  Φ16</v>
          </cell>
          <cell r="D6891" t="str">
            <v>吨</v>
          </cell>
          <cell r="E6891">
            <v>3</v>
          </cell>
          <cell r="F6891">
            <v>45907</v>
          </cell>
          <cell r="G6891" t="str">
            <v>（自永1标八局二分公司二分部）自贡市沿滩区川南中小企业创业园(金川路东50米)</v>
          </cell>
          <cell r="H6891" t="str">
            <v>余伯宣</v>
          </cell>
          <cell r="I6891">
            <v>13778530969</v>
          </cell>
        </row>
        <row r="6892">
          <cell r="A6892" t="str">
            <v>钢固融</v>
          </cell>
          <cell r="B6892" t="str">
            <v>螺纹钢</v>
          </cell>
          <cell r="C6892" t="str">
            <v>HRB400E Φ12×9米</v>
          </cell>
          <cell r="D6892" t="str">
            <v>吨</v>
          </cell>
          <cell r="E6892">
            <v>15</v>
          </cell>
          <cell r="F6892">
            <v>45907</v>
          </cell>
          <cell r="G6892" t="str">
            <v>（自永1标八局二分公司二分部）自贡市沿滩区川南中小企业创业园(金川路东50米)</v>
          </cell>
          <cell r="H6892" t="str">
            <v>余伯宣</v>
          </cell>
          <cell r="I6892">
            <v>13778530969</v>
          </cell>
        </row>
        <row r="6893">
          <cell r="A6893" t="str">
            <v>德胜</v>
          </cell>
          <cell r="B6893" t="str">
            <v>螺纹钢</v>
          </cell>
          <cell r="C6893" t="str">
            <v>HRB400E Φ16×9米</v>
          </cell>
          <cell r="D6893" t="str">
            <v>吨</v>
          </cell>
          <cell r="E6893">
            <v>5</v>
          </cell>
          <cell r="F6893">
            <v>45907</v>
          </cell>
          <cell r="G6893" t="str">
            <v>（自永1标八局二分公司二分部）自贡市沿滩区川南中小企业创业园(金川路东50米)</v>
          </cell>
          <cell r="H6893" t="str">
            <v>余伯宣</v>
          </cell>
          <cell r="I6893">
            <v>13778530969</v>
          </cell>
        </row>
        <row r="6894">
          <cell r="A6894" t="str">
            <v>德胜</v>
          </cell>
          <cell r="B6894" t="str">
            <v>螺纹钢</v>
          </cell>
          <cell r="C6894" t="str">
            <v>HRB400E Φ18×9米</v>
          </cell>
          <cell r="D6894" t="str">
            <v>吨</v>
          </cell>
          <cell r="E6894">
            <v>10</v>
          </cell>
          <cell r="F6894">
            <v>45907</v>
          </cell>
          <cell r="G6894" t="str">
            <v>（自永1标八局二分公司二分部）自贡市沿滩区川南中小企业创业园(金川路东50米)</v>
          </cell>
          <cell r="H6894" t="str">
            <v>余伯宣</v>
          </cell>
          <cell r="I6894">
            <v>13778530969</v>
          </cell>
        </row>
        <row r="6895">
          <cell r="A6895" t="str">
            <v>德胜</v>
          </cell>
          <cell r="B6895" t="str">
            <v>螺纹钢</v>
          </cell>
          <cell r="C6895" t="str">
            <v>HRB400E Φ20×9米</v>
          </cell>
          <cell r="D6895" t="str">
            <v>吨</v>
          </cell>
          <cell r="E6895">
            <v>16</v>
          </cell>
          <cell r="F6895">
            <v>45907</v>
          </cell>
          <cell r="G6895" t="str">
            <v>（自永1标八局二分公司二分部）自贡市沿滩区川南中小企业创业园(金川路东50米)</v>
          </cell>
          <cell r="H6895" t="str">
            <v>余伯宣</v>
          </cell>
          <cell r="I6895">
            <v>13778530969</v>
          </cell>
        </row>
        <row r="6896">
          <cell r="A6896" t="str">
            <v>德胜</v>
          </cell>
          <cell r="B6896" t="str">
            <v>螺纹钢</v>
          </cell>
          <cell r="C6896" t="str">
            <v>HRB400E Φ22×9米</v>
          </cell>
          <cell r="D6896" t="str">
            <v>吨</v>
          </cell>
          <cell r="E6896">
            <v>16</v>
          </cell>
          <cell r="F6896">
            <v>45907</v>
          </cell>
          <cell r="G6896" t="str">
            <v>（自永1标八局二分公司二分部）自贡市沿滩区川南中小企业创业园(金川路东50米)</v>
          </cell>
          <cell r="H6896" t="str">
            <v>余伯宣</v>
          </cell>
          <cell r="I6896">
            <v>13778530969</v>
          </cell>
        </row>
        <row r="6897">
          <cell r="A6897" t="str">
            <v>德胜</v>
          </cell>
          <cell r="B6897" t="str">
            <v>螺纹钢</v>
          </cell>
          <cell r="C6897" t="str">
            <v>HRB400E Φ25×9米</v>
          </cell>
          <cell r="D6897" t="str">
            <v>吨</v>
          </cell>
          <cell r="E6897">
            <v>55</v>
          </cell>
          <cell r="F6897">
            <v>45907</v>
          </cell>
          <cell r="G6897" t="str">
            <v>（自永1标八局二分公司二分部）自贡市沿滩区川南中小企业创业园(金川路东50米)</v>
          </cell>
          <cell r="H6897" t="str">
            <v>余伯宣</v>
          </cell>
          <cell r="I6897">
            <v>13778530969</v>
          </cell>
        </row>
        <row r="6898">
          <cell r="A6898" t="str">
            <v>德胜</v>
          </cell>
          <cell r="B6898" t="str">
            <v>螺纹钢</v>
          </cell>
          <cell r="C6898" t="str">
            <v>HRB400E Φ32×9米</v>
          </cell>
          <cell r="D6898" t="str">
            <v>吨</v>
          </cell>
          <cell r="E6898">
            <v>6</v>
          </cell>
          <cell r="F6898">
            <v>45907</v>
          </cell>
          <cell r="G6898" t="str">
            <v>（自永1标八局二分公司二分部）自贡市沿滩区川南中小企业创业园(金川路东50米)</v>
          </cell>
          <cell r="H6898" t="str">
            <v>余伯宣</v>
          </cell>
          <cell r="I6898">
            <v>13778530969</v>
          </cell>
        </row>
        <row r="6899">
          <cell r="A6899" t="str">
            <v>德胜</v>
          </cell>
          <cell r="B6899" t="str">
            <v>螺纹钢</v>
          </cell>
          <cell r="C6899" t="str">
            <v>HRB500E Φ28×9米</v>
          </cell>
          <cell r="D6899" t="str">
            <v>吨</v>
          </cell>
          <cell r="E6899">
            <v>70</v>
          </cell>
          <cell r="F6899">
            <v>45907</v>
          </cell>
          <cell r="G6899" t="str">
            <v>（自永1标八局二分公司钢筋棚）四川省自贡市大安区牛佛镇</v>
          </cell>
          <cell r="H6899" t="str">
            <v>王君杰</v>
          </cell>
          <cell r="I6899">
            <v>18919619850</v>
          </cell>
        </row>
        <row r="6900">
          <cell r="A6900" t="str">
            <v>德胜</v>
          </cell>
          <cell r="B6900" t="str">
            <v>螺纹钢</v>
          </cell>
          <cell r="C6900" t="str">
            <v>HRB400E Φ28×9米</v>
          </cell>
          <cell r="D6900" t="str">
            <v>吨</v>
          </cell>
          <cell r="E6900">
            <v>105</v>
          </cell>
          <cell r="F6900">
            <v>45907</v>
          </cell>
          <cell r="G6900" t="str">
            <v>（自永1标八局二分公司钢筋棚）四川省自贡市大安区牛佛镇</v>
          </cell>
          <cell r="H6900" t="str">
            <v>王君杰</v>
          </cell>
          <cell r="I6900">
            <v>18919619850</v>
          </cell>
        </row>
        <row r="6901">
          <cell r="A6901" t="str">
            <v>德胜</v>
          </cell>
          <cell r="B6901" t="str">
            <v>螺纹钢</v>
          </cell>
          <cell r="C6901" t="str">
            <v>HRB400E Φ25×12米</v>
          </cell>
          <cell r="D6901" t="str">
            <v>吨</v>
          </cell>
          <cell r="E6901">
            <v>35</v>
          </cell>
          <cell r="F6901">
            <v>45907</v>
          </cell>
          <cell r="G6901" t="str">
            <v>自永4标一局四公司（四川省内江市隆昌市金鹅街道自永4标一局四公司钢筋棚）</v>
          </cell>
          <cell r="H6901" t="str">
            <v>郝优</v>
          </cell>
          <cell r="I6901">
            <v>13891371707</v>
          </cell>
        </row>
        <row r="6902">
          <cell r="A6902" t="str">
            <v>德胜</v>
          </cell>
          <cell r="B6902" t="str">
            <v>螺纹钢</v>
          </cell>
          <cell r="C6902" t="str">
            <v>HRB400E Φ16*12m</v>
          </cell>
          <cell r="D6902" t="str">
            <v>吨</v>
          </cell>
          <cell r="E6902">
            <v>35</v>
          </cell>
          <cell r="F6902">
            <v>45907</v>
          </cell>
          <cell r="G6902" t="str">
            <v>（中铁广州局-成渝扩容2标）四川省资阳市雁江区石岭镇易家沟2号梁场</v>
          </cell>
          <cell r="H6902" t="str">
            <v>刘沛琦</v>
          </cell>
          <cell r="I6902">
            <v>18011784798</v>
          </cell>
        </row>
        <row r="6903">
          <cell r="A6903" t="str">
            <v>润耀</v>
          </cell>
          <cell r="B6903" t="str">
            <v>盘螺</v>
          </cell>
          <cell r="C6903" t="str">
            <v>HRB400E Φ10</v>
          </cell>
          <cell r="D6903" t="str">
            <v>吨</v>
          </cell>
          <cell r="E6903">
            <v>70</v>
          </cell>
          <cell r="F6903">
            <v>45907</v>
          </cell>
          <cell r="G6903" t="str">
            <v>（中铁广州局-成渝扩容2标）四川省资阳市雁江区石岭镇易家沟2号梁场</v>
          </cell>
          <cell r="H6903" t="str">
            <v>刘沛琦</v>
          </cell>
          <cell r="I6903">
            <v>18011784798</v>
          </cell>
        </row>
        <row r="6904">
          <cell r="A6904" t="str">
            <v>润耀</v>
          </cell>
          <cell r="B6904" t="str">
            <v>螺纹钢</v>
          </cell>
          <cell r="C6904" t="str">
            <v>HRB400E Φ12*12m</v>
          </cell>
          <cell r="D6904" t="str">
            <v>吨</v>
          </cell>
          <cell r="E6904">
            <v>70</v>
          </cell>
          <cell r="F6904">
            <v>45907</v>
          </cell>
          <cell r="G6904" t="str">
            <v>（中铁广州局-成渝扩容2标）四川省资阳市雁江区石岭镇易家沟2号梁场</v>
          </cell>
          <cell r="H6904" t="str">
            <v>刘沛琦</v>
          </cell>
          <cell r="I6904">
            <v>18011784798</v>
          </cell>
        </row>
        <row r="6905">
          <cell r="A6905" t="str">
            <v>润耀</v>
          </cell>
          <cell r="B6905" t="str">
            <v>螺纹钢</v>
          </cell>
          <cell r="C6905" t="str">
            <v>HRB400E Φ25 9m</v>
          </cell>
          <cell r="D6905" t="str">
            <v>吨</v>
          </cell>
          <cell r="E6905">
            <v>30</v>
          </cell>
          <cell r="F6905">
            <v>45907</v>
          </cell>
          <cell r="G6905" t="str">
            <v>(中铁科研院宜宾泥溪项目)中铁科研院集团有限公司宜宾市泥溪东互通式立交下穿成贵客专铁路工程项目钢筋加工厂</v>
          </cell>
          <cell r="H6905" t="str">
            <v>蔡鹏</v>
          </cell>
          <cell r="I6905">
            <v>19130850820</v>
          </cell>
        </row>
        <row r="6906">
          <cell r="A6906" t="str">
            <v>润耀</v>
          </cell>
          <cell r="B6906" t="str">
            <v>螺纹钢</v>
          </cell>
          <cell r="C6906" t="str">
            <v>HRB400E Φ16 9m</v>
          </cell>
          <cell r="D6906" t="str">
            <v>吨</v>
          </cell>
          <cell r="E6906">
            <v>6</v>
          </cell>
          <cell r="F6906">
            <v>45907</v>
          </cell>
          <cell r="G6906" t="str">
            <v>(中铁科研院宜宾泥溪项目)中铁科研院集团有限公司宜宾市泥溪东互通式立交下穿成贵客专铁路工程项目钢筋加工厂</v>
          </cell>
          <cell r="H6906" t="str">
            <v>蔡鹏</v>
          </cell>
          <cell r="I6906">
            <v>19130850820</v>
          </cell>
        </row>
        <row r="6907">
          <cell r="A6907" t="str">
            <v>钢固融</v>
          </cell>
          <cell r="B6907" t="str">
            <v>盘圆</v>
          </cell>
          <cell r="C6907" t="str">
            <v>HPB300Ф8</v>
          </cell>
          <cell r="D6907" t="str">
            <v>吨</v>
          </cell>
          <cell r="E6907">
            <v>35</v>
          </cell>
          <cell r="F6907">
            <v>45908</v>
          </cell>
          <cell r="G6907" t="str">
            <v>（中铁八局康新高速TJ4-1标）四川省甘孜州康定市新都桥镇超限载检测站</v>
          </cell>
          <cell r="H6907" t="str">
            <v>刘俊</v>
          </cell>
          <cell r="I6907">
            <v>18587764925</v>
          </cell>
        </row>
        <row r="6908">
          <cell r="A6908" t="str">
            <v>德胜</v>
          </cell>
          <cell r="B6908" t="str">
            <v>螺纹钢</v>
          </cell>
          <cell r="C6908" t="str">
            <v>HRB400E Φ20 12m</v>
          </cell>
          <cell r="D6908" t="str">
            <v>吨</v>
          </cell>
          <cell r="E6908">
            <v>35</v>
          </cell>
          <cell r="F6908">
            <v>45908</v>
          </cell>
          <cell r="G6908" t="str">
            <v>（中铁三局成渝扩容ZCB3-1项目部）内江市胜利收费站红绿灯500米</v>
          </cell>
          <cell r="H6908" t="str">
            <v>王岩</v>
          </cell>
          <cell r="I6908">
            <v>17634813323</v>
          </cell>
        </row>
        <row r="6909">
          <cell r="A6909" t="str">
            <v>德胜</v>
          </cell>
          <cell r="B6909" t="str">
            <v>螺纹钢</v>
          </cell>
          <cell r="C6909" t="str">
            <v>HRB400E Φ12*12m</v>
          </cell>
          <cell r="D6909" t="str">
            <v>吨</v>
          </cell>
          <cell r="E6909">
            <v>70</v>
          </cell>
          <cell r="F6909">
            <v>45908</v>
          </cell>
          <cell r="G6909" t="str">
            <v>（中铁广州局-成渝扩容2标）四川省资阳市雁江区石岭镇易家沟2号梁场</v>
          </cell>
          <cell r="H6909" t="str">
            <v>刘沛琦</v>
          </cell>
          <cell r="I6909">
            <v>18011784798</v>
          </cell>
        </row>
        <row r="6910">
          <cell r="A6910" t="str">
            <v>德胜</v>
          </cell>
          <cell r="B6910" t="str">
            <v>螺纹钢</v>
          </cell>
          <cell r="C6910" t="str">
            <v>HRB400E Φ16*12m</v>
          </cell>
          <cell r="D6910" t="str">
            <v>吨</v>
          </cell>
          <cell r="E6910">
            <v>35</v>
          </cell>
          <cell r="F6910">
            <v>45908</v>
          </cell>
          <cell r="G6910" t="str">
            <v>（中铁广州局-成渝扩容2标）四川省资阳市雁江区石岭镇易家沟2号梁场</v>
          </cell>
          <cell r="H6910" t="str">
            <v>刘沛琦</v>
          </cell>
          <cell r="I6910">
            <v>18011784798</v>
          </cell>
        </row>
        <row r="6911">
          <cell r="A6911" t="str">
            <v>德胜</v>
          </cell>
          <cell r="B6911" t="str">
            <v>螺纹钢</v>
          </cell>
          <cell r="C6911" t="str">
            <v>HRB400EФ22*9m</v>
          </cell>
          <cell r="D6911" t="str">
            <v>吨</v>
          </cell>
          <cell r="E6911">
            <v>35</v>
          </cell>
          <cell r="F6911">
            <v>45908</v>
          </cell>
          <cell r="G6911" t="str">
            <v>（中铁六局呼和公司康新高速TJ4-2标）四川省甘孜藏族自治州康定市新都桥镇东俄罗三村中建八局搅拌站旁</v>
          </cell>
          <cell r="H6911" t="str">
            <v>许文刚</v>
          </cell>
          <cell r="I6911">
            <v>15848808186</v>
          </cell>
        </row>
        <row r="6912">
          <cell r="A6912" t="str">
            <v>德胜</v>
          </cell>
          <cell r="B6912" t="str">
            <v>螺纹钢</v>
          </cell>
          <cell r="C6912" t="str">
            <v>HRB400EФ16*9m</v>
          </cell>
          <cell r="D6912" t="str">
            <v>吨</v>
          </cell>
          <cell r="E6912">
            <v>35</v>
          </cell>
          <cell r="F6912">
            <v>45908</v>
          </cell>
          <cell r="G6912" t="str">
            <v>（中铁六局呼和公司康新高速TJ4-2标）四川省甘孜藏族自治州康定市新都桥镇东俄罗三村中建八局搅拌站旁</v>
          </cell>
          <cell r="H6912" t="str">
            <v>许文刚</v>
          </cell>
          <cell r="I6912">
            <v>15848808186</v>
          </cell>
        </row>
        <row r="6913">
          <cell r="A6913" t="str">
            <v>达钢</v>
          </cell>
          <cell r="B6913" t="str">
            <v>螺纹钢</v>
          </cell>
          <cell r="C6913" t="str">
            <v>HRB400E Φ12 9m</v>
          </cell>
          <cell r="D6913" t="str">
            <v>吨</v>
          </cell>
          <cell r="E6913">
            <v>9</v>
          </cell>
          <cell r="F6913">
            <v>45908</v>
          </cell>
          <cell r="G6913" t="str">
            <v>(武汉电气化局成达万高铁强电项目-南充营山)四川省南充市营山县保真路景阳名城南50米(保真路东)</v>
          </cell>
          <cell r="H6913" t="str">
            <v>周开亮</v>
          </cell>
          <cell r="I6913">
            <v>18381485052</v>
          </cell>
        </row>
        <row r="6914">
          <cell r="A6914" t="str">
            <v>达钢</v>
          </cell>
          <cell r="B6914" t="str">
            <v>螺纹钢</v>
          </cell>
          <cell r="C6914" t="str">
            <v>HRB400E Φ14 9m</v>
          </cell>
          <cell r="D6914" t="str">
            <v>吨</v>
          </cell>
          <cell r="E6914">
            <v>3</v>
          </cell>
          <cell r="F6914">
            <v>45908</v>
          </cell>
          <cell r="G6914" t="str">
            <v>(武汉电气化局成达万高铁强电项目-南充营山)四川省南充市营山县保真路景阳名城南50米(保真路东)</v>
          </cell>
          <cell r="H6914" t="str">
            <v>周开亮</v>
          </cell>
          <cell r="I6914">
            <v>18381485052</v>
          </cell>
        </row>
        <row r="6915">
          <cell r="A6915" t="str">
            <v>达钢</v>
          </cell>
          <cell r="B6915" t="str">
            <v>螺纹钢</v>
          </cell>
          <cell r="C6915" t="str">
            <v>HRB400E Φ16 9m</v>
          </cell>
          <cell r="D6915" t="str">
            <v>吨</v>
          </cell>
          <cell r="E6915">
            <v>15</v>
          </cell>
          <cell r="F6915">
            <v>45908</v>
          </cell>
          <cell r="G6915" t="str">
            <v>(武汉电气化局成达万高铁强电项目-南充营山)四川省南充市营山县保真路景阳名城南50米(保真路东)</v>
          </cell>
          <cell r="H6915" t="str">
            <v>周开亮</v>
          </cell>
          <cell r="I6915">
            <v>18381485052</v>
          </cell>
        </row>
        <row r="6916">
          <cell r="A6916" t="str">
            <v>达钢</v>
          </cell>
          <cell r="B6916" t="str">
            <v>螺纹钢</v>
          </cell>
          <cell r="C6916" t="str">
            <v>HRB400E Φ22 9m</v>
          </cell>
          <cell r="D6916" t="str">
            <v>吨</v>
          </cell>
          <cell r="E6916">
            <v>9</v>
          </cell>
          <cell r="F6916">
            <v>45908</v>
          </cell>
          <cell r="G6916" t="str">
            <v>(武汉电气化局成达万高铁强电项目-南充营山)四川省南充市营山县保真路景阳名城南50米(保真路东)</v>
          </cell>
          <cell r="H6916" t="str">
            <v>周开亮</v>
          </cell>
          <cell r="I6916">
            <v>18381485052</v>
          </cell>
        </row>
        <row r="6917">
          <cell r="A6917" t="str">
            <v>达钢</v>
          </cell>
          <cell r="B6917" t="str">
            <v>螺纹钢</v>
          </cell>
          <cell r="C6917" t="str">
            <v>HRB400E Φ12 9m</v>
          </cell>
          <cell r="D6917" t="str">
            <v>吨</v>
          </cell>
          <cell r="E6917">
            <v>9</v>
          </cell>
          <cell r="F6917">
            <v>45908</v>
          </cell>
          <cell r="G6917" t="str">
            <v>(武汉电气化局成达万高铁强电项目-渠县)四川省达州市渠县渠北镇雷家湾渠县北站旁</v>
          </cell>
          <cell r="H6917" t="str">
            <v>刘频</v>
          </cell>
          <cell r="I6917">
            <v>18779627939</v>
          </cell>
        </row>
        <row r="6918">
          <cell r="A6918" t="str">
            <v>达钢</v>
          </cell>
          <cell r="B6918" t="str">
            <v>螺纹钢</v>
          </cell>
          <cell r="C6918" t="str">
            <v>HRB400E Φ14 9m</v>
          </cell>
          <cell r="D6918" t="str">
            <v>吨</v>
          </cell>
          <cell r="E6918">
            <v>3</v>
          </cell>
          <cell r="F6918">
            <v>45908</v>
          </cell>
          <cell r="G6918" t="str">
            <v>(武汉电气化局成达万高铁强电项目-渠县)四川省达州市渠县渠北镇雷家湾渠县北站旁</v>
          </cell>
          <cell r="H6918" t="str">
            <v>刘频</v>
          </cell>
          <cell r="I6918">
            <v>18779627939</v>
          </cell>
        </row>
        <row r="6919">
          <cell r="A6919" t="str">
            <v>达钢</v>
          </cell>
          <cell r="B6919" t="str">
            <v>螺纹钢</v>
          </cell>
          <cell r="C6919" t="str">
            <v>HRB400E Φ16 9m</v>
          </cell>
          <cell r="D6919" t="str">
            <v>吨</v>
          </cell>
          <cell r="E6919">
            <v>21</v>
          </cell>
          <cell r="F6919">
            <v>45908</v>
          </cell>
          <cell r="G6919" t="str">
            <v>(武汉电气化局成达万高铁强电项目-渠县)四川省达州市渠县渠北镇雷家湾渠县北站旁</v>
          </cell>
          <cell r="H6919" t="str">
            <v>刘频</v>
          </cell>
          <cell r="I6919">
            <v>18779627939</v>
          </cell>
        </row>
        <row r="6920">
          <cell r="A6920" t="str">
            <v>达钢</v>
          </cell>
          <cell r="B6920" t="str">
            <v>螺纹钢</v>
          </cell>
          <cell r="C6920" t="str">
            <v>HRB400E Φ28 9m</v>
          </cell>
          <cell r="D6920" t="str">
            <v>吨</v>
          </cell>
          <cell r="E6920">
            <v>3</v>
          </cell>
          <cell r="F6920">
            <v>45908</v>
          </cell>
          <cell r="G6920" t="str">
            <v>(武汉电气化局成达万高铁强电项目-渠县)四川省达州市渠县渠北镇雷家湾渠县北站旁</v>
          </cell>
          <cell r="H6920" t="str">
            <v>刘频</v>
          </cell>
          <cell r="I6920">
            <v>18779627939</v>
          </cell>
        </row>
        <row r="6921">
          <cell r="A6921" t="str">
            <v>达钢</v>
          </cell>
          <cell r="B6921" t="str">
            <v>螺纹钢</v>
          </cell>
          <cell r="C6921" t="str">
            <v>HRB400E Φ12 9m</v>
          </cell>
          <cell r="D6921" t="str">
            <v>吨</v>
          </cell>
          <cell r="E6921">
            <v>6</v>
          </cell>
          <cell r="F6921">
            <v>45908</v>
          </cell>
          <cell r="G6921" t="str">
            <v>(武汉电气化局成达万高铁强电项目-达州主城区-达州南站)四川省达州市达川区达州南站</v>
          </cell>
          <cell r="H6921" t="str">
            <v>杨人志</v>
          </cell>
          <cell r="I6921">
            <v>18782679099</v>
          </cell>
        </row>
        <row r="6922">
          <cell r="A6922" t="str">
            <v>达钢</v>
          </cell>
          <cell r="B6922" t="str">
            <v>螺纹钢</v>
          </cell>
          <cell r="C6922" t="str">
            <v>HRB400E Φ14 9m</v>
          </cell>
          <cell r="D6922" t="str">
            <v>吨</v>
          </cell>
          <cell r="E6922">
            <v>3</v>
          </cell>
          <cell r="F6922">
            <v>45908</v>
          </cell>
          <cell r="G6922" t="str">
            <v>(武汉电气化局成达万高铁强电项目-达州主城区-达州南站)四川省达州市达川区达州南站</v>
          </cell>
          <cell r="H6922" t="str">
            <v>杨人志</v>
          </cell>
          <cell r="I6922">
            <v>18782679099</v>
          </cell>
        </row>
        <row r="6923">
          <cell r="A6923" t="str">
            <v>达钢</v>
          </cell>
          <cell r="B6923" t="str">
            <v>螺纹钢</v>
          </cell>
          <cell r="C6923" t="str">
            <v>HRB400E Φ16 9m</v>
          </cell>
          <cell r="D6923" t="str">
            <v>吨</v>
          </cell>
          <cell r="E6923">
            <v>21</v>
          </cell>
          <cell r="F6923">
            <v>45908</v>
          </cell>
          <cell r="G6923" t="str">
            <v>(武汉电气化局成达万高铁强电项目-达州主城区-达州南站)四川省达州市达川区达州南站</v>
          </cell>
          <cell r="H6923" t="str">
            <v>杨人志</v>
          </cell>
          <cell r="I6923">
            <v>18782679099</v>
          </cell>
        </row>
        <row r="6924">
          <cell r="A6924" t="str">
            <v>达钢</v>
          </cell>
          <cell r="B6924" t="str">
            <v>螺纹钢</v>
          </cell>
          <cell r="C6924" t="str">
            <v>HRB400E Φ22 9m</v>
          </cell>
          <cell r="D6924" t="str">
            <v>吨</v>
          </cell>
          <cell r="E6924">
            <v>6</v>
          </cell>
          <cell r="F6924">
            <v>45908</v>
          </cell>
          <cell r="G6924" t="str">
            <v>(武汉电气化局成达万高铁强电项目-达州主城区-达州南站)四川省达州市达川区达州南站</v>
          </cell>
          <cell r="H6924" t="str">
            <v>杨人志</v>
          </cell>
          <cell r="I6924">
            <v>18782679099</v>
          </cell>
        </row>
        <row r="6925">
          <cell r="A6925" t="str">
            <v>达钢</v>
          </cell>
          <cell r="B6925" t="str">
            <v>螺纹钢</v>
          </cell>
          <cell r="C6925" t="str">
            <v>HRB400E Φ25 9m</v>
          </cell>
          <cell r="D6925" t="str">
            <v>吨</v>
          </cell>
          <cell r="E6925">
            <v>9</v>
          </cell>
          <cell r="F6925">
            <v>45908</v>
          </cell>
          <cell r="G6925" t="str">
            <v>(武汉电气化局成达万高铁强电项目-达州主城区-达州南站)四川省达州市达川区达州南站</v>
          </cell>
          <cell r="H6925" t="str">
            <v>杨人志</v>
          </cell>
          <cell r="I6925">
            <v>18782679099</v>
          </cell>
        </row>
        <row r="6926">
          <cell r="A6926" t="str">
            <v>达钢</v>
          </cell>
          <cell r="B6926" t="str">
            <v>螺纹钢</v>
          </cell>
          <cell r="C6926" t="str">
            <v>HRB400E Φ28 9m</v>
          </cell>
          <cell r="D6926" t="str">
            <v>吨</v>
          </cell>
          <cell r="E6926">
            <v>3</v>
          </cell>
          <cell r="F6926">
            <v>45908</v>
          </cell>
          <cell r="G6926" t="str">
            <v>(武汉电气化局成达万高铁强电项目-达州主城区-达州南站)四川省达州市达川区达州南站</v>
          </cell>
          <cell r="H6926" t="str">
            <v>杨人志</v>
          </cell>
          <cell r="I6926">
            <v>18782679099</v>
          </cell>
        </row>
        <row r="6927">
          <cell r="A6927" t="str">
            <v>钢固融</v>
          </cell>
          <cell r="B6927" t="str">
            <v>盘圆</v>
          </cell>
          <cell r="C6927" t="str">
            <v>HPB300Φ8</v>
          </cell>
          <cell r="D6927" t="str">
            <v>吨</v>
          </cell>
          <cell r="E6927">
            <v>35</v>
          </cell>
          <cell r="F6927">
            <v>45908</v>
          </cell>
          <cell r="G6927" t="str">
            <v>（中铁广州局-成渝扩容2标）四川省资阳市雁江区石岭镇易家沟2号梁场</v>
          </cell>
          <cell r="H6927" t="str">
            <v>刘沛琦</v>
          </cell>
          <cell r="I6927">
            <v>18011784798</v>
          </cell>
        </row>
        <row r="6928">
          <cell r="A6928" t="str">
            <v>润耀</v>
          </cell>
          <cell r="B6928" t="str">
            <v>盘螺</v>
          </cell>
          <cell r="C6928" t="str">
            <v>HRB400E Φ10</v>
          </cell>
          <cell r="D6928" t="str">
            <v>吨</v>
          </cell>
          <cell r="E6928">
            <v>70</v>
          </cell>
          <cell r="F6928">
            <v>45908</v>
          </cell>
          <cell r="G6928" t="str">
            <v>（中铁广州局-成渝扩容2标）四川省资阳市雁江区石岭镇易家沟2号梁场</v>
          </cell>
          <cell r="H6928" t="str">
            <v>刘沛琦</v>
          </cell>
          <cell r="I6928">
            <v>18011784798</v>
          </cell>
        </row>
        <row r="6929">
          <cell r="A6929" t="str">
            <v>润耀</v>
          </cell>
          <cell r="B6929" t="str">
            <v>盘圆</v>
          </cell>
          <cell r="C6929" t="str">
            <v>HPB300Φ12</v>
          </cell>
          <cell r="D6929" t="str">
            <v>吨</v>
          </cell>
          <cell r="E6929">
            <v>35</v>
          </cell>
          <cell r="F6929">
            <v>45908</v>
          </cell>
          <cell r="G6929" t="str">
            <v>（中铁广州局-成渝扩容2标）成渝扩容项目ZCB3-2标2#钢筋厂【雁江区联盟桥东北50米(资资路) 】</v>
          </cell>
          <cell r="H6929" t="str">
            <v>孙鹏飞</v>
          </cell>
          <cell r="I6929">
            <v>18011784798</v>
          </cell>
        </row>
        <row r="6930">
          <cell r="A6930" t="str">
            <v>润耀</v>
          </cell>
          <cell r="B6930" t="str">
            <v>盘螺</v>
          </cell>
          <cell r="C6930" t="str">
            <v>HRB400E Φ12</v>
          </cell>
          <cell r="D6930" t="str">
            <v>吨</v>
          </cell>
          <cell r="E6930">
            <v>70</v>
          </cell>
          <cell r="F6930">
            <v>45908</v>
          </cell>
          <cell r="G6930" t="str">
            <v>（中铁广州局-成渝扩容2标）成渝扩容项目ZCB3-2标2#钢筋厂【雁江区联盟桥东北50米(资资路) 】</v>
          </cell>
          <cell r="H6930" t="str">
            <v>孙鹏飞</v>
          </cell>
          <cell r="I6930">
            <v>18011784798</v>
          </cell>
        </row>
        <row r="6931">
          <cell r="A6931" t="str">
            <v>润耀</v>
          </cell>
          <cell r="B6931" t="str">
            <v>螺纹钢</v>
          </cell>
          <cell r="C6931" t="str">
            <v>HRB400E Φ12*12m</v>
          </cell>
          <cell r="D6931" t="str">
            <v>吨</v>
          </cell>
          <cell r="E6931">
            <v>70</v>
          </cell>
          <cell r="F6931">
            <v>45908</v>
          </cell>
          <cell r="G6931" t="str">
            <v>（中铁广州局-成渝扩容2标）成渝扩容项目ZCB3-2标2#钢筋厂【雁江区联盟桥东北50米(资资路) 】</v>
          </cell>
          <cell r="H6931" t="str">
            <v>孙鹏飞</v>
          </cell>
          <cell r="I6931">
            <v>18011784798</v>
          </cell>
        </row>
        <row r="6932">
          <cell r="A6932" t="str">
            <v>润耀</v>
          </cell>
          <cell r="B6932" t="str">
            <v>螺纹钢</v>
          </cell>
          <cell r="C6932" t="str">
            <v>HRB400E 32mm*12米</v>
          </cell>
          <cell r="D6932" t="str">
            <v>吨</v>
          </cell>
          <cell r="E6932">
            <v>35</v>
          </cell>
          <cell r="F6932">
            <v>45908</v>
          </cell>
          <cell r="G6932" t="str">
            <v>（中铁十局-资乐高速4标）四川省眉山市仁寿县彰加镇促进村中铁十局资乐高速1#钢筋场</v>
          </cell>
          <cell r="H6932" t="str">
            <v>杨飞</v>
          </cell>
          <cell r="I6932">
            <v>15667998777</v>
          </cell>
        </row>
        <row r="6933">
          <cell r="A6933" t="str">
            <v>润耀</v>
          </cell>
          <cell r="B6933" t="str">
            <v>盘螺</v>
          </cell>
          <cell r="C6933" t="str">
            <v>HRB400EФ10</v>
          </cell>
          <cell r="D6933" t="str">
            <v>吨</v>
          </cell>
          <cell r="E6933">
            <v>35</v>
          </cell>
          <cell r="F6933">
            <v>45908</v>
          </cell>
          <cell r="G6933" t="str">
            <v>（中铁六局呼和公司康新高速TJ4-2标）四川省甘孜藏族自治州康定市新都桥镇东俄罗三村中建八局搅拌站旁</v>
          </cell>
          <cell r="H6933" t="str">
            <v>许文刚</v>
          </cell>
          <cell r="I6933">
            <v>15848808186</v>
          </cell>
        </row>
        <row r="6934">
          <cell r="A6934" t="str">
            <v>德胜</v>
          </cell>
          <cell r="B6934" t="str">
            <v>螺纹钢</v>
          </cell>
          <cell r="C6934" t="str">
            <v>HRB400EΦ32*9m</v>
          </cell>
          <cell r="D6934" t="str">
            <v>吨</v>
          </cell>
          <cell r="E6934">
            <v>18</v>
          </cell>
          <cell r="F6934">
            <v>45908</v>
          </cell>
          <cell r="G6934" t="str">
            <v>（中铁一局-大渡河项目）乐山市峨边县沙坪镇中铁一局钢筋加工厂（污水处理厂）</v>
          </cell>
          <cell r="H6934" t="str">
            <v>冯雷</v>
          </cell>
          <cell r="I6934" t="str">
            <v>18700069985</v>
          </cell>
        </row>
        <row r="6935">
          <cell r="A6935" t="str">
            <v>德胜</v>
          </cell>
          <cell r="B6935" t="str">
            <v>螺纹钢</v>
          </cell>
          <cell r="C6935" t="str">
            <v>HRB400EΦ12*12m</v>
          </cell>
          <cell r="D6935" t="str">
            <v>吨</v>
          </cell>
          <cell r="E6935">
            <v>17</v>
          </cell>
          <cell r="F6935">
            <v>45908</v>
          </cell>
          <cell r="G6935" t="str">
            <v>（中铁一局-大渡河项目）乐山市峨边县沙坪镇中铁一局钢筋加工厂（污水处理厂）</v>
          </cell>
          <cell r="H6935" t="str">
            <v>冯雷</v>
          </cell>
          <cell r="I6935" t="str">
            <v>18700069985</v>
          </cell>
        </row>
        <row r="6936">
          <cell r="A6936" t="str">
            <v>德胜</v>
          </cell>
          <cell r="B6936" t="str">
            <v>螺纹钢</v>
          </cell>
          <cell r="C6936" t="str">
            <v>HRB400EΦ16*12m</v>
          </cell>
          <cell r="D6936" t="str">
            <v>吨</v>
          </cell>
          <cell r="E6936">
            <v>35</v>
          </cell>
          <cell r="F6936">
            <v>45908</v>
          </cell>
          <cell r="G6936" t="str">
            <v>（中铁一局-大渡河项目）乐山市峨边县沙坪镇中铁一局钢筋加工厂（污水处理厂）</v>
          </cell>
          <cell r="H6936" t="str">
            <v>冯雷</v>
          </cell>
          <cell r="I6936" t="str">
            <v>18700069985</v>
          </cell>
        </row>
        <row r="6937">
          <cell r="A6937" t="str">
            <v>德胜</v>
          </cell>
          <cell r="B6937" t="str">
            <v>螺纹钢</v>
          </cell>
          <cell r="C6937" t="str">
            <v>HRB400EФ32*9m</v>
          </cell>
          <cell r="D6937" t="str">
            <v>吨</v>
          </cell>
          <cell r="E6937">
            <v>35</v>
          </cell>
          <cell r="F6937">
            <v>45908</v>
          </cell>
          <cell r="G6937" t="str">
            <v>（中铁三局集团有限公司成绵乐客专乐山站站房改扩建项目经理部）四川省乐山市市中区瑞祥路与至乐路交叉口西侧</v>
          </cell>
          <cell r="H6937" t="str">
            <v>王鹏</v>
          </cell>
          <cell r="I6937" t="str">
            <v>153 4056 0935</v>
          </cell>
        </row>
        <row r="6938">
          <cell r="A6938" t="str">
            <v>润耀</v>
          </cell>
          <cell r="B6938" t="str">
            <v>螺纹钢</v>
          </cell>
          <cell r="C6938" t="str">
            <v>HRB400EФ12*9m</v>
          </cell>
          <cell r="D6938" t="str">
            <v>吨</v>
          </cell>
          <cell r="E6938">
            <v>35</v>
          </cell>
          <cell r="F6938">
            <v>45909</v>
          </cell>
          <cell r="G6938" t="str">
            <v>（中核中原-温江北林医养综合体项目）四川省成都市温江区万春大道第三人民医院东</v>
          </cell>
          <cell r="H6938" t="str">
            <v>蔡杰</v>
          </cell>
          <cell r="I6938">
            <v>18875129329</v>
          </cell>
        </row>
        <row r="6939">
          <cell r="A6939" t="str">
            <v>润耀</v>
          </cell>
          <cell r="B6939" t="str">
            <v>盘螺</v>
          </cell>
          <cell r="C6939" t="str">
            <v>HRB400EФ8</v>
          </cell>
          <cell r="D6939" t="str">
            <v>吨</v>
          </cell>
          <cell r="E6939">
            <v>16</v>
          </cell>
          <cell r="F6939">
            <v>45909</v>
          </cell>
          <cell r="G6939" t="str">
            <v>（中核中原-温江北林医养综合体项目）四川省成都市温江区万春大道第三人民医院东</v>
          </cell>
          <cell r="H6939" t="str">
            <v>蔡杰</v>
          </cell>
          <cell r="I6939">
            <v>18875129329</v>
          </cell>
        </row>
        <row r="6940">
          <cell r="A6940" t="str">
            <v>润耀</v>
          </cell>
          <cell r="B6940" t="str">
            <v>盘螺</v>
          </cell>
          <cell r="C6940" t="str">
            <v>HRB400EФ10</v>
          </cell>
          <cell r="D6940" t="str">
            <v>吨</v>
          </cell>
          <cell r="E6940">
            <v>19</v>
          </cell>
          <cell r="F6940">
            <v>45909</v>
          </cell>
          <cell r="G6940" t="str">
            <v>（中核中原-温江北林医养综合体项目）四川省成都市温江区万春大道第三人民医院东</v>
          </cell>
          <cell r="H6940" t="str">
            <v>蔡杰</v>
          </cell>
          <cell r="I6940">
            <v>18875129329</v>
          </cell>
        </row>
        <row r="6941">
          <cell r="A6941" t="str">
            <v>润耀</v>
          </cell>
          <cell r="B6941" t="str">
            <v>螺纹钢</v>
          </cell>
          <cell r="C6941" t="str">
            <v>HRB400EФ32*12m</v>
          </cell>
          <cell r="D6941" t="str">
            <v>吨</v>
          </cell>
          <cell r="E6941">
            <v>70</v>
          </cell>
          <cell r="F6941">
            <v>45909</v>
          </cell>
          <cell r="G6941" t="str">
            <v>（中铁八局康新高速TJ4-1标）四川省甘孜州康定市新都桥镇超限载检测站</v>
          </cell>
          <cell r="H6941" t="str">
            <v>刘俊</v>
          </cell>
          <cell r="I6941">
            <v>18587764925</v>
          </cell>
        </row>
        <row r="6942">
          <cell r="A6942" t="str">
            <v>润耀（代）</v>
          </cell>
          <cell r="B6942" t="str">
            <v>螺纹钢</v>
          </cell>
          <cell r="C6942" t="str">
            <v>HRB400EФ20*9m</v>
          </cell>
          <cell r="D6942" t="str">
            <v>吨</v>
          </cell>
          <cell r="E6942">
            <v>6</v>
          </cell>
          <cell r="F6942">
            <v>45909</v>
          </cell>
          <cell r="G6942" t="str">
            <v>（成铁西物-开阳支线项目）贵州省贵阳市开阳县、息烽县开阳支线项目施工现场，第一下货点:陈
以金</v>
          </cell>
          <cell r="H6942" t="str">
            <v>黄永福</v>
          </cell>
          <cell r="I6942" t="str">
            <v>15982823571</v>
          </cell>
        </row>
        <row r="6943">
          <cell r="A6943" t="str">
            <v>润耀（代）</v>
          </cell>
          <cell r="B6943" t="str">
            <v>螺纹钢</v>
          </cell>
          <cell r="C6943" t="str">
            <v>HRB400EФ16*9m</v>
          </cell>
          <cell r="D6943" t="str">
            <v>吨</v>
          </cell>
          <cell r="E6943">
            <v>8</v>
          </cell>
          <cell r="F6943">
            <v>45909</v>
          </cell>
          <cell r="G6943" t="str">
            <v>（成铁西物-开阳支线项目）贵州省贵阳市开阳县、息烽县开阳支线项目施工现场，第一下货点:陈
以金</v>
          </cell>
          <cell r="H6943" t="str">
            <v>黄永福</v>
          </cell>
          <cell r="I6943" t="str">
            <v>15982823571</v>
          </cell>
        </row>
        <row r="6944">
          <cell r="A6944" t="str">
            <v>润耀（代）</v>
          </cell>
          <cell r="B6944" t="str">
            <v>盘圆</v>
          </cell>
          <cell r="C6944" t="str">
            <v>HPB300Ф10</v>
          </cell>
          <cell r="D6944" t="str">
            <v>吨</v>
          </cell>
          <cell r="E6944">
            <v>7</v>
          </cell>
          <cell r="F6944">
            <v>45909</v>
          </cell>
          <cell r="G6944" t="str">
            <v>（成铁西物-开阳支线项目）贵州省贵阳市开阳县、息烽县开阳支线项目施工现场，第一下货点:陈
以金</v>
          </cell>
          <cell r="H6944" t="str">
            <v>黄永福</v>
          </cell>
          <cell r="I6944" t="str">
            <v>15982823571</v>
          </cell>
        </row>
        <row r="6945">
          <cell r="A6945" t="str">
            <v>润耀（代）</v>
          </cell>
          <cell r="B6945" t="str">
            <v>螺纹钢</v>
          </cell>
          <cell r="C6945" t="str">
            <v>HRB400EФ20*9m</v>
          </cell>
          <cell r="D6945" t="str">
            <v>吨</v>
          </cell>
          <cell r="E6945">
            <v>2.5</v>
          </cell>
          <cell r="F6945">
            <v>45909</v>
          </cell>
          <cell r="G6945" t="str">
            <v>（成铁西物-开阳支线项目）贵州省贵阳市开阳县、息烽县开阳支线项目施工现场，第二下货点:周正发、黄浪
以金</v>
          </cell>
          <cell r="H6945" t="str">
            <v>黄永福</v>
          </cell>
          <cell r="I6945" t="str">
            <v>15982823571</v>
          </cell>
        </row>
        <row r="6946">
          <cell r="A6946" t="str">
            <v>润耀（代）</v>
          </cell>
          <cell r="B6946" t="str">
            <v>螺纹钢</v>
          </cell>
          <cell r="C6946" t="str">
            <v>HRB400EФ12*9m</v>
          </cell>
          <cell r="D6946" t="str">
            <v>吨</v>
          </cell>
          <cell r="E6946">
            <v>4.3</v>
          </cell>
          <cell r="F6946">
            <v>45909</v>
          </cell>
          <cell r="G6946" t="str">
            <v>（成铁西物-开阳支线项目）贵州省贵阳市开阳县、息烽县开阳支线项目施工现场，第二下货点:周正发、黄浪
以金</v>
          </cell>
          <cell r="H6946" t="str">
            <v>黄永福</v>
          </cell>
          <cell r="I6946" t="str">
            <v>15982823571</v>
          </cell>
        </row>
        <row r="6947">
          <cell r="A6947" t="str">
            <v>润耀（代）</v>
          </cell>
          <cell r="B6947" t="str">
            <v>盘圆</v>
          </cell>
          <cell r="C6947" t="str">
            <v>HPB300Ф10</v>
          </cell>
          <cell r="D6947" t="str">
            <v>吨</v>
          </cell>
          <cell r="E6947">
            <v>5.6</v>
          </cell>
          <cell r="F6947">
            <v>45909</v>
          </cell>
          <cell r="G6947" t="str">
            <v>（成铁西物-开阳支线项目）贵州省贵阳市开阳县、息烽县开阳支线项目施工现场，第二下货点:周正发、黄浪
以金</v>
          </cell>
          <cell r="H6947" t="str">
            <v>黄永福</v>
          </cell>
          <cell r="I6947" t="str">
            <v>15982823571</v>
          </cell>
        </row>
        <row r="6948">
          <cell r="A6948" t="str">
            <v>德胜</v>
          </cell>
          <cell r="B6948" t="str">
            <v>螺纹钢</v>
          </cell>
          <cell r="C6948" t="str">
            <v>HRB400EФ12*9m</v>
          </cell>
          <cell r="D6948" t="str">
            <v>吨</v>
          </cell>
          <cell r="E6948">
            <v>30</v>
          </cell>
          <cell r="F6948">
            <v>45909</v>
          </cell>
          <cell r="G6948" t="str">
            <v>（成铁西物-永川栏杆滩项目）重庆市永川区凤凰三路永川栏杆滩海关监管及集装箱装卸作业场所铁路专用线工程施工现场</v>
          </cell>
          <cell r="H6948" t="str">
            <v>黄永福</v>
          </cell>
          <cell r="I6948" t="str">
            <v>15982823571</v>
          </cell>
        </row>
        <row r="6949">
          <cell r="A6949" t="str">
            <v>德胜</v>
          </cell>
          <cell r="B6949" t="str">
            <v>螺纹钢</v>
          </cell>
          <cell r="C6949" t="str">
            <v>HRB400EФ20*9m</v>
          </cell>
          <cell r="D6949" t="str">
            <v>吨</v>
          </cell>
          <cell r="E6949">
            <v>110</v>
          </cell>
          <cell r="F6949">
            <v>45909</v>
          </cell>
          <cell r="G6949" t="str">
            <v>（成铁西物-永川栏杆滩项目）重庆市永川区凤凰三路永川栏杆滩海关监管及集装箱装卸作业场所铁路专用线工程施工现场</v>
          </cell>
          <cell r="H6949" t="str">
            <v>黄永福</v>
          </cell>
          <cell r="I6949" t="str">
            <v>15982823571</v>
          </cell>
        </row>
        <row r="6950">
          <cell r="A6950" t="str">
            <v>德胜恒嘉</v>
          </cell>
          <cell r="B6950" t="str">
            <v>螺纹钢</v>
          </cell>
          <cell r="C6950" t="str">
            <v>HRB400EФ12*9m</v>
          </cell>
          <cell r="D6950" t="str">
            <v>吨</v>
          </cell>
          <cell r="E6950">
            <v>105</v>
          </cell>
          <cell r="F6950">
            <v>45909</v>
          </cell>
          <cell r="G6950" t="str">
            <v>（中铁八局康新高速TJ4-1标）四川省甘孜州康定市新都桥镇超限载检测站</v>
          </cell>
          <cell r="H6950" t="str">
            <v>刘俊</v>
          </cell>
          <cell r="I6950">
            <v>18587764925</v>
          </cell>
        </row>
        <row r="6951">
          <cell r="A6951" t="str">
            <v>德胜恒嘉</v>
          </cell>
          <cell r="B6951" t="str">
            <v>螺纹钢</v>
          </cell>
          <cell r="C6951" t="str">
            <v>HRB400EФ16*12m</v>
          </cell>
          <cell r="D6951" t="str">
            <v>吨</v>
          </cell>
          <cell r="E6951">
            <v>70</v>
          </cell>
          <cell r="F6951">
            <v>45909</v>
          </cell>
          <cell r="G6951" t="str">
            <v>（中铁八局康新高速TJ4-1标）四川省甘孜州康定市新都桥镇超限载检测站</v>
          </cell>
          <cell r="H6951" t="str">
            <v>刘俊</v>
          </cell>
          <cell r="I6951">
            <v>18587764925</v>
          </cell>
        </row>
        <row r="6952">
          <cell r="A6952" t="str">
            <v>德胜恒嘉</v>
          </cell>
          <cell r="B6952" t="str">
            <v>螺纹钢</v>
          </cell>
          <cell r="C6952" t="str">
            <v>HRB400EФ20*12m</v>
          </cell>
          <cell r="D6952" t="str">
            <v>吨</v>
          </cell>
          <cell r="E6952">
            <v>105</v>
          </cell>
          <cell r="F6952">
            <v>45909</v>
          </cell>
          <cell r="G6952" t="str">
            <v>（中铁八局康新高速TJ4-1标）四川省甘孜州康定市新都桥镇超限载检测站</v>
          </cell>
          <cell r="H6952" t="str">
            <v>刘俊</v>
          </cell>
          <cell r="I6952">
            <v>18587764925</v>
          </cell>
        </row>
        <row r="6953">
          <cell r="A6953" t="str">
            <v>德胜恒嘉</v>
          </cell>
          <cell r="B6953" t="str">
            <v>螺纹钢</v>
          </cell>
          <cell r="C6953" t="str">
            <v>HRB500EФ25*12m</v>
          </cell>
          <cell r="D6953" t="str">
            <v>吨</v>
          </cell>
          <cell r="E6953">
            <v>140</v>
          </cell>
          <cell r="F6953">
            <v>45909</v>
          </cell>
          <cell r="G6953" t="str">
            <v>（中铁八局康新高速TJ4-1标）四川省甘孜州康定市新都桥镇超限载检测站</v>
          </cell>
          <cell r="H6953" t="str">
            <v>刘俊</v>
          </cell>
          <cell r="I6953">
            <v>18587764925</v>
          </cell>
        </row>
        <row r="6954">
          <cell r="A6954" t="str">
            <v>德胜恒嘉</v>
          </cell>
          <cell r="B6954" t="str">
            <v>螺纹钢</v>
          </cell>
          <cell r="C6954" t="str">
            <v>HRB500EФ28*12m</v>
          </cell>
          <cell r="D6954" t="str">
            <v>吨</v>
          </cell>
          <cell r="E6954">
            <v>70</v>
          </cell>
          <cell r="F6954">
            <v>45909</v>
          </cell>
          <cell r="G6954" t="str">
            <v>（中铁八局康新高速TJ4-1标）四川省甘孜州康定市新都桥镇超限载检测站</v>
          </cell>
          <cell r="H6954" t="str">
            <v>刘俊</v>
          </cell>
          <cell r="I6954">
            <v>18587764925</v>
          </cell>
        </row>
        <row r="6955">
          <cell r="A6955" t="str">
            <v>钢固融</v>
          </cell>
          <cell r="B6955" t="str">
            <v>螺纹钢</v>
          </cell>
          <cell r="C6955" t="str">
            <v>HRB400E Φ32 12m</v>
          </cell>
          <cell r="D6955" t="str">
            <v>吨</v>
          </cell>
          <cell r="E6955">
            <v>70</v>
          </cell>
          <cell r="F6955">
            <v>45909</v>
          </cell>
          <cell r="G6955" t="str">
            <v>（中铁三局成渝扩容ZCB3-1项目部）内江市胜利收费站红绿灯500米</v>
          </cell>
          <cell r="H6955" t="str">
            <v>王岩</v>
          </cell>
          <cell r="I6955">
            <v>17634813323</v>
          </cell>
        </row>
        <row r="6956">
          <cell r="A6956" t="str">
            <v>钢固融</v>
          </cell>
          <cell r="B6956" t="str">
            <v>盘螺</v>
          </cell>
          <cell r="C6956" t="str">
            <v>HRB400E Φ6</v>
          </cell>
          <cell r="D6956" t="str">
            <v>吨</v>
          </cell>
          <cell r="E6956">
            <v>12</v>
          </cell>
          <cell r="F6956">
            <v>45909</v>
          </cell>
          <cell r="G6956" t="str">
            <v>（商投建工达州中医药科技园-4工区-10号楼）达州市通川区达州中医药职业学院犀牛大道北段</v>
          </cell>
          <cell r="H6956" t="str">
            <v>张扬</v>
          </cell>
          <cell r="I6956">
            <v>18381904567</v>
          </cell>
        </row>
        <row r="6957">
          <cell r="A6957" t="str">
            <v>钢固融</v>
          </cell>
          <cell r="B6957" t="str">
            <v>盘螺</v>
          </cell>
          <cell r="C6957" t="str">
            <v>HRB400E Φ8</v>
          </cell>
          <cell r="D6957" t="str">
            <v>吨</v>
          </cell>
          <cell r="E6957">
            <v>12</v>
          </cell>
          <cell r="F6957">
            <v>45909</v>
          </cell>
          <cell r="G6957" t="str">
            <v>（商投建工达州中医药科技园-4工区-10号楼）达州市通川区达州中医药职业学院犀牛大道北段</v>
          </cell>
          <cell r="H6957" t="str">
            <v>张扬</v>
          </cell>
          <cell r="I6957">
            <v>18381904567</v>
          </cell>
        </row>
        <row r="6958">
          <cell r="A6958" t="str">
            <v>钢固融</v>
          </cell>
          <cell r="B6958" t="str">
            <v>盘螺</v>
          </cell>
          <cell r="C6958" t="str">
            <v>HRB400E Φ10</v>
          </cell>
          <cell r="D6958" t="str">
            <v>吨</v>
          </cell>
          <cell r="E6958">
            <v>18</v>
          </cell>
          <cell r="F6958">
            <v>45909</v>
          </cell>
          <cell r="G6958" t="str">
            <v>（商投建工达州中医药科技园-4工区-10号楼）达州市通川区达州中医药职业学院犀牛大道北段</v>
          </cell>
          <cell r="H6958" t="str">
            <v>张扬</v>
          </cell>
          <cell r="I6958">
            <v>18381904567</v>
          </cell>
        </row>
        <row r="6959">
          <cell r="A6959" t="str">
            <v>钢固融</v>
          </cell>
          <cell r="B6959" t="str">
            <v>螺纹钢</v>
          </cell>
          <cell r="C6959" t="str">
            <v>HRB400E Φ16 9m</v>
          </cell>
          <cell r="D6959" t="str">
            <v>吨</v>
          </cell>
          <cell r="E6959">
            <v>3</v>
          </cell>
          <cell r="F6959">
            <v>45909</v>
          </cell>
          <cell r="G6959" t="str">
            <v>（商投建工达州中医药科技园-4工区-10号楼）达州市通川区达州中医药职业学院犀牛大道北段</v>
          </cell>
          <cell r="H6959" t="str">
            <v>张扬</v>
          </cell>
          <cell r="I6959">
            <v>18381904567</v>
          </cell>
        </row>
        <row r="6960">
          <cell r="A6960" t="str">
            <v>钢固融</v>
          </cell>
          <cell r="B6960" t="str">
            <v>螺纹钢</v>
          </cell>
          <cell r="C6960" t="str">
            <v>HRB400E Φ20 9m</v>
          </cell>
          <cell r="D6960" t="str">
            <v>吨</v>
          </cell>
          <cell r="E6960">
            <v>6</v>
          </cell>
          <cell r="F6960">
            <v>45909</v>
          </cell>
          <cell r="G6960" t="str">
            <v>（商投建工达州中医药科技园-4工区-10号楼）达州市通川区达州中医药职业学院犀牛大道北段</v>
          </cell>
          <cell r="H6960" t="str">
            <v>张扬</v>
          </cell>
          <cell r="I6960">
            <v>18381904567</v>
          </cell>
        </row>
        <row r="6961">
          <cell r="A6961" t="str">
            <v>钢固融</v>
          </cell>
          <cell r="B6961" t="str">
            <v>螺纹钢</v>
          </cell>
          <cell r="C6961" t="str">
            <v>HRB400E Φ25 9m</v>
          </cell>
          <cell r="D6961" t="str">
            <v>吨</v>
          </cell>
          <cell r="E6961">
            <v>18</v>
          </cell>
          <cell r="F6961">
            <v>45909</v>
          </cell>
          <cell r="G6961" t="str">
            <v>（商投建工达州中医药科技园-4工区-10号楼）达州市通川区达州中医药职业学院犀牛大道北段</v>
          </cell>
          <cell r="H6961" t="str">
            <v>张扬</v>
          </cell>
          <cell r="I6961">
            <v>18381904567</v>
          </cell>
        </row>
        <row r="6962">
          <cell r="A6962" t="str">
            <v>钢固融</v>
          </cell>
          <cell r="B6962" t="str">
            <v>盘螺</v>
          </cell>
          <cell r="C6962" t="str">
            <v>HRB400E Φ6</v>
          </cell>
          <cell r="D6962" t="str">
            <v>吨</v>
          </cell>
          <cell r="E6962">
            <v>15</v>
          </cell>
          <cell r="F6962">
            <v>45909</v>
          </cell>
          <cell r="G6962" t="str">
            <v>（商投建工达州中医药科技园-2工区-景观桥）达州市通川区达州中医药职业学院犀牛大道北段</v>
          </cell>
          <cell r="H6962" t="str">
            <v>李波</v>
          </cell>
          <cell r="I6962">
            <v>18381899787</v>
          </cell>
        </row>
        <row r="6963">
          <cell r="A6963" t="str">
            <v>钢固融</v>
          </cell>
          <cell r="B6963" t="str">
            <v>盘螺</v>
          </cell>
          <cell r="C6963" t="str">
            <v>HRB400E Φ8</v>
          </cell>
          <cell r="D6963" t="str">
            <v>吨</v>
          </cell>
          <cell r="E6963">
            <v>5</v>
          </cell>
          <cell r="F6963">
            <v>45909</v>
          </cell>
          <cell r="G6963" t="str">
            <v>（商投建工达州中医药科技园-2工区-景观桥）达州市通川区达州中医药职业学院犀牛大道北段</v>
          </cell>
          <cell r="H6963" t="str">
            <v>李波</v>
          </cell>
          <cell r="I6963">
            <v>18381899787</v>
          </cell>
        </row>
        <row r="6964">
          <cell r="A6964" t="str">
            <v>钢固融</v>
          </cell>
          <cell r="B6964" t="str">
            <v>螺纹钢</v>
          </cell>
          <cell r="C6964" t="str">
            <v>HRB400E Φ22 9m</v>
          </cell>
          <cell r="D6964" t="str">
            <v>吨</v>
          </cell>
          <cell r="E6964">
            <v>15</v>
          </cell>
          <cell r="F6964">
            <v>45909</v>
          </cell>
          <cell r="G6964" t="str">
            <v>（商投建工达州中医药科技园-2工区-景观桥）达州市通川区达州中医药职业学院犀牛大道北段</v>
          </cell>
          <cell r="H6964" t="str">
            <v>李波</v>
          </cell>
          <cell r="I6964">
            <v>18381899787</v>
          </cell>
        </row>
        <row r="6965">
          <cell r="A6965" t="str">
            <v>德胜</v>
          </cell>
          <cell r="B6965" t="str">
            <v>螺纹钢</v>
          </cell>
          <cell r="C6965" t="str">
            <v>HRB400E Φ16 9m</v>
          </cell>
          <cell r="D6965" t="str">
            <v>吨</v>
          </cell>
          <cell r="E6965">
            <v>6</v>
          </cell>
          <cell r="F6965">
            <v>45909</v>
          </cell>
          <cell r="G6965" t="str">
            <v>(五冶建设龙泉芙蓉花语项目-1,3地块)龙泉驿区北川路双堰塘钓鱼东100米(北川路)</v>
          </cell>
          <cell r="H6965" t="str">
            <v>祝斯阳</v>
          </cell>
          <cell r="I6965">
            <v>15583590797</v>
          </cell>
        </row>
        <row r="6966">
          <cell r="A6966" t="str">
            <v>德胜</v>
          </cell>
          <cell r="B6966" t="str">
            <v>螺纹钢</v>
          </cell>
          <cell r="C6966" t="str">
            <v>HRB400E Φ22 9m</v>
          </cell>
          <cell r="D6966" t="str">
            <v>吨</v>
          </cell>
          <cell r="E6966">
            <v>27</v>
          </cell>
          <cell r="F6966">
            <v>45909</v>
          </cell>
          <cell r="G6966" t="str">
            <v>(五冶建设龙泉芙蓉花语项目-1,3地块)龙泉驿区北川路双堰塘钓鱼东100米(北川路)</v>
          </cell>
          <cell r="H6966" t="str">
            <v>祝斯阳</v>
          </cell>
          <cell r="I6966">
            <v>15583590797</v>
          </cell>
        </row>
        <row r="6967">
          <cell r="A6967" t="str">
            <v>泸钢</v>
          </cell>
          <cell r="B6967" t="str">
            <v>盘螺</v>
          </cell>
          <cell r="C6967" t="str">
            <v>HRB400E Φ6</v>
          </cell>
          <cell r="D6967" t="str">
            <v>吨</v>
          </cell>
          <cell r="E6967">
            <v>8</v>
          </cell>
          <cell r="F6967">
            <v>45909</v>
          </cell>
          <cell r="G6967" t="str">
            <v>(宜宾兴港三江新区长江工业园保障性租赁住房建设项目-土建)四川省宜宾市翠屏区永善路南段宜宾市三江新区长江工业园区</v>
          </cell>
          <cell r="H6967" t="str">
            <v>赵元虎</v>
          </cell>
          <cell r="I6967">
            <v>13684167136</v>
          </cell>
        </row>
        <row r="6968">
          <cell r="A6968" t="str">
            <v>泸钢</v>
          </cell>
          <cell r="B6968" t="str">
            <v>盘螺</v>
          </cell>
          <cell r="C6968" t="str">
            <v>HRB400E Φ8</v>
          </cell>
          <cell r="D6968" t="str">
            <v>吨</v>
          </cell>
          <cell r="E6968">
            <v>20</v>
          </cell>
          <cell r="F6968">
            <v>45909</v>
          </cell>
          <cell r="G6968" t="str">
            <v>(宜宾兴港三江新区长江工业园保障性租赁住房建设项目-土建)四川省宜宾市翠屏区永善路南段宜宾市三江新区长江工业园区</v>
          </cell>
          <cell r="H6968" t="str">
            <v>赵元虎</v>
          </cell>
          <cell r="I6968">
            <v>13684167136</v>
          </cell>
        </row>
        <row r="6969">
          <cell r="A6969" t="str">
            <v>泸钢</v>
          </cell>
          <cell r="B6969" t="str">
            <v>盘螺</v>
          </cell>
          <cell r="C6969" t="str">
            <v>HRB400E Φ10</v>
          </cell>
          <cell r="D6969" t="str">
            <v>吨</v>
          </cell>
          <cell r="E6969">
            <v>6</v>
          </cell>
          <cell r="F6969">
            <v>45909</v>
          </cell>
          <cell r="G6969" t="str">
            <v>(宜宾兴港三江新区长江工业园保障性租赁住房建设项目-土建)四川省宜宾市翠屏区永善路南段宜宾市三江新区长江工业园区</v>
          </cell>
          <cell r="H6969" t="str">
            <v>赵元虎</v>
          </cell>
          <cell r="I6969">
            <v>13684167136</v>
          </cell>
        </row>
        <row r="6970">
          <cell r="A6970" t="str">
            <v>德胜</v>
          </cell>
          <cell r="B6970" t="str">
            <v>螺纹钢</v>
          </cell>
          <cell r="C6970" t="str">
            <v>HRB400E Φ18 9m</v>
          </cell>
          <cell r="D6970" t="str">
            <v>吨</v>
          </cell>
          <cell r="E6970">
            <v>20</v>
          </cell>
          <cell r="F6970">
            <v>45909</v>
          </cell>
          <cell r="G6970" t="str">
            <v>(宜宾兴港三江新区长江工业园保障性租赁住房建设项目-土建)四川省宜宾市翠屏区永善路南段宜宾市三江新区长江工业园区</v>
          </cell>
          <cell r="H6970" t="str">
            <v>赵元虎</v>
          </cell>
          <cell r="I6970">
            <v>13684167136</v>
          </cell>
        </row>
        <row r="6971">
          <cell r="A6971" t="str">
            <v>德胜</v>
          </cell>
          <cell r="B6971" t="str">
            <v>螺纹钢</v>
          </cell>
          <cell r="C6971" t="str">
            <v>HRB400E Φ22 9m</v>
          </cell>
          <cell r="D6971" t="str">
            <v>吨</v>
          </cell>
          <cell r="E6971">
            <v>6</v>
          </cell>
          <cell r="F6971">
            <v>45909</v>
          </cell>
          <cell r="G6971" t="str">
            <v>(宜宾兴港三江新区长江工业园保障性租赁住房建设项目-土建)四川省宜宾市翠屏区永善路南段宜宾市三江新区长江工业园区</v>
          </cell>
          <cell r="H6971" t="str">
            <v>赵元虎</v>
          </cell>
          <cell r="I6971">
            <v>13684167136</v>
          </cell>
        </row>
        <row r="6972">
          <cell r="A6972" t="str">
            <v>德胜</v>
          </cell>
          <cell r="B6972" t="str">
            <v>螺纹钢</v>
          </cell>
          <cell r="C6972" t="str">
            <v>HRB400E Φ25 9m</v>
          </cell>
          <cell r="D6972" t="str">
            <v>吨</v>
          </cell>
          <cell r="E6972">
            <v>10</v>
          </cell>
          <cell r="F6972">
            <v>45909</v>
          </cell>
          <cell r="G6972" t="str">
            <v>(宜宾兴港三江新区长江工业园保障性租赁住房建设项目-土建)四川省宜宾市翠屏区永善路南段宜宾市三江新区长江工业园区</v>
          </cell>
          <cell r="H6972" t="str">
            <v>赵元虎</v>
          </cell>
          <cell r="I6972">
            <v>13684167136</v>
          </cell>
        </row>
        <row r="6973">
          <cell r="A6973" t="str">
            <v>德胜</v>
          </cell>
          <cell r="B6973" t="str">
            <v>螺纹钢</v>
          </cell>
          <cell r="C6973" t="str">
            <v>HRB400EФ32*9m</v>
          </cell>
          <cell r="D6973" t="str">
            <v>吨</v>
          </cell>
          <cell r="E6973">
            <v>35</v>
          </cell>
          <cell r="F6973">
            <v>45909</v>
          </cell>
          <cell r="G6973" t="str">
            <v>（中铁三局集团有限公司成绵乐客专乐山站站房改扩建项目经理部）四川省乐山市市中区瑞祥路与至乐路交叉口西侧</v>
          </cell>
          <cell r="H6973" t="str">
            <v>王鹏</v>
          </cell>
          <cell r="I6973" t="str">
            <v>153 4056 0935</v>
          </cell>
        </row>
        <row r="6974">
          <cell r="A6974" t="str">
            <v>德胜</v>
          </cell>
          <cell r="B6974" t="str">
            <v>螺纹钢</v>
          </cell>
          <cell r="C6974" t="str">
            <v>HRB400E Φ14 12m</v>
          </cell>
          <cell r="D6974" t="str">
            <v>吨</v>
          </cell>
          <cell r="E6974">
            <v>10</v>
          </cell>
          <cell r="F6974">
            <v>45909</v>
          </cell>
          <cell r="G6974" t="str">
            <v>(乐山市校地共建产教融合基地建设项目二标段)四川省乐山市市中区苏稽镇</v>
          </cell>
          <cell r="H6974" t="str">
            <v>彭江涛</v>
          </cell>
          <cell r="I6974">
            <v>13990276572</v>
          </cell>
        </row>
        <row r="6975">
          <cell r="A6975" t="str">
            <v>德胜</v>
          </cell>
          <cell r="B6975" t="str">
            <v>螺纹钢</v>
          </cell>
          <cell r="C6975" t="str">
            <v>HRB400E Φ16 12m</v>
          </cell>
          <cell r="D6975" t="str">
            <v>吨</v>
          </cell>
          <cell r="E6975">
            <v>25</v>
          </cell>
          <cell r="F6975">
            <v>45909</v>
          </cell>
          <cell r="G6975" t="str">
            <v>(乐山市校地共建产教融合基地建设项目二标段)四川省乐山市市中区苏稽镇</v>
          </cell>
          <cell r="H6975" t="str">
            <v>彭江涛</v>
          </cell>
          <cell r="I6975">
            <v>13990276572</v>
          </cell>
        </row>
        <row r="6976">
          <cell r="A6976" t="str">
            <v>德胜</v>
          </cell>
          <cell r="B6976" t="str">
            <v>螺纹钢</v>
          </cell>
          <cell r="C6976" t="str">
            <v>HRB400E Φ18 12m</v>
          </cell>
          <cell r="D6976" t="str">
            <v>吨</v>
          </cell>
          <cell r="E6976">
            <v>15</v>
          </cell>
          <cell r="F6976">
            <v>45909</v>
          </cell>
          <cell r="G6976" t="str">
            <v>(乐山市校地共建产教融合基地建设项目二标段)四川省乐山市市中区苏稽镇</v>
          </cell>
          <cell r="H6976" t="str">
            <v>彭江涛</v>
          </cell>
          <cell r="I6976">
            <v>13990276572</v>
          </cell>
        </row>
        <row r="6977">
          <cell r="A6977" t="str">
            <v>德胜</v>
          </cell>
          <cell r="B6977" t="str">
            <v>螺纹钢</v>
          </cell>
          <cell r="C6977" t="str">
            <v>HRB400E Φ20 12m</v>
          </cell>
          <cell r="D6977" t="str">
            <v>吨</v>
          </cell>
          <cell r="E6977">
            <v>10</v>
          </cell>
          <cell r="F6977">
            <v>45909</v>
          </cell>
          <cell r="G6977" t="str">
            <v>(乐山市校地共建产教融合基地建设项目二标段)四川省乐山市市中区苏稽镇</v>
          </cell>
          <cell r="H6977" t="str">
            <v>彭江涛</v>
          </cell>
          <cell r="I6977">
            <v>13990276572</v>
          </cell>
        </row>
        <row r="6978">
          <cell r="A6978" t="str">
            <v>德胜</v>
          </cell>
          <cell r="B6978" t="str">
            <v>螺纹钢</v>
          </cell>
          <cell r="C6978" t="str">
            <v>HRB400E Φ25 12m</v>
          </cell>
          <cell r="D6978" t="str">
            <v>吨</v>
          </cell>
          <cell r="E6978">
            <v>10</v>
          </cell>
          <cell r="F6978">
            <v>45909</v>
          </cell>
          <cell r="G6978" t="str">
            <v>(乐山市校地共建产教融合基地建设项目二标段)四川省乐山市市中区苏稽镇</v>
          </cell>
          <cell r="H6978" t="str">
            <v>彭江涛</v>
          </cell>
          <cell r="I6978">
            <v>13990276572</v>
          </cell>
        </row>
        <row r="6979">
          <cell r="A6979" t="str">
            <v>润耀</v>
          </cell>
          <cell r="B6979" t="str">
            <v>螺纹钢</v>
          </cell>
          <cell r="C6979" t="str">
            <v>HRB400EФ12*9m</v>
          </cell>
          <cell r="D6979" t="str">
            <v>吨</v>
          </cell>
          <cell r="E6979">
            <v>22</v>
          </cell>
          <cell r="F6979">
            <v>45910</v>
          </cell>
          <cell r="G6979" t="str">
            <v>（中核华兴-峨眉山项目）四川省乐山市峨眉山市双福镇梓橦庙红华五期中核华兴工地</v>
          </cell>
          <cell r="H6979" t="str">
            <v>李汉军</v>
          </cell>
          <cell r="I6979" t="str">
            <v>18691249091</v>
          </cell>
        </row>
        <row r="6980">
          <cell r="A6980" t="str">
            <v>润耀</v>
          </cell>
          <cell r="B6980" t="str">
            <v>盘螺</v>
          </cell>
          <cell r="C6980" t="str">
            <v>HRB400EФ8</v>
          </cell>
          <cell r="D6980" t="str">
            <v>吨</v>
          </cell>
          <cell r="E6980">
            <v>12</v>
          </cell>
          <cell r="F6980">
            <v>45910</v>
          </cell>
          <cell r="G6980" t="str">
            <v>（中核华兴-峨眉山项目）四川省乐山市峨眉山市双福镇梓橦庙红华五期中核华兴工地</v>
          </cell>
          <cell r="H6980" t="str">
            <v>李汉军</v>
          </cell>
          <cell r="I6980" t="str">
            <v>18691249091</v>
          </cell>
        </row>
        <row r="6981">
          <cell r="A6981" t="str">
            <v>陕钢</v>
          </cell>
          <cell r="B6981" t="str">
            <v>盘圆</v>
          </cell>
          <cell r="C6981" t="str">
            <v>HPB300 Φ6</v>
          </cell>
          <cell r="D6981" t="str">
            <v>吨</v>
          </cell>
          <cell r="E6981">
            <v>2.5</v>
          </cell>
          <cell r="F6981">
            <v>45910</v>
          </cell>
          <cell r="G6981" t="str">
            <v>（华西萌海科创农业生态谷）成都市简阳市白金山水库</v>
          </cell>
          <cell r="H6981" t="str">
            <v>石清国</v>
          </cell>
          <cell r="I6981">
            <v>13458642015</v>
          </cell>
        </row>
        <row r="6982">
          <cell r="A6982" t="str">
            <v>陕钢</v>
          </cell>
          <cell r="B6982" t="str">
            <v>盘螺</v>
          </cell>
          <cell r="C6982" t="str">
            <v>HRB400E Φ8</v>
          </cell>
          <cell r="D6982" t="str">
            <v>吨</v>
          </cell>
          <cell r="E6982">
            <v>18</v>
          </cell>
          <cell r="F6982">
            <v>45910</v>
          </cell>
          <cell r="G6982" t="str">
            <v>（华西萌海科创农业生态谷）成都市简阳市白金山水库</v>
          </cell>
          <cell r="H6982" t="str">
            <v>石清国</v>
          </cell>
          <cell r="I6982">
            <v>13458642015</v>
          </cell>
        </row>
        <row r="6983">
          <cell r="A6983" t="str">
            <v>陕钢</v>
          </cell>
          <cell r="B6983" t="str">
            <v>盘螺</v>
          </cell>
          <cell r="C6983" t="str">
            <v>HRB400E Φ10</v>
          </cell>
          <cell r="D6983" t="str">
            <v>吨</v>
          </cell>
          <cell r="E6983">
            <v>6</v>
          </cell>
          <cell r="F6983">
            <v>45910</v>
          </cell>
          <cell r="G6983" t="str">
            <v>（华西萌海科创农业生态谷）成都市简阳市白金山水库</v>
          </cell>
          <cell r="H6983" t="str">
            <v>石清国</v>
          </cell>
          <cell r="I6983">
            <v>13458642015</v>
          </cell>
        </row>
        <row r="6984">
          <cell r="A6984" t="str">
            <v>陕钢</v>
          </cell>
          <cell r="B6984" t="str">
            <v>螺纹钢</v>
          </cell>
          <cell r="C6984" t="str">
            <v>HRB400E Φ28 9m</v>
          </cell>
          <cell r="D6984" t="str">
            <v>吨</v>
          </cell>
          <cell r="E6984">
            <v>5</v>
          </cell>
          <cell r="F6984">
            <v>45910</v>
          </cell>
          <cell r="G6984" t="str">
            <v>（华西萌海科创农业生态谷）成都市简阳市白金山水库</v>
          </cell>
          <cell r="H6984" t="str">
            <v>石清国</v>
          </cell>
          <cell r="I6984">
            <v>13458642015</v>
          </cell>
        </row>
        <row r="6985">
          <cell r="A6985" t="str">
            <v>陕钢</v>
          </cell>
          <cell r="B6985" t="str">
            <v>螺纹钢</v>
          </cell>
          <cell r="C6985" t="str">
            <v>HRB500E Φ18</v>
          </cell>
          <cell r="D6985" t="str">
            <v>吨</v>
          </cell>
          <cell r="E6985">
            <v>3</v>
          </cell>
          <cell r="F6985">
            <v>45910</v>
          </cell>
          <cell r="G6985" t="str">
            <v>（华西萌海科创农业生态谷）成都市简阳市白金山水库</v>
          </cell>
          <cell r="H6985" t="str">
            <v>石清国</v>
          </cell>
          <cell r="I6985">
            <v>13458642015</v>
          </cell>
        </row>
        <row r="6986">
          <cell r="A6986" t="str">
            <v>德胜</v>
          </cell>
          <cell r="B6986" t="str">
            <v>螺纹钢</v>
          </cell>
          <cell r="C6986" t="str">
            <v>HRB400E Φ12×9米</v>
          </cell>
          <cell r="D6986" t="str">
            <v>吨</v>
          </cell>
          <cell r="E6986">
            <v>70</v>
          </cell>
          <cell r="F6986">
            <v>45910</v>
          </cell>
          <cell r="G6986" t="str">
            <v>（自永1标八局二分公司钢筋棚）四川省自贡市大安区牛佛镇</v>
          </cell>
          <cell r="H6986" t="str">
            <v>王君杰</v>
          </cell>
          <cell r="I6986">
            <v>18919619850</v>
          </cell>
        </row>
        <row r="6987">
          <cell r="A6987" t="str">
            <v>德胜</v>
          </cell>
          <cell r="B6987" t="str">
            <v>螺纹钢</v>
          </cell>
          <cell r="C6987" t="str">
            <v>HRB400E Φ20×9米</v>
          </cell>
          <cell r="D6987" t="str">
            <v>吨</v>
          </cell>
          <cell r="E6987">
            <v>35</v>
          </cell>
          <cell r="F6987">
            <v>45910</v>
          </cell>
          <cell r="G6987" t="str">
            <v>（自永1标八局二分公司钢筋棚）四川省自贡市大安区牛佛镇</v>
          </cell>
          <cell r="H6987" t="str">
            <v>王君杰</v>
          </cell>
          <cell r="I6987">
            <v>18919619850</v>
          </cell>
        </row>
        <row r="6988">
          <cell r="A6988" t="str">
            <v>德胜恒嘉</v>
          </cell>
          <cell r="B6988" t="str">
            <v>螺纹钢</v>
          </cell>
          <cell r="C6988" t="str">
            <v>HRB400EФ25*9m</v>
          </cell>
          <cell r="D6988" t="str">
            <v>吨</v>
          </cell>
          <cell r="E6988">
            <v>70</v>
          </cell>
          <cell r="F6988">
            <v>45910</v>
          </cell>
          <cell r="G6988" t="str">
            <v>（中铁六局呼和公司康新高速TJ4-2标）四川省甘孜藏族自治州康定市新都桥镇东俄罗三村中建八局搅拌站旁</v>
          </cell>
          <cell r="H6988" t="str">
            <v>许文刚</v>
          </cell>
          <cell r="I6988">
            <v>15848808186</v>
          </cell>
        </row>
        <row r="6989">
          <cell r="A6989" t="str">
            <v>德胜恒嘉</v>
          </cell>
          <cell r="B6989" t="str">
            <v>螺纹钢</v>
          </cell>
          <cell r="C6989" t="str">
            <v>HRB500EФ22*9m</v>
          </cell>
          <cell r="D6989" t="str">
            <v>吨</v>
          </cell>
          <cell r="E6989">
            <v>70</v>
          </cell>
          <cell r="F6989">
            <v>45910</v>
          </cell>
          <cell r="G6989" t="str">
            <v>（中铁六局呼和公司康新高速TJ4-2标）四川省甘孜藏族自治州康定市新都桥镇东俄罗三村中建八局搅拌站旁</v>
          </cell>
          <cell r="H6989" t="str">
            <v>许文刚</v>
          </cell>
          <cell r="I6989">
            <v>15848808186</v>
          </cell>
        </row>
        <row r="6990">
          <cell r="A6990" t="str">
            <v>德胜恒嘉</v>
          </cell>
          <cell r="B6990" t="str">
            <v>螺纹钢</v>
          </cell>
          <cell r="C6990" t="str">
            <v>HRB500EФ25*9m</v>
          </cell>
          <cell r="D6990" t="str">
            <v>吨</v>
          </cell>
          <cell r="E6990">
            <v>70</v>
          </cell>
          <cell r="F6990">
            <v>45910</v>
          </cell>
          <cell r="G6990" t="str">
            <v>（中铁六局呼和公司康新高速TJ4-2标）四川省甘孜藏族自治州康定市新都桥镇东俄罗三村中建八局搅拌站旁</v>
          </cell>
          <cell r="H6990" t="str">
            <v>许文刚</v>
          </cell>
          <cell r="I6990">
            <v>15848808186</v>
          </cell>
        </row>
        <row r="6991">
          <cell r="A6991" t="str">
            <v>德胜恒嘉</v>
          </cell>
          <cell r="B6991" t="str">
            <v>螺纹钢</v>
          </cell>
          <cell r="C6991" t="str">
            <v>HRB500EФ28*9m</v>
          </cell>
          <cell r="D6991" t="str">
            <v>吨</v>
          </cell>
          <cell r="E6991">
            <v>105</v>
          </cell>
          <cell r="F6991">
            <v>45910</v>
          </cell>
          <cell r="G6991" t="str">
            <v>（中铁六局呼和公司康新高速TJ4-2标）四川省甘孜藏族自治州康定市新都桥镇东俄罗三村中建八局搅拌站旁</v>
          </cell>
          <cell r="H6991" t="str">
            <v>许文刚</v>
          </cell>
          <cell r="I6991">
            <v>15848808186</v>
          </cell>
        </row>
        <row r="6992">
          <cell r="A6992" t="str">
            <v>德胜恒嘉</v>
          </cell>
          <cell r="B6992" t="str">
            <v>螺纹钢</v>
          </cell>
          <cell r="C6992" t="str">
            <v>HRB400EФ20*12m</v>
          </cell>
          <cell r="D6992" t="str">
            <v>吨</v>
          </cell>
          <cell r="E6992">
            <v>70</v>
          </cell>
          <cell r="F6992">
            <v>45910</v>
          </cell>
          <cell r="G6992" t="str">
            <v>（中铁六局呼和公司康新高速TJ4-2标）四川省甘孜藏族自治州康定市新都桥镇东俄罗三村中建八局搅拌站旁</v>
          </cell>
          <cell r="H6992" t="str">
            <v>许文刚</v>
          </cell>
          <cell r="I6992">
            <v>15848808186</v>
          </cell>
        </row>
        <row r="6993">
          <cell r="A6993" t="str">
            <v>润耀</v>
          </cell>
          <cell r="B6993" t="str">
            <v>盘螺</v>
          </cell>
          <cell r="C6993" t="str">
            <v>HRB400EФ10</v>
          </cell>
          <cell r="D6993" t="str">
            <v>吨</v>
          </cell>
          <cell r="E6993">
            <v>35</v>
          </cell>
          <cell r="F6993">
            <v>45910</v>
          </cell>
          <cell r="G6993" t="str">
            <v>（中铁六局呼和公司康新高速TJ4-2标）四川省甘孜藏族自治州康定市新都桥镇东俄罗三村中建八局搅拌站旁</v>
          </cell>
          <cell r="H6993" t="str">
            <v>许文刚</v>
          </cell>
          <cell r="I6993">
            <v>15848808186</v>
          </cell>
        </row>
        <row r="6994">
          <cell r="A6994" t="str">
            <v>润耀</v>
          </cell>
          <cell r="B6994" t="str">
            <v>盘螺</v>
          </cell>
          <cell r="C6994" t="str">
            <v>HRB400EФ12</v>
          </cell>
          <cell r="D6994" t="str">
            <v>吨</v>
          </cell>
          <cell r="E6994">
            <v>18</v>
          </cell>
          <cell r="F6994">
            <v>45910</v>
          </cell>
          <cell r="G6994" t="str">
            <v>（中铁三局集团有限公司成绵乐客专乐山站站房改扩建项目经理部）四川省乐山市市中区瑞祥路与至乐路交叉口西侧</v>
          </cell>
          <cell r="H6994" t="str">
            <v>王鹏</v>
          </cell>
          <cell r="I6994" t="str">
            <v>153 4056 0935</v>
          </cell>
        </row>
        <row r="6995">
          <cell r="A6995" t="str">
            <v>润耀</v>
          </cell>
          <cell r="B6995" t="str">
            <v>螺纹钢</v>
          </cell>
          <cell r="C6995" t="str">
            <v>HRB400EФ32*9m</v>
          </cell>
          <cell r="D6995" t="str">
            <v>吨</v>
          </cell>
          <cell r="E6995">
            <v>17</v>
          </cell>
          <cell r="F6995">
            <v>45910</v>
          </cell>
          <cell r="G6995" t="str">
            <v>（中铁三局集团有限公司成绵乐客专乐山站站房改扩建项目经理部）四川省乐山市市中区瑞祥路与至乐路交叉口西侧</v>
          </cell>
          <cell r="H6995" t="str">
            <v>王鹏</v>
          </cell>
          <cell r="I6995" t="str">
            <v>153 4056 0935</v>
          </cell>
        </row>
        <row r="6996">
          <cell r="A6996" t="str">
            <v>润耀</v>
          </cell>
          <cell r="B6996" t="str">
            <v>螺纹钢</v>
          </cell>
          <cell r="C6996" t="str">
            <v>HRB500E Φ20</v>
          </cell>
          <cell r="D6996" t="str">
            <v>吨</v>
          </cell>
          <cell r="E6996">
            <v>6</v>
          </cell>
          <cell r="F6996">
            <v>45910</v>
          </cell>
          <cell r="G6996" t="str">
            <v>（华西萌海科创农业生态谷）成都市简阳市白金山水库</v>
          </cell>
          <cell r="H6996" t="str">
            <v>石清国</v>
          </cell>
          <cell r="I6996">
            <v>13458642015</v>
          </cell>
        </row>
        <row r="6997">
          <cell r="A6997" t="str">
            <v>润耀</v>
          </cell>
          <cell r="B6997" t="str">
            <v>螺纹钢</v>
          </cell>
          <cell r="C6997" t="str">
            <v>HRB500E Φ25</v>
          </cell>
          <cell r="D6997" t="str">
            <v>吨</v>
          </cell>
          <cell r="E6997">
            <v>28</v>
          </cell>
          <cell r="F6997">
            <v>45910</v>
          </cell>
          <cell r="G6997" t="str">
            <v>（华西萌海科创农业生态谷）成都市简阳市白金山水库</v>
          </cell>
          <cell r="H6997" t="str">
            <v>石清国</v>
          </cell>
          <cell r="I6997">
            <v>13458642015</v>
          </cell>
        </row>
        <row r="6998">
          <cell r="A6998" t="str">
            <v>润耀</v>
          </cell>
          <cell r="B6998" t="str">
            <v>盘螺</v>
          </cell>
          <cell r="C6998" t="str">
            <v>HRB400E Φ6</v>
          </cell>
          <cell r="D6998" t="str">
            <v>吨</v>
          </cell>
          <cell r="E6998">
            <v>4</v>
          </cell>
          <cell r="F6998">
            <v>45910</v>
          </cell>
          <cell r="G6998" t="str">
            <v>（华西简阳西城嘉苑）四川省成都市简阳市简城街道高屋村</v>
          </cell>
          <cell r="H6998" t="str">
            <v>张瀚镭</v>
          </cell>
          <cell r="I6998">
            <v>15884666220</v>
          </cell>
        </row>
        <row r="6999">
          <cell r="A6999" t="str">
            <v>润耀</v>
          </cell>
          <cell r="B6999" t="str">
            <v>盘螺</v>
          </cell>
          <cell r="C6999" t="str">
            <v>HRB400E Φ8</v>
          </cell>
          <cell r="D6999" t="str">
            <v>吨</v>
          </cell>
          <cell r="E6999">
            <v>40</v>
          </cell>
          <cell r="F6999">
            <v>45910</v>
          </cell>
          <cell r="G6999" t="str">
            <v>（华西简阳西城嘉苑）四川省成都市简阳市简城街道高屋村</v>
          </cell>
          <cell r="H6999" t="str">
            <v>张瀚镭</v>
          </cell>
          <cell r="I6999">
            <v>15884666220</v>
          </cell>
        </row>
        <row r="7000">
          <cell r="A7000" t="str">
            <v>润耀</v>
          </cell>
          <cell r="B7000" t="str">
            <v>盘螺</v>
          </cell>
          <cell r="C7000" t="str">
            <v>HRB400E Φ10</v>
          </cell>
          <cell r="D7000" t="str">
            <v>吨</v>
          </cell>
          <cell r="E7000">
            <v>20</v>
          </cell>
          <cell r="F7000">
            <v>45910</v>
          </cell>
          <cell r="G7000" t="str">
            <v>（华西简阳西城嘉苑）四川省成都市简阳市简城街道高屋村</v>
          </cell>
          <cell r="H7000" t="str">
            <v>张瀚镭</v>
          </cell>
          <cell r="I7000">
            <v>15884666220</v>
          </cell>
        </row>
        <row r="7001">
          <cell r="A7001" t="str">
            <v>润耀</v>
          </cell>
          <cell r="B7001" t="str">
            <v>盘螺</v>
          </cell>
          <cell r="C7001" t="str">
            <v>HRB400E Φ12</v>
          </cell>
          <cell r="D7001" t="str">
            <v>吨</v>
          </cell>
          <cell r="E7001">
            <v>12</v>
          </cell>
          <cell r="F7001">
            <v>45910</v>
          </cell>
          <cell r="G7001" t="str">
            <v>（华西简阳西城嘉苑）四川省成都市简阳市简城街道高屋村</v>
          </cell>
          <cell r="H7001" t="str">
            <v>张瀚镭</v>
          </cell>
          <cell r="I7001">
            <v>15884666220</v>
          </cell>
        </row>
        <row r="7002">
          <cell r="A7002" t="str">
            <v>润耀</v>
          </cell>
          <cell r="B7002" t="str">
            <v>螺纹钢</v>
          </cell>
          <cell r="C7002" t="str">
            <v>HRB400E Φ14 9m</v>
          </cell>
          <cell r="D7002" t="str">
            <v>吨</v>
          </cell>
          <cell r="E7002">
            <v>10</v>
          </cell>
          <cell r="F7002">
            <v>45910</v>
          </cell>
          <cell r="G7002" t="str">
            <v>（华西简阳西城嘉苑）四川省成都市简阳市简城街道高屋村</v>
          </cell>
          <cell r="H7002" t="str">
            <v>张瀚镭</v>
          </cell>
          <cell r="I7002">
            <v>15884666220</v>
          </cell>
        </row>
        <row r="7003">
          <cell r="A7003" t="str">
            <v>润耀</v>
          </cell>
          <cell r="B7003" t="str">
            <v>螺纹钢</v>
          </cell>
          <cell r="C7003" t="str">
            <v>HRB400E Φ16 9m</v>
          </cell>
          <cell r="D7003" t="str">
            <v>吨</v>
          </cell>
          <cell r="E7003">
            <v>12</v>
          </cell>
          <cell r="F7003">
            <v>45910</v>
          </cell>
          <cell r="G7003" t="str">
            <v>（华西简阳西城嘉苑）四川省成都市简阳市简城街道高屋村</v>
          </cell>
          <cell r="H7003" t="str">
            <v>张瀚镭</v>
          </cell>
          <cell r="I7003">
            <v>15884666220</v>
          </cell>
        </row>
        <row r="7004">
          <cell r="A7004" t="str">
            <v>润耀</v>
          </cell>
          <cell r="B7004" t="str">
            <v>螺纹钢</v>
          </cell>
          <cell r="C7004" t="str">
            <v>HRB400E Φ18 9m</v>
          </cell>
          <cell r="D7004" t="str">
            <v>吨</v>
          </cell>
          <cell r="E7004">
            <v>6</v>
          </cell>
          <cell r="F7004">
            <v>45910</v>
          </cell>
          <cell r="G7004" t="str">
            <v>（华西简阳西城嘉苑）四川省成都市简阳市简城街道高屋村</v>
          </cell>
          <cell r="H7004" t="str">
            <v>张瀚镭</v>
          </cell>
          <cell r="I7004">
            <v>15884666220</v>
          </cell>
        </row>
        <row r="7005">
          <cell r="A7005" t="str">
            <v>润耀</v>
          </cell>
          <cell r="B7005" t="str">
            <v>螺纹钢</v>
          </cell>
          <cell r="C7005" t="str">
            <v>HRB400E Φ20 9m</v>
          </cell>
          <cell r="D7005" t="str">
            <v>吨</v>
          </cell>
          <cell r="E7005">
            <v>2</v>
          </cell>
          <cell r="F7005">
            <v>45910</v>
          </cell>
          <cell r="G7005" t="str">
            <v>（华西简阳西城嘉苑）四川省成都市简阳市简城街道高屋村</v>
          </cell>
          <cell r="H7005" t="str">
            <v>张瀚镭</v>
          </cell>
          <cell r="I7005">
            <v>15884666220</v>
          </cell>
        </row>
        <row r="7006">
          <cell r="A7006" t="str">
            <v>润耀</v>
          </cell>
          <cell r="B7006" t="str">
            <v>螺纹钢</v>
          </cell>
          <cell r="C7006" t="str">
            <v>HRB500E Φ12</v>
          </cell>
          <cell r="D7006" t="str">
            <v>吨</v>
          </cell>
          <cell r="E7006">
            <v>2.5</v>
          </cell>
          <cell r="F7006">
            <v>45910</v>
          </cell>
          <cell r="G7006" t="str">
            <v>(五冶建设师大附中外语校新建教学楼工程)四川省成都市成华区大观堰2号(四川师范大学附属中学外国语学校)</v>
          </cell>
          <cell r="H7006" t="str">
            <v>蔡浩</v>
          </cell>
          <cell r="I7006" t="str">
            <v>139 8088 0820</v>
          </cell>
        </row>
        <row r="7007">
          <cell r="A7007" t="str">
            <v>润耀</v>
          </cell>
          <cell r="B7007" t="str">
            <v>螺纹钢</v>
          </cell>
          <cell r="C7007" t="str">
            <v>HRB500E Φ14</v>
          </cell>
          <cell r="D7007" t="str">
            <v>吨</v>
          </cell>
          <cell r="E7007">
            <v>2.5</v>
          </cell>
          <cell r="F7007">
            <v>45910</v>
          </cell>
          <cell r="G7007" t="str">
            <v>(五冶建设师大附中外语校新建教学楼工程)四川省成都市成华区大观堰2号(四川师范大学附属中学外国语学校)</v>
          </cell>
          <cell r="H7007" t="str">
            <v>蔡浩</v>
          </cell>
          <cell r="I7007" t="str">
            <v>139 8088 0820</v>
          </cell>
        </row>
        <row r="7008">
          <cell r="A7008" t="str">
            <v>润耀</v>
          </cell>
          <cell r="B7008" t="str">
            <v>螺纹钢</v>
          </cell>
          <cell r="C7008" t="str">
            <v>HRB500E Φ16</v>
          </cell>
          <cell r="D7008" t="str">
            <v>吨</v>
          </cell>
          <cell r="E7008">
            <v>2.5</v>
          </cell>
          <cell r="F7008">
            <v>45910</v>
          </cell>
          <cell r="G7008" t="str">
            <v>(五冶建设师大附中外语校新建教学楼工程)四川省成都市成华区大观堰2号(四川师范大学附属中学外国语学校)</v>
          </cell>
          <cell r="H7008" t="str">
            <v>蔡浩</v>
          </cell>
          <cell r="I7008" t="str">
            <v>139 8088 0820</v>
          </cell>
        </row>
        <row r="7009">
          <cell r="A7009" t="str">
            <v>润耀</v>
          </cell>
          <cell r="B7009" t="str">
            <v>螺纹钢</v>
          </cell>
          <cell r="C7009" t="str">
            <v>HRB500E Φ20</v>
          </cell>
          <cell r="D7009" t="str">
            <v>吨</v>
          </cell>
          <cell r="E7009">
            <v>10</v>
          </cell>
          <cell r="F7009">
            <v>45910</v>
          </cell>
          <cell r="G7009" t="str">
            <v>(五冶建设师大附中外语校新建教学楼工程)四川省成都市成华区大观堰2号(四川师范大学附属中学外国语学校)</v>
          </cell>
          <cell r="H7009" t="str">
            <v>蔡浩</v>
          </cell>
          <cell r="I7009" t="str">
            <v>139 8088 0820</v>
          </cell>
        </row>
        <row r="7010">
          <cell r="A7010" t="str">
            <v>润耀</v>
          </cell>
          <cell r="B7010" t="str">
            <v>螺纹钢</v>
          </cell>
          <cell r="C7010" t="str">
            <v>HRB500E Φ22</v>
          </cell>
          <cell r="D7010" t="str">
            <v>吨</v>
          </cell>
          <cell r="E7010">
            <v>10</v>
          </cell>
          <cell r="F7010">
            <v>45910</v>
          </cell>
          <cell r="G7010" t="str">
            <v>(五冶建设师大附中外语校新建教学楼工程)四川省成都市成华区大观堰2号(四川师范大学附属中学外国语学校)</v>
          </cell>
          <cell r="H7010" t="str">
            <v>蔡浩</v>
          </cell>
          <cell r="I7010" t="str">
            <v>139 8088 0820</v>
          </cell>
        </row>
        <row r="7011">
          <cell r="A7011" t="str">
            <v>润耀</v>
          </cell>
          <cell r="B7011" t="str">
            <v>螺纹钢</v>
          </cell>
          <cell r="C7011" t="str">
            <v>HRB500E Φ25</v>
          </cell>
          <cell r="D7011" t="str">
            <v>吨</v>
          </cell>
          <cell r="E7011">
            <v>8.5</v>
          </cell>
          <cell r="F7011">
            <v>45910</v>
          </cell>
          <cell r="G7011" t="str">
            <v>(五冶建设师大附中外语校新建教学楼工程)四川省成都市成华区大观堰2号(四川师范大学附属中学外国语学校)</v>
          </cell>
          <cell r="H7011" t="str">
            <v>蔡浩</v>
          </cell>
          <cell r="I7011" t="str">
            <v>139 8088 0820</v>
          </cell>
        </row>
        <row r="7012">
          <cell r="A7012" t="str">
            <v>润耀</v>
          </cell>
          <cell r="B7012" t="str">
            <v>螺纹钢</v>
          </cell>
          <cell r="C7012" t="str">
            <v>HRB400E Φ25*9m</v>
          </cell>
          <cell r="D7012" t="str">
            <v>吨</v>
          </cell>
          <cell r="E7012">
            <v>35</v>
          </cell>
          <cell r="F7012">
            <v>45910</v>
          </cell>
          <cell r="G7012" t="str">
            <v>（中铁广州局-成渝扩容2标）四川省资阳市雁江区南双路杨家糖房</v>
          </cell>
          <cell r="H7012" t="str">
            <v>孙鹏飞</v>
          </cell>
          <cell r="I7012">
            <v>18011784798</v>
          </cell>
        </row>
        <row r="7013">
          <cell r="A7013" t="str">
            <v>钢固融</v>
          </cell>
          <cell r="B7013" t="str">
            <v>高线</v>
          </cell>
          <cell r="C7013" t="str">
            <v>HPB300 Φ8</v>
          </cell>
          <cell r="D7013" t="str">
            <v>吨</v>
          </cell>
          <cell r="E7013">
            <v>35</v>
          </cell>
          <cell r="F7013">
            <v>45910</v>
          </cell>
          <cell r="G7013" t="str">
            <v>（中铁广州局-成渝扩容2标）四川省资阳市雁江区南双路杨家糖房</v>
          </cell>
          <cell r="H7013" t="str">
            <v>孙鹏飞</v>
          </cell>
          <cell r="I7013">
            <v>18011784798</v>
          </cell>
        </row>
        <row r="7014">
          <cell r="A7014" t="str">
            <v>达钢</v>
          </cell>
          <cell r="B7014" t="str">
            <v>盘螺</v>
          </cell>
          <cell r="C7014" t="str">
            <v>HRB400EФ10</v>
          </cell>
          <cell r="D7014" t="str">
            <v>吨</v>
          </cell>
          <cell r="E7014">
            <v>30</v>
          </cell>
          <cell r="F7014">
            <v>45910</v>
          </cell>
          <cell r="G7014" t="str">
            <v>（中核中原-温江光明苑三期项目）四川省成都市温江区金马街道光明苑三期项目</v>
          </cell>
          <cell r="H7014" t="str">
            <v>王生斌</v>
          </cell>
          <cell r="I7014">
            <v>15228858118</v>
          </cell>
        </row>
        <row r="7015">
          <cell r="A7015" t="str">
            <v>达钢</v>
          </cell>
          <cell r="B7015" t="str">
            <v>螺纹钢</v>
          </cell>
          <cell r="C7015" t="str">
            <v>HRB400EФ12*9m</v>
          </cell>
          <cell r="D7015" t="str">
            <v>吨</v>
          </cell>
          <cell r="E7015">
            <v>6</v>
          </cell>
          <cell r="F7015">
            <v>45910</v>
          </cell>
          <cell r="G7015" t="str">
            <v>（中核中原-温江光明苑三期项目）四川省成都市温江区金马街道光明苑三期项目</v>
          </cell>
          <cell r="H7015" t="str">
            <v>王生斌</v>
          </cell>
          <cell r="I7015">
            <v>15228858118</v>
          </cell>
        </row>
        <row r="7016">
          <cell r="A7016" t="str">
            <v>达钢</v>
          </cell>
          <cell r="B7016" t="str">
            <v>螺纹钢</v>
          </cell>
          <cell r="C7016" t="str">
            <v>HRB400EФ14*9m</v>
          </cell>
          <cell r="D7016" t="str">
            <v>吨</v>
          </cell>
          <cell r="E7016">
            <v>9</v>
          </cell>
          <cell r="F7016">
            <v>45910</v>
          </cell>
          <cell r="G7016" t="str">
            <v>（中核中原-温江光明苑三期项目）四川省成都市温江区金马街道光明苑三期项目</v>
          </cell>
          <cell r="H7016" t="str">
            <v>王生斌</v>
          </cell>
          <cell r="I7016">
            <v>15228858118</v>
          </cell>
        </row>
        <row r="7017">
          <cell r="A7017" t="str">
            <v>达钢</v>
          </cell>
          <cell r="B7017" t="str">
            <v>螺纹钢</v>
          </cell>
          <cell r="C7017" t="str">
            <v>HRB500EФ12*9m</v>
          </cell>
          <cell r="D7017" t="str">
            <v>吨</v>
          </cell>
          <cell r="E7017">
            <v>6</v>
          </cell>
          <cell r="F7017">
            <v>45910</v>
          </cell>
          <cell r="G7017" t="str">
            <v>（中核中原-温江光明苑三期项目）四川省成都市温江区金马街道光明苑三期项目</v>
          </cell>
          <cell r="H7017" t="str">
            <v>王生斌</v>
          </cell>
          <cell r="I7017">
            <v>15228858118</v>
          </cell>
        </row>
        <row r="7018">
          <cell r="A7018" t="str">
            <v>达钢</v>
          </cell>
          <cell r="B7018" t="str">
            <v>螺纹钢</v>
          </cell>
          <cell r="C7018" t="str">
            <v>HRB500EФ20*9m</v>
          </cell>
          <cell r="D7018" t="str">
            <v>吨</v>
          </cell>
          <cell r="E7018">
            <v>6</v>
          </cell>
          <cell r="F7018">
            <v>45910</v>
          </cell>
          <cell r="G7018" t="str">
            <v>（中核中原-温江光明苑三期项目）四川省成都市温江区金马街道光明苑三期项目</v>
          </cell>
          <cell r="H7018" t="str">
            <v>王生斌</v>
          </cell>
          <cell r="I7018">
            <v>15228858118</v>
          </cell>
        </row>
        <row r="7019">
          <cell r="A7019" t="str">
            <v>达钢</v>
          </cell>
          <cell r="B7019" t="str">
            <v>螺纹钢</v>
          </cell>
          <cell r="C7019" t="str">
            <v>HRB500EФ22*9m</v>
          </cell>
          <cell r="D7019" t="str">
            <v>吨</v>
          </cell>
          <cell r="E7019">
            <v>6</v>
          </cell>
          <cell r="F7019">
            <v>45910</v>
          </cell>
          <cell r="G7019" t="str">
            <v>（中核中原-温江光明苑三期项目）四川省成都市温江区金马街道光明苑三期项目</v>
          </cell>
          <cell r="H7019" t="str">
            <v>王生斌</v>
          </cell>
          <cell r="I7019">
            <v>15228858118</v>
          </cell>
        </row>
        <row r="7020">
          <cell r="A7020" t="str">
            <v>达钢</v>
          </cell>
          <cell r="B7020" t="str">
            <v>螺纹钢</v>
          </cell>
          <cell r="C7020" t="str">
            <v>HRB500EФ25*9m</v>
          </cell>
          <cell r="D7020" t="str">
            <v>吨</v>
          </cell>
          <cell r="E7020">
            <v>9</v>
          </cell>
          <cell r="F7020">
            <v>45910</v>
          </cell>
          <cell r="G7020" t="str">
            <v>（中核中原-温江光明苑三期项目）四川省成都市温江区金马街道光明苑三期项目</v>
          </cell>
          <cell r="H7020" t="str">
            <v>王生斌</v>
          </cell>
          <cell r="I7020">
            <v>15228858118</v>
          </cell>
        </row>
        <row r="7021">
          <cell r="A7021" t="str">
            <v>达钢</v>
          </cell>
          <cell r="B7021" t="str">
            <v>盘螺</v>
          </cell>
          <cell r="C7021" t="str">
            <v>HRB400EФ6</v>
          </cell>
          <cell r="D7021" t="str">
            <v>吨</v>
          </cell>
          <cell r="E7021">
            <v>5</v>
          </cell>
          <cell r="F7021">
            <v>45910</v>
          </cell>
          <cell r="G7021" t="str">
            <v>（中核中原-温江光明苑三期项目）四川省成都市温江区金马街道光明苑三期项目</v>
          </cell>
          <cell r="H7021" t="str">
            <v>王生斌</v>
          </cell>
          <cell r="I7021">
            <v>15228858118</v>
          </cell>
        </row>
        <row r="7022">
          <cell r="A7022" t="str">
            <v>达钢</v>
          </cell>
          <cell r="B7022" t="str">
            <v>盘螺</v>
          </cell>
          <cell r="C7022" t="str">
            <v>HRB400EФ10</v>
          </cell>
          <cell r="D7022" t="str">
            <v>吨</v>
          </cell>
          <cell r="E7022">
            <v>50</v>
          </cell>
          <cell r="F7022">
            <v>45910</v>
          </cell>
          <cell r="G7022" t="str">
            <v>（中核中原-温江光明苑三期项目）四川省成都市温江区金马街道光明苑三期项目</v>
          </cell>
          <cell r="H7022" t="str">
            <v>王生斌</v>
          </cell>
          <cell r="I7022">
            <v>15228858118</v>
          </cell>
        </row>
        <row r="7023">
          <cell r="A7023" t="str">
            <v>达钢</v>
          </cell>
          <cell r="B7023" t="str">
            <v>螺纹钢</v>
          </cell>
          <cell r="C7023" t="str">
            <v>HRB400EФ12*9m</v>
          </cell>
          <cell r="D7023" t="str">
            <v>吨</v>
          </cell>
          <cell r="E7023">
            <v>18</v>
          </cell>
          <cell r="F7023">
            <v>45910</v>
          </cell>
          <cell r="G7023" t="str">
            <v>（中核中原-温江光明苑三期项目）四川省成都市温江区金马街道光明苑三期项目</v>
          </cell>
          <cell r="H7023" t="str">
            <v>王生斌</v>
          </cell>
          <cell r="I7023">
            <v>15228858118</v>
          </cell>
        </row>
        <row r="7024">
          <cell r="A7024" t="str">
            <v>达钢</v>
          </cell>
          <cell r="B7024" t="str">
            <v>螺纹钢</v>
          </cell>
          <cell r="C7024" t="str">
            <v>HRB400EФ14*9m</v>
          </cell>
          <cell r="D7024" t="str">
            <v>吨</v>
          </cell>
          <cell r="E7024">
            <v>51</v>
          </cell>
          <cell r="F7024">
            <v>45910</v>
          </cell>
          <cell r="G7024" t="str">
            <v>（中核中原-温江光明苑三期项目）四川省成都市温江区金马街道光明苑三期项目</v>
          </cell>
          <cell r="H7024" t="str">
            <v>王生斌</v>
          </cell>
          <cell r="I7024">
            <v>15228858118</v>
          </cell>
        </row>
        <row r="7025">
          <cell r="A7025" t="str">
            <v>达钢</v>
          </cell>
          <cell r="B7025" t="str">
            <v>螺纹钢</v>
          </cell>
          <cell r="C7025" t="str">
            <v>HRB400EФ16*9m</v>
          </cell>
          <cell r="D7025" t="str">
            <v>吨</v>
          </cell>
          <cell r="E7025">
            <v>72</v>
          </cell>
          <cell r="F7025">
            <v>45910</v>
          </cell>
          <cell r="G7025" t="str">
            <v>（中核中原-温江光明苑三期项目）四川省成都市温江区金马街道光明苑三期项目</v>
          </cell>
          <cell r="H7025" t="str">
            <v>王生斌</v>
          </cell>
          <cell r="I7025">
            <v>15228858118</v>
          </cell>
        </row>
        <row r="7026">
          <cell r="A7026" t="str">
            <v>达钢</v>
          </cell>
          <cell r="B7026" t="str">
            <v>螺纹钢</v>
          </cell>
          <cell r="C7026" t="str">
            <v>HRB400EФ22*9m</v>
          </cell>
          <cell r="D7026" t="str">
            <v>吨</v>
          </cell>
          <cell r="E7026">
            <v>6</v>
          </cell>
          <cell r="F7026">
            <v>45910</v>
          </cell>
          <cell r="G7026" t="str">
            <v>（中核中原-温江光明苑三期项目）四川省成都市温江区金马街道光明苑三期项目</v>
          </cell>
          <cell r="H7026" t="str">
            <v>王生斌</v>
          </cell>
          <cell r="I7026">
            <v>15228858118</v>
          </cell>
        </row>
        <row r="7027">
          <cell r="A7027" t="str">
            <v>达钢</v>
          </cell>
          <cell r="B7027" t="str">
            <v>螺纹钢</v>
          </cell>
          <cell r="C7027" t="str">
            <v>HRB500EФ12*9m</v>
          </cell>
          <cell r="D7027" t="str">
            <v>吨</v>
          </cell>
          <cell r="E7027">
            <v>15</v>
          </cell>
          <cell r="F7027">
            <v>45910</v>
          </cell>
          <cell r="G7027" t="str">
            <v>（中核中原-温江光明苑三期项目）四川省成都市温江区金马街道光明苑三期项目</v>
          </cell>
          <cell r="H7027" t="str">
            <v>王生斌</v>
          </cell>
          <cell r="I7027">
            <v>15228858118</v>
          </cell>
        </row>
        <row r="7028">
          <cell r="A7028" t="str">
            <v>达钢</v>
          </cell>
          <cell r="B7028" t="str">
            <v>螺纹钢</v>
          </cell>
          <cell r="C7028" t="str">
            <v>HRB500EФ20*9m</v>
          </cell>
          <cell r="D7028" t="str">
            <v>吨</v>
          </cell>
          <cell r="E7028">
            <v>18</v>
          </cell>
          <cell r="F7028">
            <v>45910</v>
          </cell>
          <cell r="G7028" t="str">
            <v>（中核中原-温江光明苑三期项目）四川省成都市温江区金马街道光明苑三期项目</v>
          </cell>
          <cell r="H7028" t="str">
            <v>王生斌</v>
          </cell>
          <cell r="I7028">
            <v>15228858118</v>
          </cell>
        </row>
        <row r="7029">
          <cell r="A7029" t="str">
            <v>达钢</v>
          </cell>
          <cell r="B7029" t="str">
            <v>螺纹钢</v>
          </cell>
          <cell r="C7029" t="str">
            <v>HRB500EФ22*9m</v>
          </cell>
          <cell r="D7029" t="str">
            <v>吨</v>
          </cell>
          <cell r="E7029">
            <v>15</v>
          </cell>
          <cell r="F7029">
            <v>45910</v>
          </cell>
          <cell r="G7029" t="str">
            <v>（中核中原-温江光明苑三期项目）四川省成都市温江区金马街道光明苑三期项目</v>
          </cell>
          <cell r="H7029" t="str">
            <v>王生斌</v>
          </cell>
          <cell r="I7029">
            <v>15228858118</v>
          </cell>
        </row>
        <row r="7030">
          <cell r="A7030" t="str">
            <v>达钢</v>
          </cell>
          <cell r="B7030" t="str">
            <v>螺纹钢</v>
          </cell>
          <cell r="C7030" t="str">
            <v>HRB500EФ25*9m</v>
          </cell>
          <cell r="D7030" t="str">
            <v>吨</v>
          </cell>
          <cell r="E7030">
            <v>36</v>
          </cell>
          <cell r="F7030">
            <v>45910</v>
          </cell>
          <cell r="G7030" t="str">
            <v>（中核中原-温江光明苑三期项目）四川省成都市温江区金马街道光明苑三期项目</v>
          </cell>
          <cell r="H7030" t="str">
            <v>王生斌</v>
          </cell>
          <cell r="I7030">
            <v>15228858118</v>
          </cell>
        </row>
        <row r="7031">
          <cell r="A7031" t="str">
            <v>泸钢</v>
          </cell>
          <cell r="B7031" t="str">
            <v>盘螺</v>
          </cell>
          <cell r="C7031" t="str">
            <v>HRB400E Φ8</v>
          </cell>
          <cell r="D7031" t="str">
            <v>吨</v>
          </cell>
          <cell r="E7031">
            <v>10</v>
          </cell>
          <cell r="F7031">
            <v>45910</v>
          </cell>
          <cell r="G7031" t="str">
            <v>(五冶建设师大附中外语校新建教学楼工程)四川省成都市成华区大观堰2号(四川师范大学附属中学外国语学校)</v>
          </cell>
          <cell r="H7031" t="str">
            <v>蔡浩</v>
          </cell>
          <cell r="I7031" t="str">
            <v>139 8088 0820</v>
          </cell>
        </row>
        <row r="7032">
          <cell r="A7032" t="str">
            <v>泸钢</v>
          </cell>
          <cell r="B7032" t="str">
            <v>盘螺</v>
          </cell>
          <cell r="C7032" t="str">
            <v>HRB400E Φ10</v>
          </cell>
          <cell r="D7032" t="str">
            <v>吨</v>
          </cell>
          <cell r="E7032">
            <v>10</v>
          </cell>
          <cell r="F7032">
            <v>45910</v>
          </cell>
          <cell r="G7032" t="str">
            <v>(五冶建设师大附中外语校新建教学楼工程)四川省成都市成华区大观堰2号(四川师范大学附属中学外国语学校)</v>
          </cell>
          <cell r="H7032" t="str">
            <v>蔡浩</v>
          </cell>
          <cell r="I7032" t="str">
            <v>139 8088 0820</v>
          </cell>
        </row>
        <row r="7033">
          <cell r="A7033" t="str">
            <v>泸钢</v>
          </cell>
          <cell r="B7033" t="str">
            <v>螺纹钢</v>
          </cell>
          <cell r="C7033" t="str">
            <v>HRB500E Φ18</v>
          </cell>
          <cell r="D7033" t="str">
            <v>吨</v>
          </cell>
          <cell r="E7033">
            <v>2.5</v>
          </cell>
          <cell r="F7033">
            <v>45910</v>
          </cell>
          <cell r="G7033" t="str">
            <v>(五冶建设师大附中外语校新建教学楼工程)四川省成都市成华区大观堰2号(四川师范大学附属中学外国语学校)</v>
          </cell>
          <cell r="H7033" t="str">
            <v>蔡浩</v>
          </cell>
          <cell r="I7033" t="str">
            <v>139 8088 0820</v>
          </cell>
        </row>
        <row r="7034">
          <cell r="A7034" t="str">
            <v>泸钢</v>
          </cell>
          <cell r="B7034" t="str">
            <v>螺纹钢</v>
          </cell>
          <cell r="C7034" t="str">
            <v>HRB500E Φ25</v>
          </cell>
          <cell r="D7034" t="str">
            <v>吨</v>
          </cell>
          <cell r="E7034">
            <v>12</v>
          </cell>
          <cell r="F7034">
            <v>45910</v>
          </cell>
          <cell r="G7034" t="str">
            <v>(五冶建设师大附中外语校新建教学楼工程)四川省成都市成华区大观堰2号(四川师范大学附属中学外国语学校)</v>
          </cell>
          <cell r="H7034" t="str">
            <v>蔡浩</v>
          </cell>
          <cell r="I7034" t="str">
            <v>139 8088 0820</v>
          </cell>
        </row>
        <row r="7035">
          <cell r="A7035" t="str">
            <v>德胜</v>
          </cell>
          <cell r="B7035" t="str">
            <v>螺纹钢</v>
          </cell>
          <cell r="C7035" t="str">
            <v>HRB400E Φ14 9m</v>
          </cell>
          <cell r="D7035" t="str">
            <v>吨</v>
          </cell>
          <cell r="E7035">
            <v>18</v>
          </cell>
          <cell r="F7035">
            <v>45911</v>
          </cell>
          <cell r="G7035" t="str">
            <v>(乐山市校地共建产教融合基地建设项目二标段)四川省乐山市市中区苏稽镇</v>
          </cell>
          <cell r="H7035" t="str">
            <v>彭江涛</v>
          </cell>
          <cell r="I7035">
            <v>13990276572</v>
          </cell>
        </row>
        <row r="7036">
          <cell r="A7036" t="str">
            <v>德胜</v>
          </cell>
          <cell r="B7036" t="str">
            <v>螺纹钢</v>
          </cell>
          <cell r="C7036" t="str">
            <v>HRB400E Φ16 9m</v>
          </cell>
          <cell r="D7036" t="str">
            <v>吨</v>
          </cell>
          <cell r="E7036">
            <v>10</v>
          </cell>
          <cell r="F7036">
            <v>45911</v>
          </cell>
          <cell r="G7036" t="str">
            <v>(乐山市校地共建产教融合基地建设项目二标段)四川省乐山市市中区苏稽镇</v>
          </cell>
          <cell r="H7036" t="str">
            <v>彭江涛</v>
          </cell>
          <cell r="I7036">
            <v>13990276572</v>
          </cell>
        </row>
        <row r="7037">
          <cell r="A7037" t="str">
            <v>德胜</v>
          </cell>
          <cell r="B7037" t="str">
            <v>螺纹钢</v>
          </cell>
          <cell r="C7037" t="str">
            <v>HRB400E Φ18 9m</v>
          </cell>
          <cell r="D7037" t="str">
            <v>吨</v>
          </cell>
          <cell r="E7037">
            <v>15</v>
          </cell>
          <cell r="F7037">
            <v>45911</v>
          </cell>
          <cell r="G7037" t="str">
            <v>(乐山市校地共建产教融合基地建设项目二标段)四川省乐山市市中区苏稽镇</v>
          </cell>
          <cell r="H7037" t="str">
            <v>彭江涛</v>
          </cell>
          <cell r="I7037">
            <v>13990276572</v>
          </cell>
        </row>
        <row r="7038">
          <cell r="A7038" t="str">
            <v>德胜</v>
          </cell>
          <cell r="B7038" t="str">
            <v>螺纹钢</v>
          </cell>
          <cell r="C7038" t="str">
            <v>HRB400E Φ20 9m</v>
          </cell>
          <cell r="D7038" t="str">
            <v>吨</v>
          </cell>
          <cell r="E7038">
            <v>35</v>
          </cell>
          <cell r="F7038">
            <v>45911</v>
          </cell>
          <cell r="G7038" t="str">
            <v>(乐山市校地共建产教融合基地建设项目二标段)四川省乐山市市中区苏稽镇</v>
          </cell>
          <cell r="H7038" t="str">
            <v>彭江涛</v>
          </cell>
          <cell r="I7038">
            <v>13990276572</v>
          </cell>
        </row>
        <row r="7039">
          <cell r="A7039" t="str">
            <v>德胜</v>
          </cell>
          <cell r="B7039" t="str">
            <v>螺纹钢</v>
          </cell>
          <cell r="C7039" t="str">
            <v>HRB400E Φ22 9m</v>
          </cell>
          <cell r="D7039" t="str">
            <v>吨</v>
          </cell>
          <cell r="E7039">
            <v>10</v>
          </cell>
          <cell r="F7039">
            <v>45911</v>
          </cell>
          <cell r="G7039" t="str">
            <v>(乐山市校地共建产教融合基地建设项目二标段)四川省乐山市市中区苏稽镇</v>
          </cell>
          <cell r="H7039" t="str">
            <v>彭江涛</v>
          </cell>
          <cell r="I7039">
            <v>13990276572</v>
          </cell>
        </row>
        <row r="7040">
          <cell r="A7040" t="str">
            <v>德胜</v>
          </cell>
          <cell r="B7040" t="str">
            <v>螺纹钢</v>
          </cell>
          <cell r="C7040" t="str">
            <v>HRB400E Φ25 9m</v>
          </cell>
          <cell r="D7040" t="str">
            <v>吨</v>
          </cell>
          <cell r="E7040">
            <v>17</v>
          </cell>
          <cell r="F7040">
            <v>45911</v>
          </cell>
          <cell r="G7040" t="str">
            <v>(乐山市校地共建产教融合基地建设项目二标段)四川省乐山市市中区苏稽镇</v>
          </cell>
          <cell r="H7040" t="str">
            <v>彭江涛</v>
          </cell>
          <cell r="I7040">
            <v>13990276572</v>
          </cell>
        </row>
        <row r="7041">
          <cell r="A7041" t="str">
            <v>德胜</v>
          </cell>
          <cell r="B7041" t="str">
            <v>螺纹钢</v>
          </cell>
          <cell r="C7041" t="str">
            <v>HRB500E Φ14</v>
          </cell>
          <cell r="D7041" t="str">
            <v>吨</v>
          </cell>
          <cell r="E7041">
            <v>3</v>
          </cell>
          <cell r="F7041">
            <v>45911</v>
          </cell>
          <cell r="G7041" t="str">
            <v>(乐山市校地共建产教融合基地建设项目二标段)四川省乐山市市中区苏稽镇</v>
          </cell>
          <cell r="H7041" t="str">
            <v>彭江涛</v>
          </cell>
          <cell r="I7041">
            <v>13990276572</v>
          </cell>
        </row>
        <row r="7042">
          <cell r="A7042" t="str">
            <v>德胜</v>
          </cell>
          <cell r="B7042" t="str">
            <v>螺纹钢</v>
          </cell>
          <cell r="C7042" t="str">
            <v>HRB500E Φ16</v>
          </cell>
          <cell r="D7042" t="str">
            <v>吨</v>
          </cell>
          <cell r="E7042">
            <v>3</v>
          </cell>
          <cell r="F7042">
            <v>45911</v>
          </cell>
          <cell r="G7042" t="str">
            <v>(乐山市校地共建产教融合基地建设项目二标段)四川省乐山市市中区苏稽镇</v>
          </cell>
          <cell r="H7042" t="str">
            <v>彭江涛</v>
          </cell>
          <cell r="I7042">
            <v>13990276572</v>
          </cell>
        </row>
        <row r="7043">
          <cell r="A7043" t="str">
            <v>德胜</v>
          </cell>
          <cell r="B7043" t="str">
            <v>螺纹钢</v>
          </cell>
          <cell r="C7043" t="str">
            <v>HRB500E Φ18</v>
          </cell>
          <cell r="D7043" t="str">
            <v>吨</v>
          </cell>
          <cell r="E7043">
            <v>3</v>
          </cell>
          <cell r="F7043">
            <v>45911</v>
          </cell>
          <cell r="G7043" t="str">
            <v>(乐山市校地共建产教融合基地建设项目二标段)四川省乐山市市中区苏稽镇</v>
          </cell>
          <cell r="H7043" t="str">
            <v>彭江涛</v>
          </cell>
          <cell r="I7043">
            <v>13990276572</v>
          </cell>
        </row>
        <row r="7044">
          <cell r="A7044" t="str">
            <v>德胜</v>
          </cell>
          <cell r="B7044" t="str">
            <v>螺纹钢</v>
          </cell>
          <cell r="C7044" t="str">
            <v>HRB500E Φ20</v>
          </cell>
          <cell r="D7044" t="str">
            <v>吨</v>
          </cell>
          <cell r="E7044">
            <v>10</v>
          </cell>
          <cell r="F7044">
            <v>45911</v>
          </cell>
          <cell r="G7044" t="str">
            <v>(乐山市校地共建产教融合基地建设项目二标段)四川省乐山市市中区苏稽镇</v>
          </cell>
          <cell r="H7044" t="str">
            <v>彭江涛</v>
          </cell>
          <cell r="I7044">
            <v>13990276572</v>
          </cell>
        </row>
        <row r="7045">
          <cell r="A7045" t="str">
            <v>德胜</v>
          </cell>
          <cell r="B7045" t="str">
            <v>螺纹钢</v>
          </cell>
          <cell r="C7045" t="str">
            <v>HRB500E Φ22</v>
          </cell>
          <cell r="D7045" t="str">
            <v>吨</v>
          </cell>
          <cell r="E7045">
            <v>12</v>
          </cell>
          <cell r="F7045">
            <v>45911</v>
          </cell>
          <cell r="G7045" t="str">
            <v>(乐山市校地共建产教融合基地建设项目二标段)四川省乐山市市中区苏稽镇</v>
          </cell>
          <cell r="H7045" t="str">
            <v>彭江涛</v>
          </cell>
          <cell r="I7045">
            <v>13990276572</v>
          </cell>
        </row>
        <row r="7046">
          <cell r="A7046" t="str">
            <v>德胜</v>
          </cell>
          <cell r="B7046" t="str">
            <v>螺纹钢</v>
          </cell>
          <cell r="C7046" t="str">
            <v>HRB500E Φ25</v>
          </cell>
          <cell r="D7046" t="str">
            <v>吨</v>
          </cell>
          <cell r="E7046">
            <v>72</v>
          </cell>
          <cell r="F7046">
            <v>45911</v>
          </cell>
          <cell r="G7046" t="str">
            <v>(乐山市校地共建产教融合基地建设项目二标段)四川省乐山市市中区苏稽镇</v>
          </cell>
          <cell r="H7046" t="str">
            <v>彭江涛</v>
          </cell>
          <cell r="I7046">
            <v>13990276572</v>
          </cell>
        </row>
        <row r="7047">
          <cell r="A7047" t="str">
            <v>德胜</v>
          </cell>
          <cell r="B7047" t="str">
            <v>螺纹钢</v>
          </cell>
          <cell r="C7047" t="str">
            <v>HRB500E Φ22 12m</v>
          </cell>
          <cell r="D7047" t="str">
            <v>吨</v>
          </cell>
          <cell r="E7047">
            <v>25</v>
          </cell>
          <cell r="F7047">
            <v>45911</v>
          </cell>
          <cell r="G7047" t="str">
            <v>(乐山市校地共建产教融合基地建设项目二标段)四川省乐山市市中区苏稽镇</v>
          </cell>
          <cell r="H7047" t="str">
            <v>彭江涛</v>
          </cell>
          <cell r="I7047">
            <v>13990276572</v>
          </cell>
        </row>
        <row r="7048">
          <cell r="A7048" t="str">
            <v>德胜</v>
          </cell>
          <cell r="B7048" t="str">
            <v>螺纹钢</v>
          </cell>
          <cell r="C7048" t="str">
            <v>HRB500E Φ25 12m</v>
          </cell>
          <cell r="D7048" t="str">
            <v>吨</v>
          </cell>
          <cell r="E7048">
            <v>100</v>
          </cell>
          <cell r="F7048">
            <v>45911</v>
          </cell>
          <cell r="G7048" t="str">
            <v>(乐山市校地共建产教融合基地建设项目二标段)四川省乐山市市中区苏稽镇</v>
          </cell>
          <cell r="H7048" t="str">
            <v>彭江涛</v>
          </cell>
          <cell r="I7048">
            <v>13990276572</v>
          </cell>
        </row>
        <row r="7049">
          <cell r="A7049" t="str">
            <v>德胜</v>
          </cell>
          <cell r="B7049" t="str">
            <v>螺纹钢</v>
          </cell>
          <cell r="C7049" t="str">
            <v>HRB500E Φ32 12m</v>
          </cell>
          <cell r="D7049" t="str">
            <v>吨</v>
          </cell>
          <cell r="E7049">
            <v>22</v>
          </cell>
          <cell r="F7049">
            <v>45911</v>
          </cell>
          <cell r="G7049" t="str">
            <v>(乐山市校地共建产教融合基地建设项目二标段)四川省乐山市市中区苏稽镇</v>
          </cell>
          <cell r="H7049" t="str">
            <v>彭江涛</v>
          </cell>
          <cell r="I7049">
            <v>13990276572</v>
          </cell>
        </row>
        <row r="7050">
          <cell r="A7050" t="str">
            <v>德胜</v>
          </cell>
          <cell r="B7050" t="str">
            <v>螺纹钢</v>
          </cell>
          <cell r="C7050" t="str">
            <v>HRB400E Φ25×9米</v>
          </cell>
          <cell r="D7050" t="str">
            <v>吨</v>
          </cell>
          <cell r="E7050">
            <v>35</v>
          </cell>
          <cell r="F7050">
            <v>45911</v>
          </cell>
          <cell r="G7050" t="str">
            <v>（自永1标八局二分公司钢筋棚）四川省自贡市大安区牛佛镇</v>
          </cell>
          <cell r="H7050" t="str">
            <v>王君杰</v>
          </cell>
          <cell r="I7050">
            <v>18919619850</v>
          </cell>
        </row>
        <row r="7051">
          <cell r="A7051" t="str">
            <v>德胜</v>
          </cell>
          <cell r="B7051" t="str">
            <v>螺纹钢</v>
          </cell>
          <cell r="C7051" t="str">
            <v>HRB400E Φ32×9米</v>
          </cell>
          <cell r="D7051" t="str">
            <v>吨</v>
          </cell>
          <cell r="E7051">
            <v>105</v>
          </cell>
          <cell r="F7051">
            <v>45911</v>
          </cell>
          <cell r="G7051" t="str">
            <v>（自永1标八局二分公司钢筋棚）四川省自贡市大安区牛佛镇</v>
          </cell>
          <cell r="H7051" t="str">
            <v>王君杰</v>
          </cell>
          <cell r="I7051">
            <v>18919619850</v>
          </cell>
        </row>
        <row r="7052">
          <cell r="A7052" t="str">
            <v>德胜</v>
          </cell>
          <cell r="B7052" t="str">
            <v>螺纹钢</v>
          </cell>
          <cell r="C7052" t="str">
            <v>HRB400E Φ28×9米</v>
          </cell>
          <cell r="D7052" t="str">
            <v>吨</v>
          </cell>
          <cell r="E7052">
            <v>70</v>
          </cell>
          <cell r="F7052">
            <v>45911</v>
          </cell>
          <cell r="G7052" t="str">
            <v>（自永2标九局西南分公司钢筋棚）四川省自贡市回龙镇群英村</v>
          </cell>
          <cell r="H7052" t="str">
            <v>钟润</v>
          </cell>
          <cell r="I7052">
            <v>18728409968</v>
          </cell>
        </row>
        <row r="7053">
          <cell r="A7053" t="str">
            <v>德胜</v>
          </cell>
          <cell r="B7053" t="str">
            <v>螺纹钢</v>
          </cell>
          <cell r="C7053" t="str">
            <v>HRB400E Φ28×12米</v>
          </cell>
          <cell r="D7053" t="str">
            <v>吨</v>
          </cell>
          <cell r="E7053">
            <v>35</v>
          </cell>
          <cell r="F7053">
            <v>45911</v>
          </cell>
          <cell r="G7053" t="str">
            <v>（自永2标九局西南分公司钢筋棚）四川省自贡市回龙镇群英村</v>
          </cell>
          <cell r="H7053" t="str">
            <v>钟润</v>
          </cell>
          <cell r="I7053">
            <v>18728409968</v>
          </cell>
        </row>
        <row r="7054">
          <cell r="A7054" t="str">
            <v>德胜</v>
          </cell>
          <cell r="B7054" t="str">
            <v>螺纹钢</v>
          </cell>
          <cell r="C7054" t="str">
            <v>HRB400E Φ25×9米</v>
          </cell>
          <cell r="D7054" t="str">
            <v>吨</v>
          </cell>
          <cell r="E7054">
            <v>15</v>
          </cell>
          <cell r="F7054">
            <v>45911</v>
          </cell>
          <cell r="G7054" t="str">
            <v>（自永2标九局西南分公司钢筋棚）四川省自贡市回龙镇群英村</v>
          </cell>
          <cell r="H7054" t="str">
            <v>钟润</v>
          </cell>
          <cell r="I7054">
            <v>18728409968</v>
          </cell>
        </row>
        <row r="7055">
          <cell r="A7055" t="str">
            <v>德胜</v>
          </cell>
          <cell r="B7055" t="str">
            <v>螺纹钢</v>
          </cell>
          <cell r="C7055" t="str">
            <v>HRB400E Φ25×12米</v>
          </cell>
          <cell r="D7055" t="str">
            <v>吨</v>
          </cell>
          <cell r="E7055">
            <v>55</v>
          </cell>
          <cell r="F7055">
            <v>45911</v>
          </cell>
          <cell r="G7055" t="str">
            <v>（自永2标九局西南分公司钢筋棚）四川省自贡市回龙镇群英村</v>
          </cell>
          <cell r="H7055" t="str">
            <v>钟润</v>
          </cell>
          <cell r="I7055">
            <v>18728409968</v>
          </cell>
        </row>
        <row r="7056">
          <cell r="A7056" t="str">
            <v>德胜</v>
          </cell>
          <cell r="B7056" t="str">
            <v>螺纹钢</v>
          </cell>
          <cell r="C7056" t="str">
            <v>HRB400EФ20*9m</v>
          </cell>
          <cell r="D7056" t="str">
            <v>吨</v>
          </cell>
          <cell r="E7056">
            <v>18</v>
          </cell>
          <cell r="F7056">
            <v>45911</v>
          </cell>
          <cell r="G7056" t="str">
            <v>（中铁三局集团有限公司成绵乐客专乐山站站房改扩建项目经理部）四川省乐山市市中区瑞祥路与至乐路交叉口西侧</v>
          </cell>
          <cell r="H7056" t="str">
            <v>王鹏</v>
          </cell>
          <cell r="I7056" t="str">
            <v>153 4056 0935</v>
          </cell>
        </row>
        <row r="7057">
          <cell r="A7057" t="str">
            <v>德胜</v>
          </cell>
          <cell r="B7057" t="str">
            <v>螺纹钢</v>
          </cell>
          <cell r="C7057" t="str">
            <v>HRB400EФ32*9m</v>
          </cell>
          <cell r="D7057" t="str">
            <v>吨</v>
          </cell>
          <cell r="E7057">
            <v>17</v>
          </cell>
          <cell r="F7057">
            <v>45911</v>
          </cell>
          <cell r="G7057" t="str">
            <v>（中铁三局集团有限公司成绵乐客专乐山站站房改扩建项目经理部）四川省乐山市市中区瑞祥路与至乐路交叉口西侧</v>
          </cell>
          <cell r="H7057" t="str">
            <v>王鹏</v>
          </cell>
          <cell r="I7057" t="str">
            <v>153 4056 0935</v>
          </cell>
        </row>
        <row r="7058">
          <cell r="A7058" t="str">
            <v>润耀</v>
          </cell>
          <cell r="B7058" t="str">
            <v>盘螺</v>
          </cell>
          <cell r="C7058" t="str">
            <v>HRB400E Φ10</v>
          </cell>
          <cell r="D7058" t="str">
            <v>吨</v>
          </cell>
          <cell r="E7058">
            <v>20</v>
          </cell>
          <cell r="F7058">
            <v>45911</v>
          </cell>
          <cell r="G7058" t="str">
            <v>(乐山市校地共建产教融合基地建设项目二标段)四川省乐山市市中区苏稽镇</v>
          </cell>
          <cell r="H7058" t="str">
            <v>彭江涛</v>
          </cell>
          <cell r="I7058">
            <v>13990276572</v>
          </cell>
        </row>
        <row r="7059">
          <cell r="A7059" t="str">
            <v>润耀</v>
          </cell>
          <cell r="B7059" t="str">
            <v>盘螺</v>
          </cell>
          <cell r="C7059" t="str">
            <v>HRB400E Φ6</v>
          </cell>
          <cell r="D7059" t="str">
            <v>吨</v>
          </cell>
          <cell r="E7059">
            <v>16</v>
          </cell>
          <cell r="F7059">
            <v>45911</v>
          </cell>
          <cell r="G7059" t="str">
            <v>(乐山市校地共建产教融合基地建设项目二标段)四川省乐山市市中区苏稽镇</v>
          </cell>
          <cell r="H7059" t="str">
            <v>彭江涛</v>
          </cell>
          <cell r="I7059">
            <v>13990276572</v>
          </cell>
        </row>
        <row r="7060">
          <cell r="A7060" t="str">
            <v>润耀</v>
          </cell>
          <cell r="B7060" t="str">
            <v>盘螺</v>
          </cell>
          <cell r="C7060" t="str">
            <v>HRB400E Φ8</v>
          </cell>
          <cell r="D7060" t="str">
            <v>吨</v>
          </cell>
          <cell r="E7060">
            <v>26</v>
          </cell>
          <cell r="F7060">
            <v>45911</v>
          </cell>
          <cell r="G7060" t="str">
            <v>(乐山市校地共建产教融合基地建设项目二标段)四川省乐山市市中区苏稽镇</v>
          </cell>
          <cell r="H7060" t="str">
            <v>彭江涛</v>
          </cell>
          <cell r="I7060">
            <v>13990276572</v>
          </cell>
        </row>
        <row r="7061">
          <cell r="A7061" t="str">
            <v>润耀</v>
          </cell>
          <cell r="B7061" t="str">
            <v>螺纹钢</v>
          </cell>
          <cell r="C7061" t="str">
            <v>HRB400E Φ14 12m</v>
          </cell>
          <cell r="D7061" t="str">
            <v>吨</v>
          </cell>
          <cell r="E7061">
            <v>9</v>
          </cell>
          <cell r="F7061">
            <v>45911</v>
          </cell>
          <cell r="G7061" t="str">
            <v>(乐山市校地共建产教融合基地建设项目二标段)四川省乐山市市中区苏稽镇</v>
          </cell>
          <cell r="H7061" t="str">
            <v>彭江涛</v>
          </cell>
          <cell r="I7061">
            <v>13990276572</v>
          </cell>
        </row>
        <row r="7062">
          <cell r="A7062" t="str">
            <v>润耀</v>
          </cell>
          <cell r="B7062" t="str">
            <v>螺纹钢</v>
          </cell>
          <cell r="C7062" t="str">
            <v>HRB500E Φ14 12m</v>
          </cell>
          <cell r="D7062" t="str">
            <v>吨</v>
          </cell>
          <cell r="E7062">
            <v>14</v>
          </cell>
          <cell r="F7062">
            <v>45911</v>
          </cell>
          <cell r="G7062" t="str">
            <v>(乐山市校地共建产教融合基地建设项目二标段)四川省乐山市市中区苏稽镇</v>
          </cell>
          <cell r="H7062" t="str">
            <v>彭江涛</v>
          </cell>
          <cell r="I7062">
            <v>13990276572</v>
          </cell>
        </row>
        <row r="7063">
          <cell r="A7063" t="str">
            <v>润耀</v>
          </cell>
          <cell r="B7063" t="str">
            <v>螺纹钢</v>
          </cell>
          <cell r="C7063" t="str">
            <v>HRB500E Φ16 12m</v>
          </cell>
          <cell r="D7063" t="str">
            <v>吨</v>
          </cell>
          <cell r="E7063">
            <v>3</v>
          </cell>
          <cell r="F7063">
            <v>45911</v>
          </cell>
          <cell r="G7063" t="str">
            <v>(乐山市校地共建产教融合基地建设项目二标段)四川省乐山市市中区苏稽镇</v>
          </cell>
          <cell r="H7063" t="str">
            <v>彭江涛</v>
          </cell>
          <cell r="I7063">
            <v>13990276572</v>
          </cell>
        </row>
        <row r="7064">
          <cell r="A7064" t="str">
            <v>润耀</v>
          </cell>
          <cell r="B7064" t="str">
            <v>螺纹钢</v>
          </cell>
          <cell r="C7064" t="str">
            <v>HRB500E Φ18 12m</v>
          </cell>
          <cell r="D7064" t="str">
            <v>吨</v>
          </cell>
          <cell r="E7064">
            <v>3</v>
          </cell>
          <cell r="F7064">
            <v>45911</v>
          </cell>
          <cell r="G7064" t="str">
            <v>(乐山市校地共建产教融合基地建设项目二标段)四川省乐山市市中区苏稽镇</v>
          </cell>
          <cell r="H7064" t="str">
            <v>彭江涛</v>
          </cell>
          <cell r="I7064">
            <v>13990276572</v>
          </cell>
        </row>
        <row r="7065">
          <cell r="A7065" t="str">
            <v>润耀</v>
          </cell>
          <cell r="B7065" t="str">
            <v>螺纹钢</v>
          </cell>
          <cell r="C7065" t="str">
            <v>HRB500E Φ20 12m</v>
          </cell>
          <cell r="D7065" t="str">
            <v>吨</v>
          </cell>
          <cell r="E7065">
            <v>18</v>
          </cell>
          <cell r="F7065">
            <v>45911</v>
          </cell>
          <cell r="G7065" t="str">
            <v>(乐山市校地共建产教融合基地建设项目二标段)四川省乐山市市中区苏稽镇</v>
          </cell>
          <cell r="H7065" t="str">
            <v>彭江涛</v>
          </cell>
          <cell r="I7065">
            <v>13990276572</v>
          </cell>
        </row>
        <row r="7066">
          <cell r="A7066" t="str">
            <v>润耀</v>
          </cell>
          <cell r="B7066" t="str">
            <v>螺纹钢</v>
          </cell>
          <cell r="C7066" t="str">
            <v>HRB400E Φ32 12m</v>
          </cell>
          <cell r="D7066" t="str">
            <v>吨</v>
          </cell>
          <cell r="E7066">
            <v>140</v>
          </cell>
          <cell r="F7066">
            <v>45911</v>
          </cell>
          <cell r="G7066" t="str">
            <v>（中铁三局成渝扩容ZCB3-1项目部）内江市胜利收费站红绿灯500米</v>
          </cell>
          <cell r="H7066" t="str">
            <v>王岩</v>
          </cell>
          <cell r="I7066">
            <v>17634813323</v>
          </cell>
        </row>
        <row r="7067">
          <cell r="A7067" t="str">
            <v>润耀</v>
          </cell>
          <cell r="B7067" t="str">
            <v>螺纹钢</v>
          </cell>
          <cell r="C7067" t="str">
            <v>HRB400E Φ28 9m</v>
          </cell>
          <cell r="D7067" t="str">
            <v>吨</v>
          </cell>
          <cell r="E7067">
            <v>70</v>
          </cell>
          <cell r="F7067">
            <v>45911</v>
          </cell>
          <cell r="G7067" t="str">
            <v>（中铁三局成渝扩容ZCB3-1项目部）内江市胜利收费站红绿灯500米</v>
          </cell>
          <cell r="H7067" t="str">
            <v>王岩</v>
          </cell>
          <cell r="I7067">
            <v>17634813323</v>
          </cell>
        </row>
        <row r="7068">
          <cell r="A7068" t="str">
            <v>润耀</v>
          </cell>
          <cell r="B7068" t="str">
            <v>螺纹钢</v>
          </cell>
          <cell r="C7068" t="str">
            <v>HRB400E 32mm*12米</v>
          </cell>
          <cell r="D7068" t="str">
            <v>吨</v>
          </cell>
          <cell r="E7068">
            <v>35</v>
          </cell>
          <cell r="F7068">
            <v>45911</v>
          </cell>
          <cell r="G7068" t="str">
            <v>（中铁十局-资乐高速4标）四川省眉山市仁寿县彰加镇华炉村中铁十局资乐高速3#钢筋场</v>
          </cell>
          <cell r="H7068" t="str">
            <v>杨飞</v>
          </cell>
          <cell r="I7068">
            <v>15667998777</v>
          </cell>
        </row>
        <row r="7069">
          <cell r="A7069" t="str">
            <v>润耀</v>
          </cell>
          <cell r="B7069" t="str">
            <v>盘螺</v>
          </cell>
          <cell r="C7069" t="str">
            <v>HRB400E Φ12</v>
          </cell>
          <cell r="D7069" t="str">
            <v>吨</v>
          </cell>
          <cell r="E7069">
            <v>5</v>
          </cell>
          <cell r="F7069">
            <v>45911</v>
          </cell>
          <cell r="G7069" t="str">
            <v>（五冶建设成都盐道街中学初中部改扩建工程）四川省成都市锦江区春熙路街道盐道街4号（盐道街中学初中部）</v>
          </cell>
          <cell r="H7069" t="str">
            <v>易前刚</v>
          </cell>
          <cell r="I7069">
            <v>18228465067</v>
          </cell>
        </row>
        <row r="7070">
          <cell r="A7070" t="str">
            <v>润耀</v>
          </cell>
          <cell r="B7070" t="str">
            <v>螺纹钢</v>
          </cell>
          <cell r="C7070" t="str">
            <v>HRB400E Φ14 9m</v>
          </cell>
          <cell r="D7070" t="str">
            <v>吨</v>
          </cell>
          <cell r="E7070">
            <v>3</v>
          </cell>
          <cell r="F7070">
            <v>45911</v>
          </cell>
          <cell r="G7070" t="str">
            <v>（五冶建设成都盐道街中学初中部改扩建工程）四川省成都市锦江区春熙路街道盐道街4号（盐道街中学初中部）</v>
          </cell>
          <cell r="H7070" t="str">
            <v>易前刚</v>
          </cell>
          <cell r="I7070">
            <v>18228465067</v>
          </cell>
        </row>
        <row r="7071">
          <cell r="A7071" t="str">
            <v>润耀</v>
          </cell>
          <cell r="B7071" t="str">
            <v>螺纹钢</v>
          </cell>
          <cell r="C7071" t="str">
            <v>HRB400E Φ16 9m</v>
          </cell>
          <cell r="D7071" t="str">
            <v>吨</v>
          </cell>
          <cell r="E7071">
            <v>9</v>
          </cell>
          <cell r="F7071">
            <v>45911</v>
          </cell>
          <cell r="G7071" t="str">
            <v>（五冶建设成都盐道街中学初中部改扩建工程）四川省成都市锦江区春熙路街道盐道街4号（盐道街中学初中部）</v>
          </cell>
          <cell r="H7071" t="str">
            <v>易前刚</v>
          </cell>
          <cell r="I7071">
            <v>18228465067</v>
          </cell>
        </row>
        <row r="7072">
          <cell r="A7072" t="str">
            <v>润耀</v>
          </cell>
          <cell r="B7072" t="str">
            <v>螺纹钢</v>
          </cell>
          <cell r="C7072" t="str">
            <v>HRB400E Φ18 9m</v>
          </cell>
          <cell r="D7072" t="str">
            <v>吨</v>
          </cell>
          <cell r="E7072">
            <v>6</v>
          </cell>
          <cell r="F7072">
            <v>45911</v>
          </cell>
          <cell r="G7072" t="str">
            <v>（五冶建设成都盐道街中学初中部改扩建工程）四川省成都市锦江区春熙路街道盐道街4号（盐道街中学初中部）</v>
          </cell>
          <cell r="H7072" t="str">
            <v>易前刚</v>
          </cell>
          <cell r="I7072">
            <v>18228465067</v>
          </cell>
        </row>
        <row r="7073">
          <cell r="A7073" t="str">
            <v>润耀</v>
          </cell>
          <cell r="B7073" t="str">
            <v>螺纹钢</v>
          </cell>
          <cell r="C7073" t="str">
            <v>HRB400E Φ20 9m</v>
          </cell>
          <cell r="D7073" t="str">
            <v>吨</v>
          </cell>
          <cell r="E7073">
            <v>3</v>
          </cell>
          <cell r="F7073">
            <v>45911</v>
          </cell>
          <cell r="G7073" t="str">
            <v>（五冶建设成都盐道街中学初中部改扩建工程）四川省成都市锦江区春熙路街道盐道街4号（盐道街中学初中部）</v>
          </cell>
          <cell r="H7073" t="str">
            <v>易前刚</v>
          </cell>
          <cell r="I7073">
            <v>18228465067</v>
          </cell>
        </row>
        <row r="7074">
          <cell r="A7074" t="str">
            <v>润耀</v>
          </cell>
          <cell r="B7074" t="str">
            <v>螺纹钢</v>
          </cell>
          <cell r="C7074" t="str">
            <v>HRB400E Φ22 9m</v>
          </cell>
          <cell r="D7074" t="str">
            <v>吨</v>
          </cell>
          <cell r="E7074">
            <v>3</v>
          </cell>
          <cell r="F7074">
            <v>45911</v>
          </cell>
          <cell r="G7074" t="str">
            <v>（五冶建设成都盐道街中学初中部改扩建工程）四川省成都市锦江区春熙路街道盐道街4号（盐道街中学初中部）</v>
          </cell>
          <cell r="H7074" t="str">
            <v>易前刚</v>
          </cell>
          <cell r="I7074">
            <v>18228465067</v>
          </cell>
        </row>
        <row r="7075">
          <cell r="A7075" t="str">
            <v>润耀</v>
          </cell>
          <cell r="B7075" t="str">
            <v>螺纹钢</v>
          </cell>
          <cell r="C7075" t="str">
            <v>HRB400E Φ25 9m</v>
          </cell>
          <cell r="D7075" t="str">
            <v>吨</v>
          </cell>
          <cell r="E7075">
            <v>6</v>
          </cell>
          <cell r="F7075">
            <v>45911</v>
          </cell>
          <cell r="G7075" t="str">
            <v>（五冶建设成都盐道街中学初中部改扩建工程）四川省成都市锦江区春熙路街道盐道街4号（盐道街中学初中部）</v>
          </cell>
          <cell r="H7075" t="str">
            <v>易前刚</v>
          </cell>
          <cell r="I7075">
            <v>18228465067</v>
          </cell>
        </row>
        <row r="7076">
          <cell r="A7076" t="str">
            <v>海南海控</v>
          </cell>
          <cell r="B7076" t="str">
            <v>盘圆</v>
          </cell>
          <cell r="C7076" t="str">
            <v>HPB300Ф8</v>
          </cell>
          <cell r="D7076" t="str">
            <v>吨</v>
          </cell>
          <cell r="E7076">
            <v>35</v>
          </cell>
          <cell r="F7076">
            <v>45911</v>
          </cell>
          <cell r="G7076" t="str">
            <v>（中铁六局呼和公司康新高速TJ4-2标）四川省甘孜藏族自治州康定市新都桥镇东俄罗三村中建八局搅拌站旁</v>
          </cell>
          <cell r="H7076" t="str">
            <v>许文刚</v>
          </cell>
          <cell r="I7076">
            <v>15848808186</v>
          </cell>
        </row>
        <row r="7077">
          <cell r="A7077" t="str">
            <v>海南海控</v>
          </cell>
          <cell r="B7077" t="str">
            <v>螺纹钢</v>
          </cell>
          <cell r="C7077" t="str">
            <v>HRB400EФ12*12m</v>
          </cell>
          <cell r="D7077" t="str">
            <v>吨</v>
          </cell>
          <cell r="E7077">
            <v>70</v>
          </cell>
          <cell r="F7077">
            <v>45911</v>
          </cell>
          <cell r="G7077" t="str">
            <v>（中铁六局呼和公司康新高速TJ4-2标）四川省甘孜藏族自治州康定市新都桥镇东俄罗三村中建八局搅拌站旁</v>
          </cell>
          <cell r="H7077" t="str">
            <v>许文刚</v>
          </cell>
          <cell r="I7077">
            <v>15848808186</v>
          </cell>
        </row>
        <row r="7078">
          <cell r="A7078" t="str">
            <v>吉晨盛泰</v>
          </cell>
          <cell r="B7078" t="str">
            <v>盘螺</v>
          </cell>
          <cell r="C7078" t="str">
            <v>HRB400E Φ10</v>
          </cell>
          <cell r="D7078" t="str">
            <v>吨</v>
          </cell>
          <cell r="E7078">
            <v>80</v>
          </cell>
          <cell r="F7078">
            <v>45912</v>
          </cell>
          <cell r="G7078" t="str">
            <v>（ 中铁一局四公司西昭高速6标3部）昭觉县洒拉地坡乡三分部山里钢筋场</v>
          </cell>
          <cell r="H7078" t="str">
            <v>陈忠</v>
          </cell>
          <cell r="I7078">
            <v>15730783825</v>
          </cell>
        </row>
        <row r="7079">
          <cell r="A7079" t="str">
            <v>吉晨盛泰</v>
          </cell>
          <cell r="B7079" t="str">
            <v>高线</v>
          </cell>
          <cell r="C7079" t="str">
            <v>HPB300Ф8</v>
          </cell>
          <cell r="D7079" t="str">
            <v>吨</v>
          </cell>
          <cell r="E7079">
            <v>8</v>
          </cell>
          <cell r="F7079">
            <v>45912</v>
          </cell>
          <cell r="G7079" t="str">
            <v>（ 中铁一局四公司西昭高速6标3部）昭觉县洒拉地坡乡三分部山里钢筋场</v>
          </cell>
          <cell r="H7079" t="str">
            <v>陈忠</v>
          </cell>
          <cell r="I7079">
            <v>15730783825</v>
          </cell>
        </row>
        <row r="7080">
          <cell r="A7080" t="str">
            <v>吉晨盛泰</v>
          </cell>
          <cell r="B7080" t="str">
            <v>螺纹钢</v>
          </cell>
          <cell r="C7080" t="str">
            <v>HRB400EФ32</v>
          </cell>
          <cell r="D7080" t="str">
            <v>吨</v>
          </cell>
          <cell r="E7080">
            <v>120</v>
          </cell>
          <cell r="F7080">
            <v>45912</v>
          </cell>
          <cell r="G7080" t="str">
            <v>（ 中铁一局四公司西昭高速6标3部）昭觉县洒拉地坡乡三分部山里钢筋场</v>
          </cell>
          <cell r="H7080" t="str">
            <v>陈忠</v>
          </cell>
          <cell r="I7080">
            <v>15730783825</v>
          </cell>
        </row>
        <row r="7081">
          <cell r="A7081" t="str">
            <v>吉晨盛泰</v>
          </cell>
          <cell r="B7081" t="str">
            <v>螺纹钢</v>
          </cell>
          <cell r="C7081" t="str">
            <v>HRB500EФ32</v>
          </cell>
          <cell r="D7081" t="str">
            <v>吨</v>
          </cell>
          <cell r="E7081">
            <v>40</v>
          </cell>
          <cell r="F7081">
            <v>45912</v>
          </cell>
          <cell r="G7081" t="str">
            <v>（ 中铁一局四公司西昭高速6标3部）昭觉县洒拉地坡乡三分部山里钢筋场</v>
          </cell>
          <cell r="H7081" t="str">
            <v>陈忠</v>
          </cell>
          <cell r="I7081">
            <v>15730783825</v>
          </cell>
        </row>
        <row r="7082">
          <cell r="A7082" t="str">
            <v>吉晨盛泰</v>
          </cell>
          <cell r="B7082" t="str">
            <v>螺纹钢</v>
          </cell>
          <cell r="C7082" t="str">
            <v>HRB400E Φ16</v>
          </cell>
          <cell r="D7082" t="str">
            <v>吨</v>
          </cell>
          <cell r="E7082">
            <v>40</v>
          </cell>
          <cell r="F7082">
            <v>45912</v>
          </cell>
          <cell r="G7082" t="str">
            <v>（ 中铁一局四公司西昭高速6标3部）昭觉县洒拉地坡乡三分部山里钢筋场</v>
          </cell>
          <cell r="H7082" t="str">
            <v>陈忠</v>
          </cell>
          <cell r="I7082">
            <v>15730783825</v>
          </cell>
        </row>
        <row r="7083">
          <cell r="A7083" t="str">
            <v>吉晨盛泰</v>
          </cell>
          <cell r="B7083" t="str">
            <v>螺纹钢</v>
          </cell>
          <cell r="C7083" t="str">
            <v>HRB400E Ф14</v>
          </cell>
          <cell r="D7083" t="str">
            <v>吨</v>
          </cell>
          <cell r="E7083">
            <v>40</v>
          </cell>
          <cell r="F7083">
            <v>45912</v>
          </cell>
          <cell r="G7083" t="str">
            <v>（ 中铁一局四公司西昭高速6标3部）昭觉县洒拉地坡乡三分部山里钢筋场</v>
          </cell>
          <cell r="H7083" t="str">
            <v>陈忠</v>
          </cell>
          <cell r="I7083">
            <v>15730783825</v>
          </cell>
        </row>
        <row r="7084">
          <cell r="A7084" t="str">
            <v>吉晨盛泰</v>
          </cell>
          <cell r="B7084" t="str">
            <v>盘螺</v>
          </cell>
          <cell r="C7084" t="str">
            <v>HRB400E Φ12</v>
          </cell>
          <cell r="D7084" t="str">
            <v>吨</v>
          </cell>
          <cell r="E7084">
            <v>160</v>
          </cell>
          <cell r="F7084">
            <v>45912</v>
          </cell>
          <cell r="G7084" t="str">
            <v>（ 中铁一局四公司西昭高速6标3部）昭觉县洒拉地坡乡三分部山里钢筋场</v>
          </cell>
          <cell r="H7084" t="str">
            <v>陈忠</v>
          </cell>
          <cell r="I7084">
            <v>15730783825</v>
          </cell>
        </row>
        <row r="7085">
          <cell r="A7085" t="str">
            <v>吉晨盛泰</v>
          </cell>
          <cell r="B7085" t="str">
            <v>盘螺</v>
          </cell>
          <cell r="C7085" t="str">
            <v>HRB400E Ф12</v>
          </cell>
          <cell r="D7085" t="str">
            <v>吨</v>
          </cell>
          <cell r="E7085">
            <v>80</v>
          </cell>
          <cell r="F7085">
            <v>45912</v>
          </cell>
          <cell r="G7085" t="str">
            <v>（中铁一局四公司西昭高速6标4分部）四川省凉山彝族自治州昭觉县杨日占里1#梁场</v>
          </cell>
          <cell r="H7085" t="str">
            <v>马占全</v>
          </cell>
          <cell r="I7085">
            <v>18189516473</v>
          </cell>
        </row>
        <row r="7086">
          <cell r="A7086" t="str">
            <v>吉晨盛泰</v>
          </cell>
          <cell r="B7086" t="str">
            <v>盘螺</v>
          </cell>
          <cell r="C7086" t="str">
            <v>HRB400E Φ10</v>
          </cell>
          <cell r="D7086" t="str">
            <v>吨</v>
          </cell>
          <cell r="E7086">
            <v>20</v>
          </cell>
          <cell r="F7086">
            <v>45912</v>
          </cell>
          <cell r="G7086" t="str">
            <v>（中铁一局四公司西昭高速6标4分部）四川省凉山彝族自治州昭觉县杨日占里1#梁场</v>
          </cell>
          <cell r="H7086" t="str">
            <v>马占全</v>
          </cell>
          <cell r="I7086">
            <v>18189516473</v>
          </cell>
        </row>
        <row r="7087">
          <cell r="A7087" t="str">
            <v>吉晨盛泰</v>
          </cell>
          <cell r="B7087" t="str">
            <v>螺纹钢</v>
          </cell>
          <cell r="C7087" t="str">
            <v>HRB400E Φ14</v>
          </cell>
          <cell r="D7087" t="str">
            <v>吨</v>
          </cell>
          <cell r="E7087">
            <v>60</v>
          </cell>
          <cell r="F7087">
            <v>45912</v>
          </cell>
          <cell r="G7087" t="str">
            <v>（中铁一局四公司西昭高速6标4分部）四川省凉山彝族自治州昭觉县杨日占里1#梁场</v>
          </cell>
          <cell r="H7087" t="str">
            <v>马占全</v>
          </cell>
          <cell r="I7087">
            <v>18189516473</v>
          </cell>
        </row>
        <row r="7088">
          <cell r="A7088" t="str">
            <v>吉晨盛泰</v>
          </cell>
          <cell r="B7088" t="str">
            <v>螺纹钢</v>
          </cell>
          <cell r="C7088" t="str">
            <v>HRB400E Φ16</v>
          </cell>
          <cell r="D7088" t="str">
            <v>吨</v>
          </cell>
          <cell r="E7088">
            <v>76</v>
          </cell>
          <cell r="F7088">
            <v>45912</v>
          </cell>
          <cell r="G7088" t="str">
            <v>（中铁一局四公司西昭高速6标4分部）四川省凉山彝族自治州昭觉县杨日占里1#梁场</v>
          </cell>
          <cell r="H7088" t="str">
            <v>马占全</v>
          </cell>
          <cell r="I7088">
            <v>18189516473</v>
          </cell>
        </row>
        <row r="7089">
          <cell r="A7089" t="str">
            <v>吉晨盛泰</v>
          </cell>
          <cell r="B7089" t="str">
            <v>螺纹钢</v>
          </cell>
          <cell r="C7089" t="str">
            <v>HRB500EФ25</v>
          </cell>
          <cell r="D7089" t="str">
            <v>吨</v>
          </cell>
          <cell r="E7089">
            <v>4</v>
          </cell>
          <cell r="F7089">
            <v>45912</v>
          </cell>
          <cell r="G7089" t="str">
            <v>（中铁一局四公司西昭高速6标4分部）四川省凉山彝族自治州昭觉县杨日占里1#梁场</v>
          </cell>
          <cell r="H7089" t="str">
            <v>马占全</v>
          </cell>
          <cell r="I7089">
            <v>18189516473</v>
          </cell>
        </row>
        <row r="7090">
          <cell r="A7090" t="str">
            <v>德胜</v>
          </cell>
          <cell r="B7090" t="str">
            <v>螺纹钢</v>
          </cell>
          <cell r="C7090" t="str">
            <v>HRB400EФ14</v>
          </cell>
          <cell r="D7090" t="str">
            <v>吨</v>
          </cell>
          <cell r="E7090">
            <v>35</v>
          </cell>
          <cell r="F7090">
            <v>45912</v>
          </cell>
          <cell r="G7090" t="str">
            <v>（中铁二局六公司西昭高速SG1标项目一分部）凉山彝族自治州金阳县派来镇西昭高速公路SG1标一分部</v>
          </cell>
          <cell r="H7090" t="str">
            <v>陈斌</v>
          </cell>
          <cell r="I7090">
            <v>15184491888</v>
          </cell>
        </row>
        <row r="7091">
          <cell r="A7091" t="str">
            <v>凤钢</v>
          </cell>
          <cell r="B7091" t="str">
            <v>螺纹钢</v>
          </cell>
          <cell r="C7091" t="str">
            <v>HRB400EФ16</v>
          </cell>
          <cell r="D7091" t="str">
            <v>吨</v>
          </cell>
          <cell r="E7091">
            <v>35</v>
          </cell>
          <cell r="F7091">
            <v>45912</v>
          </cell>
          <cell r="G7091" t="str">
            <v>（中铁二局六公司西昭高速SG1标项目一分部）凉山彝族自治州金阳县派来镇西昭高速公路SG1标一分部</v>
          </cell>
          <cell r="H7091" t="str">
            <v>陈斌</v>
          </cell>
          <cell r="I7091">
            <v>15184491888</v>
          </cell>
        </row>
        <row r="7092">
          <cell r="A7092" t="str">
            <v>德胜</v>
          </cell>
          <cell r="B7092" t="str">
            <v>螺纹钢</v>
          </cell>
          <cell r="C7092" t="str">
            <v>HRB500E Φ32×9米</v>
          </cell>
          <cell r="D7092" t="str">
            <v>吨</v>
          </cell>
          <cell r="E7092">
            <v>35</v>
          </cell>
          <cell r="F7092">
            <v>45912</v>
          </cell>
          <cell r="G7092" t="str">
            <v>（自永1标八局二分公司钢筋棚）四川省自贡市大安区牛佛镇</v>
          </cell>
          <cell r="H7092" t="str">
            <v>王君杰</v>
          </cell>
          <cell r="I7092">
            <v>18919619850</v>
          </cell>
        </row>
        <row r="7093">
          <cell r="A7093" t="str">
            <v>德胜</v>
          </cell>
          <cell r="B7093" t="str">
            <v>螺纹钢</v>
          </cell>
          <cell r="C7093" t="str">
            <v>HRB400E Φ28×9米</v>
          </cell>
          <cell r="D7093" t="str">
            <v>吨</v>
          </cell>
          <cell r="E7093">
            <v>70</v>
          </cell>
          <cell r="F7093">
            <v>45912</v>
          </cell>
          <cell r="G7093" t="str">
            <v>（自永1标八局二分公司钢筋棚）四川省自贡市大安区牛佛镇</v>
          </cell>
          <cell r="H7093" t="str">
            <v>王君杰</v>
          </cell>
          <cell r="I7093">
            <v>18919619850</v>
          </cell>
        </row>
        <row r="7094">
          <cell r="A7094" t="str">
            <v>德胜</v>
          </cell>
          <cell r="B7094" t="str">
            <v>螺纹钢</v>
          </cell>
          <cell r="C7094" t="str">
            <v>HRB400E 32mm*12米</v>
          </cell>
          <cell r="D7094" t="str">
            <v>吨</v>
          </cell>
          <cell r="E7094">
            <v>35</v>
          </cell>
          <cell r="F7094">
            <v>45912</v>
          </cell>
          <cell r="G7094" t="str">
            <v>（中铁十局-资乐高速4标）四川省眉山市仁寿县彰加镇促进村中铁十局资乐高速1#钢筋场</v>
          </cell>
          <cell r="H7094" t="str">
            <v>杨飞</v>
          </cell>
          <cell r="I7094">
            <v>15667998777</v>
          </cell>
        </row>
        <row r="7095">
          <cell r="A7095" t="str">
            <v>德胜</v>
          </cell>
          <cell r="B7095" t="str">
            <v>螺纹钢</v>
          </cell>
          <cell r="C7095" t="str">
            <v>HRB400E 28mm*9米</v>
          </cell>
          <cell r="D7095" t="str">
            <v>吨</v>
          </cell>
          <cell r="E7095">
            <v>35</v>
          </cell>
          <cell r="F7095">
            <v>45912</v>
          </cell>
          <cell r="G7095" t="str">
            <v>（中铁十局-资乐高速4标）四川省眉山市仁寿县彰加镇促进村中铁十局2#钢筋厂</v>
          </cell>
          <cell r="H7095" t="str">
            <v>杨飞</v>
          </cell>
          <cell r="I7095">
            <v>15667998777</v>
          </cell>
        </row>
        <row r="7096">
          <cell r="A7096" t="str">
            <v>德胜</v>
          </cell>
          <cell r="B7096" t="str">
            <v>螺纹钢</v>
          </cell>
          <cell r="C7096" t="str">
            <v>HRB400E 12mm*9米</v>
          </cell>
          <cell r="D7096" t="str">
            <v>吨</v>
          </cell>
          <cell r="E7096">
            <v>35</v>
          </cell>
          <cell r="F7096">
            <v>45912</v>
          </cell>
          <cell r="G7096" t="str">
            <v>（中铁十局-资乐高速4标）四川省眉山市仁寿县彰加镇促进村中铁十局资乐高速1#梁场</v>
          </cell>
          <cell r="H7096" t="str">
            <v>杨飞</v>
          </cell>
          <cell r="I7096">
            <v>15667998777</v>
          </cell>
        </row>
        <row r="7097">
          <cell r="A7097" t="str">
            <v>德胜</v>
          </cell>
          <cell r="B7097" t="str">
            <v>螺纹钢</v>
          </cell>
          <cell r="C7097" t="str">
            <v>HRB400E 12mm*9米</v>
          </cell>
          <cell r="D7097" t="str">
            <v>吨</v>
          </cell>
          <cell r="E7097">
            <v>35</v>
          </cell>
          <cell r="F7097">
            <v>45912</v>
          </cell>
          <cell r="G7097" t="str">
            <v>（中铁十局-资乐高速4标）四川省眉山市仁寿县彰加镇促进村中铁十局资乐高速2#梁场</v>
          </cell>
          <cell r="H7097" t="str">
            <v>杨飞</v>
          </cell>
          <cell r="I7097">
            <v>15667998777</v>
          </cell>
        </row>
        <row r="7098">
          <cell r="A7098" t="str">
            <v>德胜恒嘉</v>
          </cell>
          <cell r="B7098" t="str">
            <v>螺纹钢</v>
          </cell>
          <cell r="C7098" t="str">
            <v>HRB400EФ18*9m</v>
          </cell>
          <cell r="D7098" t="str">
            <v>吨</v>
          </cell>
          <cell r="E7098">
            <v>35</v>
          </cell>
          <cell r="F7098">
            <v>45912</v>
          </cell>
          <cell r="G7098" t="str">
            <v>（中铁一局四公司康新高速TJ1-1标康定隧道）四川省甘孜州康定市榆林街道甘孜州博物馆旁</v>
          </cell>
          <cell r="H7098" t="str">
            <v>王永强</v>
          </cell>
          <cell r="I7098">
            <v>15929204416</v>
          </cell>
        </row>
        <row r="7099">
          <cell r="A7099" t="str">
            <v>德胜恒嘉</v>
          </cell>
          <cell r="B7099" t="str">
            <v>螺纹钢</v>
          </cell>
          <cell r="C7099" t="str">
            <v>HRB400EФ22*9m</v>
          </cell>
          <cell r="D7099" t="str">
            <v>吨</v>
          </cell>
          <cell r="E7099">
            <v>35</v>
          </cell>
          <cell r="F7099">
            <v>45912</v>
          </cell>
          <cell r="G7099" t="str">
            <v>（中铁一局四公司康新高速TJ1-1标贡不卡隧道）四川省甘孜州康定市折多塘村车管所旁</v>
          </cell>
          <cell r="H7099" t="str">
            <v>李彰</v>
          </cell>
          <cell r="I7099">
            <v>18523285235</v>
          </cell>
        </row>
        <row r="7100">
          <cell r="A7100" t="str">
            <v>德胜恒嘉</v>
          </cell>
          <cell r="B7100" t="str">
            <v>螺纹钢</v>
          </cell>
          <cell r="C7100" t="str">
            <v>HRB400EФ20*9m</v>
          </cell>
          <cell r="D7100" t="str">
            <v>吨</v>
          </cell>
          <cell r="E7100">
            <v>10</v>
          </cell>
          <cell r="F7100">
            <v>45912</v>
          </cell>
          <cell r="G7100" t="str">
            <v>（中铁一局四公司康新高速TJ1-1标雅加梗隧道）四川省甘孜州康定市雅加梗路基</v>
          </cell>
          <cell r="H7100" t="str">
            <v>刘子任</v>
          </cell>
          <cell r="I7100">
            <v>18784539677</v>
          </cell>
        </row>
        <row r="7101">
          <cell r="A7101" t="str">
            <v>德胜恒嘉</v>
          </cell>
          <cell r="B7101" t="str">
            <v>螺纹钢</v>
          </cell>
          <cell r="C7101" t="str">
            <v>HRB400EФ25*9m</v>
          </cell>
          <cell r="D7101" t="str">
            <v>吨</v>
          </cell>
          <cell r="E7101">
            <v>25</v>
          </cell>
          <cell r="F7101">
            <v>45912</v>
          </cell>
          <cell r="G7101" t="str">
            <v>（中铁一局四公司康新高速TJ1-1标雅加梗隧道）四川省甘孜州康定市雅加梗路基</v>
          </cell>
          <cell r="H7101" t="str">
            <v>刘子任</v>
          </cell>
          <cell r="I7101">
            <v>18784539677</v>
          </cell>
        </row>
        <row r="7102">
          <cell r="A7102" t="str">
            <v>德胜恒嘉</v>
          </cell>
          <cell r="B7102" t="str">
            <v>螺纹钢</v>
          </cell>
          <cell r="C7102" t="str">
            <v>HRB400EФ12*9m</v>
          </cell>
          <cell r="D7102" t="str">
            <v>吨</v>
          </cell>
          <cell r="E7102">
            <v>105</v>
          </cell>
          <cell r="F7102">
            <v>45912</v>
          </cell>
          <cell r="G7102" t="str">
            <v>（中铁八局康新高速TJ4-1标）四川省甘孜州康定市新都桥镇超限载检测站</v>
          </cell>
          <cell r="H7102" t="str">
            <v>刘俊</v>
          </cell>
          <cell r="I7102">
            <v>18587764925</v>
          </cell>
        </row>
        <row r="7103">
          <cell r="A7103" t="str">
            <v>德胜恒嘉</v>
          </cell>
          <cell r="B7103" t="str">
            <v>螺纹钢</v>
          </cell>
          <cell r="C7103" t="str">
            <v>HRB400EФ14*9m</v>
          </cell>
          <cell r="D7103" t="str">
            <v>吨</v>
          </cell>
          <cell r="E7103">
            <v>70</v>
          </cell>
          <cell r="F7103">
            <v>45912</v>
          </cell>
          <cell r="G7103" t="str">
            <v>（中铁八局康新高速TJ4-1标）四川省甘孜州康定市新都桥镇超限载检测站</v>
          </cell>
          <cell r="H7103" t="str">
            <v>刘俊</v>
          </cell>
          <cell r="I7103">
            <v>18587764925</v>
          </cell>
        </row>
        <row r="7104">
          <cell r="A7104" t="str">
            <v>德胜恒嘉</v>
          </cell>
          <cell r="B7104" t="str">
            <v>螺纹钢</v>
          </cell>
          <cell r="C7104" t="str">
            <v>HRB400EФ16*9m</v>
          </cell>
          <cell r="D7104" t="str">
            <v>吨</v>
          </cell>
          <cell r="E7104">
            <v>175</v>
          </cell>
          <cell r="F7104">
            <v>45912</v>
          </cell>
          <cell r="G7104" t="str">
            <v>（中铁八局康新高速TJ4-1标）四川省甘孜州康定市新都桥镇超限载检测站</v>
          </cell>
          <cell r="H7104" t="str">
            <v>刘俊</v>
          </cell>
          <cell r="I7104">
            <v>18587764925</v>
          </cell>
        </row>
        <row r="7105">
          <cell r="A7105" t="str">
            <v>德胜恒嘉</v>
          </cell>
          <cell r="B7105" t="str">
            <v>螺纹钢</v>
          </cell>
          <cell r="C7105" t="str">
            <v>HRB400EФ20*9m</v>
          </cell>
          <cell r="D7105" t="str">
            <v>吨</v>
          </cell>
          <cell r="E7105">
            <v>175</v>
          </cell>
          <cell r="F7105">
            <v>45912</v>
          </cell>
          <cell r="G7105" t="str">
            <v>（中铁八局康新高速TJ4-1标）四川省甘孜州康定市新都桥镇超限载检测站</v>
          </cell>
          <cell r="H7105" t="str">
            <v>刘俊</v>
          </cell>
          <cell r="I7105">
            <v>18587764925</v>
          </cell>
        </row>
        <row r="7106">
          <cell r="A7106" t="str">
            <v>德胜恒嘉</v>
          </cell>
          <cell r="B7106" t="str">
            <v>螺纹钢</v>
          </cell>
          <cell r="C7106" t="str">
            <v>HRB400EФ22*9m</v>
          </cell>
          <cell r="D7106" t="str">
            <v>吨</v>
          </cell>
          <cell r="E7106">
            <v>35</v>
          </cell>
          <cell r="F7106">
            <v>45912</v>
          </cell>
          <cell r="G7106" t="str">
            <v>（中铁八局康新高速TJ4-1标）四川省甘孜州康定市新都桥镇超限载检测站</v>
          </cell>
          <cell r="H7106" t="str">
            <v>刘俊</v>
          </cell>
          <cell r="I7106">
            <v>18587764925</v>
          </cell>
        </row>
        <row r="7107">
          <cell r="A7107" t="str">
            <v>德胜恒嘉</v>
          </cell>
          <cell r="B7107" t="str">
            <v>螺纹钢</v>
          </cell>
          <cell r="C7107" t="str">
            <v>HRB500EФ25*12m</v>
          </cell>
          <cell r="D7107" t="str">
            <v>吨</v>
          </cell>
          <cell r="E7107">
            <v>35</v>
          </cell>
          <cell r="F7107">
            <v>45912</v>
          </cell>
          <cell r="G7107" t="str">
            <v>（中铁八局康新高速TJ4-1标）四川省甘孜州康定市新都桥镇超限载检测站</v>
          </cell>
          <cell r="H7107" t="str">
            <v>刘俊</v>
          </cell>
          <cell r="I7107">
            <v>18587764925</v>
          </cell>
        </row>
        <row r="7108">
          <cell r="A7108" t="str">
            <v>德胜恒嘉</v>
          </cell>
          <cell r="B7108" t="str">
            <v>螺纹钢</v>
          </cell>
          <cell r="C7108" t="str">
            <v>HRB500EФ25*9m</v>
          </cell>
          <cell r="D7108" t="str">
            <v>吨</v>
          </cell>
          <cell r="E7108">
            <v>140</v>
          </cell>
          <cell r="F7108">
            <v>45912</v>
          </cell>
          <cell r="G7108" t="str">
            <v>（中铁八局康新高速TJ4-1标）四川省甘孜州康定市新都桥镇超限载检测站</v>
          </cell>
          <cell r="H7108" t="str">
            <v>刘俊</v>
          </cell>
          <cell r="I7108">
            <v>18587764925</v>
          </cell>
        </row>
        <row r="7109">
          <cell r="A7109" t="str">
            <v>德胜恒嘉</v>
          </cell>
          <cell r="B7109" t="str">
            <v>螺纹钢</v>
          </cell>
          <cell r="C7109" t="str">
            <v>HRB400EФ28*12m</v>
          </cell>
          <cell r="D7109" t="str">
            <v>吨</v>
          </cell>
          <cell r="E7109">
            <v>70</v>
          </cell>
          <cell r="F7109">
            <v>45912</v>
          </cell>
          <cell r="G7109" t="str">
            <v>（中铁八局康新高速TJ4-1标）四川省甘孜州康定市新都桥镇超限载检测站</v>
          </cell>
          <cell r="H7109" t="str">
            <v>刘俊</v>
          </cell>
          <cell r="I7109">
            <v>18587764925</v>
          </cell>
        </row>
        <row r="7110">
          <cell r="A7110" t="str">
            <v>润耀</v>
          </cell>
          <cell r="B7110" t="str">
            <v>盘螺</v>
          </cell>
          <cell r="C7110" t="str">
            <v>HRB400E Φ12</v>
          </cell>
          <cell r="D7110" t="str">
            <v>吨</v>
          </cell>
          <cell r="E7110">
            <v>35</v>
          </cell>
          <cell r="F7110">
            <v>45912</v>
          </cell>
          <cell r="G7110" t="str">
            <v>（中铁广州局-资乐高速5标）四川省乐山市井研县希望大道116号2号钢筋厂</v>
          </cell>
          <cell r="H7110" t="str">
            <v>廖俊杰</v>
          </cell>
          <cell r="I7110">
            <v>15775100965</v>
          </cell>
        </row>
        <row r="7111">
          <cell r="A7111" t="str">
            <v>润耀</v>
          </cell>
          <cell r="B7111" t="str">
            <v>盘螺</v>
          </cell>
          <cell r="C7111" t="str">
            <v>HRB400E Φ12</v>
          </cell>
          <cell r="D7111" t="str">
            <v>吨</v>
          </cell>
          <cell r="E7111">
            <v>35</v>
          </cell>
          <cell r="F7111">
            <v>45912</v>
          </cell>
          <cell r="G7111" t="str">
            <v>（中铁广州局-资乐高速5标）四川省乐山市井研县希望大道116号1号钢筋厂</v>
          </cell>
          <cell r="H7111" t="str">
            <v>廖俊杰</v>
          </cell>
          <cell r="I7111">
            <v>15775100965</v>
          </cell>
        </row>
        <row r="7112">
          <cell r="A7112" t="str">
            <v>润耀</v>
          </cell>
          <cell r="B7112" t="str">
            <v>盘螺</v>
          </cell>
          <cell r="C7112" t="str">
            <v>HRB400E Φ12</v>
          </cell>
          <cell r="D7112" t="str">
            <v>吨</v>
          </cell>
          <cell r="E7112">
            <v>35</v>
          </cell>
          <cell r="F7112">
            <v>45912</v>
          </cell>
          <cell r="G7112" t="str">
            <v>（中铁广州局-资乐高速5标）四川省乐山市井研县希望大道116号2号梁场</v>
          </cell>
          <cell r="H7112" t="str">
            <v>廖俊杰</v>
          </cell>
          <cell r="I7112">
            <v>15775100965</v>
          </cell>
        </row>
        <row r="7113">
          <cell r="A7113" t="str">
            <v>润耀</v>
          </cell>
          <cell r="B7113" t="str">
            <v>盘螺</v>
          </cell>
          <cell r="C7113" t="str">
            <v>HRB400E Φ12</v>
          </cell>
          <cell r="D7113" t="str">
            <v>吨</v>
          </cell>
          <cell r="E7113">
            <v>5</v>
          </cell>
          <cell r="F7113">
            <v>45912</v>
          </cell>
          <cell r="G7113" t="str">
            <v>（五冶建设成都盐道街中学初中部改扩建工程）四川省成都市锦江区春熙路街道盐道街4号（盐道街中学初中部）</v>
          </cell>
          <cell r="H7113" t="str">
            <v>易前刚</v>
          </cell>
          <cell r="I7113">
            <v>18228465067</v>
          </cell>
        </row>
        <row r="7114">
          <cell r="A7114" t="str">
            <v>润耀</v>
          </cell>
          <cell r="B7114" t="str">
            <v>螺纹钢</v>
          </cell>
          <cell r="C7114" t="str">
            <v>HRB400E Φ14 9m</v>
          </cell>
          <cell r="D7114" t="str">
            <v>吨</v>
          </cell>
          <cell r="E7114">
            <v>3</v>
          </cell>
          <cell r="F7114">
            <v>45912</v>
          </cell>
          <cell r="G7114" t="str">
            <v>（五冶建设成都盐道街中学初中部改扩建工程）四川省成都市锦江区春熙路街道盐道街4号（盐道街中学初中部）</v>
          </cell>
          <cell r="H7114" t="str">
            <v>易前刚</v>
          </cell>
          <cell r="I7114">
            <v>18228465067</v>
          </cell>
        </row>
        <row r="7115">
          <cell r="A7115" t="str">
            <v>润耀</v>
          </cell>
          <cell r="B7115" t="str">
            <v>螺纹钢</v>
          </cell>
          <cell r="C7115" t="str">
            <v>HRB400E Φ16 9m</v>
          </cell>
          <cell r="D7115" t="str">
            <v>吨</v>
          </cell>
          <cell r="E7115">
            <v>9</v>
          </cell>
          <cell r="F7115">
            <v>45912</v>
          </cell>
          <cell r="G7115" t="str">
            <v>（五冶建设成都盐道街中学初中部改扩建工程）四川省成都市锦江区春熙路街道盐道街4号（盐道街中学初中部）</v>
          </cell>
          <cell r="H7115" t="str">
            <v>易前刚</v>
          </cell>
          <cell r="I7115">
            <v>18228465067</v>
          </cell>
        </row>
        <row r="7116">
          <cell r="A7116" t="str">
            <v>润耀</v>
          </cell>
          <cell r="B7116" t="str">
            <v>螺纹钢</v>
          </cell>
          <cell r="C7116" t="str">
            <v>HRB400E Φ18 9m</v>
          </cell>
          <cell r="D7116" t="str">
            <v>吨</v>
          </cell>
          <cell r="E7116">
            <v>6</v>
          </cell>
          <cell r="F7116">
            <v>45912</v>
          </cell>
          <cell r="G7116" t="str">
            <v>（五冶建设成都盐道街中学初中部改扩建工程）四川省成都市锦江区春熙路街道盐道街4号（盐道街中学初中部）</v>
          </cell>
          <cell r="H7116" t="str">
            <v>易前刚</v>
          </cell>
          <cell r="I7116">
            <v>18228465067</v>
          </cell>
        </row>
        <row r="7117">
          <cell r="A7117" t="str">
            <v>润耀</v>
          </cell>
          <cell r="B7117" t="str">
            <v>螺纹钢</v>
          </cell>
          <cell r="C7117" t="str">
            <v>HRB400E Φ20 9m</v>
          </cell>
          <cell r="D7117" t="str">
            <v>吨</v>
          </cell>
          <cell r="E7117">
            <v>3</v>
          </cell>
          <cell r="F7117">
            <v>45912</v>
          </cell>
          <cell r="G7117" t="str">
            <v>（五冶建设成都盐道街中学初中部改扩建工程）四川省成都市锦江区春熙路街道盐道街4号（盐道街中学初中部）</v>
          </cell>
          <cell r="H7117" t="str">
            <v>易前刚</v>
          </cell>
          <cell r="I7117">
            <v>18228465067</v>
          </cell>
        </row>
        <row r="7118">
          <cell r="A7118" t="str">
            <v>润耀</v>
          </cell>
          <cell r="B7118" t="str">
            <v>螺纹钢</v>
          </cell>
          <cell r="C7118" t="str">
            <v>HRB400E Φ22 9m</v>
          </cell>
          <cell r="D7118" t="str">
            <v>吨</v>
          </cell>
          <cell r="E7118">
            <v>3</v>
          </cell>
          <cell r="F7118">
            <v>45912</v>
          </cell>
          <cell r="G7118" t="str">
            <v>（五冶建设成都盐道街中学初中部改扩建工程）四川省成都市锦江区春熙路街道盐道街4号（盐道街中学初中部）</v>
          </cell>
          <cell r="H7118" t="str">
            <v>易前刚</v>
          </cell>
          <cell r="I7118">
            <v>18228465067</v>
          </cell>
        </row>
        <row r="7119">
          <cell r="A7119" t="str">
            <v>润耀</v>
          </cell>
          <cell r="B7119" t="str">
            <v>螺纹钢</v>
          </cell>
          <cell r="C7119" t="str">
            <v>HRB400E Φ25 9m</v>
          </cell>
          <cell r="D7119" t="str">
            <v>吨</v>
          </cell>
          <cell r="E7119">
            <v>6</v>
          </cell>
          <cell r="F7119">
            <v>45912</v>
          </cell>
          <cell r="G7119" t="str">
            <v>（五冶建设成都盐道街中学初中部改扩建工程）四川省成都市锦江区春熙路街道盐道街4号（盐道街中学初中部）</v>
          </cell>
          <cell r="H7119" t="str">
            <v>易前刚</v>
          </cell>
          <cell r="I7119">
            <v>18228465067</v>
          </cell>
        </row>
        <row r="7120">
          <cell r="A7120" t="str">
            <v>润耀</v>
          </cell>
          <cell r="B7120" t="str">
            <v>螺纹钢</v>
          </cell>
          <cell r="C7120" t="str">
            <v>HRB400E Φ12 9m</v>
          </cell>
          <cell r="D7120" t="str">
            <v>吨</v>
          </cell>
          <cell r="E7120">
            <v>10</v>
          </cell>
          <cell r="F7120">
            <v>45912</v>
          </cell>
          <cell r="G7120" t="str">
            <v>(五冶建设空港兴城怡心街道83亩项目)成都市双流区怡心街道高峰社区一组剑和路一段空港兴城怡心街道83亩项目中国五冶项目部</v>
          </cell>
          <cell r="H7120" t="str">
            <v>庞宇</v>
          </cell>
          <cell r="I7120">
            <v>18384171007</v>
          </cell>
        </row>
        <row r="7121">
          <cell r="A7121" t="str">
            <v>润耀</v>
          </cell>
          <cell r="B7121" t="str">
            <v>螺纹钢</v>
          </cell>
          <cell r="C7121" t="str">
            <v>HRB400E Φ14 9m</v>
          </cell>
          <cell r="D7121" t="str">
            <v>吨</v>
          </cell>
          <cell r="E7121">
            <v>25</v>
          </cell>
          <cell r="F7121">
            <v>45912</v>
          </cell>
          <cell r="G7121" t="str">
            <v>(五冶建设空港兴城怡心街道83亩项目)成都市双流区怡心街道高峰社区一组剑和路一段空港兴城怡心街道83亩项目中国五冶项目部</v>
          </cell>
          <cell r="H7121" t="str">
            <v>庞宇</v>
          </cell>
          <cell r="I7121">
            <v>18384171007</v>
          </cell>
        </row>
        <row r="7122">
          <cell r="A7122" t="str">
            <v>润耀</v>
          </cell>
          <cell r="B7122" t="str">
            <v>螺纹钢</v>
          </cell>
          <cell r="C7122" t="str">
            <v>HRB500E Φ25 12m</v>
          </cell>
          <cell r="D7122" t="str">
            <v>吨</v>
          </cell>
          <cell r="E7122">
            <v>11</v>
          </cell>
          <cell r="F7122">
            <v>45912</v>
          </cell>
          <cell r="G7122" t="str">
            <v>(乐山市校地共建产教融合基地建设项目二标段)四川省乐山市市中区苏稽镇</v>
          </cell>
          <cell r="H7122" t="str">
            <v>彭江涛</v>
          </cell>
          <cell r="I7122">
            <v>13990276572</v>
          </cell>
        </row>
        <row r="7123">
          <cell r="A7123" t="str">
            <v>润耀</v>
          </cell>
          <cell r="B7123" t="str">
            <v>盘螺</v>
          </cell>
          <cell r="C7123" t="str">
            <v>HRB400E Φ12</v>
          </cell>
          <cell r="D7123" t="str">
            <v>吨</v>
          </cell>
          <cell r="E7123">
            <v>57.5</v>
          </cell>
          <cell r="F7123">
            <v>45912</v>
          </cell>
          <cell r="G7123" t="str">
            <v>(乐山市校地共建产教融合基地建设项目二标段)四川省乐山市市中区苏稽镇</v>
          </cell>
          <cell r="H7123" t="str">
            <v>彭江涛</v>
          </cell>
          <cell r="I7123">
            <v>13990276572</v>
          </cell>
        </row>
        <row r="7124">
          <cell r="A7124" t="str">
            <v>润耀</v>
          </cell>
          <cell r="B7124" t="str">
            <v>盘螺</v>
          </cell>
          <cell r="C7124" t="str">
            <v>HRB400EФ10</v>
          </cell>
          <cell r="D7124" t="str">
            <v>吨</v>
          </cell>
          <cell r="E7124">
            <v>10</v>
          </cell>
          <cell r="F7124">
            <v>45912</v>
          </cell>
          <cell r="G7124" t="str">
            <v>（中核中原-温江北林医养综合体项目）四川省成都市温江区万春大道第三人民医院东</v>
          </cell>
          <cell r="H7124" t="str">
            <v>蔡杰</v>
          </cell>
          <cell r="I7124">
            <v>18875129329</v>
          </cell>
        </row>
        <row r="7125">
          <cell r="A7125" t="str">
            <v>润耀</v>
          </cell>
          <cell r="B7125" t="str">
            <v>螺纹钢</v>
          </cell>
          <cell r="C7125" t="str">
            <v>HRB400EФ12*9m</v>
          </cell>
          <cell r="D7125" t="str">
            <v>吨</v>
          </cell>
          <cell r="E7125">
            <v>25</v>
          </cell>
          <cell r="F7125">
            <v>45912</v>
          </cell>
          <cell r="G7125" t="str">
            <v>（中核中原-温江北林医养综合体项目）四川省成都市温江区万春大道第三人民医院东</v>
          </cell>
          <cell r="H7125" t="str">
            <v>蔡杰</v>
          </cell>
          <cell r="I7125">
            <v>18875129329</v>
          </cell>
        </row>
        <row r="7126">
          <cell r="A7126" t="str">
            <v>润耀</v>
          </cell>
          <cell r="B7126" t="str">
            <v>螺纹钢</v>
          </cell>
          <cell r="C7126" t="str">
            <v>HRB400EФ14*12m</v>
          </cell>
          <cell r="D7126" t="str">
            <v>吨</v>
          </cell>
          <cell r="E7126">
            <v>6</v>
          </cell>
          <cell r="F7126">
            <v>45912</v>
          </cell>
          <cell r="G7126" t="str">
            <v>（中核中原-温江北林医养综合体项目）四川省成都市温江区万春大道第三人民医院东</v>
          </cell>
          <cell r="H7126" t="str">
            <v>蔡杰</v>
          </cell>
          <cell r="I7126">
            <v>18875129329</v>
          </cell>
        </row>
        <row r="7127">
          <cell r="A7127" t="str">
            <v>润耀</v>
          </cell>
          <cell r="B7127" t="str">
            <v>螺纹钢</v>
          </cell>
          <cell r="C7127" t="str">
            <v>HRB500EФ14*9m</v>
          </cell>
          <cell r="D7127" t="str">
            <v>吨</v>
          </cell>
          <cell r="E7127">
            <v>20</v>
          </cell>
          <cell r="F7127">
            <v>45912</v>
          </cell>
          <cell r="G7127" t="str">
            <v>（中核中原-温江北林医养综合体项目）四川省成都市温江区万春大道第三人民医院东</v>
          </cell>
          <cell r="H7127" t="str">
            <v>蔡杰</v>
          </cell>
          <cell r="I7127">
            <v>18875129329</v>
          </cell>
        </row>
        <row r="7128">
          <cell r="A7128" t="str">
            <v>润耀</v>
          </cell>
          <cell r="B7128" t="str">
            <v>螺纹钢</v>
          </cell>
          <cell r="C7128" t="str">
            <v>HRB500EФ16*9m</v>
          </cell>
          <cell r="D7128" t="str">
            <v>吨</v>
          </cell>
          <cell r="E7128">
            <v>60</v>
          </cell>
          <cell r="F7128">
            <v>45912</v>
          </cell>
          <cell r="G7128" t="str">
            <v>（中核中原-温江北林医养综合体项目）四川省成都市温江区万春大道第三人民医院东</v>
          </cell>
          <cell r="H7128" t="str">
            <v>蔡杰</v>
          </cell>
          <cell r="I7128">
            <v>18875129329</v>
          </cell>
        </row>
        <row r="7129">
          <cell r="A7129" t="str">
            <v>润耀</v>
          </cell>
          <cell r="B7129" t="str">
            <v>螺纹钢</v>
          </cell>
          <cell r="C7129" t="str">
            <v>HRB500EФ20*9m</v>
          </cell>
          <cell r="D7129" t="str">
            <v>吨</v>
          </cell>
          <cell r="E7129">
            <v>10</v>
          </cell>
          <cell r="F7129">
            <v>45912</v>
          </cell>
          <cell r="G7129" t="str">
            <v>（中核中原-温江北林医养综合体项目）四川省成都市温江区万春大道第三人民医院东</v>
          </cell>
          <cell r="H7129" t="str">
            <v>蔡杰</v>
          </cell>
          <cell r="I7129">
            <v>18875129329</v>
          </cell>
        </row>
        <row r="7130">
          <cell r="A7130" t="str">
            <v>润耀</v>
          </cell>
          <cell r="B7130" t="str">
            <v>螺纹钢</v>
          </cell>
          <cell r="C7130" t="str">
            <v>HRB500EФ20*12m</v>
          </cell>
          <cell r="D7130" t="str">
            <v>吨</v>
          </cell>
          <cell r="E7130">
            <v>13</v>
          </cell>
          <cell r="F7130">
            <v>45912</v>
          </cell>
          <cell r="G7130" t="str">
            <v>（中核中原-温江北林医养综合体项目）四川省成都市温江区万春大道第三人民医院东</v>
          </cell>
          <cell r="H7130" t="str">
            <v>蔡杰</v>
          </cell>
          <cell r="I7130">
            <v>18875129329</v>
          </cell>
        </row>
        <row r="7131">
          <cell r="A7131" t="str">
            <v>润耀</v>
          </cell>
          <cell r="B7131" t="str">
            <v>螺纹钢</v>
          </cell>
          <cell r="C7131" t="str">
            <v>HRB500EФ25*9m</v>
          </cell>
          <cell r="D7131" t="str">
            <v>吨</v>
          </cell>
          <cell r="E7131">
            <v>25</v>
          </cell>
          <cell r="F7131">
            <v>45912</v>
          </cell>
          <cell r="G7131" t="str">
            <v>（中核中原-温江北林医养综合体项目）四川省成都市温江区万春大道第三人民医院东</v>
          </cell>
          <cell r="H7131" t="str">
            <v>蔡杰</v>
          </cell>
          <cell r="I7131">
            <v>18875129329</v>
          </cell>
        </row>
        <row r="7132">
          <cell r="A7132" t="str">
            <v>润耀</v>
          </cell>
          <cell r="B7132" t="str">
            <v>螺纹钢</v>
          </cell>
          <cell r="C7132" t="str">
            <v>HRB500EФ28*12m</v>
          </cell>
          <cell r="D7132" t="str">
            <v>吨</v>
          </cell>
          <cell r="E7132">
            <v>40</v>
          </cell>
          <cell r="F7132">
            <v>45912</v>
          </cell>
          <cell r="G7132" t="str">
            <v>（中核中原-温江北林医养综合体项目）四川省成都市温江区万春大道第三人民医院东</v>
          </cell>
          <cell r="H7132" t="str">
            <v>蔡杰</v>
          </cell>
          <cell r="I7132">
            <v>18875129329</v>
          </cell>
        </row>
        <row r="7133">
          <cell r="A7133" t="str">
            <v>润耀</v>
          </cell>
          <cell r="B7133" t="str">
            <v>螺纹钢</v>
          </cell>
          <cell r="C7133" t="str">
            <v>HRB400EФ12*9m</v>
          </cell>
          <cell r="D7133" t="str">
            <v>吨</v>
          </cell>
          <cell r="E7133">
            <v>105</v>
          </cell>
          <cell r="F7133">
            <v>45912</v>
          </cell>
          <cell r="G7133" t="str">
            <v>（中铁八局康新高速TJ4-1标）四川省甘孜州康定市新都桥镇超限载检测站</v>
          </cell>
          <cell r="H7133" t="str">
            <v>刘俊</v>
          </cell>
          <cell r="I7133">
            <v>18587764925</v>
          </cell>
        </row>
        <row r="7134">
          <cell r="A7134" t="str">
            <v>润耀</v>
          </cell>
          <cell r="B7134" t="str">
            <v>盘螺</v>
          </cell>
          <cell r="C7134" t="str">
            <v>HRB400EΦ8</v>
          </cell>
          <cell r="D7134" t="str">
            <v>吨</v>
          </cell>
          <cell r="E7134">
            <v>28</v>
          </cell>
          <cell r="F7134">
            <v>45913</v>
          </cell>
          <cell r="G7134" t="str">
            <v>（中铁九桥康新高速TJ1-3标）四川省甘孜州康定市折多塘村车管所旁（使用德胜、威钢、成实）</v>
          </cell>
          <cell r="H7134" t="str">
            <v>王营光</v>
          </cell>
          <cell r="I7134">
            <v>13479287250</v>
          </cell>
        </row>
        <row r="7135">
          <cell r="A7135" t="str">
            <v>润耀</v>
          </cell>
          <cell r="B7135" t="str">
            <v>螺纹钢</v>
          </cell>
          <cell r="C7135" t="str">
            <v>HRB400EФ16*9m</v>
          </cell>
          <cell r="D7135" t="str">
            <v>吨</v>
          </cell>
          <cell r="E7135">
            <v>3</v>
          </cell>
          <cell r="F7135">
            <v>45913</v>
          </cell>
          <cell r="G7135" t="str">
            <v>（中铁九桥康新高速TJ1-3标）四川省甘孜州康定市折多塘村车管所旁（使用德胜、威钢、成实）</v>
          </cell>
          <cell r="H7135" t="str">
            <v>王营光</v>
          </cell>
          <cell r="I7135">
            <v>13479287250</v>
          </cell>
        </row>
        <row r="7136">
          <cell r="A7136" t="str">
            <v>润耀</v>
          </cell>
          <cell r="B7136" t="str">
            <v>螺纹钢</v>
          </cell>
          <cell r="C7136" t="str">
            <v>HRB400EФ20*9m</v>
          </cell>
          <cell r="D7136" t="str">
            <v>吨</v>
          </cell>
          <cell r="E7136">
            <v>3</v>
          </cell>
          <cell r="F7136">
            <v>45913</v>
          </cell>
          <cell r="G7136" t="str">
            <v>（中铁九桥康新高速TJ1-3标）四川省甘孜州康定市折多塘村车管所旁（使用德胜、威钢、成实）</v>
          </cell>
          <cell r="H7136" t="str">
            <v>王营光</v>
          </cell>
          <cell r="I7136">
            <v>13479287250</v>
          </cell>
        </row>
        <row r="7137">
          <cell r="A7137" t="str">
            <v>德胜</v>
          </cell>
          <cell r="B7137" t="str">
            <v>螺纹钢</v>
          </cell>
          <cell r="C7137" t="str">
            <v>HRB400E 22mm*9米</v>
          </cell>
          <cell r="D7137" t="str">
            <v>吨</v>
          </cell>
          <cell r="E7137">
            <v>12</v>
          </cell>
          <cell r="F7137">
            <v>45913</v>
          </cell>
          <cell r="G7137" t="str">
            <v>（中铁十局-资乐高速4标）四川省眉山市仁寿县彰加镇促进村中铁十局2#钢筋厂</v>
          </cell>
          <cell r="H7137" t="str">
            <v>杨飞</v>
          </cell>
          <cell r="I7137">
            <v>15667998777</v>
          </cell>
        </row>
        <row r="7138">
          <cell r="A7138" t="str">
            <v>德胜</v>
          </cell>
          <cell r="B7138" t="str">
            <v>螺纹钢</v>
          </cell>
          <cell r="C7138" t="str">
            <v>HRB400E 20mm*9米</v>
          </cell>
          <cell r="D7138" t="str">
            <v>吨</v>
          </cell>
          <cell r="E7138">
            <v>22</v>
          </cell>
          <cell r="F7138">
            <v>45913</v>
          </cell>
          <cell r="G7138" t="str">
            <v>（中铁十局-资乐高速4标）四川省眉山市仁寿县彰加镇促进村中铁十局2#钢筋厂</v>
          </cell>
          <cell r="H7138" t="str">
            <v>杨飞</v>
          </cell>
          <cell r="I7138">
            <v>15667998777</v>
          </cell>
        </row>
        <row r="7139">
          <cell r="A7139" t="str">
            <v>德胜</v>
          </cell>
          <cell r="B7139" t="str">
            <v>螺纹钢</v>
          </cell>
          <cell r="C7139" t="str">
            <v>HRB400E Φ32 12m</v>
          </cell>
          <cell r="D7139" t="str">
            <v>吨</v>
          </cell>
          <cell r="E7139">
            <v>35</v>
          </cell>
          <cell r="F7139">
            <v>45913</v>
          </cell>
          <cell r="G7139" t="str">
            <v>（中铁三局成渝扩容ZCB3-1项目部）内江市胜利收费站红绿灯500米</v>
          </cell>
          <cell r="H7139" t="str">
            <v>王岩</v>
          </cell>
          <cell r="I7139">
            <v>17634813323</v>
          </cell>
        </row>
        <row r="7140">
          <cell r="A7140" t="str">
            <v>德胜</v>
          </cell>
          <cell r="B7140" t="str">
            <v>螺纹钢</v>
          </cell>
          <cell r="C7140" t="str">
            <v>HRB400E Φ25 9m</v>
          </cell>
          <cell r="D7140" t="str">
            <v>吨</v>
          </cell>
          <cell r="E7140">
            <v>25</v>
          </cell>
          <cell r="F7140">
            <v>45913</v>
          </cell>
          <cell r="G7140" t="str">
            <v>（中铁三局成渝扩容ZCB3-1项目部）内江市胜利收费站红绿灯500米</v>
          </cell>
          <cell r="H7140" t="str">
            <v>王岩</v>
          </cell>
          <cell r="I7140">
            <v>17634813323</v>
          </cell>
        </row>
        <row r="7141">
          <cell r="A7141" t="str">
            <v>德胜</v>
          </cell>
          <cell r="B7141" t="str">
            <v>螺纹钢</v>
          </cell>
          <cell r="C7141" t="str">
            <v>HRB400E Φ20 9m</v>
          </cell>
          <cell r="D7141" t="str">
            <v>吨</v>
          </cell>
          <cell r="E7141">
            <v>10</v>
          </cell>
          <cell r="F7141">
            <v>45913</v>
          </cell>
          <cell r="G7141" t="str">
            <v>（中铁三局成渝扩容ZCB3-1项目部）内江市胜利收费站红绿灯500米</v>
          </cell>
          <cell r="H7141" t="str">
            <v>王岩</v>
          </cell>
          <cell r="I7141">
            <v>17634813323</v>
          </cell>
        </row>
        <row r="7142">
          <cell r="A7142" t="str">
            <v>德胜</v>
          </cell>
          <cell r="B7142" t="str">
            <v>螺纹钢</v>
          </cell>
          <cell r="C7142" t="str">
            <v>HRB400E Φ12 12m</v>
          </cell>
          <cell r="D7142" t="str">
            <v>吨</v>
          </cell>
          <cell r="E7142">
            <v>70</v>
          </cell>
          <cell r="F7142">
            <v>45913</v>
          </cell>
          <cell r="G7142" t="str">
            <v>（中铁五局-成渝扩容3标）四川省资阳市雁江区伍隍镇铺子村雁江区X138</v>
          </cell>
          <cell r="H7142" t="str">
            <v>王健</v>
          </cell>
          <cell r="I7142">
            <v>17726168395</v>
          </cell>
        </row>
        <row r="7143">
          <cell r="A7143" t="str">
            <v>德胜</v>
          </cell>
          <cell r="B7143" t="str">
            <v>螺纹钢</v>
          </cell>
          <cell r="C7143" t="str">
            <v>HRB400E Φ22 12m</v>
          </cell>
          <cell r="D7143" t="str">
            <v>吨</v>
          </cell>
          <cell r="E7143">
            <v>35</v>
          </cell>
          <cell r="F7143">
            <v>45913</v>
          </cell>
          <cell r="G7143" t="str">
            <v>（中铁五局-成渝扩容3标）四川省资阳市雁江区伍隍镇铺子村雁江区X138</v>
          </cell>
          <cell r="H7143" t="str">
            <v>王健</v>
          </cell>
          <cell r="I7143">
            <v>17726168395</v>
          </cell>
        </row>
        <row r="7144">
          <cell r="A7144" t="str">
            <v>德胜</v>
          </cell>
          <cell r="B7144" t="str">
            <v>螺纹钢</v>
          </cell>
          <cell r="C7144" t="str">
            <v>HRB400E Φ12×9米</v>
          </cell>
          <cell r="D7144" t="str">
            <v>吨</v>
          </cell>
          <cell r="E7144">
            <v>22</v>
          </cell>
          <cell r="F7144">
            <v>45913</v>
          </cell>
          <cell r="G7144" t="str">
            <v>（自永1标八局二分公司二分部）自贡市仙市枢纽</v>
          </cell>
          <cell r="H7144" t="str">
            <v>李锐</v>
          </cell>
          <cell r="I7144">
            <v>13890668545</v>
          </cell>
        </row>
        <row r="7145">
          <cell r="A7145" t="str">
            <v>德胜</v>
          </cell>
          <cell r="B7145" t="str">
            <v>螺纹钢</v>
          </cell>
          <cell r="C7145" t="str">
            <v>HRB400E Φ28×9米</v>
          </cell>
          <cell r="D7145" t="str">
            <v>吨</v>
          </cell>
          <cell r="E7145">
            <v>14</v>
          </cell>
          <cell r="F7145">
            <v>45913</v>
          </cell>
          <cell r="G7145" t="str">
            <v>（自永1标八局二分公司二分部）自贡市仙市枢纽</v>
          </cell>
          <cell r="H7145" t="str">
            <v>李锐</v>
          </cell>
          <cell r="I7145">
            <v>13890668545</v>
          </cell>
        </row>
        <row r="7146">
          <cell r="A7146" t="str">
            <v>润耀</v>
          </cell>
          <cell r="B7146" t="str">
            <v>螺纹钢</v>
          </cell>
          <cell r="C7146" t="str">
            <v>HRB500E Φ28 12m</v>
          </cell>
          <cell r="D7146" t="str">
            <v>吨</v>
          </cell>
          <cell r="E7146">
            <v>35</v>
          </cell>
          <cell r="F7146">
            <v>45914</v>
          </cell>
          <cell r="G7146" t="str">
            <v>（中铁广州局-资乐高速5标）四川省眉山市东坡区多悦镇挖治田</v>
          </cell>
          <cell r="H7146" t="str">
            <v>伍红林</v>
          </cell>
          <cell r="I7146">
            <v>18683860677</v>
          </cell>
        </row>
        <row r="7147">
          <cell r="A7147" t="str">
            <v>润耀</v>
          </cell>
          <cell r="B7147" t="str">
            <v>盘螺</v>
          </cell>
          <cell r="C7147" t="str">
            <v>HRB400E Φ12</v>
          </cell>
          <cell r="D7147" t="str">
            <v>吨</v>
          </cell>
          <cell r="E7147">
            <v>70</v>
          </cell>
          <cell r="F7147">
            <v>45914</v>
          </cell>
          <cell r="G7147" t="str">
            <v>（中铁广州局-资乐高速5标）四川省乐山市井研县希望大道116号2号梁场</v>
          </cell>
          <cell r="H7147" t="str">
            <v>廖俊杰</v>
          </cell>
          <cell r="I7147">
            <v>15775100965</v>
          </cell>
        </row>
        <row r="7148">
          <cell r="A7148" t="str">
            <v>润耀</v>
          </cell>
          <cell r="B7148" t="str">
            <v>盘螺</v>
          </cell>
          <cell r="C7148" t="str">
            <v>HRB400E Φ12</v>
          </cell>
          <cell r="D7148" t="str">
            <v>吨</v>
          </cell>
          <cell r="E7148">
            <v>35</v>
          </cell>
          <cell r="F7148">
            <v>45914</v>
          </cell>
          <cell r="G7148" t="str">
            <v>（中铁五局-成渝扩容3标）四川省资阳市雁江区伍隍镇铺子村雁江区X138</v>
          </cell>
          <cell r="H7148" t="str">
            <v>王健</v>
          </cell>
          <cell r="I7148">
            <v>17726168395</v>
          </cell>
        </row>
        <row r="7149">
          <cell r="A7149" t="str">
            <v>鑫泉</v>
          </cell>
          <cell r="B7149" t="str">
            <v>盘螺</v>
          </cell>
          <cell r="C7149" t="str">
            <v>HRB400E Φ8</v>
          </cell>
          <cell r="D7149" t="str">
            <v>吨</v>
          </cell>
          <cell r="E7149">
            <v>3</v>
          </cell>
          <cell r="F7149">
            <v>45914</v>
          </cell>
          <cell r="G7149" t="str">
            <v>（中拓眉山视高学校）四川省眉山天府新区视高街道片区川港大道 中国五冶集团西藏完全中学工程项目</v>
          </cell>
          <cell r="H7149" t="str">
            <v>黄一峰</v>
          </cell>
          <cell r="I7149">
            <v>18650299633</v>
          </cell>
        </row>
        <row r="7150">
          <cell r="A7150" t="str">
            <v>鑫泉</v>
          </cell>
          <cell r="B7150" t="str">
            <v>盘螺</v>
          </cell>
          <cell r="C7150" t="str">
            <v>HRB400E Φ10</v>
          </cell>
          <cell r="D7150" t="str">
            <v>吨</v>
          </cell>
          <cell r="E7150">
            <v>80</v>
          </cell>
          <cell r="F7150">
            <v>45914</v>
          </cell>
          <cell r="G7150" t="str">
            <v>（中拓眉山视高学校）四川省眉山天府新区视高街道片区川港大道 中国五冶集团西藏完全中学工程项目</v>
          </cell>
          <cell r="H7150" t="str">
            <v>黄一峰</v>
          </cell>
          <cell r="I7150">
            <v>18650299633</v>
          </cell>
        </row>
        <row r="7151">
          <cell r="A7151" t="str">
            <v>鑫泉</v>
          </cell>
          <cell r="B7151" t="str">
            <v>盘螺</v>
          </cell>
          <cell r="C7151" t="str">
            <v>HRB400E Φ12</v>
          </cell>
          <cell r="D7151" t="str">
            <v>吨</v>
          </cell>
          <cell r="E7151">
            <v>10</v>
          </cell>
          <cell r="F7151">
            <v>45914</v>
          </cell>
          <cell r="G7151" t="str">
            <v>（中拓眉山视高学校）四川省眉山天府新区视高街道片区川港大道 中国五冶集团西藏完全中学工程项目</v>
          </cell>
          <cell r="H7151" t="str">
            <v>黄一峰</v>
          </cell>
          <cell r="I7151">
            <v>18650299633</v>
          </cell>
        </row>
        <row r="7152">
          <cell r="A7152" t="str">
            <v>鑫泉</v>
          </cell>
          <cell r="B7152" t="str">
            <v>螺纹钢</v>
          </cell>
          <cell r="C7152" t="str">
            <v>HRB400E Φ14</v>
          </cell>
          <cell r="D7152" t="str">
            <v>吨</v>
          </cell>
          <cell r="E7152">
            <v>15</v>
          </cell>
          <cell r="F7152">
            <v>45914</v>
          </cell>
          <cell r="G7152" t="str">
            <v>（中拓眉山视高学校）四川省眉山天府新区视高街道片区川港大道 中国五冶集团西藏完全中学工程项目</v>
          </cell>
          <cell r="H7152" t="str">
            <v>黄一峰</v>
          </cell>
          <cell r="I7152">
            <v>18650299633</v>
          </cell>
        </row>
        <row r="7153">
          <cell r="A7153" t="str">
            <v>鑫泉</v>
          </cell>
          <cell r="B7153" t="str">
            <v>螺纹钢</v>
          </cell>
          <cell r="C7153" t="str">
            <v>HRB400E Φ16</v>
          </cell>
          <cell r="D7153" t="str">
            <v>吨</v>
          </cell>
          <cell r="E7153">
            <v>10</v>
          </cell>
          <cell r="F7153">
            <v>45914</v>
          </cell>
          <cell r="G7153" t="str">
            <v>（中拓眉山视高学校）四川省眉山天府新区视高街道片区川港大道 中国五冶集团西藏完全中学工程项目</v>
          </cell>
          <cell r="H7153" t="str">
            <v>黄一峰</v>
          </cell>
          <cell r="I7153">
            <v>18650299633</v>
          </cell>
        </row>
        <row r="7154">
          <cell r="A7154" t="str">
            <v>鑫泉</v>
          </cell>
          <cell r="B7154" t="str">
            <v>螺纹钢</v>
          </cell>
          <cell r="C7154" t="str">
            <v>HRB400E Φ18</v>
          </cell>
          <cell r="D7154" t="str">
            <v>吨</v>
          </cell>
          <cell r="E7154">
            <v>20</v>
          </cell>
          <cell r="F7154">
            <v>45914</v>
          </cell>
          <cell r="G7154" t="str">
            <v>（中拓眉山视高学校）四川省眉山天府新区视高街道片区川港大道 中国五冶集团西藏完全中学工程项目</v>
          </cell>
          <cell r="H7154" t="str">
            <v>黄一峰</v>
          </cell>
          <cell r="I7154">
            <v>18650299633</v>
          </cell>
        </row>
        <row r="7155">
          <cell r="A7155" t="str">
            <v>鑫泉</v>
          </cell>
          <cell r="B7155" t="str">
            <v>螺纹钢</v>
          </cell>
          <cell r="C7155" t="str">
            <v>HRB400E Φ20</v>
          </cell>
          <cell r="D7155" t="str">
            <v>吨</v>
          </cell>
          <cell r="E7155">
            <v>80</v>
          </cell>
          <cell r="F7155">
            <v>45914</v>
          </cell>
          <cell r="G7155" t="str">
            <v>（中拓眉山视高学校）四川省眉山天府新区视高街道片区川港大道 中国五冶集团西藏完全中学工程项目</v>
          </cell>
          <cell r="H7155" t="str">
            <v>黄一峰</v>
          </cell>
          <cell r="I7155">
            <v>18650299633</v>
          </cell>
        </row>
        <row r="7156">
          <cell r="A7156" t="str">
            <v>鑫泉</v>
          </cell>
          <cell r="B7156" t="str">
            <v>螺纹钢</v>
          </cell>
          <cell r="C7156" t="str">
            <v>HRB400E Φ22</v>
          </cell>
          <cell r="D7156" t="str">
            <v>吨</v>
          </cell>
          <cell r="E7156">
            <v>60</v>
          </cell>
          <cell r="F7156">
            <v>45914</v>
          </cell>
          <cell r="G7156" t="str">
            <v>（中拓眉山视高学校）四川省眉山天府新区视高街道片区川港大道 中国五冶集团西藏完全中学工程项目</v>
          </cell>
          <cell r="H7156" t="str">
            <v>黄一峰</v>
          </cell>
          <cell r="I7156">
            <v>18650299633</v>
          </cell>
        </row>
        <row r="7157">
          <cell r="A7157" t="str">
            <v>鑫泉</v>
          </cell>
          <cell r="B7157" t="str">
            <v>螺纹钢</v>
          </cell>
          <cell r="C7157" t="str">
            <v>HRB500E Φ25</v>
          </cell>
          <cell r="D7157" t="str">
            <v>吨</v>
          </cell>
          <cell r="E7157">
            <v>30</v>
          </cell>
          <cell r="F7157">
            <v>45914</v>
          </cell>
          <cell r="G7157" t="str">
            <v>（中拓眉山视高学校）四川省眉山天府新区视高街道片区川港大道 中国五冶集团西藏完全中学工程项目</v>
          </cell>
          <cell r="H7157" t="str">
            <v>黄一峰</v>
          </cell>
          <cell r="I7157">
            <v>18650299633</v>
          </cell>
        </row>
        <row r="7158">
          <cell r="A7158" t="str">
            <v>鑫泉</v>
          </cell>
          <cell r="B7158" t="str">
            <v>螺纹钢</v>
          </cell>
          <cell r="C7158" t="str">
            <v>HRB500E Φ32</v>
          </cell>
          <cell r="D7158" t="str">
            <v>吨</v>
          </cell>
          <cell r="E7158">
            <v>60</v>
          </cell>
          <cell r="F7158">
            <v>45914</v>
          </cell>
          <cell r="G7158" t="str">
            <v>（中拓眉山视高学校）四川省眉山天府新区视高街道片区川港大道 中国五冶集团西藏完全中学工程项目</v>
          </cell>
          <cell r="H7158" t="str">
            <v>黄一峰</v>
          </cell>
          <cell r="I7158">
            <v>18650299633</v>
          </cell>
        </row>
        <row r="7159">
          <cell r="A7159" t="str">
            <v>鑫泉</v>
          </cell>
          <cell r="B7159" t="str">
            <v>盘螺</v>
          </cell>
          <cell r="C7159" t="str">
            <v>HRB400E Φ8</v>
          </cell>
          <cell r="D7159" t="str">
            <v>吨</v>
          </cell>
          <cell r="E7159">
            <v>3</v>
          </cell>
          <cell r="F7159">
            <v>45914</v>
          </cell>
          <cell r="G7159" t="str">
            <v>（中拓眉山视高学校）四川省眉山天府新区视高街道片区川港大道 中国五冶集团西藏完全中学工程项目</v>
          </cell>
          <cell r="H7159" t="str">
            <v>黄一峰</v>
          </cell>
          <cell r="I7159">
            <v>18650299633</v>
          </cell>
        </row>
        <row r="7160">
          <cell r="A7160" t="str">
            <v>鑫泉</v>
          </cell>
          <cell r="B7160" t="str">
            <v>盘螺</v>
          </cell>
          <cell r="C7160" t="str">
            <v>HRB400E Φ10</v>
          </cell>
          <cell r="D7160" t="str">
            <v>吨</v>
          </cell>
          <cell r="E7160">
            <v>60</v>
          </cell>
          <cell r="F7160">
            <v>45914</v>
          </cell>
          <cell r="G7160" t="str">
            <v>（中拓眉山视高学校）四川省眉山天府新区视高街道片区川港大道 中国五冶集团西藏完全中学工程项目</v>
          </cell>
          <cell r="H7160" t="str">
            <v>黄一峰</v>
          </cell>
          <cell r="I7160">
            <v>18650299633</v>
          </cell>
        </row>
        <row r="7161">
          <cell r="A7161" t="str">
            <v>鑫泉</v>
          </cell>
          <cell r="B7161" t="str">
            <v>盘螺</v>
          </cell>
          <cell r="C7161" t="str">
            <v>HRB400E Φ12</v>
          </cell>
          <cell r="D7161" t="str">
            <v>吨</v>
          </cell>
          <cell r="E7161">
            <v>10</v>
          </cell>
          <cell r="F7161">
            <v>45914</v>
          </cell>
          <cell r="G7161" t="str">
            <v>（中拓眉山视高学校）四川省眉山天府新区视高街道片区川港大道 中国五冶集团西藏完全中学工程项目</v>
          </cell>
          <cell r="H7161" t="str">
            <v>黄一峰</v>
          </cell>
          <cell r="I7161">
            <v>18650299633</v>
          </cell>
        </row>
        <row r="7162">
          <cell r="A7162" t="str">
            <v>鑫泉</v>
          </cell>
          <cell r="B7162" t="str">
            <v>螺纹钢</v>
          </cell>
          <cell r="C7162" t="str">
            <v>HRB400E Φ14</v>
          </cell>
          <cell r="D7162" t="str">
            <v>吨</v>
          </cell>
          <cell r="E7162">
            <v>10</v>
          </cell>
          <cell r="F7162">
            <v>45914</v>
          </cell>
          <cell r="G7162" t="str">
            <v>（中拓眉山视高学校）四川省眉山天府新区视高街道片区川港大道 中国五冶集团西藏完全中学工程项目</v>
          </cell>
          <cell r="H7162" t="str">
            <v>黄一峰</v>
          </cell>
          <cell r="I7162">
            <v>18650299633</v>
          </cell>
        </row>
        <row r="7163">
          <cell r="A7163" t="str">
            <v>鑫泉</v>
          </cell>
          <cell r="B7163" t="str">
            <v>螺纹钢</v>
          </cell>
          <cell r="C7163" t="str">
            <v>HRB400E Φ18</v>
          </cell>
          <cell r="D7163" t="str">
            <v>吨</v>
          </cell>
          <cell r="E7163">
            <v>40</v>
          </cell>
          <cell r="F7163">
            <v>45914</v>
          </cell>
          <cell r="G7163" t="str">
            <v>（中拓眉山视高学校）四川省眉山天府新区视高街道片区川港大道 中国五冶集团西藏完全中学工程项目</v>
          </cell>
          <cell r="H7163" t="str">
            <v>黄一峰</v>
          </cell>
          <cell r="I7163">
            <v>18650299633</v>
          </cell>
        </row>
        <row r="7164">
          <cell r="A7164" t="str">
            <v>鑫泉</v>
          </cell>
          <cell r="B7164" t="str">
            <v>螺纹钢</v>
          </cell>
          <cell r="C7164" t="str">
            <v>HRB400E Φ20</v>
          </cell>
          <cell r="D7164" t="str">
            <v>吨</v>
          </cell>
          <cell r="E7164">
            <v>47</v>
          </cell>
          <cell r="F7164">
            <v>45914</v>
          </cell>
          <cell r="G7164" t="str">
            <v>（中拓眉山视高学校）四川省眉山天府新区视高街道片区川港大道 中国五冶集团西藏完全中学工程项目</v>
          </cell>
          <cell r="H7164" t="str">
            <v>黄一峰</v>
          </cell>
          <cell r="I7164">
            <v>18650299633</v>
          </cell>
        </row>
        <row r="7165">
          <cell r="A7165" t="str">
            <v>鑫泉</v>
          </cell>
          <cell r="B7165" t="str">
            <v>螺纹钢</v>
          </cell>
          <cell r="C7165" t="str">
            <v>HRB400E Φ22</v>
          </cell>
          <cell r="D7165" t="str">
            <v>吨</v>
          </cell>
          <cell r="E7165">
            <v>40</v>
          </cell>
          <cell r="F7165">
            <v>45914</v>
          </cell>
          <cell r="G7165" t="str">
            <v>（中拓眉山视高学校）四川省眉山天府新区视高街道片区川港大道 中国五冶集团西藏完全中学工程项目</v>
          </cell>
          <cell r="H7165" t="str">
            <v>黄一峰</v>
          </cell>
          <cell r="I7165">
            <v>18650299633</v>
          </cell>
        </row>
        <row r="7166">
          <cell r="A7166" t="str">
            <v>德胜恒嘉</v>
          </cell>
          <cell r="B7166" t="str">
            <v>螺纹钢</v>
          </cell>
          <cell r="C7166" t="str">
            <v>HRB400EФ12*12m</v>
          </cell>
          <cell r="D7166" t="str">
            <v>吨</v>
          </cell>
          <cell r="E7166">
            <v>70</v>
          </cell>
          <cell r="F7166">
            <v>45914</v>
          </cell>
          <cell r="G7166" t="str">
            <v>（中铁六局呼和公司康新高速TJ4-2标）四川省甘孜藏族自治州康定市新都桥镇东俄罗三村中建八局搅拌站旁</v>
          </cell>
          <cell r="H7166" t="str">
            <v>许文刚</v>
          </cell>
          <cell r="I7166">
            <v>15848808186</v>
          </cell>
        </row>
        <row r="7167">
          <cell r="A7167" t="str">
            <v>德胜</v>
          </cell>
          <cell r="B7167" t="str">
            <v>螺纹钢</v>
          </cell>
          <cell r="C7167" t="str">
            <v>HRB400EФ16*9m</v>
          </cell>
          <cell r="D7167" t="str">
            <v>吨</v>
          </cell>
          <cell r="E7167">
            <v>3</v>
          </cell>
          <cell r="F7167">
            <v>45914</v>
          </cell>
          <cell r="G7167" t="str">
            <v>（成铁西物-成都地铁5号线项目）成都市武侯区天府一街与昆华路交叉口成铁工程总承包公司川大路项目部</v>
          </cell>
          <cell r="H7167" t="str">
            <v>黄永福</v>
          </cell>
          <cell r="I7167" t="str">
            <v>15982823571</v>
          </cell>
        </row>
        <row r="7168">
          <cell r="A7168" t="str">
            <v>德胜</v>
          </cell>
          <cell r="B7168" t="str">
            <v>螺纹钢</v>
          </cell>
          <cell r="C7168" t="str">
            <v>HRB400EФ18*9m</v>
          </cell>
          <cell r="D7168" t="str">
            <v>吨</v>
          </cell>
          <cell r="E7168">
            <v>80</v>
          </cell>
          <cell r="F7168">
            <v>45914</v>
          </cell>
          <cell r="G7168" t="str">
            <v>（成铁西物-成都地铁5号线项目）成都市武侯区天府一街与昆华路交叉口成铁工程总承包公司川大路项目部</v>
          </cell>
          <cell r="H7168" t="str">
            <v>黄永福</v>
          </cell>
          <cell r="I7168" t="str">
            <v>15982823571</v>
          </cell>
        </row>
        <row r="7169">
          <cell r="A7169" t="str">
            <v>德胜</v>
          </cell>
          <cell r="B7169" t="str">
            <v>螺纹钢</v>
          </cell>
          <cell r="C7169" t="str">
            <v>HRB400EФ28*9m</v>
          </cell>
          <cell r="D7169" t="str">
            <v>吨</v>
          </cell>
          <cell r="E7169">
            <v>90</v>
          </cell>
          <cell r="F7169">
            <v>45914</v>
          </cell>
          <cell r="G7169" t="str">
            <v>（成铁西物-成都地铁5号线项目）成都市武侯区天府一街与昆华路交叉口成铁工程总承包公司川大路项目部</v>
          </cell>
          <cell r="H7169" t="str">
            <v>黄永福</v>
          </cell>
          <cell r="I7169" t="str">
            <v>15982823571</v>
          </cell>
        </row>
        <row r="7170">
          <cell r="A7170" t="str">
            <v>润耀</v>
          </cell>
          <cell r="B7170" t="str">
            <v>螺纹钢</v>
          </cell>
          <cell r="C7170" t="str">
            <v>HRB400EФ16*9m</v>
          </cell>
          <cell r="D7170" t="str">
            <v>吨</v>
          </cell>
          <cell r="E7170">
            <v>52</v>
          </cell>
          <cell r="F7170">
            <v>45914</v>
          </cell>
          <cell r="G7170" t="str">
            <v>（成铁西物-成都地铁5号线项目）成都市武侯区天府一街与昆华路交叉口成铁工程总承包公司川大路项目部</v>
          </cell>
          <cell r="H7170" t="str">
            <v>黄永福</v>
          </cell>
          <cell r="I7170" t="str">
            <v>15982823571</v>
          </cell>
        </row>
        <row r="7171">
          <cell r="A7171" t="str">
            <v>润耀</v>
          </cell>
          <cell r="B7171" t="str">
            <v>螺纹钢</v>
          </cell>
          <cell r="C7171" t="str">
            <v>HRB400EФ20*9m</v>
          </cell>
          <cell r="D7171" t="str">
            <v>吨</v>
          </cell>
          <cell r="E7171">
            <v>18</v>
          </cell>
          <cell r="F7171">
            <v>45914</v>
          </cell>
          <cell r="G7171" t="str">
            <v>（成铁西物-成都地铁5号线项目）成都市武侯区天府一街与昆华路交叉口成铁工程总承包公司川大路项目部</v>
          </cell>
          <cell r="H7171" t="str">
            <v>黄永福</v>
          </cell>
          <cell r="I7171" t="str">
            <v>15982823571</v>
          </cell>
        </row>
        <row r="7172">
          <cell r="A7172" t="str">
            <v>凤钢</v>
          </cell>
          <cell r="B7172" t="str">
            <v>螺纹钢</v>
          </cell>
          <cell r="C7172" t="str">
            <v>HRB400EФ28</v>
          </cell>
          <cell r="D7172" t="str">
            <v>吨</v>
          </cell>
          <cell r="E7172">
            <v>80</v>
          </cell>
          <cell r="F7172">
            <v>45914</v>
          </cell>
          <cell r="G7172" t="str">
            <v>中铁隧道局路桥公司西昭高速2标1分部凉山州金阳县派来镇</v>
          </cell>
          <cell r="H7172" t="str">
            <v>杨勇</v>
          </cell>
          <cell r="I7172">
            <v>18882117172</v>
          </cell>
        </row>
        <row r="7173">
          <cell r="A7173" t="str">
            <v>凤钢</v>
          </cell>
          <cell r="B7173" t="str">
            <v>螺纹钢</v>
          </cell>
          <cell r="C7173" t="str">
            <v>HRB400EΦ32</v>
          </cell>
          <cell r="D7173" t="str">
            <v>吨</v>
          </cell>
          <cell r="E7173">
            <v>178</v>
          </cell>
          <cell r="F7173">
            <v>45914</v>
          </cell>
          <cell r="G7173" t="str">
            <v>（中铁一局四公司西昭高速6标4分部）四川省凉山彝族自治州昭觉县杨日占里1#梁场</v>
          </cell>
          <cell r="H7173" t="str">
            <v>马占全</v>
          </cell>
          <cell r="I7173">
            <v>18189516473</v>
          </cell>
        </row>
        <row r="7174">
          <cell r="A7174" t="str">
            <v>凤钢</v>
          </cell>
          <cell r="B7174" t="str">
            <v>螺纹钢</v>
          </cell>
          <cell r="C7174" t="str">
            <v>HRB400EΦ28</v>
          </cell>
          <cell r="D7174" t="str">
            <v>吨</v>
          </cell>
          <cell r="E7174">
            <v>5</v>
          </cell>
          <cell r="F7174">
            <v>45914</v>
          </cell>
          <cell r="G7174" t="str">
            <v>（中铁一局四公司西昭高速6标4分部）四川省凉山彝族自治州昭觉县杨日占里1#梁场</v>
          </cell>
          <cell r="H7174" t="str">
            <v>马占全</v>
          </cell>
          <cell r="I7174">
            <v>18189516473</v>
          </cell>
        </row>
        <row r="7175">
          <cell r="A7175" t="str">
            <v>凤钢</v>
          </cell>
          <cell r="B7175" t="str">
            <v>盘螺</v>
          </cell>
          <cell r="C7175" t="str">
            <v>HRB400EΦ8</v>
          </cell>
          <cell r="D7175" t="str">
            <v>吨</v>
          </cell>
          <cell r="E7175">
            <v>14</v>
          </cell>
          <cell r="F7175">
            <v>45914</v>
          </cell>
          <cell r="G7175" t="str">
            <v>（中铁一局四公司西昭高速6标4分部）四川省凉山彝族自治州昭觉县杨日占里1#梁场</v>
          </cell>
          <cell r="H7175" t="str">
            <v>马占全</v>
          </cell>
          <cell r="I7175">
            <v>18189516473</v>
          </cell>
        </row>
        <row r="7176">
          <cell r="A7176" t="str">
            <v>玉昆</v>
          </cell>
          <cell r="B7176" t="str">
            <v>螺纹钢</v>
          </cell>
          <cell r="C7176" t="str">
            <v>HRB400EΦ22</v>
          </cell>
          <cell r="D7176" t="str">
            <v>吨</v>
          </cell>
          <cell r="E7176">
            <v>40</v>
          </cell>
          <cell r="F7176">
            <v>45914</v>
          </cell>
          <cell r="G7176" t="str">
            <v>（中铁一局四公司西昭高速6标1分部）四川省凉山彝族自治州昭觉县李子村</v>
          </cell>
          <cell r="H7176" t="str">
            <v>党牛</v>
          </cell>
          <cell r="I7176">
            <v>19996000463</v>
          </cell>
        </row>
        <row r="7177">
          <cell r="A7177" t="str">
            <v>凤钢</v>
          </cell>
          <cell r="B7177" t="str">
            <v>高线</v>
          </cell>
          <cell r="C7177" t="str">
            <v>HPB300Φ8</v>
          </cell>
          <cell r="D7177" t="str">
            <v>吨</v>
          </cell>
          <cell r="E7177">
            <v>40</v>
          </cell>
          <cell r="F7177">
            <v>45914</v>
          </cell>
          <cell r="G7177" t="str">
            <v>（中铁一局四公司西昭高速6标1分部）四川省凉山彝族自治州昭觉县李子村</v>
          </cell>
          <cell r="H7177" t="str">
            <v>党牛</v>
          </cell>
          <cell r="I7177">
            <v>19996000463</v>
          </cell>
        </row>
        <row r="7178">
          <cell r="A7178" t="str">
            <v>玉昆</v>
          </cell>
          <cell r="B7178" t="str">
            <v>螺纹钢</v>
          </cell>
          <cell r="C7178" t="str">
            <v>HRB400E 14mm</v>
          </cell>
          <cell r="D7178" t="str">
            <v>吨</v>
          </cell>
          <cell r="E7178">
            <v>50</v>
          </cell>
          <cell r="F7178">
            <v>45914</v>
          </cell>
          <cell r="G7178" t="str">
            <v>（中铁五局一公司西昭高速3标)四川省凉山彝族自治州布拖县地洛镇桥边村钢筋加工厂</v>
          </cell>
          <cell r="H7178" t="str">
            <v>林正兴</v>
          </cell>
          <cell r="I7178">
            <v>18770671688</v>
          </cell>
        </row>
        <row r="7179">
          <cell r="A7179" t="str">
            <v>凤钢</v>
          </cell>
          <cell r="B7179" t="str">
            <v>螺纹钢</v>
          </cell>
          <cell r="C7179" t="str">
            <v>HRB400E 22mm</v>
          </cell>
          <cell r="D7179" t="str">
            <v>吨</v>
          </cell>
          <cell r="E7179">
            <v>30</v>
          </cell>
          <cell r="F7179">
            <v>45914</v>
          </cell>
          <cell r="G7179" t="str">
            <v>（中铁五局一公司西昭高速3标)四川省凉山彝族自治州布拖县地洛镇桥边村钢筋加工厂</v>
          </cell>
          <cell r="H7179" t="str">
            <v>林正兴</v>
          </cell>
          <cell r="I7179">
            <v>18770671688</v>
          </cell>
        </row>
        <row r="7180">
          <cell r="A7180" t="str">
            <v>凤钢</v>
          </cell>
          <cell r="B7180" t="str">
            <v>螺纹钢</v>
          </cell>
          <cell r="C7180" t="str">
            <v>HRB500E 28mm</v>
          </cell>
          <cell r="D7180" t="str">
            <v>吨</v>
          </cell>
          <cell r="E7180">
            <v>60</v>
          </cell>
          <cell r="F7180">
            <v>45914</v>
          </cell>
          <cell r="G7180" t="str">
            <v>（中铁五局一公司西昭高速3标)四川省凉山彝族自治州布拖县地洛镇桥边村钢筋加工厂</v>
          </cell>
          <cell r="H7180" t="str">
            <v>林正兴</v>
          </cell>
          <cell r="I7180">
            <v>18770671688</v>
          </cell>
        </row>
        <row r="7181">
          <cell r="A7181" t="str">
            <v>凤钢</v>
          </cell>
          <cell r="B7181" t="str">
            <v>螺纹钢</v>
          </cell>
          <cell r="C7181" t="str">
            <v>HRB500E 32mm</v>
          </cell>
          <cell r="D7181" t="str">
            <v>吨</v>
          </cell>
          <cell r="E7181">
            <v>40</v>
          </cell>
          <cell r="F7181">
            <v>45914</v>
          </cell>
          <cell r="G7181" t="str">
            <v>（中铁五局一公司西昭高速3标)四川省凉山彝族自治州布拖县地洛镇桥边村钢筋加工厂</v>
          </cell>
          <cell r="H7181" t="str">
            <v>林正兴</v>
          </cell>
          <cell r="I7181">
            <v>18770671688</v>
          </cell>
        </row>
        <row r="7182">
          <cell r="A7182" t="str">
            <v>凤钢</v>
          </cell>
          <cell r="B7182" t="str">
            <v>螺纹钢</v>
          </cell>
          <cell r="C7182" t="str">
            <v>HRB400E 16mm</v>
          </cell>
          <cell r="D7182" t="str">
            <v>吨</v>
          </cell>
          <cell r="E7182">
            <v>60</v>
          </cell>
          <cell r="F7182">
            <v>45914</v>
          </cell>
          <cell r="G7182" t="str">
            <v>（中铁五局一公司西昭高速3标)四川省凉山彝族自治州布拖县地洛镇桥边村钢筋加工厂</v>
          </cell>
          <cell r="H7182" t="str">
            <v>林正兴</v>
          </cell>
          <cell r="I7182">
            <v>18770671688</v>
          </cell>
        </row>
        <row r="7183">
          <cell r="A7183" t="str">
            <v>凤钢</v>
          </cell>
          <cell r="B7183" t="str">
            <v>螺纹钢</v>
          </cell>
          <cell r="C7183" t="str">
            <v>HRB500E 25mm</v>
          </cell>
          <cell r="D7183" t="str">
            <v>吨</v>
          </cell>
          <cell r="E7183">
            <v>40</v>
          </cell>
          <cell r="F7183">
            <v>45914</v>
          </cell>
          <cell r="G7183" t="str">
            <v>（中铁五局一公司西昭高速3标)四川省凉山彝族自治州布拖县地洛镇桥边村钢筋加工厂</v>
          </cell>
          <cell r="H7183" t="str">
            <v>林正兴</v>
          </cell>
          <cell r="I7183">
            <v>18770671688</v>
          </cell>
        </row>
        <row r="7184">
          <cell r="A7184" t="str">
            <v>凤钢</v>
          </cell>
          <cell r="B7184" t="str">
            <v>盘螺</v>
          </cell>
          <cell r="C7184" t="str">
            <v>HRB400E 10mm</v>
          </cell>
          <cell r="D7184" t="str">
            <v>吨</v>
          </cell>
          <cell r="E7184">
            <v>30</v>
          </cell>
          <cell r="F7184">
            <v>45914</v>
          </cell>
          <cell r="G7184" t="str">
            <v>（中铁五局一公司西昭高速3标)四川省凉山彝族自治州布拖县地洛镇桥边村钢筋加工厂</v>
          </cell>
          <cell r="H7184" t="str">
            <v>林正兴</v>
          </cell>
          <cell r="I7184">
            <v>18770671688</v>
          </cell>
        </row>
        <row r="7185">
          <cell r="A7185" t="str">
            <v>玉昆</v>
          </cell>
          <cell r="B7185" t="str">
            <v>盘螺</v>
          </cell>
          <cell r="C7185" t="str">
            <v>HRB400E Φ12</v>
          </cell>
          <cell r="D7185" t="str">
            <v>吨</v>
          </cell>
          <cell r="E7185">
            <v>40</v>
          </cell>
          <cell r="F7185">
            <v>45914</v>
          </cell>
          <cell r="G7185" t="str">
            <v>（中铁一局四公司西昭高速6标1分部）四川省凉山彝族自治州昭觉县李子村</v>
          </cell>
          <cell r="H7185" t="str">
            <v>党牛</v>
          </cell>
          <cell r="I7185">
            <v>19996000463</v>
          </cell>
        </row>
        <row r="7186">
          <cell r="A7186" t="str">
            <v>玉昆</v>
          </cell>
          <cell r="B7186" t="str">
            <v>盘螺</v>
          </cell>
          <cell r="C7186" t="str">
            <v>HRB400E Φ12</v>
          </cell>
          <cell r="D7186" t="str">
            <v>吨</v>
          </cell>
          <cell r="E7186">
            <v>40</v>
          </cell>
          <cell r="F7186">
            <v>45914</v>
          </cell>
          <cell r="G7186" t="str">
            <v>（中铁五局一公司西昭高速3标)四川省凉山彝族自治州布拖县地洛镇桥边村钢筋加工厂</v>
          </cell>
          <cell r="H7186" t="str">
            <v>林正兴</v>
          </cell>
          <cell r="I7186">
            <v>18770671688</v>
          </cell>
        </row>
        <row r="7187">
          <cell r="A7187" t="str">
            <v>玉昆</v>
          </cell>
          <cell r="B7187" t="str">
            <v>螺纹钢</v>
          </cell>
          <cell r="C7187" t="str">
            <v>HRB400EФ22</v>
          </cell>
          <cell r="D7187" t="str">
            <v>吨</v>
          </cell>
          <cell r="E7187">
            <v>40</v>
          </cell>
          <cell r="F7187">
            <v>45914</v>
          </cell>
          <cell r="G7187" t="str">
            <v>中铁隧道局路桥公司西昭高速2标1分部凉山州金阳县派来镇</v>
          </cell>
          <cell r="H7187" t="str">
            <v>杨勇</v>
          </cell>
          <cell r="I7187">
            <v>18882117172</v>
          </cell>
        </row>
        <row r="7188">
          <cell r="A7188" t="str">
            <v>玉昆</v>
          </cell>
          <cell r="B7188" t="str">
            <v>螺纹钢</v>
          </cell>
          <cell r="C7188" t="str">
            <v>HRB400EФ12</v>
          </cell>
          <cell r="D7188" t="str">
            <v>吨</v>
          </cell>
          <cell r="E7188">
            <v>40</v>
          </cell>
          <cell r="F7188">
            <v>45914</v>
          </cell>
          <cell r="G7188" t="str">
            <v>中铁隧道局路桥公司西昭高速2标1分部凉山州金阳县派来镇</v>
          </cell>
          <cell r="H7188" t="str">
            <v>杨勇</v>
          </cell>
          <cell r="I7188">
            <v>18882117172</v>
          </cell>
        </row>
        <row r="7189">
          <cell r="A7189" t="str">
            <v>玉昆</v>
          </cell>
          <cell r="B7189" t="str">
            <v>螺纹钢</v>
          </cell>
          <cell r="C7189" t="str">
            <v>HRB400E Ф28</v>
          </cell>
          <cell r="D7189" t="str">
            <v>吨</v>
          </cell>
          <cell r="E7189">
            <v>40</v>
          </cell>
          <cell r="F7189">
            <v>45915</v>
          </cell>
          <cell r="G7189" t="str">
            <v>（ 中铁一局四公司西昭高速6标3部）昭觉县洒拉地坡乡三分部山里钢筋场</v>
          </cell>
          <cell r="H7189" t="str">
            <v>陈忠</v>
          </cell>
          <cell r="I7189">
            <v>15730783825</v>
          </cell>
        </row>
        <row r="7190">
          <cell r="A7190" t="str">
            <v>玉昆</v>
          </cell>
          <cell r="B7190" t="str">
            <v>螺纹钢</v>
          </cell>
          <cell r="C7190" t="str">
            <v>HRB400E Ф32</v>
          </cell>
          <cell r="D7190" t="str">
            <v>吨</v>
          </cell>
          <cell r="E7190">
            <v>160</v>
          </cell>
          <cell r="F7190">
            <v>45915</v>
          </cell>
          <cell r="G7190" t="str">
            <v>（ 中铁一局四公司西昭高速6标3部）昭觉县洒拉地坡乡三分部山里钢筋场</v>
          </cell>
          <cell r="H7190" t="str">
            <v>陈忠</v>
          </cell>
          <cell r="I7190">
            <v>15730783825</v>
          </cell>
        </row>
        <row r="7191">
          <cell r="A7191" t="str">
            <v>达钢</v>
          </cell>
          <cell r="B7191" t="str">
            <v>盘圆</v>
          </cell>
          <cell r="C7191" t="str">
            <v>HPB300Ф10</v>
          </cell>
          <cell r="D7191" t="str">
            <v>吨</v>
          </cell>
          <cell r="E7191">
            <v>35</v>
          </cell>
          <cell r="F7191">
            <v>45915</v>
          </cell>
          <cell r="G7191" t="str">
            <v>（成铁西物-成都地铁5号线项目）成都市武侯区天府一街与昆华路交叉口成铁工程总承包公司川大路项目部</v>
          </cell>
          <cell r="H7191" t="str">
            <v>黄永福</v>
          </cell>
          <cell r="I7191" t="str">
            <v>15982823571</v>
          </cell>
        </row>
        <row r="7192">
          <cell r="A7192" t="str">
            <v>润耀</v>
          </cell>
          <cell r="B7192" t="str">
            <v>螺纹钢</v>
          </cell>
          <cell r="C7192" t="str">
            <v>HRB400E Φ12 12m</v>
          </cell>
          <cell r="D7192" t="str">
            <v>吨</v>
          </cell>
          <cell r="E7192">
            <v>35</v>
          </cell>
          <cell r="F7192">
            <v>45915</v>
          </cell>
          <cell r="G7192" t="str">
            <v>(乐山市校地共建产教融合基地建设项目二标段)四川省乐山市市中区苏稽镇</v>
          </cell>
          <cell r="H7192" t="str">
            <v>彭江涛</v>
          </cell>
          <cell r="I7192">
            <v>13990276572</v>
          </cell>
        </row>
        <row r="7193">
          <cell r="A7193" t="str">
            <v>润耀</v>
          </cell>
          <cell r="B7193" t="str">
            <v>螺纹钢</v>
          </cell>
          <cell r="C7193" t="str">
            <v>HRB500E Φ25 12m</v>
          </cell>
          <cell r="D7193" t="str">
            <v>吨</v>
          </cell>
          <cell r="E7193">
            <v>35</v>
          </cell>
          <cell r="F7193">
            <v>45915</v>
          </cell>
          <cell r="G7193" t="str">
            <v>(乐山市校地共建产教融合基地建设项目二标段)四川省乐山市市中区苏稽镇</v>
          </cell>
          <cell r="H7193" t="str">
            <v>彭江涛</v>
          </cell>
          <cell r="I7193">
            <v>13990276572</v>
          </cell>
        </row>
        <row r="7194">
          <cell r="A7194" t="str">
            <v>润耀</v>
          </cell>
          <cell r="B7194" t="str">
            <v>螺纹钢</v>
          </cell>
          <cell r="C7194" t="str">
            <v>HRB400E Φ16*12m</v>
          </cell>
          <cell r="D7194" t="str">
            <v>吨</v>
          </cell>
          <cell r="E7194">
            <v>35</v>
          </cell>
          <cell r="F7194">
            <v>45915</v>
          </cell>
          <cell r="G7194" t="str">
            <v>（中铁广州局-成渝扩容2标）成渝扩容项目ZCB3-2标2#钢筋厂【雁江区联盟桥东北50米(资资路) 】</v>
          </cell>
          <cell r="H7194" t="str">
            <v>刘沛琦</v>
          </cell>
          <cell r="I7194">
            <v>18011784798</v>
          </cell>
        </row>
        <row r="7195">
          <cell r="A7195" t="str">
            <v>润耀</v>
          </cell>
          <cell r="B7195" t="str">
            <v>盘螺</v>
          </cell>
          <cell r="C7195" t="str">
            <v>HRB400E Φ8</v>
          </cell>
          <cell r="D7195" t="str">
            <v>吨</v>
          </cell>
          <cell r="E7195">
            <v>18</v>
          </cell>
          <cell r="F7195">
            <v>45915</v>
          </cell>
          <cell r="G7195" t="str">
            <v>（华西萌海科创农业生态谷）成都市简阳市白金山水库</v>
          </cell>
          <cell r="H7195" t="str">
            <v>石清国</v>
          </cell>
          <cell r="I7195">
            <v>13458642015</v>
          </cell>
        </row>
        <row r="7196">
          <cell r="A7196" t="str">
            <v>润耀</v>
          </cell>
          <cell r="B7196" t="str">
            <v>盘螺</v>
          </cell>
          <cell r="C7196" t="str">
            <v>HRB400E Φ10</v>
          </cell>
          <cell r="D7196" t="str">
            <v>吨</v>
          </cell>
          <cell r="E7196">
            <v>15</v>
          </cell>
          <cell r="F7196">
            <v>45915</v>
          </cell>
          <cell r="G7196" t="str">
            <v>（华西萌海科创农业生态谷）成都市简阳市白金山水库</v>
          </cell>
          <cell r="H7196" t="str">
            <v>石清国</v>
          </cell>
          <cell r="I7196">
            <v>13458642015</v>
          </cell>
        </row>
        <row r="7197">
          <cell r="A7197" t="str">
            <v>润耀</v>
          </cell>
          <cell r="B7197" t="str">
            <v>螺纹钢</v>
          </cell>
          <cell r="C7197" t="str">
            <v>HRB400E Φ12 9m</v>
          </cell>
          <cell r="D7197" t="str">
            <v>吨</v>
          </cell>
          <cell r="E7197">
            <v>5</v>
          </cell>
          <cell r="F7197">
            <v>45915</v>
          </cell>
          <cell r="G7197" t="str">
            <v>（华西萌海科创农业生态谷）成都市简阳市白金山水库</v>
          </cell>
          <cell r="H7197" t="str">
            <v>石清国</v>
          </cell>
          <cell r="I7197">
            <v>13458642015</v>
          </cell>
        </row>
        <row r="7198">
          <cell r="A7198" t="str">
            <v>润耀</v>
          </cell>
          <cell r="B7198" t="str">
            <v>螺纹钢</v>
          </cell>
          <cell r="C7198" t="str">
            <v>HRB400E Φ14 9m</v>
          </cell>
          <cell r="D7198" t="str">
            <v>吨</v>
          </cell>
          <cell r="E7198">
            <v>3</v>
          </cell>
          <cell r="F7198">
            <v>45915</v>
          </cell>
          <cell r="G7198" t="str">
            <v>（华西萌海科创农业生态谷）成都市简阳市白金山水库</v>
          </cell>
          <cell r="H7198" t="str">
            <v>石清国</v>
          </cell>
          <cell r="I7198">
            <v>13458642015</v>
          </cell>
        </row>
        <row r="7199">
          <cell r="A7199" t="str">
            <v>润耀</v>
          </cell>
          <cell r="B7199" t="str">
            <v>螺纹钢</v>
          </cell>
          <cell r="C7199" t="str">
            <v>HRB500E Φ14</v>
          </cell>
          <cell r="D7199" t="str">
            <v>吨</v>
          </cell>
          <cell r="E7199">
            <v>3</v>
          </cell>
          <cell r="F7199">
            <v>45915</v>
          </cell>
          <cell r="G7199" t="str">
            <v>（华西萌海科创农业生态谷）成都市简阳市白金山水库</v>
          </cell>
          <cell r="H7199" t="str">
            <v>石清国</v>
          </cell>
          <cell r="I7199">
            <v>13458642015</v>
          </cell>
        </row>
        <row r="7200">
          <cell r="A7200" t="str">
            <v>润耀</v>
          </cell>
          <cell r="B7200" t="str">
            <v>螺纹钢</v>
          </cell>
          <cell r="C7200" t="str">
            <v>HRB500E Φ22</v>
          </cell>
          <cell r="D7200" t="str">
            <v>吨</v>
          </cell>
          <cell r="E7200">
            <v>5</v>
          </cell>
          <cell r="F7200">
            <v>45915</v>
          </cell>
          <cell r="G7200" t="str">
            <v>（华西萌海科创农业生态谷）成都市简阳市白金山水库</v>
          </cell>
          <cell r="H7200" t="str">
            <v>石清国</v>
          </cell>
          <cell r="I7200">
            <v>13458642015</v>
          </cell>
        </row>
        <row r="7201">
          <cell r="A7201" t="str">
            <v>润耀</v>
          </cell>
          <cell r="B7201" t="str">
            <v>螺纹钢</v>
          </cell>
          <cell r="C7201" t="str">
            <v>HRB500E Φ25</v>
          </cell>
          <cell r="D7201" t="str">
            <v>吨</v>
          </cell>
          <cell r="E7201">
            <v>23</v>
          </cell>
          <cell r="F7201">
            <v>45915</v>
          </cell>
          <cell r="G7201" t="str">
            <v>（华西萌海科创农业生态谷）成都市简阳市白金山水库</v>
          </cell>
          <cell r="H7201" t="str">
            <v>石清国</v>
          </cell>
          <cell r="I7201">
            <v>13458642015</v>
          </cell>
        </row>
        <row r="7202">
          <cell r="A7202" t="str">
            <v>泸钢</v>
          </cell>
          <cell r="B7202" t="str">
            <v>盘螺</v>
          </cell>
          <cell r="C7202" t="str">
            <v>HRB400E Φ8</v>
          </cell>
          <cell r="D7202" t="str">
            <v>吨</v>
          </cell>
          <cell r="E7202">
            <v>15</v>
          </cell>
          <cell r="F7202">
            <v>45915</v>
          </cell>
          <cell r="G7202" t="str">
            <v>(宜宾兴港三江新区长江工业园保障性租赁住房建设项目-土建)四川省宜宾市翠屏区永善路南段宜宾市三江新区长江工业园区</v>
          </cell>
          <cell r="H7202" t="str">
            <v>赵元虎</v>
          </cell>
          <cell r="I7202">
            <v>13684167136</v>
          </cell>
        </row>
        <row r="7203">
          <cell r="A7203" t="str">
            <v>泸钢</v>
          </cell>
          <cell r="B7203" t="str">
            <v>盘螺</v>
          </cell>
          <cell r="C7203" t="str">
            <v>HRB400E Φ10</v>
          </cell>
          <cell r="D7203" t="str">
            <v>吨</v>
          </cell>
          <cell r="E7203">
            <v>22</v>
          </cell>
          <cell r="F7203">
            <v>45915</v>
          </cell>
          <cell r="G7203" t="str">
            <v>(宜宾兴港三江新区长江工业园保障性租赁住房建设项目-土建)四川省宜宾市翠屏区永善路南段宜宾市三江新区长江工业园区</v>
          </cell>
          <cell r="H7203" t="str">
            <v>赵元虎</v>
          </cell>
          <cell r="I7203">
            <v>13684167136</v>
          </cell>
        </row>
        <row r="7204">
          <cell r="A7204" t="str">
            <v>陕钢</v>
          </cell>
          <cell r="B7204" t="str">
            <v>盘螺</v>
          </cell>
          <cell r="C7204" t="str">
            <v>HRB400E Φ8</v>
          </cell>
          <cell r="D7204" t="str">
            <v>吨</v>
          </cell>
          <cell r="E7204">
            <v>7.5</v>
          </cell>
          <cell r="F7204">
            <v>45915</v>
          </cell>
          <cell r="G7204" t="str">
            <v>（五局建筑温江tod项目）罗欣安若维他药业(成都)有限公司南94米温江区海发路附近</v>
          </cell>
          <cell r="H7204" t="str">
            <v>冉勇</v>
          </cell>
          <cell r="I7204">
            <v>18108243927</v>
          </cell>
        </row>
        <row r="7205">
          <cell r="A7205" t="str">
            <v>陕钢</v>
          </cell>
          <cell r="B7205" t="str">
            <v>盘螺</v>
          </cell>
          <cell r="C7205" t="str">
            <v>HRB400E Φ10</v>
          </cell>
          <cell r="D7205" t="str">
            <v>吨</v>
          </cell>
          <cell r="E7205">
            <v>12.5</v>
          </cell>
          <cell r="F7205">
            <v>45915</v>
          </cell>
          <cell r="G7205" t="str">
            <v>（五局建筑温江tod项目）罗欣安若维他药业(成都)有限公司南94米温江区海发路附近</v>
          </cell>
          <cell r="H7205" t="str">
            <v>冉勇</v>
          </cell>
          <cell r="I7205">
            <v>18108243927</v>
          </cell>
        </row>
        <row r="7206">
          <cell r="A7206" t="str">
            <v>陕钢</v>
          </cell>
          <cell r="B7206" t="str">
            <v>螺纹钢</v>
          </cell>
          <cell r="C7206" t="str">
            <v>HRB400E Φ12 9m</v>
          </cell>
          <cell r="D7206" t="str">
            <v>吨</v>
          </cell>
          <cell r="E7206">
            <v>5</v>
          </cell>
          <cell r="F7206">
            <v>45915</v>
          </cell>
          <cell r="G7206" t="str">
            <v>（五局建筑温江tod项目）罗欣安若维他药业(成都)有限公司南94米温江区海发路附近</v>
          </cell>
          <cell r="H7206" t="str">
            <v>冉勇</v>
          </cell>
          <cell r="I7206">
            <v>18108243927</v>
          </cell>
        </row>
        <row r="7207">
          <cell r="A7207" t="str">
            <v>陕钢</v>
          </cell>
          <cell r="B7207" t="str">
            <v>螺纹钢</v>
          </cell>
          <cell r="C7207" t="str">
            <v>HRB400E Φ22 9m</v>
          </cell>
          <cell r="D7207" t="str">
            <v>吨</v>
          </cell>
          <cell r="E7207">
            <v>2.5</v>
          </cell>
          <cell r="F7207">
            <v>45915</v>
          </cell>
          <cell r="G7207" t="str">
            <v>（五局建筑温江tod项目）罗欣安若维他药业(成都)有限公司南94米温江区海发路附近</v>
          </cell>
          <cell r="H7207" t="str">
            <v>冉勇</v>
          </cell>
          <cell r="I7207">
            <v>18108243927</v>
          </cell>
        </row>
        <row r="7208">
          <cell r="A7208" t="str">
            <v>陕钢</v>
          </cell>
          <cell r="B7208" t="str">
            <v>螺纹钢</v>
          </cell>
          <cell r="C7208" t="str">
            <v>HRB400E Φ25 9m</v>
          </cell>
          <cell r="D7208" t="str">
            <v>吨</v>
          </cell>
          <cell r="E7208">
            <v>5</v>
          </cell>
          <cell r="F7208">
            <v>45915</v>
          </cell>
          <cell r="G7208" t="str">
            <v>（五局建筑温江tod项目）罗欣安若维他药业(成都)有限公司南94米温江区海发路附近</v>
          </cell>
          <cell r="H7208" t="str">
            <v>冉勇</v>
          </cell>
          <cell r="I7208">
            <v>18108243927</v>
          </cell>
        </row>
        <row r="7209">
          <cell r="A7209" t="str">
            <v>德胜</v>
          </cell>
          <cell r="B7209" t="str">
            <v>螺纹钢</v>
          </cell>
          <cell r="C7209" t="str">
            <v>HRB400E Φ22 9m</v>
          </cell>
          <cell r="D7209" t="str">
            <v>吨</v>
          </cell>
          <cell r="E7209">
            <v>70</v>
          </cell>
          <cell r="F7209">
            <v>45915</v>
          </cell>
          <cell r="G7209" t="str">
            <v>(五冶建设龙泉芙蓉花语项目-1,3地块)龙泉驿区北川路双堰塘钓鱼东100米(北川路)</v>
          </cell>
          <cell r="H7209" t="str">
            <v>祝斯阳</v>
          </cell>
          <cell r="I7209">
            <v>15583590797</v>
          </cell>
        </row>
        <row r="7210">
          <cell r="A7210" t="str">
            <v>泸钢</v>
          </cell>
          <cell r="B7210" t="str">
            <v>高线</v>
          </cell>
          <cell r="C7210" t="str">
            <v>HPB300 Φ10</v>
          </cell>
          <cell r="D7210" t="str">
            <v>吨</v>
          </cell>
          <cell r="E7210">
            <v>32</v>
          </cell>
          <cell r="F7210">
            <v>45915</v>
          </cell>
          <cell r="G7210" t="str">
            <v>(五冶建设龙泉芙蓉花语项目-1,3地块)龙泉驿区北川路双堰塘钓鱼东100米(北川路)</v>
          </cell>
          <cell r="H7210" t="str">
            <v>祝斯阳</v>
          </cell>
          <cell r="I7210">
            <v>15583590797</v>
          </cell>
        </row>
        <row r="7211">
          <cell r="A7211" t="str">
            <v>德胜</v>
          </cell>
          <cell r="B7211" t="str">
            <v>螺纹钢</v>
          </cell>
          <cell r="C7211" t="str">
            <v>HRB400E Φ22*12m</v>
          </cell>
          <cell r="D7211" t="str">
            <v>吨</v>
          </cell>
          <cell r="E7211">
            <v>70</v>
          </cell>
          <cell r="F7211">
            <v>45915</v>
          </cell>
          <cell r="G7211" t="str">
            <v>（中铁广州局-成渝扩容2标）成渝扩容项目ZCB3-2标2#钢筋厂【雁江区联盟桥东北50米(资资路) 】</v>
          </cell>
          <cell r="H7211" t="str">
            <v>刘沛琦</v>
          </cell>
          <cell r="I7211">
            <v>18011784798</v>
          </cell>
        </row>
        <row r="7212">
          <cell r="A7212" t="str">
            <v>泸钢</v>
          </cell>
          <cell r="B7212" t="str">
            <v>高线</v>
          </cell>
          <cell r="C7212" t="str">
            <v>HPB300 Φ12</v>
          </cell>
          <cell r="D7212" t="str">
            <v>吨</v>
          </cell>
          <cell r="E7212">
            <v>35</v>
          </cell>
          <cell r="F7212">
            <v>45915</v>
          </cell>
          <cell r="G7212" t="str">
            <v>（自永1标八局二分公司钢筋棚）四川省自贡市大安区牛佛镇</v>
          </cell>
          <cell r="H7212" t="str">
            <v>王君杰</v>
          </cell>
          <cell r="I7212">
            <v>18919619850</v>
          </cell>
        </row>
        <row r="7213">
          <cell r="A7213" t="str">
            <v>泸钢</v>
          </cell>
          <cell r="B7213" t="str">
            <v>高线</v>
          </cell>
          <cell r="C7213" t="str">
            <v>HPB300 Φ10</v>
          </cell>
          <cell r="D7213" t="str">
            <v>吨</v>
          </cell>
          <cell r="E7213">
            <v>35</v>
          </cell>
          <cell r="F7213">
            <v>45915</v>
          </cell>
          <cell r="G7213" t="str">
            <v>（自永1标八局二分公司钢筋棚）四川省自贡市大安区牛佛镇</v>
          </cell>
          <cell r="H7213" t="str">
            <v>王君杰</v>
          </cell>
          <cell r="I7213">
            <v>18919619850</v>
          </cell>
        </row>
        <row r="7214">
          <cell r="A7214" t="str">
            <v>德胜</v>
          </cell>
          <cell r="B7214" t="str">
            <v>螺纹钢</v>
          </cell>
          <cell r="C7214" t="str">
            <v>HRB400E Φ14 9m</v>
          </cell>
          <cell r="D7214" t="str">
            <v>吨</v>
          </cell>
          <cell r="E7214">
            <v>35</v>
          </cell>
          <cell r="F7214">
            <v>45915</v>
          </cell>
          <cell r="G7214" t="str">
            <v>(宜宾兴港三江新区长江工业园保障性租赁住房建设项目-土建)四川省宜宾市翠屏区永善路南段宜宾市三江新区长江工业园区</v>
          </cell>
          <cell r="H7214" t="str">
            <v>赵元虎</v>
          </cell>
          <cell r="I7214">
            <v>13684167136</v>
          </cell>
        </row>
        <row r="7215">
          <cell r="A7215" t="str">
            <v>德胜</v>
          </cell>
          <cell r="B7215" t="str">
            <v>螺纹钢</v>
          </cell>
          <cell r="C7215" t="str">
            <v>HRB500E Φ12</v>
          </cell>
          <cell r="D7215" t="str">
            <v>吨</v>
          </cell>
          <cell r="E7215">
            <v>2</v>
          </cell>
          <cell r="F7215">
            <v>45915</v>
          </cell>
          <cell r="G7215" t="str">
            <v>(宜宾兴港三江新区长江工业园保障性租赁住房建设项目-土建)四川省宜宾市翠屏区永善路南段宜宾市三江新区长江工业园区</v>
          </cell>
          <cell r="H7215" t="str">
            <v>赵元虎</v>
          </cell>
          <cell r="I7215">
            <v>13684167136</v>
          </cell>
        </row>
        <row r="7216">
          <cell r="A7216" t="str">
            <v>德胜</v>
          </cell>
          <cell r="B7216" t="str">
            <v>螺纹钢</v>
          </cell>
          <cell r="C7216" t="str">
            <v>HRB500E Φ14</v>
          </cell>
          <cell r="D7216" t="str">
            <v>吨</v>
          </cell>
          <cell r="E7216">
            <v>2</v>
          </cell>
          <cell r="F7216">
            <v>45915</v>
          </cell>
          <cell r="G7216" t="str">
            <v>(宜宾兴港三江新区长江工业园保障性租赁住房建设项目-土建)四川省宜宾市翠屏区永善路南段宜宾市三江新区长江工业园区</v>
          </cell>
          <cell r="H7216" t="str">
            <v>赵元虎</v>
          </cell>
          <cell r="I7216">
            <v>13684167136</v>
          </cell>
        </row>
        <row r="7217">
          <cell r="A7217" t="str">
            <v>德胜</v>
          </cell>
          <cell r="B7217" t="str">
            <v>螺纹钢</v>
          </cell>
          <cell r="C7217" t="str">
            <v>HRB500E Φ16</v>
          </cell>
          <cell r="D7217" t="str">
            <v>吨</v>
          </cell>
          <cell r="E7217">
            <v>2</v>
          </cell>
          <cell r="F7217">
            <v>45915</v>
          </cell>
          <cell r="G7217" t="str">
            <v>(宜宾兴港三江新区长江工业园保障性租赁住房建设项目-土建)四川省宜宾市翠屏区永善路南段宜宾市三江新区长江工业园区</v>
          </cell>
          <cell r="H7217" t="str">
            <v>赵元虎</v>
          </cell>
          <cell r="I7217">
            <v>13684167136</v>
          </cell>
        </row>
        <row r="7218">
          <cell r="A7218" t="str">
            <v>德胜</v>
          </cell>
          <cell r="B7218" t="str">
            <v>螺纹钢</v>
          </cell>
          <cell r="C7218" t="str">
            <v>HRB500E Φ18</v>
          </cell>
          <cell r="D7218" t="str">
            <v>吨</v>
          </cell>
          <cell r="E7218">
            <v>2</v>
          </cell>
          <cell r="F7218">
            <v>45915</v>
          </cell>
          <cell r="G7218" t="str">
            <v>(宜宾兴港三江新区长江工业园保障性租赁住房建设项目-土建)四川省宜宾市翠屏区永善路南段宜宾市三江新区长江工业园区</v>
          </cell>
          <cell r="H7218" t="str">
            <v>赵元虎</v>
          </cell>
          <cell r="I7218">
            <v>13684167136</v>
          </cell>
        </row>
        <row r="7219">
          <cell r="A7219" t="str">
            <v>德胜</v>
          </cell>
          <cell r="B7219" t="str">
            <v>螺纹钢</v>
          </cell>
          <cell r="C7219" t="str">
            <v>HRB500E Φ20</v>
          </cell>
          <cell r="D7219" t="str">
            <v>吨</v>
          </cell>
          <cell r="E7219">
            <v>2</v>
          </cell>
          <cell r="F7219">
            <v>45915</v>
          </cell>
          <cell r="G7219" t="str">
            <v>(宜宾兴港三江新区长江工业园保障性租赁住房建设项目-土建)四川省宜宾市翠屏区永善路南段宜宾市三江新区长江工业园区</v>
          </cell>
          <cell r="H7219" t="str">
            <v>赵元虎</v>
          </cell>
          <cell r="I7219">
            <v>13684167136</v>
          </cell>
        </row>
        <row r="7220">
          <cell r="A7220" t="str">
            <v>德胜</v>
          </cell>
          <cell r="B7220" t="str">
            <v>螺纹钢</v>
          </cell>
          <cell r="C7220" t="str">
            <v>HRB500E Φ22</v>
          </cell>
          <cell r="D7220" t="str">
            <v>吨</v>
          </cell>
          <cell r="E7220">
            <v>2</v>
          </cell>
          <cell r="F7220">
            <v>45915</v>
          </cell>
          <cell r="G7220" t="str">
            <v>(宜宾兴港三江新区长江工业园保障性租赁住房建设项目-土建)四川省宜宾市翠屏区永善路南段宜宾市三江新区长江工业园区</v>
          </cell>
          <cell r="H7220" t="str">
            <v>赵元虎</v>
          </cell>
          <cell r="I7220">
            <v>13684167136</v>
          </cell>
        </row>
        <row r="7221">
          <cell r="A7221" t="str">
            <v>德胜</v>
          </cell>
          <cell r="B7221" t="str">
            <v>螺纹钢</v>
          </cell>
          <cell r="C7221" t="str">
            <v>HRB500E Φ25</v>
          </cell>
          <cell r="D7221" t="str">
            <v>吨</v>
          </cell>
          <cell r="E7221">
            <v>21</v>
          </cell>
          <cell r="F7221">
            <v>45915</v>
          </cell>
          <cell r="G7221" t="str">
            <v>(宜宾兴港三江新区长江工业园保障性租赁住房建设项目-土建)四川省宜宾市翠屏区永善路南段宜宾市三江新区长江工业园区</v>
          </cell>
          <cell r="H7221" t="str">
            <v>赵元虎</v>
          </cell>
          <cell r="I7221">
            <v>13684167136</v>
          </cell>
        </row>
        <row r="7222">
          <cell r="A7222" t="str">
            <v>润耀</v>
          </cell>
          <cell r="B7222" t="str">
            <v>盘螺</v>
          </cell>
          <cell r="C7222" t="str">
            <v>HRB400E Φ12</v>
          </cell>
          <cell r="D7222" t="str">
            <v>吨</v>
          </cell>
          <cell r="E7222">
            <v>18</v>
          </cell>
          <cell r="F7222">
            <v>45915</v>
          </cell>
          <cell r="G7222" t="str">
            <v>(五冶建设成都国际铁路港多式联项目)四川省成都市青白江区桂平大道成都中远海运陆港多式联运有限公司</v>
          </cell>
          <cell r="H7222" t="str">
            <v>黄勇杰</v>
          </cell>
          <cell r="I7222">
            <v>13880580196</v>
          </cell>
        </row>
        <row r="7223">
          <cell r="A7223" t="str">
            <v>润耀</v>
          </cell>
          <cell r="B7223" t="str">
            <v>螺纹钢</v>
          </cell>
          <cell r="C7223" t="str">
            <v>HRB400E Φ20 9m</v>
          </cell>
          <cell r="D7223" t="str">
            <v>吨</v>
          </cell>
          <cell r="E7223">
            <v>10</v>
          </cell>
          <cell r="F7223">
            <v>45915</v>
          </cell>
          <cell r="G7223" t="str">
            <v>(五冶建设成都国际铁路港多式联项目)四川省成都市青白江区桂平大道成都中远海运陆港多式联运有限公司</v>
          </cell>
          <cell r="H7223" t="str">
            <v>黄勇杰</v>
          </cell>
          <cell r="I7223">
            <v>13880580196</v>
          </cell>
        </row>
        <row r="7224">
          <cell r="A7224" t="str">
            <v>润耀</v>
          </cell>
          <cell r="B7224" t="str">
            <v>螺纹钢</v>
          </cell>
          <cell r="C7224" t="str">
            <v>HRB400E Φ22 9m</v>
          </cell>
          <cell r="D7224" t="str">
            <v>吨</v>
          </cell>
          <cell r="E7224">
            <v>10</v>
          </cell>
          <cell r="F7224">
            <v>45915</v>
          </cell>
          <cell r="G7224" t="str">
            <v>(五冶建设成都国际铁路港多式联项目)四川省成都市青白江区桂平大道成都中远海运陆港多式联运有限公司</v>
          </cell>
          <cell r="H7224" t="str">
            <v>黄勇杰</v>
          </cell>
          <cell r="I7224">
            <v>13880580196</v>
          </cell>
        </row>
        <row r="7225">
          <cell r="A7225" t="str">
            <v>润耀</v>
          </cell>
          <cell r="B7225" t="str">
            <v>盘螺</v>
          </cell>
          <cell r="C7225" t="str">
            <v>HRB400E  12 </v>
          </cell>
          <cell r="D7225" t="str">
            <v>吨</v>
          </cell>
          <cell r="E7225">
            <v>35</v>
          </cell>
          <cell r="F7225">
            <v>45916</v>
          </cell>
          <cell r="G7225" t="str">
            <v>（中铁广州局-资乐高速5标）四川省乐山市井研县希望大道116号</v>
          </cell>
          <cell r="H7225" t="str">
            <v>廖俊杰</v>
          </cell>
          <cell r="I7225">
            <v>15775100965</v>
          </cell>
        </row>
        <row r="7226">
          <cell r="A7226" t="str">
            <v>润耀</v>
          </cell>
          <cell r="B7226" t="str">
            <v>螺纹钢</v>
          </cell>
          <cell r="C7226" t="str">
            <v>HRB400E  20 12m</v>
          </cell>
          <cell r="D7226" t="str">
            <v>吨</v>
          </cell>
          <cell r="E7226">
            <v>35</v>
          </cell>
          <cell r="F7226">
            <v>45916</v>
          </cell>
          <cell r="G7226" t="str">
            <v>（中铁广州局-资乐高速5标）四川省乐山市井研县希望大道116号</v>
          </cell>
          <cell r="H7226" t="str">
            <v>廖俊杰</v>
          </cell>
          <cell r="I7226">
            <v>15775100965</v>
          </cell>
        </row>
        <row r="7227">
          <cell r="A7227" t="str">
            <v>润耀</v>
          </cell>
          <cell r="B7227" t="str">
            <v>螺纹钢</v>
          </cell>
          <cell r="C7227" t="str">
            <v>HRB400E Φ28 9m</v>
          </cell>
          <cell r="D7227" t="str">
            <v>吨</v>
          </cell>
          <cell r="E7227">
            <v>105</v>
          </cell>
          <cell r="F7227">
            <v>45916</v>
          </cell>
          <cell r="G7227" t="str">
            <v>（中铁五局-成渝扩容3标）四川省资阳市雁江区伍隍镇铺子村雁江区X138</v>
          </cell>
          <cell r="H7227" t="str">
            <v>王健</v>
          </cell>
          <cell r="I7227">
            <v>17726168395</v>
          </cell>
        </row>
        <row r="7228">
          <cell r="A7228" t="str">
            <v>润耀</v>
          </cell>
          <cell r="B7228" t="str">
            <v>螺纹钢</v>
          </cell>
          <cell r="C7228" t="str">
            <v>HRB400E Φ12*12m</v>
          </cell>
          <cell r="D7228" t="str">
            <v>吨</v>
          </cell>
          <cell r="E7228">
            <v>105</v>
          </cell>
          <cell r="F7228">
            <v>45916</v>
          </cell>
          <cell r="G7228" t="str">
            <v>（中铁广州局-成渝扩容2标）四川省资阳市雁江区石岭镇易家沟2号梁场</v>
          </cell>
          <cell r="H7228" t="str">
            <v>孙鹏飞</v>
          </cell>
          <cell r="I7228">
            <v>18011784798</v>
          </cell>
        </row>
        <row r="7229">
          <cell r="A7229" t="str">
            <v>德胜</v>
          </cell>
          <cell r="B7229" t="str">
            <v>螺纹钢</v>
          </cell>
          <cell r="C7229" t="str">
            <v>HRB400E Φ14*12m</v>
          </cell>
          <cell r="D7229" t="str">
            <v>吨</v>
          </cell>
          <cell r="E7229">
            <v>35</v>
          </cell>
          <cell r="F7229">
            <v>45916</v>
          </cell>
          <cell r="G7229" t="str">
            <v>（中铁广州局-成渝扩容2标）四川省资阳市雁江区石岭镇易家沟2号梁场</v>
          </cell>
          <cell r="H7229" t="str">
            <v>孙鹏飞</v>
          </cell>
          <cell r="I7229">
            <v>18011784798</v>
          </cell>
        </row>
        <row r="7230">
          <cell r="A7230" t="str">
            <v>达钢</v>
          </cell>
          <cell r="B7230" t="str">
            <v>螺纹钢</v>
          </cell>
          <cell r="C7230" t="str">
            <v>HRB400E Φ12 9m</v>
          </cell>
          <cell r="D7230" t="str">
            <v>吨</v>
          </cell>
          <cell r="E7230">
            <v>6</v>
          </cell>
          <cell r="F7230">
            <v>45916</v>
          </cell>
          <cell r="G7230" t="str">
            <v>（商投建工达州中医药科技园-4工区-10号楼）达州市通川区达州中医药职业学院犀牛大道北段</v>
          </cell>
          <cell r="H7230" t="str">
            <v>张扬</v>
          </cell>
          <cell r="I7230">
            <v>18381904567</v>
          </cell>
        </row>
        <row r="7231">
          <cell r="A7231" t="str">
            <v>达钢</v>
          </cell>
          <cell r="B7231" t="str">
            <v>螺纹钢</v>
          </cell>
          <cell r="C7231" t="str">
            <v>HRB500E Φ16</v>
          </cell>
          <cell r="D7231" t="str">
            <v>吨</v>
          </cell>
          <cell r="E7231">
            <v>6</v>
          </cell>
          <cell r="F7231">
            <v>45916</v>
          </cell>
          <cell r="G7231" t="str">
            <v>（商投建工达州中医药科技园-4工区-10号楼）达州市通川区达州中医药职业学院犀牛大道北段</v>
          </cell>
          <cell r="H7231" t="str">
            <v>张扬</v>
          </cell>
          <cell r="I7231">
            <v>18381904567</v>
          </cell>
        </row>
        <row r="7232">
          <cell r="A7232" t="str">
            <v>达钢</v>
          </cell>
          <cell r="B7232" t="str">
            <v>螺纹钢</v>
          </cell>
          <cell r="C7232" t="str">
            <v>HRB500E Φ20</v>
          </cell>
          <cell r="D7232" t="str">
            <v>吨</v>
          </cell>
          <cell r="E7232">
            <v>9</v>
          </cell>
          <cell r="F7232">
            <v>45916</v>
          </cell>
          <cell r="G7232" t="str">
            <v>（商投建工达州中医药科技园-4工区-10号楼）达州市通川区达州中医药职业学院犀牛大道北段</v>
          </cell>
          <cell r="H7232" t="str">
            <v>张扬</v>
          </cell>
          <cell r="I7232">
            <v>18381904567</v>
          </cell>
        </row>
        <row r="7233">
          <cell r="A7233" t="str">
            <v>达钢</v>
          </cell>
          <cell r="B7233" t="str">
            <v>螺纹钢</v>
          </cell>
          <cell r="C7233" t="str">
            <v>HRB500E Φ22</v>
          </cell>
          <cell r="D7233" t="str">
            <v>吨</v>
          </cell>
          <cell r="E7233">
            <v>15</v>
          </cell>
          <cell r="F7233">
            <v>45916</v>
          </cell>
          <cell r="G7233" t="str">
            <v>（商投建工达州中医药科技园-4工区-10号楼）达州市通川区达州中医药职业学院犀牛大道北段</v>
          </cell>
          <cell r="H7233" t="str">
            <v>张扬</v>
          </cell>
          <cell r="I7233">
            <v>18381904567</v>
          </cell>
        </row>
        <row r="7234">
          <cell r="A7234" t="str">
            <v>达钢</v>
          </cell>
          <cell r="B7234" t="str">
            <v>螺纹钢</v>
          </cell>
          <cell r="C7234" t="str">
            <v>HRB500E Φ25</v>
          </cell>
          <cell r="D7234" t="str">
            <v>吨</v>
          </cell>
          <cell r="E7234">
            <v>21</v>
          </cell>
          <cell r="F7234">
            <v>45916</v>
          </cell>
          <cell r="G7234" t="str">
            <v>（商投建工达州中医药科技园-4工区-10号楼）达州市通川区达州中医药职业学院犀牛大道北段</v>
          </cell>
          <cell r="H7234" t="str">
            <v>张扬</v>
          </cell>
          <cell r="I7234">
            <v>18381904567</v>
          </cell>
        </row>
        <row r="7235">
          <cell r="A7235" t="str">
            <v>泸钢</v>
          </cell>
          <cell r="B7235" t="str">
            <v>高线</v>
          </cell>
          <cell r="C7235" t="str">
            <v>HPB300 Φ12</v>
          </cell>
          <cell r="D7235" t="str">
            <v>吨</v>
          </cell>
          <cell r="E7235">
            <v>5</v>
          </cell>
          <cell r="F7235">
            <v>45916</v>
          </cell>
          <cell r="G7235" t="str">
            <v>(五冶建设锦江区林家坝片区20号地块商业项目)锦江区泰昌路锦江28亩项目部</v>
          </cell>
          <cell r="H7235" t="str">
            <v>陶杰</v>
          </cell>
          <cell r="I7235">
            <v>13980247952</v>
          </cell>
        </row>
        <row r="7236">
          <cell r="A7236" t="str">
            <v>泸钢</v>
          </cell>
          <cell r="B7236" t="str">
            <v>螺纹钢</v>
          </cell>
          <cell r="C7236" t="str">
            <v>HRB400E Φ18 9m</v>
          </cell>
          <cell r="D7236" t="str">
            <v>吨</v>
          </cell>
          <cell r="E7236">
            <v>5</v>
          </cell>
          <cell r="F7236">
            <v>45916</v>
          </cell>
          <cell r="G7236" t="str">
            <v>(五冶建设锦江区林家坝片区20号地块商业项目)锦江区泰昌路锦江28亩项目部</v>
          </cell>
          <cell r="H7236" t="str">
            <v>陶杰</v>
          </cell>
          <cell r="I7236">
            <v>13980247952</v>
          </cell>
        </row>
        <row r="7237">
          <cell r="A7237" t="str">
            <v>泸钢</v>
          </cell>
          <cell r="B7237" t="str">
            <v>螺纹钢</v>
          </cell>
          <cell r="C7237" t="str">
            <v>HRB400E Φ22 9m</v>
          </cell>
          <cell r="D7237" t="str">
            <v>吨</v>
          </cell>
          <cell r="E7237">
            <v>26</v>
          </cell>
          <cell r="F7237">
            <v>45916</v>
          </cell>
          <cell r="G7237" t="str">
            <v>(五冶建设锦江区林家坝片区20号地块商业项目)锦江区泰昌路锦江28亩项目部</v>
          </cell>
          <cell r="H7237" t="str">
            <v>陶杰</v>
          </cell>
          <cell r="I7237">
            <v>13980247952</v>
          </cell>
        </row>
        <row r="7238">
          <cell r="A7238" t="str">
            <v>吉晨盛泰</v>
          </cell>
          <cell r="B7238" t="str">
            <v>高线</v>
          </cell>
          <cell r="C7238" t="str">
            <v>HPB300Φ10</v>
          </cell>
          <cell r="D7238" t="str">
            <v>吨</v>
          </cell>
          <cell r="E7238">
            <v>4</v>
          </cell>
          <cell r="F7238">
            <v>45917</v>
          </cell>
          <cell r="G7238" t="str">
            <v>5标三分部十局第七公司凉山州昭觉县谷曲镇瓦洛乌村</v>
          </cell>
          <cell r="H7238" t="str">
            <v>魏忠魁</v>
          </cell>
          <cell r="I7238">
            <v>18229056777</v>
          </cell>
        </row>
        <row r="7239">
          <cell r="A7239" t="str">
            <v>吉晨盛泰</v>
          </cell>
          <cell r="B7239" t="str">
            <v>螺纹钢</v>
          </cell>
          <cell r="C7239" t="str">
            <v>HRB400EΦ32</v>
          </cell>
          <cell r="D7239" t="str">
            <v>吨</v>
          </cell>
          <cell r="E7239">
            <v>70</v>
          </cell>
          <cell r="F7239">
            <v>45917</v>
          </cell>
          <cell r="G7239" t="str">
            <v>5标三分部十局第七公司凉山州昭觉县谷曲镇瓦洛乌村</v>
          </cell>
          <cell r="H7239" t="str">
            <v>魏忠魁</v>
          </cell>
          <cell r="I7239">
            <v>18229056777</v>
          </cell>
        </row>
        <row r="7240">
          <cell r="A7240" t="str">
            <v>吉晨盛泰</v>
          </cell>
          <cell r="B7240" t="str">
            <v>螺纹钢</v>
          </cell>
          <cell r="C7240" t="str">
            <v>HRB400EΦ12</v>
          </cell>
          <cell r="D7240" t="str">
            <v>吨</v>
          </cell>
          <cell r="E7240">
            <v>20</v>
          </cell>
          <cell r="F7240">
            <v>45917</v>
          </cell>
          <cell r="G7240" t="str">
            <v>5标三分部十局第七公司凉山州昭觉县谷曲镇瓦洛乌村</v>
          </cell>
          <cell r="H7240" t="str">
            <v>魏忠魁</v>
          </cell>
          <cell r="I7240">
            <v>18229056777</v>
          </cell>
        </row>
        <row r="7241">
          <cell r="A7241" t="str">
            <v>吉晨盛泰</v>
          </cell>
          <cell r="B7241" t="str">
            <v>螺纹钢</v>
          </cell>
          <cell r="C7241" t="str">
            <v>HRB400EΦ16</v>
          </cell>
          <cell r="D7241" t="str">
            <v>吨</v>
          </cell>
          <cell r="E7241">
            <v>20</v>
          </cell>
          <cell r="F7241">
            <v>45917</v>
          </cell>
          <cell r="G7241" t="str">
            <v>5标三分部十局第七公司凉山州昭觉县谷曲镇瓦洛乌村</v>
          </cell>
          <cell r="H7241" t="str">
            <v>魏忠魁</v>
          </cell>
          <cell r="I7241">
            <v>18229056777</v>
          </cell>
        </row>
        <row r="7242">
          <cell r="A7242" t="str">
            <v>吉晨盛泰</v>
          </cell>
          <cell r="B7242" t="str">
            <v>螺纹钢</v>
          </cell>
          <cell r="C7242" t="str">
            <v>HRB400EΦ20</v>
          </cell>
          <cell r="D7242" t="str">
            <v>吨</v>
          </cell>
          <cell r="E7242">
            <v>20</v>
          </cell>
          <cell r="F7242">
            <v>45917</v>
          </cell>
          <cell r="G7242" t="str">
            <v>5标三分部十局第七公司凉山州昭觉县谷曲镇瓦洛乌村</v>
          </cell>
          <cell r="H7242" t="str">
            <v>魏忠魁</v>
          </cell>
          <cell r="I7242">
            <v>18229056777</v>
          </cell>
        </row>
        <row r="7243">
          <cell r="A7243" t="str">
            <v>吉晨盛泰</v>
          </cell>
          <cell r="B7243" t="str">
            <v>螺纹钢</v>
          </cell>
          <cell r="C7243" t="str">
            <v>HRB400EΦ28</v>
          </cell>
          <cell r="D7243" t="str">
            <v>吨</v>
          </cell>
          <cell r="E7243">
            <v>6</v>
          </cell>
          <cell r="F7243">
            <v>45917</v>
          </cell>
          <cell r="G7243" t="str">
            <v>5标三分部十局第七公司凉山州昭觉县谷曲镇瓦洛乌村</v>
          </cell>
          <cell r="H7243" t="str">
            <v>魏忠魁</v>
          </cell>
          <cell r="I7243">
            <v>18229056777</v>
          </cell>
        </row>
        <row r="7244">
          <cell r="A7244" t="str">
            <v>吉晨盛泰</v>
          </cell>
          <cell r="B7244" t="str">
            <v>螺纹钢</v>
          </cell>
          <cell r="C7244" t="str">
            <v>HRB400EΦ32</v>
          </cell>
          <cell r="D7244" t="str">
            <v>吨</v>
          </cell>
          <cell r="E7244">
            <v>75</v>
          </cell>
          <cell r="F7244">
            <v>45917</v>
          </cell>
          <cell r="G7244" t="str">
            <v>5标三分部十局第七公司凉山州昭觉县谷曲镇瓦洛乌村</v>
          </cell>
          <cell r="H7244" t="str">
            <v>魏忠魁</v>
          </cell>
          <cell r="I7244">
            <v>18229056777</v>
          </cell>
        </row>
        <row r="7245">
          <cell r="A7245" t="str">
            <v>吉晨盛泰</v>
          </cell>
          <cell r="B7245" t="str">
            <v>盘螺</v>
          </cell>
          <cell r="C7245" t="str">
            <v>HRB400EΦ10</v>
          </cell>
          <cell r="D7245" t="str">
            <v>吨</v>
          </cell>
          <cell r="E7245">
            <v>45</v>
          </cell>
          <cell r="F7245">
            <v>45917</v>
          </cell>
          <cell r="G7245" t="str">
            <v>5标三分部十局第七公司凉山州昭觉县新城镇阿都马打(中铁十局西昭高速3号拌合站过磅)</v>
          </cell>
          <cell r="H7245" t="str">
            <v>魏忠魁</v>
          </cell>
          <cell r="I7245">
            <v>18229056777</v>
          </cell>
        </row>
        <row r="7246">
          <cell r="A7246" t="str">
            <v>吉晨盛泰</v>
          </cell>
          <cell r="B7246" t="str">
            <v>螺纹钢</v>
          </cell>
          <cell r="C7246" t="str">
            <v>HRB400EΦ12</v>
          </cell>
          <cell r="D7246" t="str">
            <v>吨</v>
          </cell>
          <cell r="E7246">
            <v>20</v>
          </cell>
          <cell r="F7246">
            <v>45917</v>
          </cell>
          <cell r="G7246" t="str">
            <v>（中铁十局七公司西昭高速5标1分部）四川省凉山州布拖县委只洛乡委之洛村1号钢构厂</v>
          </cell>
          <cell r="H7246" t="str">
            <v>吴裕</v>
          </cell>
          <cell r="I7246">
            <v>19802920715</v>
          </cell>
        </row>
        <row r="7247">
          <cell r="A7247" t="str">
            <v>吉晨盛泰</v>
          </cell>
          <cell r="B7247" t="str">
            <v>盘螺</v>
          </cell>
          <cell r="C7247" t="str">
            <v>HRB400EΦ10</v>
          </cell>
          <cell r="D7247" t="str">
            <v>吨</v>
          </cell>
          <cell r="E7247">
            <v>50</v>
          </cell>
          <cell r="F7247">
            <v>45917</v>
          </cell>
          <cell r="G7247" t="str">
            <v>（中铁十局七公司西昭高速5标1分部）四川省凉山州布拖县委只洛乡委之洛村1号钢构厂</v>
          </cell>
          <cell r="H7247" t="str">
            <v>吴裕</v>
          </cell>
          <cell r="I7247">
            <v>19802920715</v>
          </cell>
        </row>
        <row r="7248">
          <cell r="A7248" t="str">
            <v>吉晨盛泰</v>
          </cell>
          <cell r="B7248" t="str">
            <v>螺纹钢</v>
          </cell>
          <cell r="C7248" t="str">
            <v>HRB400EΦ12</v>
          </cell>
          <cell r="D7248" t="str">
            <v>吨</v>
          </cell>
          <cell r="E7248">
            <v>15</v>
          </cell>
          <cell r="F7248">
            <v>45917</v>
          </cell>
          <cell r="G7248" t="str">
            <v>（中铁十局七公司西昭高速5标1分部）四川省凉山州布拖县委只洛乡委之洛村1号钢构厂</v>
          </cell>
          <cell r="H7248" t="str">
            <v>吴裕</v>
          </cell>
          <cell r="I7248">
            <v>19802920715</v>
          </cell>
        </row>
        <row r="7249">
          <cell r="A7249" t="str">
            <v>吉晨盛泰</v>
          </cell>
          <cell r="B7249" t="str">
            <v>螺纹钢</v>
          </cell>
          <cell r="C7249" t="str">
            <v>HRB400EΦ14</v>
          </cell>
          <cell r="D7249" t="str">
            <v>吨</v>
          </cell>
          <cell r="E7249">
            <v>20</v>
          </cell>
          <cell r="F7249">
            <v>45917</v>
          </cell>
          <cell r="G7249" t="str">
            <v>（中铁十局七公司西昭高速5标1分部）四川省凉山州布拖县委只洛乡委之洛村1号钢构厂</v>
          </cell>
          <cell r="H7249" t="str">
            <v>吴裕</v>
          </cell>
          <cell r="I7249">
            <v>19802920715</v>
          </cell>
        </row>
        <row r="7250">
          <cell r="A7250" t="str">
            <v>吉晨盛泰</v>
          </cell>
          <cell r="B7250" t="str">
            <v>盘圆</v>
          </cell>
          <cell r="C7250" t="str">
            <v>HPB300EΦ8</v>
          </cell>
          <cell r="D7250" t="str">
            <v>吨</v>
          </cell>
          <cell r="E7250">
            <v>10</v>
          </cell>
          <cell r="F7250">
            <v>45917</v>
          </cell>
          <cell r="G7250" t="str">
            <v>（中铁十局七公司西昭高速5标1分部）四川省凉山州布拖县委只洛乡委之洛村1号钢构厂</v>
          </cell>
          <cell r="H7250" t="str">
            <v>吴裕</v>
          </cell>
          <cell r="I7250">
            <v>19802920715</v>
          </cell>
        </row>
        <row r="7251">
          <cell r="A7251" t="str">
            <v>吉晨盛泰</v>
          </cell>
          <cell r="B7251" t="str">
            <v>螺纹钢</v>
          </cell>
          <cell r="C7251" t="str">
            <v>HRB400EΦ14</v>
          </cell>
          <cell r="D7251" t="str">
            <v>吨</v>
          </cell>
          <cell r="E7251">
            <v>25</v>
          </cell>
          <cell r="F7251">
            <v>45917</v>
          </cell>
          <cell r="G7251" t="str">
            <v>（中铁十局七公司西昭高速5标1分部）四川省凉山州布拖县委只洛乡委之洛村1号钢构厂</v>
          </cell>
          <cell r="H7251" t="str">
            <v>吴裕</v>
          </cell>
          <cell r="I7251">
            <v>19802920715</v>
          </cell>
        </row>
        <row r="7252">
          <cell r="A7252" t="str">
            <v>吉晨盛泰</v>
          </cell>
          <cell r="B7252" t="str">
            <v>螺纹钢</v>
          </cell>
          <cell r="C7252" t="str">
            <v>HRB500EФ28</v>
          </cell>
          <cell r="D7252" t="str">
            <v>吨</v>
          </cell>
          <cell r="E7252">
            <v>80</v>
          </cell>
          <cell r="F7252">
            <v>45917</v>
          </cell>
          <cell r="G7252" t="str">
            <v>（ 中铁一局四公司西昭高速6标3部）昭觉县洒拉地坡乡三分部山里钢筋场</v>
          </cell>
          <cell r="H7252" t="str">
            <v>李航</v>
          </cell>
          <cell r="I7252">
            <v>18217171777</v>
          </cell>
        </row>
        <row r="7253">
          <cell r="A7253" t="str">
            <v>泸钢</v>
          </cell>
          <cell r="B7253" t="str">
            <v>螺纹钢</v>
          </cell>
          <cell r="C7253" t="str">
            <v>HRB400E Φ28×9米</v>
          </cell>
          <cell r="D7253" t="str">
            <v>吨</v>
          </cell>
          <cell r="E7253">
            <v>35</v>
          </cell>
          <cell r="F7253">
            <v>45917</v>
          </cell>
          <cell r="G7253" t="str">
            <v>（自永2标九局西南分公司钢筋棚）四川省自贡市骑龙镇大湾村</v>
          </cell>
          <cell r="H7253" t="str">
            <v>高彦彬</v>
          </cell>
          <cell r="I7253">
            <v>13835906370</v>
          </cell>
        </row>
        <row r="7254">
          <cell r="A7254" t="str">
            <v>泸钢</v>
          </cell>
          <cell r="B7254" t="str">
            <v>盘螺</v>
          </cell>
          <cell r="C7254" t="str">
            <v>HRB400E Φ12</v>
          </cell>
          <cell r="D7254" t="str">
            <v>吨</v>
          </cell>
          <cell r="E7254">
            <v>35</v>
          </cell>
          <cell r="F7254">
            <v>45917</v>
          </cell>
          <cell r="G7254" t="str">
            <v>（自永2标九局西南分公司钢筋棚）四川省自贡市骑龙镇大湾村</v>
          </cell>
          <cell r="H7254" t="str">
            <v>高彦彬</v>
          </cell>
          <cell r="I7254">
            <v>13835906370</v>
          </cell>
        </row>
        <row r="7255">
          <cell r="A7255" t="str">
            <v>泸钢</v>
          </cell>
          <cell r="B7255" t="str">
            <v>螺纹钢</v>
          </cell>
          <cell r="C7255" t="str">
            <v>HRB400E Φ12×9米</v>
          </cell>
          <cell r="D7255" t="str">
            <v>吨</v>
          </cell>
          <cell r="E7255">
            <v>14</v>
          </cell>
          <cell r="F7255">
            <v>45917</v>
          </cell>
          <cell r="G7255" t="str">
            <v>（自永2标九局西南分公司钢筋棚）四川省自贡市骑龙镇大湾村</v>
          </cell>
          <cell r="H7255" t="str">
            <v>高彦彬</v>
          </cell>
          <cell r="I7255">
            <v>13835906370</v>
          </cell>
        </row>
        <row r="7256">
          <cell r="A7256" t="str">
            <v>泸钢</v>
          </cell>
          <cell r="B7256" t="str">
            <v>螺纹钢</v>
          </cell>
          <cell r="C7256" t="str">
            <v>HRB400E Φ16×12米</v>
          </cell>
          <cell r="D7256" t="str">
            <v>吨</v>
          </cell>
          <cell r="E7256">
            <v>22</v>
          </cell>
          <cell r="F7256">
            <v>45917</v>
          </cell>
          <cell r="G7256" t="str">
            <v>（自永2标九局西南分公司钢筋棚）四川省自贡市骑龙镇大湾村</v>
          </cell>
          <cell r="H7256" t="str">
            <v>高彦彬</v>
          </cell>
          <cell r="I7256">
            <v>13835906370</v>
          </cell>
        </row>
        <row r="7257">
          <cell r="A7257" t="str">
            <v>德胜</v>
          </cell>
          <cell r="B7257" t="str">
            <v>螺纹钢</v>
          </cell>
          <cell r="C7257" t="str">
            <v>HRB400E Φ18 9m</v>
          </cell>
          <cell r="D7257" t="str">
            <v>吨</v>
          </cell>
          <cell r="E7257">
            <v>12</v>
          </cell>
          <cell r="F7257">
            <v>45917</v>
          </cell>
          <cell r="G7257" t="str">
            <v>(乐山市校地共建产教融合基地建设项目二标段)四川省乐山市市中区苏稽镇</v>
          </cell>
          <cell r="H7257" t="str">
            <v>彭江涛</v>
          </cell>
          <cell r="I7257">
            <v>13990276572</v>
          </cell>
        </row>
        <row r="7258">
          <cell r="A7258" t="str">
            <v>德胜</v>
          </cell>
          <cell r="B7258" t="str">
            <v>螺纹钢</v>
          </cell>
          <cell r="C7258" t="str">
            <v>HRB500E Φ12</v>
          </cell>
          <cell r="D7258" t="str">
            <v>吨</v>
          </cell>
          <cell r="E7258">
            <v>2.8</v>
          </cell>
          <cell r="F7258">
            <v>45917</v>
          </cell>
          <cell r="G7258" t="str">
            <v>(乐山市校地共建产教融合基地建设项目二标段)四川省乐山市市中区苏稽镇</v>
          </cell>
          <cell r="H7258" t="str">
            <v>彭江涛</v>
          </cell>
          <cell r="I7258">
            <v>13990276572</v>
          </cell>
        </row>
        <row r="7259">
          <cell r="A7259" t="str">
            <v>德胜</v>
          </cell>
          <cell r="B7259" t="str">
            <v>螺纹钢</v>
          </cell>
          <cell r="C7259" t="str">
            <v>HRB500E Φ14</v>
          </cell>
          <cell r="D7259" t="str">
            <v>吨</v>
          </cell>
          <cell r="E7259">
            <v>5.6</v>
          </cell>
          <cell r="F7259">
            <v>45917</v>
          </cell>
          <cell r="G7259" t="str">
            <v>(乐山市校地共建产教融合基地建设项目二标段)四川省乐山市市中区苏稽镇</v>
          </cell>
          <cell r="H7259" t="str">
            <v>彭江涛</v>
          </cell>
          <cell r="I7259">
            <v>13990276572</v>
          </cell>
        </row>
        <row r="7260">
          <cell r="A7260" t="str">
            <v>德胜</v>
          </cell>
          <cell r="B7260" t="str">
            <v>螺纹钢</v>
          </cell>
          <cell r="C7260" t="str">
            <v>HRB500E Φ16</v>
          </cell>
          <cell r="D7260" t="str">
            <v>吨</v>
          </cell>
          <cell r="E7260">
            <v>2.8</v>
          </cell>
          <cell r="F7260">
            <v>45917</v>
          </cell>
          <cell r="G7260" t="str">
            <v>(乐山市校地共建产教融合基地建设项目二标段)四川省乐山市市中区苏稽镇</v>
          </cell>
          <cell r="H7260" t="str">
            <v>彭江涛</v>
          </cell>
          <cell r="I7260">
            <v>13990276572</v>
          </cell>
        </row>
        <row r="7261">
          <cell r="A7261" t="str">
            <v>德胜</v>
          </cell>
          <cell r="B7261" t="str">
            <v>螺纹钢</v>
          </cell>
          <cell r="C7261" t="str">
            <v>HRB500E Φ18</v>
          </cell>
          <cell r="D7261" t="str">
            <v>吨</v>
          </cell>
          <cell r="E7261">
            <v>5.5</v>
          </cell>
          <cell r="F7261">
            <v>45917</v>
          </cell>
          <cell r="G7261" t="str">
            <v>(乐山市校地共建产教融合基地建设项目二标段)四川省乐山市市中区苏稽镇</v>
          </cell>
          <cell r="H7261" t="str">
            <v>彭江涛</v>
          </cell>
          <cell r="I7261">
            <v>13990276572</v>
          </cell>
        </row>
        <row r="7262">
          <cell r="A7262" t="str">
            <v>德胜</v>
          </cell>
          <cell r="B7262" t="str">
            <v>螺纹钢</v>
          </cell>
          <cell r="C7262" t="str">
            <v>HRB500E Φ20</v>
          </cell>
          <cell r="D7262" t="str">
            <v>吨</v>
          </cell>
          <cell r="E7262">
            <v>5.6</v>
          </cell>
          <cell r="F7262">
            <v>45917</v>
          </cell>
          <cell r="G7262" t="str">
            <v>(乐山市校地共建产教融合基地建设项目二标段)四川省乐山市市中区苏稽镇</v>
          </cell>
          <cell r="H7262" t="str">
            <v>彭江涛</v>
          </cell>
          <cell r="I7262">
            <v>13990276572</v>
          </cell>
        </row>
        <row r="7263">
          <cell r="A7263" t="str">
            <v>德胜</v>
          </cell>
          <cell r="B7263" t="str">
            <v>螺纹钢</v>
          </cell>
          <cell r="C7263" t="str">
            <v>HRB500E Φ22</v>
          </cell>
          <cell r="D7263" t="str">
            <v>吨</v>
          </cell>
          <cell r="E7263">
            <v>5.6</v>
          </cell>
          <cell r="F7263">
            <v>45917</v>
          </cell>
          <cell r="G7263" t="str">
            <v>(乐山市校地共建产教融合基地建设项目二标段)四川省乐山市市中区苏稽镇</v>
          </cell>
          <cell r="H7263" t="str">
            <v>彭江涛</v>
          </cell>
          <cell r="I7263">
            <v>13990276572</v>
          </cell>
        </row>
        <row r="7264">
          <cell r="A7264" t="str">
            <v>德胜</v>
          </cell>
          <cell r="B7264" t="str">
            <v>螺纹钢</v>
          </cell>
          <cell r="C7264" t="str">
            <v>HRB500E Φ25</v>
          </cell>
          <cell r="D7264" t="str">
            <v>吨</v>
          </cell>
          <cell r="E7264">
            <v>25.2</v>
          </cell>
          <cell r="F7264">
            <v>45917</v>
          </cell>
          <cell r="G7264" t="str">
            <v>(乐山市校地共建产教融合基地建设项目二标段)四川省乐山市市中区苏稽镇</v>
          </cell>
          <cell r="H7264" t="str">
            <v>彭江涛</v>
          </cell>
          <cell r="I7264">
            <v>13990276572</v>
          </cell>
        </row>
        <row r="7265">
          <cell r="A7265" t="str">
            <v>德胜</v>
          </cell>
          <cell r="B7265" t="str">
            <v>螺纹钢</v>
          </cell>
          <cell r="C7265" t="str">
            <v>HRB500E Φ22 12m</v>
          </cell>
          <cell r="D7265" t="str">
            <v>吨</v>
          </cell>
          <cell r="E7265">
            <v>8.4</v>
          </cell>
          <cell r="F7265">
            <v>45917</v>
          </cell>
          <cell r="G7265" t="str">
            <v>(乐山市校地共建产教融合基地建设项目二标段)四川省乐山市市中区苏稽镇</v>
          </cell>
          <cell r="H7265" t="str">
            <v>彭江涛</v>
          </cell>
          <cell r="I7265">
            <v>13990276572</v>
          </cell>
        </row>
        <row r="7266">
          <cell r="A7266" t="str">
            <v>德胜</v>
          </cell>
          <cell r="B7266" t="str">
            <v>螺纹钢</v>
          </cell>
          <cell r="C7266" t="str">
            <v>HRB400E Φ14 9m</v>
          </cell>
          <cell r="D7266" t="str">
            <v>吨</v>
          </cell>
          <cell r="E7266">
            <v>3</v>
          </cell>
          <cell r="F7266">
            <v>45917</v>
          </cell>
          <cell r="G7266" t="str">
            <v>(乐山市校地共建产教融合基地建设项目二标段)四川省乐山市市中区苏稽镇</v>
          </cell>
          <cell r="H7266" t="str">
            <v>彭江涛</v>
          </cell>
          <cell r="I7266">
            <v>13990276572</v>
          </cell>
        </row>
        <row r="7267">
          <cell r="A7267" t="str">
            <v>德胜</v>
          </cell>
          <cell r="B7267" t="str">
            <v>螺纹钢</v>
          </cell>
          <cell r="C7267" t="str">
            <v>HRB400E Φ18 9m</v>
          </cell>
          <cell r="D7267" t="str">
            <v>吨</v>
          </cell>
          <cell r="E7267">
            <v>8.4</v>
          </cell>
          <cell r="F7267">
            <v>45917</v>
          </cell>
          <cell r="G7267" t="str">
            <v>(乐山市校地共建产教融合基地建设项目二标段)四川省乐山市市中区苏稽镇</v>
          </cell>
          <cell r="H7267" t="str">
            <v>彭江涛</v>
          </cell>
          <cell r="I7267">
            <v>13990276572</v>
          </cell>
        </row>
        <row r="7268">
          <cell r="A7268" t="str">
            <v>德胜</v>
          </cell>
          <cell r="B7268" t="str">
            <v>螺纹钢</v>
          </cell>
          <cell r="C7268" t="str">
            <v>HRB500E Φ12</v>
          </cell>
          <cell r="D7268" t="str">
            <v>吨</v>
          </cell>
          <cell r="E7268">
            <v>2.8</v>
          </cell>
          <cell r="F7268">
            <v>45917</v>
          </cell>
          <cell r="G7268" t="str">
            <v>(乐山市校地共建产教融合基地建设项目二标段)四川省乐山市市中区苏稽镇</v>
          </cell>
          <cell r="H7268" t="str">
            <v>彭江涛</v>
          </cell>
          <cell r="I7268">
            <v>13990276572</v>
          </cell>
        </row>
        <row r="7269">
          <cell r="A7269" t="str">
            <v>德胜</v>
          </cell>
          <cell r="B7269" t="str">
            <v>螺纹钢</v>
          </cell>
          <cell r="C7269" t="str">
            <v>HRB500E Φ14</v>
          </cell>
          <cell r="D7269" t="str">
            <v>吨</v>
          </cell>
          <cell r="E7269">
            <v>2.8</v>
          </cell>
          <cell r="F7269">
            <v>45917</v>
          </cell>
          <cell r="G7269" t="str">
            <v>(乐山市校地共建产教融合基地建设项目二标段)四川省乐山市市中区苏稽镇</v>
          </cell>
          <cell r="H7269" t="str">
            <v>彭江涛</v>
          </cell>
          <cell r="I7269">
            <v>13990276572</v>
          </cell>
        </row>
        <row r="7270">
          <cell r="A7270" t="str">
            <v>德胜</v>
          </cell>
          <cell r="B7270" t="str">
            <v>螺纹钢</v>
          </cell>
          <cell r="C7270" t="str">
            <v>HRB500E Φ16</v>
          </cell>
          <cell r="D7270" t="str">
            <v>吨</v>
          </cell>
          <cell r="E7270">
            <v>8.4</v>
          </cell>
          <cell r="F7270">
            <v>45917</v>
          </cell>
          <cell r="G7270" t="str">
            <v>(乐山市校地共建产教融合基地建设项目二标段)四川省乐山市市中区苏稽镇</v>
          </cell>
          <cell r="H7270" t="str">
            <v>彭江涛</v>
          </cell>
          <cell r="I7270">
            <v>13990276572</v>
          </cell>
        </row>
        <row r="7271">
          <cell r="A7271" t="str">
            <v>德胜</v>
          </cell>
          <cell r="B7271" t="str">
            <v>螺纹钢</v>
          </cell>
          <cell r="C7271" t="str">
            <v>HRB500E Φ18</v>
          </cell>
          <cell r="D7271" t="str">
            <v>吨</v>
          </cell>
          <cell r="E7271">
            <v>8.4</v>
          </cell>
          <cell r="F7271">
            <v>45917</v>
          </cell>
          <cell r="G7271" t="str">
            <v>(乐山市校地共建产教融合基地建设项目二标段)四川省乐山市市中区苏稽镇</v>
          </cell>
          <cell r="H7271" t="str">
            <v>彭江涛</v>
          </cell>
          <cell r="I7271">
            <v>13990276572</v>
          </cell>
        </row>
        <row r="7272">
          <cell r="A7272" t="str">
            <v>德胜</v>
          </cell>
          <cell r="B7272" t="str">
            <v>螺纹钢</v>
          </cell>
          <cell r="C7272" t="str">
            <v>HRB500E Φ20</v>
          </cell>
          <cell r="D7272" t="str">
            <v>吨</v>
          </cell>
          <cell r="E7272">
            <v>5.6</v>
          </cell>
          <cell r="F7272">
            <v>45917</v>
          </cell>
          <cell r="G7272" t="str">
            <v>(乐山市校地共建产教融合基地建设项目二标段)四川省乐山市市中区苏稽镇</v>
          </cell>
          <cell r="H7272" t="str">
            <v>彭江涛</v>
          </cell>
          <cell r="I7272">
            <v>13990276572</v>
          </cell>
        </row>
        <row r="7273">
          <cell r="A7273" t="str">
            <v>德胜</v>
          </cell>
          <cell r="B7273" t="str">
            <v>螺纹钢</v>
          </cell>
          <cell r="C7273" t="str">
            <v>HRB500E Φ22 12m</v>
          </cell>
          <cell r="D7273" t="str">
            <v>吨</v>
          </cell>
          <cell r="E7273">
            <v>5.6</v>
          </cell>
          <cell r="F7273">
            <v>45917</v>
          </cell>
          <cell r="G7273" t="str">
            <v>(乐山市校地共建产教融合基地建设项目二标段)四川省乐山市市中区苏稽镇</v>
          </cell>
          <cell r="H7273" t="str">
            <v>彭江涛</v>
          </cell>
          <cell r="I7273">
            <v>13990276572</v>
          </cell>
        </row>
        <row r="7274">
          <cell r="A7274" t="str">
            <v>德胜</v>
          </cell>
          <cell r="B7274" t="str">
            <v>螺纹钢</v>
          </cell>
          <cell r="C7274" t="str">
            <v>HRB500E Φ22</v>
          </cell>
          <cell r="D7274" t="str">
            <v>吨</v>
          </cell>
          <cell r="E7274">
            <v>14</v>
          </cell>
          <cell r="F7274">
            <v>45917</v>
          </cell>
          <cell r="G7274" t="str">
            <v>(乐山市校地共建产教融合基地建设项目二标段)四川省乐山市市中区苏稽镇</v>
          </cell>
          <cell r="H7274" t="str">
            <v>彭江涛</v>
          </cell>
          <cell r="I7274">
            <v>13990276572</v>
          </cell>
        </row>
        <row r="7275">
          <cell r="A7275" t="str">
            <v>德胜</v>
          </cell>
          <cell r="B7275" t="str">
            <v>螺纹钢</v>
          </cell>
          <cell r="C7275" t="str">
            <v>HRB500E Φ25</v>
          </cell>
          <cell r="D7275" t="str">
            <v>吨</v>
          </cell>
          <cell r="E7275">
            <v>14</v>
          </cell>
          <cell r="F7275">
            <v>45917</v>
          </cell>
          <cell r="G7275" t="str">
            <v>(乐山市校地共建产教融合基地建设项目二标段)四川省乐山市市中区苏稽镇</v>
          </cell>
          <cell r="H7275" t="str">
            <v>彭江涛</v>
          </cell>
          <cell r="I7275">
            <v>13990276572</v>
          </cell>
        </row>
        <row r="7276">
          <cell r="A7276" t="str">
            <v>德胜恒嘉</v>
          </cell>
          <cell r="B7276" t="str">
            <v>螺纹钢</v>
          </cell>
          <cell r="C7276" t="str">
            <v>HRB400EФ22*9m</v>
          </cell>
          <cell r="D7276" t="str">
            <v>吨</v>
          </cell>
          <cell r="E7276">
            <v>35</v>
          </cell>
          <cell r="F7276">
            <v>45917</v>
          </cell>
          <cell r="G7276" t="str">
            <v>（中铁一局四公司康新高速TJ1-1标雅加梗隧道）四川省甘孜州康定市雅加梗路基</v>
          </cell>
          <cell r="H7276" t="str">
            <v>范国义</v>
          </cell>
          <cell r="I7276">
            <v>15897676433</v>
          </cell>
        </row>
        <row r="7277">
          <cell r="A7277" t="str">
            <v>德胜恒嘉</v>
          </cell>
          <cell r="B7277" t="str">
            <v>螺纹钢</v>
          </cell>
          <cell r="C7277" t="str">
            <v>HRB400EФ20*9m</v>
          </cell>
          <cell r="D7277" t="str">
            <v>吨</v>
          </cell>
          <cell r="E7277">
            <v>15</v>
          </cell>
          <cell r="F7277">
            <v>45917</v>
          </cell>
          <cell r="G7277" t="str">
            <v>（中铁一局四公司康新高速TJ1-1标雅加梗隧道）四川省甘孜州康定市雅加梗路基</v>
          </cell>
          <cell r="H7277" t="str">
            <v>范国义</v>
          </cell>
          <cell r="I7277">
            <v>15897676433</v>
          </cell>
        </row>
        <row r="7278">
          <cell r="A7278" t="str">
            <v>德胜恒嘉</v>
          </cell>
          <cell r="B7278" t="str">
            <v>螺纹钢</v>
          </cell>
          <cell r="C7278" t="str">
            <v>HRB400EФ25*9m</v>
          </cell>
          <cell r="D7278" t="str">
            <v>吨</v>
          </cell>
          <cell r="E7278">
            <v>15</v>
          </cell>
          <cell r="F7278">
            <v>45917</v>
          </cell>
          <cell r="G7278" t="str">
            <v>（中铁一局四公司康新高速TJ1-1标雅加梗隧道）四川省甘孜州康定市雅加梗路基</v>
          </cell>
          <cell r="H7278" t="str">
            <v>范国义</v>
          </cell>
          <cell r="I7278">
            <v>15897676433</v>
          </cell>
        </row>
        <row r="7279">
          <cell r="A7279" t="str">
            <v>德胜恒嘉</v>
          </cell>
          <cell r="B7279" t="str">
            <v>螺纹钢</v>
          </cell>
          <cell r="C7279" t="str">
            <v>HRB400EФ14*9m</v>
          </cell>
          <cell r="D7279" t="str">
            <v>吨</v>
          </cell>
          <cell r="E7279">
            <v>5</v>
          </cell>
          <cell r="F7279">
            <v>45917</v>
          </cell>
          <cell r="G7279" t="str">
            <v>（中铁一局四公司康新高速TJ1-1标雅加梗隧道）四川省甘孜州康定市雅加梗路基</v>
          </cell>
          <cell r="H7279" t="str">
            <v>范国义</v>
          </cell>
          <cell r="I7279">
            <v>15897676433</v>
          </cell>
        </row>
        <row r="7280">
          <cell r="A7280" t="str">
            <v>德胜恒嘉</v>
          </cell>
          <cell r="B7280" t="str">
            <v>螺纹钢</v>
          </cell>
          <cell r="C7280" t="str">
            <v>HRB400EФ22*9m</v>
          </cell>
          <cell r="D7280" t="str">
            <v>吨</v>
          </cell>
          <cell r="E7280">
            <v>140</v>
          </cell>
          <cell r="F7280">
            <v>45917</v>
          </cell>
          <cell r="G7280" t="str">
            <v>（中铁一局四公司康新高速TJ1-1标贡不卡隧道）四川省甘孜州康定市折多塘村车管所旁</v>
          </cell>
          <cell r="H7280" t="str">
            <v>李彰</v>
          </cell>
          <cell r="I7280">
            <v>18523285235</v>
          </cell>
        </row>
        <row r="7281">
          <cell r="A7281" t="str">
            <v>德胜恒嘉</v>
          </cell>
          <cell r="B7281" t="str">
            <v>螺纹钢</v>
          </cell>
          <cell r="C7281" t="str">
            <v>HRB400EФ25*9m</v>
          </cell>
          <cell r="D7281" t="str">
            <v>吨</v>
          </cell>
          <cell r="E7281">
            <v>140</v>
          </cell>
          <cell r="F7281">
            <v>45917</v>
          </cell>
          <cell r="G7281" t="str">
            <v>（中铁一局四公司康新高速TJ1-1标贡不卡隧道）四川省甘孜州康定市折多塘村车管所旁</v>
          </cell>
          <cell r="H7281" t="str">
            <v>李彰</v>
          </cell>
          <cell r="I7281">
            <v>18523285235</v>
          </cell>
        </row>
        <row r="7282">
          <cell r="A7282" t="str">
            <v>润耀</v>
          </cell>
          <cell r="B7282" t="str">
            <v>螺纹钢</v>
          </cell>
          <cell r="C7282" t="str">
            <v>HRB400EФ16*9m</v>
          </cell>
          <cell r="D7282" t="str">
            <v>吨</v>
          </cell>
          <cell r="E7282">
            <v>35</v>
          </cell>
          <cell r="F7282">
            <v>45917</v>
          </cell>
          <cell r="G7282" t="str">
            <v>（中铁一局四公司康新高速TJ1-1标康定隧道）四川省甘孜州康定市榆林街道甘孜州博物馆旁</v>
          </cell>
          <cell r="H7282" t="str">
            <v>王永强</v>
          </cell>
          <cell r="I7282">
            <v>15929204416</v>
          </cell>
        </row>
        <row r="7283">
          <cell r="A7283" t="str">
            <v>润耀</v>
          </cell>
          <cell r="B7283" t="str">
            <v>螺纹钢</v>
          </cell>
          <cell r="C7283" t="str">
            <v>HRB400EФ22*9m</v>
          </cell>
          <cell r="D7283" t="str">
            <v>吨</v>
          </cell>
          <cell r="E7283">
            <v>35</v>
          </cell>
          <cell r="F7283">
            <v>45917</v>
          </cell>
          <cell r="G7283" t="str">
            <v>（中铁一局四公司康新高速TJ1-1标康定隧道）四川省甘孜州康定市榆林街道甘孜州博物馆旁</v>
          </cell>
          <cell r="H7283" t="str">
            <v>王永强</v>
          </cell>
          <cell r="I7283">
            <v>15929204416</v>
          </cell>
        </row>
        <row r="7284">
          <cell r="A7284" t="str">
            <v>润耀</v>
          </cell>
          <cell r="B7284" t="str">
            <v>盘螺</v>
          </cell>
          <cell r="C7284" t="str">
            <v>HRB400E Φ10</v>
          </cell>
          <cell r="D7284" t="str">
            <v>吨</v>
          </cell>
          <cell r="E7284">
            <v>22</v>
          </cell>
          <cell r="F7284">
            <v>45917</v>
          </cell>
          <cell r="G7284" t="str">
            <v>（五局太阳岛项目）四川省眉山市仁寿县黑龙滩镇四川黑龙滩国际生态旅游度假区中铁·太阳岛项目</v>
          </cell>
          <cell r="H7284" t="str">
            <v>李霜</v>
          </cell>
          <cell r="I7284">
            <v>18785086540</v>
          </cell>
        </row>
        <row r="7285">
          <cell r="A7285" t="str">
            <v>润耀</v>
          </cell>
          <cell r="B7285" t="str">
            <v>螺纹钢</v>
          </cell>
          <cell r="C7285" t="str">
            <v>HRB400E Φ14 9m</v>
          </cell>
          <cell r="D7285" t="str">
            <v>吨</v>
          </cell>
          <cell r="E7285">
            <v>8.4</v>
          </cell>
          <cell r="F7285">
            <v>45917</v>
          </cell>
          <cell r="G7285" t="str">
            <v>（五局太阳岛项目）四川省眉山市仁寿县黑龙滩镇四川黑龙滩国际生态旅游度假区中铁·太阳岛项目</v>
          </cell>
          <cell r="H7285" t="str">
            <v>李霜</v>
          </cell>
          <cell r="I7285">
            <v>18785086540</v>
          </cell>
        </row>
        <row r="7286">
          <cell r="A7286" t="str">
            <v>润耀</v>
          </cell>
          <cell r="B7286" t="str">
            <v>螺纹钢</v>
          </cell>
          <cell r="C7286" t="str">
            <v>HRB400E Φ16 9m</v>
          </cell>
          <cell r="D7286" t="str">
            <v>吨</v>
          </cell>
          <cell r="E7286">
            <v>2.8</v>
          </cell>
          <cell r="F7286">
            <v>45917</v>
          </cell>
          <cell r="G7286" t="str">
            <v>（五局太阳岛项目）四川省眉山市仁寿县黑龙滩镇四川黑龙滩国际生态旅游度假区中铁·太阳岛项目</v>
          </cell>
          <cell r="H7286" t="str">
            <v>李霜</v>
          </cell>
          <cell r="I7286">
            <v>18785086540</v>
          </cell>
        </row>
        <row r="7287">
          <cell r="A7287" t="str">
            <v>润耀</v>
          </cell>
          <cell r="B7287" t="str">
            <v>盘螺</v>
          </cell>
          <cell r="C7287" t="str">
            <v>HRB400E Φ12</v>
          </cell>
          <cell r="D7287" t="str">
            <v>吨</v>
          </cell>
          <cell r="E7287">
            <v>35</v>
          </cell>
          <cell r="F7287">
            <v>45917</v>
          </cell>
          <cell r="G7287" t="str">
            <v>（中铁广州局-成渝扩容2标）四川省资阳市雁江区南双路杨家糖房</v>
          </cell>
          <cell r="H7287" t="str">
            <v>邓志强</v>
          </cell>
          <cell r="I7287">
            <v>17603045490</v>
          </cell>
        </row>
        <row r="7288">
          <cell r="A7288" t="str">
            <v>润耀</v>
          </cell>
          <cell r="B7288" t="str">
            <v>螺纹钢</v>
          </cell>
          <cell r="C7288" t="str">
            <v>HRB400E Φ16*12m</v>
          </cell>
          <cell r="D7288" t="str">
            <v>吨</v>
          </cell>
          <cell r="E7288">
            <v>70</v>
          </cell>
          <cell r="F7288">
            <v>45917</v>
          </cell>
          <cell r="G7288" t="str">
            <v>（中铁广州局-成渝扩容2标）成渝扩容项目ZCB3-2标2#钢筋厂【雁江区联盟桥东北50米(资资路) 】</v>
          </cell>
          <cell r="H7288" t="str">
            <v>刘沛琦</v>
          </cell>
          <cell r="I7288">
            <v>18011784798</v>
          </cell>
        </row>
        <row r="7289">
          <cell r="A7289" t="str">
            <v>德胜</v>
          </cell>
          <cell r="B7289" t="str">
            <v>螺纹钢</v>
          </cell>
          <cell r="C7289" t="str">
            <v>HRB400E Φ20×9米</v>
          </cell>
          <cell r="D7289" t="str">
            <v>吨</v>
          </cell>
          <cell r="E7289">
            <v>10</v>
          </cell>
          <cell r="F7289">
            <v>45918</v>
          </cell>
          <cell r="G7289" t="str">
            <v>（自永2标九局西南分公司钢筋棚）四川省自贡市回龙镇群英村</v>
          </cell>
          <cell r="H7289" t="str">
            <v>钟润</v>
          </cell>
          <cell r="I7289">
            <v>18728409968</v>
          </cell>
        </row>
        <row r="7290">
          <cell r="A7290" t="str">
            <v>德胜</v>
          </cell>
          <cell r="B7290" t="str">
            <v>螺纹钢</v>
          </cell>
          <cell r="C7290" t="str">
            <v>HRB400E Φ16×9米</v>
          </cell>
          <cell r="D7290" t="str">
            <v>吨</v>
          </cell>
          <cell r="E7290">
            <v>12.5</v>
          </cell>
          <cell r="F7290">
            <v>45918</v>
          </cell>
          <cell r="G7290" t="str">
            <v>（自永2标九局西南分公司钢筋棚）四川省自贡市回龙镇群英村</v>
          </cell>
          <cell r="H7290" t="str">
            <v>钟润</v>
          </cell>
          <cell r="I7290">
            <v>18728409968</v>
          </cell>
        </row>
        <row r="7291">
          <cell r="A7291" t="str">
            <v>德胜</v>
          </cell>
          <cell r="B7291" t="str">
            <v>螺纹钢</v>
          </cell>
          <cell r="C7291" t="str">
            <v>HRB400E Φ14×12米</v>
          </cell>
          <cell r="D7291" t="str">
            <v>吨</v>
          </cell>
          <cell r="E7291">
            <v>12.5</v>
          </cell>
          <cell r="F7291">
            <v>45918</v>
          </cell>
          <cell r="G7291" t="str">
            <v>（自永2标九局西南分公司钢筋棚）四川省自贡市回龙镇群英村</v>
          </cell>
          <cell r="H7291" t="str">
            <v>钟润</v>
          </cell>
          <cell r="I7291">
            <v>18728409968</v>
          </cell>
        </row>
        <row r="7292">
          <cell r="A7292" t="str">
            <v>泸钢</v>
          </cell>
          <cell r="B7292" t="str">
            <v>螺纹钢</v>
          </cell>
          <cell r="C7292" t="str">
            <v>HRB400E Φ22×9米</v>
          </cell>
          <cell r="D7292" t="str">
            <v>吨</v>
          </cell>
          <cell r="E7292">
            <v>5</v>
          </cell>
          <cell r="F7292">
            <v>45918</v>
          </cell>
          <cell r="G7292" t="str">
            <v>（自永2标九局西南分公司钢筋棚）四川省自贡市回龙镇群英村</v>
          </cell>
          <cell r="H7292" t="str">
            <v>钟润</v>
          </cell>
          <cell r="I7292">
            <v>18728409968</v>
          </cell>
        </row>
        <row r="7293">
          <cell r="A7293" t="str">
            <v>泸钢</v>
          </cell>
          <cell r="B7293" t="str">
            <v>盘螺</v>
          </cell>
          <cell r="C7293" t="str">
            <v>HRB400E Φ12</v>
          </cell>
          <cell r="D7293" t="str">
            <v>吨</v>
          </cell>
          <cell r="E7293">
            <v>53</v>
          </cell>
          <cell r="F7293">
            <v>45918</v>
          </cell>
          <cell r="G7293" t="str">
            <v>（自永2标九局西南分公司钢筋棚）四川省自贡市回龙镇群英村</v>
          </cell>
          <cell r="H7293" t="str">
            <v>钟润</v>
          </cell>
          <cell r="I7293">
            <v>18728409968</v>
          </cell>
        </row>
        <row r="7294">
          <cell r="A7294" t="str">
            <v>泸钢</v>
          </cell>
          <cell r="B7294" t="str">
            <v>高线</v>
          </cell>
          <cell r="C7294" t="str">
            <v>HPB300 Φ10</v>
          </cell>
          <cell r="D7294" t="str">
            <v>吨</v>
          </cell>
          <cell r="E7294">
            <v>8</v>
          </cell>
          <cell r="F7294">
            <v>45918</v>
          </cell>
          <cell r="G7294" t="str">
            <v>（自永2标九局西南分公司钢筋棚）四川省自贡市回龙镇群英村</v>
          </cell>
          <cell r="H7294" t="str">
            <v>钟润</v>
          </cell>
          <cell r="I7294">
            <v>18728409968</v>
          </cell>
        </row>
        <row r="7295">
          <cell r="A7295" t="str">
            <v>泸钢</v>
          </cell>
          <cell r="B7295" t="str">
            <v>高线</v>
          </cell>
          <cell r="C7295" t="str">
            <v>HPB300 Φ8</v>
          </cell>
          <cell r="D7295" t="str">
            <v>吨</v>
          </cell>
          <cell r="E7295">
            <v>5</v>
          </cell>
          <cell r="F7295">
            <v>45918</v>
          </cell>
          <cell r="G7295" t="str">
            <v>（自永2标九局西南分公司钢筋棚）四川省自贡市回龙镇群英村</v>
          </cell>
          <cell r="H7295" t="str">
            <v>钟润</v>
          </cell>
          <cell r="I7295">
            <v>18728409968</v>
          </cell>
        </row>
        <row r="7296">
          <cell r="A7296" t="str">
            <v>陕钢</v>
          </cell>
          <cell r="B7296" t="str">
            <v>盘螺</v>
          </cell>
          <cell r="C7296" t="str">
            <v>HRB400EΦ8</v>
          </cell>
          <cell r="D7296" t="str">
            <v>吨</v>
          </cell>
          <cell r="E7296">
            <v>10</v>
          </cell>
          <cell r="F7296">
            <v>45918</v>
          </cell>
          <cell r="G7296" t="str">
            <v>（中核中原-温江光明苑三期项目）四川省成都市温江区金马街道光明苑三期项目</v>
          </cell>
          <cell r="H7296" t="str">
            <v>王生斌</v>
          </cell>
          <cell r="I7296">
            <v>15228858118</v>
          </cell>
        </row>
        <row r="7297">
          <cell r="A7297" t="str">
            <v>陕钢</v>
          </cell>
          <cell r="B7297" t="str">
            <v>螺纹钢</v>
          </cell>
          <cell r="C7297" t="str">
            <v>HRB400EФ12*9m</v>
          </cell>
          <cell r="D7297" t="str">
            <v>吨</v>
          </cell>
          <cell r="E7297">
            <v>6</v>
          </cell>
          <cell r="F7297">
            <v>45918</v>
          </cell>
          <cell r="G7297" t="str">
            <v>（中核中原-温江光明苑三期项目）四川省成都市温江区金马街道光明苑三期项目</v>
          </cell>
          <cell r="H7297" t="str">
            <v>王生斌</v>
          </cell>
          <cell r="I7297">
            <v>15228858118</v>
          </cell>
        </row>
        <row r="7298">
          <cell r="A7298" t="str">
            <v>陕钢</v>
          </cell>
          <cell r="B7298" t="str">
            <v>螺纹钢</v>
          </cell>
          <cell r="C7298" t="str">
            <v>HRB400EФ18*9m</v>
          </cell>
          <cell r="D7298" t="str">
            <v>吨</v>
          </cell>
          <cell r="E7298">
            <v>10</v>
          </cell>
          <cell r="F7298">
            <v>45918</v>
          </cell>
          <cell r="G7298" t="str">
            <v>（中核中原-温江光明苑三期项目）四川省成都市温江区金马街道光明苑三期项目</v>
          </cell>
          <cell r="H7298" t="str">
            <v>王生斌</v>
          </cell>
          <cell r="I7298">
            <v>15228858118</v>
          </cell>
        </row>
        <row r="7299">
          <cell r="A7299" t="str">
            <v>陕钢</v>
          </cell>
          <cell r="B7299" t="str">
            <v>螺纹钢</v>
          </cell>
          <cell r="C7299" t="str">
            <v>HRB400EФ20*9m</v>
          </cell>
          <cell r="D7299" t="str">
            <v>吨</v>
          </cell>
          <cell r="E7299">
            <v>10</v>
          </cell>
          <cell r="F7299">
            <v>45918</v>
          </cell>
          <cell r="G7299" t="str">
            <v>（中核中原-温江光明苑三期项目）四川省成都市温江区金马街道光明苑三期项目</v>
          </cell>
          <cell r="H7299" t="str">
            <v>王生斌</v>
          </cell>
          <cell r="I7299">
            <v>15228858118</v>
          </cell>
        </row>
        <row r="7300">
          <cell r="A7300" t="str">
            <v>德胜</v>
          </cell>
          <cell r="B7300" t="str">
            <v>螺纹钢</v>
          </cell>
          <cell r="C7300" t="str">
            <v>HRB400EФ20*9m</v>
          </cell>
          <cell r="D7300" t="str">
            <v>吨</v>
          </cell>
          <cell r="E7300">
            <v>20</v>
          </cell>
          <cell r="F7300">
            <v>45918</v>
          </cell>
          <cell r="G7300" t="str">
            <v>（中核中原-温江光明苑三期项目）四川省成都市温江区金马街道光明苑三期项目</v>
          </cell>
          <cell r="H7300" t="str">
            <v>王生斌</v>
          </cell>
          <cell r="I7300">
            <v>15228858118</v>
          </cell>
        </row>
        <row r="7301">
          <cell r="A7301" t="str">
            <v>德胜</v>
          </cell>
          <cell r="B7301" t="str">
            <v>螺纹钢</v>
          </cell>
          <cell r="C7301" t="str">
            <v>HRB400EФ18*9m</v>
          </cell>
          <cell r="D7301" t="str">
            <v>吨</v>
          </cell>
          <cell r="E7301">
            <v>14</v>
          </cell>
          <cell r="F7301">
            <v>45918</v>
          </cell>
          <cell r="G7301" t="str">
            <v>（中核中原-温江光明苑三期项目）四川省成都市温江区金马街道光明苑三期项目</v>
          </cell>
          <cell r="H7301" t="str">
            <v>王生斌</v>
          </cell>
          <cell r="I7301">
            <v>15228858118</v>
          </cell>
        </row>
        <row r="7302">
          <cell r="A7302" t="str">
            <v>德胜</v>
          </cell>
          <cell r="B7302" t="str">
            <v>螺纹钢</v>
          </cell>
          <cell r="C7302" t="str">
            <v>HRB500EФ14*9m</v>
          </cell>
          <cell r="D7302" t="str">
            <v>吨</v>
          </cell>
          <cell r="E7302">
            <v>15</v>
          </cell>
          <cell r="F7302">
            <v>45918</v>
          </cell>
          <cell r="G7302" t="str">
            <v>（中核中原-温江光明苑三期项目）四川省成都市温江区金马街道光明苑三期项目</v>
          </cell>
          <cell r="H7302" t="str">
            <v>王生斌</v>
          </cell>
          <cell r="I7302">
            <v>15228858118</v>
          </cell>
        </row>
        <row r="7303">
          <cell r="A7303" t="str">
            <v>德胜</v>
          </cell>
          <cell r="B7303" t="str">
            <v>螺纹钢</v>
          </cell>
          <cell r="C7303" t="str">
            <v>HRB500EФ18*9m</v>
          </cell>
          <cell r="D7303" t="str">
            <v>吨</v>
          </cell>
          <cell r="E7303">
            <v>18</v>
          </cell>
          <cell r="F7303">
            <v>45918</v>
          </cell>
          <cell r="G7303" t="str">
            <v>（中核中原-温江光明苑三期项目）四川省成都市温江区金马街道光明苑三期项目</v>
          </cell>
          <cell r="H7303" t="str">
            <v>王生斌</v>
          </cell>
          <cell r="I7303">
            <v>15228858118</v>
          </cell>
        </row>
        <row r="7304">
          <cell r="A7304" t="str">
            <v>润耀</v>
          </cell>
          <cell r="B7304" t="str">
            <v>盘螺</v>
          </cell>
          <cell r="C7304" t="str">
            <v>HRB400E Φ8</v>
          </cell>
          <cell r="D7304" t="str">
            <v>吨</v>
          </cell>
          <cell r="E7304">
            <v>10</v>
          </cell>
          <cell r="F7304">
            <v>45918</v>
          </cell>
          <cell r="G7304" t="str">
            <v>(宜宾兴港三江新区长江工业园保障性租赁住房建设项目-土建)四川省宜宾市翠屏区永善路南段宜宾市三江新区长江工业园区</v>
          </cell>
          <cell r="H7304" t="str">
            <v>赵元虎</v>
          </cell>
          <cell r="I7304">
            <v>13684167136</v>
          </cell>
        </row>
        <row r="7305">
          <cell r="A7305" t="str">
            <v>润耀</v>
          </cell>
          <cell r="B7305" t="str">
            <v>盘螺</v>
          </cell>
          <cell r="C7305" t="str">
            <v>HRB400E Φ10</v>
          </cell>
          <cell r="D7305" t="str">
            <v>吨</v>
          </cell>
          <cell r="E7305">
            <v>10</v>
          </cell>
          <cell r="F7305">
            <v>45918</v>
          </cell>
          <cell r="G7305" t="str">
            <v>(宜宾兴港三江新区长江工业园保障性租赁住房建设项目-土建)四川省宜宾市翠屏区永善路南段宜宾市三江新区长江工业园区</v>
          </cell>
          <cell r="H7305" t="str">
            <v>赵元虎</v>
          </cell>
          <cell r="I7305">
            <v>13684167136</v>
          </cell>
        </row>
        <row r="7306">
          <cell r="A7306" t="str">
            <v>润耀</v>
          </cell>
          <cell r="B7306" t="str">
            <v>盘螺</v>
          </cell>
          <cell r="C7306" t="str">
            <v>HRB400E Φ12</v>
          </cell>
          <cell r="D7306" t="str">
            <v>吨</v>
          </cell>
          <cell r="E7306">
            <v>10</v>
          </cell>
          <cell r="F7306">
            <v>45918</v>
          </cell>
          <cell r="G7306" t="str">
            <v>(宜宾兴港三江新区长江工业园保障性租赁住房建设项目-土建)四川省宜宾市翠屏区永善路南段宜宾市三江新区长江工业园区</v>
          </cell>
          <cell r="H7306" t="str">
            <v>赵元虎</v>
          </cell>
          <cell r="I7306">
            <v>13684167136</v>
          </cell>
        </row>
        <row r="7307">
          <cell r="A7307" t="str">
            <v>润耀</v>
          </cell>
          <cell r="B7307" t="str">
            <v>螺纹钢</v>
          </cell>
          <cell r="C7307" t="str">
            <v>HRB400E Φ14 9m</v>
          </cell>
          <cell r="D7307" t="str">
            <v>吨</v>
          </cell>
          <cell r="E7307">
            <v>10</v>
          </cell>
          <cell r="F7307">
            <v>45918</v>
          </cell>
          <cell r="G7307" t="str">
            <v>(宜宾兴港三江新区长江工业园保障性租赁住房建设项目-土建)四川省宜宾市翠屏区永善路南段宜宾市三江新区长江工业园区</v>
          </cell>
          <cell r="H7307" t="str">
            <v>赵元虎</v>
          </cell>
          <cell r="I7307">
            <v>13684167136</v>
          </cell>
        </row>
        <row r="7308">
          <cell r="A7308" t="str">
            <v>润耀</v>
          </cell>
          <cell r="B7308" t="str">
            <v>螺纹钢</v>
          </cell>
          <cell r="C7308" t="str">
            <v>HRB400E Φ20 9m</v>
          </cell>
          <cell r="D7308" t="str">
            <v>吨</v>
          </cell>
          <cell r="E7308">
            <v>10</v>
          </cell>
          <cell r="F7308">
            <v>45918</v>
          </cell>
          <cell r="G7308" t="str">
            <v>(宜宾兴港三江新区长江工业园保障性租赁住房建设项目-土建)四川省宜宾市翠屏区永善路南段宜宾市三江新区长江工业园区</v>
          </cell>
          <cell r="H7308" t="str">
            <v>赵元虎</v>
          </cell>
          <cell r="I7308">
            <v>13684167136</v>
          </cell>
        </row>
        <row r="7309">
          <cell r="A7309" t="str">
            <v>润耀</v>
          </cell>
          <cell r="B7309" t="str">
            <v>螺纹钢</v>
          </cell>
          <cell r="C7309" t="str">
            <v>HRB400E Φ22 9m</v>
          </cell>
          <cell r="D7309" t="str">
            <v>吨</v>
          </cell>
          <cell r="E7309">
            <v>20</v>
          </cell>
          <cell r="F7309">
            <v>45918</v>
          </cell>
          <cell r="G7309" t="str">
            <v>(宜宾兴港三江新区长江工业园保障性租赁住房建设项目-土建)四川省宜宾市翠屏区永善路南段宜宾市三江新区长江工业园区</v>
          </cell>
          <cell r="H7309" t="str">
            <v>赵元虎</v>
          </cell>
          <cell r="I7309">
            <v>13684167136</v>
          </cell>
        </row>
        <row r="7310">
          <cell r="A7310" t="str">
            <v>润耀</v>
          </cell>
          <cell r="B7310" t="str">
            <v>盘螺</v>
          </cell>
          <cell r="C7310" t="str">
            <v>HRB400E  14 </v>
          </cell>
          <cell r="D7310" t="str">
            <v>吨</v>
          </cell>
          <cell r="E7310">
            <v>35</v>
          </cell>
          <cell r="F7310">
            <v>45918</v>
          </cell>
          <cell r="G7310" t="str">
            <v>（中铁广州局-资乐高速5标）四川省乐山市井研县希望大道116号</v>
          </cell>
          <cell r="H7310" t="str">
            <v>廖俊杰</v>
          </cell>
          <cell r="I7310">
            <v>15775100965</v>
          </cell>
        </row>
        <row r="7311">
          <cell r="A7311" t="str">
            <v>润耀</v>
          </cell>
          <cell r="B7311" t="str">
            <v>螺纹钢</v>
          </cell>
          <cell r="C7311" t="str">
            <v>HRB400E  16  9m</v>
          </cell>
          <cell r="D7311" t="str">
            <v>吨</v>
          </cell>
          <cell r="E7311">
            <v>70</v>
          </cell>
          <cell r="F7311">
            <v>45918</v>
          </cell>
          <cell r="G7311" t="str">
            <v>（中铁广州局-资乐高速5标）四川省乐山市井研县希望大道116号</v>
          </cell>
          <cell r="H7311" t="str">
            <v>廖俊杰</v>
          </cell>
          <cell r="I7311">
            <v>15775100965</v>
          </cell>
        </row>
        <row r="7312">
          <cell r="A7312" t="str">
            <v>润耀</v>
          </cell>
          <cell r="B7312" t="str">
            <v>螺纹钢</v>
          </cell>
          <cell r="C7312" t="str">
            <v>HRB400E  28  12m</v>
          </cell>
          <cell r="D7312" t="str">
            <v>吨</v>
          </cell>
          <cell r="E7312">
            <v>35</v>
          </cell>
          <cell r="F7312">
            <v>45918</v>
          </cell>
          <cell r="G7312" t="str">
            <v>（中铁广州局-资乐高速5标）四川省乐山市井研县希望大道116号</v>
          </cell>
          <cell r="H7312" t="str">
            <v>廖俊杰</v>
          </cell>
          <cell r="I7312">
            <v>15775100965</v>
          </cell>
        </row>
        <row r="7313">
          <cell r="A7313" t="str">
            <v>润耀</v>
          </cell>
          <cell r="B7313" t="str">
            <v>盘螺</v>
          </cell>
          <cell r="C7313" t="str">
            <v>HRB400E  12 </v>
          </cell>
          <cell r="D7313" t="str">
            <v>吨</v>
          </cell>
          <cell r="E7313">
            <v>35</v>
          </cell>
          <cell r="F7313">
            <v>45918</v>
          </cell>
          <cell r="G7313" t="str">
            <v>（中铁广州局-资乐高速5标）四川省乐山市井研县希望大道116号</v>
          </cell>
          <cell r="H7313" t="str">
            <v>廖俊杰</v>
          </cell>
          <cell r="I7313">
            <v>15775100965</v>
          </cell>
        </row>
        <row r="7314">
          <cell r="A7314" t="str">
            <v>润耀</v>
          </cell>
          <cell r="B7314" t="str">
            <v>盘螺</v>
          </cell>
          <cell r="C7314" t="str">
            <v>HRB400E Φ10</v>
          </cell>
          <cell r="D7314" t="str">
            <v>吨</v>
          </cell>
          <cell r="E7314">
            <v>39</v>
          </cell>
          <cell r="F7314">
            <v>45918</v>
          </cell>
          <cell r="G7314" t="str">
            <v>(乐山市校地共建产教融合基地建设项目二标段)四川省乐山市市中区苏稽镇</v>
          </cell>
          <cell r="H7314" t="str">
            <v>彭江涛</v>
          </cell>
          <cell r="I7314">
            <v>13990276572</v>
          </cell>
        </row>
        <row r="7315">
          <cell r="A7315" t="str">
            <v>润耀</v>
          </cell>
          <cell r="B7315" t="str">
            <v>盘螺</v>
          </cell>
          <cell r="C7315" t="str">
            <v>HRB400E Φ12</v>
          </cell>
          <cell r="D7315" t="str">
            <v>吨</v>
          </cell>
          <cell r="E7315">
            <v>5</v>
          </cell>
          <cell r="F7315">
            <v>45918</v>
          </cell>
          <cell r="G7315" t="str">
            <v>(乐山市校地共建产教融合基地建设项目二标段)四川省乐山市市中区苏稽镇</v>
          </cell>
          <cell r="H7315" t="str">
            <v>彭江涛</v>
          </cell>
          <cell r="I7315">
            <v>13990276572</v>
          </cell>
        </row>
        <row r="7316">
          <cell r="A7316" t="str">
            <v>润耀</v>
          </cell>
          <cell r="B7316" t="str">
            <v>盘螺</v>
          </cell>
          <cell r="C7316" t="str">
            <v>HRB400E Φ8</v>
          </cell>
          <cell r="D7316" t="str">
            <v>吨</v>
          </cell>
          <cell r="E7316">
            <v>32</v>
          </cell>
          <cell r="F7316">
            <v>45918</v>
          </cell>
          <cell r="G7316" t="str">
            <v>(乐山市校地共建产教融合基地建设项目二标段)四川省乐山市市中区苏稽镇</v>
          </cell>
          <cell r="H7316" t="str">
            <v>彭江涛</v>
          </cell>
          <cell r="I7316">
            <v>13990276572</v>
          </cell>
        </row>
        <row r="7317">
          <cell r="A7317" t="str">
            <v>润耀</v>
          </cell>
          <cell r="B7317" t="str">
            <v>螺纹钢</v>
          </cell>
          <cell r="C7317" t="str">
            <v>HRB500E Φ14 12m</v>
          </cell>
          <cell r="D7317" t="str">
            <v>吨</v>
          </cell>
          <cell r="E7317">
            <v>4</v>
          </cell>
          <cell r="F7317">
            <v>45918</v>
          </cell>
          <cell r="G7317" t="str">
            <v>(乐山市校地共建产教融合基地建设项目二标段)四川省乐山市市中区苏稽镇</v>
          </cell>
          <cell r="H7317" t="str">
            <v>彭江涛</v>
          </cell>
          <cell r="I7317">
            <v>13990276572</v>
          </cell>
        </row>
        <row r="7318">
          <cell r="A7318" t="str">
            <v>润耀</v>
          </cell>
          <cell r="B7318" t="str">
            <v>螺纹钢</v>
          </cell>
          <cell r="C7318" t="str">
            <v>HRB500E Φ20</v>
          </cell>
          <cell r="D7318" t="str">
            <v>吨</v>
          </cell>
          <cell r="E7318">
            <v>3</v>
          </cell>
          <cell r="F7318">
            <v>45918</v>
          </cell>
          <cell r="G7318" t="str">
            <v>(乐山市校地共建产教融合基地建设项目二标段)四川省乐山市市中区苏稽镇</v>
          </cell>
          <cell r="H7318" t="str">
            <v>彭江涛</v>
          </cell>
          <cell r="I7318">
            <v>13990276572</v>
          </cell>
        </row>
        <row r="7319">
          <cell r="A7319" t="str">
            <v>润耀</v>
          </cell>
          <cell r="B7319" t="str">
            <v>螺纹钢</v>
          </cell>
          <cell r="C7319" t="str">
            <v>HRB500E Φ22</v>
          </cell>
          <cell r="D7319" t="str">
            <v>吨</v>
          </cell>
          <cell r="E7319">
            <v>3</v>
          </cell>
          <cell r="F7319">
            <v>45918</v>
          </cell>
          <cell r="G7319" t="str">
            <v>(乐山市校地共建产教融合基地建设项目二标段)四川省乐山市市中区苏稽镇</v>
          </cell>
          <cell r="H7319" t="str">
            <v>彭江涛</v>
          </cell>
          <cell r="I7319">
            <v>13990276572</v>
          </cell>
        </row>
        <row r="7320">
          <cell r="A7320" t="str">
            <v>润耀</v>
          </cell>
          <cell r="B7320" t="str">
            <v>螺纹钢</v>
          </cell>
          <cell r="C7320" t="str">
            <v>HRB500E Φ25</v>
          </cell>
          <cell r="D7320" t="str">
            <v>吨</v>
          </cell>
          <cell r="E7320">
            <v>20</v>
          </cell>
          <cell r="F7320">
            <v>45918</v>
          </cell>
          <cell r="G7320" t="str">
            <v>(乐山市校地共建产教融合基地建设项目二标段)四川省乐山市市中区苏稽镇</v>
          </cell>
          <cell r="H7320" t="str">
            <v>彭江涛</v>
          </cell>
          <cell r="I7320">
            <v>13990276572</v>
          </cell>
        </row>
        <row r="7321">
          <cell r="A7321" t="str">
            <v>达钢</v>
          </cell>
          <cell r="B7321" t="str">
            <v>盘圆</v>
          </cell>
          <cell r="C7321" t="str">
            <v>HPB300Ф12</v>
          </cell>
          <cell r="D7321" t="str">
            <v>吨</v>
          </cell>
          <cell r="E7321">
            <v>35</v>
          </cell>
          <cell r="F7321">
            <v>45918</v>
          </cell>
          <cell r="G7321" t="str">
            <v>（中铁一局四公司康新高速TJ1-1标雅加梗隧道）四川省甘孜州康定市雅加梗路基</v>
          </cell>
          <cell r="H7321" t="str">
            <v>范国义</v>
          </cell>
          <cell r="I7321">
            <v>15897676433</v>
          </cell>
        </row>
        <row r="7322">
          <cell r="A7322" t="str">
            <v>达钢</v>
          </cell>
          <cell r="B7322" t="str">
            <v>盘圆</v>
          </cell>
          <cell r="C7322" t="str">
            <v>HPB300Ф12</v>
          </cell>
          <cell r="D7322" t="str">
            <v>吨</v>
          </cell>
          <cell r="E7322">
            <v>35</v>
          </cell>
          <cell r="F7322">
            <v>45918</v>
          </cell>
          <cell r="G7322" t="str">
            <v>（中铁一局四公司康新高速TJ1-1标康定隧道）四川省甘孜州康定市榆林街道甘孜州博物馆旁</v>
          </cell>
          <cell r="H7322" t="str">
            <v>王永强</v>
          </cell>
          <cell r="I7322">
            <v>15929204416</v>
          </cell>
        </row>
        <row r="7323">
          <cell r="A7323" t="str">
            <v>达钢</v>
          </cell>
          <cell r="B7323" t="str">
            <v>盘圆</v>
          </cell>
          <cell r="C7323" t="str">
            <v>HPB300Ф12</v>
          </cell>
          <cell r="D7323" t="str">
            <v>吨</v>
          </cell>
          <cell r="E7323">
            <v>35</v>
          </cell>
          <cell r="F7323">
            <v>45918</v>
          </cell>
          <cell r="G7323" t="str">
            <v>（中铁一局四建康新高速TJ1-2标）四川省甘孜州康定市318国道玉顶积雪观景台旁</v>
          </cell>
          <cell r="H7323" t="str">
            <v>李波/马小红</v>
          </cell>
          <cell r="I7323" t="str">
            <v>13679069325/13808028745</v>
          </cell>
        </row>
        <row r="7324">
          <cell r="A7324" t="str">
            <v>润耀</v>
          </cell>
          <cell r="B7324" t="str">
            <v>盘螺</v>
          </cell>
          <cell r="C7324" t="str">
            <v>HRB400E Φ6</v>
          </cell>
          <cell r="D7324" t="str">
            <v>吨</v>
          </cell>
          <cell r="E7324">
            <v>5</v>
          </cell>
          <cell r="F7324">
            <v>45918</v>
          </cell>
          <cell r="G7324" t="str">
            <v>(五冶建设扩建艺体中学二期工程)四川省成都市双流区光荣路成都艺体中学南200米</v>
          </cell>
          <cell r="H7324" t="str">
            <v>谢序强</v>
          </cell>
          <cell r="I7324">
            <v>13458588232</v>
          </cell>
        </row>
        <row r="7325">
          <cell r="A7325" t="str">
            <v>润耀</v>
          </cell>
          <cell r="B7325" t="str">
            <v>盘螺</v>
          </cell>
          <cell r="C7325" t="str">
            <v>HRB400E Φ8</v>
          </cell>
          <cell r="D7325" t="str">
            <v>吨</v>
          </cell>
          <cell r="E7325">
            <v>20</v>
          </cell>
          <cell r="F7325">
            <v>45918</v>
          </cell>
          <cell r="G7325" t="str">
            <v>(五冶建设扩建艺体中学二期工程)四川省成都市双流区光荣路成都艺体中学南200米</v>
          </cell>
          <cell r="H7325" t="str">
            <v>谢序强</v>
          </cell>
          <cell r="I7325">
            <v>13458588232</v>
          </cell>
        </row>
        <row r="7326">
          <cell r="A7326" t="str">
            <v>润耀</v>
          </cell>
          <cell r="B7326" t="str">
            <v>盘螺</v>
          </cell>
          <cell r="C7326" t="str">
            <v>HRB400E Φ10</v>
          </cell>
          <cell r="D7326" t="str">
            <v>吨</v>
          </cell>
          <cell r="E7326">
            <v>10</v>
          </cell>
          <cell r="F7326">
            <v>45918</v>
          </cell>
          <cell r="G7326" t="str">
            <v>(五冶建设扩建艺体中学二期工程)四川省成都市双流区光荣路成都艺体中学南200米</v>
          </cell>
          <cell r="H7326" t="str">
            <v>谢序强</v>
          </cell>
          <cell r="I7326">
            <v>13458588232</v>
          </cell>
        </row>
        <row r="7327">
          <cell r="A7327" t="str">
            <v>润耀</v>
          </cell>
          <cell r="B7327" t="str">
            <v>螺纹钢</v>
          </cell>
          <cell r="C7327" t="str">
            <v>HRB500E Φ12</v>
          </cell>
          <cell r="D7327" t="str">
            <v>吨</v>
          </cell>
          <cell r="E7327">
            <v>9</v>
          </cell>
          <cell r="F7327">
            <v>45918</v>
          </cell>
          <cell r="G7327" t="str">
            <v>(五冶建设扩建艺体中学二期工程)四川省成都市双流区光荣路成都艺体中学南200米</v>
          </cell>
          <cell r="H7327" t="str">
            <v>谢序强</v>
          </cell>
          <cell r="I7327">
            <v>13458588232</v>
          </cell>
        </row>
        <row r="7328">
          <cell r="A7328" t="str">
            <v>润耀</v>
          </cell>
          <cell r="B7328" t="str">
            <v>螺纹钢</v>
          </cell>
          <cell r="C7328" t="str">
            <v>HRB500E Φ20</v>
          </cell>
          <cell r="D7328" t="str">
            <v>吨</v>
          </cell>
          <cell r="E7328">
            <v>6</v>
          </cell>
          <cell r="F7328">
            <v>45918</v>
          </cell>
          <cell r="G7328" t="str">
            <v>(五冶建设扩建艺体中学二期工程)四川省成都市双流区光荣路成都艺体中学南200米</v>
          </cell>
          <cell r="H7328" t="str">
            <v>谢序强</v>
          </cell>
          <cell r="I7328">
            <v>13458588232</v>
          </cell>
        </row>
        <row r="7329">
          <cell r="A7329" t="str">
            <v>润耀</v>
          </cell>
          <cell r="B7329" t="str">
            <v>螺纹钢</v>
          </cell>
          <cell r="C7329" t="str">
            <v>HRB500E Φ25</v>
          </cell>
          <cell r="D7329" t="str">
            <v>吨</v>
          </cell>
          <cell r="E7329">
            <v>20</v>
          </cell>
          <cell r="F7329">
            <v>45918</v>
          </cell>
          <cell r="G7329" t="str">
            <v>(五冶建设扩建艺体中学二期工程)四川省成都市双流区光荣路成都艺体中学南200米</v>
          </cell>
          <cell r="H7329" t="str">
            <v>谢序强</v>
          </cell>
          <cell r="I7329">
            <v>13458588232</v>
          </cell>
        </row>
        <row r="7330">
          <cell r="A7330" t="str">
            <v>润耀</v>
          </cell>
          <cell r="B7330" t="str">
            <v>盘螺</v>
          </cell>
          <cell r="C7330" t="str">
            <v>HRB400E Φ10</v>
          </cell>
          <cell r="D7330" t="str">
            <v>吨</v>
          </cell>
          <cell r="E7330">
            <v>4</v>
          </cell>
          <cell r="F7330">
            <v>45918</v>
          </cell>
          <cell r="G7330" t="str">
            <v>(五冶建设成都国际铁路港多式联项目)四川省成都市青白江区桂平大道成都中远海运陆港多式联运有限公司</v>
          </cell>
          <cell r="H7330" t="str">
            <v>黄勇杰</v>
          </cell>
          <cell r="I7330">
            <v>13880580196</v>
          </cell>
        </row>
        <row r="7331">
          <cell r="A7331" t="str">
            <v>润耀</v>
          </cell>
          <cell r="B7331" t="str">
            <v>盘螺</v>
          </cell>
          <cell r="C7331" t="str">
            <v>HRB400E Φ12</v>
          </cell>
          <cell r="D7331" t="str">
            <v>吨</v>
          </cell>
          <cell r="E7331">
            <v>13</v>
          </cell>
          <cell r="F7331">
            <v>45918</v>
          </cell>
          <cell r="G7331" t="str">
            <v>(五冶建设成都国际铁路港多式联项目)四川省成都市青白江区桂平大道成都中远海运陆港多式联运有限公司</v>
          </cell>
          <cell r="H7331" t="str">
            <v>黄勇杰</v>
          </cell>
          <cell r="I7331">
            <v>13880580196</v>
          </cell>
        </row>
        <row r="7332">
          <cell r="A7332" t="str">
            <v>润耀</v>
          </cell>
          <cell r="B7332" t="str">
            <v>螺纹钢</v>
          </cell>
          <cell r="C7332" t="str">
            <v>HRB400E Φ14 9m</v>
          </cell>
          <cell r="D7332" t="str">
            <v>吨</v>
          </cell>
          <cell r="E7332">
            <v>11</v>
          </cell>
          <cell r="F7332">
            <v>45918</v>
          </cell>
          <cell r="G7332" t="str">
            <v>(五冶建设成都国际铁路港多式联项目)四川省成都市青白江区桂平大道成都中远海运陆港多式联运有限公司</v>
          </cell>
          <cell r="H7332" t="str">
            <v>黄勇杰</v>
          </cell>
          <cell r="I7332">
            <v>13880580196</v>
          </cell>
        </row>
        <row r="7333">
          <cell r="A7333" t="str">
            <v>润耀</v>
          </cell>
          <cell r="B7333" t="str">
            <v>螺纹钢</v>
          </cell>
          <cell r="C7333" t="str">
            <v>HRB400E Φ16 9m</v>
          </cell>
          <cell r="D7333" t="str">
            <v>吨</v>
          </cell>
          <cell r="E7333">
            <v>3</v>
          </cell>
          <cell r="F7333">
            <v>45918</v>
          </cell>
          <cell r="G7333" t="str">
            <v>(五冶建设成都国际铁路港多式联项目)四川省成都市青白江区桂平大道成都中远海运陆港多式联运有限公司</v>
          </cell>
          <cell r="H7333" t="str">
            <v>黄勇杰</v>
          </cell>
          <cell r="I7333">
            <v>13880580196</v>
          </cell>
        </row>
        <row r="7334">
          <cell r="A7334" t="str">
            <v>润耀</v>
          </cell>
          <cell r="B7334" t="str">
            <v>螺纹钢</v>
          </cell>
          <cell r="C7334" t="str">
            <v>HRB400E Φ20 9m</v>
          </cell>
          <cell r="D7334" t="str">
            <v>吨</v>
          </cell>
          <cell r="E7334">
            <v>3</v>
          </cell>
          <cell r="F7334">
            <v>45918</v>
          </cell>
          <cell r="G7334" t="str">
            <v>(五冶建设成都国际铁路港多式联项目)四川省成都市青白江区桂平大道成都中远海运陆港多式联运有限公司</v>
          </cell>
          <cell r="H7334" t="str">
            <v>黄勇杰</v>
          </cell>
          <cell r="I7334">
            <v>13880580196</v>
          </cell>
        </row>
        <row r="7335">
          <cell r="A7335" t="str">
            <v>达钢</v>
          </cell>
          <cell r="B7335" t="str">
            <v>高线</v>
          </cell>
          <cell r="C7335" t="str">
            <v>HPB300 Φ10</v>
          </cell>
          <cell r="D7335" t="str">
            <v>吨</v>
          </cell>
          <cell r="E7335">
            <v>35</v>
          </cell>
          <cell r="F7335">
            <v>45919</v>
          </cell>
          <cell r="G7335" t="str">
            <v>（自永2标九局西南分公司钢筋棚）四川省自贡市骑龙镇大湾村</v>
          </cell>
          <cell r="H7335" t="str">
            <v>高彦彬</v>
          </cell>
          <cell r="I7335">
            <v>13835906370</v>
          </cell>
        </row>
        <row r="7336">
          <cell r="A7336" t="str">
            <v>达钢</v>
          </cell>
          <cell r="B7336" t="str">
            <v>盘螺</v>
          </cell>
          <cell r="C7336" t="str">
            <v>HRB400E Φ6</v>
          </cell>
          <cell r="D7336" t="str">
            <v>吨</v>
          </cell>
          <cell r="E7336">
            <v>5</v>
          </cell>
          <cell r="F7336">
            <v>45919</v>
          </cell>
          <cell r="G7336" t="str">
            <v>（商投建工达州中医药科技园-4工区-9号楼）达州市通川区达州中医药职业学院犀牛大道北段</v>
          </cell>
          <cell r="H7336" t="str">
            <v>张扬</v>
          </cell>
          <cell r="I7336">
            <v>18381904567</v>
          </cell>
        </row>
        <row r="7337">
          <cell r="A7337" t="str">
            <v>达钢</v>
          </cell>
          <cell r="B7337" t="str">
            <v>盘螺</v>
          </cell>
          <cell r="C7337" t="str">
            <v>HRB400E Φ8</v>
          </cell>
          <cell r="D7337" t="str">
            <v>吨</v>
          </cell>
          <cell r="E7337">
            <v>12</v>
          </cell>
          <cell r="F7337">
            <v>45919</v>
          </cell>
          <cell r="G7337" t="str">
            <v>（商投建工达州中医药科技园-4工区-9号楼）达州市通川区达州中医药职业学院犀牛大道北段</v>
          </cell>
          <cell r="H7337" t="str">
            <v>张扬</v>
          </cell>
          <cell r="I7337">
            <v>18381904567</v>
          </cell>
        </row>
        <row r="7338">
          <cell r="A7338" t="str">
            <v>达钢</v>
          </cell>
          <cell r="B7338" t="str">
            <v>螺纹钢</v>
          </cell>
          <cell r="C7338" t="str">
            <v>HRB500E Φ12</v>
          </cell>
          <cell r="D7338" t="str">
            <v>吨</v>
          </cell>
          <cell r="E7338">
            <v>18</v>
          </cell>
          <cell r="F7338">
            <v>45919</v>
          </cell>
          <cell r="G7338" t="str">
            <v>（商投建工达州中医药科技园-4工区-9号楼）达州市通川区达州中医药职业学院犀牛大道北段</v>
          </cell>
          <cell r="H7338" t="str">
            <v>张扬</v>
          </cell>
          <cell r="I7338">
            <v>18381904567</v>
          </cell>
        </row>
        <row r="7339">
          <cell r="A7339" t="str">
            <v>达钢</v>
          </cell>
          <cell r="B7339" t="str">
            <v>螺纹钢</v>
          </cell>
          <cell r="C7339" t="str">
            <v>HRB500E Φ20</v>
          </cell>
          <cell r="D7339" t="str">
            <v>吨</v>
          </cell>
          <cell r="E7339">
            <v>15</v>
          </cell>
          <cell r="F7339">
            <v>45919</v>
          </cell>
          <cell r="G7339" t="str">
            <v>（商投建工达州中医药科技园-4工区-9号楼）达州市通川区达州中医药职业学院犀牛大道北段</v>
          </cell>
          <cell r="H7339" t="str">
            <v>张扬</v>
          </cell>
          <cell r="I7339">
            <v>18381904567</v>
          </cell>
        </row>
        <row r="7340">
          <cell r="A7340" t="str">
            <v>晋邦</v>
          </cell>
          <cell r="B7340" t="str">
            <v>盘螺</v>
          </cell>
          <cell r="C7340" t="str">
            <v>HRB400E Φ8</v>
          </cell>
          <cell r="D7340" t="str">
            <v>吨</v>
          </cell>
          <cell r="E7340">
            <v>23</v>
          </cell>
          <cell r="F7340">
            <v>45919</v>
          </cell>
          <cell r="G7340" t="str">
            <v>（商投建工达州中医药科技园-4工区-10号楼）达州市通川区达州中医药职业学院犀牛大道北段</v>
          </cell>
          <cell r="H7340" t="str">
            <v>张扬</v>
          </cell>
          <cell r="I7340">
            <v>18381904567</v>
          </cell>
        </row>
        <row r="7341">
          <cell r="A7341" t="str">
            <v>晋邦</v>
          </cell>
          <cell r="B7341" t="str">
            <v>盘螺</v>
          </cell>
          <cell r="C7341" t="str">
            <v>HRB400E Φ10</v>
          </cell>
          <cell r="D7341" t="str">
            <v>吨</v>
          </cell>
          <cell r="E7341">
            <v>12.5</v>
          </cell>
          <cell r="F7341">
            <v>45919</v>
          </cell>
          <cell r="G7341" t="str">
            <v>（商投建工达州中医药科技园-4工区-10号楼）达州市通川区达州中医药职业学院犀牛大道北段</v>
          </cell>
          <cell r="H7341" t="str">
            <v>张扬</v>
          </cell>
          <cell r="I7341">
            <v>18381904567</v>
          </cell>
        </row>
        <row r="7342">
          <cell r="A7342" t="str">
            <v>达钢</v>
          </cell>
          <cell r="B7342" t="str">
            <v>高线</v>
          </cell>
          <cell r="C7342" t="str">
            <v>HPB300Φ12</v>
          </cell>
          <cell r="D7342" t="str">
            <v>吨</v>
          </cell>
          <cell r="E7342">
            <v>35</v>
          </cell>
          <cell r="F7342">
            <v>45919</v>
          </cell>
          <cell r="G7342" t="str">
            <v>（中铁二局-成渝扩容4标）四川省成都市简阳市杨家镇桐子湾村二局拌合站</v>
          </cell>
          <cell r="H7342" t="str">
            <v>陈钢</v>
          </cell>
          <cell r="I7342">
            <v>13018165813</v>
          </cell>
        </row>
        <row r="7343">
          <cell r="A7343" t="str">
            <v>德胜</v>
          </cell>
          <cell r="B7343" t="str">
            <v>螺纹钢</v>
          </cell>
          <cell r="C7343" t="str">
            <v>HRB400E Φ25×12米</v>
          </cell>
          <cell r="D7343" t="str">
            <v>吨</v>
          </cell>
          <cell r="E7343">
            <v>35</v>
          </cell>
          <cell r="F7343">
            <v>45919</v>
          </cell>
          <cell r="G7343" t="str">
            <v>（自永2标九局西南分公司钢筋棚）四川省自贡市骑龙镇大湾村</v>
          </cell>
          <cell r="H7343" t="str">
            <v>高彦彬</v>
          </cell>
          <cell r="I7343">
            <v>13835906370</v>
          </cell>
        </row>
        <row r="7344">
          <cell r="A7344" t="str">
            <v>德胜</v>
          </cell>
          <cell r="B7344" t="str">
            <v>螺纹钢</v>
          </cell>
          <cell r="C7344" t="str">
            <v>HRB400E Φ14 12m</v>
          </cell>
          <cell r="D7344" t="str">
            <v>吨</v>
          </cell>
          <cell r="E7344">
            <v>12</v>
          </cell>
          <cell r="F7344">
            <v>45919</v>
          </cell>
          <cell r="G7344" t="str">
            <v>(乐山市校地共建产教融合基地建设项目二标段)四川省乐山市市中区苏稽镇</v>
          </cell>
          <cell r="H7344" t="str">
            <v>彭江涛</v>
          </cell>
          <cell r="I7344">
            <v>13990276572</v>
          </cell>
        </row>
        <row r="7345">
          <cell r="A7345" t="str">
            <v>德胜</v>
          </cell>
          <cell r="B7345" t="str">
            <v>螺纹钢</v>
          </cell>
          <cell r="C7345" t="str">
            <v>HRB500E Φ16</v>
          </cell>
          <cell r="D7345" t="str">
            <v>吨</v>
          </cell>
          <cell r="E7345">
            <v>10</v>
          </cell>
          <cell r="F7345">
            <v>45919</v>
          </cell>
          <cell r="G7345" t="str">
            <v>(乐山市校地共建产教融合基地建设项目二标段)四川省乐山市市中区苏稽镇</v>
          </cell>
          <cell r="H7345" t="str">
            <v>彭江涛</v>
          </cell>
          <cell r="I7345">
            <v>13990276572</v>
          </cell>
        </row>
        <row r="7346">
          <cell r="A7346" t="str">
            <v>德胜</v>
          </cell>
          <cell r="B7346" t="str">
            <v>螺纹钢</v>
          </cell>
          <cell r="C7346" t="str">
            <v>HRB500E Φ18</v>
          </cell>
          <cell r="D7346" t="str">
            <v>吨</v>
          </cell>
          <cell r="E7346">
            <v>18</v>
          </cell>
          <cell r="F7346">
            <v>45919</v>
          </cell>
          <cell r="G7346" t="str">
            <v>(乐山市校地共建产教融合基地建设项目二标段)四川省乐山市市中区苏稽镇</v>
          </cell>
          <cell r="H7346" t="str">
            <v>彭江涛</v>
          </cell>
          <cell r="I7346">
            <v>13990276572</v>
          </cell>
        </row>
        <row r="7347">
          <cell r="A7347" t="str">
            <v>德胜</v>
          </cell>
          <cell r="B7347" t="str">
            <v>螺纹钢</v>
          </cell>
          <cell r="C7347" t="str">
            <v>HRB500E Φ20</v>
          </cell>
          <cell r="D7347" t="str">
            <v>吨</v>
          </cell>
          <cell r="E7347">
            <v>15</v>
          </cell>
          <cell r="F7347">
            <v>45919</v>
          </cell>
          <cell r="G7347" t="str">
            <v>(乐山市校地共建产教融合基地建设项目二标段)四川省乐山市市中区苏稽镇</v>
          </cell>
          <cell r="H7347" t="str">
            <v>彭江涛</v>
          </cell>
          <cell r="I7347">
            <v>13990276572</v>
          </cell>
        </row>
        <row r="7348">
          <cell r="A7348" t="str">
            <v>德胜</v>
          </cell>
          <cell r="B7348" t="str">
            <v>螺纹钢</v>
          </cell>
          <cell r="C7348" t="str">
            <v>HRB500E Φ22 12m</v>
          </cell>
          <cell r="D7348" t="str">
            <v>吨</v>
          </cell>
          <cell r="E7348">
            <v>16</v>
          </cell>
          <cell r="F7348">
            <v>45919</v>
          </cell>
          <cell r="G7348" t="str">
            <v>(乐山市校地共建产教融合基地建设项目二标段)四川省乐山市市中区苏稽镇</v>
          </cell>
          <cell r="H7348" t="str">
            <v>彭江涛</v>
          </cell>
          <cell r="I7348">
            <v>13990276572</v>
          </cell>
        </row>
        <row r="7349">
          <cell r="A7349" t="str">
            <v>德胜</v>
          </cell>
          <cell r="B7349" t="str">
            <v>螺纹钢</v>
          </cell>
          <cell r="C7349" t="str">
            <v>HRB400E Φ12 9m</v>
          </cell>
          <cell r="D7349" t="str">
            <v>吨</v>
          </cell>
          <cell r="E7349">
            <v>18</v>
          </cell>
          <cell r="F7349">
            <v>45919</v>
          </cell>
          <cell r="G7349" t="str">
            <v>(宜宾兴港三江新区长江工业园保障性租赁住房建设项目-土建)四川省宜宾市翠屏区永善路南段宜宾市三江新区长江工业园区</v>
          </cell>
          <cell r="H7349" t="str">
            <v>赵元虎</v>
          </cell>
          <cell r="I7349">
            <v>13684167136</v>
          </cell>
        </row>
        <row r="7350">
          <cell r="A7350" t="str">
            <v>德胜</v>
          </cell>
          <cell r="B7350" t="str">
            <v>螺纹钢</v>
          </cell>
          <cell r="C7350" t="str">
            <v>HRB400E Φ14 9m</v>
          </cell>
          <cell r="D7350" t="str">
            <v>吨</v>
          </cell>
          <cell r="E7350">
            <v>35</v>
          </cell>
          <cell r="F7350">
            <v>45919</v>
          </cell>
          <cell r="G7350" t="str">
            <v>(宜宾兴港三江新区长江工业园保障性租赁住房建设项目-土建)四川省宜宾市翠屏区永善路南段宜宾市三江新区长江工业园区</v>
          </cell>
          <cell r="H7350" t="str">
            <v>赵元虎</v>
          </cell>
          <cell r="I7350">
            <v>13684167136</v>
          </cell>
        </row>
        <row r="7351">
          <cell r="A7351" t="str">
            <v>德胜</v>
          </cell>
          <cell r="B7351" t="str">
            <v>螺纹钢</v>
          </cell>
          <cell r="C7351" t="str">
            <v>HRB400E Φ18 9m</v>
          </cell>
          <cell r="D7351" t="str">
            <v>吨</v>
          </cell>
          <cell r="E7351">
            <v>15</v>
          </cell>
          <cell r="F7351">
            <v>45919</v>
          </cell>
          <cell r="G7351" t="str">
            <v>(宜宾兴港三江新区长江工业园保障性租赁住房建设项目-土建)四川省宜宾市翠屏区永善路南段宜宾市三江新区长江工业园区</v>
          </cell>
          <cell r="H7351" t="str">
            <v>赵元虎</v>
          </cell>
          <cell r="I7351">
            <v>13684167136</v>
          </cell>
        </row>
        <row r="7352">
          <cell r="A7352" t="str">
            <v>润耀</v>
          </cell>
          <cell r="B7352" t="str">
            <v>盘螺</v>
          </cell>
          <cell r="C7352" t="str">
            <v>HRB400E Φ12</v>
          </cell>
          <cell r="D7352" t="str">
            <v>吨</v>
          </cell>
          <cell r="E7352">
            <v>10</v>
          </cell>
          <cell r="F7352">
            <v>45919</v>
          </cell>
          <cell r="G7352" t="str">
            <v>（华西简阳西城嘉苑）四川省成都市简阳市简城街道高屋村</v>
          </cell>
          <cell r="H7352" t="str">
            <v>张瀚镭</v>
          </cell>
          <cell r="I7352">
            <v>15884666220</v>
          </cell>
        </row>
        <row r="7353">
          <cell r="A7353" t="str">
            <v>润耀</v>
          </cell>
          <cell r="B7353" t="str">
            <v>螺纹钢</v>
          </cell>
          <cell r="C7353" t="str">
            <v>HRB400E Φ20 9m</v>
          </cell>
          <cell r="D7353" t="str">
            <v>吨</v>
          </cell>
          <cell r="E7353">
            <v>15</v>
          </cell>
          <cell r="F7353">
            <v>45919</v>
          </cell>
          <cell r="G7353" t="str">
            <v>（华西简阳西城嘉苑）四川省成都市简阳市简城街道高屋村</v>
          </cell>
          <cell r="H7353" t="str">
            <v>张瀚镭</v>
          </cell>
          <cell r="I7353">
            <v>15884666220</v>
          </cell>
        </row>
        <row r="7354">
          <cell r="A7354" t="str">
            <v>润耀</v>
          </cell>
          <cell r="B7354" t="str">
            <v>螺纹钢</v>
          </cell>
          <cell r="C7354" t="str">
            <v>HRB500E Φ25</v>
          </cell>
          <cell r="D7354" t="str">
            <v>吨</v>
          </cell>
          <cell r="E7354">
            <v>10</v>
          </cell>
          <cell r="F7354">
            <v>45919</v>
          </cell>
          <cell r="G7354" t="str">
            <v>（华西简阳西城嘉苑）四川省成都市简阳市简城街道高屋村</v>
          </cell>
          <cell r="H7354" t="str">
            <v>张瀚镭</v>
          </cell>
          <cell r="I7354">
            <v>15884666220</v>
          </cell>
        </row>
        <row r="7355">
          <cell r="A7355" t="str">
            <v>润耀</v>
          </cell>
          <cell r="B7355" t="str">
            <v>螺纹钢</v>
          </cell>
          <cell r="C7355" t="str">
            <v>HRB400E Φ20 9m</v>
          </cell>
          <cell r="D7355" t="str">
            <v>吨</v>
          </cell>
          <cell r="E7355">
            <v>10</v>
          </cell>
          <cell r="F7355">
            <v>45919</v>
          </cell>
          <cell r="G7355" t="str">
            <v>(宜宾兴港三江新区长江工业园保障性租赁住房建设项目-土建)四川省宜宾市翠屏区永善路南段宜宾市三江新区长江工业园区</v>
          </cell>
          <cell r="H7355" t="str">
            <v>赵元虎</v>
          </cell>
          <cell r="I7355">
            <v>13684167136</v>
          </cell>
        </row>
        <row r="7356">
          <cell r="A7356" t="str">
            <v>润耀</v>
          </cell>
          <cell r="B7356" t="str">
            <v>螺纹钢</v>
          </cell>
          <cell r="C7356" t="str">
            <v>HRB400E Φ22 9m</v>
          </cell>
          <cell r="D7356" t="str">
            <v>吨</v>
          </cell>
          <cell r="E7356">
            <v>10</v>
          </cell>
          <cell r="F7356">
            <v>45919</v>
          </cell>
          <cell r="G7356" t="str">
            <v>(宜宾兴港三江新区长江工业园保障性租赁住房建设项目-土建)四川省宜宾市翠屏区永善路南段宜宾市三江新区长江工业园区</v>
          </cell>
          <cell r="H7356" t="str">
            <v>赵元虎</v>
          </cell>
          <cell r="I7356">
            <v>13684167136</v>
          </cell>
        </row>
        <row r="7357">
          <cell r="A7357" t="str">
            <v>润耀</v>
          </cell>
          <cell r="B7357" t="str">
            <v>螺纹钢</v>
          </cell>
          <cell r="C7357" t="str">
            <v>HRB400E Φ25 9m</v>
          </cell>
          <cell r="D7357" t="str">
            <v>吨</v>
          </cell>
          <cell r="E7357">
            <v>10</v>
          </cell>
          <cell r="F7357">
            <v>45919</v>
          </cell>
          <cell r="G7357" t="str">
            <v>(宜宾兴港三江新区长江工业园保障性租赁住房建设项目-土建)四川省宜宾市翠屏区永善路南段宜宾市三江新区长江工业园区</v>
          </cell>
          <cell r="H7357" t="str">
            <v>赵元虎</v>
          </cell>
          <cell r="I7357">
            <v>13684167136</v>
          </cell>
        </row>
        <row r="7358">
          <cell r="A7358" t="str">
            <v>润耀</v>
          </cell>
          <cell r="B7358" t="str">
            <v>盘螺</v>
          </cell>
          <cell r="C7358" t="str">
            <v>HRB400E Φ12</v>
          </cell>
          <cell r="D7358" t="str">
            <v>吨</v>
          </cell>
          <cell r="E7358">
            <v>2.5</v>
          </cell>
          <cell r="F7358">
            <v>45919</v>
          </cell>
          <cell r="G7358" t="str">
            <v>(宜宾兴港三江新区长江工业园保障性租赁住房建设项目-土建)四川省宜宾市翠屏区永善路南段宜宾市三江新区长江工业园区</v>
          </cell>
          <cell r="H7358" t="str">
            <v>赵元虎</v>
          </cell>
          <cell r="I7358">
            <v>13684167136</v>
          </cell>
        </row>
        <row r="7359">
          <cell r="A7359" t="str">
            <v>润耀</v>
          </cell>
          <cell r="B7359" t="str">
            <v>盘螺</v>
          </cell>
          <cell r="C7359" t="str">
            <v>HRB400E Φ6</v>
          </cell>
          <cell r="D7359" t="str">
            <v>吨</v>
          </cell>
          <cell r="E7359">
            <v>4</v>
          </cell>
          <cell r="F7359">
            <v>45919</v>
          </cell>
          <cell r="G7359" t="str">
            <v>(宜宾兴港三江新区长江工业园保障性租赁住房建设项目-土建)四川省宜宾市翠屏区永善路南段宜宾市三江新区长江工业园区</v>
          </cell>
          <cell r="H7359" t="str">
            <v>赵元虎</v>
          </cell>
          <cell r="I7359">
            <v>13684167136</v>
          </cell>
        </row>
        <row r="7360">
          <cell r="A7360" t="str">
            <v>德胜</v>
          </cell>
          <cell r="B7360" t="str">
            <v>螺纹钢</v>
          </cell>
          <cell r="C7360" t="str">
            <v>HRB500E Φ18</v>
          </cell>
          <cell r="D7360" t="str">
            <v>吨</v>
          </cell>
          <cell r="E7360">
            <v>5</v>
          </cell>
          <cell r="F7360">
            <v>45919</v>
          </cell>
          <cell r="G7360" t="str">
            <v>(乐山市校地共建产教融合基地建设项目一标段)四川省乐山市市中区苏稽镇周山嘴</v>
          </cell>
          <cell r="H7360" t="str">
            <v>范增云</v>
          </cell>
          <cell r="I7360">
            <v>13668153241</v>
          </cell>
        </row>
        <row r="7361">
          <cell r="A7361" t="str">
            <v>德胜</v>
          </cell>
          <cell r="B7361" t="str">
            <v>螺纹钢</v>
          </cell>
          <cell r="C7361" t="str">
            <v>HRB500E Φ22</v>
          </cell>
          <cell r="D7361" t="str">
            <v>吨</v>
          </cell>
          <cell r="E7361">
            <v>5</v>
          </cell>
          <cell r="F7361">
            <v>45919</v>
          </cell>
          <cell r="G7361" t="str">
            <v>(乐山市校地共建产教融合基地建设项目一标段)四川省乐山市市中区苏稽镇周山嘴</v>
          </cell>
          <cell r="H7361" t="str">
            <v>范增云</v>
          </cell>
          <cell r="I7361">
            <v>13668153241</v>
          </cell>
        </row>
        <row r="7362">
          <cell r="A7362" t="str">
            <v>德胜</v>
          </cell>
          <cell r="B7362" t="str">
            <v>螺纹钢</v>
          </cell>
          <cell r="C7362" t="str">
            <v>HRB500E Φ28</v>
          </cell>
          <cell r="D7362" t="str">
            <v>吨</v>
          </cell>
          <cell r="E7362">
            <v>5</v>
          </cell>
          <cell r="F7362">
            <v>45919</v>
          </cell>
          <cell r="G7362" t="str">
            <v>(乐山市校地共建产教融合基地建设项目一标段)四川省乐山市市中区苏稽镇周山嘴</v>
          </cell>
          <cell r="H7362" t="str">
            <v>范增云</v>
          </cell>
          <cell r="I7362">
            <v>13668153241</v>
          </cell>
        </row>
        <row r="7363">
          <cell r="A7363" t="str">
            <v>德胜</v>
          </cell>
          <cell r="B7363" t="str">
            <v>螺纹钢</v>
          </cell>
          <cell r="C7363" t="str">
            <v>HRB500E Φ25</v>
          </cell>
          <cell r="D7363" t="str">
            <v>吨</v>
          </cell>
          <cell r="E7363">
            <v>20</v>
          </cell>
          <cell r="F7363">
            <v>45919</v>
          </cell>
          <cell r="G7363" t="str">
            <v>(乐山市校地共建产教融合基地建设项目一标段)四川省乐山市市中区苏稽镇周山嘴</v>
          </cell>
          <cell r="H7363" t="str">
            <v>范增云</v>
          </cell>
          <cell r="I7363">
            <v>13668153241</v>
          </cell>
        </row>
        <row r="7364">
          <cell r="A7364" t="str">
            <v>钢固融</v>
          </cell>
          <cell r="B7364" t="str">
            <v>螺纹钢</v>
          </cell>
          <cell r="C7364" t="str">
            <v>HRB500E Φ25 12m</v>
          </cell>
          <cell r="D7364" t="str">
            <v>吨</v>
          </cell>
          <cell r="E7364">
            <v>15</v>
          </cell>
          <cell r="F7364">
            <v>45919</v>
          </cell>
          <cell r="G7364" t="str">
            <v>(乐山市校地共建产教融合基地建设项目一标段)四川省乐山市市中区苏稽镇周山嘴</v>
          </cell>
          <cell r="H7364" t="str">
            <v>范增云</v>
          </cell>
          <cell r="I7364">
            <v>13668153241</v>
          </cell>
        </row>
        <row r="7365">
          <cell r="A7365" t="str">
            <v>钢固融</v>
          </cell>
          <cell r="B7365" t="str">
            <v>螺纹钢</v>
          </cell>
          <cell r="C7365" t="str">
            <v>HRB500E Φ25</v>
          </cell>
          <cell r="D7365" t="str">
            <v>吨</v>
          </cell>
          <cell r="E7365">
            <v>10</v>
          </cell>
          <cell r="F7365">
            <v>45919</v>
          </cell>
          <cell r="G7365" t="str">
            <v>(乐山市校地共建产教融合基地建设项目一标段)四川省乐山市市中区苏稽镇周山嘴</v>
          </cell>
          <cell r="H7365" t="str">
            <v>范增云</v>
          </cell>
          <cell r="I7365">
            <v>13668153241</v>
          </cell>
        </row>
        <row r="7366">
          <cell r="A7366" t="str">
            <v>钢固融</v>
          </cell>
          <cell r="B7366" t="str">
            <v>盘螺</v>
          </cell>
          <cell r="C7366" t="str">
            <v>HRB400E Φ10</v>
          </cell>
          <cell r="D7366" t="str">
            <v>吨</v>
          </cell>
          <cell r="E7366">
            <v>10</v>
          </cell>
          <cell r="F7366">
            <v>45919</v>
          </cell>
          <cell r="G7366" t="str">
            <v>(乐山市校地共建产教融合基地建设项目一标段)四川省乐山市市中区苏稽镇周山嘴</v>
          </cell>
          <cell r="H7366" t="str">
            <v>范增云</v>
          </cell>
          <cell r="I7366">
            <v>13668153241</v>
          </cell>
        </row>
        <row r="7367">
          <cell r="A7367" t="str">
            <v>润耀</v>
          </cell>
          <cell r="B7367" t="str">
            <v>螺纹钢</v>
          </cell>
          <cell r="C7367" t="str">
            <v>HRB400EФ12*12m</v>
          </cell>
          <cell r="D7367" t="str">
            <v>吨</v>
          </cell>
          <cell r="E7367">
            <v>70</v>
          </cell>
          <cell r="F7367">
            <v>45920</v>
          </cell>
          <cell r="G7367" t="str">
            <v>（中铁六局呼和公司康新高速TJ4-2标）四川省甘孜藏族自治州康定市新都桥镇东俄罗三村中建八局搅拌站旁</v>
          </cell>
          <cell r="H7367" t="str">
            <v>许文刚</v>
          </cell>
          <cell r="I7367">
            <v>15848808186</v>
          </cell>
        </row>
        <row r="7368">
          <cell r="A7368" t="str">
            <v>德胜恒嘉</v>
          </cell>
          <cell r="B7368" t="str">
            <v>螺纹钢</v>
          </cell>
          <cell r="C7368" t="str">
            <v>HRB400EФ12*9m</v>
          </cell>
          <cell r="D7368" t="str">
            <v>吨</v>
          </cell>
          <cell r="E7368">
            <v>70</v>
          </cell>
          <cell r="F7368">
            <v>45920</v>
          </cell>
          <cell r="G7368" t="str">
            <v>（中铁六局呼和公司康新高速TJ4-2标）四川省甘孜藏族自治州康定市新都桥镇东俄罗三村中建八局搅拌站旁</v>
          </cell>
          <cell r="H7368" t="str">
            <v>许文刚</v>
          </cell>
          <cell r="I7368">
            <v>15848808186</v>
          </cell>
        </row>
        <row r="7369">
          <cell r="A7369" t="str">
            <v>德胜恒嘉</v>
          </cell>
          <cell r="B7369" t="str">
            <v>螺纹钢</v>
          </cell>
          <cell r="C7369" t="str">
            <v>HRB400EФ14*9m</v>
          </cell>
          <cell r="D7369" t="str">
            <v>吨</v>
          </cell>
          <cell r="E7369">
            <v>35</v>
          </cell>
          <cell r="F7369">
            <v>45920</v>
          </cell>
          <cell r="G7369" t="str">
            <v>（中铁六局呼和公司康新高速TJ4-2标）四川省甘孜藏族自治州康定市新都桥镇东俄罗三村中建八局搅拌站旁</v>
          </cell>
          <cell r="H7369" t="str">
            <v>许文刚</v>
          </cell>
          <cell r="I7369">
            <v>15848808186</v>
          </cell>
        </row>
        <row r="7370">
          <cell r="A7370" t="str">
            <v>德胜恒嘉</v>
          </cell>
          <cell r="B7370" t="str">
            <v>螺纹钢</v>
          </cell>
          <cell r="C7370" t="str">
            <v>HRB400EФ16*9m</v>
          </cell>
          <cell r="D7370" t="str">
            <v>吨</v>
          </cell>
          <cell r="E7370">
            <v>35</v>
          </cell>
          <cell r="F7370">
            <v>45920</v>
          </cell>
          <cell r="G7370" t="str">
            <v>（中铁六局呼和公司康新高速TJ4-2标）四川省甘孜藏族自治州康定市新都桥镇东俄罗三村中建八局搅拌站旁</v>
          </cell>
          <cell r="H7370" t="str">
            <v>许文刚</v>
          </cell>
          <cell r="I7370">
            <v>15848808186</v>
          </cell>
        </row>
        <row r="7371">
          <cell r="A7371" t="str">
            <v>德胜恒嘉</v>
          </cell>
          <cell r="B7371" t="str">
            <v>螺纹钢</v>
          </cell>
          <cell r="C7371" t="str">
            <v>HRB400EФ22*9m</v>
          </cell>
          <cell r="D7371" t="str">
            <v>吨</v>
          </cell>
          <cell r="E7371">
            <v>35</v>
          </cell>
          <cell r="F7371">
            <v>45920</v>
          </cell>
          <cell r="G7371" t="str">
            <v>（中铁六局呼和公司康新高速TJ4-2标）四川省甘孜藏族自治州康定市新都桥镇东俄罗三村中建八局搅拌站旁</v>
          </cell>
          <cell r="H7371" t="str">
            <v>许文刚</v>
          </cell>
          <cell r="I7371">
            <v>15848808186</v>
          </cell>
        </row>
        <row r="7372">
          <cell r="A7372" t="str">
            <v>德胜恒嘉</v>
          </cell>
          <cell r="B7372" t="str">
            <v>螺纹钢</v>
          </cell>
          <cell r="C7372" t="str">
            <v>HRB500EФ22*9m</v>
          </cell>
          <cell r="D7372" t="str">
            <v>吨</v>
          </cell>
          <cell r="E7372">
            <v>70</v>
          </cell>
          <cell r="F7372">
            <v>45920</v>
          </cell>
          <cell r="G7372" t="str">
            <v>（中铁六局呼和公司康新高速TJ4-2标）四川省甘孜藏族自治州康定市新都桥镇东俄罗三村中建八局搅拌站旁</v>
          </cell>
          <cell r="H7372" t="str">
            <v>许文刚</v>
          </cell>
          <cell r="I7372">
            <v>15848808186</v>
          </cell>
        </row>
        <row r="7373">
          <cell r="A7373" t="str">
            <v>德胜恒嘉</v>
          </cell>
          <cell r="B7373" t="str">
            <v>螺纹钢</v>
          </cell>
          <cell r="C7373" t="str">
            <v>HRB400EФ22*9m</v>
          </cell>
          <cell r="D7373" t="str">
            <v>吨</v>
          </cell>
          <cell r="E7373">
            <v>35</v>
          </cell>
          <cell r="F7373">
            <v>45920</v>
          </cell>
          <cell r="G7373" t="str">
            <v>（中铁一局四公司康新高速TJ1-1标康定隧道）四川省甘孜州康定市榆林街道甘孜州博物馆旁</v>
          </cell>
          <cell r="H7373" t="str">
            <v>王永强</v>
          </cell>
          <cell r="I7373">
            <v>15929204416</v>
          </cell>
        </row>
        <row r="7374">
          <cell r="A7374" t="str">
            <v>泸钢</v>
          </cell>
          <cell r="B7374" t="str">
            <v>盘螺</v>
          </cell>
          <cell r="C7374" t="str">
            <v>HRB400E Φ8</v>
          </cell>
          <cell r="D7374" t="str">
            <v>吨</v>
          </cell>
          <cell r="E7374">
            <v>17.5</v>
          </cell>
          <cell r="F7374">
            <v>45920</v>
          </cell>
          <cell r="G7374" t="str">
            <v>(宜宾兴港三江新区长江工业园保障性租赁住房建设项目-土建)四川省宜宾市翠屏区永善路南段宜宾市三江新区长江工业园区</v>
          </cell>
          <cell r="H7374" t="str">
            <v>赵元虎</v>
          </cell>
          <cell r="I7374">
            <v>13684167136</v>
          </cell>
        </row>
        <row r="7375">
          <cell r="A7375" t="str">
            <v>泸钢</v>
          </cell>
          <cell r="B7375" t="str">
            <v>盘螺</v>
          </cell>
          <cell r="C7375" t="str">
            <v>HRB400E Φ10</v>
          </cell>
          <cell r="D7375" t="str">
            <v>吨</v>
          </cell>
          <cell r="E7375">
            <v>17.5</v>
          </cell>
          <cell r="F7375">
            <v>45920</v>
          </cell>
          <cell r="G7375" t="str">
            <v>(宜宾兴港三江新区长江工业园保障性租赁住房建设项目-土建)四川省宜宾市翠屏区永善路南段宜宾市三江新区长江工业园区</v>
          </cell>
          <cell r="H7375" t="str">
            <v>赵元虎</v>
          </cell>
          <cell r="I7375">
            <v>13684167136</v>
          </cell>
        </row>
        <row r="7376">
          <cell r="A7376" t="str">
            <v>德胜</v>
          </cell>
          <cell r="B7376" t="str">
            <v>螺纹钢</v>
          </cell>
          <cell r="C7376" t="str">
            <v>HRB400E Φ28×9米</v>
          </cell>
          <cell r="D7376" t="str">
            <v>吨</v>
          </cell>
          <cell r="E7376">
            <v>35</v>
          </cell>
          <cell r="F7376">
            <v>45921</v>
          </cell>
          <cell r="G7376" t="str">
            <v>（自永1标八局二分公司钢筋棚）四川省自贡市大安区牛佛镇</v>
          </cell>
          <cell r="H7376" t="str">
            <v>王君杰</v>
          </cell>
          <cell r="I7376">
            <v>18919619850</v>
          </cell>
        </row>
        <row r="7377">
          <cell r="A7377" t="str">
            <v>德胜</v>
          </cell>
          <cell r="B7377" t="str">
            <v>螺纹钢</v>
          </cell>
          <cell r="C7377" t="str">
            <v>HRB400E Φ16×9米</v>
          </cell>
          <cell r="D7377" t="str">
            <v>吨</v>
          </cell>
          <cell r="E7377">
            <v>35</v>
          </cell>
          <cell r="F7377">
            <v>45921</v>
          </cell>
          <cell r="G7377" t="str">
            <v>（自永1标八局二分公司钢筋棚）四川省自贡市大安区牛佛镇</v>
          </cell>
          <cell r="H7377" t="str">
            <v>王君杰</v>
          </cell>
          <cell r="I7377">
            <v>18919619850</v>
          </cell>
        </row>
        <row r="7378">
          <cell r="A7378" t="str">
            <v>德胜</v>
          </cell>
          <cell r="B7378" t="str">
            <v>螺纹钢</v>
          </cell>
          <cell r="C7378" t="str">
            <v>HRB400EФ28*9m</v>
          </cell>
          <cell r="D7378" t="str">
            <v>吨</v>
          </cell>
          <cell r="E7378">
            <v>179.5</v>
          </cell>
          <cell r="F7378">
            <v>45921</v>
          </cell>
          <cell r="G7378" t="str">
            <v>（成铁西物-成都地铁5号线项目）成都市武侯区天府一街与昆华路交叉口成铁工程总承包公司川大路项目部</v>
          </cell>
          <cell r="H7378" t="str">
            <v>黄永福</v>
          </cell>
          <cell r="I7378" t="str">
            <v>15982823571</v>
          </cell>
        </row>
        <row r="7379">
          <cell r="A7379" t="str">
            <v>德胜</v>
          </cell>
          <cell r="B7379" t="str">
            <v>螺纹钢</v>
          </cell>
          <cell r="C7379" t="str">
            <v>HRB400E 16mm*9米</v>
          </cell>
          <cell r="D7379" t="str">
            <v>吨</v>
          </cell>
          <cell r="E7379">
            <v>35</v>
          </cell>
          <cell r="F7379">
            <v>45921</v>
          </cell>
          <cell r="G7379" t="str">
            <v>（中铁十局-资乐高速4标）四川省眉山市仁寿县彰加镇促进村中铁十局2#钢筋厂</v>
          </cell>
          <cell r="H7379" t="str">
            <v>杨飞</v>
          </cell>
          <cell r="I7379">
            <v>15667998777</v>
          </cell>
        </row>
        <row r="7380">
          <cell r="A7380" t="str">
            <v>德胜</v>
          </cell>
          <cell r="B7380" t="str">
            <v>螺纹钢</v>
          </cell>
          <cell r="C7380" t="str">
            <v>HRB400E 25mm*9米</v>
          </cell>
          <cell r="D7380" t="str">
            <v>吨</v>
          </cell>
          <cell r="E7380">
            <v>35</v>
          </cell>
          <cell r="F7380">
            <v>45921</v>
          </cell>
          <cell r="G7380" t="str">
            <v>（中铁十局-资乐高速4标）四川省眉山市仁寿县彰加镇促进村中铁十局2#钢筋厂</v>
          </cell>
          <cell r="H7380" t="str">
            <v>杨飞</v>
          </cell>
          <cell r="I7380">
            <v>15667998777</v>
          </cell>
        </row>
        <row r="7381">
          <cell r="A7381" t="str">
            <v>德胜</v>
          </cell>
          <cell r="B7381" t="str">
            <v>螺纹钢</v>
          </cell>
          <cell r="C7381" t="str">
            <v>HRB400E 28mm*9米</v>
          </cell>
          <cell r="D7381" t="str">
            <v>吨</v>
          </cell>
          <cell r="E7381">
            <v>35</v>
          </cell>
          <cell r="F7381">
            <v>45921</v>
          </cell>
          <cell r="G7381" t="str">
            <v>（中铁十局-资乐高速4标）四川省眉山市仁寿县彰加镇促进村中铁十局2#钢筋厂</v>
          </cell>
          <cell r="H7381" t="str">
            <v>杨飞</v>
          </cell>
          <cell r="I7381">
            <v>15667998777</v>
          </cell>
        </row>
        <row r="7382">
          <cell r="A7382" t="str">
            <v>润耀</v>
          </cell>
          <cell r="B7382" t="str">
            <v>盘螺</v>
          </cell>
          <cell r="C7382" t="str">
            <v>HRB400E Φ6</v>
          </cell>
          <cell r="D7382" t="str">
            <v>吨</v>
          </cell>
          <cell r="E7382">
            <v>9</v>
          </cell>
          <cell r="F7382">
            <v>45921</v>
          </cell>
          <cell r="G7382" t="str">
            <v>（五局新津tod项目）成都市新津区旭辉天府未来城南(华金路南)</v>
          </cell>
          <cell r="H7382" t="str">
            <v>李霜</v>
          </cell>
          <cell r="I7382">
            <v>18785086540</v>
          </cell>
        </row>
        <row r="7383">
          <cell r="A7383" t="str">
            <v>润耀</v>
          </cell>
          <cell r="B7383" t="str">
            <v>盘螺</v>
          </cell>
          <cell r="C7383" t="str">
            <v>HRB400E Φ8</v>
          </cell>
          <cell r="D7383" t="str">
            <v>吨</v>
          </cell>
          <cell r="E7383">
            <v>20</v>
          </cell>
          <cell r="F7383">
            <v>45921</v>
          </cell>
          <cell r="G7383" t="str">
            <v>（五局新津tod项目）成都市新津区旭辉天府未来城南(华金路南)</v>
          </cell>
          <cell r="H7383" t="str">
            <v>李霜</v>
          </cell>
          <cell r="I7383">
            <v>18785086540</v>
          </cell>
        </row>
        <row r="7384">
          <cell r="A7384" t="str">
            <v>润耀</v>
          </cell>
          <cell r="B7384" t="str">
            <v>盘螺</v>
          </cell>
          <cell r="C7384" t="str">
            <v>HRB400E Φ10</v>
          </cell>
          <cell r="D7384" t="str">
            <v>吨</v>
          </cell>
          <cell r="E7384">
            <v>6</v>
          </cell>
          <cell r="F7384">
            <v>45921</v>
          </cell>
          <cell r="G7384" t="str">
            <v>（五局新津tod项目）成都市新津区旭辉天府未来城南(华金路南)</v>
          </cell>
          <cell r="H7384" t="str">
            <v>李霜</v>
          </cell>
          <cell r="I7384">
            <v>18785086540</v>
          </cell>
        </row>
        <row r="7385">
          <cell r="A7385" t="str">
            <v>德胜</v>
          </cell>
          <cell r="B7385" t="str">
            <v>螺纹钢</v>
          </cell>
          <cell r="C7385" t="str">
            <v>HRB400E Φ18 9m</v>
          </cell>
          <cell r="D7385" t="str">
            <v>吨</v>
          </cell>
          <cell r="E7385">
            <v>35</v>
          </cell>
          <cell r="F7385">
            <v>45921</v>
          </cell>
          <cell r="G7385" t="str">
            <v>（五局新津tod项目）成都市新津区旭辉天府未来城南(华金路南)</v>
          </cell>
          <cell r="H7385" t="str">
            <v>李霜</v>
          </cell>
          <cell r="I7385">
            <v>18785086540</v>
          </cell>
        </row>
        <row r="7386">
          <cell r="A7386" t="str">
            <v>润耀</v>
          </cell>
          <cell r="B7386" t="str">
            <v>盘螺</v>
          </cell>
          <cell r="C7386" t="str">
            <v>HRB400E Φ8</v>
          </cell>
          <cell r="D7386" t="str">
            <v>吨</v>
          </cell>
          <cell r="E7386">
            <v>6</v>
          </cell>
          <cell r="F7386">
            <v>45921</v>
          </cell>
          <cell r="G7386" t="str">
            <v>（五局建筑温江tod项目）罗欣安若维他药业(成都)有限公司南94米温江区海发路附近</v>
          </cell>
          <cell r="H7386" t="str">
            <v>冉勇</v>
          </cell>
          <cell r="I7386">
            <v>18108243927</v>
          </cell>
        </row>
        <row r="7387">
          <cell r="A7387" t="str">
            <v>润耀</v>
          </cell>
          <cell r="B7387" t="str">
            <v>盘螺</v>
          </cell>
          <cell r="C7387" t="str">
            <v>HRB400E Φ10</v>
          </cell>
          <cell r="D7387" t="str">
            <v>吨</v>
          </cell>
          <cell r="E7387">
            <v>18</v>
          </cell>
          <cell r="F7387">
            <v>45921</v>
          </cell>
          <cell r="G7387" t="str">
            <v>（五局建筑温江tod项目）罗欣安若维他药业(成都)有限公司南94米温江区海发路附近</v>
          </cell>
          <cell r="H7387" t="str">
            <v>冉勇</v>
          </cell>
          <cell r="I7387">
            <v>18108243927</v>
          </cell>
        </row>
        <row r="7388">
          <cell r="A7388" t="str">
            <v>润耀</v>
          </cell>
          <cell r="B7388" t="str">
            <v>螺纹钢</v>
          </cell>
          <cell r="C7388" t="str">
            <v>HRB400E Φ14 9m</v>
          </cell>
          <cell r="D7388" t="str">
            <v>吨</v>
          </cell>
          <cell r="E7388">
            <v>2.5</v>
          </cell>
          <cell r="F7388">
            <v>45921</v>
          </cell>
          <cell r="G7388" t="str">
            <v>（五局建筑温江tod项目）罗欣安若维他药业(成都)有限公司南94米温江区海发路附近</v>
          </cell>
          <cell r="H7388" t="str">
            <v>冉勇</v>
          </cell>
          <cell r="I7388">
            <v>18108243927</v>
          </cell>
        </row>
        <row r="7389">
          <cell r="A7389" t="str">
            <v>润耀</v>
          </cell>
          <cell r="B7389" t="str">
            <v>螺纹钢</v>
          </cell>
          <cell r="C7389" t="str">
            <v>HRB400E Φ20 9m</v>
          </cell>
          <cell r="D7389" t="str">
            <v>吨</v>
          </cell>
          <cell r="E7389">
            <v>5</v>
          </cell>
          <cell r="F7389">
            <v>45921</v>
          </cell>
          <cell r="G7389" t="str">
            <v>（五局建筑温江tod项目）罗欣安若维他药业(成都)有限公司南94米温江区海发路附近</v>
          </cell>
          <cell r="H7389" t="str">
            <v>冉勇</v>
          </cell>
          <cell r="I7389">
            <v>18108243927</v>
          </cell>
        </row>
        <row r="7390">
          <cell r="A7390" t="str">
            <v>润耀</v>
          </cell>
          <cell r="B7390" t="str">
            <v>螺纹钢</v>
          </cell>
          <cell r="C7390" t="str">
            <v>HRB400E Φ25 9m</v>
          </cell>
          <cell r="D7390" t="str">
            <v>吨</v>
          </cell>
          <cell r="E7390">
            <v>2.5</v>
          </cell>
          <cell r="F7390">
            <v>45921</v>
          </cell>
          <cell r="G7390" t="str">
            <v>（五局建筑温江tod项目）罗欣安若维他药业(成都)有限公司南94米温江区海发路附近</v>
          </cell>
          <cell r="H7390" t="str">
            <v>冉勇</v>
          </cell>
          <cell r="I7390">
            <v>18108243927</v>
          </cell>
        </row>
        <row r="7391">
          <cell r="A7391" t="str">
            <v>鑫泉</v>
          </cell>
          <cell r="B7391" t="str">
            <v>螺纹钢</v>
          </cell>
          <cell r="C7391" t="str">
            <v>HRB400E Φ18 9m</v>
          </cell>
          <cell r="D7391" t="str">
            <v>吨</v>
          </cell>
          <cell r="E7391">
            <v>25</v>
          </cell>
          <cell r="F7391">
            <v>45921</v>
          </cell>
          <cell r="G7391" t="str">
            <v>(五冶建设成都国际铁路港多式联项目)四川省成都市青白江区桂平大道成都中远海运陆港多式联运有限公司</v>
          </cell>
          <cell r="H7391" t="str">
            <v>黄勇杰</v>
          </cell>
          <cell r="I7391">
            <v>13880580196</v>
          </cell>
        </row>
        <row r="7392">
          <cell r="A7392" t="str">
            <v>达钢</v>
          </cell>
          <cell r="B7392" t="str">
            <v>盘螺</v>
          </cell>
          <cell r="C7392" t="str">
            <v>HRB400E Φ12</v>
          </cell>
          <cell r="D7392" t="str">
            <v>吨</v>
          </cell>
          <cell r="E7392">
            <v>35</v>
          </cell>
          <cell r="F7392">
            <v>45921</v>
          </cell>
          <cell r="G7392" t="str">
            <v>（自永1标八局二分公司钢筋棚）四川省自贡市大安区牛佛镇</v>
          </cell>
          <cell r="H7392" t="str">
            <v>王君杰</v>
          </cell>
          <cell r="I7392">
            <v>18919619850</v>
          </cell>
        </row>
        <row r="7393">
          <cell r="A7393" t="str">
            <v>达钢</v>
          </cell>
          <cell r="B7393" t="str">
            <v>螺纹钢</v>
          </cell>
          <cell r="C7393" t="str">
            <v>HRB400EФ12*12m</v>
          </cell>
          <cell r="D7393" t="str">
            <v>吨</v>
          </cell>
          <cell r="E7393">
            <v>35</v>
          </cell>
          <cell r="F7393">
            <v>45921</v>
          </cell>
          <cell r="G7393" t="str">
            <v>（中铁六局呼和公司康新高速TJ4-2标）四川省甘孜藏族自治州康定市新都桥镇东俄罗三村中建八局搅拌站旁</v>
          </cell>
          <cell r="H7393" t="str">
            <v>许文刚</v>
          </cell>
          <cell r="I7393">
            <v>15848808186</v>
          </cell>
        </row>
        <row r="7394">
          <cell r="A7394" t="str">
            <v>钢固融</v>
          </cell>
          <cell r="B7394" t="str">
            <v>螺纹钢</v>
          </cell>
          <cell r="C7394" t="str">
            <v>HRB500E Φ18</v>
          </cell>
          <cell r="D7394" t="str">
            <v>吨</v>
          </cell>
          <cell r="E7394">
            <v>35</v>
          </cell>
          <cell r="F7394">
            <v>45921</v>
          </cell>
          <cell r="G7394" t="str">
            <v>（商投建工达州中医药科技园-4工区-9号楼）达州市通川区达州中医药职业学院犀牛大道北段</v>
          </cell>
          <cell r="H7394" t="str">
            <v>张扬</v>
          </cell>
          <cell r="I7394">
            <v>18381904567</v>
          </cell>
        </row>
        <row r="7395">
          <cell r="A7395" t="str">
            <v>泸钢</v>
          </cell>
          <cell r="B7395" t="str">
            <v>盘螺</v>
          </cell>
          <cell r="C7395" t="str">
            <v>HRB400E Φ8</v>
          </cell>
          <cell r="D7395" t="str">
            <v>吨</v>
          </cell>
          <cell r="E7395">
            <v>5</v>
          </cell>
          <cell r="F7395">
            <v>45921</v>
          </cell>
          <cell r="G7395" t="str">
            <v>(武汉电气化局成达万高铁强电项目-渠县)四川省达州市渠县渠北镇雷家湾渠县北站旁</v>
          </cell>
          <cell r="H7395" t="str">
            <v>刘频</v>
          </cell>
          <cell r="I7395">
            <v>18779627939</v>
          </cell>
        </row>
        <row r="7396">
          <cell r="A7396" t="str">
            <v>泸钢</v>
          </cell>
          <cell r="B7396" t="str">
            <v>螺纹钢</v>
          </cell>
          <cell r="C7396" t="str">
            <v>HRB400E Φ18 9m</v>
          </cell>
          <cell r="D7396" t="str">
            <v>吨</v>
          </cell>
          <cell r="E7396">
            <v>9</v>
          </cell>
          <cell r="F7396">
            <v>45921</v>
          </cell>
          <cell r="G7396" t="str">
            <v>(武汉电气化局成达万高铁强电项目-渠县)四川省达州市渠县渠北镇雷家湾渠县北站旁</v>
          </cell>
          <cell r="H7396" t="str">
            <v>刘频</v>
          </cell>
          <cell r="I7396">
            <v>18779627939</v>
          </cell>
        </row>
        <row r="7397">
          <cell r="A7397" t="str">
            <v>泸钢</v>
          </cell>
          <cell r="B7397" t="str">
            <v>螺纹钢</v>
          </cell>
          <cell r="C7397" t="str">
            <v>HRB400E Φ16 12m</v>
          </cell>
          <cell r="D7397" t="str">
            <v>吨</v>
          </cell>
          <cell r="E7397">
            <v>12</v>
          </cell>
          <cell r="F7397">
            <v>45921</v>
          </cell>
          <cell r="G7397" t="str">
            <v>(武汉电气化局成达万高铁强电项目-渠县)四川省达州市渠县渠北镇雷家湾渠县北站旁</v>
          </cell>
          <cell r="H7397" t="str">
            <v>刘频</v>
          </cell>
          <cell r="I7397">
            <v>18779627939</v>
          </cell>
        </row>
        <row r="7398">
          <cell r="A7398" t="str">
            <v>泸钢</v>
          </cell>
          <cell r="B7398" t="str">
            <v>螺纹钢</v>
          </cell>
          <cell r="C7398" t="str">
            <v>HRB400E Φ22 12m</v>
          </cell>
          <cell r="D7398" t="str">
            <v>吨</v>
          </cell>
          <cell r="E7398">
            <v>9</v>
          </cell>
          <cell r="F7398">
            <v>45921</v>
          </cell>
          <cell r="G7398" t="str">
            <v>(武汉电气化局成达万高铁强电项目-渠县)四川省达州市渠县渠北镇雷家湾渠县北站旁</v>
          </cell>
          <cell r="H7398" t="str">
            <v>刘频</v>
          </cell>
          <cell r="I7398">
            <v>18779627939</v>
          </cell>
        </row>
        <row r="7399">
          <cell r="A7399" t="str">
            <v>德胜</v>
          </cell>
          <cell r="B7399" t="str">
            <v>螺纹钢</v>
          </cell>
          <cell r="C7399" t="str">
            <v>HRB400E Φ20×12米</v>
          </cell>
          <cell r="D7399" t="str">
            <v>吨</v>
          </cell>
          <cell r="E7399">
            <v>10</v>
          </cell>
          <cell r="F7399">
            <v>45922</v>
          </cell>
          <cell r="G7399" t="str">
            <v>（自永2标九局西南分公司钢筋棚）四川省自贡市骑龙镇大湾村</v>
          </cell>
          <cell r="H7399" t="str">
            <v>高彦彬</v>
          </cell>
          <cell r="I7399">
            <v>13835906370</v>
          </cell>
        </row>
        <row r="7400">
          <cell r="A7400" t="str">
            <v>德胜</v>
          </cell>
          <cell r="B7400" t="str">
            <v>螺纹钢</v>
          </cell>
          <cell r="C7400" t="str">
            <v>HRB400E Φ20×9米</v>
          </cell>
          <cell r="D7400" t="str">
            <v>吨</v>
          </cell>
          <cell r="E7400">
            <v>25</v>
          </cell>
          <cell r="F7400">
            <v>45922</v>
          </cell>
          <cell r="G7400" t="str">
            <v>（自永2标九局西南分公司钢筋棚）四川省自贡市骑龙镇大湾村</v>
          </cell>
          <cell r="H7400" t="str">
            <v>高彦彬</v>
          </cell>
          <cell r="I7400">
            <v>13835906370</v>
          </cell>
        </row>
        <row r="7401">
          <cell r="A7401" t="str">
            <v>德胜</v>
          </cell>
          <cell r="B7401" t="str">
            <v>螺纹钢</v>
          </cell>
          <cell r="C7401" t="str">
            <v>HRB400E Φ32×9米</v>
          </cell>
          <cell r="D7401" t="str">
            <v>吨</v>
          </cell>
          <cell r="E7401">
            <v>16</v>
          </cell>
          <cell r="F7401">
            <v>45922</v>
          </cell>
          <cell r="G7401" t="str">
            <v>（自永高速-自永3标六局交通分公司）四川省内江市隆昌市圣灯镇自永项目3标隆昌市圣灯镇中心学校</v>
          </cell>
          <cell r="H7401" t="str">
            <v>李工</v>
          </cell>
          <cell r="I7401">
            <v>19212995868</v>
          </cell>
        </row>
        <row r="7402">
          <cell r="A7402" t="str">
            <v>德胜</v>
          </cell>
          <cell r="B7402" t="str">
            <v>螺纹钢</v>
          </cell>
          <cell r="C7402" t="str">
            <v>HRB400E Φ20×12米</v>
          </cell>
          <cell r="D7402" t="str">
            <v>吨</v>
          </cell>
          <cell r="E7402">
            <v>18</v>
          </cell>
          <cell r="F7402">
            <v>45922</v>
          </cell>
          <cell r="G7402" t="str">
            <v>（自永高速-自永3标六局交通分公司）四川省内江市隆昌市圣灯镇自永项目3标隆昌市圣灯镇中心学校</v>
          </cell>
          <cell r="H7402" t="str">
            <v>李工</v>
          </cell>
          <cell r="I7402">
            <v>19212995868</v>
          </cell>
        </row>
        <row r="7403">
          <cell r="A7403" t="str">
            <v>德胜</v>
          </cell>
          <cell r="B7403" t="str">
            <v>螺纹钢</v>
          </cell>
          <cell r="C7403" t="str">
            <v>HRB400E Φ12×9米</v>
          </cell>
          <cell r="D7403" t="str">
            <v>吨</v>
          </cell>
          <cell r="E7403">
            <v>3</v>
          </cell>
          <cell r="F7403">
            <v>45922</v>
          </cell>
          <cell r="G7403" t="str">
            <v>（自永高速-自永3标六局交通分公司）四川省内江市隆昌市圣灯镇自永项目3标隆昌市金额街道红光工业园区</v>
          </cell>
          <cell r="H7403" t="str">
            <v>干建恩</v>
          </cell>
          <cell r="I7403">
            <v>13540533213</v>
          </cell>
        </row>
        <row r="7404">
          <cell r="A7404" t="str">
            <v>德胜</v>
          </cell>
          <cell r="B7404" t="str">
            <v>螺纹钢</v>
          </cell>
          <cell r="C7404" t="str">
            <v>HRB400E Φ14×9米</v>
          </cell>
          <cell r="D7404" t="str">
            <v>吨</v>
          </cell>
          <cell r="E7404">
            <v>3</v>
          </cell>
          <cell r="F7404">
            <v>45922</v>
          </cell>
          <cell r="G7404" t="str">
            <v>（自永高速-自永3标六局交通分公司）四川省内江市隆昌市圣灯镇自永项目3标隆昌市金额街道红光工业园区</v>
          </cell>
          <cell r="H7404" t="str">
            <v>干建恩</v>
          </cell>
          <cell r="I7404">
            <v>13540533213</v>
          </cell>
        </row>
        <row r="7405">
          <cell r="A7405" t="str">
            <v>德胜</v>
          </cell>
          <cell r="B7405" t="str">
            <v>螺纹钢</v>
          </cell>
          <cell r="C7405" t="str">
            <v>HRB400E Φ25×9米</v>
          </cell>
          <cell r="D7405" t="str">
            <v>吨</v>
          </cell>
          <cell r="E7405">
            <v>27</v>
          </cell>
          <cell r="F7405">
            <v>45922</v>
          </cell>
          <cell r="G7405" t="str">
            <v>（自永高速-自永3标六局交通分公司）四川省内江市隆昌市圣灯镇自永项目3标隆昌市金额街道红光工业园区</v>
          </cell>
          <cell r="H7405" t="str">
            <v>干建恩</v>
          </cell>
          <cell r="I7405">
            <v>13540533213</v>
          </cell>
        </row>
        <row r="7406">
          <cell r="A7406" t="str">
            <v>德胜</v>
          </cell>
          <cell r="B7406" t="str">
            <v>螺纹钢</v>
          </cell>
          <cell r="C7406" t="str">
            <v>HRB400E Φ28×9米</v>
          </cell>
          <cell r="D7406" t="str">
            <v>吨</v>
          </cell>
          <cell r="E7406">
            <v>35</v>
          </cell>
          <cell r="F7406">
            <v>45922</v>
          </cell>
          <cell r="G7406" t="str">
            <v>（自永高速-自永3标六局交通分公司）四川省内江市隆昌市圣灯镇自永项目3标隆昌市金额街道红光工业园区</v>
          </cell>
          <cell r="H7406" t="str">
            <v>干建恩</v>
          </cell>
          <cell r="I7406">
            <v>13540533213</v>
          </cell>
        </row>
        <row r="7407">
          <cell r="A7407" t="str">
            <v>德胜</v>
          </cell>
          <cell r="B7407" t="str">
            <v>螺纹钢</v>
          </cell>
          <cell r="C7407" t="str">
            <v>HRB500E Φ16</v>
          </cell>
          <cell r="D7407" t="str">
            <v>吨</v>
          </cell>
          <cell r="E7407">
            <v>3</v>
          </cell>
          <cell r="F7407">
            <v>45922</v>
          </cell>
          <cell r="G7407" t="str">
            <v>(乐山市校地共建产教融合基地建设项目二标段)四川省乐山市市中区苏稽镇</v>
          </cell>
          <cell r="H7407" t="str">
            <v>彭江涛</v>
          </cell>
          <cell r="I7407">
            <v>13990276572</v>
          </cell>
        </row>
        <row r="7408">
          <cell r="A7408" t="str">
            <v>德胜</v>
          </cell>
          <cell r="B7408" t="str">
            <v>螺纹钢</v>
          </cell>
          <cell r="C7408" t="str">
            <v>HRB500E Φ18</v>
          </cell>
          <cell r="D7408" t="str">
            <v>吨</v>
          </cell>
          <cell r="E7408">
            <v>3</v>
          </cell>
          <cell r="F7408">
            <v>45922</v>
          </cell>
          <cell r="G7408" t="str">
            <v>(乐山市校地共建产教融合基地建设项目二标段)四川省乐山市市中区苏稽镇</v>
          </cell>
          <cell r="H7408" t="str">
            <v>彭江涛</v>
          </cell>
          <cell r="I7408">
            <v>13990276572</v>
          </cell>
        </row>
        <row r="7409">
          <cell r="A7409" t="str">
            <v>德胜</v>
          </cell>
          <cell r="B7409" t="str">
            <v>螺纹钢</v>
          </cell>
          <cell r="C7409" t="str">
            <v>HRB500E Φ20</v>
          </cell>
          <cell r="D7409" t="str">
            <v>吨</v>
          </cell>
          <cell r="E7409">
            <v>3</v>
          </cell>
          <cell r="F7409">
            <v>45922</v>
          </cell>
          <cell r="G7409" t="str">
            <v>(乐山市校地共建产教融合基地建设项目二标段)四川省乐山市市中区苏稽镇</v>
          </cell>
          <cell r="H7409" t="str">
            <v>彭江涛</v>
          </cell>
          <cell r="I7409">
            <v>13990276572</v>
          </cell>
        </row>
        <row r="7410">
          <cell r="A7410" t="str">
            <v>德胜</v>
          </cell>
          <cell r="B7410" t="str">
            <v>螺纹钢</v>
          </cell>
          <cell r="C7410" t="str">
            <v>HRB500E Φ22</v>
          </cell>
          <cell r="D7410" t="str">
            <v>吨</v>
          </cell>
          <cell r="E7410">
            <v>3</v>
          </cell>
          <cell r="F7410">
            <v>45922</v>
          </cell>
          <cell r="G7410" t="str">
            <v>(乐山市校地共建产教融合基地建设项目二标段)四川省乐山市市中区苏稽镇</v>
          </cell>
          <cell r="H7410" t="str">
            <v>彭江涛</v>
          </cell>
          <cell r="I7410">
            <v>13990276572</v>
          </cell>
        </row>
        <row r="7411">
          <cell r="A7411" t="str">
            <v>德胜</v>
          </cell>
          <cell r="B7411" t="str">
            <v>螺纹钢</v>
          </cell>
          <cell r="C7411" t="str">
            <v>HRB500E Φ25</v>
          </cell>
          <cell r="D7411" t="str">
            <v>吨</v>
          </cell>
          <cell r="E7411">
            <v>15</v>
          </cell>
          <cell r="F7411">
            <v>45922</v>
          </cell>
          <cell r="G7411" t="str">
            <v>(乐山市校地共建产教融合基地建设项目二标段)四川省乐山市市中区苏稽镇</v>
          </cell>
          <cell r="H7411" t="str">
            <v>彭江涛</v>
          </cell>
          <cell r="I7411">
            <v>13990276572</v>
          </cell>
        </row>
        <row r="7412">
          <cell r="A7412" t="str">
            <v>德胜</v>
          </cell>
          <cell r="B7412" t="str">
            <v>螺纹钢</v>
          </cell>
          <cell r="C7412" t="str">
            <v>HRB500E Φ28</v>
          </cell>
          <cell r="D7412" t="str">
            <v>吨</v>
          </cell>
          <cell r="E7412">
            <v>6</v>
          </cell>
          <cell r="F7412">
            <v>45922</v>
          </cell>
          <cell r="G7412" t="str">
            <v>(乐山市校地共建产教融合基地建设项目二标段)四川省乐山市市中区苏稽镇</v>
          </cell>
          <cell r="H7412" t="str">
            <v>彭江涛</v>
          </cell>
          <cell r="I7412">
            <v>13990276572</v>
          </cell>
        </row>
        <row r="7413">
          <cell r="A7413" t="str">
            <v>德胜</v>
          </cell>
          <cell r="B7413" t="str">
            <v>螺纹钢</v>
          </cell>
          <cell r="C7413" t="str">
            <v>HRB500E Φ32</v>
          </cell>
          <cell r="D7413" t="str">
            <v>吨</v>
          </cell>
          <cell r="E7413">
            <v>3</v>
          </cell>
          <cell r="F7413">
            <v>45922</v>
          </cell>
          <cell r="G7413" t="str">
            <v>(乐山市校地共建产教融合基地建设项目二标段)四川省乐山市市中区苏稽镇</v>
          </cell>
          <cell r="H7413" t="str">
            <v>彭江涛</v>
          </cell>
          <cell r="I7413">
            <v>13990276572</v>
          </cell>
        </row>
        <row r="7414">
          <cell r="A7414" t="str">
            <v>德胜</v>
          </cell>
          <cell r="B7414" t="str">
            <v>螺纹钢</v>
          </cell>
          <cell r="C7414" t="str">
            <v>HRB400EФ14*9m</v>
          </cell>
          <cell r="D7414" t="str">
            <v>吨</v>
          </cell>
          <cell r="E7414">
            <v>2.5</v>
          </cell>
          <cell r="F7414">
            <v>45922</v>
          </cell>
          <cell r="G7414" t="str">
            <v>（中核华兴-宜宾市西南高场项目）四川省宜宾市叙州区高场镇枷档湾大桥中核华兴项目部</v>
          </cell>
          <cell r="H7414" t="str">
            <v>孙保材</v>
          </cell>
          <cell r="I7414">
            <v>18203081779</v>
          </cell>
        </row>
        <row r="7415">
          <cell r="A7415" t="str">
            <v>德胜</v>
          </cell>
          <cell r="B7415" t="str">
            <v>螺纹钢</v>
          </cell>
          <cell r="C7415" t="str">
            <v>HRB400EФ18*9m</v>
          </cell>
          <cell r="D7415" t="str">
            <v>吨</v>
          </cell>
          <cell r="E7415">
            <v>2.5</v>
          </cell>
          <cell r="F7415">
            <v>45922</v>
          </cell>
          <cell r="G7415" t="str">
            <v>（中核华兴-宜宾市西南高场项目）四川省宜宾市叙州区高场镇枷档湾大桥中核华兴项目部</v>
          </cell>
          <cell r="H7415" t="str">
            <v>孙保材</v>
          </cell>
          <cell r="I7415">
            <v>18203081779</v>
          </cell>
        </row>
        <row r="7416">
          <cell r="A7416" t="str">
            <v>德胜</v>
          </cell>
          <cell r="B7416" t="str">
            <v>螺纹钢</v>
          </cell>
          <cell r="C7416" t="str">
            <v>HRB400EФ20*9m</v>
          </cell>
          <cell r="D7416" t="str">
            <v>吨</v>
          </cell>
          <cell r="E7416">
            <v>7.5</v>
          </cell>
          <cell r="F7416">
            <v>45922</v>
          </cell>
          <cell r="G7416" t="str">
            <v>（中核华兴-宜宾市西南高场项目）四川省宜宾市叙州区高场镇枷档湾大桥中核华兴项目部</v>
          </cell>
          <cell r="H7416" t="str">
            <v>孙保材</v>
          </cell>
          <cell r="I7416">
            <v>18203081779</v>
          </cell>
        </row>
        <row r="7417">
          <cell r="A7417" t="str">
            <v>德胜</v>
          </cell>
          <cell r="B7417" t="str">
            <v>螺纹钢</v>
          </cell>
          <cell r="C7417" t="str">
            <v>HRB400EФ22*9m</v>
          </cell>
          <cell r="D7417" t="str">
            <v>吨</v>
          </cell>
          <cell r="E7417">
            <v>7.5</v>
          </cell>
          <cell r="F7417">
            <v>45922</v>
          </cell>
          <cell r="G7417" t="str">
            <v>（中核华兴-宜宾市西南高场项目）四川省宜宾市叙州区高场镇枷档湾大桥中核华兴项目部</v>
          </cell>
          <cell r="H7417" t="str">
            <v>孙保材</v>
          </cell>
          <cell r="I7417">
            <v>18203081779</v>
          </cell>
        </row>
        <row r="7418">
          <cell r="A7418" t="str">
            <v>德胜</v>
          </cell>
          <cell r="B7418" t="str">
            <v>螺纹钢</v>
          </cell>
          <cell r="C7418" t="str">
            <v>HRB400EФ25*9m</v>
          </cell>
          <cell r="D7418" t="str">
            <v>吨</v>
          </cell>
          <cell r="E7418">
            <v>12.5</v>
          </cell>
          <cell r="F7418">
            <v>45922</v>
          </cell>
          <cell r="G7418" t="str">
            <v>（中核华兴-宜宾市西南高场项目）四川省宜宾市叙州区高场镇枷档湾大桥中核华兴项目部</v>
          </cell>
          <cell r="H7418" t="str">
            <v>孙保材</v>
          </cell>
          <cell r="I7418">
            <v>18203081779</v>
          </cell>
        </row>
        <row r="7419">
          <cell r="A7419" t="str">
            <v>德胜恒嘉</v>
          </cell>
          <cell r="B7419" t="str">
            <v>螺纹钢</v>
          </cell>
          <cell r="C7419" t="str">
            <v>HRB500E  25  12m</v>
          </cell>
          <cell r="D7419" t="str">
            <v>吨</v>
          </cell>
          <cell r="E7419">
            <v>70</v>
          </cell>
          <cell r="F7419">
            <v>45922</v>
          </cell>
          <cell r="G7419" t="str">
            <v>（中铁广州局-资乐高速5标）四川省乐山市井研县希望大道116号</v>
          </cell>
          <cell r="H7419" t="str">
            <v>廖俊杰</v>
          </cell>
          <cell r="I7419">
            <v>15775100965</v>
          </cell>
        </row>
        <row r="7420">
          <cell r="A7420" t="str">
            <v>德胜恒嘉</v>
          </cell>
          <cell r="B7420" t="str">
            <v>螺纹钢</v>
          </cell>
          <cell r="C7420" t="str">
            <v>HRB400E  28  12m</v>
          </cell>
          <cell r="D7420" t="str">
            <v>吨</v>
          </cell>
          <cell r="E7420">
            <v>35</v>
          </cell>
          <cell r="F7420">
            <v>45922</v>
          </cell>
          <cell r="G7420" t="str">
            <v>（中铁广州局-资乐高速5标）四川省乐山市井研县希望大道116号</v>
          </cell>
          <cell r="H7420" t="str">
            <v>廖俊杰</v>
          </cell>
          <cell r="I7420">
            <v>15775100965</v>
          </cell>
        </row>
        <row r="7421">
          <cell r="A7421" t="str">
            <v>德胜恒嘉</v>
          </cell>
          <cell r="B7421" t="str">
            <v>螺纹钢</v>
          </cell>
          <cell r="C7421" t="str">
            <v>HRB400E  32  9m</v>
          </cell>
          <cell r="D7421" t="str">
            <v>吨</v>
          </cell>
          <cell r="E7421">
            <v>35</v>
          </cell>
          <cell r="F7421">
            <v>45922</v>
          </cell>
          <cell r="G7421" t="str">
            <v>（中铁广州局-资乐高速5标）四川省乐山市井研县希望大道116号</v>
          </cell>
          <cell r="H7421" t="str">
            <v>廖俊杰</v>
          </cell>
          <cell r="I7421">
            <v>15775100965</v>
          </cell>
        </row>
        <row r="7422">
          <cell r="A7422" t="str">
            <v>润耀</v>
          </cell>
          <cell r="B7422" t="str">
            <v>盘螺</v>
          </cell>
          <cell r="C7422" t="str">
            <v>HRB400E  14 </v>
          </cell>
          <cell r="D7422" t="str">
            <v>吨</v>
          </cell>
          <cell r="E7422">
            <v>35</v>
          </cell>
          <cell r="F7422">
            <v>45922</v>
          </cell>
          <cell r="G7422" t="str">
            <v>（中铁广州局-资乐高速5标）四川省乐山市井研县希望大道116号</v>
          </cell>
          <cell r="H7422" t="str">
            <v>廖俊杰</v>
          </cell>
          <cell r="I7422">
            <v>15775100965</v>
          </cell>
        </row>
        <row r="7423">
          <cell r="A7423" t="str">
            <v>润耀</v>
          </cell>
          <cell r="B7423" t="str">
            <v>盘螺</v>
          </cell>
          <cell r="C7423" t="str">
            <v>HRB400E  12 </v>
          </cell>
          <cell r="D7423" t="str">
            <v>吨</v>
          </cell>
          <cell r="E7423">
            <v>35</v>
          </cell>
          <cell r="F7423">
            <v>45922</v>
          </cell>
          <cell r="G7423" t="str">
            <v>（中铁广州局-资乐高速5标）四川省乐山市井研县希望大道116号</v>
          </cell>
          <cell r="H7423" t="str">
            <v>廖俊杰</v>
          </cell>
          <cell r="I7423">
            <v>15775100965</v>
          </cell>
        </row>
        <row r="7424">
          <cell r="A7424" t="str">
            <v>钢固融</v>
          </cell>
          <cell r="B7424" t="str">
            <v>螺纹钢</v>
          </cell>
          <cell r="C7424" t="str">
            <v>HRB400E Φ12 9m</v>
          </cell>
          <cell r="D7424" t="str">
            <v>吨</v>
          </cell>
          <cell r="E7424">
            <v>30</v>
          </cell>
          <cell r="F7424">
            <v>45922</v>
          </cell>
          <cell r="G7424" t="str">
            <v>(五冶建设扩建艺体中学二期工程)四川省成都市双流区光荣路成都艺体中学南200米</v>
          </cell>
          <cell r="H7424" t="str">
            <v>谢序强</v>
          </cell>
          <cell r="I7424">
            <v>13458588232</v>
          </cell>
        </row>
        <row r="7425">
          <cell r="A7425" t="str">
            <v>钢固融</v>
          </cell>
          <cell r="B7425" t="str">
            <v>螺纹钢</v>
          </cell>
          <cell r="C7425" t="str">
            <v>HRB500E Φ18</v>
          </cell>
          <cell r="D7425" t="str">
            <v>吨</v>
          </cell>
          <cell r="E7425">
            <v>6</v>
          </cell>
          <cell r="F7425">
            <v>45922</v>
          </cell>
          <cell r="G7425" t="str">
            <v>(五冶建设扩建艺体中学二期工程)四川省成都市双流区光荣路成都艺体中学南200米</v>
          </cell>
          <cell r="H7425" t="str">
            <v>谢序强</v>
          </cell>
          <cell r="I7425">
            <v>13458588232</v>
          </cell>
        </row>
        <row r="7426">
          <cell r="A7426" t="str">
            <v>润耀</v>
          </cell>
          <cell r="B7426" t="str">
            <v>盘螺</v>
          </cell>
          <cell r="C7426" t="str">
            <v>HRB400E Φ6</v>
          </cell>
          <cell r="D7426" t="str">
            <v>吨</v>
          </cell>
          <cell r="E7426">
            <v>15</v>
          </cell>
          <cell r="F7426">
            <v>45922</v>
          </cell>
          <cell r="G7426" t="str">
            <v>（华西简阳西城嘉苑）四川省成都市简阳市简城街道高屋村</v>
          </cell>
          <cell r="H7426" t="str">
            <v>张瀚镭</v>
          </cell>
          <cell r="I7426">
            <v>15884666220</v>
          </cell>
        </row>
        <row r="7427">
          <cell r="A7427" t="str">
            <v>润耀</v>
          </cell>
          <cell r="B7427" t="str">
            <v>盘螺</v>
          </cell>
          <cell r="C7427" t="str">
            <v>HRB400E Φ8</v>
          </cell>
          <cell r="D7427" t="str">
            <v>吨</v>
          </cell>
          <cell r="E7427">
            <v>35</v>
          </cell>
          <cell r="F7427">
            <v>45922</v>
          </cell>
          <cell r="G7427" t="str">
            <v>（华西简阳西城嘉苑）四川省成都市简阳市简城街道高屋村</v>
          </cell>
          <cell r="H7427" t="str">
            <v>张瀚镭</v>
          </cell>
          <cell r="I7427">
            <v>15884666220</v>
          </cell>
        </row>
        <row r="7428">
          <cell r="A7428" t="str">
            <v>润耀</v>
          </cell>
          <cell r="B7428" t="str">
            <v>盘螺</v>
          </cell>
          <cell r="C7428" t="str">
            <v>HRB400E Φ12</v>
          </cell>
          <cell r="D7428" t="str">
            <v>吨</v>
          </cell>
          <cell r="E7428">
            <v>20</v>
          </cell>
          <cell r="F7428">
            <v>45922</v>
          </cell>
          <cell r="G7428" t="str">
            <v>（华西简阳西城嘉苑）四川省成都市简阳市简城街道高屋村</v>
          </cell>
          <cell r="H7428" t="str">
            <v>张瀚镭</v>
          </cell>
          <cell r="I7428">
            <v>15884666220</v>
          </cell>
        </row>
        <row r="7429">
          <cell r="A7429" t="str">
            <v>钢固融</v>
          </cell>
          <cell r="B7429" t="str">
            <v>高线</v>
          </cell>
          <cell r="C7429" t="str">
            <v>HPB300 Φ6</v>
          </cell>
          <cell r="D7429" t="str">
            <v>吨</v>
          </cell>
          <cell r="E7429">
            <v>5</v>
          </cell>
          <cell r="F7429">
            <v>45922</v>
          </cell>
          <cell r="G7429" t="str">
            <v>(乐山市校地共建产教融合基地建设项目二标段)四川省乐山市市中区苏稽镇</v>
          </cell>
          <cell r="H7429" t="str">
            <v>彭江涛</v>
          </cell>
          <cell r="I7429">
            <v>13990276572</v>
          </cell>
        </row>
        <row r="7430">
          <cell r="A7430" t="str">
            <v>钢固融</v>
          </cell>
          <cell r="B7430" t="str">
            <v>高线</v>
          </cell>
          <cell r="C7430" t="str">
            <v>HPB300 Φ8</v>
          </cell>
          <cell r="D7430" t="str">
            <v>吨</v>
          </cell>
          <cell r="E7430">
            <v>10</v>
          </cell>
          <cell r="F7430">
            <v>45922</v>
          </cell>
          <cell r="G7430" t="str">
            <v>(乐山市校地共建产教融合基地建设项目二标段)四川省乐山市市中区苏稽镇</v>
          </cell>
          <cell r="H7430" t="str">
            <v>彭江涛</v>
          </cell>
          <cell r="I7430">
            <v>13990276572</v>
          </cell>
        </row>
        <row r="7431">
          <cell r="A7431" t="str">
            <v>钢固融</v>
          </cell>
          <cell r="B7431" t="str">
            <v>盘螺</v>
          </cell>
          <cell r="C7431" t="str">
            <v>HRB400E Φ6</v>
          </cell>
          <cell r="D7431" t="str">
            <v>吨</v>
          </cell>
          <cell r="E7431">
            <v>5</v>
          </cell>
          <cell r="F7431">
            <v>45922</v>
          </cell>
          <cell r="G7431" t="str">
            <v>(乐山市校地共建产教融合基地建设项目二标段)四川省乐山市市中区苏稽镇</v>
          </cell>
          <cell r="H7431" t="str">
            <v>彭江涛</v>
          </cell>
          <cell r="I7431">
            <v>13990276572</v>
          </cell>
        </row>
        <row r="7432">
          <cell r="A7432" t="str">
            <v>钢固融</v>
          </cell>
          <cell r="B7432" t="str">
            <v>盘螺</v>
          </cell>
          <cell r="C7432" t="str">
            <v>HRB400E Φ10</v>
          </cell>
          <cell r="D7432" t="str">
            <v>吨</v>
          </cell>
          <cell r="E7432">
            <v>3</v>
          </cell>
          <cell r="F7432">
            <v>45922</v>
          </cell>
          <cell r="G7432" t="str">
            <v>(乐山市校地共建产教融合基地建设项目二标段)四川省乐山市市中区苏稽镇</v>
          </cell>
          <cell r="H7432" t="str">
            <v>彭江涛</v>
          </cell>
          <cell r="I7432">
            <v>13990276572</v>
          </cell>
        </row>
        <row r="7433">
          <cell r="A7433" t="str">
            <v>钢固融</v>
          </cell>
          <cell r="B7433" t="str">
            <v>盘螺</v>
          </cell>
          <cell r="C7433" t="str">
            <v>HRB400E Φ12</v>
          </cell>
          <cell r="D7433" t="str">
            <v>吨</v>
          </cell>
          <cell r="E7433">
            <v>10</v>
          </cell>
          <cell r="F7433">
            <v>45922</v>
          </cell>
          <cell r="G7433" t="str">
            <v>(乐山市校地共建产教融合基地建设项目二标段)四川省乐山市市中区苏稽镇</v>
          </cell>
          <cell r="H7433" t="str">
            <v>彭江涛</v>
          </cell>
          <cell r="I7433">
            <v>13990276572</v>
          </cell>
        </row>
        <row r="7434">
          <cell r="A7434" t="str">
            <v>钢固融</v>
          </cell>
          <cell r="B7434" t="str">
            <v>螺纹钢</v>
          </cell>
          <cell r="C7434" t="str">
            <v>HRB400E Φ14 12m</v>
          </cell>
          <cell r="D7434" t="str">
            <v>吨</v>
          </cell>
          <cell r="E7434">
            <v>6</v>
          </cell>
          <cell r="F7434">
            <v>45922</v>
          </cell>
          <cell r="G7434" t="str">
            <v>(乐山市校地共建产教融合基地建设项目二标段)四川省乐山市市中区苏稽镇</v>
          </cell>
          <cell r="H7434" t="str">
            <v>彭江涛</v>
          </cell>
          <cell r="I7434">
            <v>13990276572</v>
          </cell>
        </row>
        <row r="7435">
          <cell r="A7435" t="str">
            <v>钢固融</v>
          </cell>
          <cell r="B7435" t="str">
            <v>螺纹钢</v>
          </cell>
          <cell r="C7435" t="str">
            <v>HRB400E Φ16 12m</v>
          </cell>
          <cell r="D7435" t="str">
            <v>吨</v>
          </cell>
          <cell r="E7435">
            <v>10</v>
          </cell>
          <cell r="F7435">
            <v>45922</v>
          </cell>
          <cell r="G7435" t="str">
            <v>(乐山市校地共建产教融合基地建设项目二标段)四川省乐山市市中区苏稽镇</v>
          </cell>
          <cell r="H7435" t="str">
            <v>彭江涛</v>
          </cell>
          <cell r="I7435">
            <v>13990276572</v>
          </cell>
        </row>
        <row r="7436">
          <cell r="A7436" t="str">
            <v>钢固融</v>
          </cell>
          <cell r="B7436" t="str">
            <v>螺纹钢</v>
          </cell>
          <cell r="C7436" t="str">
            <v>HRB500E Φ18 12m</v>
          </cell>
          <cell r="D7436" t="str">
            <v>吨</v>
          </cell>
          <cell r="E7436">
            <v>4</v>
          </cell>
          <cell r="F7436">
            <v>45922</v>
          </cell>
          <cell r="G7436" t="str">
            <v>(乐山市校地共建产教融合基地建设项目二标段)四川省乐山市市中区苏稽镇</v>
          </cell>
          <cell r="H7436" t="str">
            <v>彭江涛</v>
          </cell>
          <cell r="I7436">
            <v>13990276572</v>
          </cell>
        </row>
        <row r="7437">
          <cell r="A7437" t="str">
            <v>钢固融</v>
          </cell>
          <cell r="B7437" t="str">
            <v>螺纹钢</v>
          </cell>
          <cell r="C7437" t="str">
            <v>HRB500E Φ20 12m</v>
          </cell>
          <cell r="D7437" t="str">
            <v>吨</v>
          </cell>
          <cell r="E7437">
            <v>17</v>
          </cell>
          <cell r="F7437">
            <v>45922</v>
          </cell>
          <cell r="G7437" t="str">
            <v>(乐山市校地共建产教融合基地建设项目二标段)四川省乐山市市中区苏稽镇</v>
          </cell>
          <cell r="H7437" t="str">
            <v>彭江涛</v>
          </cell>
          <cell r="I7437">
            <v>13990276572</v>
          </cell>
        </row>
        <row r="7438">
          <cell r="A7438" t="str">
            <v>润耀</v>
          </cell>
          <cell r="B7438" t="str">
            <v>螺纹钢</v>
          </cell>
          <cell r="C7438" t="str">
            <v>HRB500E Φ25 12m</v>
          </cell>
          <cell r="D7438" t="str">
            <v>吨</v>
          </cell>
          <cell r="E7438">
            <v>45</v>
          </cell>
          <cell r="F7438">
            <v>45922</v>
          </cell>
          <cell r="G7438" t="str">
            <v>(乐山市校地共建产教融合基地建设项目二标段)四川省乐山市市中区苏稽镇</v>
          </cell>
          <cell r="H7438" t="str">
            <v>彭江涛</v>
          </cell>
          <cell r="I7438">
            <v>13990276572</v>
          </cell>
        </row>
        <row r="7439">
          <cell r="A7439" t="str">
            <v>润耀</v>
          </cell>
          <cell r="B7439" t="str">
            <v>螺纹钢</v>
          </cell>
          <cell r="C7439" t="str">
            <v>HRB400E Φ14 9m</v>
          </cell>
          <cell r="D7439" t="str">
            <v>吨</v>
          </cell>
          <cell r="E7439">
            <v>6</v>
          </cell>
          <cell r="F7439">
            <v>45922</v>
          </cell>
          <cell r="G7439" t="str">
            <v>(乐山市校地共建产教融合基地建设项目二标段)四川省乐山市市中区苏稽镇</v>
          </cell>
          <cell r="H7439" t="str">
            <v>彭江涛</v>
          </cell>
          <cell r="I7439">
            <v>13990276572</v>
          </cell>
        </row>
        <row r="7440">
          <cell r="A7440" t="str">
            <v>润耀</v>
          </cell>
          <cell r="B7440" t="str">
            <v>螺纹钢</v>
          </cell>
          <cell r="C7440" t="str">
            <v>HRB400E Φ16 9m</v>
          </cell>
          <cell r="D7440" t="str">
            <v>吨</v>
          </cell>
          <cell r="E7440">
            <v>10</v>
          </cell>
          <cell r="F7440">
            <v>45922</v>
          </cell>
          <cell r="G7440" t="str">
            <v>(乐山市校地共建产教融合基地建设项目二标段)四川省乐山市市中区苏稽镇</v>
          </cell>
          <cell r="H7440" t="str">
            <v>彭江涛</v>
          </cell>
          <cell r="I7440">
            <v>13990276572</v>
          </cell>
        </row>
        <row r="7441">
          <cell r="A7441" t="str">
            <v>润耀</v>
          </cell>
          <cell r="B7441" t="str">
            <v>螺纹钢</v>
          </cell>
          <cell r="C7441" t="str">
            <v>HRB500E Φ12</v>
          </cell>
          <cell r="D7441" t="str">
            <v>吨</v>
          </cell>
          <cell r="E7441">
            <v>3</v>
          </cell>
          <cell r="F7441">
            <v>45922</v>
          </cell>
          <cell r="G7441" t="str">
            <v>(乐山市校地共建产教融合基地建设项目二标段)四川省乐山市市中区苏稽镇</v>
          </cell>
          <cell r="H7441" t="str">
            <v>彭江涛</v>
          </cell>
          <cell r="I7441">
            <v>13990276572</v>
          </cell>
        </row>
        <row r="7442">
          <cell r="A7442" t="str">
            <v>润耀</v>
          </cell>
          <cell r="B7442" t="str">
            <v>螺纹钢</v>
          </cell>
          <cell r="C7442" t="str">
            <v>HRB500E Φ14</v>
          </cell>
          <cell r="D7442" t="str">
            <v>吨</v>
          </cell>
          <cell r="E7442">
            <v>6</v>
          </cell>
          <cell r="F7442">
            <v>45922</v>
          </cell>
          <cell r="G7442" t="str">
            <v>(乐山市校地共建产教融合基地建设项目二标段)四川省乐山市市中区苏稽镇</v>
          </cell>
          <cell r="H7442" t="str">
            <v>彭江涛</v>
          </cell>
          <cell r="I7442">
            <v>13990276572</v>
          </cell>
        </row>
        <row r="7443">
          <cell r="A7443" t="str">
            <v>润耀</v>
          </cell>
          <cell r="B7443" t="str">
            <v>盘螺</v>
          </cell>
          <cell r="C7443" t="str">
            <v>HRB400EΦ8</v>
          </cell>
          <cell r="D7443" t="str">
            <v>吨</v>
          </cell>
          <cell r="E7443">
            <v>35</v>
          </cell>
          <cell r="F7443">
            <v>45922</v>
          </cell>
          <cell r="G7443" t="str">
            <v>（中核华兴-宜宾市西南高场项目）四川省宜宾市叙州区高场镇枷档湾大桥中核华兴项目部</v>
          </cell>
          <cell r="H7443" t="str">
            <v>孙保材</v>
          </cell>
          <cell r="I7443">
            <v>18203081779</v>
          </cell>
        </row>
        <row r="7444">
          <cell r="A7444" t="str">
            <v>钢固融</v>
          </cell>
          <cell r="B7444" t="str">
            <v>高线</v>
          </cell>
          <cell r="C7444" t="str">
            <v>HPB300 10</v>
          </cell>
          <cell r="D7444" t="str">
            <v>吨</v>
          </cell>
          <cell r="E7444">
            <v>2.5</v>
          </cell>
          <cell r="F7444">
            <v>45922</v>
          </cell>
          <cell r="G7444" t="str">
            <v>（中铁三局集团有限公司成绵乐客专乐山站站房改扩建项目经理部）四川省乐山市市中区瑞祥路与至乐路交叉口西侧</v>
          </cell>
          <cell r="H7444" t="str">
            <v>王鹏</v>
          </cell>
          <cell r="I7444" t="str">
            <v>153 4056 0935</v>
          </cell>
        </row>
        <row r="7445">
          <cell r="A7445" t="str">
            <v>钢固融</v>
          </cell>
          <cell r="B7445" t="str">
            <v>盘螺</v>
          </cell>
          <cell r="C7445" t="str">
            <v>HRB400EФ12</v>
          </cell>
          <cell r="D7445" t="str">
            <v>吨</v>
          </cell>
          <cell r="E7445">
            <v>5</v>
          </cell>
          <cell r="F7445">
            <v>45922</v>
          </cell>
          <cell r="G7445" t="str">
            <v>（中铁三局集团有限公司成绵乐客专乐山站站房改扩建项目经理部）四川省乐山市市中区瑞祥路与至乐路交叉口西侧</v>
          </cell>
          <cell r="H7445" t="str">
            <v>王鹏</v>
          </cell>
          <cell r="I7445" t="str">
            <v>153 4056 0935</v>
          </cell>
        </row>
        <row r="7446">
          <cell r="A7446" t="str">
            <v>钢固融</v>
          </cell>
          <cell r="B7446" t="str">
            <v>螺纹钢</v>
          </cell>
          <cell r="C7446" t="str">
            <v>HRB400EФ16*9m</v>
          </cell>
          <cell r="D7446" t="str">
            <v>吨</v>
          </cell>
          <cell r="E7446">
            <v>5</v>
          </cell>
          <cell r="F7446">
            <v>45922</v>
          </cell>
          <cell r="G7446" t="str">
            <v>（中铁三局集团有限公司成绵乐客专乐山站站房改扩建项目经理部）四川省乐山市市中区瑞祥路与至乐路交叉口西侧</v>
          </cell>
          <cell r="H7446" t="str">
            <v>王鹏</v>
          </cell>
          <cell r="I7446" t="str">
            <v>153 4056 0935</v>
          </cell>
        </row>
        <row r="7447">
          <cell r="A7447" t="str">
            <v>钢固融</v>
          </cell>
          <cell r="B7447" t="str">
            <v>螺纹钢</v>
          </cell>
          <cell r="C7447" t="str">
            <v>HRB400EФ28*9m</v>
          </cell>
          <cell r="D7447" t="str">
            <v>吨</v>
          </cell>
          <cell r="E7447">
            <v>20</v>
          </cell>
          <cell r="F7447">
            <v>45922</v>
          </cell>
          <cell r="G7447" t="str">
            <v>（中铁三局集团有限公司成绵乐客专乐山站站房改扩建项目经理部）四川省乐山市市中区瑞祥路与至乐路交叉口西侧</v>
          </cell>
          <cell r="H7447" t="str">
            <v>王鹏</v>
          </cell>
          <cell r="I7447" t="str">
            <v>153 4056 0935</v>
          </cell>
        </row>
        <row r="7448">
          <cell r="A7448" t="str">
            <v>达钢</v>
          </cell>
          <cell r="B7448" t="str">
            <v>盘螺</v>
          </cell>
          <cell r="C7448" t="str">
            <v>HRB400E Φ6</v>
          </cell>
          <cell r="D7448" t="str">
            <v>吨</v>
          </cell>
          <cell r="E7448">
            <v>25</v>
          </cell>
          <cell r="F7448">
            <v>45922</v>
          </cell>
          <cell r="G7448" t="str">
            <v>（四川商建-射洪城乡一体化项目）遂宁市射洪市忠新幼儿园北侧约220米新溪小区</v>
          </cell>
          <cell r="H7448" t="str">
            <v>柏子刚</v>
          </cell>
          <cell r="I7448">
            <v>15692885305</v>
          </cell>
        </row>
        <row r="7449">
          <cell r="A7449" t="str">
            <v>达钢</v>
          </cell>
          <cell r="B7449" t="str">
            <v>螺纹钢</v>
          </cell>
          <cell r="C7449" t="str">
            <v>HRB400E Φ25 9m</v>
          </cell>
          <cell r="D7449" t="str">
            <v>吨</v>
          </cell>
          <cell r="E7449">
            <v>10</v>
          </cell>
          <cell r="F7449">
            <v>45922</v>
          </cell>
          <cell r="G7449" t="str">
            <v>（四川商建-射洪城乡一体化项目）遂宁市射洪市忠新幼儿园北侧约220米新溪小区</v>
          </cell>
          <cell r="H7449" t="str">
            <v>柏子刚</v>
          </cell>
          <cell r="I7449">
            <v>15692885305</v>
          </cell>
        </row>
        <row r="7450">
          <cell r="A7450" t="str">
            <v>达钢</v>
          </cell>
          <cell r="B7450" t="str">
            <v>盘螺</v>
          </cell>
          <cell r="C7450" t="str">
            <v>HRB400E Φ8</v>
          </cell>
          <cell r="D7450" t="str">
            <v>吨</v>
          </cell>
          <cell r="E7450">
            <v>26</v>
          </cell>
          <cell r="F7450">
            <v>45922</v>
          </cell>
          <cell r="G7450" t="str">
            <v>（商投建工达州中医药科技园-4工区-9号楼）达州市通川区达州中医药职业学院犀牛大道北段</v>
          </cell>
          <cell r="H7450" t="str">
            <v>张扬</v>
          </cell>
          <cell r="I7450">
            <v>18381904567</v>
          </cell>
        </row>
        <row r="7451">
          <cell r="A7451" t="str">
            <v>达钢</v>
          </cell>
          <cell r="B7451" t="str">
            <v>盘螺</v>
          </cell>
          <cell r="C7451" t="str">
            <v>HRB400E Φ10</v>
          </cell>
          <cell r="D7451" t="str">
            <v>吨</v>
          </cell>
          <cell r="E7451">
            <v>21</v>
          </cell>
          <cell r="F7451">
            <v>45922</v>
          </cell>
          <cell r="G7451" t="str">
            <v>（商投建工达州中医药科技园-4工区-9号楼）达州市通川区达州中医药职业学院犀牛大道北段</v>
          </cell>
          <cell r="H7451" t="str">
            <v>张扬</v>
          </cell>
          <cell r="I7451">
            <v>18381904567</v>
          </cell>
        </row>
        <row r="7452">
          <cell r="A7452" t="str">
            <v>泸钢</v>
          </cell>
          <cell r="B7452" t="str">
            <v>盘螺</v>
          </cell>
          <cell r="C7452" t="str">
            <v>HRB400E Φ8</v>
          </cell>
          <cell r="D7452" t="str">
            <v>吨</v>
          </cell>
          <cell r="E7452">
            <v>6</v>
          </cell>
          <cell r="F7452">
            <v>45922</v>
          </cell>
          <cell r="G7452" t="str">
            <v>(武汉电气化局成达万高铁强电项目-达州主城区)四川省达州市达川区斌郎街道四川省达州市达川区洞洞湾256米</v>
          </cell>
          <cell r="H7452" t="str">
            <v>余凡</v>
          </cell>
          <cell r="I7452">
            <v>18228076992</v>
          </cell>
        </row>
        <row r="7453">
          <cell r="A7453" t="str">
            <v>泸钢</v>
          </cell>
          <cell r="B7453" t="str">
            <v>盘螺</v>
          </cell>
          <cell r="C7453" t="str">
            <v>HRB400E Φ10</v>
          </cell>
          <cell r="D7453" t="str">
            <v>吨</v>
          </cell>
          <cell r="E7453">
            <v>8</v>
          </cell>
          <cell r="F7453">
            <v>45922</v>
          </cell>
          <cell r="G7453" t="str">
            <v>(武汉电气化局成达万高铁强电项目-达州主城区)四川省达州市达川区斌郎街道四川省达州市达川区洞洞湾256米</v>
          </cell>
          <cell r="H7453" t="str">
            <v>余凡</v>
          </cell>
          <cell r="I7453">
            <v>18228076992</v>
          </cell>
        </row>
        <row r="7454">
          <cell r="A7454" t="str">
            <v>泸钢</v>
          </cell>
          <cell r="B7454" t="str">
            <v>螺纹钢</v>
          </cell>
          <cell r="C7454" t="str">
            <v>HRB400E Φ25 9m</v>
          </cell>
          <cell r="D7454" t="str">
            <v>吨</v>
          </cell>
          <cell r="E7454">
            <v>23</v>
          </cell>
          <cell r="F7454">
            <v>45922</v>
          </cell>
          <cell r="G7454" t="str">
            <v>(武汉电气化局成达万高铁强电项目-达州主城区)四川省达州市达川区斌郎街道四川省达州市达川区洞洞湾256米</v>
          </cell>
          <cell r="H7454" t="str">
            <v>余凡</v>
          </cell>
          <cell r="I7454">
            <v>18228076992</v>
          </cell>
        </row>
        <row r="7455">
          <cell r="A7455" t="str">
            <v>泸钢</v>
          </cell>
          <cell r="B7455" t="str">
            <v>螺纹钢</v>
          </cell>
          <cell r="C7455" t="str">
            <v>HRB400E Φ18 9m</v>
          </cell>
          <cell r="D7455" t="str">
            <v>吨</v>
          </cell>
          <cell r="E7455">
            <v>2</v>
          </cell>
          <cell r="F7455">
            <v>45922</v>
          </cell>
          <cell r="G7455" t="str">
            <v>(武汉电气化局成达万高铁强电项目-达州主城区)四川省达州市达川区斌郎街道四川省达州市达川区洞洞湾256米</v>
          </cell>
          <cell r="H7455" t="str">
            <v>余凡</v>
          </cell>
          <cell r="I7455">
            <v>18228076992</v>
          </cell>
        </row>
        <row r="7456">
          <cell r="A7456" t="str">
            <v>德胜</v>
          </cell>
          <cell r="B7456" t="str">
            <v>螺纹钢</v>
          </cell>
          <cell r="C7456" t="str">
            <v>HRB400E Φ12 9m</v>
          </cell>
          <cell r="D7456" t="str">
            <v>吨</v>
          </cell>
          <cell r="E7456">
            <v>25</v>
          </cell>
          <cell r="F7456">
            <v>45922</v>
          </cell>
          <cell r="G7456" t="str">
            <v>(五冶建设空港兴城怡心街道83亩项目)成都市双流区怡心街道高峰社区一组剑和路一段空港兴城怡心街道83亩项目中国五冶项目部</v>
          </cell>
          <cell r="H7456" t="str">
            <v>庞宇</v>
          </cell>
          <cell r="I7456">
            <v>18384171007</v>
          </cell>
        </row>
        <row r="7457">
          <cell r="A7457" t="str">
            <v>德胜</v>
          </cell>
          <cell r="B7457" t="str">
            <v>螺纹钢</v>
          </cell>
          <cell r="C7457" t="str">
            <v>HRB400E Φ14 9m</v>
          </cell>
          <cell r="D7457" t="str">
            <v>吨</v>
          </cell>
          <cell r="E7457">
            <v>28</v>
          </cell>
          <cell r="F7457">
            <v>45922</v>
          </cell>
          <cell r="G7457" t="str">
            <v>(五冶建设空港兴城怡心街道83亩项目)成都市双流区怡心街道高峰社区一组剑和路一段空港兴城怡心街道83亩项目中国五冶项目部</v>
          </cell>
          <cell r="H7457" t="str">
            <v>庞宇</v>
          </cell>
          <cell r="I7457">
            <v>18384171007</v>
          </cell>
        </row>
        <row r="7458">
          <cell r="A7458" t="str">
            <v>德胜</v>
          </cell>
          <cell r="B7458" t="str">
            <v>螺纹钢</v>
          </cell>
          <cell r="C7458" t="str">
            <v>HRB400E Φ16 9m</v>
          </cell>
          <cell r="D7458" t="str">
            <v>吨</v>
          </cell>
          <cell r="E7458">
            <v>10</v>
          </cell>
          <cell r="F7458">
            <v>45922</v>
          </cell>
          <cell r="G7458" t="str">
            <v>(五冶建设空港兴城怡心街道83亩项目)成都市双流区怡心街道高峰社区一组剑和路一段空港兴城怡心街道83亩项目中国五冶项目部</v>
          </cell>
          <cell r="H7458" t="str">
            <v>庞宇</v>
          </cell>
          <cell r="I7458">
            <v>18384171007</v>
          </cell>
        </row>
        <row r="7459">
          <cell r="A7459" t="str">
            <v>德胜</v>
          </cell>
          <cell r="B7459" t="str">
            <v>螺纹钢</v>
          </cell>
          <cell r="C7459" t="str">
            <v>HRB400E Φ18 9m</v>
          </cell>
          <cell r="D7459" t="str">
            <v>吨</v>
          </cell>
          <cell r="E7459">
            <v>10</v>
          </cell>
          <cell r="F7459">
            <v>45922</v>
          </cell>
          <cell r="G7459" t="str">
            <v>(五冶建设空港兴城怡心街道83亩项目)成都市双流区怡心街道高峰社区一组剑和路一段空港兴城怡心街道83亩项目中国五冶项目部</v>
          </cell>
          <cell r="H7459" t="str">
            <v>庞宇</v>
          </cell>
          <cell r="I7459">
            <v>18384171007</v>
          </cell>
        </row>
        <row r="7460">
          <cell r="A7460" t="str">
            <v>德胜</v>
          </cell>
          <cell r="B7460" t="str">
            <v>螺纹钢</v>
          </cell>
          <cell r="C7460" t="str">
            <v>HRB400E Φ20 9m</v>
          </cell>
          <cell r="D7460" t="str">
            <v>吨</v>
          </cell>
          <cell r="E7460">
            <v>10</v>
          </cell>
          <cell r="F7460">
            <v>45922</v>
          </cell>
          <cell r="G7460" t="str">
            <v>(五冶建设空港兴城怡心街道83亩项目)成都市双流区怡心街道高峰社区一组剑和路一段空港兴城怡心街道83亩项目中国五冶项目部</v>
          </cell>
          <cell r="H7460" t="str">
            <v>庞宇</v>
          </cell>
          <cell r="I7460">
            <v>18384171007</v>
          </cell>
        </row>
        <row r="7461">
          <cell r="A7461" t="str">
            <v>德胜</v>
          </cell>
          <cell r="B7461" t="str">
            <v>螺纹钢</v>
          </cell>
          <cell r="C7461" t="str">
            <v>HRB400E Φ22 9m</v>
          </cell>
          <cell r="D7461" t="str">
            <v>吨</v>
          </cell>
          <cell r="E7461">
            <v>10</v>
          </cell>
          <cell r="F7461">
            <v>45922</v>
          </cell>
          <cell r="G7461" t="str">
            <v>(五冶建设空港兴城怡心街道83亩项目)成都市双流区怡心街道高峰社区一组剑和路一段空港兴城怡心街道83亩项目中国五冶项目部</v>
          </cell>
          <cell r="H7461" t="str">
            <v>庞宇</v>
          </cell>
          <cell r="I7461">
            <v>18384171007</v>
          </cell>
        </row>
        <row r="7462">
          <cell r="A7462" t="str">
            <v>德胜</v>
          </cell>
          <cell r="B7462" t="str">
            <v>螺纹钢</v>
          </cell>
          <cell r="C7462" t="str">
            <v>HRB400E Φ25 9m</v>
          </cell>
          <cell r="D7462" t="str">
            <v>吨</v>
          </cell>
          <cell r="E7462">
            <v>10</v>
          </cell>
          <cell r="F7462">
            <v>45922</v>
          </cell>
          <cell r="G7462" t="str">
            <v>(五冶建设空港兴城怡心街道83亩项目)成都市双流区怡心街道高峰社区一组剑和路一段空港兴城怡心街道83亩项目中国五冶项目部</v>
          </cell>
          <cell r="H7462" t="str">
            <v>庞宇</v>
          </cell>
          <cell r="I7462">
            <v>18384171007</v>
          </cell>
        </row>
        <row r="7463">
          <cell r="A7463" t="str">
            <v>德胜</v>
          </cell>
          <cell r="B7463" t="str">
            <v>螺纹钢</v>
          </cell>
          <cell r="C7463" t="str">
            <v>HRB400E Φ28 9m</v>
          </cell>
          <cell r="D7463" t="str">
            <v>吨</v>
          </cell>
          <cell r="E7463">
            <v>3</v>
          </cell>
          <cell r="F7463">
            <v>45922</v>
          </cell>
          <cell r="G7463" t="str">
            <v>(五冶建设空港兴城怡心街道83亩项目)成都市双流区怡心街道高峰社区一组剑和路一段空港兴城怡心街道83亩项目中国五冶项目部</v>
          </cell>
          <cell r="H7463" t="str">
            <v>庞宇</v>
          </cell>
          <cell r="I7463">
            <v>18384171007</v>
          </cell>
        </row>
        <row r="7464">
          <cell r="A7464" t="str">
            <v>德胜</v>
          </cell>
          <cell r="B7464" t="str">
            <v>螺纹钢</v>
          </cell>
          <cell r="C7464" t="str">
            <v>HRB400E Φ22 9m</v>
          </cell>
          <cell r="D7464" t="str">
            <v>吨</v>
          </cell>
          <cell r="E7464">
            <v>70</v>
          </cell>
          <cell r="F7464">
            <v>45923</v>
          </cell>
          <cell r="G7464" t="str">
            <v>(五冶建设龙泉芙蓉花语项目-1,3地块)龙泉驿区北川路双堰塘钓鱼东100米(北川路)</v>
          </cell>
          <cell r="H7464" t="str">
            <v>祝斯阳</v>
          </cell>
          <cell r="I7464">
            <v>15583590797</v>
          </cell>
        </row>
        <row r="7465">
          <cell r="A7465" t="str">
            <v>德胜</v>
          </cell>
          <cell r="B7465" t="str">
            <v>螺纹钢</v>
          </cell>
          <cell r="C7465" t="str">
            <v>HRB400E Φ14 9m</v>
          </cell>
          <cell r="D7465" t="str">
            <v>吨</v>
          </cell>
          <cell r="E7465">
            <v>30</v>
          </cell>
          <cell r="F7465">
            <v>45923</v>
          </cell>
          <cell r="G7465" t="str">
            <v>(五冶建设龙泉驿一医院配套建设工程)成都市龙泉驿区董朗路69号龙泉驿一医院5号门</v>
          </cell>
          <cell r="H7465" t="str">
            <v>孙敏</v>
          </cell>
          <cell r="I7465">
            <v>13617695006</v>
          </cell>
        </row>
        <row r="7466">
          <cell r="A7466" t="str">
            <v>德胜</v>
          </cell>
          <cell r="B7466" t="str">
            <v>螺纹钢</v>
          </cell>
          <cell r="C7466" t="str">
            <v>HRB400E Φ22 9m</v>
          </cell>
          <cell r="D7466" t="str">
            <v>吨</v>
          </cell>
          <cell r="E7466">
            <v>16</v>
          </cell>
          <cell r="F7466">
            <v>45923</v>
          </cell>
          <cell r="G7466" t="str">
            <v>(五冶建设龙泉驿一医院配套建设工程)成都市龙泉驿区董朗路69号龙泉驿一医院5号门</v>
          </cell>
          <cell r="H7466" t="str">
            <v>孙敏</v>
          </cell>
          <cell r="I7466">
            <v>13617695006</v>
          </cell>
        </row>
        <row r="7467">
          <cell r="A7467" t="str">
            <v>德胜</v>
          </cell>
          <cell r="B7467" t="str">
            <v>螺纹钢</v>
          </cell>
          <cell r="C7467" t="str">
            <v>HRB400E Φ25 9m</v>
          </cell>
          <cell r="D7467" t="str">
            <v>吨</v>
          </cell>
          <cell r="E7467">
            <v>18</v>
          </cell>
          <cell r="F7467">
            <v>45923</v>
          </cell>
          <cell r="G7467" t="str">
            <v>(五冶建设龙泉驿一医院配套建设工程)成都市龙泉驿区董朗路69号龙泉驿一医院5号门</v>
          </cell>
          <cell r="H7467" t="str">
            <v>孙敏</v>
          </cell>
          <cell r="I7467">
            <v>13617695006</v>
          </cell>
        </row>
        <row r="7468">
          <cell r="A7468" t="str">
            <v>德胜</v>
          </cell>
          <cell r="B7468" t="str">
            <v>螺纹钢</v>
          </cell>
          <cell r="C7468" t="str">
            <v>HRB500E Φ20</v>
          </cell>
          <cell r="D7468" t="str">
            <v>吨</v>
          </cell>
          <cell r="E7468">
            <v>3</v>
          </cell>
          <cell r="F7468">
            <v>45923</v>
          </cell>
          <cell r="G7468" t="str">
            <v>(五冶建设龙泉驿一医院配套建设工程)成都市龙泉驿区董朗路69号龙泉驿一医院5号门</v>
          </cell>
          <cell r="H7468" t="str">
            <v>孙敏</v>
          </cell>
          <cell r="I7468">
            <v>13617695006</v>
          </cell>
        </row>
        <row r="7469">
          <cell r="A7469" t="str">
            <v>德胜</v>
          </cell>
          <cell r="B7469" t="str">
            <v>螺纹钢</v>
          </cell>
          <cell r="C7469" t="str">
            <v>HRB500E Φ22</v>
          </cell>
          <cell r="D7469" t="str">
            <v>吨</v>
          </cell>
          <cell r="E7469">
            <v>3</v>
          </cell>
          <cell r="F7469">
            <v>45923</v>
          </cell>
          <cell r="G7469" t="str">
            <v>(五冶建设龙泉驿一医院配套建设工程)成都市龙泉驿区董朗路69号龙泉驿一医院5号门</v>
          </cell>
          <cell r="H7469" t="str">
            <v>孙敏</v>
          </cell>
          <cell r="I7469">
            <v>13617695006</v>
          </cell>
        </row>
        <row r="7470">
          <cell r="A7470" t="str">
            <v>德胜</v>
          </cell>
          <cell r="B7470" t="str">
            <v>螺纹钢</v>
          </cell>
          <cell r="C7470" t="str">
            <v>HRB400E Φ12 9m</v>
          </cell>
          <cell r="D7470" t="str">
            <v>吨</v>
          </cell>
          <cell r="E7470">
            <v>23</v>
          </cell>
          <cell r="F7470">
            <v>45923</v>
          </cell>
          <cell r="G7470" t="str">
            <v>(五冶建设师大附中外语校新建教学楼工程)四川省成都市成华区大观堰2号(四川师范大学附属中学外国语学校)</v>
          </cell>
          <cell r="H7470" t="str">
            <v>蔡浩</v>
          </cell>
          <cell r="I7470" t="str">
            <v>139 8088 0820</v>
          </cell>
        </row>
        <row r="7471">
          <cell r="A7471" t="str">
            <v>德胜</v>
          </cell>
          <cell r="B7471" t="str">
            <v>螺纹钢</v>
          </cell>
          <cell r="C7471" t="str">
            <v>HRB400E Φ14 9m</v>
          </cell>
          <cell r="D7471" t="str">
            <v>吨</v>
          </cell>
          <cell r="E7471">
            <v>8</v>
          </cell>
          <cell r="F7471">
            <v>45923</v>
          </cell>
          <cell r="G7471" t="str">
            <v>(五冶建设师大附中外语校新建教学楼工程)四川省成都市成华区大观堰2号(四川师范大学附属中学外国语学校)</v>
          </cell>
          <cell r="H7471" t="str">
            <v>蔡浩</v>
          </cell>
          <cell r="I7471" t="str">
            <v>139 8088 0820</v>
          </cell>
        </row>
        <row r="7472">
          <cell r="A7472" t="str">
            <v>德胜</v>
          </cell>
          <cell r="B7472" t="str">
            <v>螺纹钢</v>
          </cell>
          <cell r="C7472" t="str">
            <v>HRB400E Φ16 9m</v>
          </cell>
          <cell r="D7472" t="str">
            <v>吨</v>
          </cell>
          <cell r="E7472">
            <v>2.5</v>
          </cell>
          <cell r="F7472">
            <v>45923</v>
          </cell>
          <cell r="G7472" t="str">
            <v>(五冶建设师大附中外语校新建教学楼工程)四川省成都市成华区大观堰2号(四川师范大学附属中学外国语学校)</v>
          </cell>
          <cell r="H7472" t="str">
            <v>蔡浩</v>
          </cell>
          <cell r="I7472" t="str">
            <v>139 8088 0820</v>
          </cell>
        </row>
        <row r="7473">
          <cell r="A7473" t="str">
            <v>德胜</v>
          </cell>
          <cell r="B7473" t="str">
            <v>螺纹钢</v>
          </cell>
          <cell r="C7473" t="str">
            <v>HRB400E Φ18 9m</v>
          </cell>
          <cell r="D7473" t="str">
            <v>吨</v>
          </cell>
          <cell r="E7473">
            <v>5</v>
          </cell>
          <cell r="F7473">
            <v>45923</v>
          </cell>
          <cell r="G7473" t="str">
            <v>(五冶建设师大附中外语校新建教学楼工程)四川省成都市成华区大观堰2号(四川师范大学附属中学外国语学校)</v>
          </cell>
          <cell r="H7473" t="str">
            <v>蔡浩</v>
          </cell>
          <cell r="I7473" t="str">
            <v>139 8088 0820</v>
          </cell>
        </row>
        <row r="7474">
          <cell r="A7474" t="str">
            <v>德胜</v>
          </cell>
          <cell r="B7474" t="str">
            <v>螺纹钢</v>
          </cell>
          <cell r="C7474" t="str">
            <v>HRB400E Φ20 9m</v>
          </cell>
          <cell r="D7474" t="str">
            <v>吨</v>
          </cell>
          <cell r="E7474">
            <v>5</v>
          </cell>
          <cell r="F7474">
            <v>45923</v>
          </cell>
          <cell r="G7474" t="str">
            <v>(五冶建设师大附中外语校新建教学楼工程)四川省成都市成华区大观堰2号(四川师范大学附属中学外国语学校)</v>
          </cell>
          <cell r="H7474" t="str">
            <v>蔡浩</v>
          </cell>
          <cell r="I7474" t="str">
            <v>139 8088 0820</v>
          </cell>
        </row>
        <row r="7475">
          <cell r="A7475" t="str">
            <v>德胜</v>
          </cell>
          <cell r="B7475" t="str">
            <v>螺纹钢</v>
          </cell>
          <cell r="C7475" t="str">
            <v>HRB400E Φ22 9m</v>
          </cell>
          <cell r="D7475" t="str">
            <v>吨</v>
          </cell>
          <cell r="E7475">
            <v>2.5</v>
          </cell>
          <cell r="F7475">
            <v>45923</v>
          </cell>
          <cell r="G7475" t="str">
            <v>(五冶建设师大附中外语校新建教学楼工程)四川省成都市成华区大观堰2号(四川师范大学附属中学外国语学校)</v>
          </cell>
          <cell r="H7475" t="str">
            <v>蔡浩</v>
          </cell>
          <cell r="I7475" t="str">
            <v>139 8088 0820</v>
          </cell>
        </row>
        <row r="7476">
          <cell r="A7476" t="str">
            <v>德胜</v>
          </cell>
          <cell r="B7476" t="str">
            <v>螺纹钢</v>
          </cell>
          <cell r="C7476" t="str">
            <v>HRB400E Φ25 9m</v>
          </cell>
          <cell r="D7476" t="str">
            <v>吨</v>
          </cell>
          <cell r="E7476">
            <v>7.5</v>
          </cell>
          <cell r="F7476">
            <v>45923</v>
          </cell>
          <cell r="G7476" t="str">
            <v>(五冶建设师大附中外语校新建教学楼工程)四川省成都市成华区大观堰2号(四川师范大学附属中学外国语学校)</v>
          </cell>
          <cell r="H7476" t="str">
            <v>蔡浩</v>
          </cell>
          <cell r="I7476" t="str">
            <v>139 8088 0820</v>
          </cell>
        </row>
        <row r="7477">
          <cell r="A7477" t="str">
            <v>德胜</v>
          </cell>
          <cell r="B7477" t="str">
            <v>螺纹钢</v>
          </cell>
          <cell r="C7477" t="str">
            <v>HRB400E Φ28 9m</v>
          </cell>
          <cell r="D7477" t="str">
            <v>吨</v>
          </cell>
          <cell r="E7477">
            <v>2.5</v>
          </cell>
          <cell r="F7477">
            <v>45923</v>
          </cell>
          <cell r="G7477" t="str">
            <v>(五冶建设师大附中外语校新建教学楼工程)四川省成都市成华区大观堰2号(四川师范大学附属中学外国语学校)</v>
          </cell>
          <cell r="H7477" t="str">
            <v>蔡浩</v>
          </cell>
          <cell r="I7477" t="str">
            <v>139 8088 0820</v>
          </cell>
        </row>
        <row r="7478">
          <cell r="A7478" t="str">
            <v>德胜</v>
          </cell>
          <cell r="B7478" t="str">
            <v>螺纹钢</v>
          </cell>
          <cell r="C7478" t="str">
            <v>HRB500E Φ20</v>
          </cell>
          <cell r="D7478" t="str">
            <v>吨</v>
          </cell>
          <cell r="E7478">
            <v>5</v>
          </cell>
          <cell r="F7478">
            <v>45923</v>
          </cell>
          <cell r="G7478" t="str">
            <v>(五冶建设师大附中外语校新建教学楼工程)四川省成都市成华区大观堰2号(四川师范大学附属中学外国语学校)</v>
          </cell>
          <cell r="H7478" t="str">
            <v>蔡浩</v>
          </cell>
          <cell r="I7478" t="str">
            <v>139 8088 0820</v>
          </cell>
        </row>
        <row r="7479">
          <cell r="A7479" t="str">
            <v>德胜</v>
          </cell>
          <cell r="B7479" t="str">
            <v>螺纹钢</v>
          </cell>
          <cell r="C7479" t="str">
            <v>HRB500E Φ22</v>
          </cell>
          <cell r="D7479" t="str">
            <v>吨</v>
          </cell>
          <cell r="E7479">
            <v>5</v>
          </cell>
          <cell r="F7479">
            <v>45923</v>
          </cell>
          <cell r="G7479" t="str">
            <v>(五冶建设师大附中外语校新建教学楼工程)四川省成都市成华区大观堰2号(四川师范大学附属中学外国语学校)</v>
          </cell>
          <cell r="H7479" t="str">
            <v>蔡浩</v>
          </cell>
          <cell r="I7479" t="str">
            <v>139 8088 0820</v>
          </cell>
        </row>
        <row r="7480">
          <cell r="A7480" t="str">
            <v>德胜</v>
          </cell>
          <cell r="B7480" t="str">
            <v>螺纹钢</v>
          </cell>
          <cell r="C7480" t="str">
            <v>HRB500E Φ25</v>
          </cell>
          <cell r="D7480" t="str">
            <v>吨</v>
          </cell>
          <cell r="E7480">
            <v>20</v>
          </cell>
          <cell r="F7480">
            <v>45923</v>
          </cell>
          <cell r="G7480" t="str">
            <v>(五冶建设师大附中外语校新建教学楼工程)四川省成都市成华区大观堰2号(四川师范大学附属中学外国语学校)</v>
          </cell>
          <cell r="H7480" t="str">
            <v>蔡浩</v>
          </cell>
          <cell r="I7480" t="str">
            <v>139 8088 0820</v>
          </cell>
        </row>
        <row r="7481">
          <cell r="A7481" t="str">
            <v>德胜</v>
          </cell>
          <cell r="B7481" t="str">
            <v>螺纹钢</v>
          </cell>
          <cell r="C7481" t="str">
            <v>HRB500E Φ28</v>
          </cell>
          <cell r="D7481" t="str">
            <v>吨</v>
          </cell>
          <cell r="E7481">
            <v>10</v>
          </cell>
          <cell r="F7481">
            <v>45923</v>
          </cell>
          <cell r="G7481" t="str">
            <v>(五冶建设师大附中外语校新建教学楼工程)四川省成都市成华区大观堰2号(四川师范大学附属中学外国语学校)</v>
          </cell>
          <cell r="H7481" t="str">
            <v>蔡浩</v>
          </cell>
          <cell r="I7481" t="str">
            <v>139 8088 0820</v>
          </cell>
        </row>
        <row r="7482">
          <cell r="A7482" t="str">
            <v>德胜</v>
          </cell>
          <cell r="B7482" t="str">
            <v>螺纹钢</v>
          </cell>
          <cell r="C7482" t="str">
            <v>HRB500E Φ32</v>
          </cell>
          <cell r="D7482" t="str">
            <v>吨</v>
          </cell>
          <cell r="E7482">
            <v>10</v>
          </cell>
          <cell r="F7482">
            <v>45923</v>
          </cell>
          <cell r="G7482" t="str">
            <v>(五冶建设师大附中外语校新建教学楼工程)四川省成都市成华区大观堰2号(四川师范大学附属中学外国语学校)</v>
          </cell>
          <cell r="H7482" t="str">
            <v>蔡浩</v>
          </cell>
          <cell r="I7482" t="str">
            <v>139 8088 0820</v>
          </cell>
        </row>
        <row r="7483">
          <cell r="A7483" t="str">
            <v>德胜</v>
          </cell>
          <cell r="B7483" t="str">
            <v>螺纹钢</v>
          </cell>
          <cell r="C7483" t="str">
            <v>HRB400E Φ25×12米</v>
          </cell>
          <cell r="D7483" t="str">
            <v>吨</v>
          </cell>
          <cell r="E7483">
            <v>25</v>
          </cell>
          <cell r="F7483">
            <v>45923</v>
          </cell>
          <cell r="G7483" t="str">
            <v>（自永2标九局西南分公司钢筋棚）四川省自贡市骑龙镇大湾村</v>
          </cell>
          <cell r="H7483" t="str">
            <v>高彦彬</v>
          </cell>
          <cell r="I7483">
            <v>13835906371</v>
          </cell>
        </row>
        <row r="7484">
          <cell r="A7484" t="str">
            <v>德胜</v>
          </cell>
          <cell r="B7484" t="str">
            <v>螺纹钢</v>
          </cell>
          <cell r="C7484" t="str">
            <v>HRB400E Φ25×9米</v>
          </cell>
          <cell r="D7484" t="str">
            <v>吨</v>
          </cell>
          <cell r="E7484">
            <v>10</v>
          </cell>
          <cell r="F7484">
            <v>45923</v>
          </cell>
          <cell r="G7484" t="str">
            <v>（自永2标九局西南分公司钢筋棚）四川省自贡市骑龙镇大湾村</v>
          </cell>
          <cell r="H7484" t="str">
            <v>高彦彬</v>
          </cell>
          <cell r="I7484">
            <v>13835906372</v>
          </cell>
        </row>
        <row r="7485">
          <cell r="A7485" t="str">
            <v>德胜</v>
          </cell>
          <cell r="B7485" t="str">
            <v>螺纹钢</v>
          </cell>
          <cell r="C7485" t="str">
            <v>HRB500E Φ28×12米</v>
          </cell>
          <cell r="D7485" t="str">
            <v>吨</v>
          </cell>
          <cell r="E7485">
            <v>35</v>
          </cell>
          <cell r="F7485">
            <v>45923</v>
          </cell>
          <cell r="G7485" t="str">
            <v>（自永2标九局西南分公司钢筋棚）四川省自贡市骑龙镇大湾村</v>
          </cell>
          <cell r="H7485" t="str">
            <v>高彦彬</v>
          </cell>
          <cell r="I7485">
            <v>13835906370</v>
          </cell>
        </row>
        <row r="7486">
          <cell r="A7486" t="str">
            <v>德胜</v>
          </cell>
          <cell r="B7486" t="str">
            <v>螺纹钢</v>
          </cell>
          <cell r="C7486" t="str">
            <v>HRB500E Φ28×9米</v>
          </cell>
          <cell r="D7486" t="str">
            <v>吨</v>
          </cell>
          <cell r="E7486">
            <v>35</v>
          </cell>
          <cell r="F7486">
            <v>45923</v>
          </cell>
          <cell r="G7486" t="str">
            <v>（自永高速-自永3标六局交通分公司）四川省内江市隆昌市圣灯镇自永项目3标隆昌市金额街道红光工业园区</v>
          </cell>
          <cell r="H7486" t="str">
            <v>干建恩</v>
          </cell>
          <cell r="I7486">
            <v>13540533213</v>
          </cell>
        </row>
        <row r="7487">
          <cell r="A7487" t="str">
            <v>德胜恒嘉</v>
          </cell>
          <cell r="B7487" t="str">
            <v>螺纹钢</v>
          </cell>
          <cell r="C7487" t="str">
            <v>HRB400EФ18*9m</v>
          </cell>
          <cell r="D7487" t="str">
            <v>吨</v>
          </cell>
          <cell r="E7487">
            <v>35</v>
          </cell>
          <cell r="F7487">
            <v>45923</v>
          </cell>
          <cell r="G7487" t="str">
            <v>（中铁一局四公司康新高速TJ1-1标康定隧道）四川省甘孜州康定市榆林街道甘孜州博物馆旁</v>
          </cell>
          <cell r="H7487" t="str">
            <v>王永强</v>
          </cell>
          <cell r="I7487">
            <v>15929204416</v>
          </cell>
        </row>
        <row r="7488">
          <cell r="A7488" t="str">
            <v>德胜恒嘉</v>
          </cell>
          <cell r="B7488" t="str">
            <v>螺纹钢</v>
          </cell>
          <cell r="C7488" t="str">
            <v>HRB400EФ22*9m</v>
          </cell>
          <cell r="D7488" t="str">
            <v>吨</v>
          </cell>
          <cell r="E7488">
            <v>105</v>
          </cell>
          <cell r="F7488">
            <v>45923</v>
          </cell>
          <cell r="G7488" t="str">
            <v>（中铁一局四公司康新高速TJ1-1标康定隧道）四川省甘孜州康定市榆林街道甘孜州博物馆旁</v>
          </cell>
          <cell r="H7488" t="str">
            <v>王永强</v>
          </cell>
          <cell r="I7488">
            <v>15929204416</v>
          </cell>
        </row>
        <row r="7489">
          <cell r="A7489" t="str">
            <v>德胜恒嘉</v>
          </cell>
          <cell r="B7489" t="str">
            <v>螺纹钢</v>
          </cell>
          <cell r="C7489" t="str">
            <v>HRB400EФ14*9m</v>
          </cell>
          <cell r="D7489" t="str">
            <v>吨</v>
          </cell>
          <cell r="E7489">
            <v>70</v>
          </cell>
          <cell r="F7489">
            <v>45923</v>
          </cell>
          <cell r="G7489" t="str">
            <v>（中铁八局康新高速TJ4-1标）四川省甘孜州康定市新都桥镇超限载检测站</v>
          </cell>
          <cell r="H7489" t="str">
            <v>刘俊</v>
          </cell>
          <cell r="I7489">
            <v>18587764925</v>
          </cell>
        </row>
        <row r="7490">
          <cell r="A7490" t="str">
            <v>德胜恒嘉</v>
          </cell>
          <cell r="B7490" t="str">
            <v>螺纹钢</v>
          </cell>
          <cell r="C7490" t="str">
            <v>HRB400EФ20*12m</v>
          </cell>
          <cell r="D7490" t="str">
            <v>吨</v>
          </cell>
          <cell r="E7490">
            <v>140</v>
          </cell>
          <cell r="F7490">
            <v>45923</v>
          </cell>
          <cell r="G7490" t="str">
            <v>（中铁八局康新高速TJ4-1标）四川省甘孜州康定市新都桥镇超限载检测站</v>
          </cell>
          <cell r="H7490" t="str">
            <v>刘俊</v>
          </cell>
          <cell r="I7490">
            <v>18587764925</v>
          </cell>
        </row>
        <row r="7491">
          <cell r="A7491" t="str">
            <v>德胜恒嘉</v>
          </cell>
          <cell r="B7491" t="str">
            <v>螺纹钢</v>
          </cell>
          <cell r="C7491" t="str">
            <v>HRB500EФ22*9m</v>
          </cell>
          <cell r="D7491" t="str">
            <v>吨</v>
          </cell>
          <cell r="E7491">
            <v>35</v>
          </cell>
          <cell r="F7491">
            <v>45923</v>
          </cell>
          <cell r="G7491" t="str">
            <v>（中铁八局康新高速TJ4-1标）四川省甘孜州康定市新都桥镇超限载检测站</v>
          </cell>
          <cell r="H7491" t="str">
            <v>刘俊</v>
          </cell>
          <cell r="I7491">
            <v>18587764925</v>
          </cell>
        </row>
        <row r="7492">
          <cell r="A7492" t="str">
            <v>德胜恒嘉</v>
          </cell>
          <cell r="B7492" t="str">
            <v>螺纹钢</v>
          </cell>
          <cell r="C7492" t="str">
            <v>HRB500EФ25*12m</v>
          </cell>
          <cell r="D7492" t="str">
            <v>吨</v>
          </cell>
          <cell r="E7492">
            <v>105</v>
          </cell>
          <cell r="F7492">
            <v>45923</v>
          </cell>
          <cell r="G7492" t="str">
            <v>（中铁八局康新高速TJ4-1标）四川省甘孜州康定市新都桥镇超限载检测站</v>
          </cell>
          <cell r="H7492" t="str">
            <v>刘俊</v>
          </cell>
          <cell r="I7492">
            <v>18587764925</v>
          </cell>
        </row>
        <row r="7493">
          <cell r="A7493" t="str">
            <v>德胜恒嘉</v>
          </cell>
          <cell r="B7493" t="str">
            <v>螺纹钢</v>
          </cell>
          <cell r="C7493" t="str">
            <v>HRB500EФ25*9m</v>
          </cell>
          <cell r="D7493" t="str">
            <v>吨</v>
          </cell>
          <cell r="E7493">
            <v>35</v>
          </cell>
          <cell r="F7493">
            <v>45923</v>
          </cell>
          <cell r="G7493" t="str">
            <v>（中铁八局康新高速TJ4-1标）四川省甘孜州康定市新都桥镇超限载检测站</v>
          </cell>
          <cell r="H7493" t="str">
            <v>刘俊</v>
          </cell>
          <cell r="I7493">
            <v>18587764925</v>
          </cell>
        </row>
        <row r="7494">
          <cell r="A7494" t="str">
            <v>德胜恒嘉</v>
          </cell>
          <cell r="B7494" t="str">
            <v>螺纹钢</v>
          </cell>
          <cell r="C7494" t="str">
            <v>HRB400EФ20*9mm</v>
          </cell>
          <cell r="D7494" t="str">
            <v>吨</v>
          </cell>
          <cell r="E7494">
            <v>70</v>
          </cell>
          <cell r="F7494">
            <v>45923</v>
          </cell>
          <cell r="G7494" t="str">
            <v>（中铁一局四公司康新高速TJ1-1标雅加梗隧道）四川省甘孜州康定市雅加梗</v>
          </cell>
          <cell r="H7494" t="str">
            <v>范国义</v>
          </cell>
          <cell r="I7494">
            <v>15897676433</v>
          </cell>
        </row>
        <row r="7495">
          <cell r="A7495" t="str">
            <v>德胜恒嘉</v>
          </cell>
          <cell r="B7495" t="str">
            <v>螺纹钢</v>
          </cell>
          <cell r="C7495" t="str">
            <v>HRB400EФ22*9mm</v>
          </cell>
          <cell r="D7495" t="str">
            <v>吨</v>
          </cell>
          <cell r="E7495">
            <v>35</v>
          </cell>
          <cell r="F7495">
            <v>45923</v>
          </cell>
          <cell r="G7495" t="str">
            <v>（中铁一局四公司康新高速TJ1-1标雅加梗隧道）四川省甘孜州康定市雅加梗</v>
          </cell>
          <cell r="H7495" t="str">
            <v>范国义</v>
          </cell>
          <cell r="I7495">
            <v>15897676433</v>
          </cell>
        </row>
        <row r="7496">
          <cell r="A7496" t="str">
            <v>德胜恒嘉</v>
          </cell>
          <cell r="B7496" t="str">
            <v>螺纹钢</v>
          </cell>
          <cell r="C7496" t="str">
            <v>HRB400EФ25*9m</v>
          </cell>
          <cell r="D7496" t="str">
            <v>吨</v>
          </cell>
          <cell r="E7496">
            <v>7.5</v>
          </cell>
          <cell r="F7496">
            <v>45923</v>
          </cell>
          <cell r="G7496" t="str">
            <v>（中铁一局四公司康新高速TJ1-1标雅加梗隧道）四川省甘孜州康定市雅加梗路基</v>
          </cell>
          <cell r="H7496" t="str">
            <v>刘子任</v>
          </cell>
          <cell r="I7496">
            <v>18784539677</v>
          </cell>
        </row>
        <row r="7497">
          <cell r="A7497" t="str">
            <v>德胜恒嘉</v>
          </cell>
          <cell r="B7497" t="str">
            <v>螺纹钢</v>
          </cell>
          <cell r="C7497" t="str">
            <v>HRB400EФ32*9m</v>
          </cell>
          <cell r="D7497" t="str">
            <v>吨</v>
          </cell>
          <cell r="E7497">
            <v>27.5</v>
          </cell>
          <cell r="F7497">
            <v>45923</v>
          </cell>
          <cell r="G7497" t="str">
            <v>（中铁一局四公司康新高速TJ1-1标雅加梗隧道）四川省甘孜州康定市雅加梗路基</v>
          </cell>
          <cell r="H7497" t="str">
            <v>刘子任</v>
          </cell>
          <cell r="I7497">
            <v>18784539677</v>
          </cell>
        </row>
        <row r="7498">
          <cell r="A7498" t="str">
            <v>德胜恒嘉</v>
          </cell>
          <cell r="B7498" t="str">
            <v>螺纹钢</v>
          </cell>
          <cell r="C7498" t="str">
            <v>HRB400EФ25*9m</v>
          </cell>
          <cell r="D7498" t="str">
            <v>吨</v>
          </cell>
          <cell r="E7498">
            <v>70</v>
          </cell>
          <cell r="F7498">
            <v>45923</v>
          </cell>
          <cell r="G7498" t="str">
            <v>（中铁一局四公司康新高速TJ1-1标贡不卡隧道）四川省甘孜州康定市折多塘村车管所旁</v>
          </cell>
          <cell r="H7498" t="str">
            <v>李彰</v>
          </cell>
          <cell r="I7498">
            <v>18523285235</v>
          </cell>
        </row>
        <row r="7499">
          <cell r="A7499" t="str">
            <v>德胜恒嘉</v>
          </cell>
          <cell r="B7499" t="str">
            <v>螺纹钢</v>
          </cell>
          <cell r="C7499" t="str">
            <v>HRB400EФ22*9m</v>
          </cell>
          <cell r="D7499" t="str">
            <v>吨</v>
          </cell>
          <cell r="E7499">
            <v>70</v>
          </cell>
          <cell r="F7499">
            <v>45923</v>
          </cell>
          <cell r="G7499" t="str">
            <v>（中铁一局四公司康新高速TJ1-1标贡不卡隧道）四川省甘孜州康定市折多塘村车管所旁</v>
          </cell>
          <cell r="H7499" t="str">
            <v>李彰</v>
          </cell>
          <cell r="I7499">
            <v>18523285235</v>
          </cell>
        </row>
        <row r="7500">
          <cell r="A7500" t="str">
            <v>德胜恒嘉</v>
          </cell>
          <cell r="B7500" t="str">
            <v>螺纹钢</v>
          </cell>
          <cell r="C7500" t="str">
            <v>HRB400EФ25*9m</v>
          </cell>
          <cell r="D7500" t="str">
            <v>吨</v>
          </cell>
          <cell r="E7500">
            <v>70</v>
          </cell>
          <cell r="F7500">
            <v>45923</v>
          </cell>
          <cell r="G7500" t="str">
            <v>（中铁一局四公司康新高速TJ1-1标吉拉隧道）四川省甘孜州康定市折多塘村车管所旁</v>
          </cell>
          <cell r="H7500" t="str">
            <v>李彰</v>
          </cell>
          <cell r="I7500">
            <v>18523285235</v>
          </cell>
        </row>
        <row r="7501">
          <cell r="A7501" t="str">
            <v>德胜恒嘉</v>
          </cell>
          <cell r="B7501" t="str">
            <v>螺纹钢</v>
          </cell>
          <cell r="C7501" t="str">
            <v>HRB400EФ22*9m</v>
          </cell>
          <cell r="D7501" t="str">
            <v>吨</v>
          </cell>
          <cell r="E7501">
            <v>70</v>
          </cell>
          <cell r="F7501">
            <v>45923</v>
          </cell>
          <cell r="G7501" t="str">
            <v>（中铁一局四公司康新高速TJ1-1标吉拉隧道）四川省甘孜州康定市折多塘村车管所旁</v>
          </cell>
          <cell r="H7501" t="str">
            <v>李彰</v>
          </cell>
          <cell r="I7501">
            <v>18523285235</v>
          </cell>
        </row>
        <row r="7502">
          <cell r="A7502" t="str">
            <v>泸钢</v>
          </cell>
          <cell r="B7502" t="str">
            <v>高线</v>
          </cell>
          <cell r="C7502" t="str">
            <v>HPB300  Φ12</v>
          </cell>
          <cell r="D7502" t="str">
            <v>吨</v>
          </cell>
          <cell r="E7502">
            <v>25</v>
          </cell>
          <cell r="F7502">
            <v>45923</v>
          </cell>
          <cell r="G7502" t="str">
            <v>（自永2标九局西南分公司钢筋棚）四川省自贡市骑龙镇大湾村</v>
          </cell>
          <cell r="H7502" t="str">
            <v>高彦彬</v>
          </cell>
          <cell r="I7502">
            <v>13835906373</v>
          </cell>
        </row>
        <row r="7503">
          <cell r="A7503" t="str">
            <v>泸钢</v>
          </cell>
          <cell r="B7503" t="str">
            <v>高线</v>
          </cell>
          <cell r="C7503" t="str">
            <v>HPB300  Φ10</v>
          </cell>
          <cell r="D7503" t="str">
            <v>吨</v>
          </cell>
          <cell r="E7503">
            <v>10</v>
          </cell>
          <cell r="F7503">
            <v>45923</v>
          </cell>
          <cell r="G7503" t="str">
            <v>（自永2标九局西南分公司钢筋棚）四川省自贡市骑龙镇大湾村</v>
          </cell>
          <cell r="H7503" t="str">
            <v>高彦彬</v>
          </cell>
          <cell r="I7503">
            <v>13835906374</v>
          </cell>
        </row>
        <row r="7504">
          <cell r="A7504" t="str">
            <v>泸钢</v>
          </cell>
          <cell r="B7504" t="str">
            <v>盘螺</v>
          </cell>
          <cell r="C7504" t="str">
            <v>HRB400E Φ12</v>
          </cell>
          <cell r="D7504" t="str">
            <v>吨</v>
          </cell>
          <cell r="E7504">
            <v>35</v>
          </cell>
          <cell r="F7504">
            <v>45923</v>
          </cell>
          <cell r="G7504" t="str">
            <v>（自永2标九局西南分公司钢筋棚）四川省自贡市骑龙镇大湾村</v>
          </cell>
          <cell r="H7504" t="str">
            <v>高彦彬</v>
          </cell>
          <cell r="I7504">
            <v>13835906370</v>
          </cell>
        </row>
        <row r="7505">
          <cell r="A7505" t="str">
            <v>泸钢</v>
          </cell>
          <cell r="B7505" t="str">
            <v>高线</v>
          </cell>
          <cell r="C7505" t="str">
            <v>HPB300  Φ10</v>
          </cell>
          <cell r="D7505" t="str">
            <v>吨</v>
          </cell>
          <cell r="E7505">
            <v>21</v>
          </cell>
          <cell r="F7505">
            <v>45923</v>
          </cell>
          <cell r="G7505" t="str">
            <v>（自永高速-自永3标六局交通分公司）四川省内江市隆昌市圣灯镇自永项目3标隆昌市金额街道红光工业园区</v>
          </cell>
          <cell r="H7505" t="str">
            <v>干建恩</v>
          </cell>
          <cell r="I7505">
            <v>13540533213</v>
          </cell>
        </row>
        <row r="7506">
          <cell r="A7506" t="str">
            <v>泸钢</v>
          </cell>
          <cell r="B7506" t="str">
            <v>高线</v>
          </cell>
          <cell r="C7506" t="str">
            <v>HPB300  Φ12</v>
          </cell>
          <cell r="D7506" t="str">
            <v>吨</v>
          </cell>
          <cell r="E7506">
            <v>12.5</v>
          </cell>
          <cell r="F7506">
            <v>45923</v>
          </cell>
          <cell r="G7506" t="str">
            <v>（自永高速-自永3标六局交通分公司）四川省内江市隆昌市圣灯镇自永项目3标隆昌市金额街道红光工业园区</v>
          </cell>
          <cell r="H7506" t="str">
            <v>干建恩</v>
          </cell>
          <cell r="I7506">
            <v>13540533213</v>
          </cell>
        </row>
        <row r="7507">
          <cell r="A7507" t="str">
            <v>达钢</v>
          </cell>
          <cell r="B7507" t="str">
            <v>盘圆</v>
          </cell>
          <cell r="C7507" t="str">
            <v>HPB300Ф8</v>
          </cell>
          <cell r="D7507" t="str">
            <v>吨</v>
          </cell>
          <cell r="E7507">
            <v>105</v>
          </cell>
          <cell r="F7507">
            <v>45923</v>
          </cell>
          <cell r="G7507" t="str">
            <v>（中铁一局四公司康新高速TJ1-1标康定隧道）四川省甘孜州康定市榆林街道甘孜州博物馆旁</v>
          </cell>
          <cell r="H7507" t="str">
            <v>王永强</v>
          </cell>
          <cell r="I7507">
            <v>15929204416</v>
          </cell>
        </row>
        <row r="7508">
          <cell r="A7508" t="str">
            <v>达钢</v>
          </cell>
          <cell r="B7508" t="str">
            <v>盘螺</v>
          </cell>
          <cell r="C7508" t="str">
            <v>HRB400E Φ10</v>
          </cell>
          <cell r="D7508" t="str">
            <v>吨</v>
          </cell>
          <cell r="E7508">
            <v>6</v>
          </cell>
          <cell r="F7508">
            <v>45923</v>
          </cell>
          <cell r="G7508" t="str">
            <v>（商投建工达州中医药科技园-4工区-10号楼）达州市通川区达州中医药职业学院犀牛大道北段</v>
          </cell>
          <cell r="H7508" t="str">
            <v>张扬</v>
          </cell>
          <cell r="I7508">
            <v>18381904567</v>
          </cell>
        </row>
        <row r="7509">
          <cell r="A7509" t="str">
            <v>达钢</v>
          </cell>
          <cell r="B7509" t="str">
            <v>螺纹钢</v>
          </cell>
          <cell r="C7509" t="str">
            <v>HRB400E Φ12 9m</v>
          </cell>
          <cell r="D7509" t="str">
            <v>吨</v>
          </cell>
          <cell r="E7509">
            <v>15</v>
          </cell>
          <cell r="F7509">
            <v>45923</v>
          </cell>
          <cell r="G7509" t="str">
            <v>（商投建工达州中医药科技园-4工区-10号楼）达州市通川区达州中医药职业学院犀牛大道北段</v>
          </cell>
          <cell r="H7509" t="str">
            <v>张扬</v>
          </cell>
          <cell r="I7509">
            <v>18381904567</v>
          </cell>
        </row>
        <row r="7510">
          <cell r="A7510" t="str">
            <v>达钢</v>
          </cell>
          <cell r="B7510" t="str">
            <v>螺纹钢</v>
          </cell>
          <cell r="C7510" t="str">
            <v>HRB400E Φ16 9m</v>
          </cell>
          <cell r="D7510" t="str">
            <v>吨</v>
          </cell>
          <cell r="E7510">
            <v>3</v>
          </cell>
          <cell r="F7510">
            <v>45923</v>
          </cell>
          <cell r="G7510" t="str">
            <v>（商投建工达州中医药科技园-4工区-10号楼）达州市通川区达州中医药职业学院犀牛大道北段</v>
          </cell>
          <cell r="H7510" t="str">
            <v>张扬</v>
          </cell>
          <cell r="I7510">
            <v>18381904567</v>
          </cell>
        </row>
        <row r="7511">
          <cell r="A7511" t="str">
            <v>达钢</v>
          </cell>
          <cell r="B7511" t="str">
            <v>螺纹钢</v>
          </cell>
          <cell r="C7511" t="str">
            <v>HRB400E Φ25 9m</v>
          </cell>
          <cell r="D7511" t="str">
            <v>吨</v>
          </cell>
          <cell r="E7511">
            <v>6</v>
          </cell>
          <cell r="F7511">
            <v>45923</v>
          </cell>
          <cell r="G7511" t="str">
            <v>（商投建工达州中医药科技园-4工区-10号楼）达州市通川区达州中医药职业学院犀牛大道北段</v>
          </cell>
          <cell r="H7511" t="str">
            <v>张扬</v>
          </cell>
          <cell r="I7511">
            <v>18381904567</v>
          </cell>
        </row>
        <row r="7512">
          <cell r="A7512" t="str">
            <v>达钢</v>
          </cell>
          <cell r="B7512" t="str">
            <v>螺纹钢</v>
          </cell>
          <cell r="C7512" t="str">
            <v>HRB500E Φ22</v>
          </cell>
          <cell r="D7512" t="str">
            <v>吨</v>
          </cell>
          <cell r="E7512">
            <v>15</v>
          </cell>
          <cell r="F7512">
            <v>45923</v>
          </cell>
          <cell r="G7512" t="str">
            <v>（商投建工达州中医药科技园-4工区-10号楼）达州市通川区达州中医药职业学院犀牛大道北段</v>
          </cell>
          <cell r="H7512" t="str">
            <v>张扬</v>
          </cell>
          <cell r="I7512">
            <v>18381904567</v>
          </cell>
        </row>
        <row r="7513">
          <cell r="A7513" t="str">
            <v>润耀</v>
          </cell>
          <cell r="B7513" t="str">
            <v>螺纹钢</v>
          </cell>
          <cell r="C7513" t="str">
            <v>HRB400E Φ12 9m</v>
          </cell>
          <cell r="D7513" t="str">
            <v>吨</v>
          </cell>
          <cell r="E7513">
            <v>21</v>
          </cell>
          <cell r="F7513">
            <v>45923</v>
          </cell>
          <cell r="G7513" t="str">
            <v>(五冶建设扩建艺体中学二期工程)四川省成都市双流区光荣路成都艺体中学南200米</v>
          </cell>
          <cell r="H7513" t="str">
            <v>谢序强</v>
          </cell>
          <cell r="I7513">
            <v>13458588232</v>
          </cell>
        </row>
        <row r="7514">
          <cell r="A7514" t="str">
            <v>润耀</v>
          </cell>
          <cell r="B7514" t="str">
            <v>螺纹钢</v>
          </cell>
          <cell r="C7514" t="str">
            <v>HRB400E Φ14 9m</v>
          </cell>
          <cell r="D7514" t="str">
            <v>吨</v>
          </cell>
          <cell r="E7514">
            <v>27</v>
          </cell>
          <cell r="F7514">
            <v>45923</v>
          </cell>
          <cell r="G7514" t="str">
            <v>(五冶建设扩建艺体中学二期工程)四川省成都市双流区光荣路成都艺体中学南200米</v>
          </cell>
          <cell r="H7514" t="str">
            <v>谢序强</v>
          </cell>
          <cell r="I7514">
            <v>13458588232</v>
          </cell>
        </row>
        <row r="7515">
          <cell r="A7515" t="str">
            <v>润耀</v>
          </cell>
          <cell r="B7515" t="str">
            <v>螺纹钢</v>
          </cell>
          <cell r="C7515" t="str">
            <v>HRB400E Φ16 9m</v>
          </cell>
          <cell r="D7515" t="str">
            <v>吨</v>
          </cell>
          <cell r="E7515">
            <v>27</v>
          </cell>
          <cell r="F7515">
            <v>45923</v>
          </cell>
          <cell r="G7515" t="str">
            <v>(五冶建设扩建艺体中学二期工程)四川省成都市双流区光荣路成都艺体中学南200米</v>
          </cell>
          <cell r="H7515" t="str">
            <v>谢序强</v>
          </cell>
          <cell r="I7515">
            <v>13458588232</v>
          </cell>
        </row>
        <row r="7516">
          <cell r="A7516" t="str">
            <v>润耀</v>
          </cell>
          <cell r="B7516" t="str">
            <v>螺纹钢</v>
          </cell>
          <cell r="C7516" t="str">
            <v>HRB400E Φ20 9m</v>
          </cell>
          <cell r="D7516" t="str">
            <v>吨</v>
          </cell>
          <cell r="E7516">
            <v>6</v>
          </cell>
          <cell r="F7516">
            <v>45923</v>
          </cell>
          <cell r="G7516" t="str">
            <v>(五冶建设扩建艺体中学二期工程)四川省成都市双流区光荣路成都艺体中学南200米</v>
          </cell>
          <cell r="H7516" t="str">
            <v>谢序强</v>
          </cell>
          <cell r="I7516">
            <v>13458588232</v>
          </cell>
        </row>
        <row r="7517">
          <cell r="A7517" t="str">
            <v>润耀</v>
          </cell>
          <cell r="B7517" t="str">
            <v>螺纹钢</v>
          </cell>
          <cell r="C7517" t="str">
            <v>HRB400E Φ22 9m</v>
          </cell>
          <cell r="D7517" t="str">
            <v>吨</v>
          </cell>
          <cell r="E7517">
            <v>12</v>
          </cell>
          <cell r="F7517">
            <v>45923</v>
          </cell>
          <cell r="G7517" t="str">
            <v>(五冶建设扩建艺体中学二期工程)四川省成都市双流区光荣路成都艺体中学南200米</v>
          </cell>
          <cell r="H7517" t="str">
            <v>谢序强</v>
          </cell>
          <cell r="I7517">
            <v>13458588232</v>
          </cell>
        </row>
        <row r="7518">
          <cell r="A7518" t="str">
            <v>润耀</v>
          </cell>
          <cell r="B7518" t="str">
            <v>螺纹钢</v>
          </cell>
          <cell r="C7518" t="str">
            <v>HRB400E Φ25 9m</v>
          </cell>
          <cell r="D7518" t="str">
            <v>吨</v>
          </cell>
          <cell r="E7518">
            <v>12</v>
          </cell>
          <cell r="F7518">
            <v>45923</v>
          </cell>
          <cell r="G7518" t="str">
            <v>(五冶建设扩建艺体中学二期工程)四川省成都市双流区光荣路成都艺体中学南200米</v>
          </cell>
          <cell r="H7518" t="str">
            <v>谢序强</v>
          </cell>
          <cell r="I7518">
            <v>13458588232</v>
          </cell>
        </row>
        <row r="7519">
          <cell r="A7519" t="str">
            <v>润耀</v>
          </cell>
          <cell r="B7519" t="str">
            <v>螺纹钢</v>
          </cell>
          <cell r="C7519" t="str">
            <v>HRB500E Φ12</v>
          </cell>
          <cell r="D7519" t="str">
            <v>吨</v>
          </cell>
          <cell r="E7519">
            <v>8</v>
          </cell>
          <cell r="F7519">
            <v>45923</v>
          </cell>
          <cell r="G7519" t="str">
            <v>(乐山市校地共建产教融合基地建设项目一标段)四川省乐山市市中区苏稽镇周山嘴</v>
          </cell>
          <cell r="H7519" t="str">
            <v>范增云</v>
          </cell>
          <cell r="I7519">
            <v>13668153241</v>
          </cell>
        </row>
        <row r="7520">
          <cell r="A7520" t="str">
            <v>润耀</v>
          </cell>
          <cell r="B7520" t="str">
            <v>螺纹钢</v>
          </cell>
          <cell r="C7520" t="str">
            <v>HRB500E Φ14</v>
          </cell>
          <cell r="D7520" t="str">
            <v>吨</v>
          </cell>
          <cell r="E7520">
            <v>5</v>
          </cell>
          <cell r="F7520">
            <v>45923</v>
          </cell>
          <cell r="G7520" t="str">
            <v>(乐山市校地共建产教融合基地建设项目一标段)四川省乐山市市中区苏稽镇周山嘴</v>
          </cell>
          <cell r="H7520" t="str">
            <v>范增云</v>
          </cell>
          <cell r="I7520">
            <v>13668153241</v>
          </cell>
        </row>
        <row r="7521">
          <cell r="A7521" t="str">
            <v>润耀</v>
          </cell>
          <cell r="B7521" t="str">
            <v>螺纹钢</v>
          </cell>
          <cell r="C7521" t="str">
            <v>HRB500E Φ25</v>
          </cell>
          <cell r="D7521" t="str">
            <v>吨</v>
          </cell>
          <cell r="E7521">
            <v>10</v>
          </cell>
          <cell r="F7521">
            <v>45923</v>
          </cell>
          <cell r="G7521" t="str">
            <v>(乐山市校地共建产教融合基地建设项目一标段)四川省乐山市市中区苏稽镇周山嘴</v>
          </cell>
          <cell r="H7521" t="str">
            <v>范增云</v>
          </cell>
          <cell r="I7521">
            <v>13668153241</v>
          </cell>
        </row>
        <row r="7522">
          <cell r="A7522" t="str">
            <v>润耀</v>
          </cell>
          <cell r="B7522" t="str">
            <v>螺纹钢</v>
          </cell>
          <cell r="C7522" t="str">
            <v>HRB500E Φ22 12m</v>
          </cell>
          <cell r="D7522" t="str">
            <v>吨</v>
          </cell>
          <cell r="E7522">
            <v>3</v>
          </cell>
          <cell r="F7522">
            <v>45923</v>
          </cell>
          <cell r="G7522" t="str">
            <v>(乐山市校地共建产教融合基地建设项目一标段)四川省乐山市市中区苏稽镇周山嘴</v>
          </cell>
          <cell r="H7522" t="str">
            <v>范增云</v>
          </cell>
          <cell r="I7522">
            <v>13668153241</v>
          </cell>
        </row>
        <row r="7523">
          <cell r="A7523" t="str">
            <v>润耀</v>
          </cell>
          <cell r="B7523" t="str">
            <v>螺纹钢</v>
          </cell>
          <cell r="C7523" t="str">
            <v>HRB500E Φ25 12m</v>
          </cell>
          <cell r="D7523" t="str">
            <v>吨</v>
          </cell>
          <cell r="E7523">
            <v>6</v>
          </cell>
          <cell r="F7523">
            <v>45923</v>
          </cell>
          <cell r="G7523" t="str">
            <v>(乐山市校地共建产教融合基地建设项目一标段)四川省乐山市市中区苏稽镇周山嘴</v>
          </cell>
          <cell r="H7523" t="str">
            <v>范增云</v>
          </cell>
          <cell r="I7523">
            <v>13668153241</v>
          </cell>
        </row>
        <row r="7524">
          <cell r="A7524" t="str">
            <v>润耀</v>
          </cell>
          <cell r="B7524" t="str">
            <v>螺纹钢</v>
          </cell>
          <cell r="C7524" t="str">
            <v>HRB500E Φ28 12m</v>
          </cell>
          <cell r="D7524" t="str">
            <v>吨</v>
          </cell>
          <cell r="E7524">
            <v>3</v>
          </cell>
          <cell r="F7524">
            <v>45923</v>
          </cell>
          <cell r="G7524" t="str">
            <v>(乐山市校地共建产教融合基地建设项目一标段)四川省乐山市市中区苏稽镇周山嘴</v>
          </cell>
          <cell r="H7524" t="str">
            <v>范增云</v>
          </cell>
          <cell r="I7524">
            <v>13668153241</v>
          </cell>
        </row>
        <row r="7525">
          <cell r="A7525" t="str">
            <v>润耀</v>
          </cell>
          <cell r="B7525" t="str">
            <v>盘螺</v>
          </cell>
          <cell r="C7525" t="str">
            <v>HRB400E Φ8</v>
          </cell>
          <cell r="D7525" t="str">
            <v>吨</v>
          </cell>
          <cell r="E7525">
            <v>40</v>
          </cell>
          <cell r="F7525">
            <v>45923</v>
          </cell>
          <cell r="G7525" t="str">
            <v>（华西简阳西城嘉苑）四川省成都市简阳市简城街道高屋村</v>
          </cell>
          <cell r="H7525" t="str">
            <v>张瀚镭</v>
          </cell>
          <cell r="I7525">
            <v>15884666220</v>
          </cell>
        </row>
        <row r="7526">
          <cell r="A7526" t="str">
            <v>润耀</v>
          </cell>
          <cell r="B7526" t="str">
            <v>盘螺</v>
          </cell>
          <cell r="C7526" t="str">
            <v>HRB400E Φ10</v>
          </cell>
          <cell r="D7526" t="str">
            <v>吨</v>
          </cell>
          <cell r="E7526">
            <v>30</v>
          </cell>
          <cell r="F7526">
            <v>45923</v>
          </cell>
          <cell r="G7526" t="str">
            <v>（华西简阳西城嘉苑）四川省成都市简阳市简城街道高屋村</v>
          </cell>
          <cell r="H7526" t="str">
            <v>张瀚镭</v>
          </cell>
          <cell r="I7526">
            <v>15884666220</v>
          </cell>
        </row>
        <row r="7527">
          <cell r="A7527" t="str">
            <v>润耀</v>
          </cell>
          <cell r="B7527" t="str">
            <v>盘螺</v>
          </cell>
          <cell r="C7527" t="str">
            <v>HRB400E Φ8</v>
          </cell>
          <cell r="D7527" t="str">
            <v>吨</v>
          </cell>
          <cell r="E7527">
            <v>2.5</v>
          </cell>
          <cell r="F7527">
            <v>45923</v>
          </cell>
          <cell r="G7527" t="str">
            <v>(五冶建设师大附中外语校新建教学楼工程)四川省成都市成华区大观堰2号(四川师范大学附属中学外国语学校)</v>
          </cell>
          <cell r="H7527" t="str">
            <v>蔡浩</v>
          </cell>
          <cell r="I7527" t="str">
            <v>139 8088 0820</v>
          </cell>
        </row>
        <row r="7528">
          <cell r="A7528" t="str">
            <v>润耀</v>
          </cell>
          <cell r="B7528" t="str">
            <v>螺纹钢</v>
          </cell>
          <cell r="C7528" t="str">
            <v>HRB400E Φ14 9m</v>
          </cell>
          <cell r="D7528" t="str">
            <v>吨</v>
          </cell>
          <cell r="E7528">
            <v>32</v>
          </cell>
          <cell r="F7528">
            <v>45923</v>
          </cell>
          <cell r="G7528" t="str">
            <v>(五冶建设师大附中外语校新建教学楼工程)四川省成都市成华区大观堰2号(四川师范大学附属中学外国语学校)</v>
          </cell>
          <cell r="H7528" t="str">
            <v>蔡浩</v>
          </cell>
          <cell r="I7528" t="str">
            <v>139 8088 0820</v>
          </cell>
        </row>
        <row r="7529">
          <cell r="A7529" t="str">
            <v>钢固融</v>
          </cell>
          <cell r="B7529" t="str">
            <v>盘螺</v>
          </cell>
          <cell r="C7529" t="str">
            <v>HRB400E Φ8</v>
          </cell>
          <cell r="D7529" t="str">
            <v>吨</v>
          </cell>
          <cell r="E7529">
            <v>16</v>
          </cell>
          <cell r="F7529">
            <v>45923</v>
          </cell>
          <cell r="G7529" t="str">
            <v>(乐山市校地共建产教融合基地建设项目一标段)四川省乐山市市中区苏稽镇周山嘴</v>
          </cell>
          <cell r="H7529" t="str">
            <v>范增云</v>
          </cell>
          <cell r="I7529">
            <v>13668153241</v>
          </cell>
        </row>
        <row r="7530">
          <cell r="A7530" t="str">
            <v>钢固融</v>
          </cell>
          <cell r="B7530" t="str">
            <v>盘螺</v>
          </cell>
          <cell r="C7530" t="str">
            <v>HRB400E Φ10</v>
          </cell>
          <cell r="D7530" t="str">
            <v>吨</v>
          </cell>
          <cell r="E7530">
            <v>6</v>
          </cell>
          <cell r="F7530">
            <v>45923</v>
          </cell>
          <cell r="G7530" t="str">
            <v>(乐山市校地共建产教融合基地建设项目一标段)四川省乐山市市中区苏稽镇周山嘴</v>
          </cell>
          <cell r="H7530" t="str">
            <v>范增云</v>
          </cell>
          <cell r="I7530">
            <v>13668153241</v>
          </cell>
        </row>
        <row r="7531">
          <cell r="A7531" t="str">
            <v>钢固融</v>
          </cell>
          <cell r="B7531" t="str">
            <v>螺纹钢</v>
          </cell>
          <cell r="C7531" t="str">
            <v>HRB500E Φ22 12m</v>
          </cell>
          <cell r="D7531" t="str">
            <v>吨</v>
          </cell>
          <cell r="E7531">
            <v>3</v>
          </cell>
          <cell r="F7531">
            <v>45923</v>
          </cell>
          <cell r="G7531" t="str">
            <v>(乐山市校地共建产教融合基地建设项目一标段)四川省乐山市市中区苏稽镇周山嘴</v>
          </cell>
          <cell r="H7531" t="str">
            <v>范增云</v>
          </cell>
          <cell r="I7531">
            <v>13668153241</v>
          </cell>
        </row>
        <row r="7532">
          <cell r="A7532" t="str">
            <v>钢固融</v>
          </cell>
          <cell r="B7532" t="str">
            <v>螺纹钢</v>
          </cell>
          <cell r="C7532" t="str">
            <v>HRB500E Φ25 12m</v>
          </cell>
          <cell r="D7532" t="str">
            <v>吨</v>
          </cell>
          <cell r="E7532">
            <v>5</v>
          </cell>
          <cell r="F7532">
            <v>45923</v>
          </cell>
          <cell r="G7532" t="str">
            <v>(乐山市校地共建产教融合基地建设项目一标段)四川省乐山市市中区苏稽镇周山嘴</v>
          </cell>
          <cell r="H7532" t="str">
            <v>范增云</v>
          </cell>
          <cell r="I7532">
            <v>13668153241</v>
          </cell>
        </row>
        <row r="7533">
          <cell r="A7533" t="str">
            <v>钢固融</v>
          </cell>
          <cell r="B7533" t="str">
            <v>螺纹钢</v>
          </cell>
          <cell r="C7533" t="str">
            <v>HRB500E Φ28 12m</v>
          </cell>
          <cell r="D7533" t="str">
            <v>吨</v>
          </cell>
          <cell r="E7533">
            <v>5</v>
          </cell>
          <cell r="F7533">
            <v>45923</v>
          </cell>
          <cell r="G7533" t="str">
            <v>(乐山市校地共建产教融合基地建设项目一标段)四川省乐山市市中区苏稽镇周山嘴</v>
          </cell>
          <cell r="H7533" t="str">
            <v>范增云</v>
          </cell>
          <cell r="I7533">
            <v>13668153241</v>
          </cell>
        </row>
        <row r="7534">
          <cell r="A7534" t="str">
            <v>钢固融</v>
          </cell>
          <cell r="B7534" t="str">
            <v>螺纹钢</v>
          </cell>
          <cell r="C7534" t="str">
            <v>HRB400E Φ16 12m</v>
          </cell>
          <cell r="D7534" t="str">
            <v>吨</v>
          </cell>
          <cell r="E7534">
            <v>20</v>
          </cell>
          <cell r="F7534">
            <v>45923</v>
          </cell>
          <cell r="G7534" t="str">
            <v>(乐山市校地共建产教融合基地建设项目二标段)四川省乐山市市中区苏稽镇</v>
          </cell>
          <cell r="H7534" t="str">
            <v>彭江涛</v>
          </cell>
          <cell r="I7534">
            <v>13990276572</v>
          </cell>
        </row>
        <row r="7535">
          <cell r="A7535" t="str">
            <v>钢固融</v>
          </cell>
          <cell r="B7535" t="str">
            <v>螺纹钢</v>
          </cell>
          <cell r="C7535" t="str">
            <v>HRB500E Φ25 12m</v>
          </cell>
          <cell r="D7535" t="str">
            <v>吨</v>
          </cell>
          <cell r="E7535">
            <v>14</v>
          </cell>
          <cell r="F7535">
            <v>45923</v>
          </cell>
          <cell r="G7535" t="str">
            <v>(乐山市校地共建产教融合基地建设项目二标段)四川省乐山市市中区苏稽镇</v>
          </cell>
          <cell r="H7535" t="str">
            <v>彭江涛</v>
          </cell>
          <cell r="I7535">
            <v>13990276572</v>
          </cell>
        </row>
        <row r="7536">
          <cell r="A7536" t="str">
            <v>德胜恒嘉</v>
          </cell>
          <cell r="B7536" t="str">
            <v>螺纹钢</v>
          </cell>
          <cell r="C7536" t="str">
            <v>HRB400E Φ28×9米</v>
          </cell>
          <cell r="D7536" t="str">
            <v>吨</v>
          </cell>
          <cell r="E7536">
            <v>70</v>
          </cell>
          <cell r="F7536">
            <v>45924</v>
          </cell>
          <cell r="G7536" t="str">
            <v>（自永1标八局二分公司钢筋棚）四川省自贡市大安区牛佛镇</v>
          </cell>
          <cell r="H7536" t="str">
            <v>王君杰</v>
          </cell>
          <cell r="I7536">
            <v>18919619850</v>
          </cell>
        </row>
        <row r="7537">
          <cell r="A7537" t="str">
            <v>德胜恒嘉</v>
          </cell>
          <cell r="B7537" t="str">
            <v>螺纹钢</v>
          </cell>
          <cell r="C7537" t="str">
            <v>HRB400E Φ25×9米</v>
          </cell>
          <cell r="D7537" t="str">
            <v>吨</v>
          </cell>
          <cell r="E7537">
            <v>70</v>
          </cell>
          <cell r="F7537">
            <v>45924</v>
          </cell>
          <cell r="G7537" t="str">
            <v>（自永1标八局二分公司钢筋棚）四川省自贡市大安区牛佛镇</v>
          </cell>
          <cell r="H7537" t="str">
            <v>王君杰</v>
          </cell>
          <cell r="I7537">
            <v>18919619850</v>
          </cell>
        </row>
        <row r="7538">
          <cell r="A7538" t="str">
            <v>德胜恒嘉</v>
          </cell>
          <cell r="B7538" t="str">
            <v>螺纹钢</v>
          </cell>
          <cell r="C7538" t="str">
            <v>HRB500E Φ25×12米</v>
          </cell>
          <cell r="D7538" t="str">
            <v>吨</v>
          </cell>
          <cell r="E7538">
            <v>25</v>
          </cell>
          <cell r="F7538">
            <v>45924</v>
          </cell>
          <cell r="G7538" t="str">
            <v>（自永2标九局西南分公司钢筋棚）四川省自贡市骑龙镇大湾村</v>
          </cell>
          <cell r="H7538" t="str">
            <v>高彦彬</v>
          </cell>
          <cell r="I7538">
            <v>13835906371</v>
          </cell>
        </row>
        <row r="7539">
          <cell r="A7539" t="str">
            <v>德胜恒嘉</v>
          </cell>
          <cell r="B7539" t="str">
            <v>螺纹钢</v>
          </cell>
          <cell r="C7539" t="str">
            <v>HRB500E Φ25×9米</v>
          </cell>
          <cell r="D7539" t="str">
            <v>吨</v>
          </cell>
          <cell r="E7539">
            <v>10</v>
          </cell>
          <cell r="F7539">
            <v>45924</v>
          </cell>
          <cell r="G7539" t="str">
            <v>（自永2标九局西南分公司钢筋棚）四川省自贡市骑龙镇大湾村</v>
          </cell>
          <cell r="H7539" t="str">
            <v>高彦彬</v>
          </cell>
          <cell r="I7539">
            <v>13835906372</v>
          </cell>
        </row>
        <row r="7540">
          <cell r="A7540" t="str">
            <v>德胜恒嘉</v>
          </cell>
          <cell r="B7540" t="str">
            <v>螺纹钢</v>
          </cell>
          <cell r="C7540" t="str">
            <v>HRB500EФ28*9m</v>
          </cell>
          <cell r="D7540" t="str">
            <v>吨</v>
          </cell>
          <cell r="E7540">
            <v>70</v>
          </cell>
          <cell r="F7540">
            <v>45924</v>
          </cell>
          <cell r="G7540" t="str">
            <v>（中铁六局呼和公司康新高速TJ4-2标）四川省甘孜藏族自治州康定市新都桥镇东俄罗三村中建八局搅拌站旁</v>
          </cell>
          <cell r="H7540" t="str">
            <v>许文刚</v>
          </cell>
          <cell r="I7540">
            <v>15848808186</v>
          </cell>
        </row>
        <row r="7541">
          <cell r="A7541" t="str">
            <v>海南海控</v>
          </cell>
          <cell r="B7541" t="str">
            <v>盘圆</v>
          </cell>
          <cell r="C7541" t="str">
            <v>HPB300Ф10</v>
          </cell>
          <cell r="D7541" t="str">
            <v>吨</v>
          </cell>
          <cell r="E7541">
            <v>35</v>
          </cell>
          <cell r="F7541">
            <v>45924</v>
          </cell>
          <cell r="G7541" t="str">
            <v>（中铁八局康新高速TJ4-1标）四川省甘孜州康定市新都桥镇超限载检测站</v>
          </cell>
          <cell r="H7541" t="str">
            <v>刘俊</v>
          </cell>
          <cell r="I7541">
            <v>18587764925</v>
          </cell>
        </row>
        <row r="7542">
          <cell r="A7542" t="str">
            <v>海南海控</v>
          </cell>
          <cell r="B7542" t="str">
            <v>盘圆</v>
          </cell>
          <cell r="C7542" t="str">
            <v>HPB300Ф8</v>
          </cell>
          <cell r="D7542" t="str">
            <v>吨</v>
          </cell>
          <cell r="E7542">
            <v>35</v>
          </cell>
          <cell r="F7542">
            <v>45924</v>
          </cell>
          <cell r="G7542" t="str">
            <v>（中铁八局康新高速TJ4-1标）四川省甘孜州康定市新都桥镇超限载检测站</v>
          </cell>
          <cell r="H7542" t="str">
            <v>刘俊</v>
          </cell>
          <cell r="I7542">
            <v>18587764925</v>
          </cell>
        </row>
        <row r="7543">
          <cell r="A7543" t="str">
            <v>海南海控</v>
          </cell>
          <cell r="B7543" t="str">
            <v>盘螺</v>
          </cell>
          <cell r="C7543" t="str">
            <v>HRB400EΦ10</v>
          </cell>
          <cell r="D7543" t="str">
            <v>吨</v>
          </cell>
          <cell r="E7543">
            <v>35</v>
          </cell>
          <cell r="F7543">
            <v>45924</v>
          </cell>
          <cell r="G7543" t="str">
            <v>（中铁八局康新高速TJ4-1标）四川省甘孜州康定市新都桥镇超限载检测站</v>
          </cell>
          <cell r="H7543" t="str">
            <v>刘俊</v>
          </cell>
          <cell r="I7543">
            <v>18587764925</v>
          </cell>
        </row>
        <row r="7544">
          <cell r="A7544" t="str">
            <v>海南海控</v>
          </cell>
          <cell r="B7544" t="str">
            <v>盘螺</v>
          </cell>
          <cell r="C7544" t="str">
            <v>HRB400EΦ12</v>
          </cell>
          <cell r="D7544" t="str">
            <v>吨</v>
          </cell>
          <cell r="E7544">
            <v>70</v>
          </cell>
          <cell r="F7544">
            <v>45924</v>
          </cell>
          <cell r="G7544" t="str">
            <v>（中铁八局康新高速TJ4-1标）四川省甘孜州康定市新都桥镇超限载检测站</v>
          </cell>
          <cell r="H7544" t="str">
            <v>刘俊</v>
          </cell>
          <cell r="I7544">
            <v>18587764925</v>
          </cell>
        </row>
        <row r="7545">
          <cell r="A7545" t="str">
            <v>润耀</v>
          </cell>
          <cell r="B7545" t="str">
            <v>盘螺</v>
          </cell>
          <cell r="C7545" t="str">
            <v>HRB400EФ8</v>
          </cell>
          <cell r="D7545" t="str">
            <v>吨</v>
          </cell>
          <cell r="E7545">
            <v>5</v>
          </cell>
          <cell r="F7545">
            <v>45924</v>
          </cell>
          <cell r="G7545" t="str">
            <v>（中核中原-温江光明苑三期项目）四川省成都市温江区金马街道光明苑三期项目</v>
          </cell>
          <cell r="H7545" t="str">
            <v>王生斌</v>
          </cell>
          <cell r="I7545">
            <v>15228858118</v>
          </cell>
        </row>
        <row r="7546">
          <cell r="A7546" t="str">
            <v>润耀</v>
          </cell>
          <cell r="B7546" t="str">
            <v>螺纹钢</v>
          </cell>
          <cell r="C7546" t="str">
            <v>HRB400E Φ12 9m</v>
          </cell>
          <cell r="D7546" t="str">
            <v>吨</v>
          </cell>
          <cell r="E7546">
            <v>12</v>
          </cell>
          <cell r="F7546">
            <v>45924</v>
          </cell>
          <cell r="G7546" t="str">
            <v>（中核中原-温江光明苑三期项目）四川省成都市温江区金马街道光明苑三期项目</v>
          </cell>
          <cell r="H7546" t="str">
            <v>王生斌</v>
          </cell>
          <cell r="I7546">
            <v>15228858118</v>
          </cell>
        </row>
        <row r="7547">
          <cell r="A7547" t="str">
            <v>润耀</v>
          </cell>
          <cell r="B7547" t="str">
            <v>螺纹钢</v>
          </cell>
          <cell r="C7547" t="str">
            <v>HRB400E Φ16 9m</v>
          </cell>
          <cell r="D7547" t="str">
            <v>吨</v>
          </cell>
          <cell r="E7547">
            <v>6</v>
          </cell>
          <cell r="F7547">
            <v>45924</v>
          </cell>
          <cell r="G7547" t="str">
            <v>（中核中原-温江光明苑三期项目）四川省成都市温江区金马街道光明苑三期项目</v>
          </cell>
          <cell r="H7547" t="str">
            <v>王生斌</v>
          </cell>
          <cell r="I7547">
            <v>15228858118</v>
          </cell>
        </row>
        <row r="7548">
          <cell r="A7548" t="str">
            <v>润耀</v>
          </cell>
          <cell r="B7548" t="str">
            <v>螺纹钢</v>
          </cell>
          <cell r="C7548" t="str">
            <v>HRB400E Φ25 9m</v>
          </cell>
          <cell r="D7548" t="str">
            <v>吨</v>
          </cell>
          <cell r="E7548">
            <v>10</v>
          </cell>
          <cell r="F7548">
            <v>45924</v>
          </cell>
          <cell r="G7548" t="str">
            <v>（中核中原-温江光明苑三期项目）四川省成都市温江区金马街道光明苑三期项目</v>
          </cell>
          <cell r="H7548" t="str">
            <v>王生斌</v>
          </cell>
          <cell r="I7548">
            <v>15228858118</v>
          </cell>
        </row>
        <row r="7549">
          <cell r="A7549" t="str">
            <v>润耀</v>
          </cell>
          <cell r="B7549" t="str">
            <v>螺纹钢</v>
          </cell>
          <cell r="C7549" t="str">
            <v>HRB400E Φ20 9m</v>
          </cell>
          <cell r="D7549" t="str">
            <v>吨</v>
          </cell>
          <cell r="E7549">
            <v>3</v>
          </cell>
          <cell r="F7549">
            <v>45924</v>
          </cell>
          <cell r="G7549" t="str">
            <v>（中核中原-温江光明苑三期项目）四川省成都市温江区金马街道光明苑三期项目</v>
          </cell>
          <cell r="H7549" t="str">
            <v>王生斌</v>
          </cell>
          <cell r="I7549">
            <v>15228858118</v>
          </cell>
        </row>
        <row r="7550">
          <cell r="A7550" t="str">
            <v>润耀</v>
          </cell>
          <cell r="B7550" t="str">
            <v>盘螺</v>
          </cell>
          <cell r="C7550" t="str">
            <v>HRB400E Φ6</v>
          </cell>
          <cell r="D7550" t="str">
            <v>吨</v>
          </cell>
          <cell r="E7550">
            <v>5</v>
          </cell>
          <cell r="F7550">
            <v>45924</v>
          </cell>
          <cell r="G7550" t="str">
            <v>(五冶建设扩建艺体中学二期工程)四川省成都市双流区光荣路成都艺体中学南200米</v>
          </cell>
          <cell r="H7550" t="str">
            <v>谢序强</v>
          </cell>
          <cell r="I7550">
            <v>13458588232</v>
          </cell>
        </row>
        <row r="7551">
          <cell r="A7551" t="str">
            <v>润耀</v>
          </cell>
          <cell r="B7551" t="str">
            <v>盘螺</v>
          </cell>
          <cell r="C7551" t="str">
            <v>HRB400E Φ8</v>
          </cell>
          <cell r="D7551" t="str">
            <v>吨</v>
          </cell>
          <cell r="E7551">
            <v>6</v>
          </cell>
          <cell r="F7551">
            <v>45924</v>
          </cell>
          <cell r="G7551" t="str">
            <v>(五冶建设扩建艺体中学二期工程)四川省成都市双流区光荣路成都艺体中学南200米</v>
          </cell>
          <cell r="H7551" t="str">
            <v>谢序强</v>
          </cell>
          <cell r="I7551">
            <v>13458588232</v>
          </cell>
        </row>
        <row r="7552">
          <cell r="A7552" t="str">
            <v>润耀</v>
          </cell>
          <cell r="B7552" t="str">
            <v>盘螺</v>
          </cell>
          <cell r="C7552" t="str">
            <v>HRB400E Φ10</v>
          </cell>
          <cell r="D7552" t="str">
            <v>吨</v>
          </cell>
          <cell r="E7552">
            <v>10</v>
          </cell>
          <cell r="F7552">
            <v>45924</v>
          </cell>
          <cell r="G7552" t="str">
            <v>(五冶建设扩建艺体中学二期工程)四川省成都市双流区光荣路成都艺体中学南200米</v>
          </cell>
          <cell r="H7552" t="str">
            <v>谢序强</v>
          </cell>
          <cell r="I7552">
            <v>13458588232</v>
          </cell>
        </row>
        <row r="7553">
          <cell r="A7553" t="str">
            <v>润耀</v>
          </cell>
          <cell r="B7553" t="str">
            <v>螺纹钢</v>
          </cell>
          <cell r="C7553" t="str">
            <v>HRB400E Φ12 9m</v>
          </cell>
          <cell r="D7553" t="str">
            <v>吨</v>
          </cell>
          <cell r="E7553">
            <v>30</v>
          </cell>
          <cell r="F7553">
            <v>45924</v>
          </cell>
          <cell r="G7553" t="str">
            <v>(五冶建设扩建艺体中学二期工程)四川省成都市双流区光荣路成都艺体中学南200米</v>
          </cell>
          <cell r="H7553" t="str">
            <v>谢序强</v>
          </cell>
          <cell r="I7553">
            <v>13458588232</v>
          </cell>
        </row>
        <row r="7554">
          <cell r="A7554" t="str">
            <v>润耀</v>
          </cell>
          <cell r="B7554" t="str">
            <v>螺纹钢</v>
          </cell>
          <cell r="C7554" t="str">
            <v>HRB500E Φ16</v>
          </cell>
          <cell r="D7554" t="str">
            <v>吨</v>
          </cell>
          <cell r="E7554">
            <v>6</v>
          </cell>
          <cell r="F7554">
            <v>45924</v>
          </cell>
          <cell r="G7554" t="str">
            <v>(五冶建设扩建艺体中学二期工程)四川省成都市双流区光荣路成都艺体中学南200米</v>
          </cell>
          <cell r="H7554" t="str">
            <v>谢序强</v>
          </cell>
          <cell r="I7554">
            <v>13458588232</v>
          </cell>
        </row>
        <row r="7555">
          <cell r="A7555" t="str">
            <v>润耀</v>
          </cell>
          <cell r="B7555" t="str">
            <v>螺纹钢</v>
          </cell>
          <cell r="C7555" t="str">
            <v>HRB500E Φ20</v>
          </cell>
          <cell r="D7555" t="str">
            <v>吨</v>
          </cell>
          <cell r="E7555">
            <v>6</v>
          </cell>
          <cell r="F7555">
            <v>45924</v>
          </cell>
          <cell r="G7555" t="str">
            <v>(五冶建设扩建艺体中学二期工程)四川省成都市双流区光荣路成都艺体中学南200米</v>
          </cell>
          <cell r="H7555" t="str">
            <v>谢序强</v>
          </cell>
          <cell r="I7555">
            <v>13458588232</v>
          </cell>
        </row>
        <row r="7556">
          <cell r="A7556" t="str">
            <v>润耀</v>
          </cell>
          <cell r="B7556" t="str">
            <v>螺纹钢</v>
          </cell>
          <cell r="C7556" t="str">
            <v>HRB500E Φ22</v>
          </cell>
          <cell r="D7556" t="str">
            <v>吨</v>
          </cell>
          <cell r="E7556">
            <v>6</v>
          </cell>
          <cell r="F7556">
            <v>45924</v>
          </cell>
          <cell r="G7556" t="str">
            <v>(五冶建设扩建艺体中学二期工程)四川省成都市双流区光荣路成都艺体中学南200米</v>
          </cell>
          <cell r="H7556" t="str">
            <v>谢序强</v>
          </cell>
          <cell r="I7556">
            <v>13458588232</v>
          </cell>
        </row>
        <row r="7557">
          <cell r="A7557" t="str">
            <v>润耀</v>
          </cell>
          <cell r="B7557" t="str">
            <v>螺纹钢</v>
          </cell>
          <cell r="C7557" t="str">
            <v>HRB500E Φ25</v>
          </cell>
          <cell r="D7557" t="str">
            <v>吨</v>
          </cell>
          <cell r="E7557">
            <v>30</v>
          </cell>
          <cell r="F7557">
            <v>45924</v>
          </cell>
          <cell r="G7557" t="str">
            <v>(五冶建设扩建艺体中学二期工程)四川省成都市双流区光荣路成都艺体中学南200米</v>
          </cell>
          <cell r="H7557" t="str">
            <v>谢序强</v>
          </cell>
          <cell r="I7557">
            <v>13458588232</v>
          </cell>
        </row>
        <row r="7558">
          <cell r="A7558" t="str">
            <v>润耀</v>
          </cell>
          <cell r="B7558" t="str">
            <v>螺纹钢</v>
          </cell>
          <cell r="C7558" t="str">
            <v>HRB500E Φ32</v>
          </cell>
          <cell r="D7558" t="str">
            <v>吨</v>
          </cell>
          <cell r="E7558">
            <v>10</v>
          </cell>
          <cell r="F7558">
            <v>45924</v>
          </cell>
          <cell r="G7558" t="str">
            <v>(五冶建设扩建艺体中学二期工程)四川省成都市双流区光荣路成都艺体中学南200米</v>
          </cell>
          <cell r="H7558" t="str">
            <v>谢序强</v>
          </cell>
          <cell r="I7558">
            <v>13458588232</v>
          </cell>
        </row>
        <row r="7559">
          <cell r="A7559" t="str">
            <v>润耀</v>
          </cell>
          <cell r="B7559" t="str">
            <v>盘螺</v>
          </cell>
          <cell r="C7559" t="str">
            <v>HRB400E Φ12</v>
          </cell>
          <cell r="D7559" t="str">
            <v>吨</v>
          </cell>
          <cell r="E7559">
            <v>35</v>
          </cell>
          <cell r="F7559">
            <v>45924</v>
          </cell>
          <cell r="G7559" t="str">
            <v>（中铁五局-成渝扩容3标）四川省资阳市雁江区伍隍镇铺子村雁江区X138</v>
          </cell>
          <cell r="H7559" t="str">
            <v>王健</v>
          </cell>
          <cell r="I7559">
            <v>17726168395</v>
          </cell>
        </row>
        <row r="7560">
          <cell r="A7560" t="str">
            <v>泸钢</v>
          </cell>
          <cell r="B7560" t="str">
            <v>盘螺</v>
          </cell>
          <cell r="C7560" t="str">
            <v>HRB400E Φ8</v>
          </cell>
          <cell r="D7560" t="str">
            <v>吨</v>
          </cell>
          <cell r="E7560">
            <v>15</v>
          </cell>
          <cell r="F7560">
            <v>45924</v>
          </cell>
          <cell r="G7560" t="str">
            <v>(五冶钢构龙泉东洪片区70亩住宅、商业及配套工程项目一标段)成都市龙泉驿外东洪路地铁2号线惠王陵地铁C口</v>
          </cell>
          <cell r="H7560" t="str">
            <v>邹爱国</v>
          </cell>
          <cell r="I7560">
            <v>13540231225</v>
          </cell>
        </row>
        <row r="7561">
          <cell r="A7561" t="str">
            <v>泸钢</v>
          </cell>
          <cell r="B7561" t="str">
            <v>盘螺</v>
          </cell>
          <cell r="C7561" t="str">
            <v>HRB400E Φ10</v>
          </cell>
          <cell r="D7561" t="str">
            <v>吨</v>
          </cell>
          <cell r="E7561">
            <v>20</v>
          </cell>
          <cell r="F7561">
            <v>45924</v>
          </cell>
          <cell r="G7561" t="str">
            <v>(五冶钢构龙泉东洪片区70亩住宅、商业及配套工程项目一标段)成都市龙泉驿外东洪路地铁2号线惠王陵地铁C口</v>
          </cell>
          <cell r="H7561" t="str">
            <v>邹爱国</v>
          </cell>
          <cell r="I7561">
            <v>13540231225</v>
          </cell>
        </row>
        <row r="7562">
          <cell r="A7562" t="str">
            <v>泸钢</v>
          </cell>
          <cell r="B7562" t="str">
            <v>螺纹钢</v>
          </cell>
          <cell r="C7562" t="str">
            <v>HRB400E Φ12 9m</v>
          </cell>
          <cell r="D7562" t="str">
            <v>吨</v>
          </cell>
          <cell r="E7562">
            <v>20</v>
          </cell>
          <cell r="F7562">
            <v>45924</v>
          </cell>
          <cell r="G7562" t="str">
            <v>(五冶钢构龙泉东洪片区70亩住宅、商业及配套工程项目一标段)成都市龙泉驿外东洪路地铁2号线惠王陵地铁C口</v>
          </cell>
          <cell r="H7562" t="str">
            <v>邹爱国</v>
          </cell>
          <cell r="I7562">
            <v>13540231225</v>
          </cell>
        </row>
        <row r="7563">
          <cell r="A7563" t="str">
            <v>泸钢</v>
          </cell>
          <cell r="B7563" t="str">
            <v>螺纹钢</v>
          </cell>
          <cell r="C7563" t="str">
            <v>HRB400E Φ14 9m</v>
          </cell>
          <cell r="D7563" t="str">
            <v>吨</v>
          </cell>
          <cell r="E7563">
            <v>10</v>
          </cell>
          <cell r="F7563">
            <v>45924</v>
          </cell>
          <cell r="G7563" t="str">
            <v>(五冶钢构龙泉东洪片区70亩住宅、商业及配套工程项目一标段)成都市龙泉驿外东洪路地铁2号线惠王陵地铁C口</v>
          </cell>
          <cell r="H7563" t="str">
            <v>邹爱国</v>
          </cell>
          <cell r="I7563">
            <v>13540231225</v>
          </cell>
        </row>
        <row r="7564">
          <cell r="A7564" t="str">
            <v>泸钢</v>
          </cell>
          <cell r="B7564" t="str">
            <v>螺纹钢</v>
          </cell>
          <cell r="C7564" t="str">
            <v>HRB400E Φ16 9m</v>
          </cell>
          <cell r="D7564" t="str">
            <v>吨</v>
          </cell>
          <cell r="E7564">
            <v>10</v>
          </cell>
          <cell r="F7564">
            <v>45924</v>
          </cell>
          <cell r="G7564" t="str">
            <v>(五冶钢构龙泉东洪片区70亩住宅、商业及配套工程项目一标段)成都市龙泉驿外东洪路地铁2号线惠王陵地铁C口</v>
          </cell>
          <cell r="H7564" t="str">
            <v>邹爱国</v>
          </cell>
          <cell r="I7564">
            <v>13540231225</v>
          </cell>
        </row>
        <row r="7565">
          <cell r="A7565" t="str">
            <v>泸钢</v>
          </cell>
          <cell r="B7565" t="str">
            <v>螺纹钢</v>
          </cell>
          <cell r="C7565" t="str">
            <v>HRB400E Φ18 9m</v>
          </cell>
          <cell r="D7565" t="str">
            <v>吨</v>
          </cell>
          <cell r="E7565">
            <v>10</v>
          </cell>
          <cell r="F7565">
            <v>45924</v>
          </cell>
          <cell r="G7565" t="str">
            <v>(五冶钢构龙泉东洪片区70亩住宅、商业及配套工程项目一标段)成都市龙泉驿外东洪路地铁2号线惠王陵地铁C口</v>
          </cell>
          <cell r="H7565" t="str">
            <v>邹爱国</v>
          </cell>
          <cell r="I7565">
            <v>13540231225</v>
          </cell>
        </row>
        <row r="7566">
          <cell r="A7566" t="str">
            <v>泸钢</v>
          </cell>
          <cell r="B7566" t="str">
            <v>螺纹钢</v>
          </cell>
          <cell r="C7566" t="str">
            <v>HRB400E Φ20 9m</v>
          </cell>
          <cell r="D7566" t="str">
            <v>吨</v>
          </cell>
          <cell r="E7566">
            <v>5</v>
          </cell>
          <cell r="F7566">
            <v>45924</v>
          </cell>
          <cell r="G7566" t="str">
            <v>(五冶钢构龙泉东洪片区70亩住宅、商业及配套工程项目一标段)成都市龙泉驿外东洪路地铁2号线惠王陵地铁C口</v>
          </cell>
          <cell r="H7566" t="str">
            <v>邹爱国</v>
          </cell>
          <cell r="I7566">
            <v>13540231225</v>
          </cell>
        </row>
        <row r="7567">
          <cell r="A7567" t="str">
            <v>泸钢</v>
          </cell>
          <cell r="B7567" t="str">
            <v>螺纹钢</v>
          </cell>
          <cell r="C7567" t="str">
            <v>HRB400E Φ22 9m</v>
          </cell>
          <cell r="D7567" t="str">
            <v>吨</v>
          </cell>
          <cell r="E7567">
            <v>5</v>
          </cell>
          <cell r="F7567">
            <v>45924</v>
          </cell>
          <cell r="G7567" t="str">
            <v>(五冶钢构龙泉东洪片区70亩住宅、商业及配套工程项目一标段)成都市龙泉驿外东洪路地铁2号线惠王陵地铁C口</v>
          </cell>
          <cell r="H7567" t="str">
            <v>邹爱国</v>
          </cell>
          <cell r="I7567">
            <v>13540231225</v>
          </cell>
        </row>
        <row r="7568">
          <cell r="A7568" t="str">
            <v>泸钢</v>
          </cell>
          <cell r="B7568" t="str">
            <v>螺纹钢</v>
          </cell>
          <cell r="C7568" t="str">
            <v>HRB400E Φ25 9m</v>
          </cell>
          <cell r="D7568" t="str">
            <v>吨</v>
          </cell>
          <cell r="E7568">
            <v>10</v>
          </cell>
          <cell r="F7568">
            <v>45924</v>
          </cell>
          <cell r="G7568" t="str">
            <v>(五冶钢构龙泉东洪片区70亩住宅、商业及配套工程项目一标段)成都市龙泉驿外东洪路地铁2号线惠王陵地铁C口</v>
          </cell>
          <cell r="H7568" t="str">
            <v>邹爱国</v>
          </cell>
          <cell r="I7568">
            <v>13540231225</v>
          </cell>
        </row>
        <row r="7569">
          <cell r="A7569" t="str">
            <v>泸钢</v>
          </cell>
          <cell r="B7569" t="str">
            <v>盘螺</v>
          </cell>
          <cell r="C7569" t="str">
            <v>HRB400E Φ8</v>
          </cell>
          <cell r="D7569" t="str">
            <v>吨</v>
          </cell>
          <cell r="E7569">
            <v>10</v>
          </cell>
          <cell r="F7569">
            <v>45924</v>
          </cell>
          <cell r="G7569" t="str">
            <v>(五冶钢构龙泉东洪片区85亩住宅、商业及配套工程项目一标段)成都市龙泉驿外东洪路地铁2号线惠王陵地铁C口</v>
          </cell>
          <cell r="H7569" t="str">
            <v>岳工</v>
          </cell>
          <cell r="I7569">
            <v>18599951655</v>
          </cell>
        </row>
        <row r="7570">
          <cell r="A7570" t="str">
            <v>泸钢</v>
          </cell>
          <cell r="B7570" t="str">
            <v>盘螺</v>
          </cell>
          <cell r="C7570" t="str">
            <v>HRB400E Φ10</v>
          </cell>
          <cell r="D7570" t="str">
            <v>吨</v>
          </cell>
          <cell r="E7570">
            <v>40</v>
          </cell>
          <cell r="F7570">
            <v>45924</v>
          </cell>
          <cell r="G7570" t="str">
            <v>(五冶钢构龙泉东洪片区85亩住宅、商业及配套工程项目一标段)成都市龙泉驿外东洪路地铁2号线惠王陵地铁C口</v>
          </cell>
          <cell r="H7570" t="str">
            <v>岳工</v>
          </cell>
          <cell r="I7570">
            <v>18599951655</v>
          </cell>
        </row>
        <row r="7571">
          <cell r="A7571" t="str">
            <v>泸钢</v>
          </cell>
          <cell r="B7571" t="str">
            <v>螺纹钢</v>
          </cell>
          <cell r="C7571" t="str">
            <v>HRB400E Φ12 9m</v>
          </cell>
          <cell r="D7571" t="str">
            <v>吨</v>
          </cell>
          <cell r="E7571">
            <v>65</v>
          </cell>
          <cell r="F7571">
            <v>45924</v>
          </cell>
          <cell r="G7571" t="str">
            <v>(五冶钢构龙泉东洪片区85亩住宅、商业及配套工程项目一标段)成都市龙泉驿外东洪路地铁2号线惠王陵地铁C口</v>
          </cell>
          <cell r="H7571" t="str">
            <v>岳工</v>
          </cell>
          <cell r="I7571">
            <v>18599951655</v>
          </cell>
        </row>
        <row r="7572">
          <cell r="A7572" t="str">
            <v>泸钢</v>
          </cell>
          <cell r="B7572" t="str">
            <v>螺纹钢</v>
          </cell>
          <cell r="C7572" t="str">
            <v>HRB400E Φ14 9m</v>
          </cell>
          <cell r="D7572" t="str">
            <v>吨</v>
          </cell>
          <cell r="E7572">
            <v>15</v>
          </cell>
          <cell r="F7572">
            <v>45924</v>
          </cell>
          <cell r="G7572" t="str">
            <v>(五冶钢构龙泉东洪片区85亩住宅、商业及配套工程项目一标段)成都市龙泉驿外东洪路地铁2号线惠王陵地铁C口</v>
          </cell>
          <cell r="H7572" t="str">
            <v>岳工</v>
          </cell>
          <cell r="I7572">
            <v>18599951655</v>
          </cell>
        </row>
        <row r="7573">
          <cell r="A7573" t="str">
            <v>泸钢</v>
          </cell>
          <cell r="B7573" t="str">
            <v>螺纹钢</v>
          </cell>
          <cell r="C7573" t="str">
            <v>HRB400E Φ20 9m</v>
          </cell>
          <cell r="D7573" t="str">
            <v>吨</v>
          </cell>
          <cell r="E7573">
            <v>19</v>
          </cell>
          <cell r="F7573">
            <v>45924</v>
          </cell>
          <cell r="G7573" t="str">
            <v>(五冶钢构龙泉东洪片区85亩住宅、商业及配套工程项目一标段)成都市龙泉驿外东洪路地铁2号线惠王陵地铁C口</v>
          </cell>
          <cell r="H7573" t="str">
            <v>岳工</v>
          </cell>
          <cell r="I7573">
            <v>18599951655</v>
          </cell>
        </row>
        <row r="7574">
          <cell r="A7574" t="str">
            <v>泸钢</v>
          </cell>
          <cell r="B7574" t="str">
            <v>螺纹钢</v>
          </cell>
          <cell r="C7574" t="str">
            <v>HRB400E Φ25 9m</v>
          </cell>
          <cell r="D7574" t="str">
            <v>吨</v>
          </cell>
          <cell r="E7574">
            <v>8</v>
          </cell>
          <cell r="F7574">
            <v>45924</v>
          </cell>
          <cell r="G7574" t="str">
            <v>(五冶钢构龙泉东洪片区85亩住宅、商业及配套工程项目一标段)成都市龙泉驿外东洪路地铁2号线惠王陵地铁C口</v>
          </cell>
          <cell r="H7574" t="str">
            <v>岳工</v>
          </cell>
          <cell r="I7574">
            <v>18599951655</v>
          </cell>
        </row>
        <row r="7575">
          <cell r="A7575" t="str">
            <v>泸钢</v>
          </cell>
          <cell r="B7575" t="str">
            <v>螺纹钢</v>
          </cell>
          <cell r="C7575" t="str">
            <v>HRB500E Φ18</v>
          </cell>
          <cell r="D7575" t="str">
            <v>吨</v>
          </cell>
          <cell r="E7575">
            <v>2</v>
          </cell>
          <cell r="F7575">
            <v>45924</v>
          </cell>
          <cell r="G7575" t="str">
            <v>(五冶钢构龙泉东洪片区85亩住宅、商业及配套工程项目一标段)成都市龙泉驿外东洪路地铁2号线惠王陵地铁C口</v>
          </cell>
          <cell r="H7575" t="str">
            <v>岳工</v>
          </cell>
          <cell r="I7575">
            <v>18599951655</v>
          </cell>
        </row>
        <row r="7576">
          <cell r="A7576" t="str">
            <v>泸钢</v>
          </cell>
          <cell r="B7576" t="str">
            <v>螺纹钢</v>
          </cell>
          <cell r="C7576" t="str">
            <v>HRB500E Φ20</v>
          </cell>
          <cell r="D7576" t="str">
            <v>吨</v>
          </cell>
          <cell r="E7576">
            <v>3</v>
          </cell>
          <cell r="F7576">
            <v>45924</v>
          </cell>
          <cell r="G7576" t="str">
            <v>(五冶钢构龙泉东洪片区85亩住宅、商业及配套工程项目一标段)成都市龙泉驿外东洪路地铁2号线惠王陵地铁C口</v>
          </cell>
          <cell r="H7576" t="str">
            <v>岳工</v>
          </cell>
          <cell r="I7576">
            <v>18599951655</v>
          </cell>
        </row>
        <row r="7577">
          <cell r="A7577" t="str">
            <v>泸钢</v>
          </cell>
          <cell r="B7577" t="str">
            <v>螺纹钢</v>
          </cell>
          <cell r="C7577" t="str">
            <v>HRB500E Φ22</v>
          </cell>
          <cell r="D7577" t="str">
            <v>吨</v>
          </cell>
          <cell r="E7577">
            <v>8</v>
          </cell>
          <cell r="F7577">
            <v>45924</v>
          </cell>
          <cell r="G7577" t="str">
            <v>(五冶钢构龙泉东洪片区85亩住宅、商业及配套工程项目一标段)成都市龙泉驿外东洪路地铁2号线惠王陵地铁C口</v>
          </cell>
          <cell r="H7577" t="str">
            <v>岳工</v>
          </cell>
          <cell r="I7577">
            <v>18599951655</v>
          </cell>
        </row>
        <row r="7578">
          <cell r="A7578" t="str">
            <v>泸钢</v>
          </cell>
          <cell r="B7578" t="str">
            <v>螺纹钢</v>
          </cell>
          <cell r="C7578" t="str">
            <v>HRB500E Φ25</v>
          </cell>
          <cell r="D7578" t="str">
            <v>吨</v>
          </cell>
          <cell r="E7578">
            <v>5</v>
          </cell>
          <cell r="F7578">
            <v>45924</v>
          </cell>
          <cell r="G7578" t="str">
            <v>(五冶钢构龙泉东洪片区85亩住宅、商业及配套工程项目一标段)成都市龙泉驿外东洪路地铁2号线惠王陵地铁C口</v>
          </cell>
          <cell r="H7578" t="str">
            <v>岳工</v>
          </cell>
          <cell r="I7578">
            <v>18599951655</v>
          </cell>
        </row>
        <row r="7579">
          <cell r="A7579" t="str">
            <v>泸钢</v>
          </cell>
          <cell r="B7579" t="str">
            <v>盘螺</v>
          </cell>
          <cell r="C7579" t="str">
            <v>HRB400E Φ6</v>
          </cell>
          <cell r="D7579" t="str">
            <v>吨</v>
          </cell>
          <cell r="E7579">
            <v>25</v>
          </cell>
          <cell r="F7579">
            <v>45924</v>
          </cell>
          <cell r="G7579" t="str">
            <v>(五冶钢构龙泉东洪片区85亩住宅、商业及配套工程项目二标段)成都市龙泉驿外东洪路地铁2号线惠王陵地铁C口</v>
          </cell>
          <cell r="H7579" t="str">
            <v>李渊</v>
          </cell>
          <cell r="I7579">
            <v>18381013849</v>
          </cell>
        </row>
        <row r="7580">
          <cell r="A7580" t="str">
            <v>泸钢</v>
          </cell>
          <cell r="B7580" t="str">
            <v>盘螺</v>
          </cell>
          <cell r="C7580" t="str">
            <v>HRB400E Φ8</v>
          </cell>
          <cell r="D7580" t="str">
            <v>吨</v>
          </cell>
          <cell r="E7580">
            <v>45</v>
          </cell>
          <cell r="F7580">
            <v>45924</v>
          </cell>
          <cell r="G7580" t="str">
            <v>(五冶钢构龙泉东洪片区85亩住宅、商业及配套工程项目二标段)成都市龙泉驿外东洪路地铁2号线惠王陵地铁C口</v>
          </cell>
          <cell r="H7580" t="str">
            <v>李渊</v>
          </cell>
          <cell r="I7580">
            <v>18381013849</v>
          </cell>
        </row>
        <row r="7581">
          <cell r="A7581" t="str">
            <v>泸钢</v>
          </cell>
          <cell r="B7581" t="str">
            <v>螺纹钢</v>
          </cell>
          <cell r="C7581" t="str">
            <v>HRB400E Φ12 9m</v>
          </cell>
          <cell r="D7581" t="str">
            <v>吨</v>
          </cell>
          <cell r="E7581">
            <v>35</v>
          </cell>
          <cell r="F7581">
            <v>45924</v>
          </cell>
          <cell r="G7581" t="str">
            <v>(五冶钢构龙泉东洪片区85亩住宅、商业及配套工程项目二标段)成都市龙泉驿外东洪路地铁2号线惠王陵地铁C口</v>
          </cell>
          <cell r="H7581" t="str">
            <v>李渊</v>
          </cell>
          <cell r="I7581">
            <v>18381013849</v>
          </cell>
        </row>
        <row r="7582">
          <cell r="A7582" t="str">
            <v>泸钢</v>
          </cell>
          <cell r="B7582" t="str">
            <v>螺纹钢</v>
          </cell>
          <cell r="C7582" t="str">
            <v>HRB400E Φ14 9m</v>
          </cell>
          <cell r="D7582" t="str">
            <v>吨</v>
          </cell>
          <cell r="E7582">
            <v>35</v>
          </cell>
          <cell r="F7582">
            <v>45924</v>
          </cell>
          <cell r="G7582" t="str">
            <v>(五冶钢构龙泉东洪片区85亩住宅、商业及配套工程项目二标段)成都市龙泉驿外东洪路地铁2号线惠王陵地铁C口</v>
          </cell>
          <cell r="H7582" t="str">
            <v>李渊</v>
          </cell>
          <cell r="I7582">
            <v>18381013849</v>
          </cell>
        </row>
        <row r="7583">
          <cell r="A7583" t="str">
            <v>泸钢</v>
          </cell>
          <cell r="B7583" t="str">
            <v>螺纹钢</v>
          </cell>
          <cell r="C7583" t="str">
            <v>HRB400E Φ18 9m</v>
          </cell>
          <cell r="D7583" t="str">
            <v>吨</v>
          </cell>
          <cell r="E7583">
            <v>35</v>
          </cell>
          <cell r="F7583">
            <v>45924</v>
          </cell>
          <cell r="G7583" t="str">
            <v>(五冶钢构龙泉东洪片区85亩住宅、商业及配套工程项目二标段)成都市龙泉驿外东洪路地铁2号线惠王陵地铁C口</v>
          </cell>
          <cell r="H7583" t="str">
            <v>李渊</v>
          </cell>
          <cell r="I7583">
            <v>18381013849</v>
          </cell>
        </row>
        <row r="7584">
          <cell r="A7584" t="str">
            <v>德胜</v>
          </cell>
          <cell r="B7584" t="str">
            <v>螺纹钢</v>
          </cell>
          <cell r="C7584" t="str">
            <v>HRB400E Φ14 9m</v>
          </cell>
          <cell r="D7584" t="str">
            <v>吨</v>
          </cell>
          <cell r="E7584">
            <v>9</v>
          </cell>
          <cell r="F7584">
            <v>45924</v>
          </cell>
          <cell r="G7584" t="str">
            <v>(五冶建设成都盐道街中学初中部改扩建工程)四川省成都市锦江区春熙路街道盐道街4号（盐道街中学初中部）</v>
          </cell>
          <cell r="H7584" t="str">
            <v>易前刚</v>
          </cell>
          <cell r="I7584">
            <v>18228465067</v>
          </cell>
        </row>
        <row r="7585">
          <cell r="A7585" t="str">
            <v>德胜</v>
          </cell>
          <cell r="B7585" t="str">
            <v>螺纹钢</v>
          </cell>
          <cell r="C7585" t="str">
            <v>HRB400E Φ16 9m</v>
          </cell>
          <cell r="D7585" t="str">
            <v>吨</v>
          </cell>
          <cell r="E7585">
            <v>9</v>
          </cell>
          <cell r="F7585">
            <v>45924</v>
          </cell>
          <cell r="G7585" t="str">
            <v>(五冶建设成都盐道街中学初中部改扩建工程)四川省成都市锦江区春熙路街道盐道街4号（盐道街中学初中部）</v>
          </cell>
          <cell r="H7585" t="str">
            <v>易前刚</v>
          </cell>
          <cell r="I7585">
            <v>18228465067</v>
          </cell>
        </row>
        <row r="7586">
          <cell r="A7586" t="str">
            <v>德胜</v>
          </cell>
          <cell r="B7586" t="str">
            <v>螺纹钢</v>
          </cell>
          <cell r="C7586" t="str">
            <v>HRB400E Φ18 9m</v>
          </cell>
          <cell r="D7586" t="str">
            <v>吨</v>
          </cell>
          <cell r="E7586">
            <v>9</v>
          </cell>
          <cell r="F7586">
            <v>45924</v>
          </cell>
          <cell r="G7586" t="str">
            <v>(五冶建设成都盐道街中学初中部改扩建工程)四川省成都市锦江区春熙路街道盐道街4号（盐道街中学初中部）</v>
          </cell>
          <cell r="H7586" t="str">
            <v>易前刚</v>
          </cell>
          <cell r="I7586">
            <v>18228465067</v>
          </cell>
        </row>
        <row r="7587">
          <cell r="A7587" t="str">
            <v>德胜</v>
          </cell>
          <cell r="B7587" t="str">
            <v>螺纹钢</v>
          </cell>
          <cell r="C7587" t="str">
            <v>HRB400E Φ20 9m</v>
          </cell>
          <cell r="D7587" t="str">
            <v>吨</v>
          </cell>
          <cell r="E7587">
            <v>3</v>
          </cell>
          <cell r="F7587">
            <v>45924</v>
          </cell>
          <cell r="G7587" t="str">
            <v>(五冶建设成都盐道街中学初中部改扩建工程)四川省成都市锦江区春熙路街道盐道街4号（盐道街中学初中部）</v>
          </cell>
          <cell r="H7587" t="str">
            <v>易前刚</v>
          </cell>
          <cell r="I7587">
            <v>18228465067</v>
          </cell>
        </row>
        <row r="7588">
          <cell r="A7588" t="str">
            <v>德胜</v>
          </cell>
          <cell r="B7588" t="str">
            <v>螺纹钢</v>
          </cell>
          <cell r="C7588" t="str">
            <v>HRB400E Φ22 9m</v>
          </cell>
          <cell r="D7588" t="str">
            <v>吨</v>
          </cell>
          <cell r="E7588">
            <v>6</v>
          </cell>
          <cell r="F7588">
            <v>45924</v>
          </cell>
          <cell r="G7588" t="str">
            <v>(五冶建设成都盐道街中学初中部改扩建工程)四川省成都市锦江区春熙路街道盐道街4号（盐道街中学初中部）</v>
          </cell>
          <cell r="H7588" t="str">
            <v>易前刚</v>
          </cell>
          <cell r="I7588">
            <v>18228465067</v>
          </cell>
        </row>
        <row r="7589">
          <cell r="A7589" t="str">
            <v>德胜恒嘉</v>
          </cell>
          <cell r="B7589" t="str">
            <v>螺纹钢</v>
          </cell>
          <cell r="C7589" t="str">
            <v>HRB400E  16  12m</v>
          </cell>
          <cell r="D7589" t="str">
            <v>吨</v>
          </cell>
          <cell r="E7589">
            <v>35</v>
          </cell>
          <cell r="F7589">
            <v>45924</v>
          </cell>
          <cell r="G7589" t="str">
            <v>（中铁广州局-资乐高速5标）四川省乐山市井研县希望大道116号</v>
          </cell>
          <cell r="H7589" t="str">
            <v>廖俊杰</v>
          </cell>
          <cell r="I7589">
            <v>15775100965</v>
          </cell>
        </row>
        <row r="7590">
          <cell r="A7590" t="str">
            <v>德胜恒嘉</v>
          </cell>
          <cell r="B7590" t="str">
            <v>螺纹钢</v>
          </cell>
          <cell r="C7590" t="str">
            <v>HRB400E  22  12m</v>
          </cell>
          <cell r="D7590" t="str">
            <v>吨</v>
          </cell>
          <cell r="E7590">
            <v>35</v>
          </cell>
          <cell r="F7590">
            <v>45924</v>
          </cell>
          <cell r="G7590" t="str">
            <v>（中铁广州局-资乐高速5标）四川省乐山市井研县希望大道116号</v>
          </cell>
          <cell r="H7590" t="str">
            <v>廖俊杰</v>
          </cell>
          <cell r="I7590">
            <v>15775100965</v>
          </cell>
        </row>
        <row r="7591">
          <cell r="A7591" t="str">
            <v>德胜恒嘉</v>
          </cell>
          <cell r="B7591" t="str">
            <v>螺纹钢</v>
          </cell>
          <cell r="C7591" t="str">
            <v>HRB500E  25  12m</v>
          </cell>
          <cell r="D7591" t="str">
            <v>吨</v>
          </cell>
          <cell r="E7591">
            <v>70</v>
          </cell>
          <cell r="F7591">
            <v>45924</v>
          </cell>
          <cell r="G7591" t="str">
            <v>（中铁广州局-资乐高速5标）四川省乐山市井研县希望大道116号</v>
          </cell>
          <cell r="H7591" t="str">
            <v>廖俊杰</v>
          </cell>
          <cell r="I7591">
            <v>15775100965</v>
          </cell>
        </row>
        <row r="7592">
          <cell r="A7592" t="str">
            <v>德胜恒嘉</v>
          </cell>
          <cell r="B7592" t="str">
            <v>螺纹钢</v>
          </cell>
          <cell r="C7592" t="str">
            <v>HRB400E  28  12m</v>
          </cell>
          <cell r="D7592" t="str">
            <v>吨</v>
          </cell>
          <cell r="E7592">
            <v>35</v>
          </cell>
          <cell r="F7592">
            <v>45924</v>
          </cell>
          <cell r="G7592" t="str">
            <v>（中铁广州局-资乐高速5标）四川省乐山市井研县希望大道116号</v>
          </cell>
          <cell r="H7592" t="str">
            <v>廖俊杰</v>
          </cell>
          <cell r="I7592">
            <v>15775100965</v>
          </cell>
        </row>
        <row r="7593">
          <cell r="A7593" t="str">
            <v>德胜恒嘉</v>
          </cell>
          <cell r="B7593" t="str">
            <v>螺纹钢</v>
          </cell>
          <cell r="C7593" t="str">
            <v>HRB400E  32  12m</v>
          </cell>
          <cell r="D7593" t="str">
            <v>吨</v>
          </cell>
          <cell r="E7593">
            <v>35</v>
          </cell>
          <cell r="F7593">
            <v>45924</v>
          </cell>
          <cell r="G7593" t="str">
            <v>（中铁广州局-资乐高速5标）四川省乐山市井研县希望大道116号</v>
          </cell>
          <cell r="H7593" t="str">
            <v>廖俊杰</v>
          </cell>
          <cell r="I7593">
            <v>15775100965</v>
          </cell>
        </row>
        <row r="7594">
          <cell r="A7594" t="str">
            <v>吉晨盛泰</v>
          </cell>
          <cell r="B7594" t="str">
            <v>螺纹钢</v>
          </cell>
          <cell r="C7594" t="str">
            <v>HRB400E Φ28</v>
          </cell>
          <cell r="D7594" t="str">
            <v>吨</v>
          </cell>
          <cell r="E7594">
            <v>32</v>
          </cell>
          <cell r="F7594">
            <v>45924</v>
          </cell>
          <cell r="G7594" t="str">
            <v>（中铁一局四公司西昭高速6标4分部）四川省凉山彝族自治州昭觉县杨日占里1#梁场</v>
          </cell>
          <cell r="H7594" t="str">
            <v>马占全</v>
          </cell>
          <cell r="I7594">
            <v>18189516473</v>
          </cell>
        </row>
        <row r="7595">
          <cell r="A7595" t="str">
            <v>吉晨盛泰</v>
          </cell>
          <cell r="B7595" t="str">
            <v>螺纹钢</v>
          </cell>
          <cell r="C7595" t="str">
            <v>HRB400E Φ20</v>
          </cell>
          <cell r="D7595" t="str">
            <v>吨</v>
          </cell>
          <cell r="E7595">
            <v>13</v>
          </cell>
          <cell r="F7595">
            <v>45924</v>
          </cell>
          <cell r="G7595" t="str">
            <v>（中铁一局四公司西昭高速6标4分部）四川省凉山彝族自治州昭觉县杨日占里1#梁场</v>
          </cell>
          <cell r="H7595" t="str">
            <v>马占全</v>
          </cell>
          <cell r="I7595">
            <v>18189516473</v>
          </cell>
        </row>
        <row r="7596">
          <cell r="A7596" t="str">
            <v>吉晨盛泰</v>
          </cell>
          <cell r="B7596" t="str">
            <v>螺纹钢</v>
          </cell>
          <cell r="C7596" t="str">
            <v>HRB400E Φ16</v>
          </cell>
          <cell r="D7596" t="str">
            <v>吨</v>
          </cell>
          <cell r="E7596">
            <v>6</v>
          </cell>
          <cell r="F7596">
            <v>45924</v>
          </cell>
          <cell r="G7596" t="str">
            <v>（中铁一局四公司西昭高速6标4分部）四川省凉山彝族自治州昭觉县杨日占里1#梁场</v>
          </cell>
          <cell r="H7596" t="str">
            <v>马占全</v>
          </cell>
          <cell r="I7596">
            <v>18189516473</v>
          </cell>
        </row>
        <row r="7597">
          <cell r="A7597" t="str">
            <v>吉晨盛泰</v>
          </cell>
          <cell r="B7597" t="str">
            <v>螺纹钢</v>
          </cell>
          <cell r="C7597" t="str">
            <v>HRB400E Φ28</v>
          </cell>
          <cell r="D7597" t="str">
            <v>吨</v>
          </cell>
          <cell r="E7597">
            <v>14</v>
          </cell>
          <cell r="F7597">
            <v>45924</v>
          </cell>
          <cell r="G7597" t="str">
            <v>（中铁一局四公司西昭高速6标4分部）四川省凉山彝族自治州昭觉县杨日占里1#梁场</v>
          </cell>
          <cell r="H7597" t="str">
            <v>马占全</v>
          </cell>
          <cell r="I7597">
            <v>18189516473</v>
          </cell>
        </row>
        <row r="7598">
          <cell r="A7598" t="str">
            <v>吉晨盛泰</v>
          </cell>
          <cell r="B7598" t="str">
            <v>螺纹钢</v>
          </cell>
          <cell r="C7598" t="str">
            <v>HRB400E Φ20</v>
          </cell>
          <cell r="D7598" t="str">
            <v>吨</v>
          </cell>
          <cell r="E7598">
            <v>4</v>
          </cell>
          <cell r="F7598">
            <v>45924</v>
          </cell>
          <cell r="G7598" t="str">
            <v>（中铁一局四公司西昭高速6标4分部）四川省凉山彝族自治州昭觉县杨日占里1#梁场</v>
          </cell>
          <cell r="H7598" t="str">
            <v>马占全</v>
          </cell>
          <cell r="I7598">
            <v>18189516473</v>
          </cell>
        </row>
        <row r="7599">
          <cell r="A7599" t="str">
            <v>吉晨盛泰</v>
          </cell>
          <cell r="B7599" t="str">
            <v>螺纹钢</v>
          </cell>
          <cell r="C7599" t="str">
            <v>HRB400E Φ12</v>
          </cell>
          <cell r="D7599" t="str">
            <v>吨</v>
          </cell>
          <cell r="E7599">
            <v>2</v>
          </cell>
          <cell r="F7599">
            <v>45924</v>
          </cell>
          <cell r="G7599" t="str">
            <v>（中铁一局四公司西昭高速6标4分部）四川省凉山彝族自治州昭觉县杨日占里1#梁场</v>
          </cell>
          <cell r="H7599" t="str">
            <v>马占全</v>
          </cell>
          <cell r="I7599">
            <v>18189516473</v>
          </cell>
        </row>
        <row r="7600">
          <cell r="A7600" t="str">
            <v>吉晨盛泰</v>
          </cell>
          <cell r="B7600" t="str">
            <v>盘圆</v>
          </cell>
          <cell r="C7600" t="str">
            <v>HPB300  Φ8</v>
          </cell>
          <cell r="D7600" t="str">
            <v>吨</v>
          </cell>
          <cell r="E7600">
            <v>8</v>
          </cell>
          <cell r="F7600">
            <v>45924</v>
          </cell>
          <cell r="G7600" t="str">
            <v>（中铁一局四公司西昭高速6标4分部）四川省凉山彝族自治州昭觉县杨日占里1#梁场</v>
          </cell>
          <cell r="H7600" t="str">
            <v>马占全</v>
          </cell>
          <cell r="I7600">
            <v>18189516473</v>
          </cell>
        </row>
        <row r="7601">
          <cell r="A7601" t="str">
            <v>德胜恒嘉</v>
          </cell>
          <cell r="B7601" t="str">
            <v>螺纹钢</v>
          </cell>
          <cell r="C7601" t="str">
            <v>HRB400E  12  9m</v>
          </cell>
          <cell r="D7601" t="str">
            <v>吨</v>
          </cell>
          <cell r="E7601">
            <v>35</v>
          </cell>
          <cell r="F7601">
            <v>45925</v>
          </cell>
          <cell r="G7601" t="str">
            <v>（中铁广州局-资乐高速5标）四川省乐山市井研县希望大道116号</v>
          </cell>
          <cell r="H7601" t="str">
            <v>廖俊杰</v>
          </cell>
          <cell r="I7601">
            <v>15775100965</v>
          </cell>
        </row>
        <row r="7602">
          <cell r="A7602" t="str">
            <v>德胜恒嘉</v>
          </cell>
          <cell r="B7602" t="str">
            <v>螺纹钢</v>
          </cell>
          <cell r="C7602" t="str">
            <v>HRB400E  16  9m</v>
          </cell>
          <cell r="D7602" t="str">
            <v>吨</v>
          </cell>
          <cell r="E7602">
            <v>30</v>
          </cell>
          <cell r="F7602">
            <v>45925</v>
          </cell>
          <cell r="G7602" t="str">
            <v>（中铁广州局-资乐高速5标）四川省乐山市井研县希望大道116号</v>
          </cell>
          <cell r="H7602" t="str">
            <v>廖俊杰</v>
          </cell>
          <cell r="I7602">
            <v>15775100965</v>
          </cell>
        </row>
        <row r="7603">
          <cell r="A7603" t="str">
            <v>德胜恒嘉</v>
          </cell>
          <cell r="B7603" t="str">
            <v>螺纹钢</v>
          </cell>
          <cell r="C7603" t="str">
            <v>HRB400E  20  9m</v>
          </cell>
          <cell r="D7603" t="str">
            <v>吨</v>
          </cell>
          <cell r="E7603">
            <v>5</v>
          </cell>
          <cell r="F7603">
            <v>45925</v>
          </cell>
          <cell r="G7603" t="str">
            <v>（中铁广州局-资乐高速5标）四川省乐山市井研县希望大道116号</v>
          </cell>
          <cell r="H7603" t="str">
            <v>廖俊杰</v>
          </cell>
          <cell r="I7603">
            <v>15775100965</v>
          </cell>
        </row>
        <row r="7604">
          <cell r="A7604" t="str">
            <v>德胜恒嘉</v>
          </cell>
          <cell r="B7604" t="str">
            <v>螺纹钢</v>
          </cell>
          <cell r="C7604" t="str">
            <v>HRB400E Φ20×9米</v>
          </cell>
          <cell r="D7604" t="str">
            <v>吨</v>
          </cell>
          <cell r="E7604">
            <v>70</v>
          </cell>
          <cell r="F7604">
            <v>45925</v>
          </cell>
          <cell r="G7604" t="str">
            <v>（自永1标八局二分公司钢筋棚）四川省自贡市大安区牛佛镇</v>
          </cell>
          <cell r="H7604" t="str">
            <v>王君杰</v>
          </cell>
          <cell r="I7604">
            <v>18919619850</v>
          </cell>
        </row>
        <row r="7605">
          <cell r="A7605" t="str">
            <v>德胜恒嘉</v>
          </cell>
          <cell r="B7605" t="str">
            <v>螺纹钢</v>
          </cell>
          <cell r="C7605" t="str">
            <v>HRB400E Φ32×9米</v>
          </cell>
          <cell r="D7605" t="str">
            <v>吨</v>
          </cell>
          <cell r="E7605">
            <v>35</v>
          </cell>
          <cell r="F7605">
            <v>45925</v>
          </cell>
          <cell r="G7605" t="str">
            <v>（自永1标八局二分公司钢筋棚）四川省自贡市大安区牛佛镇</v>
          </cell>
          <cell r="H7605" t="str">
            <v>王君杰</v>
          </cell>
          <cell r="I7605">
            <v>18919619850</v>
          </cell>
        </row>
        <row r="7606">
          <cell r="A7606" t="str">
            <v>德胜恒嘉</v>
          </cell>
          <cell r="B7606" t="str">
            <v>螺纹钢</v>
          </cell>
          <cell r="C7606" t="str">
            <v>HRB500E Φ28×12米</v>
          </cell>
          <cell r="D7606" t="str">
            <v>吨</v>
          </cell>
          <cell r="E7606">
            <v>105</v>
          </cell>
          <cell r="F7606">
            <v>45925</v>
          </cell>
          <cell r="G7606" t="str">
            <v>（自永2标九局西南分公司钢筋棚）四川省自贡市骑龙镇大湾村</v>
          </cell>
          <cell r="H7606" t="str">
            <v>高彦彬</v>
          </cell>
          <cell r="I7606">
            <v>13835906370</v>
          </cell>
        </row>
        <row r="7607">
          <cell r="A7607" t="str">
            <v>德胜恒嘉</v>
          </cell>
          <cell r="B7607" t="str">
            <v>螺纹钢</v>
          </cell>
          <cell r="C7607" t="str">
            <v>HRB400E Φ28×9米</v>
          </cell>
          <cell r="D7607" t="str">
            <v>吨</v>
          </cell>
          <cell r="E7607">
            <v>70</v>
          </cell>
          <cell r="F7607">
            <v>45925</v>
          </cell>
          <cell r="G7607" t="str">
            <v>自永4标一局四公司（四川省内江市隆昌市金鹅街道自永4标一局四公司钢筋棚）</v>
          </cell>
          <cell r="H7607" t="str">
            <v>郝优</v>
          </cell>
          <cell r="I7607">
            <v>13891371707</v>
          </cell>
        </row>
        <row r="7608">
          <cell r="A7608" t="str">
            <v>德胜恒嘉</v>
          </cell>
          <cell r="B7608" t="str">
            <v>螺纹钢</v>
          </cell>
          <cell r="C7608" t="str">
            <v>HRB400E Φ20×12米</v>
          </cell>
          <cell r="D7608" t="str">
            <v>吨</v>
          </cell>
          <cell r="E7608">
            <v>35</v>
          </cell>
          <cell r="F7608">
            <v>45925</v>
          </cell>
          <cell r="G7608" t="str">
            <v>自永4标一局四公司（四川省内江市隆昌市金鹅街道自永4标一局四公司钢筋棚）</v>
          </cell>
          <cell r="H7608" t="str">
            <v>郝优</v>
          </cell>
          <cell r="I7608">
            <v>13891371707</v>
          </cell>
        </row>
        <row r="7609">
          <cell r="A7609" t="str">
            <v>德胜</v>
          </cell>
          <cell r="B7609" t="str">
            <v>螺纹钢</v>
          </cell>
          <cell r="C7609" t="str">
            <v>HRB400EФ20*9m</v>
          </cell>
          <cell r="D7609" t="str">
            <v>吨</v>
          </cell>
          <cell r="E7609">
            <v>12</v>
          </cell>
          <cell r="F7609">
            <v>45925</v>
          </cell>
          <cell r="G7609" t="str">
            <v>（中铁三局集团有限公司成绵乐客专乐山站站房改扩建项目经理部）四川省乐山市市中区瑞祥路与至乐路交叉口西侧</v>
          </cell>
          <cell r="H7609" t="str">
            <v>王鹏</v>
          </cell>
          <cell r="I7609" t="str">
            <v>153 4056 0935</v>
          </cell>
        </row>
        <row r="7610">
          <cell r="A7610" t="str">
            <v>德胜</v>
          </cell>
          <cell r="B7610" t="str">
            <v>螺纹钢</v>
          </cell>
          <cell r="C7610" t="str">
            <v>HRB400EФ28*9m</v>
          </cell>
          <cell r="D7610" t="str">
            <v>吨</v>
          </cell>
          <cell r="E7610">
            <v>6</v>
          </cell>
          <cell r="F7610">
            <v>45925</v>
          </cell>
          <cell r="G7610" t="str">
            <v>（中铁三局集团有限公司成绵乐客专乐山站站房改扩建项目经理部）四川省乐山市市中区瑞祥路与至乐路交叉口西侧</v>
          </cell>
          <cell r="H7610" t="str">
            <v>王鹏</v>
          </cell>
          <cell r="I7610" t="str">
            <v>153 4056 0935</v>
          </cell>
        </row>
        <row r="7611">
          <cell r="A7611" t="str">
            <v>德胜</v>
          </cell>
          <cell r="B7611" t="str">
            <v>螺纹钢</v>
          </cell>
          <cell r="C7611" t="str">
            <v>HRB400EФ32*9m</v>
          </cell>
          <cell r="D7611" t="str">
            <v>吨</v>
          </cell>
          <cell r="E7611">
            <v>17</v>
          </cell>
          <cell r="F7611">
            <v>45925</v>
          </cell>
          <cell r="G7611" t="str">
            <v>（中铁三局集团有限公司成绵乐客专乐山站站房改扩建项目经理部）四川省乐山市市中区瑞祥路与至乐路交叉口西侧</v>
          </cell>
          <cell r="H7611" t="str">
            <v>王鹏</v>
          </cell>
          <cell r="I7611" t="str">
            <v>153 4056 0935</v>
          </cell>
        </row>
        <row r="7612">
          <cell r="A7612" t="str">
            <v>德胜恒嘉</v>
          </cell>
          <cell r="B7612" t="str">
            <v>螺纹钢</v>
          </cell>
          <cell r="C7612" t="str">
            <v>HRB400EФ16*9m</v>
          </cell>
          <cell r="D7612" t="str">
            <v>吨</v>
          </cell>
          <cell r="E7612">
            <v>35</v>
          </cell>
          <cell r="F7612">
            <v>45925</v>
          </cell>
          <cell r="G7612" t="str">
            <v>（中铁八局康新高速TJ4-1标）四川省甘孜州康定市新都桥镇超限载检测站</v>
          </cell>
          <cell r="H7612" t="str">
            <v>刘俊</v>
          </cell>
          <cell r="I7612">
            <v>18587764925</v>
          </cell>
        </row>
        <row r="7613">
          <cell r="A7613" t="str">
            <v>德胜恒嘉</v>
          </cell>
          <cell r="B7613" t="str">
            <v>螺纹钢</v>
          </cell>
          <cell r="C7613" t="str">
            <v>HRB400EФ14*9m</v>
          </cell>
          <cell r="D7613" t="str">
            <v>吨</v>
          </cell>
          <cell r="E7613">
            <v>35</v>
          </cell>
          <cell r="F7613">
            <v>45925</v>
          </cell>
          <cell r="G7613" t="str">
            <v>（中铁一局四公司康新高速TJ1-1标雅加梗隧道）四川省甘孜州康定市雅加梗路基</v>
          </cell>
          <cell r="H7613" t="str">
            <v>范国义</v>
          </cell>
          <cell r="I7613">
            <v>15897676433</v>
          </cell>
        </row>
        <row r="7614">
          <cell r="A7614" t="str">
            <v>德胜</v>
          </cell>
          <cell r="B7614" t="str">
            <v>螺纹钢</v>
          </cell>
          <cell r="C7614" t="str">
            <v>HRB400E Φ14 9m</v>
          </cell>
          <cell r="D7614" t="str">
            <v>吨</v>
          </cell>
          <cell r="E7614">
            <v>8</v>
          </cell>
          <cell r="F7614">
            <v>45925</v>
          </cell>
          <cell r="G7614" t="str">
            <v>(五冶建设龙泉驿一医院配套建设工程)成都市龙泉驿区董朗路69号龙泉驿一医院5号门</v>
          </cell>
          <cell r="H7614" t="str">
            <v>孙敏</v>
          </cell>
          <cell r="I7614">
            <v>13617695006</v>
          </cell>
        </row>
        <row r="7615">
          <cell r="A7615" t="str">
            <v>德胜</v>
          </cell>
          <cell r="B7615" t="str">
            <v>螺纹钢</v>
          </cell>
          <cell r="C7615" t="str">
            <v>HRB400E Φ18 9m</v>
          </cell>
          <cell r="D7615" t="str">
            <v>吨</v>
          </cell>
          <cell r="E7615">
            <v>6</v>
          </cell>
          <cell r="F7615">
            <v>45925</v>
          </cell>
          <cell r="G7615" t="str">
            <v>(五冶建设龙泉驿一医院配套建设工程)成都市龙泉驿区董朗路69号龙泉驿一医院5号门</v>
          </cell>
          <cell r="H7615" t="str">
            <v>孙敏</v>
          </cell>
          <cell r="I7615">
            <v>13617695006</v>
          </cell>
        </row>
        <row r="7616">
          <cell r="A7616" t="str">
            <v>德胜</v>
          </cell>
          <cell r="B7616" t="str">
            <v>螺纹钢</v>
          </cell>
          <cell r="C7616" t="str">
            <v>HRB400E Φ20 9m</v>
          </cell>
          <cell r="D7616" t="str">
            <v>吨</v>
          </cell>
          <cell r="E7616">
            <v>13</v>
          </cell>
          <cell r="F7616">
            <v>45925</v>
          </cell>
          <cell r="G7616" t="str">
            <v>(五冶建设龙泉驿一医院配套建设工程)成都市龙泉驿区董朗路69号龙泉驿一医院5号门</v>
          </cell>
          <cell r="H7616" t="str">
            <v>孙敏</v>
          </cell>
          <cell r="I7616">
            <v>13617695006</v>
          </cell>
        </row>
        <row r="7617">
          <cell r="A7617" t="str">
            <v>德胜</v>
          </cell>
          <cell r="B7617" t="str">
            <v>螺纹钢</v>
          </cell>
          <cell r="C7617" t="str">
            <v>HRB400E Φ32 9m</v>
          </cell>
          <cell r="D7617" t="str">
            <v>吨</v>
          </cell>
          <cell r="E7617">
            <v>8</v>
          </cell>
          <cell r="F7617">
            <v>45925</v>
          </cell>
          <cell r="G7617" t="str">
            <v>(五冶建设龙泉驿一医院配套建设工程)成都市龙泉驿区董朗路69号龙泉驿一医院5号门</v>
          </cell>
          <cell r="H7617" t="str">
            <v>孙敏</v>
          </cell>
          <cell r="I7617">
            <v>13617695006</v>
          </cell>
        </row>
        <row r="7618">
          <cell r="A7618" t="str">
            <v>德胜</v>
          </cell>
          <cell r="B7618" t="str">
            <v>螺纹钢</v>
          </cell>
          <cell r="C7618" t="str">
            <v>HRB500E Φ14</v>
          </cell>
          <cell r="D7618" t="str">
            <v>吨</v>
          </cell>
          <cell r="E7618">
            <v>2</v>
          </cell>
          <cell r="F7618">
            <v>45925</v>
          </cell>
          <cell r="G7618" t="str">
            <v>(五冶建设龙泉驿一医院配套建设工程)成都市龙泉驿区董朗路69号龙泉驿一医院5号门</v>
          </cell>
          <cell r="H7618" t="str">
            <v>孙敏</v>
          </cell>
          <cell r="I7618">
            <v>13617695006</v>
          </cell>
        </row>
        <row r="7619">
          <cell r="A7619" t="str">
            <v>德胜</v>
          </cell>
          <cell r="B7619" t="str">
            <v>螺纹钢</v>
          </cell>
          <cell r="C7619" t="str">
            <v>HRB500E Φ16</v>
          </cell>
          <cell r="D7619" t="str">
            <v>吨</v>
          </cell>
          <cell r="E7619">
            <v>2</v>
          </cell>
          <cell r="F7619">
            <v>45925</v>
          </cell>
          <cell r="G7619" t="str">
            <v>(五冶建设龙泉驿一医院配套建设工程)成都市龙泉驿区董朗路69号龙泉驿一医院5号门</v>
          </cell>
          <cell r="H7619" t="str">
            <v>孙敏</v>
          </cell>
          <cell r="I7619">
            <v>13617695006</v>
          </cell>
        </row>
        <row r="7620">
          <cell r="A7620" t="str">
            <v>德胜</v>
          </cell>
          <cell r="B7620" t="str">
            <v>螺纹钢</v>
          </cell>
          <cell r="C7620" t="str">
            <v>HRB500E Φ18</v>
          </cell>
          <cell r="D7620" t="str">
            <v>吨</v>
          </cell>
          <cell r="E7620">
            <v>3</v>
          </cell>
          <cell r="F7620">
            <v>45925</v>
          </cell>
          <cell r="G7620" t="str">
            <v>(五冶建设龙泉驿一医院配套建设工程)成都市龙泉驿区董朗路69号龙泉驿一医院5号门</v>
          </cell>
          <cell r="H7620" t="str">
            <v>孙敏</v>
          </cell>
          <cell r="I7620">
            <v>13617695006</v>
          </cell>
        </row>
        <row r="7621">
          <cell r="A7621" t="str">
            <v>德胜</v>
          </cell>
          <cell r="B7621" t="str">
            <v>螺纹钢</v>
          </cell>
          <cell r="C7621" t="str">
            <v>HRB500E Φ20</v>
          </cell>
          <cell r="D7621" t="str">
            <v>吨</v>
          </cell>
          <cell r="E7621">
            <v>3</v>
          </cell>
          <cell r="F7621">
            <v>45925</v>
          </cell>
          <cell r="G7621" t="str">
            <v>(五冶建设龙泉驿一医院配套建设工程)成都市龙泉驿区董朗路69号龙泉驿一医院5号门</v>
          </cell>
          <cell r="H7621" t="str">
            <v>孙敏</v>
          </cell>
          <cell r="I7621">
            <v>13617695006</v>
          </cell>
        </row>
        <row r="7622">
          <cell r="A7622" t="str">
            <v>德胜</v>
          </cell>
          <cell r="B7622" t="str">
            <v>螺纹钢</v>
          </cell>
          <cell r="C7622" t="str">
            <v>HRB500E Φ22</v>
          </cell>
          <cell r="D7622" t="str">
            <v>吨</v>
          </cell>
          <cell r="E7622">
            <v>3</v>
          </cell>
          <cell r="F7622">
            <v>45925</v>
          </cell>
          <cell r="G7622" t="str">
            <v>(五冶建设龙泉驿一医院配套建设工程)成都市龙泉驿区董朗路69号龙泉驿一医院5号门</v>
          </cell>
          <cell r="H7622" t="str">
            <v>孙敏</v>
          </cell>
          <cell r="I7622">
            <v>13617695006</v>
          </cell>
        </row>
        <row r="7623">
          <cell r="A7623" t="str">
            <v>德胜</v>
          </cell>
          <cell r="B7623" t="str">
            <v>螺纹钢</v>
          </cell>
          <cell r="C7623" t="str">
            <v>HRB500E Φ25</v>
          </cell>
          <cell r="D7623" t="str">
            <v>吨</v>
          </cell>
          <cell r="E7623">
            <v>20</v>
          </cell>
          <cell r="F7623">
            <v>45925</v>
          </cell>
          <cell r="G7623" t="str">
            <v>(五冶建设龙泉驿一医院配套建设工程)成都市龙泉驿区董朗路69号龙泉驿一医院5号门</v>
          </cell>
          <cell r="H7623" t="str">
            <v>孙敏</v>
          </cell>
          <cell r="I7623">
            <v>13617695006</v>
          </cell>
        </row>
        <row r="7624">
          <cell r="A7624" t="str">
            <v>德胜</v>
          </cell>
          <cell r="B7624" t="str">
            <v>螺纹钢</v>
          </cell>
          <cell r="C7624" t="str">
            <v>HRB500E Φ25</v>
          </cell>
          <cell r="D7624" t="str">
            <v>吨</v>
          </cell>
          <cell r="E7624">
            <v>18</v>
          </cell>
          <cell r="F7624">
            <v>45925</v>
          </cell>
          <cell r="G7624" t="str">
            <v>(乐山市校地共建产教融合基地建设项目一标段)四川省乐山市市中区苏稽镇周山嘴</v>
          </cell>
          <cell r="H7624" t="str">
            <v>范增云</v>
          </cell>
          <cell r="I7624">
            <v>13668153241</v>
          </cell>
        </row>
        <row r="7625">
          <cell r="A7625" t="str">
            <v>德胜</v>
          </cell>
          <cell r="B7625" t="str">
            <v>螺纹钢</v>
          </cell>
          <cell r="C7625" t="str">
            <v>HRB500E Φ28</v>
          </cell>
          <cell r="D7625" t="str">
            <v>吨</v>
          </cell>
          <cell r="E7625">
            <v>15</v>
          </cell>
          <cell r="F7625">
            <v>45925</v>
          </cell>
          <cell r="G7625" t="str">
            <v>(乐山市校地共建产教融合基地建设项目一标段)四川省乐山市市中区苏稽镇周山嘴</v>
          </cell>
          <cell r="H7625" t="str">
            <v>范增云</v>
          </cell>
          <cell r="I7625">
            <v>13668153241</v>
          </cell>
        </row>
        <row r="7626">
          <cell r="A7626" t="str">
            <v>德胜</v>
          </cell>
          <cell r="B7626" t="str">
            <v>螺纹钢</v>
          </cell>
          <cell r="C7626" t="str">
            <v>HRB500E Φ32</v>
          </cell>
          <cell r="D7626" t="str">
            <v>吨</v>
          </cell>
          <cell r="E7626">
            <v>10</v>
          </cell>
          <cell r="F7626">
            <v>45925</v>
          </cell>
          <cell r="G7626" t="str">
            <v>(乐山市校地共建产教融合基地建设项目一标段)四川省乐山市市中区苏稽镇周山嘴</v>
          </cell>
          <cell r="H7626" t="str">
            <v>范增云</v>
          </cell>
          <cell r="I7626">
            <v>13668153241</v>
          </cell>
        </row>
        <row r="7627">
          <cell r="A7627" t="str">
            <v>德胜</v>
          </cell>
          <cell r="B7627" t="str">
            <v>螺纹钢</v>
          </cell>
          <cell r="C7627" t="str">
            <v>HRB500E Φ25 12m</v>
          </cell>
          <cell r="D7627" t="str">
            <v>吨</v>
          </cell>
          <cell r="E7627">
            <v>10</v>
          </cell>
          <cell r="F7627">
            <v>45925</v>
          </cell>
          <cell r="G7627" t="str">
            <v>(乐山市校地共建产教融合基地建设项目一标段)四川省乐山市市中区苏稽镇周山嘴</v>
          </cell>
          <cell r="H7627" t="str">
            <v>范增云</v>
          </cell>
          <cell r="I7627">
            <v>13668153241</v>
          </cell>
        </row>
        <row r="7628">
          <cell r="A7628" t="str">
            <v>德胜</v>
          </cell>
          <cell r="B7628" t="str">
            <v>螺纹钢</v>
          </cell>
          <cell r="C7628" t="str">
            <v>HRB500E Φ28 12m</v>
          </cell>
          <cell r="D7628" t="str">
            <v>吨</v>
          </cell>
          <cell r="E7628">
            <v>18</v>
          </cell>
          <cell r="F7628">
            <v>45925</v>
          </cell>
          <cell r="G7628" t="str">
            <v>(乐山市校地共建产教融合基地建设项目一标段)四川省乐山市市中区苏稽镇周山嘴</v>
          </cell>
          <cell r="H7628" t="str">
            <v>范增云</v>
          </cell>
          <cell r="I7628">
            <v>13668153241</v>
          </cell>
        </row>
        <row r="7629">
          <cell r="A7629" t="str">
            <v>德胜</v>
          </cell>
          <cell r="B7629" t="str">
            <v>螺纹钢</v>
          </cell>
          <cell r="C7629" t="str">
            <v>HRB400E Φ12 9m</v>
          </cell>
          <cell r="D7629" t="str">
            <v>吨</v>
          </cell>
          <cell r="E7629">
            <v>10</v>
          </cell>
          <cell r="F7629">
            <v>45925</v>
          </cell>
          <cell r="G7629" t="str">
            <v>(宜宾兴港三江新区长江工业园保障性租赁住房建设项目-土建)四川省宜宾市翠屏区永善路南段宜宾市三江新区长江工业园区</v>
          </cell>
          <cell r="H7629" t="str">
            <v>赵元虎</v>
          </cell>
          <cell r="I7629">
            <v>13684167136</v>
          </cell>
        </row>
        <row r="7630">
          <cell r="A7630" t="str">
            <v>德胜</v>
          </cell>
          <cell r="B7630" t="str">
            <v>螺纹钢</v>
          </cell>
          <cell r="C7630" t="str">
            <v>HRB400E Φ14 9m</v>
          </cell>
          <cell r="D7630" t="str">
            <v>吨</v>
          </cell>
          <cell r="E7630">
            <v>10</v>
          </cell>
          <cell r="F7630">
            <v>45925</v>
          </cell>
          <cell r="G7630" t="str">
            <v>(宜宾兴港三江新区长江工业园保障性租赁住房建设项目-土建)四川省宜宾市翠屏区永善路南段宜宾市三江新区长江工业园区</v>
          </cell>
          <cell r="H7630" t="str">
            <v>赵元虎</v>
          </cell>
          <cell r="I7630">
            <v>13684167136</v>
          </cell>
        </row>
        <row r="7631">
          <cell r="A7631" t="str">
            <v>德胜</v>
          </cell>
          <cell r="B7631" t="str">
            <v>螺纹钢</v>
          </cell>
          <cell r="C7631" t="str">
            <v>HRB400E Φ16 9m</v>
          </cell>
          <cell r="D7631" t="str">
            <v>吨</v>
          </cell>
          <cell r="E7631">
            <v>10</v>
          </cell>
          <cell r="F7631">
            <v>45925</v>
          </cell>
          <cell r="G7631" t="str">
            <v>(宜宾兴港三江新区长江工业园保障性租赁住房建设项目-土建)四川省宜宾市翠屏区永善路南段宜宾市三江新区长江工业园区</v>
          </cell>
          <cell r="H7631" t="str">
            <v>赵元虎</v>
          </cell>
          <cell r="I7631">
            <v>13684167136</v>
          </cell>
        </row>
        <row r="7632">
          <cell r="A7632" t="str">
            <v>德胜</v>
          </cell>
          <cell r="B7632" t="str">
            <v>螺纹钢</v>
          </cell>
          <cell r="C7632" t="str">
            <v>HRB400E Φ18 9m</v>
          </cell>
          <cell r="D7632" t="str">
            <v>吨</v>
          </cell>
          <cell r="E7632">
            <v>10</v>
          </cell>
          <cell r="F7632">
            <v>45925</v>
          </cell>
          <cell r="G7632" t="str">
            <v>(宜宾兴港三江新区长江工业园保障性租赁住房建设项目-土建)四川省宜宾市翠屏区永善路南段宜宾市三江新区长江工业园区</v>
          </cell>
          <cell r="H7632" t="str">
            <v>赵元虎</v>
          </cell>
          <cell r="I7632">
            <v>13684167136</v>
          </cell>
        </row>
        <row r="7633">
          <cell r="A7633" t="str">
            <v>德胜</v>
          </cell>
          <cell r="B7633" t="str">
            <v>螺纹钢</v>
          </cell>
          <cell r="C7633" t="str">
            <v>HRB400E Φ20 9m</v>
          </cell>
          <cell r="D7633" t="str">
            <v>吨</v>
          </cell>
          <cell r="E7633">
            <v>10</v>
          </cell>
          <cell r="F7633">
            <v>45925</v>
          </cell>
          <cell r="G7633" t="str">
            <v>(宜宾兴港三江新区长江工业园保障性租赁住房建设项目-土建)四川省宜宾市翠屏区永善路南段宜宾市三江新区长江工业园区</v>
          </cell>
          <cell r="H7633" t="str">
            <v>赵元虎</v>
          </cell>
          <cell r="I7633">
            <v>13684167136</v>
          </cell>
        </row>
        <row r="7634">
          <cell r="A7634" t="str">
            <v>德胜</v>
          </cell>
          <cell r="B7634" t="str">
            <v>螺纹钢</v>
          </cell>
          <cell r="C7634" t="str">
            <v>HRB400E Φ22 9m</v>
          </cell>
          <cell r="D7634" t="str">
            <v>吨</v>
          </cell>
          <cell r="E7634">
            <v>10</v>
          </cell>
          <cell r="F7634">
            <v>45925</v>
          </cell>
          <cell r="G7634" t="str">
            <v>(宜宾兴港三江新区长江工业园保障性租赁住房建设项目-土建)四川省宜宾市翠屏区永善路南段宜宾市三江新区长江工业园区</v>
          </cell>
          <cell r="H7634" t="str">
            <v>赵元虎</v>
          </cell>
          <cell r="I7634">
            <v>13684167136</v>
          </cell>
        </row>
        <row r="7635">
          <cell r="A7635" t="str">
            <v>德胜</v>
          </cell>
          <cell r="B7635" t="str">
            <v>螺纹钢</v>
          </cell>
          <cell r="C7635" t="str">
            <v>HRB400E Φ25 9m</v>
          </cell>
          <cell r="D7635" t="str">
            <v>吨</v>
          </cell>
          <cell r="E7635">
            <v>10</v>
          </cell>
          <cell r="F7635">
            <v>45925</v>
          </cell>
          <cell r="G7635" t="str">
            <v>(宜宾兴港三江新区长江工业园保障性租赁住房建设项目-土建)四川省宜宾市翠屏区永善路南段宜宾市三江新区长江工业园区</v>
          </cell>
          <cell r="H7635" t="str">
            <v>赵元虎</v>
          </cell>
          <cell r="I7635">
            <v>13684167136</v>
          </cell>
        </row>
        <row r="7636">
          <cell r="A7636" t="str">
            <v>晋邦</v>
          </cell>
          <cell r="B7636" t="str">
            <v>盘螺</v>
          </cell>
          <cell r="C7636" t="str">
            <v>HRB400E Φ6</v>
          </cell>
          <cell r="D7636" t="str">
            <v>吨</v>
          </cell>
          <cell r="E7636">
            <v>6</v>
          </cell>
          <cell r="F7636">
            <v>45925</v>
          </cell>
          <cell r="G7636" t="str">
            <v>（商投建工达州中医药科技园-4工区-9号楼）达州市通川区达州中医药职业学院犀牛大道北段</v>
          </cell>
          <cell r="H7636" t="str">
            <v>张扬</v>
          </cell>
          <cell r="I7636">
            <v>18381904567</v>
          </cell>
        </row>
        <row r="7637">
          <cell r="A7637" t="str">
            <v>晋邦</v>
          </cell>
          <cell r="B7637" t="str">
            <v>盘螺</v>
          </cell>
          <cell r="C7637" t="str">
            <v>HRB400E Φ8</v>
          </cell>
          <cell r="D7637" t="str">
            <v>吨</v>
          </cell>
          <cell r="E7637">
            <v>21</v>
          </cell>
          <cell r="F7637">
            <v>45925</v>
          </cell>
          <cell r="G7637" t="str">
            <v>（商投建工达州中医药科技园-4工区-9号楼）达州市通川区达州中医药职业学院犀牛大道北段</v>
          </cell>
          <cell r="H7637" t="str">
            <v>张扬</v>
          </cell>
          <cell r="I7637">
            <v>18381904567</v>
          </cell>
        </row>
        <row r="7638">
          <cell r="A7638" t="str">
            <v>晋邦</v>
          </cell>
          <cell r="B7638" t="str">
            <v>盘螺</v>
          </cell>
          <cell r="C7638" t="str">
            <v>HRB400E Φ10</v>
          </cell>
          <cell r="D7638" t="str">
            <v>吨</v>
          </cell>
          <cell r="E7638">
            <v>10</v>
          </cell>
          <cell r="F7638">
            <v>45925</v>
          </cell>
          <cell r="G7638" t="str">
            <v>（商投建工达州中医药科技园-4工区-9号楼）达州市通川区达州中医药职业学院犀牛大道北段</v>
          </cell>
          <cell r="H7638" t="str">
            <v>张扬</v>
          </cell>
          <cell r="I7638">
            <v>18381904567</v>
          </cell>
        </row>
        <row r="7639">
          <cell r="A7639" t="str">
            <v>达钢</v>
          </cell>
          <cell r="B7639" t="str">
            <v>盘螺</v>
          </cell>
          <cell r="C7639" t="str">
            <v>HRB400E Φ6</v>
          </cell>
          <cell r="D7639" t="str">
            <v>吨</v>
          </cell>
          <cell r="E7639">
            <v>3</v>
          </cell>
          <cell r="F7639">
            <v>45925</v>
          </cell>
          <cell r="G7639" t="str">
            <v>（商投建工达州中医药科技园-1工区）达州市通川区达州中医药职业学院犀牛大道北段</v>
          </cell>
          <cell r="H7639" t="str">
            <v>程黄刚</v>
          </cell>
          <cell r="I7639">
            <v>15108211617</v>
          </cell>
        </row>
        <row r="7640">
          <cell r="A7640" t="str">
            <v>达钢</v>
          </cell>
          <cell r="B7640" t="str">
            <v>盘螺</v>
          </cell>
          <cell r="C7640" t="str">
            <v>HRB400E Φ8</v>
          </cell>
          <cell r="D7640" t="str">
            <v>吨</v>
          </cell>
          <cell r="E7640">
            <v>15</v>
          </cell>
          <cell r="F7640">
            <v>45925</v>
          </cell>
          <cell r="G7640" t="str">
            <v>（商投建工达州中医药科技园-1工区）达州市通川区达州中医药职业学院犀牛大道北段</v>
          </cell>
          <cell r="H7640" t="str">
            <v>程黄刚</v>
          </cell>
          <cell r="I7640">
            <v>15108211617</v>
          </cell>
        </row>
        <row r="7641">
          <cell r="A7641" t="str">
            <v>达钢</v>
          </cell>
          <cell r="B7641" t="str">
            <v>螺纹钢</v>
          </cell>
          <cell r="C7641" t="str">
            <v>HRB400E Φ12 9m</v>
          </cell>
          <cell r="D7641" t="str">
            <v>吨</v>
          </cell>
          <cell r="E7641">
            <v>9</v>
          </cell>
          <cell r="F7641">
            <v>45925</v>
          </cell>
          <cell r="G7641" t="str">
            <v>（商投建工达州中医药科技园-1工区）达州市通川区达州中医药职业学院犀牛大道北段</v>
          </cell>
          <cell r="H7641" t="str">
            <v>程黄刚</v>
          </cell>
          <cell r="I7641">
            <v>15108211617</v>
          </cell>
        </row>
        <row r="7642">
          <cell r="A7642" t="str">
            <v>达钢</v>
          </cell>
          <cell r="B7642" t="str">
            <v>螺纹钢</v>
          </cell>
          <cell r="C7642" t="str">
            <v>HRB400E Φ16 9m</v>
          </cell>
          <cell r="D7642" t="str">
            <v>吨</v>
          </cell>
          <cell r="E7642">
            <v>9</v>
          </cell>
          <cell r="F7642">
            <v>45925</v>
          </cell>
          <cell r="G7642" t="str">
            <v>（商投建工达州中医药科技园-1工区）达州市通川区达州中医药职业学院犀牛大道北段</v>
          </cell>
          <cell r="H7642" t="str">
            <v>程黄刚</v>
          </cell>
          <cell r="I7642">
            <v>15108211617</v>
          </cell>
        </row>
        <row r="7643">
          <cell r="A7643" t="str">
            <v>达钢</v>
          </cell>
          <cell r="B7643" t="str">
            <v>螺纹钢</v>
          </cell>
          <cell r="C7643" t="str">
            <v>HRB400E Φ22 9m</v>
          </cell>
          <cell r="D7643" t="str">
            <v>吨</v>
          </cell>
          <cell r="E7643">
            <v>15</v>
          </cell>
          <cell r="F7643">
            <v>45925</v>
          </cell>
          <cell r="G7643" t="str">
            <v>（商投建工达州中医药科技园-1工区）达州市通川区达州中医药职业学院犀牛大道北段</v>
          </cell>
          <cell r="H7643" t="str">
            <v>程黄刚</v>
          </cell>
          <cell r="I7643">
            <v>15108211617</v>
          </cell>
        </row>
        <row r="7644">
          <cell r="A7644" t="str">
            <v>达钢</v>
          </cell>
          <cell r="B7644" t="str">
            <v>螺纹钢</v>
          </cell>
          <cell r="C7644" t="str">
            <v>HRB400E Φ25 9m</v>
          </cell>
          <cell r="D7644" t="str">
            <v>吨</v>
          </cell>
          <cell r="E7644">
            <v>9</v>
          </cell>
          <cell r="F7644">
            <v>45925</v>
          </cell>
          <cell r="G7644" t="str">
            <v>（商投建工达州中医药科技园-1工区）达州市通川区达州中医药职业学院犀牛大道北段</v>
          </cell>
          <cell r="H7644" t="str">
            <v>程黄刚</v>
          </cell>
          <cell r="I7644">
            <v>15108211617</v>
          </cell>
        </row>
        <row r="7645">
          <cell r="A7645" t="str">
            <v>海南海控</v>
          </cell>
          <cell r="B7645" t="str">
            <v>盘螺</v>
          </cell>
          <cell r="C7645" t="str">
            <v>HRB400EΦ10</v>
          </cell>
          <cell r="D7645" t="str">
            <v>吨</v>
          </cell>
          <cell r="E7645">
            <v>35</v>
          </cell>
          <cell r="F7645">
            <v>45925</v>
          </cell>
          <cell r="G7645" t="str">
            <v>（中铁八局康新高速TJ4-1标）四川省甘孜州康定市新都桥镇超限载检测站</v>
          </cell>
          <cell r="H7645" t="str">
            <v>刘俊</v>
          </cell>
          <cell r="I7645">
            <v>18587764925</v>
          </cell>
        </row>
        <row r="7646">
          <cell r="A7646" t="str">
            <v>湖北商贸</v>
          </cell>
          <cell r="B7646" t="str">
            <v>高线</v>
          </cell>
          <cell r="C7646" t="str">
            <v>HPB300 8mm</v>
          </cell>
          <cell r="D7646" t="str">
            <v>吨</v>
          </cell>
          <cell r="E7646">
            <v>35</v>
          </cell>
          <cell r="F7646">
            <v>45925</v>
          </cell>
          <cell r="G7646" t="str">
            <v>（中铁十局-资乐高速4标）四川省眉山市仁寿县彰加镇促进村中铁十局资乐高速1#钢筋场</v>
          </cell>
          <cell r="H7646" t="str">
            <v>杨飞</v>
          </cell>
          <cell r="I7646">
            <v>15667998777</v>
          </cell>
        </row>
        <row r="7647">
          <cell r="A7647" t="str">
            <v>湖北商贸</v>
          </cell>
          <cell r="B7647" t="str">
            <v>高线</v>
          </cell>
          <cell r="C7647" t="str">
            <v>HPB300 10mm</v>
          </cell>
          <cell r="D7647" t="str">
            <v>吨</v>
          </cell>
          <cell r="E7647">
            <v>35</v>
          </cell>
          <cell r="F7647">
            <v>45925</v>
          </cell>
          <cell r="G7647" t="str">
            <v>（中铁十局-资乐高速4标）四川省眉山市仁寿县彰加镇促进村中铁十局资乐高速1#钢筋场</v>
          </cell>
          <cell r="H7647" t="str">
            <v>杨飞</v>
          </cell>
          <cell r="I7647">
            <v>15667998777</v>
          </cell>
        </row>
        <row r="7648">
          <cell r="A7648" t="str">
            <v>湖北商贸</v>
          </cell>
          <cell r="B7648" t="str">
            <v>螺纹钢</v>
          </cell>
          <cell r="C7648" t="str">
            <v>HRB500E 25mm*12米</v>
          </cell>
          <cell r="D7648" t="str">
            <v>吨</v>
          </cell>
          <cell r="E7648">
            <v>35</v>
          </cell>
          <cell r="F7648">
            <v>45925</v>
          </cell>
          <cell r="G7648" t="str">
            <v>（中铁十局-资乐高速4标）四川省眉山市仁寿县彰加镇促进村中铁十局资乐高速1#钢筋场</v>
          </cell>
          <cell r="H7648" t="str">
            <v>杨飞</v>
          </cell>
          <cell r="I7648">
            <v>15667998777</v>
          </cell>
        </row>
        <row r="7649">
          <cell r="A7649" t="str">
            <v>润耀</v>
          </cell>
          <cell r="B7649" t="str">
            <v>螺纹钢</v>
          </cell>
          <cell r="C7649" t="str">
            <v>HRB500E Φ28</v>
          </cell>
          <cell r="D7649" t="str">
            <v>吨</v>
          </cell>
          <cell r="E7649">
            <v>15</v>
          </cell>
          <cell r="F7649">
            <v>45926</v>
          </cell>
          <cell r="G7649" t="str">
            <v>(五冶建设扩建艺体中学二期工程)四川省成都市双流区光荣路成都艺体中学南200米</v>
          </cell>
          <cell r="H7649" t="str">
            <v>谢序强</v>
          </cell>
          <cell r="I7649">
            <v>13458588232</v>
          </cell>
        </row>
        <row r="7650">
          <cell r="A7650" t="str">
            <v>润耀</v>
          </cell>
          <cell r="B7650" t="str">
            <v>螺纹钢</v>
          </cell>
          <cell r="C7650" t="str">
            <v>HRB500E Φ32</v>
          </cell>
          <cell r="D7650" t="str">
            <v>吨</v>
          </cell>
          <cell r="E7650">
            <v>20</v>
          </cell>
          <cell r="F7650">
            <v>45926</v>
          </cell>
          <cell r="G7650" t="str">
            <v>(五冶建设扩建艺体中学二期工程)四川省成都市双流区光荣路成都艺体中学南200米</v>
          </cell>
          <cell r="H7650" t="str">
            <v>谢序强</v>
          </cell>
          <cell r="I7650">
            <v>13458588232</v>
          </cell>
        </row>
        <row r="7651">
          <cell r="A7651" t="str">
            <v>德胜恒嘉</v>
          </cell>
          <cell r="B7651" t="str">
            <v>螺纹钢</v>
          </cell>
          <cell r="C7651" t="str">
            <v>HRB500E Φ25 9m</v>
          </cell>
          <cell r="D7651" t="str">
            <v>吨</v>
          </cell>
          <cell r="E7651">
            <v>70</v>
          </cell>
          <cell r="F7651">
            <v>45926</v>
          </cell>
          <cell r="G7651" t="str">
            <v>（中铁北京局-资乐高速6标）四川省乐山市市中区土主镇资乐高速TJ6标项目试验室</v>
          </cell>
          <cell r="H7651" t="str">
            <v>刘岩</v>
          </cell>
          <cell r="I7651">
            <v>18543566469</v>
          </cell>
        </row>
        <row r="7652">
          <cell r="A7652" t="str">
            <v>德胜恒嘉</v>
          </cell>
          <cell r="B7652" t="str">
            <v>螺纹钢</v>
          </cell>
          <cell r="C7652" t="str">
            <v>HRB400E Φ28 9m</v>
          </cell>
          <cell r="D7652" t="str">
            <v>吨</v>
          </cell>
          <cell r="E7652">
            <v>35</v>
          </cell>
          <cell r="F7652">
            <v>45926</v>
          </cell>
          <cell r="G7652" t="str">
            <v>（中铁北京局-资乐高速6标）四川省乐山市市中区土主镇资乐高速TJ6标项目试验室</v>
          </cell>
          <cell r="H7652" t="str">
            <v>刘岩</v>
          </cell>
          <cell r="I7652">
            <v>18543566469</v>
          </cell>
        </row>
        <row r="7653">
          <cell r="A7653" t="str">
            <v>德胜恒嘉</v>
          </cell>
          <cell r="B7653" t="str">
            <v>螺纹钢</v>
          </cell>
          <cell r="C7653" t="str">
            <v>HRB400E Φ12×9米</v>
          </cell>
          <cell r="D7653" t="str">
            <v>吨</v>
          </cell>
          <cell r="E7653">
            <v>25</v>
          </cell>
          <cell r="F7653">
            <v>45926</v>
          </cell>
          <cell r="G7653" t="str">
            <v>（自永1标八局二分公司二分部）自贡市沿滩区川南中小企业创业园(金川路东50米)</v>
          </cell>
          <cell r="H7653" t="str">
            <v>余伯宣</v>
          </cell>
          <cell r="I7653">
            <v>13778530969</v>
          </cell>
        </row>
        <row r="7654">
          <cell r="A7654" t="str">
            <v>德胜恒嘉</v>
          </cell>
          <cell r="B7654" t="str">
            <v>螺纹钢</v>
          </cell>
          <cell r="C7654" t="str">
            <v>HRB400E Φ16×9米</v>
          </cell>
          <cell r="D7654" t="str">
            <v>吨</v>
          </cell>
          <cell r="E7654">
            <v>10</v>
          </cell>
          <cell r="F7654">
            <v>45926</v>
          </cell>
          <cell r="G7654" t="str">
            <v>（自永1标八局二分公司二分部）自贡市沿滩区川南中小企业创业园(金川路东50米)</v>
          </cell>
          <cell r="H7654" t="str">
            <v>余伯宣</v>
          </cell>
          <cell r="I7654">
            <v>13778530969</v>
          </cell>
        </row>
        <row r="7655">
          <cell r="A7655" t="str">
            <v>德胜恒嘉</v>
          </cell>
          <cell r="B7655" t="str">
            <v>螺纹钢</v>
          </cell>
          <cell r="C7655" t="str">
            <v>HRB500E Φ25×12米</v>
          </cell>
          <cell r="D7655" t="str">
            <v>吨</v>
          </cell>
          <cell r="E7655">
            <v>20</v>
          </cell>
          <cell r="F7655">
            <v>45926</v>
          </cell>
          <cell r="G7655" t="str">
            <v>（自永2标九局西南分公司钢筋棚）四川省自贡市骑龙镇大湾村</v>
          </cell>
          <cell r="H7655" t="str">
            <v>高彦彬</v>
          </cell>
          <cell r="I7655">
            <v>13835906370</v>
          </cell>
        </row>
        <row r="7656">
          <cell r="A7656" t="str">
            <v>德胜恒嘉</v>
          </cell>
          <cell r="B7656" t="str">
            <v>螺纹钢</v>
          </cell>
          <cell r="C7656" t="str">
            <v>HRB500E Φ25×9米</v>
          </cell>
          <cell r="D7656" t="str">
            <v>吨</v>
          </cell>
          <cell r="E7656">
            <v>15</v>
          </cell>
          <cell r="F7656">
            <v>45926</v>
          </cell>
          <cell r="G7656" t="str">
            <v>（自永2标九局西南分公司钢筋棚）四川省自贡市骑龙镇大湾村</v>
          </cell>
          <cell r="H7656" t="str">
            <v>高彦彬</v>
          </cell>
          <cell r="I7656">
            <v>13835906370</v>
          </cell>
        </row>
        <row r="7657">
          <cell r="A7657" t="str">
            <v>德胜恒嘉</v>
          </cell>
          <cell r="B7657" t="str">
            <v>螺纹钢</v>
          </cell>
          <cell r="C7657" t="str">
            <v>HRB400E Φ28×12米</v>
          </cell>
          <cell r="D7657" t="str">
            <v>吨</v>
          </cell>
          <cell r="E7657">
            <v>70</v>
          </cell>
          <cell r="F7657">
            <v>45926</v>
          </cell>
          <cell r="G7657" t="str">
            <v>（自永2标九局西南分公司钢筋棚）四川省自贡市骑龙镇大湾村</v>
          </cell>
          <cell r="H7657" t="str">
            <v>高彦彬</v>
          </cell>
          <cell r="I7657">
            <v>13835906370</v>
          </cell>
        </row>
        <row r="7658">
          <cell r="A7658" t="str">
            <v>德胜恒嘉</v>
          </cell>
          <cell r="B7658" t="str">
            <v>螺纹钢</v>
          </cell>
          <cell r="C7658" t="str">
            <v>HRB400E Φ25×12米</v>
          </cell>
          <cell r="D7658" t="str">
            <v>吨</v>
          </cell>
          <cell r="E7658">
            <v>35</v>
          </cell>
          <cell r="F7658">
            <v>45926</v>
          </cell>
          <cell r="G7658" t="str">
            <v>（自永2标九局西南分公司钢筋棚）四川省自贡市骑龙镇大湾村</v>
          </cell>
          <cell r="H7658" t="str">
            <v>高彦彬</v>
          </cell>
          <cell r="I7658">
            <v>13835906370</v>
          </cell>
        </row>
        <row r="7659">
          <cell r="A7659" t="str">
            <v>德胜</v>
          </cell>
          <cell r="B7659" t="str">
            <v>螺纹钢</v>
          </cell>
          <cell r="C7659" t="str">
            <v>HRB400EΦ25*9</v>
          </cell>
          <cell r="D7659" t="str">
            <v>吨</v>
          </cell>
          <cell r="E7659">
            <v>35</v>
          </cell>
          <cell r="F7659">
            <v>45926</v>
          </cell>
          <cell r="G7659" t="str">
            <v>（中铁广州局-成渝扩容2标）四川省内江市资中县双龙镇朱家房子成渝扩容ZCB3-2标1#钢筋厂</v>
          </cell>
          <cell r="H7659" t="str">
            <v>石雄</v>
          </cell>
          <cell r="I7659">
            <v>17603045490</v>
          </cell>
        </row>
        <row r="7660">
          <cell r="A7660" t="str">
            <v>德胜</v>
          </cell>
          <cell r="B7660" t="str">
            <v>螺纹钢</v>
          </cell>
          <cell r="C7660" t="str">
            <v>HRB400EΦ25*12</v>
          </cell>
          <cell r="D7660" t="str">
            <v>吨</v>
          </cell>
          <cell r="E7660">
            <v>35</v>
          </cell>
          <cell r="F7660">
            <v>45926</v>
          </cell>
          <cell r="G7660" t="str">
            <v>（中铁广州局-成渝扩容2标）四川省内江市资中县双龙镇朱家房子成渝扩容ZCB3-2标1#钢筋厂</v>
          </cell>
          <cell r="H7660" t="str">
            <v>石雄</v>
          </cell>
          <cell r="I7660">
            <v>17603045490</v>
          </cell>
        </row>
        <row r="7661">
          <cell r="A7661" t="str">
            <v>德胜</v>
          </cell>
          <cell r="B7661" t="str">
            <v>螺纹钢</v>
          </cell>
          <cell r="C7661" t="str">
            <v>HRB400E Φ25*9m</v>
          </cell>
          <cell r="D7661" t="str">
            <v>吨</v>
          </cell>
          <cell r="E7661">
            <v>105</v>
          </cell>
          <cell r="F7661">
            <v>45926</v>
          </cell>
          <cell r="G7661" t="str">
            <v>（中铁广州局-成渝扩容2标）成渝扩容项目ZCB3-2标2#钢筋厂【雁江区联盟桥东北50米(资资路) 】</v>
          </cell>
          <cell r="H7661" t="str">
            <v>刘沛琦</v>
          </cell>
          <cell r="I7661">
            <v>18011784798</v>
          </cell>
        </row>
        <row r="7662">
          <cell r="A7662" t="str">
            <v>德胜</v>
          </cell>
          <cell r="B7662" t="str">
            <v>螺纹钢</v>
          </cell>
          <cell r="C7662" t="str">
            <v>HRB400E Φ28*9m</v>
          </cell>
          <cell r="D7662" t="str">
            <v>吨</v>
          </cell>
          <cell r="E7662">
            <v>105</v>
          </cell>
          <cell r="F7662">
            <v>45926</v>
          </cell>
          <cell r="G7662" t="str">
            <v>（中铁广州局-成渝扩容2标）成渝扩容项目ZCB3-2标2#钢筋厂【雁江区联盟桥东北50米(资资路) 】</v>
          </cell>
          <cell r="H7662" t="str">
            <v>刘沛琦</v>
          </cell>
          <cell r="I7662">
            <v>18011784798</v>
          </cell>
        </row>
        <row r="7663">
          <cell r="A7663" t="str">
            <v>德胜</v>
          </cell>
          <cell r="B7663" t="str">
            <v>螺纹钢</v>
          </cell>
          <cell r="C7663" t="str">
            <v>HRB400E Φ28*12m</v>
          </cell>
          <cell r="D7663" t="str">
            <v>吨</v>
          </cell>
          <cell r="E7663">
            <v>35</v>
          </cell>
          <cell r="F7663">
            <v>45926</v>
          </cell>
          <cell r="G7663" t="str">
            <v>（中铁广州局-成渝扩容2标）成渝扩容项目ZCB3-2标2#钢筋厂【雁江区联盟桥东北50米(资资路) 】</v>
          </cell>
          <cell r="H7663" t="str">
            <v>刘沛琦</v>
          </cell>
          <cell r="I7663">
            <v>18011784798</v>
          </cell>
        </row>
        <row r="7664">
          <cell r="A7664" t="str">
            <v>德胜</v>
          </cell>
          <cell r="B7664" t="str">
            <v>螺纹钢</v>
          </cell>
          <cell r="C7664" t="str">
            <v>HRB400E Φ20*9m</v>
          </cell>
          <cell r="D7664" t="str">
            <v>吨</v>
          </cell>
          <cell r="E7664">
            <v>35</v>
          </cell>
          <cell r="F7664">
            <v>45926</v>
          </cell>
          <cell r="G7664" t="str">
            <v>（中铁广州局-成渝扩容2标）成渝扩容ZCB3-2标K88+109临时钢筋厂(刘家湾大桥桥头)</v>
          </cell>
          <cell r="H7664" t="str">
            <v>刘沛琦</v>
          </cell>
          <cell r="I7664">
            <v>18011784798</v>
          </cell>
        </row>
        <row r="7665">
          <cell r="A7665" t="str">
            <v>德胜</v>
          </cell>
          <cell r="B7665" t="str">
            <v>螺纹钢</v>
          </cell>
          <cell r="C7665" t="str">
            <v>HRB400E Φ20*12m</v>
          </cell>
          <cell r="D7665" t="str">
            <v>吨</v>
          </cell>
          <cell r="E7665">
            <v>35</v>
          </cell>
          <cell r="F7665">
            <v>45926</v>
          </cell>
          <cell r="G7665" t="str">
            <v>（中铁广州局-成渝扩容2标）成渝扩容ZCB3-2标K88+109临时钢筋厂(刘家湾大桥桥头)</v>
          </cell>
          <cell r="H7665" t="str">
            <v>刘沛琦</v>
          </cell>
          <cell r="I7665">
            <v>18011784798</v>
          </cell>
        </row>
        <row r="7666">
          <cell r="A7666" t="str">
            <v>德胜</v>
          </cell>
          <cell r="B7666" t="str">
            <v>螺纹钢</v>
          </cell>
          <cell r="C7666" t="str">
            <v>HRB400E Φ32*12m</v>
          </cell>
          <cell r="D7666" t="str">
            <v>吨</v>
          </cell>
          <cell r="E7666">
            <v>70</v>
          </cell>
          <cell r="F7666">
            <v>45926</v>
          </cell>
          <cell r="G7666" t="str">
            <v>（中铁广州局-成渝扩容2标）成渝扩容ZCB3-2标K88+109临时钢筋厂(刘家湾大桥桥头)</v>
          </cell>
          <cell r="H7666" t="str">
            <v>刘沛琦</v>
          </cell>
          <cell r="I7666">
            <v>18011784798</v>
          </cell>
        </row>
        <row r="7667">
          <cell r="A7667" t="str">
            <v>德胜</v>
          </cell>
          <cell r="B7667" t="str">
            <v>螺纹钢</v>
          </cell>
          <cell r="C7667" t="str">
            <v>HRB400E Φ28 9m</v>
          </cell>
          <cell r="D7667" t="str">
            <v>吨</v>
          </cell>
          <cell r="E7667">
            <v>70</v>
          </cell>
          <cell r="F7667">
            <v>45926</v>
          </cell>
          <cell r="G7667" t="str">
            <v>（中铁五局-成渝扩容3标）四川省资阳市雁江区伍隍镇铺子村雁江区X138</v>
          </cell>
          <cell r="H7667" t="str">
            <v>王健</v>
          </cell>
          <cell r="I7667">
            <v>17726168395</v>
          </cell>
        </row>
        <row r="7668">
          <cell r="A7668" t="str">
            <v>德胜</v>
          </cell>
          <cell r="B7668" t="str">
            <v>螺纹钢</v>
          </cell>
          <cell r="C7668" t="str">
            <v>HRB400E Φ25 12m</v>
          </cell>
          <cell r="D7668" t="str">
            <v>吨</v>
          </cell>
          <cell r="E7668">
            <v>35</v>
          </cell>
          <cell r="F7668">
            <v>45926</v>
          </cell>
          <cell r="G7668" t="str">
            <v>（中铁五局-成渝扩容3标）四川省资阳市雁江区伍隍镇铺子村雁江区X138</v>
          </cell>
          <cell r="H7668" t="str">
            <v>王健</v>
          </cell>
          <cell r="I7668">
            <v>17726168395</v>
          </cell>
        </row>
        <row r="7669">
          <cell r="A7669" t="str">
            <v>德胜</v>
          </cell>
          <cell r="B7669" t="str">
            <v>螺纹钢</v>
          </cell>
          <cell r="C7669" t="str">
            <v>HRB400E Φ28 12m</v>
          </cell>
          <cell r="D7669" t="str">
            <v>吨</v>
          </cell>
          <cell r="E7669">
            <v>35</v>
          </cell>
          <cell r="F7669">
            <v>45926</v>
          </cell>
          <cell r="G7669" t="str">
            <v>（中铁五局-成渝扩容3标）四川省资阳市雁江区伍隍镇铺子村雁江区X138</v>
          </cell>
          <cell r="H7669" t="str">
            <v>王健</v>
          </cell>
          <cell r="I7669">
            <v>17726168395</v>
          </cell>
        </row>
        <row r="7670">
          <cell r="A7670" t="str">
            <v>德胜</v>
          </cell>
          <cell r="B7670" t="str">
            <v>螺纹钢</v>
          </cell>
          <cell r="C7670" t="str">
            <v>HRB500EΦ28*9m</v>
          </cell>
          <cell r="D7670" t="str">
            <v>吨</v>
          </cell>
          <cell r="E7670">
            <v>35</v>
          </cell>
          <cell r="F7670">
            <v>45926</v>
          </cell>
          <cell r="G7670" t="str">
            <v>（成峨2标）眉山市多悦镇挖治田中铁广州局钢筋场</v>
          </cell>
          <cell r="H7670" t="str">
            <v>伍红林</v>
          </cell>
          <cell r="I7670" t="str">
            <v>18683860677</v>
          </cell>
        </row>
        <row r="7671">
          <cell r="A7671" t="str">
            <v>德胜</v>
          </cell>
          <cell r="B7671" t="str">
            <v>螺纹钢</v>
          </cell>
          <cell r="C7671" t="str">
            <v>HRB500EΦ28*9m</v>
          </cell>
          <cell r="D7671" t="str">
            <v>吨</v>
          </cell>
          <cell r="E7671">
            <v>35</v>
          </cell>
          <cell r="F7671">
            <v>45926</v>
          </cell>
          <cell r="G7671" t="str">
            <v>（成峨2标）眉山市多悦镇挖治田中铁广州局钢筋场</v>
          </cell>
          <cell r="H7671" t="str">
            <v>伍红林</v>
          </cell>
          <cell r="I7671" t="str">
            <v>18683860677</v>
          </cell>
        </row>
        <row r="7672">
          <cell r="A7672" t="str">
            <v>润耀</v>
          </cell>
          <cell r="B7672" t="str">
            <v>螺纹钢</v>
          </cell>
          <cell r="C7672" t="str">
            <v>HRB400E Φ16 9m</v>
          </cell>
          <cell r="D7672" t="str">
            <v>吨</v>
          </cell>
          <cell r="E7672">
            <v>9</v>
          </cell>
          <cell r="F7672">
            <v>45926</v>
          </cell>
          <cell r="G7672" t="str">
            <v>(中铁科研院宜宾泥溪项目)中铁科研院集团有限公司宜宾市泥溪东互通式立交下穿成贵客专铁路工程项目钢筋加工厂</v>
          </cell>
          <cell r="H7672" t="str">
            <v>蔡鹏</v>
          </cell>
          <cell r="I7672">
            <v>19130850820</v>
          </cell>
        </row>
        <row r="7673">
          <cell r="A7673" t="str">
            <v>润耀</v>
          </cell>
          <cell r="B7673" t="str">
            <v>螺纹钢</v>
          </cell>
          <cell r="C7673" t="str">
            <v>HRB400E Φ20 9m</v>
          </cell>
          <cell r="D7673" t="str">
            <v>吨</v>
          </cell>
          <cell r="E7673">
            <v>6</v>
          </cell>
          <cell r="F7673">
            <v>45926</v>
          </cell>
          <cell r="G7673" t="str">
            <v>(中铁科研院宜宾泥溪项目)中铁科研院集团有限公司宜宾市泥溪东互通式立交下穿成贵客专铁路工程项目钢筋加工厂</v>
          </cell>
          <cell r="H7673" t="str">
            <v>蔡鹏</v>
          </cell>
          <cell r="I7673">
            <v>19130850820</v>
          </cell>
        </row>
        <row r="7674">
          <cell r="A7674" t="str">
            <v>润耀</v>
          </cell>
          <cell r="B7674" t="str">
            <v>螺纹钢</v>
          </cell>
          <cell r="C7674" t="str">
            <v>HRB400E Φ28 9m</v>
          </cell>
          <cell r="D7674" t="str">
            <v>吨</v>
          </cell>
          <cell r="E7674">
            <v>15</v>
          </cell>
          <cell r="F7674">
            <v>45926</v>
          </cell>
          <cell r="G7674" t="str">
            <v>(中铁科研院宜宾泥溪项目)中铁科研院集团有限公司宜宾市泥溪东互通式立交下穿成贵客专铁路工程项目钢筋加工厂</v>
          </cell>
          <cell r="H7674" t="str">
            <v>蔡鹏</v>
          </cell>
          <cell r="I7674">
            <v>19130850820</v>
          </cell>
        </row>
        <row r="7675">
          <cell r="A7675" t="str">
            <v>润耀</v>
          </cell>
          <cell r="B7675" t="str">
            <v>盘螺</v>
          </cell>
          <cell r="C7675" t="str">
            <v>HRB400E Φ12</v>
          </cell>
          <cell r="D7675" t="str">
            <v>吨</v>
          </cell>
          <cell r="E7675">
            <v>5</v>
          </cell>
          <cell r="F7675">
            <v>45926</v>
          </cell>
          <cell r="G7675" t="str">
            <v>(中铁科研院宜宾泥溪项目)中铁科研院集团有限公司宜宾市泥溪东互通式立交下穿成贵客专铁路工程项目钢筋加工厂</v>
          </cell>
          <cell r="H7675" t="str">
            <v>蔡鹏</v>
          </cell>
          <cell r="I7675">
            <v>19130850820</v>
          </cell>
        </row>
        <row r="7676">
          <cell r="A7676" t="str">
            <v>润耀</v>
          </cell>
          <cell r="B7676" t="str">
            <v>盘螺</v>
          </cell>
          <cell r="C7676" t="str">
            <v>HRB400EΦ8</v>
          </cell>
          <cell r="D7676" t="str">
            <v>吨</v>
          </cell>
          <cell r="E7676">
            <v>12</v>
          </cell>
          <cell r="F7676">
            <v>45926</v>
          </cell>
          <cell r="G7676" t="str">
            <v>（中核华兴-宜宾智能场项目）四川省宜宾市叙州区高场镇枷档湾大桥中核华兴项目部</v>
          </cell>
          <cell r="H7676" t="str">
            <v>孙保材</v>
          </cell>
          <cell r="I7676">
            <v>18203081779</v>
          </cell>
        </row>
        <row r="7677">
          <cell r="A7677" t="str">
            <v>润耀</v>
          </cell>
          <cell r="B7677" t="str">
            <v>盘螺</v>
          </cell>
          <cell r="C7677" t="str">
            <v>HRB400EΦ10</v>
          </cell>
          <cell r="D7677" t="str">
            <v>吨</v>
          </cell>
          <cell r="E7677">
            <v>3</v>
          </cell>
          <cell r="F7677">
            <v>45926</v>
          </cell>
          <cell r="G7677" t="str">
            <v>（中核华兴-宜宾智能场项目）四川省宜宾市叙州区高场镇枷档湾大桥中核华兴项目部</v>
          </cell>
          <cell r="H7677" t="str">
            <v>孙保材</v>
          </cell>
          <cell r="I7677">
            <v>18203081779</v>
          </cell>
        </row>
        <row r="7678">
          <cell r="A7678" t="str">
            <v>润耀</v>
          </cell>
          <cell r="B7678" t="str">
            <v>螺纹钢</v>
          </cell>
          <cell r="C7678" t="str">
            <v>HRB400EФ20*9m</v>
          </cell>
          <cell r="D7678" t="str">
            <v>吨</v>
          </cell>
          <cell r="E7678">
            <v>2.7</v>
          </cell>
          <cell r="F7678">
            <v>45926</v>
          </cell>
          <cell r="G7678" t="str">
            <v>（中核华兴-宜宾智能场项目）四川省宜宾市叙州区高场镇枷档湾大桥中核华兴项目部</v>
          </cell>
          <cell r="H7678" t="str">
            <v>孙保材</v>
          </cell>
          <cell r="I7678">
            <v>18203081779</v>
          </cell>
        </row>
        <row r="7679">
          <cell r="A7679" t="str">
            <v>润耀</v>
          </cell>
          <cell r="B7679" t="str">
            <v>螺纹钢</v>
          </cell>
          <cell r="C7679" t="str">
            <v>HRB400EФ22*9m</v>
          </cell>
          <cell r="D7679" t="str">
            <v>吨</v>
          </cell>
          <cell r="E7679">
            <v>11</v>
          </cell>
          <cell r="F7679">
            <v>45926</v>
          </cell>
          <cell r="G7679" t="str">
            <v>（中核华兴-宜宾智能场项目）四川省宜宾市叙州区高场镇枷档湾大桥中核华兴项目部</v>
          </cell>
          <cell r="H7679" t="str">
            <v>孙保材</v>
          </cell>
          <cell r="I7679">
            <v>18203081779</v>
          </cell>
        </row>
        <row r="7680">
          <cell r="A7680" t="str">
            <v>润耀</v>
          </cell>
          <cell r="B7680" t="str">
            <v>螺纹钢</v>
          </cell>
          <cell r="C7680" t="str">
            <v>HRB400EФ25*9m</v>
          </cell>
          <cell r="D7680" t="str">
            <v>吨</v>
          </cell>
          <cell r="E7680">
            <v>6</v>
          </cell>
          <cell r="F7680">
            <v>45926</v>
          </cell>
          <cell r="G7680" t="str">
            <v>（中核华兴-宜宾智能场项目）四川省宜宾市叙州区高场镇枷档湾大桥中核华兴项目部</v>
          </cell>
          <cell r="H7680" t="str">
            <v>孙保材</v>
          </cell>
          <cell r="I7680">
            <v>18203081779</v>
          </cell>
        </row>
        <row r="7681">
          <cell r="A7681" t="str">
            <v>润耀</v>
          </cell>
          <cell r="B7681" t="str">
            <v>盘螺</v>
          </cell>
          <cell r="C7681" t="str">
            <v>HRB400E Φ6</v>
          </cell>
          <cell r="D7681" t="str">
            <v>吨</v>
          </cell>
          <cell r="E7681">
            <v>2.3</v>
          </cell>
          <cell r="F7681">
            <v>45926</v>
          </cell>
          <cell r="G7681" t="str">
            <v>（五局新津tod项目）成都市新津区旭辉天府未来城南(华金路南)</v>
          </cell>
          <cell r="H7681" t="str">
            <v>李霜</v>
          </cell>
          <cell r="I7681">
            <v>18785086540</v>
          </cell>
        </row>
        <row r="7682">
          <cell r="A7682" t="str">
            <v>润耀</v>
          </cell>
          <cell r="B7682" t="str">
            <v>盘螺</v>
          </cell>
          <cell r="C7682" t="str">
            <v>HRB400E Φ8</v>
          </cell>
          <cell r="D7682" t="str">
            <v>吨</v>
          </cell>
          <cell r="E7682">
            <v>2.3</v>
          </cell>
          <cell r="F7682">
            <v>45926</v>
          </cell>
          <cell r="G7682" t="str">
            <v>（五局新津tod项目）成都市新津区旭辉天府未来城南(华金路南)</v>
          </cell>
          <cell r="H7682" t="str">
            <v>李霜</v>
          </cell>
          <cell r="I7682">
            <v>18785086540</v>
          </cell>
        </row>
        <row r="7683">
          <cell r="A7683" t="str">
            <v>润耀</v>
          </cell>
          <cell r="B7683" t="str">
            <v>螺纹钢</v>
          </cell>
          <cell r="C7683" t="str">
            <v>HRB400E Φ12 9m</v>
          </cell>
          <cell r="D7683" t="str">
            <v>吨</v>
          </cell>
          <cell r="E7683">
            <v>32</v>
          </cell>
          <cell r="F7683">
            <v>45926</v>
          </cell>
          <cell r="G7683" t="str">
            <v>（五局新津tod项目）成都市新津区旭辉天府未来城南(华金路南)</v>
          </cell>
          <cell r="H7683" t="str">
            <v>李霜</v>
          </cell>
          <cell r="I7683">
            <v>18785086540</v>
          </cell>
        </row>
        <row r="7684">
          <cell r="A7684" t="str">
            <v>润耀</v>
          </cell>
          <cell r="B7684" t="str">
            <v>高线</v>
          </cell>
          <cell r="C7684" t="str">
            <v>HPB300Φ8</v>
          </cell>
          <cell r="D7684" t="str">
            <v>吨</v>
          </cell>
          <cell r="E7684">
            <v>2.5</v>
          </cell>
          <cell r="F7684">
            <v>45926</v>
          </cell>
          <cell r="G7684" t="str">
            <v>（五局新津tod项目）成都市新津区旭辉天府未来城南(华金路南)</v>
          </cell>
          <cell r="H7684" t="str">
            <v>李霜</v>
          </cell>
          <cell r="I7684">
            <v>18785086540</v>
          </cell>
        </row>
        <row r="7685">
          <cell r="A7685" t="str">
            <v>润耀</v>
          </cell>
          <cell r="B7685" t="str">
            <v>盘螺</v>
          </cell>
          <cell r="C7685" t="str">
            <v>HRB400E Φ10</v>
          </cell>
          <cell r="D7685" t="str">
            <v>吨</v>
          </cell>
          <cell r="E7685">
            <v>4.6</v>
          </cell>
          <cell r="F7685">
            <v>45926</v>
          </cell>
          <cell r="G7685" t="str">
            <v>（五局新津tod项目）成都市新津区旭辉天府未来城南(华金路南)</v>
          </cell>
          <cell r="H7685" t="str">
            <v>李霜</v>
          </cell>
          <cell r="I7685">
            <v>18785086540</v>
          </cell>
        </row>
        <row r="7686">
          <cell r="A7686" t="str">
            <v>润耀</v>
          </cell>
          <cell r="B7686" t="str">
            <v>螺纹钢</v>
          </cell>
          <cell r="C7686" t="str">
            <v>HRB400E Φ14 9m</v>
          </cell>
          <cell r="D7686" t="str">
            <v>吨</v>
          </cell>
          <cell r="E7686">
            <v>8</v>
          </cell>
          <cell r="F7686">
            <v>45926</v>
          </cell>
          <cell r="G7686" t="str">
            <v>（五局新津tod项目）成都市新津区旭辉天府未来城南(华金路南)</v>
          </cell>
          <cell r="H7686" t="str">
            <v>李霜</v>
          </cell>
          <cell r="I7686">
            <v>18785086540</v>
          </cell>
        </row>
        <row r="7687">
          <cell r="A7687" t="str">
            <v>润耀</v>
          </cell>
          <cell r="B7687" t="str">
            <v>螺纹钢</v>
          </cell>
          <cell r="C7687" t="str">
            <v>HRB400E Φ16 9m</v>
          </cell>
          <cell r="D7687" t="str">
            <v>吨</v>
          </cell>
          <cell r="E7687">
            <v>8</v>
          </cell>
          <cell r="F7687">
            <v>45926</v>
          </cell>
          <cell r="G7687" t="str">
            <v>（五局新津tod项目）成都市新津区旭辉天府未来城南(华金路南)</v>
          </cell>
          <cell r="H7687" t="str">
            <v>李霜</v>
          </cell>
          <cell r="I7687">
            <v>18785086540</v>
          </cell>
        </row>
        <row r="7688">
          <cell r="A7688" t="str">
            <v>润耀</v>
          </cell>
          <cell r="B7688" t="str">
            <v>螺纹钢</v>
          </cell>
          <cell r="C7688" t="str">
            <v>HRB400E Φ18 9m</v>
          </cell>
          <cell r="D7688" t="str">
            <v>吨</v>
          </cell>
          <cell r="E7688">
            <v>3</v>
          </cell>
          <cell r="F7688">
            <v>45926</v>
          </cell>
          <cell r="G7688" t="str">
            <v>（五局新津tod项目）成都市新津区旭辉天府未来城南(华金路南)</v>
          </cell>
          <cell r="H7688" t="str">
            <v>李霜</v>
          </cell>
          <cell r="I7688">
            <v>18785086540</v>
          </cell>
        </row>
        <row r="7689">
          <cell r="A7689" t="str">
            <v>润耀</v>
          </cell>
          <cell r="B7689" t="str">
            <v>螺纹钢</v>
          </cell>
          <cell r="C7689" t="str">
            <v>HRB400E Φ20 9m</v>
          </cell>
          <cell r="D7689" t="str">
            <v>吨</v>
          </cell>
          <cell r="E7689">
            <v>3</v>
          </cell>
          <cell r="F7689">
            <v>45926</v>
          </cell>
          <cell r="G7689" t="str">
            <v>（五局新津tod项目）成都市新津区旭辉天府未来城南(华金路南)</v>
          </cell>
          <cell r="H7689" t="str">
            <v>李霜</v>
          </cell>
          <cell r="I7689">
            <v>18785086540</v>
          </cell>
        </row>
        <row r="7690">
          <cell r="A7690" t="str">
            <v>润耀</v>
          </cell>
          <cell r="B7690" t="str">
            <v>螺纹钢</v>
          </cell>
          <cell r="C7690" t="str">
            <v>HRB400E Φ25 9m</v>
          </cell>
          <cell r="D7690" t="str">
            <v>吨</v>
          </cell>
          <cell r="E7690">
            <v>3</v>
          </cell>
          <cell r="F7690">
            <v>45926</v>
          </cell>
          <cell r="G7690" t="str">
            <v>（五局新津tod项目）成都市新津区旭辉天府未来城南(华金路南)</v>
          </cell>
          <cell r="H7690" t="str">
            <v>李霜</v>
          </cell>
          <cell r="I7690">
            <v>18785086540</v>
          </cell>
        </row>
        <row r="7691">
          <cell r="A7691" t="str">
            <v>润耀</v>
          </cell>
          <cell r="B7691" t="str">
            <v>盘螺</v>
          </cell>
          <cell r="C7691" t="str">
            <v>HRB400E Φ6</v>
          </cell>
          <cell r="D7691" t="str">
            <v>吨</v>
          </cell>
          <cell r="E7691">
            <v>5</v>
          </cell>
          <cell r="F7691">
            <v>45926</v>
          </cell>
          <cell r="G7691" t="str">
            <v>(宜宾兴港三江新区长江工业园保障性租赁住房建设项目-土建)四川省宜宾市翠屏区永善路南段宜宾市三江新区长江工业园区</v>
          </cell>
          <cell r="H7691" t="str">
            <v>赵元虎</v>
          </cell>
          <cell r="I7691">
            <v>13684167136</v>
          </cell>
        </row>
        <row r="7692">
          <cell r="A7692" t="str">
            <v>润耀</v>
          </cell>
          <cell r="B7692" t="str">
            <v>盘螺</v>
          </cell>
          <cell r="C7692" t="str">
            <v>HRB400E Φ8</v>
          </cell>
          <cell r="D7692" t="str">
            <v>吨</v>
          </cell>
          <cell r="E7692">
            <v>55</v>
          </cell>
          <cell r="F7692">
            <v>45926</v>
          </cell>
          <cell r="G7692" t="str">
            <v>(宜宾兴港三江新区长江工业园保障性租赁住房建设项目-土建)四川省宜宾市翠屏区永善路南段宜宾市三江新区长江工业园区</v>
          </cell>
          <cell r="H7692" t="str">
            <v>赵元虎</v>
          </cell>
          <cell r="I7692">
            <v>13684167136</v>
          </cell>
        </row>
        <row r="7693">
          <cell r="A7693" t="str">
            <v>润耀</v>
          </cell>
          <cell r="B7693" t="str">
            <v>盘螺</v>
          </cell>
          <cell r="C7693" t="str">
            <v>HRB400E Φ10</v>
          </cell>
          <cell r="D7693" t="str">
            <v>吨</v>
          </cell>
          <cell r="E7693">
            <v>10</v>
          </cell>
          <cell r="F7693">
            <v>45926</v>
          </cell>
          <cell r="G7693" t="str">
            <v>(宜宾兴港三江新区长江工业园保障性租赁住房建设项目-土建)四川省宜宾市翠屏区永善路南段宜宾市三江新区长江工业园区</v>
          </cell>
          <cell r="H7693" t="str">
            <v>赵元虎</v>
          </cell>
          <cell r="I7693">
            <v>13684167136</v>
          </cell>
        </row>
        <row r="7694">
          <cell r="A7694" t="str">
            <v>润耀</v>
          </cell>
          <cell r="B7694" t="str">
            <v>盘螺</v>
          </cell>
          <cell r="C7694" t="str">
            <v>HRB400E Φ8</v>
          </cell>
          <cell r="D7694" t="str">
            <v>吨</v>
          </cell>
          <cell r="E7694">
            <v>14</v>
          </cell>
          <cell r="F7694">
            <v>45926</v>
          </cell>
          <cell r="G7694" t="str">
            <v>(五冶建设龙泉驿一医院配套建设工程)成都市龙泉驿区董朗路69号龙泉驿一医院5号门</v>
          </cell>
          <cell r="H7694" t="str">
            <v>孙敏</v>
          </cell>
          <cell r="I7694">
            <v>13617695006</v>
          </cell>
        </row>
        <row r="7695">
          <cell r="A7695" t="str">
            <v>润耀</v>
          </cell>
          <cell r="B7695" t="str">
            <v>盘螺</v>
          </cell>
          <cell r="C7695" t="str">
            <v>HRB400E Φ10</v>
          </cell>
          <cell r="D7695" t="str">
            <v>吨</v>
          </cell>
          <cell r="E7695">
            <v>4</v>
          </cell>
          <cell r="F7695">
            <v>45926</v>
          </cell>
          <cell r="G7695" t="str">
            <v>(五冶建设龙泉驿一医院配套建设工程)成都市龙泉驿区董朗路69号龙泉驿一医院5号门</v>
          </cell>
          <cell r="H7695" t="str">
            <v>孙敏</v>
          </cell>
          <cell r="I7695">
            <v>13617695006</v>
          </cell>
        </row>
        <row r="7696">
          <cell r="A7696" t="str">
            <v>润耀</v>
          </cell>
          <cell r="B7696" t="str">
            <v>盘螺</v>
          </cell>
          <cell r="C7696" t="str">
            <v>HRB400E Φ12</v>
          </cell>
          <cell r="D7696" t="str">
            <v>吨</v>
          </cell>
          <cell r="E7696">
            <v>32</v>
          </cell>
          <cell r="F7696">
            <v>45926</v>
          </cell>
          <cell r="G7696" t="str">
            <v>(五冶建设龙泉驿一医院配套建设工程)成都市龙泉驿区董朗路69号龙泉驿一医院5号门</v>
          </cell>
          <cell r="H7696" t="str">
            <v>孙敏</v>
          </cell>
          <cell r="I7696">
            <v>13617695006</v>
          </cell>
        </row>
        <row r="7697">
          <cell r="A7697" t="str">
            <v>润耀</v>
          </cell>
          <cell r="B7697" t="str">
            <v>螺纹钢</v>
          </cell>
          <cell r="C7697" t="str">
            <v>HRB400E Φ14 9m</v>
          </cell>
          <cell r="D7697" t="str">
            <v>吨</v>
          </cell>
          <cell r="E7697">
            <v>12</v>
          </cell>
          <cell r="F7697">
            <v>45926</v>
          </cell>
          <cell r="G7697" t="str">
            <v>(五冶建设龙泉驿一医院配套建设工程)成都市龙泉驿区董朗路69号龙泉驿一医院5号门</v>
          </cell>
          <cell r="H7697" t="str">
            <v>孙敏</v>
          </cell>
          <cell r="I7697">
            <v>13617695006</v>
          </cell>
        </row>
        <row r="7698">
          <cell r="A7698" t="str">
            <v>润耀</v>
          </cell>
          <cell r="B7698" t="str">
            <v>螺纹钢</v>
          </cell>
          <cell r="C7698" t="str">
            <v>HRB400E Φ16 9m</v>
          </cell>
          <cell r="D7698" t="str">
            <v>吨</v>
          </cell>
          <cell r="E7698">
            <v>40</v>
          </cell>
          <cell r="F7698">
            <v>45926</v>
          </cell>
          <cell r="G7698" t="str">
            <v>(五冶建设龙泉驿一医院配套建设工程)成都市龙泉驿区董朗路69号龙泉驿一医院5号门</v>
          </cell>
          <cell r="H7698" t="str">
            <v>孙敏</v>
          </cell>
          <cell r="I7698">
            <v>13617695006</v>
          </cell>
        </row>
        <row r="7699">
          <cell r="A7699" t="str">
            <v>润耀</v>
          </cell>
          <cell r="B7699" t="str">
            <v>螺纹钢</v>
          </cell>
          <cell r="C7699" t="str">
            <v>HRB400E Φ22 9m</v>
          </cell>
          <cell r="D7699" t="str">
            <v>吨</v>
          </cell>
          <cell r="E7699">
            <v>35</v>
          </cell>
          <cell r="F7699">
            <v>45926</v>
          </cell>
          <cell r="G7699" t="str">
            <v>(五冶建设龙泉驿一医院配套建设工程)成都市龙泉驿区董朗路69号龙泉驿一医院5号门</v>
          </cell>
          <cell r="H7699" t="str">
            <v>孙敏</v>
          </cell>
          <cell r="I7699">
            <v>13617695006</v>
          </cell>
        </row>
        <row r="7700">
          <cell r="A7700" t="str">
            <v>润耀</v>
          </cell>
          <cell r="B7700" t="str">
            <v>螺纹钢</v>
          </cell>
          <cell r="C7700" t="str">
            <v>HRB400E Φ25 9m</v>
          </cell>
          <cell r="D7700" t="str">
            <v>吨</v>
          </cell>
          <cell r="E7700">
            <v>40</v>
          </cell>
          <cell r="F7700">
            <v>45926</v>
          </cell>
          <cell r="G7700" t="str">
            <v>(五冶建设龙泉驿一医院配套建设工程)成都市龙泉驿区董朗路69号龙泉驿一医院5号门</v>
          </cell>
          <cell r="H7700" t="str">
            <v>孙敏</v>
          </cell>
          <cell r="I7700">
            <v>13617695006</v>
          </cell>
        </row>
        <row r="7701">
          <cell r="A7701" t="str">
            <v>润耀</v>
          </cell>
          <cell r="B7701" t="str">
            <v>盘螺</v>
          </cell>
          <cell r="C7701" t="str">
            <v>HRB400E Φ6</v>
          </cell>
          <cell r="D7701" t="str">
            <v>吨</v>
          </cell>
          <cell r="E7701">
            <v>2</v>
          </cell>
          <cell r="F7701">
            <v>45926</v>
          </cell>
          <cell r="G7701" t="str">
            <v>(五冶建设空港兴城怡心街道83亩项目)成都市双流区怡心街道高峰社区一组剑和路一段空港兴城怡心街道83亩项目中国五冶项目部</v>
          </cell>
          <cell r="H7701" t="str">
            <v>王刚</v>
          </cell>
          <cell r="I7701">
            <v>15881190525</v>
          </cell>
        </row>
        <row r="7702">
          <cell r="A7702" t="str">
            <v>润耀</v>
          </cell>
          <cell r="B7702" t="str">
            <v>盘螺</v>
          </cell>
          <cell r="C7702" t="str">
            <v>HRB400E Φ8</v>
          </cell>
          <cell r="D7702" t="str">
            <v>吨</v>
          </cell>
          <cell r="E7702">
            <v>16</v>
          </cell>
          <cell r="F7702">
            <v>45926</v>
          </cell>
          <cell r="G7702" t="str">
            <v>(五冶建设空港兴城怡心街道83亩项目)成都市双流区怡心街道高峰社区一组剑和路一段空港兴城怡心街道83亩项目中国五冶项目部</v>
          </cell>
          <cell r="H7702" t="str">
            <v>王刚</v>
          </cell>
          <cell r="I7702">
            <v>15881190525</v>
          </cell>
        </row>
        <row r="7703">
          <cell r="A7703" t="str">
            <v>润耀</v>
          </cell>
          <cell r="B7703" t="str">
            <v>盘螺</v>
          </cell>
          <cell r="C7703" t="str">
            <v>HRB400E Φ10</v>
          </cell>
          <cell r="D7703" t="str">
            <v>吨</v>
          </cell>
          <cell r="E7703">
            <v>16</v>
          </cell>
          <cell r="F7703">
            <v>45926</v>
          </cell>
          <cell r="G7703" t="str">
            <v>(五冶建设空港兴城怡心街道83亩项目)成都市双流区怡心街道高峰社区一组剑和路一段空港兴城怡心街道83亩项目中国五冶项目部</v>
          </cell>
          <cell r="H7703" t="str">
            <v>王刚</v>
          </cell>
          <cell r="I7703">
            <v>15881190525</v>
          </cell>
        </row>
        <row r="7704">
          <cell r="A7704" t="str">
            <v>达钢</v>
          </cell>
          <cell r="B7704" t="str">
            <v>盘螺</v>
          </cell>
          <cell r="C7704" t="str">
            <v>HRB400E Φ12</v>
          </cell>
          <cell r="D7704" t="str">
            <v>吨</v>
          </cell>
          <cell r="E7704">
            <v>35</v>
          </cell>
          <cell r="F7704">
            <v>45927</v>
          </cell>
          <cell r="G7704" t="str">
            <v>（自永1标八局二分公司钢筋棚）四川省自贡市大安区牛佛镇</v>
          </cell>
          <cell r="H7704" t="str">
            <v>王君杰</v>
          </cell>
          <cell r="I7704">
            <v>18919619850</v>
          </cell>
        </row>
        <row r="7705">
          <cell r="A7705" t="str">
            <v>达钢</v>
          </cell>
          <cell r="B7705" t="str">
            <v>盘螺</v>
          </cell>
          <cell r="C7705" t="str">
            <v>HRB400E Φ12</v>
          </cell>
          <cell r="D7705" t="str">
            <v>吨</v>
          </cell>
          <cell r="E7705">
            <v>70</v>
          </cell>
          <cell r="F7705">
            <v>45927</v>
          </cell>
          <cell r="G7705" t="str">
            <v>（自永2标九局西南分公司钢筋棚）四川省自贡市骑龙镇大湾村</v>
          </cell>
          <cell r="H7705" t="str">
            <v>高彦彬</v>
          </cell>
          <cell r="I7705">
            <v>13835906370</v>
          </cell>
        </row>
        <row r="7706">
          <cell r="A7706" t="str">
            <v>德胜恒嘉</v>
          </cell>
          <cell r="B7706" t="str">
            <v>螺纹钢</v>
          </cell>
          <cell r="C7706" t="str">
            <v>HRB400E Φ16×9米</v>
          </cell>
          <cell r="D7706" t="str">
            <v>吨</v>
          </cell>
          <cell r="E7706">
            <v>70</v>
          </cell>
          <cell r="F7706">
            <v>45927</v>
          </cell>
          <cell r="G7706" t="str">
            <v>（自永1标八局二分公司钢筋棚）四川省自贡市大安区牛佛镇</v>
          </cell>
          <cell r="H7706" t="str">
            <v>王君杰</v>
          </cell>
          <cell r="I7706">
            <v>18919619850</v>
          </cell>
        </row>
        <row r="7707">
          <cell r="A7707" t="str">
            <v>德胜恒嘉</v>
          </cell>
          <cell r="B7707" t="str">
            <v>螺纹钢</v>
          </cell>
          <cell r="C7707" t="str">
            <v>HRB400E Φ12×9米</v>
          </cell>
          <cell r="D7707" t="str">
            <v>吨</v>
          </cell>
          <cell r="E7707">
            <v>35</v>
          </cell>
          <cell r="F7707">
            <v>45927</v>
          </cell>
          <cell r="G7707" t="str">
            <v>（自永1标八局二分公司钢筋棚）四川省自贡市大安区牛佛镇</v>
          </cell>
          <cell r="H7707" t="str">
            <v>王君杰</v>
          </cell>
          <cell r="I7707">
            <v>18919619850</v>
          </cell>
        </row>
        <row r="7708">
          <cell r="A7708" t="str">
            <v>德胜恒嘉</v>
          </cell>
          <cell r="B7708" t="str">
            <v>螺纹钢</v>
          </cell>
          <cell r="C7708" t="str">
            <v>HRB400E Φ20×12米</v>
          </cell>
          <cell r="D7708" t="str">
            <v>吨</v>
          </cell>
          <cell r="E7708">
            <v>16</v>
          </cell>
          <cell r="F7708">
            <v>45927</v>
          </cell>
          <cell r="G7708" t="str">
            <v>（自永2标九局西南分公司钢筋棚）四川省自贡市骑龙镇大湾村</v>
          </cell>
          <cell r="H7708" t="str">
            <v>高彦彬</v>
          </cell>
          <cell r="I7708">
            <v>13835906370</v>
          </cell>
        </row>
        <row r="7709">
          <cell r="A7709" t="str">
            <v>德胜恒嘉</v>
          </cell>
          <cell r="B7709" t="str">
            <v>螺纹钢</v>
          </cell>
          <cell r="C7709" t="str">
            <v>HRB400E Φ20×9米</v>
          </cell>
          <cell r="D7709" t="str">
            <v>吨</v>
          </cell>
          <cell r="E7709">
            <v>19</v>
          </cell>
          <cell r="F7709">
            <v>45927</v>
          </cell>
          <cell r="G7709" t="str">
            <v>（自永2标九局西南分公司钢筋棚）四川省自贡市骑龙镇大湾村</v>
          </cell>
          <cell r="H7709" t="str">
            <v>高彦彬</v>
          </cell>
          <cell r="I7709">
            <v>13835906370</v>
          </cell>
        </row>
        <row r="7710">
          <cell r="A7710" t="str">
            <v>德胜恒嘉</v>
          </cell>
          <cell r="B7710" t="str">
            <v>螺纹钢</v>
          </cell>
          <cell r="C7710" t="str">
            <v>HRB400E Φ16×9米</v>
          </cell>
          <cell r="D7710" t="str">
            <v>吨</v>
          </cell>
          <cell r="E7710">
            <v>10</v>
          </cell>
          <cell r="F7710">
            <v>45927</v>
          </cell>
          <cell r="G7710" t="str">
            <v>（自永2标九局西南分公司钢筋棚）四川省自贡市骑龙镇大湾村</v>
          </cell>
          <cell r="H7710" t="str">
            <v>高彦彬</v>
          </cell>
          <cell r="I7710">
            <v>13835906370</v>
          </cell>
        </row>
        <row r="7711">
          <cell r="A7711" t="str">
            <v>德胜恒嘉</v>
          </cell>
          <cell r="B7711" t="str">
            <v>螺纹钢</v>
          </cell>
          <cell r="C7711" t="str">
            <v>HRB400E Φ16×12米</v>
          </cell>
          <cell r="D7711" t="str">
            <v>吨</v>
          </cell>
          <cell r="E7711">
            <v>25</v>
          </cell>
          <cell r="F7711">
            <v>45927</v>
          </cell>
          <cell r="G7711" t="str">
            <v>（自永2标九局西南分公司钢筋棚）四川省自贡市骑龙镇大湾村</v>
          </cell>
          <cell r="H7711" t="str">
            <v>高彦彬</v>
          </cell>
          <cell r="I7711">
            <v>13835906370</v>
          </cell>
        </row>
        <row r="7712">
          <cell r="A7712" t="str">
            <v>德胜恒嘉</v>
          </cell>
          <cell r="B7712" t="str">
            <v>螺纹钢</v>
          </cell>
          <cell r="C7712" t="str">
            <v>HRB400E  22  9m</v>
          </cell>
          <cell r="D7712" t="str">
            <v>吨</v>
          </cell>
          <cell r="E7712">
            <v>35</v>
          </cell>
          <cell r="F7712">
            <v>45927</v>
          </cell>
          <cell r="G7712" t="str">
            <v>（中铁广州局-资乐高速5标）四川省乐山市井研县希望大道116号</v>
          </cell>
          <cell r="H7712" t="str">
            <v>廖俊杰</v>
          </cell>
          <cell r="I7712">
            <v>15775100965</v>
          </cell>
        </row>
        <row r="7713">
          <cell r="A7713" t="str">
            <v>德胜恒嘉</v>
          </cell>
          <cell r="B7713" t="str">
            <v>螺纹钢</v>
          </cell>
          <cell r="C7713" t="str">
            <v>HRB400E  28  9m</v>
          </cell>
          <cell r="D7713" t="str">
            <v>吨</v>
          </cell>
          <cell r="E7713">
            <v>70</v>
          </cell>
          <cell r="F7713">
            <v>45927</v>
          </cell>
          <cell r="G7713" t="str">
            <v>（中铁广州局-资乐高速5标）四川省乐山市井研县希望大道116号</v>
          </cell>
          <cell r="H7713" t="str">
            <v>廖俊杰</v>
          </cell>
          <cell r="I7713">
            <v>15775100965</v>
          </cell>
        </row>
        <row r="7714">
          <cell r="A7714" t="str">
            <v>德胜恒嘉</v>
          </cell>
          <cell r="B7714" t="str">
            <v>螺纹钢</v>
          </cell>
          <cell r="C7714" t="str">
            <v>HRB400E  20  12m</v>
          </cell>
          <cell r="D7714" t="str">
            <v>吨</v>
          </cell>
          <cell r="E7714">
            <v>70</v>
          </cell>
          <cell r="F7714">
            <v>45927</v>
          </cell>
          <cell r="G7714" t="str">
            <v>（中铁广州局-资乐高速5标）四川省乐山市井研县希望大道116号</v>
          </cell>
          <cell r="H7714" t="str">
            <v>廖俊杰</v>
          </cell>
          <cell r="I7714">
            <v>15775100965</v>
          </cell>
        </row>
        <row r="7715">
          <cell r="A7715" t="str">
            <v>湖北商贸</v>
          </cell>
          <cell r="B7715" t="str">
            <v>盘螺</v>
          </cell>
          <cell r="C7715" t="str">
            <v>HRB400E  12 </v>
          </cell>
          <cell r="D7715" t="str">
            <v>吨</v>
          </cell>
          <cell r="E7715">
            <v>70</v>
          </cell>
          <cell r="F7715">
            <v>45927</v>
          </cell>
          <cell r="G7715" t="str">
            <v>（中铁广州局-资乐高速5标）四川省乐山市井研县希望大道116号</v>
          </cell>
          <cell r="H7715" t="str">
            <v>廖俊杰</v>
          </cell>
          <cell r="I7715">
            <v>15775100965</v>
          </cell>
        </row>
        <row r="7716">
          <cell r="A7716" t="str">
            <v>湖北商贸</v>
          </cell>
          <cell r="B7716" t="str">
            <v>高线</v>
          </cell>
          <cell r="C7716" t="str">
            <v>HPB300   8 </v>
          </cell>
          <cell r="D7716" t="str">
            <v>吨</v>
          </cell>
          <cell r="E7716">
            <v>35</v>
          </cell>
          <cell r="F7716">
            <v>45927</v>
          </cell>
          <cell r="G7716" t="str">
            <v>（中铁广州局-资乐高速5标）四川省乐山市井研县希望大道116号2号梁场</v>
          </cell>
          <cell r="H7716" t="str">
            <v>廖俊杰</v>
          </cell>
          <cell r="I7716">
            <v>15775100965</v>
          </cell>
        </row>
        <row r="7717">
          <cell r="A7717" t="str">
            <v>湖北商贸</v>
          </cell>
          <cell r="B7717" t="str">
            <v>高线</v>
          </cell>
          <cell r="C7717" t="str">
            <v>HPB300   10 </v>
          </cell>
          <cell r="D7717" t="str">
            <v>吨</v>
          </cell>
          <cell r="E7717">
            <v>35</v>
          </cell>
          <cell r="F7717">
            <v>45927</v>
          </cell>
          <cell r="G7717" t="str">
            <v>（中铁广州局-资乐高速5标）四川省乐山市井研县希望大道116号2号梁场</v>
          </cell>
          <cell r="H7717" t="str">
            <v>廖俊杰</v>
          </cell>
          <cell r="I7717">
            <v>15775100965</v>
          </cell>
        </row>
        <row r="7718">
          <cell r="A7718" t="str">
            <v>吉晨盛泰</v>
          </cell>
          <cell r="B7718" t="str">
            <v>高线</v>
          </cell>
          <cell r="C7718" t="str">
            <v>HPB300 Φ8</v>
          </cell>
          <cell r="D7718" t="str">
            <v>吨</v>
          </cell>
          <cell r="E7718">
            <v>2</v>
          </cell>
          <cell r="F7718">
            <v>45927</v>
          </cell>
          <cell r="G7718" t="str">
            <v>(五冶建设锦江区林家坝片区20号地块商业项目)锦江区泰昌路锦江28亩项目部</v>
          </cell>
          <cell r="H7718" t="str">
            <v>陶杰</v>
          </cell>
          <cell r="I7718">
            <v>13980247952</v>
          </cell>
        </row>
        <row r="7719">
          <cell r="A7719" t="str">
            <v>吉晨盛泰</v>
          </cell>
          <cell r="B7719" t="str">
            <v>螺纹钢</v>
          </cell>
          <cell r="C7719" t="str">
            <v>HRB400E Φ16 9m</v>
          </cell>
          <cell r="D7719" t="str">
            <v>吨</v>
          </cell>
          <cell r="E7719">
            <v>5.4</v>
          </cell>
          <cell r="F7719">
            <v>45927</v>
          </cell>
          <cell r="G7719" t="str">
            <v>(五冶建设锦江区林家坝片区20号地块商业项目)锦江区泰昌路锦江28亩项目部</v>
          </cell>
          <cell r="H7719" t="str">
            <v>陶杰</v>
          </cell>
          <cell r="I7719">
            <v>13980247952</v>
          </cell>
        </row>
        <row r="7720">
          <cell r="A7720" t="str">
            <v>吉晨盛泰</v>
          </cell>
          <cell r="B7720" t="str">
            <v>螺纹钢</v>
          </cell>
          <cell r="C7720" t="str">
            <v>HRB400E Φ25 9m</v>
          </cell>
          <cell r="D7720" t="str">
            <v>吨</v>
          </cell>
          <cell r="E7720">
            <v>27</v>
          </cell>
          <cell r="F7720">
            <v>45927</v>
          </cell>
          <cell r="G7720" t="str">
            <v>(五冶建设锦江区林家坝片区20号地块商业项目)锦江区泰昌路锦江28亩项目部</v>
          </cell>
          <cell r="H7720" t="str">
            <v>陶杰</v>
          </cell>
          <cell r="I7720">
            <v>13980247952</v>
          </cell>
        </row>
        <row r="7721">
          <cell r="A7721" t="str">
            <v>吉晨盛泰</v>
          </cell>
          <cell r="B7721" t="str">
            <v>盘螺</v>
          </cell>
          <cell r="C7721" t="str">
            <v>HRB400E Φ8</v>
          </cell>
          <cell r="D7721" t="str">
            <v>吨</v>
          </cell>
          <cell r="E7721">
            <v>25</v>
          </cell>
          <cell r="F7721">
            <v>45927</v>
          </cell>
          <cell r="G7721" t="str">
            <v>(五冶建设师大附中外语校新建教学楼工程)四川省成都市成华区大观堰2号(四川师范大学附属中学外国语学校)</v>
          </cell>
          <cell r="H7721" t="str">
            <v>蔡浩</v>
          </cell>
          <cell r="I7721">
            <v>13980880820</v>
          </cell>
        </row>
        <row r="7722">
          <cell r="A7722" t="str">
            <v>吉晨盛泰</v>
          </cell>
          <cell r="B7722" t="str">
            <v>盘螺</v>
          </cell>
          <cell r="C7722" t="str">
            <v>HRB400E Φ10</v>
          </cell>
          <cell r="D7722" t="str">
            <v>吨</v>
          </cell>
          <cell r="E7722">
            <v>10</v>
          </cell>
          <cell r="F7722">
            <v>45927</v>
          </cell>
          <cell r="G7722" t="str">
            <v>(五冶建设师大附中外语校新建教学楼工程)四川省成都市成华区大观堰2号(四川师范大学附属中学外国语学校)</v>
          </cell>
          <cell r="H7722" t="str">
            <v>蔡浩</v>
          </cell>
          <cell r="I7722">
            <v>13980880820</v>
          </cell>
        </row>
        <row r="7723">
          <cell r="A7723" t="str">
            <v>吉晨盛泰</v>
          </cell>
          <cell r="B7723" t="str">
            <v>螺纹钢</v>
          </cell>
          <cell r="C7723" t="str">
            <v>HRB400E Φ12 9m</v>
          </cell>
          <cell r="D7723" t="str">
            <v>吨</v>
          </cell>
          <cell r="E7723">
            <v>12.5</v>
          </cell>
          <cell r="F7723">
            <v>45927</v>
          </cell>
          <cell r="G7723" t="str">
            <v>(五冶建设师大附中外语校新建教学楼工程)四川省成都市成华区大观堰2号(四川师范大学附属中学外国语学校)</v>
          </cell>
          <cell r="H7723" t="str">
            <v>蔡浩</v>
          </cell>
          <cell r="I7723">
            <v>13980880820</v>
          </cell>
        </row>
        <row r="7724">
          <cell r="A7724" t="str">
            <v>吉晨盛泰</v>
          </cell>
          <cell r="B7724" t="str">
            <v>螺纹钢</v>
          </cell>
          <cell r="C7724" t="str">
            <v>HRB500E Φ12</v>
          </cell>
          <cell r="D7724" t="str">
            <v>吨</v>
          </cell>
          <cell r="E7724">
            <v>2.5</v>
          </cell>
          <cell r="F7724">
            <v>45927</v>
          </cell>
          <cell r="G7724" t="str">
            <v>(五冶建设师大附中外语校新建教学楼工程)四川省成都市成华区大观堰2号(四川师范大学附属中学外国语学校)</v>
          </cell>
          <cell r="H7724" t="str">
            <v>蔡浩</v>
          </cell>
          <cell r="I7724">
            <v>13980880820</v>
          </cell>
        </row>
        <row r="7725">
          <cell r="A7725" t="str">
            <v>吉晨盛泰</v>
          </cell>
          <cell r="B7725" t="str">
            <v>螺纹钢</v>
          </cell>
          <cell r="C7725" t="str">
            <v>HRB500E Φ22</v>
          </cell>
          <cell r="D7725" t="str">
            <v>吨</v>
          </cell>
          <cell r="E7725">
            <v>5</v>
          </cell>
          <cell r="F7725">
            <v>45927</v>
          </cell>
          <cell r="G7725" t="str">
            <v>(五冶建设师大附中外语校新建教学楼工程)四川省成都市成华区大观堰2号(四川师范大学附属中学外国语学校)</v>
          </cell>
          <cell r="H7725" t="str">
            <v>蔡浩</v>
          </cell>
          <cell r="I7725">
            <v>13980880820</v>
          </cell>
        </row>
        <row r="7726">
          <cell r="A7726" t="str">
            <v>吉晨盛泰</v>
          </cell>
          <cell r="B7726" t="str">
            <v>螺纹钢</v>
          </cell>
          <cell r="C7726" t="str">
            <v>HRB500E Φ28</v>
          </cell>
          <cell r="D7726" t="str">
            <v>吨</v>
          </cell>
          <cell r="E7726">
            <v>5</v>
          </cell>
          <cell r="F7726">
            <v>45927</v>
          </cell>
          <cell r="G7726" t="str">
            <v>(五冶建设师大附中外语校新建教学楼工程)四川省成都市成华区大观堰2号(四川师范大学附属中学外国语学校)</v>
          </cell>
          <cell r="H7726" t="str">
            <v>蔡浩</v>
          </cell>
          <cell r="I7726">
            <v>13980880820</v>
          </cell>
        </row>
        <row r="7727">
          <cell r="A7727" t="str">
            <v>吉晨盛泰</v>
          </cell>
          <cell r="B7727" t="str">
            <v>螺纹钢</v>
          </cell>
          <cell r="C7727" t="str">
            <v>HRB500E Φ32</v>
          </cell>
          <cell r="D7727" t="str">
            <v>吨</v>
          </cell>
          <cell r="E7727">
            <v>10</v>
          </cell>
          <cell r="F7727">
            <v>45927</v>
          </cell>
          <cell r="G7727" t="str">
            <v>(五冶建设师大附中外语校新建教学楼工程)四川省成都市成华区大观堰2号(四川师范大学附属中学外国语学校)</v>
          </cell>
          <cell r="H7727" t="str">
            <v>蔡浩</v>
          </cell>
          <cell r="I7727">
            <v>13980880820</v>
          </cell>
        </row>
        <row r="7728">
          <cell r="A7728" t="str">
            <v>晋邦</v>
          </cell>
          <cell r="B7728" t="str">
            <v>螺纹钢</v>
          </cell>
          <cell r="C7728" t="str">
            <v>HRB500E Φ20</v>
          </cell>
          <cell r="D7728" t="str">
            <v>吨</v>
          </cell>
          <cell r="E7728">
            <v>13</v>
          </cell>
          <cell r="F7728">
            <v>45927</v>
          </cell>
          <cell r="G7728" t="str">
            <v>（商投建工达州中医药科技园-4工区-9号楼）达州市通川区达州中医药职业学院犀牛大道北段</v>
          </cell>
          <cell r="H7728" t="str">
            <v>张扬</v>
          </cell>
          <cell r="I7728">
            <v>18381904567</v>
          </cell>
        </row>
        <row r="7729">
          <cell r="A7729" t="str">
            <v>晋邦</v>
          </cell>
          <cell r="B7729" t="str">
            <v>螺纹钢</v>
          </cell>
          <cell r="C7729" t="str">
            <v>HRB500E Φ22</v>
          </cell>
          <cell r="D7729" t="str">
            <v>吨</v>
          </cell>
          <cell r="E7729">
            <v>8</v>
          </cell>
          <cell r="F7729">
            <v>45927</v>
          </cell>
          <cell r="G7729" t="str">
            <v>（商投建工达州中医药科技园-4工区-9号楼）达州市通川区达州中医药职业学院犀牛大道北段</v>
          </cell>
          <cell r="H7729" t="str">
            <v>张扬</v>
          </cell>
          <cell r="I7729">
            <v>18381904567</v>
          </cell>
        </row>
        <row r="7730">
          <cell r="A7730" t="str">
            <v>晋邦</v>
          </cell>
          <cell r="B7730" t="str">
            <v>螺纹钢</v>
          </cell>
          <cell r="C7730" t="str">
            <v>HRB500E Φ25</v>
          </cell>
          <cell r="D7730" t="str">
            <v>吨</v>
          </cell>
          <cell r="E7730">
            <v>13</v>
          </cell>
          <cell r="F7730">
            <v>45927</v>
          </cell>
          <cell r="G7730" t="str">
            <v>（商投建工达州中医药科技园-4工区-9号楼）达州市通川区达州中医药职业学院犀牛大道北段</v>
          </cell>
          <cell r="H7730" t="str">
            <v>张扬</v>
          </cell>
          <cell r="I7730">
            <v>18381904567</v>
          </cell>
        </row>
        <row r="7731">
          <cell r="A7731" t="str">
            <v>晋邦</v>
          </cell>
          <cell r="B7731" t="str">
            <v>盘螺</v>
          </cell>
          <cell r="C7731" t="str">
            <v>HRB400E Φ8</v>
          </cell>
          <cell r="D7731" t="str">
            <v>吨</v>
          </cell>
          <cell r="E7731">
            <v>28</v>
          </cell>
          <cell r="F7731">
            <v>45927</v>
          </cell>
          <cell r="G7731" t="str">
            <v>（商投建工达州中医药科技园-4工区-10号楼）达州市通川区达州中医药职业学院犀牛大道北段</v>
          </cell>
          <cell r="H7731" t="str">
            <v>张扬</v>
          </cell>
          <cell r="I7731">
            <v>18381904567</v>
          </cell>
        </row>
        <row r="7732">
          <cell r="A7732" t="str">
            <v>晋邦</v>
          </cell>
          <cell r="B7732" t="str">
            <v>螺纹钢</v>
          </cell>
          <cell r="C7732" t="str">
            <v>HRB400E Φ16 9m</v>
          </cell>
          <cell r="D7732" t="str">
            <v>吨</v>
          </cell>
          <cell r="E7732">
            <v>3</v>
          </cell>
          <cell r="F7732">
            <v>45927</v>
          </cell>
          <cell r="G7732" t="str">
            <v>（商投建工达州中医药科技园-4工区-10号楼）达州市通川区达州中医药职业学院犀牛大道北段</v>
          </cell>
          <cell r="H7732" t="str">
            <v>张扬</v>
          </cell>
          <cell r="I7732">
            <v>18381904567</v>
          </cell>
        </row>
        <row r="7733">
          <cell r="A7733" t="str">
            <v>晋邦</v>
          </cell>
          <cell r="B7733" t="str">
            <v>螺纹钢</v>
          </cell>
          <cell r="C7733" t="str">
            <v>HRB400E Φ22 9m</v>
          </cell>
          <cell r="D7733" t="str">
            <v>吨</v>
          </cell>
          <cell r="E7733">
            <v>6</v>
          </cell>
          <cell r="F7733">
            <v>45927</v>
          </cell>
          <cell r="G7733" t="str">
            <v>（商投建工达州中医药科技园-4工区-10号楼）达州市通川区达州中医药职业学院犀牛大道北段</v>
          </cell>
          <cell r="H7733" t="str">
            <v>张扬</v>
          </cell>
          <cell r="I7733">
            <v>18381904567</v>
          </cell>
        </row>
        <row r="7734">
          <cell r="A7734" t="str">
            <v>晋邦</v>
          </cell>
          <cell r="B7734" t="str">
            <v>螺纹钢</v>
          </cell>
          <cell r="C7734" t="str">
            <v>HRB500E Φ16</v>
          </cell>
          <cell r="D7734" t="str">
            <v>吨</v>
          </cell>
          <cell r="E7734">
            <v>5</v>
          </cell>
          <cell r="F7734">
            <v>45927</v>
          </cell>
          <cell r="G7734" t="str">
            <v>（商投建工达州中医药科技园-4工区-10号楼）达州市通川区达州中医药职业学院犀牛大道北段</v>
          </cell>
          <cell r="H7734" t="str">
            <v>张扬</v>
          </cell>
          <cell r="I7734">
            <v>18381904567</v>
          </cell>
        </row>
        <row r="7735">
          <cell r="A7735" t="str">
            <v>晋邦</v>
          </cell>
          <cell r="B7735" t="str">
            <v>螺纹钢</v>
          </cell>
          <cell r="C7735" t="str">
            <v>HRB500E Φ18</v>
          </cell>
          <cell r="D7735" t="str">
            <v>吨</v>
          </cell>
          <cell r="E7735">
            <v>10</v>
          </cell>
          <cell r="F7735">
            <v>45927</v>
          </cell>
          <cell r="G7735" t="str">
            <v>（商投建工达州中医药科技园-4工区-10号楼）达州市通川区达州中医药职业学院犀牛大道北段</v>
          </cell>
          <cell r="H7735" t="str">
            <v>张扬</v>
          </cell>
          <cell r="I7735">
            <v>18381904567</v>
          </cell>
        </row>
        <row r="7736">
          <cell r="A7736" t="str">
            <v>晋邦</v>
          </cell>
          <cell r="B7736" t="str">
            <v>螺纹钢</v>
          </cell>
          <cell r="C7736" t="str">
            <v>HRB500E Φ20</v>
          </cell>
          <cell r="D7736" t="str">
            <v>吨</v>
          </cell>
          <cell r="E7736">
            <v>13</v>
          </cell>
          <cell r="F7736">
            <v>45927</v>
          </cell>
          <cell r="G7736" t="str">
            <v>（商投建工达州中医药科技园-4工区-10号楼）达州市通川区达州中医药职业学院犀牛大道北段</v>
          </cell>
          <cell r="H7736" t="str">
            <v>张扬</v>
          </cell>
          <cell r="I7736">
            <v>18381904567</v>
          </cell>
        </row>
        <row r="7737">
          <cell r="A7737" t="str">
            <v>晋邦</v>
          </cell>
          <cell r="B7737" t="str">
            <v>螺纹钢</v>
          </cell>
          <cell r="C7737" t="str">
            <v>HRB500E Φ25</v>
          </cell>
          <cell r="D7737" t="str">
            <v>吨</v>
          </cell>
          <cell r="E7737">
            <v>5</v>
          </cell>
          <cell r="F7737">
            <v>45927</v>
          </cell>
          <cell r="G7737" t="str">
            <v>（商投建工达州中医药科技园-4工区-10号楼）达州市通川区达州中医药职业学院犀牛大道北段</v>
          </cell>
          <cell r="H7737" t="str">
            <v>张扬</v>
          </cell>
          <cell r="I7737">
            <v>18381904567</v>
          </cell>
        </row>
        <row r="7738">
          <cell r="A7738" t="str">
            <v>晋邦</v>
          </cell>
          <cell r="B7738" t="str">
            <v>盘螺</v>
          </cell>
          <cell r="C7738" t="str">
            <v>HRB400E Φ10</v>
          </cell>
          <cell r="D7738" t="str">
            <v>吨</v>
          </cell>
          <cell r="E7738">
            <v>12</v>
          </cell>
          <cell r="F7738">
            <v>45927</v>
          </cell>
          <cell r="G7738" t="str">
            <v>（商投建工达州中医药科技园-1工区）达州市通川区达州中医药职业学院犀牛大道北段</v>
          </cell>
          <cell r="H7738" t="str">
            <v>程黄刚</v>
          </cell>
          <cell r="I7738">
            <v>15108211617</v>
          </cell>
        </row>
        <row r="7739">
          <cell r="A7739" t="str">
            <v>晋邦</v>
          </cell>
          <cell r="B7739" t="str">
            <v>螺纹钢</v>
          </cell>
          <cell r="C7739" t="str">
            <v>HRB400E Φ14 9m</v>
          </cell>
          <cell r="D7739" t="str">
            <v>吨</v>
          </cell>
          <cell r="E7739">
            <v>3</v>
          </cell>
          <cell r="F7739">
            <v>45927</v>
          </cell>
          <cell r="G7739" t="str">
            <v>（商投建工达州中医药科技园-1工区）达州市通川区达州中医药职业学院犀牛大道北段</v>
          </cell>
          <cell r="H7739" t="str">
            <v>程黄刚</v>
          </cell>
          <cell r="I7739">
            <v>15108211617</v>
          </cell>
        </row>
        <row r="7740">
          <cell r="A7740" t="str">
            <v>晋邦</v>
          </cell>
          <cell r="B7740" t="str">
            <v>螺纹钢</v>
          </cell>
          <cell r="C7740" t="str">
            <v>HRB400E Φ20 9m</v>
          </cell>
          <cell r="D7740" t="str">
            <v>吨</v>
          </cell>
          <cell r="E7740">
            <v>5</v>
          </cell>
          <cell r="F7740">
            <v>45927</v>
          </cell>
          <cell r="G7740" t="str">
            <v>（商投建工达州中医药科技园-1工区）达州市通川区达州中医药职业学院犀牛大道北段</v>
          </cell>
          <cell r="H7740" t="str">
            <v>程黄刚</v>
          </cell>
          <cell r="I7740">
            <v>15108211617</v>
          </cell>
        </row>
        <row r="7741">
          <cell r="A7741" t="str">
            <v>晋邦</v>
          </cell>
          <cell r="B7741" t="str">
            <v>螺纹钢</v>
          </cell>
          <cell r="C7741" t="str">
            <v>HRB400E Φ22 9m</v>
          </cell>
          <cell r="D7741" t="str">
            <v>吨</v>
          </cell>
          <cell r="E7741">
            <v>16</v>
          </cell>
          <cell r="F7741">
            <v>45927</v>
          </cell>
          <cell r="G7741" t="str">
            <v>（商投建工达州中医药科技园-1工区）达州市通川区达州中医药职业学院犀牛大道北段</v>
          </cell>
          <cell r="H7741" t="str">
            <v>程黄刚</v>
          </cell>
          <cell r="I7741">
            <v>15108211617</v>
          </cell>
        </row>
        <row r="7742">
          <cell r="A7742" t="str">
            <v>达钢</v>
          </cell>
          <cell r="B7742" t="str">
            <v>盘螺</v>
          </cell>
          <cell r="C7742" t="str">
            <v>HRB400E Φ8</v>
          </cell>
          <cell r="D7742" t="str">
            <v>吨</v>
          </cell>
          <cell r="E7742">
            <v>2.4</v>
          </cell>
          <cell r="F7742">
            <v>45928</v>
          </cell>
          <cell r="G7742" t="str">
            <v>(武汉电气化局成达万高铁强电项目-达州主城区-达州南站)四川省达州市达川区达州南站</v>
          </cell>
          <cell r="H7742" t="str">
            <v>杨人志</v>
          </cell>
          <cell r="I7742">
            <v>18782679099</v>
          </cell>
        </row>
        <row r="7743">
          <cell r="A7743" t="str">
            <v>达钢</v>
          </cell>
          <cell r="B7743" t="str">
            <v>盘螺</v>
          </cell>
          <cell r="C7743" t="str">
            <v>HRB400E Φ10</v>
          </cell>
          <cell r="D7743" t="str">
            <v>吨</v>
          </cell>
          <cell r="E7743">
            <v>24</v>
          </cell>
          <cell r="F7743">
            <v>45928</v>
          </cell>
          <cell r="G7743" t="str">
            <v>(武汉电气化局成达万高铁强电项目-达州主城区-达州南站)四川省达州市达川区达州南站</v>
          </cell>
          <cell r="H7743" t="str">
            <v>杨人志</v>
          </cell>
          <cell r="I7743">
            <v>18782679099</v>
          </cell>
        </row>
        <row r="7744">
          <cell r="A7744" t="str">
            <v>达钢</v>
          </cell>
          <cell r="B7744" t="str">
            <v>螺纹钢</v>
          </cell>
          <cell r="C7744" t="str">
            <v>HRB400E Φ14 9m</v>
          </cell>
          <cell r="D7744" t="str">
            <v>吨</v>
          </cell>
          <cell r="E7744">
            <v>9</v>
          </cell>
          <cell r="F7744">
            <v>45928</v>
          </cell>
          <cell r="G7744" t="str">
            <v>(武汉电气化局成达万高铁强电项目-达州主城区-达州南站)四川省达州市达川区达州南站</v>
          </cell>
          <cell r="H7744" t="str">
            <v>杨人志</v>
          </cell>
          <cell r="I7744">
            <v>18782679099</v>
          </cell>
        </row>
        <row r="7745">
          <cell r="A7745" t="str">
            <v>达钢</v>
          </cell>
          <cell r="B7745" t="str">
            <v>螺纹钢</v>
          </cell>
          <cell r="C7745" t="str">
            <v>HRB400E Φ16 9m</v>
          </cell>
          <cell r="D7745" t="str">
            <v>吨</v>
          </cell>
          <cell r="E7745">
            <v>9</v>
          </cell>
          <cell r="F7745">
            <v>45928</v>
          </cell>
          <cell r="G7745" t="str">
            <v>(武汉电气化局成达万高铁强电项目-达州主城区-达州南站)四川省达州市达川区达州南站</v>
          </cell>
          <cell r="H7745" t="str">
            <v>杨人志</v>
          </cell>
          <cell r="I7745">
            <v>18782679099</v>
          </cell>
        </row>
        <row r="7746">
          <cell r="A7746" t="str">
            <v>达钢</v>
          </cell>
          <cell r="B7746" t="str">
            <v>螺纹钢</v>
          </cell>
          <cell r="C7746" t="str">
            <v>HRB400E Φ20 9m</v>
          </cell>
          <cell r="D7746" t="str">
            <v>吨</v>
          </cell>
          <cell r="E7746">
            <v>30</v>
          </cell>
          <cell r="F7746">
            <v>45928</v>
          </cell>
          <cell r="G7746" t="str">
            <v>(武汉电气化局成达万高铁强电项目-达州主城区-达州南站)四川省达州市达川区达州南站</v>
          </cell>
          <cell r="H7746" t="str">
            <v>杨人志</v>
          </cell>
          <cell r="I7746">
            <v>18782679099</v>
          </cell>
        </row>
        <row r="7747">
          <cell r="A7747" t="str">
            <v>达钢</v>
          </cell>
          <cell r="B7747" t="str">
            <v>螺纹钢</v>
          </cell>
          <cell r="C7747" t="str">
            <v>HRB400E Φ25 9m</v>
          </cell>
          <cell r="D7747" t="str">
            <v>吨</v>
          </cell>
          <cell r="E7747">
            <v>15</v>
          </cell>
          <cell r="F7747">
            <v>45928</v>
          </cell>
          <cell r="G7747" t="str">
            <v>(武汉电气化局成达万高铁强电项目-达州主城区-达州南站)四川省达州市达川区达州南站</v>
          </cell>
          <cell r="H7747" t="str">
            <v>杨人志</v>
          </cell>
          <cell r="I7747">
            <v>18782679099</v>
          </cell>
        </row>
        <row r="7748">
          <cell r="A7748" t="str">
            <v>达钢</v>
          </cell>
          <cell r="B7748" t="str">
            <v>盘螺</v>
          </cell>
          <cell r="C7748" t="str">
            <v>HRB400E Φ8</v>
          </cell>
          <cell r="D7748" t="str">
            <v>吨</v>
          </cell>
          <cell r="E7748">
            <v>10</v>
          </cell>
          <cell r="F7748">
            <v>45928</v>
          </cell>
          <cell r="G7748" t="str">
            <v>(武汉电气化局成达万高铁强电项目-南充营山)四川省南充市营山县保真路景阳名城南50米(保真路东)</v>
          </cell>
          <cell r="H7748" t="str">
            <v>周开亮</v>
          </cell>
          <cell r="I7748">
            <v>18381485052</v>
          </cell>
        </row>
        <row r="7749">
          <cell r="A7749" t="str">
            <v>达钢</v>
          </cell>
          <cell r="B7749" t="str">
            <v>盘螺</v>
          </cell>
          <cell r="C7749" t="str">
            <v>HRB400E Φ10</v>
          </cell>
          <cell r="D7749" t="str">
            <v>吨</v>
          </cell>
          <cell r="E7749">
            <v>10</v>
          </cell>
          <cell r="F7749">
            <v>45928</v>
          </cell>
          <cell r="G7749" t="str">
            <v>(武汉电气化局成达万高铁强电项目-南充营山)四川省南充市营山县保真路景阳名城南50米(保真路东)</v>
          </cell>
          <cell r="H7749" t="str">
            <v>周开亮</v>
          </cell>
          <cell r="I7749">
            <v>18381485052</v>
          </cell>
        </row>
        <row r="7750">
          <cell r="A7750" t="str">
            <v>达钢</v>
          </cell>
          <cell r="B7750" t="str">
            <v>螺纹钢</v>
          </cell>
          <cell r="C7750" t="str">
            <v>HRB400E Φ12 9m</v>
          </cell>
          <cell r="D7750" t="str">
            <v>吨</v>
          </cell>
          <cell r="E7750">
            <v>6</v>
          </cell>
          <cell r="F7750">
            <v>45928</v>
          </cell>
          <cell r="G7750" t="str">
            <v>(武汉电气化局成达万高铁强电项目-南充营山)四川省南充市营山县保真路景阳名城南50米(保真路东)</v>
          </cell>
          <cell r="H7750" t="str">
            <v>周开亮</v>
          </cell>
          <cell r="I7750">
            <v>18381485052</v>
          </cell>
        </row>
        <row r="7751">
          <cell r="A7751" t="str">
            <v>达钢</v>
          </cell>
          <cell r="B7751" t="str">
            <v>螺纹钢</v>
          </cell>
          <cell r="C7751" t="str">
            <v>HRB400E Φ14 9m</v>
          </cell>
          <cell r="D7751" t="str">
            <v>吨</v>
          </cell>
          <cell r="E7751">
            <v>6</v>
          </cell>
          <cell r="F7751">
            <v>45928</v>
          </cell>
          <cell r="G7751" t="str">
            <v>(武汉电气化局成达万高铁强电项目-南充营山)四川省南充市营山县保真路景阳名城南50米(保真路东)</v>
          </cell>
          <cell r="H7751" t="str">
            <v>周开亮</v>
          </cell>
          <cell r="I7751">
            <v>18381485052</v>
          </cell>
        </row>
        <row r="7752">
          <cell r="A7752" t="str">
            <v>达钢</v>
          </cell>
          <cell r="B7752" t="str">
            <v>螺纹钢</v>
          </cell>
          <cell r="C7752" t="str">
            <v>HRB400E Φ16 9m</v>
          </cell>
          <cell r="D7752" t="str">
            <v>吨</v>
          </cell>
          <cell r="E7752">
            <v>3</v>
          </cell>
          <cell r="F7752">
            <v>45928</v>
          </cell>
          <cell r="G7752" t="str">
            <v>(武汉电气化局成达万高铁强电项目-南充营山)四川省南充市营山县保真路景阳名城南50米(保真路东)</v>
          </cell>
          <cell r="H7752" t="str">
            <v>周开亮</v>
          </cell>
          <cell r="I7752">
            <v>18381485052</v>
          </cell>
        </row>
        <row r="7753">
          <cell r="A7753" t="str">
            <v>达钢</v>
          </cell>
          <cell r="B7753" t="str">
            <v>盘螺</v>
          </cell>
          <cell r="C7753" t="str">
            <v>HRB400E Φ8</v>
          </cell>
          <cell r="D7753" t="str">
            <v>吨</v>
          </cell>
          <cell r="E7753">
            <v>70</v>
          </cell>
          <cell r="F7753">
            <v>45928</v>
          </cell>
          <cell r="G7753" t="str">
            <v>（华西简阳西城嘉苑）四川省成都市简阳市简城街道高屋村</v>
          </cell>
          <cell r="H7753" t="str">
            <v>张瀚镭</v>
          </cell>
          <cell r="I7753">
            <v>15884666220</v>
          </cell>
        </row>
        <row r="7754">
          <cell r="A7754" t="str">
            <v>达钢</v>
          </cell>
          <cell r="B7754" t="str">
            <v>盘螺</v>
          </cell>
          <cell r="C7754" t="str">
            <v>HRB400E Φ10</v>
          </cell>
          <cell r="D7754" t="str">
            <v>吨</v>
          </cell>
          <cell r="E7754">
            <v>70</v>
          </cell>
          <cell r="F7754">
            <v>45928</v>
          </cell>
          <cell r="G7754" t="str">
            <v>（华西简阳西城嘉苑）四川省成都市简阳市简城街道高屋村</v>
          </cell>
          <cell r="H7754" t="str">
            <v>张瀚镭</v>
          </cell>
          <cell r="I7754">
            <v>15884666220</v>
          </cell>
        </row>
        <row r="7755">
          <cell r="A7755" t="str">
            <v>达钢</v>
          </cell>
          <cell r="B7755" t="str">
            <v>盘螺</v>
          </cell>
          <cell r="C7755" t="str">
            <v>HRB400E Φ12</v>
          </cell>
          <cell r="D7755" t="str">
            <v>吨</v>
          </cell>
          <cell r="E7755">
            <v>35</v>
          </cell>
          <cell r="F7755">
            <v>45928</v>
          </cell>
          <cell r="G7755" t="str">
            <v>（华西简阳西城嘉苑）四川省成都市简阳市简城街道高屋村</v>
          </cell>
          <cell r="H7755" t="str">
            <v>张瀚镭</v>
          </cell>
          <cell r="I7755">
            <v>15884666220</v>
          </cell>
        </row>
        <row r="7756">
          <cell r="A7756" t="str">
            <v>润耀</v>
          </cell>
          <cell r="B7756" t="str">
            <v>螺纹钢</v>
          </cell>
          <cell r="C7756" t="str">
            <v>HRB400E Φ14 9m</v>
          </cell>
          <cell r="D7756" t="str">
            <v>吨</v>
          </cell>
          <cell r="E7756">
            <v>5</v>
          </cell>
          <cell r="F7756">
            <v>45928</v>
          </cell>
          <cell r="G7756" t="str">
            <v>(宜宾兴港三江新区长江工业园保障性租赁住房建设项目-土建)四川省宜宾市翠屏区永善路南段宜宾市三江新区长江工业园区</v>
          </cell>
          <cell r="H7756" t="str">
            <v>赵元虎</v>
          </cell>
          <cell r="I7756">
            <v>13684167136</v>
          </cell>
        </row>
        <row r="7757">
          <cell r="A7757" t="str">
            <v>润耀</v>
          </cell>
          <cell r="B7757" t="str">
            <v>螺纹钢</v>
          </cell>
          <cell r="C7757" t="str">
            <v>HRB400E Φ20 9m</v>
          </cell>
          <cell r="D7757" t="str">
            <v>吨</v>
          </cell>
          <cell r="E7757">
            <v>5</v>
          </cell>
          <cell r="F7757">
            <v>45928</v>
          </cell>
          <cell r="G7757" t="str">
            <v>(宜宾兴港三江新区长江工业园保障性租赁住房建设项目-土建)四川省宜宾市翠屏区永善路南段宜宾市三江新区长江工业园区</v>
          </cell>
          <cell r="H7757" t="str">
            <v>赵元虎</v>
          </cell>
          <cell r="I7757">
            <v>13684167136</v>
          </cell>
        </row>
        <row r="7758">
          <cell r="A7758" t="str">
            <v>润耀</v>
          </cell>
          <cell r="B7758" t="str">
            <v>螺纹钢</v>
          </cell>
          <cell r="C7758" t="str">
            <v>HRB400E Φ22 9m</v>
          </cell>
          <cell r="D7758" t="str">
            <v>吨</v>
          </cell>
          <cell r="E7758">
            <v>7.5</v>
          </cell>
          <cell r="F7758">
            <v>45928</v>
          </cell>
          <cell r="G7758" t="str">
            <v>(宜宾兴港三江新区长江工业园保障性租赁住房建设项目-土建)四川省宜宾市翠屏区永善路南段宜宾市三江新区长江工业园区</v>
          </cell>
          <cell r="H7758" t="str">
            <v>赵元虎</v>
          </cell>
          <cell r="I7758">
            <v>13684167136</v>
          </cell>
        </row>
        <row r="7759">
          <cell r="A7759" t="str">
            <v>润耀</v>
          </cell>
          <cell r="B7759" t="str">
            <v>螺纹钢</v>
          </cell>
          <cell r="C7759" t="str">
            <v>HRB400E Φ25 9m</v>
          </cell>
          <cell r="D7759" t="str">
            <v>吨</v>
          </cell>
          <cell r="E7759">
            <v>17.5</v>
          </cell>
          <cell r="F7759">
            <v>45928</v>
          </cell>
          <cell r="G7759" t="str">
            <v>(宜宾兴港三江新区长江工业园保障性租赁住房建设项目-土建)四川省宜宾市翠屏区永善路南段宜宾市三江新区长江工业园区</v>
          </cell>
          <cell r="H7759" t="str">
            <v>赵元虎</v>
          </cell>
          <cell r="I7759">
            <v>13684167136</v>
          </cell>
        </row>
        <row r="7760">
          <cell r="A7760" t="str">
            <v>润耀</v>
          </cell>
          <cell r="B7760" t="str">
            <v>盘螺</v>
          </cell>
          <cell r="C7760" t="str">
            <v>HRB400E Φ6</v>
          </cell>
          <cell r="D7760" t="str">
            <v>吨</v>
          </cell>
          <cell r="E7760">
            <v>10</v>
          </cell>
          <cell r="F7760">
            <v>45928</v>
          </cell>
          <cell r="G7760" t="str">
            <v>（五局建筑温江tod项目）罗欣安若维他药业(成都)有限公司南94米温江区海发路附近</v>
          </cell>
          <cell r="H7760" t="str">
            <v>冉勇</v>
          </cell>
          <cell r="I7760">
            <v>18108243927</v>
          </cell>
        </row>
        <row r="7761">
          <cell r="A7761" t="str">
            <v>润耀</v>
          </cell>
          <cell r="B7761" t="str">
            <v>盘螺</v>
          </cell>
          <cell r="C7761" t="str">
            <v>HRB400E Φ10</v>
          </cell>
          <cell r="D7761" t="str">
            <v>吨</v>
          </cell>
          <cell r="E7761">
            <v>10</v>
          </cell>
          <cell r="F7761">
            <v>45928</v>
          </cell>
          <cell r="G7761" t="str">
            <v>（五局建筑温江tod项目）罗欣安若维他药业(成都)有限公司南94米温江区海发路附近</v>
          </cell>
          <cell r="H7761" t="str">
            <v>冉勇</v>
          </cell>
          <cell r="I7761">
            <v>18108243927</v>
          </cell>
        </row>
        <row r="7762">
          <cell r="A7762" t="str">
            <v>润耀</v>
          </cell>
          <cell r="B7762" t="str">
            <v>螺纹钢</v>
          </cell>
          <cell r="C7762" t="str">
            <v>HRB400E Φ12 9m</v>
          </cell>
          <cell r="D7762" t="str">
            <v>吨</v>
          </cell>
          <cell r="E7762">
            <v>10</v>
          </cell>
          <cell r="F7762">
            <v>45928</v>
          </cell>
          <cell r="G7762" t="str">
            <v>（五局建筑温江tod项目）罗欣安若维他药业(成都)有限公司南94米温江区海发路附近</v>
          </cell>
          <cell r="H7762" t="str">
            <v>冉勇</v>
          </cell>
          <cell r="I7762">
            <v>18108243927</v>
          </cell>
        </row>
        <row r="7763">
          <cell r="A7763" t="str">
            <v>润耀</v>
          </cell>
          <cell r="B7763" t="str">
            <v>螺纹钢</v>
          </cell>
          <cell r="C7763" t="str">
            <v>HRB400E Φ14 9m</v>
          </cell>
          <cell r="D7763" t="str">
            <v>吨</v>
          </cell>
          <cell r="E7763">
            <v>2.5</v>
          </cell>
          <cell r="F7763">
            <v>45928</v>
          </cell>
          <cell r="G7763" t="str">
            <v>（五局建筑温江tod项目）罗欣安若维他药业(成都)有限公司南94米温江区海发路附近</v>
          </cell>
          <cell r="H7763" t="str">
            <v>冉勇</v>
          </cell>
          <cell r="I7763">
            <v>18108243927</v>
          </cell>
        </row>
        <row r="7764">
          <cell r="A7764" t="str">
            <v>德胜</v>
          </cell>
          <cell r="B7764" t="str">
            <v>螺纹钢</v>
          </cell>
          <cell r="C7764" t="str">
            <v>HRB400E Φ32 12m</v>
          </cell>
          <cell r="D7764" t="str">
            <v>吨</v>
          </cell>
          <cell r="E7764">
            <v>35</v>
          </cell>
          <cell r="F7764">
            <v>45928</v>
          </cell>
          <cell r="G7764" t="str">
            <v>（中铁三局成渝扩容ZCB3-1项目部）内江市胜利收费站红绿灯500米</v>
          </cell>
          <cell r="H7764" t="str">
            <v>王岩</v>
          </cell>
          <cell r="I7764">
            <v>17634813323</v>
          </cell>
        </row>
        <row r="7765">
          <cell r="A7765" t="str">
            <v>德胜</v>
          </cell>
          <cell r="B7765" t="str">
            <v>螺纹钢</v>
          </cell>
          <cell r="C7765" t="str">
            <v>HRB400E Φ25 12m</v>
          </cell>
          <cell r="D7765" t="str">
            <v>吨</v>
          </cell>
          <cell r="E7765">
            <v>35</v>
          </cell>
          <cell r="F7765">
            <v>45928</v>
          </cell>
          <cell r="G7765" t="str">
            <v>（中铁三局成渝扩容ZCB3-1项目部）内江市胜利收费站红绿灯500米</v>
          </cell>
          <cell r="H7765" t="str">
            <v>王岩</v>
          </cell>
          <cell r="I7765">
            <v>17634813323</v>
          </cell>
        </row>
        <row r="7766">
          <cell r="A7766" t="str">
            <v>德胜</v>
          </cell>
          <cell r="B7766" t="str">
            <v>螺纹钢</v>
          </cell>
          <cell r="C7766" t="str">
            <v>HRB400E Φ28*12m</v>
          </cell>
          <cell r="D7766" t="str">
            <v>吨</v>
          </cell>
          <cell r="E7766">
            <v>105</v>
          </cell>
          <cell r="F7766">
            <v>45928</v>
          </cell>
          <cell r="G7766" t="str">
            <v>（中铁广州局-成渝扩容2标）成渝扩容项目ZCB3-2标2#钢筋厂【雁江区联盟桥东北50米(资资路) 】</v>
          </cell>
          <cell r="H7766" t="str">
            <v>刘沛琦</v>
          </cell>
          <cell r="I7766">
            <v>18011784798</v>
          </cell>
        </row>
        <row r="7767">
          <cell r="A7767" t="str">
            <v>德胜</v>
          </cell>
          <cell r="B7767" t="str">
            <v>螺纹钢</v>
          </cell>
          <cell r="C7767" t="str">
            <v>HRB400E Φ28*12m</v>
          </cell>
          <cell r="D7767" t="str">
            <v>吨</v>
          </cell>
          <cell r="E7767">
            <v>105</v>
          </cell>
          <cell r="F7767">
            <v>45928</v>
          </cell>
          <cell r="G7767" t="str">
            <v>（中铁广州局-成渝扩容2标）成渝扩容项目ZCB3-2标2#钢筋厂【雁江区联盟桥东北50米(资资路) 】</v>
          </cell>
          <cell r="H7767" t="str">
            <v>刘沛琦</v>
          </cell>
          <cell r="I7767">
            <v>18011784798</v>
          </cell>
        </row>
        <row r="7768">
          <cell r="A7768" t="str">
            <v>德胜</v>
          </cell>
          <cell r="B7768" t="str">
            <v>螺纹钢</v>
          </cell>
          <cell r="C7768" t="str">
            <v>HRB400E Φ25 9m</v>
          </cell>
          <cell r="D7768" t="str">
            <v>吨</v>
          </cell>
          <cell r="E7768">
            <v>70</v>
          </cell>
          <cell r="F7768">
            <v>45928</v>
          </cell>
          <cell r="G7768" t="str">
            <v>（中铁二局-成渝扩容4标）四川省成都市简阳市杨家镇桐子湾村二局钢筋场</v>
          </cell>
          <cell r="H7768" t="str">
            <v>陈钢</v>
          </cell>
          <cell r="I7768">
            <v>13018165813</v>
          </cell>
        </row>
        <row r="7769">
          <cell r="A7769" t="str">
            <v>德胜</v>
          </cell>
          <cell r="B7769" t="str">
            <v>螺纹钢</v>
          </cell>
          <cell r="C7769" t="str">
            <v>HRB400E Φ25 9m</v>
          </cell>
          <cell r="D7769" t="str">
            <v>吨</v>
          </cell>
          <cell r="E7769">
            <v>35</v>
          </cell>
          <cell r="F7769">
            <v>45928</v>
          </cell>
          <cell r="G7769" t="str">
            <v>（中铁二局-成渝扩容4标）四川省成都市简阳市杨家镇桐子湾村二局钢筋场</v>
          </cell>
          <cell r="H7769" t="str">
            <v>陈钢</v>
          </cell>
          <cell r="I7769">
            <v>13018165813</v>
          </cell>
        </row>
        <row r="7770">
          <cell r="A7770" t="str">
            <v>德胜</v>
          </cell>
          <cell r="B7770" t="str">
            <v>螺纹钢</v>
          </cell>
          <cell r="C7770" t="str">
            <v>HRB400E Φ25 12m</v>
          </cell>
          <cell r="D7770" t="str">
            <v>吨</v>
          </cell>
          <cell r="E7770">
            <v>105</v>
          </cell>
          <cell r="F7770">
            <v>45928</v>
          </cell>
          <cell r="G7770" t="str">
            <v>（中铁二局-成渝扩容4标）四川省成都市简阳市杨家镇桐子湾村二局钢筋场</v>
          </cell>
          <cell r="H7770" t="str">
            <v>陈钢</v>
          </cell>
          <cell r="I7770">
            <v>13018165813</v>
          </cell>
        </row>
        <row r="7771">
          <cell r="A7771" t="str">
            <v>德胜</v>
          </cell>
          <cell r="B7771" t="str">
            <v>螺纹钢</v>
          </cell>
          <cell r="C7771" t="str">
            <v>HRB400E Φ28 12m</v>
          </cell>
          <cell r="D7771" t="str">
            <v>吨</v>
          </cell>
          <cell r="E7771">
            <v>35</v>
          </cell>
          <cell r="F7771">
            <v>45928</v>
          </cell>
          <cell r="G7771" t="str">
            <v>（中铁二局-成渝扩容4标）四川省成都市简阳市杨家镇桐子湾村二局钢筋场</v>
          </cell>
          <cell r="H7771" t="str">
            <v>陈钢</v>
          </cell>
          <cell r="I7771">
            <v>13018165813</v>
          </cell>
        </row>
        <row r="7772">
          <cell r="A7772" t="str">
            <v>德胜</v>
          </cell>
          <cell r="B7772" t="str">
            <v>螺纹钢</v>
          </cell>
          <cell r="C7772" t="str">
            <v>HRB400E Φ28 9m</v>
          </cell>
          <cell r="D7772" t="str">
            <v>吨</v>
          </cell>
          <cell r="E7772">
            <v>35</v>
          </cell>
          <cell r="F7772">
            <v>45928</v>
          </cell>
          <cell r="G7772" t="str">
            <v>（中铁二局-成渝扩容4标）四川省成都市简阳市杨家镇桐子湾村二局钢筋场</v>
          </cell>
          <cell r="H7772" t="str">
            <v>陈钢</v>
          </cell>
          <cell r="I7772">
            <v>13018165813</v>
          </cell>
        </row>
        <row r="7773">
          <cell r="A7773" t="str">
            <v>德胜</v>
          </cell>
          <cell r="B7773" t="str">
            <v>螺纹钢</v>
          </cell>
          <cell r="C7773" t="str">
            <v>HRB400E Φ22 9m</v>
          </cell>
          <cell r="D7773" t="str">
            <v>吨</v>
          </cell>
          <cell r="E7773">
            <v>17.5</v>
          </cell>
          <cell r="F7773">
            <v>45928</v>
          </cell>
          <cell r="G7773" t="str">
            <v>（中铁二局-成渝扩容4标）四川省成都市简阳市杨家镇桐子湾村二局钢筋场</v>
          </cell>
          <cell r="H7773" t="str">
            <v>陈钢</v>
          </cell>
          <cell r="I7773">
            <v>13018165813</v>
          </cell>
        </row>
        <row r="7774">
          <cell r="A7774" t="str">
            <v>德胜</v>
          </cell>
          <cell r="B7774" t="str">
            <v>螺纹钢</v>
          </cell>
          <cell r="C7774" t="str">
            <v>HRB400E Φ20 9m</v>
          </cell>
          <cell r="D7774" t="str">
            <v>吨</v>
          </cell>
          <cell r="E7774">
            <v>17.5</v>
          </cell>
          <cell r="F7774">
            <v>45928</v>
          </cell>
          <cell r="G7774" t="str">
            <v>（中铁二局-成渝扩容4标）四川省成都市简阳市杨家镇桐子湾村二局钢筋场</v>
          </cell>
          <cell r="H7774" t="str">
            <v>陈钢</v>
          </cell>
          <cell r="I7774">
            <v>13018165813</v>
          </cell>
        </row>
        <row r="7775">
          <cell r="A7775" t="str">
            <v>德胜</v>
          </cell>
          <cell r="B7775" t="str">
            <v>螺纹钢</v>
          </cell>
          <cell r="C7775" t="str">
            <v>HRB400E Φ14 9m</v>
          </cell>
          <cell r="D7775" t="str">
            <v>吨</v>
          </cell>
          <cell r="E7775">
            <v>60</v>
          </cell>
          <cell r="F7775">
            <v>45928</v>
          </cell>
          <cell r="G7775" t="str">
            <v>(宜宾兴港三江新区长江工业园保障性租赁住房建设项目-土建)四川省宜宾市翠屏区永善路南段宜宾市三江新区长江工业园区</v>
          </cell>
          <cell r="H7775" t="str">
            <v>赵元虎</v>
          </cell>
          <cell r="I7775">
            <v>13684167136</v>
          </cell>
        </row>
        <row r="7776">
          <cell r="A7776" t="str">
            <v>德胜</v>
          </cell>
          <cell r="B7776" t="str">
            <v>螺纹钢</v>
          </cell>
          <cell r="C7776" t="str">
            <v>HRB400E Φ16 9m</v>
          </cell>
          <cell r="D7776" t="str">
            <v>吨</v>
          </cell>
          <cell r="E7776">
            <v>10</v>
          </cell>
          <cell r="F7776">
            <v>45928</v>
          </cell>
          <cell r="G7776" t="str">
            <v>(宜宾兴港三江新区长江工业园保障性租赁住房建设项目-土建)四川省宜宾市翠屏区永善路南段宜宾市三江新区长江工业园区</v>
          </cell>
          <cell r="H7776" t="str">
            <v>赵元虎</v>
          </cell>
          <cell r="I7776">
            <v>13684167136</v>
          </cell>
        </row>
        <row r="7777">
          <cell r="A7777" t="str">
            <v>德胜恒嘉</v>
          </cell>
          <cell r="B7777" t="str">
            <v>螺纹钢</v>
          </cell>
          <cell r="C7777" t="str">
            <v>HRB400E Φ28×12米</v>
          </cell>
          <cell r="D7777" t="str">
            <v>吨</v>
          </cell>
          <cell r="E7777">
            <v>35</v>
          </cell>
          <cell r="F7777">
            <v>45928</v>
          </cell>
          <cell r="G7777" t="str">
            <v>（自永2标九局西南分公司钢筋棚）四川省自贡市骑龙镇大湾村</v>
          </cell>
          <cell r="H7777" t="str">
            <v>高彦彬</v>
          </cell>
          <cell r="I7777">
            <v>13835906370</v>
          </cell>
        </row>
        <row r="7778">
          <cell r="A7778" t="str">
            <v>德胜恒嘉</v>
          </cell>
          <cell r="B7778" t="str">
            <v>螺纹钢</v>
          </cell>
          <cell r="C7778" t="str">
            <v>HRB400E Φ32×12米</v>
          </cell>
          <cell r="D7778" t="str">
            <v>吨</v>
          </cell>
          <cell r="E7778">
            <v>70</v>
          </cell>
          <cell r="F7778">
            <v>45928</v>
          </cell>
          <cell r="G7778" t="str">
            <v>（自永2标九局西南分公司钢筋棚）四川省自贡市骑龙镇大湾村</v>
          </cell>
          <cell r="H7778" t="str">
            <v>高彦彬</v>
          </cell>
          <cell r="I7778">
            <v>13835906370</v>
          </cell>
        </row>
        <row r="7779">
          <cell r="A7779" t="str">
            <v>泸钢</v>
          </cell>
          <cell r="B7779" t="str">
            <v>高线</v>
          </cell>
          <cell r="C7779" t="str">
            <v>HPB300  Φ10</v>
          </cell>
          <cell r="D7779" t="str">
            <v>吨</v>
          </cell>
          <cell r="E7779">
            <v>35</v>
          </cell>
          <cell r="F7779">
            <v>45928</v>
          </cell>
          <cell r="G7779" t="str">
            <v>（自永2标九局西南分公司钢筋棚）四川省自贡市骑龙镇大湾村</v>
          </cell>
          <cell r="H7779" t="str">
            <v>高彦彬</v>
          </cell>
          <cell r="I7779">
            <v>13835906370</v>
          </cell>
        </row>
        <row r="7780">
          <cell r="A7780" t="str">
            <v>泸钢</v>
          </cell>
          <cell r="B7780" t="str">
            <v>盘螺</v>
          </cell>
          <cell r="C7780" t="str">
            <v>HRB400E Φ8</v>
          </cell>
          <cell r="D7780" t="str">
            <v>吨</v>
          </cell>
          <cell r="E7780">
            <v>105</v>
          </cell>
          <cell r="F7780">
            <v>45928</v>
          </cell>
          <cell r="G7780" t="str">
            <v>(五冶钢构龙泉东洪片区85亩住宅、商业及配套工程项目二标段)成都市龙泉驿外东洪路地铁2号线惠王陵地铁C口</v>
          </cell>
          <cell r="H7780" t="str">
            <v>李渊</v>
          </cell>
          <cell r="I7780">
            <v>18381013849</v>
          </cell>
        </row>
        <row r="7781">
          <cell r="A7781" t="str">
            <v>泸钢</v>
          </cell>
          <cell r="B7781" t="str">
            <v>螺纹钢</v>
          </cell>
          <cell r="C7781" t="str">
            <v>HRB400E Φ16 9m</v>
          </cell>
          <cell r="D7781" t="str">
            <v>吨</v>
          </cell>
          <cell r="E7781">
            <v>9</v>
          </cell>
          <cell r="F7781">
            <v>45928</v>
          </cell>
          <cell r="G7781" t="str">
            <v>(五冶钢构龙泉东洪片区85亩住宅、商业及配套工程项目二标段)成都市龙泉驿外东洪路地铁2号线惠王陵地铁C口</v>
          </cell>
          <cell r="H7781" t="str">
            <v>李渊</v>
          </cell>
          <cell r="I7781">
            <v>18381013849</v>
          </cell>
        </row>
        <row r="7782">
          <cell r="A7782" t="str">
            <v>泸钢</v>
          </cell>
          <cell r="B7782" t="str">
            <v>螺纹钢</v>
          </cell>
          <cell r="C7782" t="str">
            <v>HRB400E Φ20 9m</v>
          </cell>
          <cell r="D7782" t="str">
            <v>吨</v>
          </cell>
          <cell r="E7782">
            <v>12</v>
          </cell>
          <cell r="F7782">
            <v>45928</v>
          </cell>
          <cell r="G7782" t="str">
            <v>(五冶钢构龙泉东洪片区85亩住宅、商业及配套工程项目二标段)成都市龙泉驿外东洪路地铁2号线惠王陵地铁C口</v>
          </cell>
          <cell r="H7782" t="str">
            <v>李渊</v>
          </cell>
          <cell r="I7782">
            <v>18381013849</v>
          </cell>
        </row>
        <row r="7783">
          <cell r="A7783" t="str">
            <v>泸钢</v>
          </cell>
          <cell r="B7783" t="str">
            <v>螺纹钢</v>
          </cell>
          <cell r="C7783" t="str">
            <v>HRB500E Φ22</v>
          </cell>
          <cell r="D7783" t="str">
            <v>吨</v>
          </cell>
          <cell r="E7783">
            <v>15</v>
          </cell>
          <cell r="F7783">
            <v>45928</v>
          </cell>
          <cell r="G7783" t="str">
            <v>(五冶钢构龙泉东洪片区85亩住宅、商业及配套工程项目二标段)成都市龙泉驿外东洪路地铁2号线惠王陵地铁C口</v>
          </cell>
          <cell r="H7783" t="str">
            <v>李渊</v>
          </cell>
          <cell r="I7783">
            <v>18381013849</v>
          </cell>
        </row>
        <row r="7784">
          <cell r="A7784" t="str">
            <v>泸钢</v>
          </cell>
          <cell r="B7784" t="str">
            <v>盘螺</v>
          </cell>
          <cell r="C7784" t="str">
            <v>HRB400E Φ8</v>
          </cell>
          <cell r="D7784" t="str">
            <v>吨</v>
          </cell>
          <cell r="E7784">
            <v>30</v>
          </cell>
          <cell r="F7784">
            <v>45928</v>
          </cell>
          <cell r="G7784" t="str">
            <v>(五冶钢构龙泉东洪片区70亩住宅、商业及配套工程项目二标段)成都市龙泉驿外东洪路地铁2号线惠王陵地铁C口</v>
          </cell>
          <cell r="H7784" t="str">
            <v>蒋嗣伟</v>
          </cell>
          <cell r="I7784">
            <v>15014331252</v>
          </cell>
        </row>
        <row r="7785">
          <cell r="A7785" t="str">
            <v>泸钢</v>
          </cell>
          <cell r="B7785" t="str">
            <v>盘螺</v>
          </cell>
          <cell r="C7785" t="str">
            <v>HRB400E Φ10</v>
          </cell>
          <cell r="D7785" t="str">
            <v>吨</v>
          </cell>
          <cell r="E7785">
            <v>30</v>
          </cell>
          <cell r="F7785">
            <v>45928</v>
          </cell>
          <cell r="G7785" t="str">
            <v>(五冶钢构龙泉东洪片区70亩住宅、商业及配套工程项目二标段)成都市龙泉驿外东洪路地铁2号线惠王陵地铁C口</v>
          </cell>
          <cell r="H7785" t="str">
            <v>蒋嗣伟</v>
          </cell>
          <cell r="I7785">
            <v>15014331252</v>
          </cell>
        </row>
        <row r="7786">
          <cell r="A7786" t="str">
            <v>泸钢</v>
          </cell>
          <cell r="B7786" t="str">
            <v>螺纹钢</v>
          </cell>
          <cell r="C7786" t="str">
            <v>HRB400E Φ12 9m</v>
          </cell>
          <cell r="D7786" t="str">
            <v>吨</v>
          </cell>
          <cell r="E7786">
            <v>32</v>
          </cell>
          <cell r="F7786">
            <v>45928</v>
          </cell>
          <cell r="G7786" t="str">
            <v>(五冶钢构龙泉东洪片区70亩住宅、商业及配套工程项目二标段)成都市龙泉驿外东洪路地铁2号线惠王陵地铁C口</v>
          </cell>
          <cell r="H7786" t="str">
            <v>蒋嗣伟</v>
          </cell>
          <cell r="I7786">
            <v>15014331252</v>
          </cell>
        </row>
        <row r="7787">
          <cell r="A7787" t="str">
            <v>泸钢</v>
          </cell>
          <cell r="B7787" t="str">
            <v>螺纹钢</v>
          </cell>
          <cell r="C7787" t="str">
            <v>HRB400E Φ18 9m</v>
          </cell>
          <cell r="D7787" t="str">
            <v>吨</v>
          </cell>
          <cell r="E7787">
            <v>15</v>
          </cell>
          <cell r="F7787">
            <v>45928</v>
          </cell>
          <cell r="G7787" t="str">
            <v>(五冶钢构龙泉东洪片区70亩住宅、商业及配套工程项目二标段)成都市龙泉驿外东洪路地铁2号线惠王陵地铁C口</v>
          </cell>
          <cell r="H7787" t="str">
            <v>蒋嗣伟</v>
          </cell>
          <cell r="I7787">
            <v>15014331252</v>
          </cell>
        </row>
        <row r="7788">
          <cell r="A7788" t="str">
            <v>泸钢</v>
          </cell>
          <cell r="B7788" t="str">
            <v>螺纹钢</v>
          </cell>
          <cell r="C7788" t="str">
            <v>HRB400E Φ20 9m</v>
          </cell>
          <cell r="D7788" t="str">
            <v>吨</v>
          </cell>
          <cell r="E7788">
            <v>18</v>
          </cell>
          <cell r="F7788">
            <v>45928</v>
          </cell>
          <cell r="G7788" t="str">
            <v>(五冶钢构龙泉东洪片区70亩住宅、商业及配套工程项目二标段)成都市龙泉驿外东洪路地铁2号线惠王陵地铁C口</v>
          </cell>
          <cell r="H7788" t="str">
            <v>蒋嗣伟</v>
          </cell>
          <cell r="I7788">
            <v>15014331252</v>
          </cell>
        </row>
        <row r="7789">
          <cell r="A7789" t="str">
            <v>泸钢</v>
          </cell>
          <cell r="B7789" t="str">
            <v>螺纹钢</v>
          </cell>
          <cell r="C7789" t="str">
            <v>HRB400E Φ22 9m</v>
          </cell>
          <cell r="D7789" t="str">
            <v>吨</v>
          </cell>
          <cell r="E7789">
            <v>8</v>
          </cell>
          <cell r="F7789">
            <v>45928</v>
          </cell>
          <cell r="G7789" t="str">
            <v>(五冶钢构龙泉东洪片区70亩住宅、商业及配套工程项目二标段)成都市龙泉驿外东洪路地铁2号线惠王陵地铁C口</v>
          </cell>
          <cell r="H7789" t="str">
            <v>蒋嗣伟</v>
          </cell>
          <cell r="I7789">
            <v>15014331252</v>
          </cell>
        </row>
        <row r="7790">
          <cell r="A7790" t="str">
            <v>泸钢</v>
          </cell>
          <cell r="B7790" t="str">
            <v>螺纹钢</v>
          </cell>
          <cell r="C7790" t="str">
            <v>HRB400E Φ25 9m</v>
          </cell>
          <cell r="D7790" t="str">
            <v>吨</v>
          </cell>
          <cell r="E7790">
            <v>8</v>
          </cell>
          <cell r="F7790">
            <v>45928</v>
          </cell>
          <cell r="G7790" t="str">
            <v>(五冶钢构龙泉东洪片区70亩住宅、商业及配套工程项目二标段)成都市龙泉驿外东洪路地铁2号线惠王陵地铁C口</v>
          </cell>
          <cell r="H7790" t="str">
            <v>蒋嗣伟</v>
          </cell>
          <cell r="I7790">
            <v>15014331252</v>
          </cell>
        </row>
        <row r="7791">
          <cell r="A7791" t="str">
            <v>泸钢</v>
          </cell>
          <cell r="B7791" t="str">
            <v>螺纹钢</v>
          </cell>
          <cell r="C7791" t="str">
            <v>HRB400E Φ12</v>
          </cell>
          <cell r="D7791" t="str">
            <v>吨</v>
          </cell>
          <cell r="E7791">
            <v>5</v>
          </cell>
          <cell r="F7791">
            <v>45928</v>
          </cell>
          <cell r="G7791" t="str">
            <v>(五冶钢构龙泉东洪片区70亩住宅、商业及配套工程项目一标段)成都市龙泉驿外东洪路地铁2号线惠王陵地铁C口</v>
          </cell>
          <cell r="H7791" t="str">
            <v>邹爱国</v>
          </cell>
          <cell r="I7791">
            <v>13540231225</v>
          </cell>
        </row>
        <row r="7792">
          <cell r="A7792" t="str">
            <v>泸钢</v>
          </cell>
          <cell r="B7792" t="str">
            <v>螺纹钢</v>
          </cell>
          <cell r="C7792" t="str">
            <v>HRB400E Φ14</v>
          </cell>
          <cell r="D7792" t="str">
            <v>吨</v>
          </cell>
          <cell r="E7792">
            <v>10</v>
          </cell>
          <cell r="F7792">
            <v>45928</v>
          </cell>
          <cell r="G7792" t="str">
            <v>(五冶钢构龙泉东洪片区70亩住宅、商业及配套工程项目一标段)成都市龙泉驿外东洪路地铁2号线惠王陵地铁C口</v>
          </cell>
          <cell r="H7792" t="str">
            <v>邹爱国</v>
          </cell>
          <cell r="I7792">
            <v>13540231225</v>
          </cell>
        </row>
        <row r="7793">
          <cell r="A7793" t="str">
            <v>泸钢</v>
          </cell>
          <cell r="B7793" t="str">
            <v>螺纹钢</v>
          </cell>
          <cell r="C7793" t="str">
            <v>HRB400E Φ16 9m</v>
          </cell>
          <cell r="D7793" t="str">
            <v>吨</v>
          </cell>
          <cell r="E7793">
            <v>5</v>
          </cell>
          <cell r="F7793">
            <v>45928</v>
          </cell>
          <cell r="G7793" t="str">
            <v>(五冶钢构龙泉东洪片区70亩住宅、商业及配套工程项目一标段)成都市龙泉驿外东洪路地铁2号线惠王陵地铁C口</v>
          </cell>
          <cell r="H7793" t="str">
            <v>邹爱国</v>
          </cell>
          <cell r="I7793">
            <v>13540231225</v>
          </cell>
        </row>
        <row r="7794">
          <cell r="A7794" t="str">
            <v>泸钢</v>
          </cell>
          <cell r="B7794" t="str">
            <v>螺纹钢</v>
          </cell>
          <cell r="C7794" t="str">
            <v>HRB400E Φ18 9m</v>
          </cell>
          <cell r="D7794" t="str">
            <v>吨</v>
          </cell>
          <cell r="E7794">
            <v>5</v>
          </cell>
          <cell r="F7794">
            <v>45928</v>
          </cell>
          <cell r="G7794" t="str">
            <v>(五冶钢构龙泉东洪片区70亩住宅、商业及配套工程项目一标段)成都市龙泉驿外东洪路地铁2号线惠王陵地铁C口</v>
          </cell>
          <cell r="H7794" t="str">
            <v>邹爱国</v>
          </cell>
          <cell r="I7794">
            <v>13540231225</v>
          </cell>
        </row>
        <row r="7795">
          <cell r="A7795" t="str">
            <v>泸钢</v>
          </cell>
          <cell r="B7795" t="str">
            <v>螺纹钢</v>
          </cell>
          <cell r="C7795" t="str">
            <v>HRB400E Φ20 9m</v>
          </cell>
          <cell r="D7795" t="str">
            <v>吨</v>
          </cell>
          <cell r="E7795">
            <v>5</v>
          </cell>
          <cell r="F7795">
            <v>45928</v>
          </cell>
          <cell r="G7795" t="str">
            <v>(五冶钢构龙泉东洪片区70亩住宅、商业及配套工程项目一标段)成都市龙泉驿外东洪路地铁2号线惠王陵地铁C口</v>
          </cell>
          <cell r="H7795" t="str">
            <v>邹爱国</v>
          </cell>
          <cell r="I7795">
            <v>13540231225</v>
          </cell>
        </row>
        <row r="7796">
          <cell r="A7796" t="str">
            <v>泸钢</v>
          </cell>
          <cell r="B7796" t="str">
            <v>螺纹钢</v>
          </cell>
          <cell r="C7796" t="str">
            <v>HRB400E Φ22 9m</v>
          </cell>
          <cell r="D7796" t="str">
            <v>吨</v>
          </cell>
          <cell r="E7796">
            <v>5</v>
          </cell>
          <cell r="F7796">
            <v>45928</v>
          </cell>
          <cell r="G7796" t="str">
            <v>(五冶钢构龙泉东洪片区70亩住宅、商业及配套工程项目一标段)成都市龙泉驿外东洪路地铁2号线惠王陵地铁C口</v>
          </cell>
          <cell r="H7796" t="str">
            <v>邹爱国</v>
          </cell>
          <cell r="I7796">
            <v>13540231225</v>
          </cell>
        </row>
        <row r="7797">
          <cell r="A7797" t="str">
            <v>泸钢</v>
          </cell>
          <cell r="B7797" t="str">
            <v>高线</v>
          </cell>
          <cell r="C7797" t="str">
            <v>HPB300 Φ8</v>
          </cell>
          <cell r="D7797" t="str">
            <v>吨</v>
          </cell>
          <cell r="E7797">
            <v>5</v>
          </cell>
          <cell r="F7797">
            <v>45928</v>
          </cell>
          <cell r="G7797" t="str">
            <v>(五冶钢构龙泉东洪片区85亩住宅、商业及配套工程项目三标段)成都市龙泉驿外东洪路地铁2号线惠王陵地铁C口</v>
          </cell>
          <cell r="H7797" t="str">
            <v>王军宝</v>
          </cell>
          <cell r="I7797">
            <v>13889142392</v>
          </cell>
        </row>
        <row r="7798">
          <cell r="A7798" t="str">
            <v>泸钢</v>
          </cell>
          <cell r="B7798" t="str">
            <v>盘螺</v>
          </cell>
          <cell r="C7798" t="str">
            <v>HRB400E Φ6</v>
          </cell>
          <cell r="D7798" t="str">
            <v>吨</v>
          </cell>
          <cell r="E7798">
            <v>8</v>
          </cell>
          <cell r="F7798">
            <v>45928</v>
          </cell>
          <cell r="G7798" t="str">
            <v>(五冶钢构龙泉东洪片区85亩住宅、商业及配套工程项目三标段)成都市龙泉驿外东洪路地铁2号线惠王陵地铁C口</v>
          </cell>
          <cell r="H7798" t="str">
            <v>王军宝</v>
          </cell>
          <cell r="I7798">
            <v>13889142392</v>
          </cell>
        </row>
        <row r="7799">
          <cell r="A7799" t="str">
            <v>泸钢</v>
          </cell>
          <cell r="B7799" t="str">
            <v>盘螺</v>
          </cell>
          <cell r="C7799" t="str">
            <v>HRB400E Φ8</v>
          </cell>
          <cell r="D7799" t="str">
            <v>吨</v>
          </cell>
          <cell r="E7799">
            <v>60</v>
          </cell>
          <cell r="F7799">
            <v>45928</v>
          </cell>
          <cell r="G7799" t="str">
            <v>(五冶钢构龙泉东洪片区85亩住宅、商业及配套工程项目三标段)成都市龙泉驿外东洪路地铁2号线惠王陵地铁C口</v>
          </cell>
          <cell r="H7799" t="str">
            <v>王军宝</v>
          </cell>
          <cell r="I7799">
            <v>13889142392</v>
          </cell>
        </row>
        <row r="7800">
          <cell r="A7800" t="str">
            <v>泸钢</v>
          </cell>
          <cell r="B7800" t="str">
            <v>盘螺</v>
          </cell>
          <cell r="C7800" t="str">
            <v>HRB400E Φ10</v>
          </cell>
          <cell r="D7800" t="str">
            <v>吨</v>
          </cell>
          <cell r="E7800">
            <v>44</v>
          </cell>
          <cell r="F7800">
            <v>45928</v>
          </cell>
          <cell r="G7800" t="str">
            <v>(五冶钢构龙泉东洪片区85亩住宅、商业及配套工程项目三标段)成都市龙泉驿外东洪路地铁2号线惠王陵地铁C口</v>
          </cell>
          <cell r="H7800" t="str">
            <v>王军宝</v>
          </cell>
          <cell r="I7800">
            <v>13889142392</v>
          </cell>
        </row>
        <row r="7801">
          <cell r="A7801" t="str">
            <v>泸钢</v>
          </cell>
          <cell r="B7801" t="str">
            <v>螺纹钢</v>
          </cell>
          <cell r="C7801" t="str">
            <v>HRB400E Φ12 9m</v>
          </cell>
          <cell r="D7801" t="str">
            <v>吨</v>
          </cell>
          <cell r="E7801">
            <v>40</v>
          </cell>
          <cell r="F7801">
            <v>45928</v>
          </cell>
          <cell r="G7801" t="str">
            <v>(五冶钢构龙泉东洪片区85亩住宅、商业及配套工程项目三标段)成都市龙泉驿外东洪路地铁2号线惠王陵地铁C口</v>
          </cell>
          <cell r="H7801" t="str">
            <v>王军宝</v>
          </cell>
          <cell r="I7801">
            <v>13889142392</v>
          </cell>
        </row>
        <row r="7802">
          <cell r="A7802" t="str">
            <v>泸钢</v>
          </cell>
          <cell r="B7802" t="str">
            <v>螺纹钢</v>
          </cell>
          <cell r="C7802" t="str">
            <v>HRB400E Φ14 9m</v>
          </cell>
          <cell r="D7802" t="str">
            <v>吨</v>
          </cell>
          <cell r="E7802">
            <v>54</v>
          </cell>
          <cell r="F7802">
            <v>45928</v>
          </cell>
          <cell r="G7802" t="str">
            <v>(五冶钢构龙泉东洪片区85亩住宅、商业及配套工程项目三标段)成都市龙泉驿外东洪路地铁2号线惠王陵地铁C口</v>
          </cell>
          <cell r="H7802" t="str">
            <v>王军宝</v>
          </cell>
          <cell r="I7802">
            <v>13889142392</v>
          </cell>
        </row>
        <row r="7803">
          <cell r="A7803" t="str">
            <v>泸钢</v>
          </cell>
          <cell r="B7803" t="str">
            <v>螺纹钢</v>
          </cell>
          <cell r="C7803" t="str">
            <v>HRB400E Φ16 9m</v>
          </cell>
          <cell r="D7803" t="str">
            <v>吨</v>
          </cell>
          <cell r="E7803">
            <v>77</v>
          </cell>
          <cell r="F7803">
            <v>45928</v>
          </cell>
          <cell r="G7803" t="str">
            <v>(五冶钢构龙泉东洪片区85亩住宅、商业及配套工程项目三标段)成都市龙泉驿外东洪路地铁2号线惠王陵地铁C口</v>
          </cell>
          <cell r="H7803" t="str">
            <v>王军宝</v>
          </cell>
          <cell r="I7803">
            <v>13889142392</v>
          </cell>
        </row>
        <row r="7804">
          <cell r="A7804" t="str">
            <v>泸钢</v>
          </cell>
          <cell r="B7804" t="str">
            <v>螺纹钢</v>
          </cell>
          <cell r="C7804" t="str">
            <v>HRB400E Φ18 9m</v>
          </cell>
          <cell r="D7804" t="str">
            <v>吨</v>
          </cell>
          <cell r="E7804">
            <v>30</v>
          </cell>
          <cell r="F7804">
            <v>45928</v>
          </cell>
          <cell r="G7804" t="str">
            <v>(五冶钢构龙泉东洪片区85亩住宅、商业及配套工程项目三标段)成都市龙泉驿外东洪路地铁2号线惠王陵地铁C口</v>
          </cell>
          <cell r="H7804" t="str">
            <v>王军宝</v>
          </cell>
          <cell r="I7804">
            <v>13889142392</v>
          </cell>
        </row>
        <row r="7805">
          <cell r="A7805" t="str">
            <v>泸钢</v>
          </cell>
          <cell r="B7805" t="str">
            <v>螺纹钢</v>
          </cell>
          <cell r="C7805" t="str">
            <v>HRB400E Φ20 9m</v>
          </cell>
          <cell r="D7805" t="str">
            <v>吨</v>
          </cell>
          <cell r="E7805">
            <v>13</v>
          </cell>
          <cell r="F7805">
            <v>45928</v>
          </cell>
          <cell r="G7805" t="str">
            <v>(五冶钢构龙泉东洪片区85亩住宅、商业及配套工程项目三标段)成都市龙泉驿外东洪路地铁2号线惠王陵地铁C口</v>
          </cell>
          <cell r="H7805" t="str">
            <v>王军宝</v>
          </cell>
          <cell r="I7805">
            <v>13889142392</v>
          </cell>
        </row>
        <row r="7806">
          <cell r="A7806" t="str">
            <v>泸钢</v>
          </cell>
          <cell r="B7806" t="str">
            <v>螺纹钢</v>
          </cell>
          <cell r="C7806" t="str">
            <v>HRB400E Φ22 9m</v>
          </cell>
          <cell r="D7806" t="str">
            <v>吨</v>
          </cell>
          <cell r="E7806">
            <v>28</v>
          </cell>
          <cell r="F7806">
            <v>45928</v>
          </cell>
          <cell r="G7806" t="str">
            <v>(五冶钢构龙泉东洪片区85亩住宅、商业及配套工程项目三标段)成都市龙泉驿外东洪路地铁2号线惠王陵地铁C口</v>
          </cell>
          <cell r="H7806" t="str">
            <v>王军宝</v>
          </cell>
          <cell r="I7806">
            <v>13889142392</v>
          </cell>
        </row>
        <row r="7807">
          <cell r="A7807" t="str">
            <v>泸钢</v>
          </cell>
          <cell r="B7807" t="str">
            <v>螺纹钢</v>
          </cell>
          <cell r="C7807" t="str">
            <v>HRB400E Φ25 9m</v>
          </cell>
          <cell r="D7807" t="str">
            <v>吨</v>
          </cell>
          <cell r="E7807">
            <v>7</v>
          </cell>
          <cell r="F7807">
            <v>45928</v>
          </cell>
          <cell r="G7807" t="str">
            <v>(五冶钢构龙泉东洪片区85亩住宅、商业及配套工程项目三标段)成都市龙泉驿外东洪路地铁2号线惠王陵地铁C口</v>
          </cell>
          <cell r="H7807" t="str">
            <v>王军宝</v>
          </cell>
          <cell r="I7807">
            <v>13889142392</v>
          </cell>
        </row>
        <row r="7808">
          <cell r="A7808" t="str">
            <v>泸钢</v>
          </cell>
          <cell r="B7808" t="str">
            <v>螺纹钢</v>
          </cell>
          <cell r="C7808" t="str">
            <v>HRB500E Φ20</v>
          </cell>
          <cell r="D7808" t="str">
            <v>吨</v>
          </cell>
          <cell r="E7808">
            <v>2.5</v>
          </cell>
          <cell r="F7808">
            <v>45928</v>
          </cell>
          <cell r="G7808" t="str">
            <v>(五冶钢构龙泉东洪片区85亩住宅、商业及配套工程项目三标段)成都市龙泉驿外东洪路地铁2号线惠王陵地铁C口</v>
          </cell>
          <cell r="H7808" t="str">
            <v>王军宝</v>
          </cell>
          <cell r="I7808">
            <v>13889142392</v>
          </cell>
        </row>
        <row r="7809">
          <cell r="A7809" t="str">
            <v>泸钢</v>
          </cell>
          <cell r="B7809" t="str">
            <v>螺纹钢</v>
          </cell>
          <cell r="C7809" t="str">
            <v>HRB500E Φ22</v>
          </cell>
          <cell r="D7809" t="str">
            <v>吨</v>
          </cell>
          <cell r="E7809">
            <v>5</v>
          </cell>
          <cell r="F7809">
            <v>45928</v>
          </cell>
          <cell r="G7809" t="str">
            <v>(五冶钢构龙泉东洪片区85亩住宅、商业及配套工程项目三标段)成都市龙泉驿外东洪路地铁2号线惠王陵地铁C口</v>
          </cell>
          <cell r="H7809" t="str">
            <v>王军宝</v>
          </cell>
          <cell r="I7809">
            <v>13889142392</v>
          </cell>
        </row>
        <row r="7810">
          <cell r="A7810" t="str">
            <v>泸钢</v>
          </cell>
          <cell r="B7810" t="str">
            <v>螺纹钢</v>
          </cell>
          <cell r="C7810" t="str">
            <v>HRB500E Φ25</v>
          </cell>
          <cell r="D7810" t="str">
            <v>吨</v>
          </cell>
          <cell r="E7810">
            <v>15</v>
          </cell>
          <cell r="F7810">
            <v>45928</v>
          </cell>
          <cell r="G7810" t="str">
            <v>(五冶钢构龙泉东洪片区85亩住宅、商业及配套工程项目三标段)成都市龙泉驿外东洪路地铁2号线惠王陵地铁C口</v>
          </cell>
          <cell r="H7810" t="str">
            <v>王军宝</v>
          </cell>
          <cell r="I7810">
            <v>13889142392</v>
          </cell>
        </row>
        <row r="7811">
          <cell r="A7811" t="str">
            <v>泸钢</v>
          </cell>
          <cell r="B7811" t="str">
            <v>盘螺</v>
          </cell>
          <cell r="C7811" t="str">
            <v>HRB400E Φ6</v>
          </cell>
          <cell r="D7811" t="str">
            <v>吨</v>
          </cell>
          <cell r="E7811">
            <v>9</v>
          </cell>
          <cell r="F7811">
            <v>45928</v>
          </cell>
          <cell r="G7811" t="str">
            <v>(五冶钢构龙泉东洪片区85亩住宅、商业及配套工程项目三标段)成都市龙泉驿外东洪路地铁2号线惠王陵地铁C口</v>
          </cell>
          <cell r="H7811" t="str">
            <v>王军宝</v>
          </cell>
          <cell r="I7811">
            <v>13889142392</v>
          </cell>
        </row>
        <row r="7812">
          <cell r="A7812" t="str">
            <v>泸钢</v>
          </cell>
          <cell r="B7812" t="str">
            <v>盘螺</v>
          </cell>
          <cell r="C7812" t="str">
            <v>HRB400E Φ8</v>
          </cell>
          <cell r="D7812" t="str">
            <v>吨</v>
          </cell>
          <cell r="E7812">
            <v>36</v>
          </cell>
          <cell r="F7812">
            <v>45928</v>
          </cell>
          <cell r="G7812" t="str">
            <v>(五冶钢构龙泉东洪片区85亩住宅、商业及配套工程项目三标段)成都市龙泉驿外东洪路地铁2号线惠王陵地铁C口</v>
          </cell>
          <cell r="H7812" t="str">
            <v>王军宝</v>
          </cell>
          <cell r="I7812">
            <v>13889142392</v>
          </cell>
        </row>
        <row r="7813">
          <cell r="A7813" t="str">
            <v>泸钢</v>
          </cell>
          <cell r="B7813" t="str">
            <v>盘螺</v>
          </cell>
          <cell r="C7813" t="str">
            <v>HRB400E Φ10</v>
          </cell>
          <cell r="D7813" t="str">
            <v>吨</v>
          </cell>
          <cell r="E7813">
            <v>34</v>
          </cell>
          <cell r="F7813">
            <v>45928</v>
          </cell>
          <cell r="G7813" t="str">
            <v>(五冶钢构龙泉东洪片区85亩住宅、商业及配套工程项目三标段)成都市龙泉驿外东洪路地铁2号线惠王陵地铁C口</v>
          </cell>
          <cell r="H7813" t="str">
            <v>王军宝</v>
          </cell>
          <cell r="I7813">
            <v>13889142392</v>
          </cell>
        </row>
        <row r="7814">
          <cell r="A7814" t="str">
            <v>泸钢</v>
          </cell>
          <cell r="B7814" t="str">
            <v>螺纹钢</v>
          </cell>
          <cell r="C7814" t="str">
            <v>HRB400E Φ12 9m</v>
          </cell>
          <cell r="D7814" t="str">
            <v>吨</v>
          </cell>
          <cell r="E7814">
            <v>18</v>
          </cell>
          <cell r="F7814">
            <v>45928</v>
          </cell>
          <cell r="G7814" t="str">
            <v>(五冶钢构龙泉东洪片区85亩住宅、商业及配套工程项目三标段)成都市龙泉驿外东洪路地铁2号线惠王陵地铁C口</v>
          </cell>
          <cell r="H7814" t="str">
            <v>王军宝</v>
          </cell>
          <cell r="I7814">
            <v>13889142392</v>
          </cell>
        </row>
        <row r="7815">
          <cell r="A7815" t="str">
            <v>泸钢</v>
          </cell>
          <cell r="B7815" t="str">
            <v>螺纹钢</v>
          </cell>
          <cell r="C7815" t="str">
            <v>HRB400E Φ14 9m</v>
          </cell>
          <cell r="D7815" t="str">
            <v>吨</v>
          </cell>
          <cell r="E7815">
            <v>20</v>
          </cell>
          <cell r="F7815">
            <v>45928</v>
          </cell>
          <cell r="G7815" t="str">
            <v>(五冶钢构龙泉东洪片区85亩住宅、商业及配套工程项目三标段)成都市龙泉驿外东洪路地铁2号线惠王陵地铁C口</v>
          </cell>
          <cell r="H7815" t="str">
            <v>王军宝</v>
          </cell>
          <cell r="I7815">
            <v>13889142392</v>
          </cell>
        </row>
        <row r="7816">
          <cell r="A7816" t="str">
            <v>泸钢</v>
          </cell>
          <cell r="B7816" t="str">
            <v>螺纹钢</v>
          </cell>
          <cell r="C7816" t="str">
            <v>HRB400E Φ16 9m</v>
          </cell>
          <cell r="D7816" t="str">
            <v>吨</v>
          </cell>
          <cell r="E7816">
            <v>10</v>
          </cell>
          <cell r="F7816">
            <v>45928</v>
          </cell>
          <cell r="G7816" t="str">
            <v>(五冶钢构龙泉东洪片区85亩住宅、商业及配套工程项目三标段)成都市龙泉驿外东洪路地铁2号线惠王陵地铁C口</v>
          </cell>
          <cell r="H7816" t="str">
            <v>王军宝</v>
          </cell>
          <cell r="I7816">
            <v>13889142392</v>
          </cell>
        </row>
        <row r="7817">
          <cell r="A7817" t="str">
            <v>泸钢</v>
          </cell>
          <cell r="B7817" t="str">
            <v>螺纹钢</v>
          </cell>
          <cell r="C7817" t="str">
            <v>HRB400E Φ18 9m</v>
          </cell>
          <cell r="D7817" t="str">
            <v>吨</v>
          </cell>
          <cell r="E7817">
            <v>15</v>
          </cell>
          <cell r="F7817">
            <v>45928</v>
          </cell>
          <cell r="G7817" t="str">
            <v>(五冶钢构龙泉东洪片区85亩住宅、商业及配套工程项目三标段)成都市龙泉驿外东洪路地铁2号线惠王陵地铁C口</v>
          </cell>
          <cell r="H7817" t="str">
            <v>王军宝</v>
          </cell>
          <cell r="I7817">
            <v>13889142392</v>
          </cell>
        </row>
        <row r="7818">
          <cell r="A7818" t="str">
            <v>泸钢</v>
          </cell>
          <cell r="B7818" t="str">
            <v>螺纹钢</v>
          </cell>
          <cell r="C7818" t="str">
            <v>HRB400E Φ20 9m</v>
          </cell>
          <cell r="D7818" t="str">
            <v>吨</v>
          </cell>
          <cell r="E7818">
            <v>6</v>
          </cell>
          <cell r="F7818">
            <v>45928</v>
          </cell>
          <cell r="G7818" t="str">
            <v>(五冶钢构龙泉东洪片区85亩住宅、商业及配套工程项目三标段)成都市龙泉驿外东洪路地铁2号线惠王陵地铁C口</v>
          </cell>
          <cell r="H7818" t="str">
            <v>王军宝</v>
          </cell>
          <cell r="I7818">
            <v>13889142392</v>
          </cell>
        </row>
        <row r="7819">
          <cell r="A7819" t="str">
            <v>泸钢</v>
          </cell>
          <cell r="B7819" t="str">
            <v>螺纹钢</v>
          </cell>
          <cell r="C7819" t="str">
            <v>HRB400E Φ22 9m</v>
          </cell>
          <cell r="D7819" t="str">
            <v>吨</v>
          </cell>
          <cell r="E7819">
            <v>6</v>
          </cell>
          <cell r="F7819">
            <v>45928</v>
          </cell>
          <cell r="G7819" t="str">
            <v>(五冶钢构龙泉东洪片区85亩住宅、商业及配套工程项目三标段)成都市龙泉驿外东洪路地铁2号线惠王陵地铁C口</v>
          </cell>
          <cell r="H7819" t="str">
            <v>王军宝</v>
          </cell>
          <cell r="I7819">
            <v>13889142392</v>
          </cell>
        </row>
        <row r="7820">
          <cell r="A7820" t="str">
            <v>泸钢</v>
          </cell>
          <cell r="B7820" t="str">
            <v>螺纹钢</v>
          </cell>
          <cell r="C7820" t="str">
            <v>HRB400E Φ25 9m</v>
          </cell>
          <cell r="D7820" t="str">
            <v>吨</v>
          </cell>
          <cell r="E7820">
            <v>4</v>
          </cell>
          <cell r="F7820">
            <v>45928</v>
          </cell>
          <cell r="G7820" t="str">
            <v>(五冶钢构龙泉东洪片区85亩住宅、商业及配套工程项目三标段)成都市龙泉驿外东洪路地铁2号线惠王陵地铁C口</v>
          </cell>
          <cell r="H7820" t="str">
            <v>王军宝</v>
          </cell>
          <cell r="I7820">
            <v>13889142392</v>
          </cell>
        </row>
        <row r="7821">
          <cell r="A7821" t="str">
            <v>泸钢</v>
          </cell>
          <cell r="B7821" t="str">
            <v>高线</v>
          </cell>
          <cell r="C7821" t="str">
            <v>HPB300 Φ6</v>
          </cell>
          <cell r="D7821" t="str">
            <v>吨</v>
          </cell>
          <cell r="E7821">
            <v>5</v>
          </cell>
          <cell r="F7821">
            <v>45928</v>
          </cell>
          <cell r="G7821" t="str">
            <v>(五冶钢构龙泉东洪片区85亩住宅、商业及配套工程项目三标段)成都市龙泉驿外东洪路地铁2号线惠王陵地铁C口</v>
          </cell>
          <cell r="H7821" t="str">
            <v>王军宝</v>
          </cell>
          <cell r="I7821">
            <v>13889142392</v>
          </cell>
        </row>
        <row r="7822">
          <cell r="A7822" t="str">
            <v>泸钢</v>
          </cell>
          <cell r="B7822" t="str">
            <v>高线</v>
          </cell>
          <cell r="C7822" t="str">
            <v>HPB300 Φ8</v>
          </cell>
          <cell r="D7822" t="str">
            <v>吨</v>
          </cell>
          <cell r="E7822">
            <v>3</v>
          </cell>
          <cell r="F7822">
            <v>45928</v>
          </cell>
          <cell r="G7822" t="str">
            <v>(五冶钢构龙泉东洪片区85亩住宅、商业及配套工程项目三标段)成都市龙泉驿外东洪路地铁2号线惠王陵地铁C口</v>
          </cell>
          <cell r="H7822" t="str">
            <v>王军宝</v>
          </cell>
          <cell r="I7822">
            <v>13889142392</v>
          </cell>
        </row>
        <row r="7823">
          <cell r="A7823" t="str">
            <v>泸钢</v>
          </cell>
          <cell r="B7823" t="str">
            <v>盘螺</v>
          </cell>
          <cell r="C7823" t="str">
            <v>HRB400E Φ6</v>
          </cell>
          <cell r="D7823" t="str">
            <v>吨</v>
          </cell>
          <cell r="E7823">
            <v>5</v>
          </cell>
          <cell r="F7823">
            <v>45928</v>
          </cell>
          <cell r="G7823" t="str">
            <v>(五冶钢构龙泉东洪片区85亩住宅、商业及配套工程项目三标段)成都市龙泉驿外东洪路地铁2号线惠王陵地铁C口</v>
          </cell>
          <cell r="H7823" t="str">
            <v>王军宝</v>
          </cell>
          <cell r="I7823">
            <v>13889142392</v>
          </cell>
        </row>
        <row r="7824">
          <cell r="A7824" t="str">
            <v>泸钢</v>
          </cell>
          <cell r="B7824" t="str">
            <v>盘螺</v>
          </cell>
          <cell r="C7824" t="str">
            <v>HRB400E Φ8</v>
          </cell>
          <cell r="D7824" t="str">
            <v>吨</v>
          </cell>
          <cell r="E7824">
            <v>6</v>
          </cell>
          <cell r="F7824">
            <v>45928</v>
          </cell>
          <cell r="G7824" t="str">
            <v>(五冶钢构龙泉东洪片区85亩住宅、商业及配套工程项目三标段)成都市龙泉驿外东洪路地铁2号线惠王陵地铁C口</v>
          </cell>
          <cell r="H7824" t="str">
            <v>王军宝</v>
          </cell>
          <cell r="I7824">
            <v>13889142392</v>
          </cell>
        </row>
        <row r="7825">
          <cell r="A7825" t="str">
            <v>泸钢</v>
          </cell>
          <cell r="B7825" t="str">
            <v>盘螺</v>
          </cell>
          <cell r="C7825" t="str">
            <v>HRB400E Φ10</v>
          </cell>
          <cell r="D7825" t="str">
            <v>吨</v>
          </cell>
          <cell r="E7825">
            <v>12</v>
          </cell>
          <cell r="F7825">
            <v>45928</v>
          </cell>
          <cell r="G7825" t="str">
            <v>(五冶钢构龙泉东洪片区85亩住宅、商业及配套工程项目三标段)成都市龙泉驿外东洪路地铁2号线惠王陵地铁C口</v>
          </cell>
          <cell r="H7825" t="str">
            <v>王军宝</v>
          </cell>
          <cell r="I7825">
            <v>13889142392</v>
          </cell>
        </row>
        <row r="7826">
          <cell r="A7826" t="str">
            <v>泸钢</v>
          </cell>
          <cell r="B7826" t="str">
            <v>螺纹钢</v>
          </cell>
          <cell r="C7826" t="str">
            <v>HRB400E Φ12 9m</v>
          </cell>
          <cell r="D7826" t="str">
            <v>吨</v>
          </cell>
          <cell r="E7826">
            <v>22</v>
          </cell>
          <cell r="F7826">
            <v>45928</v>
          </cell>
          <cell r="G7826" t="str">
            <v>(五冶钢构龙泉东洪片区85亩住宅、商业及配套工程项目三标段)成都市龙泉驿外东洪路地铁2号线惠王陵地铁C口</v>
          </cell>
          <cell r="H7826" t="str">
            <v>王军宝</v>
          </cell>
          <cell r="I7826">
            <v>13889142392</v>
          </cell>
        </row>
        <row r="7827">
          <cell r="A7827" t="str">
            <v>泸钢</v>
          </cell>
          <cell r="B7827" t="str">
            <v>螺纹钢</v>
          </cell>
          <cell r="C7827" t="str">
            <v>HRB400E Φ14 9m</v>
          </cell>
          <cell r="D7827" t="str">
            <v>吨</v>
          </cell>
          <cell r="E7827">
            <v>30</v>
          </cell>
          <cell r="F7827">
            <v>45928</v>
          </cell>
          <cell r="G7827" t="str">
            <v>(五冶钢构龙泉东洪片区85亩住宅、商业及配套工程项目三标段)成都市龙泉驿外东洪路地铁2号线惠王陵地铁C口</v>
          </cell>
          <cell r="H7827" t="str">
            <v>王军宝</v>
          </cell>
          <cell r="I7827">
            <v>13889142392</v>
          </cell>
        </row>
        <row r="7828">
          <cell r="A7828" t="str">
            <v>泸钢</v>
          </cell>
          <cell r="B7828" t="str">
            <v>螺纹钢</v>
          </cell>
          <cell r="C7828" t="str">
            <v>HRB400E Φ16 9m</v>
          </cell>
          <cell r="D7828" t="str">
            <v>吨</v>
          </cell>
          <cell r="E7828">
            <v>12</v>
          </cell>
          <cell r="F7828">
            <v>45928</v>
          </cell>
          <cell r="G7828" t="str">
            <v>(五冶钢构龙泉东洪片区85亩住宅、商业及配套工程项目三标段)成都市龙泉驿外东洪路地铁2号线惠王陵地铁C口</v>
          </cell>
          <cell r="H7828" t="str">
            <v>王军宝</v>
          </cell>
          <cell r="I7828">
            <v>13889142392</v>
          </cell>
        </row>
        <row r="7829">
          <cell r="A7829" t="str">
            <v>泸钢</v>
          </cell>
          <cell r="B7829" t="str">
            <v>螺纹钢</v>
          </cell>
          <cell r="C7829" t="str">
            <v>HRB400E Φ18 9m</v>
          </cell>
          <cell r="D7829" t="str">
            <v>吨</v>
          </cell>
          <cell r="E7829">
            <v>8</v>
          </cell>
          <cell r="F7829">
            <v>45928</v>
          </cell>
          <cell r="G7829" t="str">
            <v>(五冶钢构龙泉东洪片区85亩住宅、商业及配套工程项目三标段)成都市龙泉驿外东洪路地铁2号线惠王陵地铁C口</v>
          </cell>
          <cell r="H7829" t="str">
            <v>王军宝</v>
          </cell>
          <cell r="I7829">
            <v>13889142392</v>
          </cell>
        </row>
        <row r="7830">
          <cell r="A7830" t="str">
            <v>泸钢</v>
          </cell>
          <cell r="B7830" t="str">
            <v>螺纹钢</v>
          </cell>
          <cell r="C7830" t="str">
            <v>HRB400E Φ20 9m</v>
          </cell>
          <cell r="D7830" t="str">
            <v>吨</v>
          </cell>
          <cell r="E7830">
            <v>6</v>
          </cell>
          <cell r="F7830">
            <v>45928</v>
          </cell>
          <cell r="G7830" t="str">
            <v>(五冶钢构龙泉东洪片区85亩住宅、商业及配套工程项目三标段)成都市龙泉驿外东洪路地铁2号线惠王陵地铁C口</v>
          </cell>
          <cell r="H7830" t="str">
            <v>王军宝</v>
          </cell>
          <cell r="I7830">
            <v>13889142392</v>
          </cell>
        </row>
        <row r="7831">
          <cell r="A7831" t="str">
            <v>泸钢</v>
          </cell>
          <cell r="B7831" t="str">
            <v>螺纹钢</v>
          </cell>
          <cell r="C7831" t="str">
            <v>HRB400E Φ22 9m</v>
          </cell>
          <cell r="D7831" t="str">
            <v>吨</v>
          </cell>
          <cell r="E7831">
            <v>10</v>
          </cell>
          <cell r="F7831">
            <v>45928</v>
          </cell>
          <cell r="G7831" t="str">
            <v>(五冶钢构龙泉东洪片区85亩住宅、商业及配套工程项目三标段)成都市龙泉驿外东洪路地铁2号线惠王陵地铁C口</v>
          </cell>
          <cell r="H7831" t="str">
            <v>王军宝</v>
          </cell>
          <cell r="I7831">
            <v>13889142392</v>
          </cell>
        </row>
        <row r="7832">
          <cell r="A7832" t="str">
            <v>泸钢</v>
          </cell>
          <cell r="B7832" t="str">
            <v>螺纹钢</v>
          </cell>
          <cell r="C7832" t="str">
            <v>HRB400E Φ25 9m</v>
          </cell>
          <cell r="D7832" t="str">
            <v>吨</v>
          </cell>
          <cell r="E7832">
            <v>8</v>
          </cell>
          <cell r="F7832">
            <v>45928</v>
          </cell>
          <cell r="G7832" t="str">
            <v>(五冶钢构龙泉东洪片区85亩住宅、商业及配套工程项目三标段)成都市龙泉驿外东洪路地铁2号线惠王陵地铁C口</v>
          </cell>
          <cell r="H7832" t="str">
            <v>王军宝</v>
          </cell>
          <cell r="I7832">
            <v>13889142392</v>
          </cell>
        </row>
        <row r="7833">
          <cell r="A7833" t="str">
            <v>泸钢</v>
          </cell>
          <cell r="B7833" t="str">
            <v>盘螺</v>
          </cell>
          <cell r="C7833" t="str">
            <v>HRB400E Φ6</v>
          </cell>
          <cell r="D7833" t="str">
            <v>吨</v>
          </cell>
          <cell r="E7833">
            <v>15</v>
          </cell>
          <cell r="F7833">
            <v>45928</v>
          </cell>
          <cell r="G7833" t="str">
            <v>(五冶钢构龙泉东洪片区85亩住宅、商业及配套工程项目二标段)成都市龙泉驿外东洪路地铁2号线惠王陵地铁C口</v>
          </cell>
          <cell r="H7833" t="str">
            <v>李渊</v>
          </cell>
          <cell r="I7833">
            <v>18381013849</v>
          </cell>
        </row>
        <row r="7834">
          <cell r="A7834" t="str">
            <v>泸钢</v>
          </cell>
          <cell r="B7834" t="str">
            <v>盘螺</v>
          </cell>
          <cell r="C7834" t="str">
            <v>HRB400E Φ10</v>
          </cell>
          <cell r="D7834" t="str">
            <v>吨</v>
          </cell>
          <cell r="E7834">
            <v>55</v>
          </cell>
          <cell r="F7834">
            <v>45928</v>
          </cell>
          <cell r="G7834" t="str">
            <v>(五冶钢构龙泉东洪片区85亩住宅、商业及配套工程项目二标段)成都市龙泉驿外东洪路地铁2号线惠王陵地铁C口</v>
          </cell>
          <cell r="H7834" t="str">
            <v>李渊</v>
          </cell>
          <cell r="I7834">
            <v>18381013849</v>
          </cell>
        </row>
        <row r="7835">
          <cell r="A7835" t="str">
            <v>德胜</v>
          </cell>
          <cell r="B7835" t="str">
            <v>螺纹钢</v>
          </cell>
          <cell r="C7835" t="str">
            <v>HRB500E Φ18</v>
          </cell>
          <cell r="D7835" t="str">
            <v>吨</v>
          </cell>
          <cell r="E7835">
            <v>5</v>
          </cell>
          <cell r="F7835">
            <v>45928</v>
          </cell>
          <cell r="G7835" t="str">
            <v>(五冶建设师大附中外语校新建教学楼工程)四川省成都市成华区大观堰2号(四川师范大学附属中学外国语学校)</v>
          </cell>
          <cell r="H7835" t="str">
            <v>蔡浩</v>
          </cell>
          <cell r="I7835">
            <v>13980880820</v>
          </cell>
        </row>
        <row r="7836">
          <cell r="A7836" t="str">
            <v>德胜</v>
          </cell>
          <cell r="B7836" t="str">
            <v>螺纹钢</v>
          </cell>
          <cell r="C7836" t="str">
            <v>HRB500E Φ25</v>
          </cell>
          <cell r="D7836" t="str">
            <v>吨</v>
          </cell>
          <cell r="E7836">
            <v>30</v>
          </cell>
          <cell r="F7836">
            <v>45928</v>
          </cell>
          <cell r="G7836" t="str">
            <v>(五冶建设师大附中外语校新建教学楼工程)四川省成都市成华区大观堰2号(四川师范大学附属中学外国语学校)</v>
          </cell>
          <cell r="H7836" t="str">
            <v>蔡浩</v>
          </cell>
          <cell r="I7836">
            <v>13980880820</v>
          </cell>
        </row>
        <row r="7837">
          <cell r="A7837" t="str">
            <v>润耀</v>
          </cell>
          <cell r="B7837" t="str">
            <v>螺纹钢</v>
          </cell>
          <cell r="C7837" t="str">
            <v>HRB500E Φ20</v>
          </cell>
          <cell r="D7837" t="str">
            <v>吨</v>
          </cell>
          <cell r="E7837">
            <v>6</v>
          </cell>
          <cell r="F7837">
            <v>45928</v>
          </cell>
          <cell r="G7837" t="str">
            <v>(五冶建设扩建艺体中学二期工程)四川省成都市双流区光荣路成都艺体中学南200米</v>
          </cell>
          <cell r="H7837" t="str">
            <v>谢序强</v>
          </cell>
          <cell r="I7837">
            <v>13458588232</v>
          </cell>
        </row>
        <row r="7838">
          <cell r="A7838" t="str">
            <v>润耀</v>
          </cell>
          <cell r="B7838" t="str">
            <v>螺纹钢</v>
          </cell>
          <cell r="C7838" t="str">
            <v>HRB500E Φ32</v>
          </cell>
          <cell r="D7838" t="str">
            <v>吨</v>
          </cell>
          <cell r="E7838">
            <v>28</v>
          </cell>
          <cell r="F7838">
            <v>45928</v>
          </cell>
          <cell r="G7838" t="str">
            <v>(五冶建设扩建艺体中学二期工程)四川省成都市双流区光荣路成都艺体中学南200米</v>
          </cell>
          <cell r="H7838" t="str">
            <v>谢序强</v>
          </cell>
          <cell r="I7838">
            <v>13458588232</v>
          </cell>
        </row>
        <row r="7839">
          <cell r="A7839" t="str">
            <v>德胜恒嘉</v>
          </cell>
          <cell r="B7839" t="str">
            <v>螺纹钢</v>
          </cell>
          <cell r="C7839" t="str">
            <v>HRB400EФ12*12m</v>
          </cell>
          <cell r="D7839" t="str">
            <v>吨</v>
          </cell>
          <cell r="E7839">
            <v>35</v>
          </cell>
          <cell r="F7839">
            <v>45928</v>
          </cell>
          <cell r="G7839" t="str">
            <v>（中铁六局呼和公司康新高速TJ4-2标）四川省甘孜藏族自治州康定市新都桥镇东俄罗三村中建八局搅拌站旁</v>
          </cell>
          <cell r="H7839" t="str">
            <v>许文刚</v>
          </cell>
          <cell r="I7839">
            <v>15848808186</v>
          </cell>
        </row>
        <row r="7840">
          <cell r="A7840" t="str">
            <v>德胜恒嘉</v>
          </cell>
          <cell r="B7840" t="str">
            <v>螺纹钢</v>
          </cell>
          <cell r="C7840" t="str">
            <v>HRB400EФ28*9m</v>
          </cell>
          <cell r="D7840" t="str">
            <v>吨</v>
          </cell>
          <cell r="E7840">
            <v>35</v>
          </cell>
          <cell r="F7840">
            <v>45928</v>
          </cell>
          <cell r="G7840" t="str">
            <v>（中铁六局呼和公司康新高速TJ4-2标）四川省甘孜藏族自治州康定市新都桥镇东俄罗三村中建八局搅拌站旁</v>
          </cell>
          <cell r="H7840" t="str">
            <v>许文刚</v>
          </cell>
          <cell r="I7840">
            <v>15848808186</v>
          </cell>
        </row>
        <row r="7841">
          <cell r="A7841" t="str">
            <v>德胜恒嘉</v>
          </cell>
          <cell r="B7841" t="str">
            <v>螺纹钢</v>
          </cell>
          <cell r="C7841" t="str">
            <v>HRB400EФ12*9m</v>
          </cell>
          <cell r="D7841" t="str">
            <v>吨</v>
          </cell>
          <cell r="E7841">
            <v>70</v>
          </cell>
          <cell r="F7841">
            <v>45928</v>
          </cell>
          <cell r="G7841" t="str">
            <v>（中铁六局呼和公司康新高速TJ4-2标）四川省甘孜藏族自治州康定市新都桥镇东俄罗三村中建八局搅拌站旁</v>
          </cell>
          <cell r="H7841" t="str">
            <v>许文刚</v>
          </cell>
          <cell r="I7841">
            <v>15848808186</v>
          </cell>
        </row>
        <row r="7842">
          <cell r="A7842" t="str">
            <v>德胜恒嘉</v>
          </cell>
          <cell r="B7842" t="str">
            <v>螺纹钢</v>
          </cell>
          <cell r="C7842" t="str">
            <v>HRB400EФ20*9m</v>
          </cell>
          <cell r="D7842" t="str">
            <v>吨</v>
          </cell>
          <cell r="E7842">
            <v>70</v>
          </cell>
          <cell r="F7842">
            <v>45928</v>
          </cell>
          <cell r="G7842" t="str">
            <v>（中铁六局呼和公司康新高速TJ4-2标）四川省甘孜藏族自治州康定市新都桥镇东俄罗三村中建八局搅拌站旁</v>
          </cell>
          <cell r="H7842" t="str">
            <v>许文刚</v>
          </cell>
          <cell r="I7842">
            <v>15848808186</v>
          </cell>
        </row>
        <row r="7843">
          <cell r="A7843" t="str">
            <v>德胜恒嘉</v>
          </cell>
          <cell r="B7843" t="str">
            <v>螺纹钢</v>
          </cell>
          <cell r="C7843" t="str">
            <v>HRB400EФ22*9m</v>
          </cell>
          <cell r="D7843" t="str">
            <v>吨</v>
          </cell>
          <cell r="E7843">
            <v>70</v>
          </cell>
          <cell r="F7843">
            <v>45928</v>
          </cell>
          <cell r="G7843" t="str">
            <v>（中铁六局呼和公司康新高速TJ4-2标）四川省甘孜藏族自治州康定市新都桥镇东俄罗三村中建八局搅拌站旁</v>
          </cell>
          <cell r="H7843" t="str">
            <v>许文刚</v>
          </cell>
          <cell r="I7843">
            <v>15848808186</v>
          </cell>
        </row>
        <row r="7844">
          <cell r="A7844" t="str">
            <v>德胜恒嘉</v>
          </cell>
          <cell r="B7844" t="str">
            <v>螺纹钢</v>
          </cell>
          <cell r="C7844" t="str">
            <v>HRB500EФ25*9m</v>
          </cell>
          <cell r="D7844" t="str">
            <v>吨</v>
          </cell>
          <cell r="E7844">
            <v>70</v>
          </cell>
          <cell r="F7844">
            <v>45928</v>
          </cell>
          <cell r="G7844" t="str">
            <v>（中铁六局呼和公司康新高速TJ4-2标）四川省甘孜藏族自治州康定市新都桥镇东俄罗三村中建八局搅拌站旁</v>
          </cell>
          <cell r="H7844" t="str">
            <v>许文刚</v>
          </cell>
          <cell r="I7844">
            <v>15848808186</v>
          </cell>
        </row>
        <row r="7845">
          <cell r="A7845" t="str">
            <v>德胜恒嘉</v>
          </cell>
          <cell r="B7845" t="str">
            <v>螺纹钢</v>
          </cell>
          <cell r="C7845" t="str">
            <v>HRB500EФ28*9m</v>
          </cell>
          <cell r="D7845" t="str">
            <v>吨</v>
          </cell>
          <cell r="E7845">
            <v>70</v>
          </cell>
          <cell r="F7845">
            <v>45928</v>
          </cell>
          <cell r="G7845" t="str">
            <v>（中铁六局呼和公司康新高速TJ4-2标）四川省甘孜藏族自治州康定市新都桥镇东俄罗三村中建八局搅拌站旁</v>
          </cell>
          <cell r="H7845" t="str">
            <v>许文刚</v>
          </cell>
          <cell r="I7845">
            <v>15848808186</v>
          </cell>
        </row>
        <row r="7846">
          <cell r="A7846" t="str">
            <v>湖北商贸</v>
          </cell>
          <cell r="B7846" t="str">
            <v>高线</v>
          </cell>
          <cell r="C7846" t="str">
            <v>HPB300   10 </v>
          </cell>
          <cell r="D7846" t="str">
            <v>吨</v>
          </cell>
          <cell r="E7846">
            <v>35</v>
          </cell>
          <cell r="F7846">
            <v>45928</v>
          </cell>
          <cell r="G7846" t="str">
            <v>（中铁广州局-资乐高速5标）四川省乐山市井研县希望大道116号</v>
          </cell>
          <cell r="H7846" t="str">
            <v>廖俊杰</v>
          </cell>
          <cell r="I7846">
            <v>15775100965</v>
          </cell>
        </row>
        <row r="7847">
          <cell r="A7847" t="str">
            <v>湖北商贸</v>
          </cell>
          <cell r="B7847" t="str">
            <v>螺纹钢</v>
          </cell>
          <cell r="C7847" t="str">
            <v>HRB400E  16  12m</v>
          </cell>
          <cell r="D7847" t="str">
            <v>吨</v>
          </cell>
          <cell r="E7847">
            <v>35</v>
          </cell>
          <cell r="F7847">
            <v>45928</v>
          </cell>
          <cell r="G7847" t="str">
            <v>（中铁广州局-资乐高速5标）四川省乐山市井研县希望大道116号</v>
          </cell>
          <cell r="H7847" t="str">
            <v>廖俊杰</v>
          </cell>
          <cell r="I7847">
            <v>15775100965</v>
          </cell>
        </row>
        <row r="7848">
          <cell r="A7848" t="str">
            <v>湖北商贸</v>
          </cell>
          <cell r="B7848" t="str">
            <v>盘螺</v>
          </cell>
          <cell r="C7848" t="str">
            <v>HRB400E  12  </v>
          </cell>
          <cell r="D7848" t="str">
            <v>吨</v>
          </cell>
          <cell r="E7848">
            <v>35</v>
          </cell>
          <cell r="F7848">
            <v>45928</v>
          </cell>
          <cell r="G7848" t="str">
            <v>（中铁广州局-资乐高速5标）四川省乐山市井研县希望大道116号</v>
          </cell>
          <cell r="H7848" t="str">
            <v>廖俊杰</v>
          </cell>
          <cell r="I7848">
            <v>15775100965</v>
          </cell>
        </row>
        <row r="7849">
          <cell r="A7849" t="str">
            <v>湖北商贸</v>
          </cell>
          <cell r="B7849" t="str">
            <v>螺纹钢</v>
          </cell>
          <cell r="C7849" t="str">
            <v>HRB500E  25  12m</v>
          </cell>
          <cell r="D7849" t="str">
            <v>吨</v>
          </cell>
          <cell r="E7849">
            <v>35</v>
          </cell>
          <cell r="F7849">
            <v>45928</v>
          </cell>
          <cell r="G7849" t="str">
            <v>（中铁广州局-资乐高速5标）四川省乐山市井研县希望大道116号</v>
          </cell>
          <cell r="H7849" t="str">
            <v>廖俊杰</v>
          </cell>
          <cell r="I7849">
            <v>15775100965</v>
          </cell>
        </row>
        <row r="7850">
          <cell r="A7850" t="str">
            <v>湖北商贸</v>
          </cell>
          <cell r="B7850" t="str">
            <v>高线</v>
          </cell>
          <cell r="C7850" t="str">
            <v>HPB300   10 </v>
          </cell>
          <cell r="D7850" t="str">
            <v>吨</v>
          </cell>
          <cell r="E7850">
            <v>35</v>
          </cell>
          <cell r="F7850">
            <v>45928</v>
          </cell>
          <cell r="G7850" t="str">
            <v>（中铁广州局-资乐高速5标）四川省眉山市东坡区多悦镇挖治田</v>
          </cell>
          <cell r="H7850" t="str">
            <v>伍红林</v>
          </cell>
          <cell r="I7850">
            <v>18683860677</v>
          </cell>
        </row>
        <row r="7851">
          <cell r="A7851" t="str">
            <v>湖北商贸</v>
          </cell>
          <cell r="B7851" t="str">
            <v>螺纹钢</v>
          </cell>
          <cell r="C7851" t="str">
            <v>HRB400E 12mm*9米</v>
          </cell>
          <cell r="D7851" t="str">
            <v>吨</v>
          </cell>
          <cell r="E7851">
            <v>70</v>
          </cell>
          <cell r="F7851">
            <v>45928</v>
          </cell>
          <cell r="G7851" t="str">
            <v>（中铁十局-资乐高速4标）四川省眉山市仁寿县彰加镇促进村中铁十局2#钢筋厂</v>
          </cell>
          <cell r="H7851" t="str">
            <v>杨飞</v>
          </cell>
          <cell r="I7851">
            <v>15667998777</v>
          </cell>
        </row>
        <row r="7852">
          <cell r="A7852" t="str">
            <v>湖北商贸</v>
          </cell>
          <cell r="B7852" t="str">
            <v>螺纹钢</v>
          </cell>
          <cell r="C7852" t="str">
            <v>HRB400E 12mm*9米</v>
          </cell>
          <cell r="D7852" t="str">
            <v>吨</v>
          </cell>
          <cell r="E7852">
            <v>105</v>
          </cell>
          <cell r="F7852">
            <v>45928</v>
          </cell>
          <cell r="G7852" t="str">
            <v>（中铁十局-资乐高速4标）四川省眉山市仁寿县彰加镇促进村中铁十局资乐高速2#梁场</v>
          </cell>
          <cell r="H7852" t="str">
            <v>杨飞</v>
          </cell>
          <cell r="I7852">
            <v>15667998777</v>
          </cell>
        </row>
        <row r="7853">
          <cell r="A7853" t="str">
            <v>湖北商贸</v>
          </cell>
          <cell r="B7853" t="str">
            <v>高线</v>
          </cell>
          <cell r="C7853" t="str">
            <v>HPB300 10mm</v>
          </cell>
          <cell r="D7853" t="str">
            <v>吨</v>
          </cell>
          <cell r="E7853">
            <v>35</v>
          </cell>
          <cell r="F7853">
            <v>45928</v>
          </cell>
          <cell r="G7853" t="str">
            <v>（中铁十局-资乐高速4标）四川省眉山市仁寿县彰加镇促进村中铁十局资乐高速1#钢筋场</v>
          </cell>
          <cell r="H7853" t="str">
            <v>杨飞</v>
          </cell>
          <cell r="I7853">
            <v>15667998777</v>
          </cell>
        </row>
        <row r="7854">
          <cell r="A7854" t="str">
            <v>湖北商贸</v>
          </cell>
          <cell r="B7854" t="str">
            <v>螺纹钢</v>
          </cell>
          <cell r="C7854" t="str">
            <v>HRB500E 25mm*9米</v>
          </cell>
          <cell r="D7854" t="str">
            <v>吨</v>
          </cell>
          <cell r="E7854">
            <v>70</v>
          </cell>
          <cell r="F7854">
            <v>45928</v>
          </cell>
          <cell r="G7854" t="str">
            <v>（中铁十局-资乐高速4标）四川省眉山市仁寿县彰加镇促进村中铁十局资乐高速1#钢筋场</v>
          </cell>
          <cell r="H7854" t="str">
            <v>杨飞</v>
          </cell>
          <cell r="I7854">
            <v>15667998777</v>
          </cell>
        </row>
        <row r="7855">
          <cell r="A7855" t="str">
            <v>德胜恒嘉</v>
          </cell>
          <cell r="B7855" t="str">
            <v>螺纹钢</v>
          </cell>
          <cell r="C7855" t="str">
            <v>HRB400E 12mm*9米</v>
          </cell>
          <cell r="D7855" t="str">
            <v>吨</v>
          </cell>
          <cell r="E7855">
            <v>35</v>
          </cell>
          <cell r="F7855">
            <v>45929</v>
          </cell>
          <cell r="G7855" t="str">
            <v>（中铁十局-资乐高速4标）四川省眉山市仁寿县彰加镇华炉村中铁十局资乐高速3#钢筋场</v>
          </cell>
          <cell r="H7855" t="str">
            <v>杨飞</v>
          </cell>
          <cell r="I7855">
            <v>15667998777</v>
          </cell>
        </row>
        <row r="7856">
          <cell r="A7856" t="str">
            <v>德胜恒嘉</v>
          </cell>
          <cell r="B7856" t="str">
            <v>螺纹钢</v>
          </cell>
          <cell r="C7856" t="str">
            <v>HRB400E 12mm*9米</v>
          </cell>
          <cell r="D7856" t="str">
            <v>吨</v>
          </cell>
          <cell r="E7856">
            <v>35</v>
          </cell>
          <cell r="F7856">
            <v>45929</v>
          </cell>
          <cell r="G7856" t="str">
            <v>（中铁十局-资乐高速4标）四川省眉山市仁寿县彰加镇促进村中铁十局资乐高速1#梁场</v>
          </cell>
          <cell r="H7856" t="str">
            <v>杨飞</v>
          </cell>
          <cell r="I7856">
            <v>15667998777</v>
          </cell>
        </row>
        <row r="7857">
          <cell r="A7857" t="str">
            <v>德胜恒嘉</v>
          </cell>
          <cell r="B7857" t="str">
            <v>螺纹钢</v>
          </cell>
          <cell r="C7857" t="str">
            <v>HRB400E 12mm*9米</v>
          </cell>
          <cell r="D7857" t="str">
            <v>吨</v>
          </cell>
          <cell r="E7857">
            <v>35</v>
          </cell>
          <cell r="F7857">
            <v>45929</v>
          </cell>
          <cell r="G7857" t="str">
            <v>（中铁十局-资乐高速4标）四川省眉山市仁寿县彰加镇促进村中铁十局资乐高速1#钢筋场</v>
          </cell>
          <cell r="H7857" t="str">
            <v>杨飞</v>
          </cell>
          <cell r="I7857">
            <v>15667998777</v>
          </cell>
        </row>
        <row r="7858">
          <cell r="A7858" t="str">
            <v>德胜恒嘉</v>
          </cell>
          <cell r="B7858" t="str">
            <v>螺纹钢</v>
          </cell>
          <cell r="C7858" t="str">
            <v>HRB400E 16mm*9米</v>
          </cell>
          <cell r="D7858" t="str">
            <v>吨</v>
          </cell>
          <cell r="E7858">
            <v>35</v>
          </cell>
          <cell r="F7858">
            <v>45929</v>
          </cell>
          <cell r="G7858" t="str">
            <v>（中铁十局-资乐高速4标）四川省眉山市仁寿县彰加镇促进村中铁十局资乐高速2#梁场</v>
          </cell>
          <cell r="H7858" t="str">
            <v>杨飞</v>
          </cell>
          <cell r="I7858">
            <v>15667998777</v>
          </cell>
        </row>
        <row r="7859">
          <cell r="A7859" t="str">
            <v>德胜恒嘉</v>
          </cell>
          <cell r="B7859" t="str">
            <v>螺纹钢</v>
          </cell>
          <cell r="C7859" t="str">
            <v>HRB400E 16mm*9米</v>
          </cell>
          <cell r="D7859" t="str">
            <v>吨</v>
          </cell>
          <cell r="E7859">
            <v>35</v>
          </cell>
          <cell r="F7859">
            <v>45929</v>
          </cell>
          <cell r="G7859" t="str">
            <v>（中铁十局-资乐高速4标）四川省眉山市仁寿县彰加镇促进村中铁十局2#钢筋厂</v>
          </cell>
          <cell r="H7859" t="str">
            <v>杨飞</v>
          </cell>
          <cell r="I7859">
            <v>15667998777</v>
          </cell>
        </row>
        <row r="7860">
          <cell r="A7860" t="str">
            <v>德胜恒嘉</v>
          </cell>
          <cell r="B7860" t="str">
            <v>螺纹钢</v>
          </cell>
          <cell r="C7860" t="str">
            <v>HRB400E 20mm*9米</v>
          </cell>
          <cell r="D7860" t="str">
            <v>吨</v>
          </cell>
          <cell r="E7860">
            <v>35</v>
          </cell>
          <cell r="F7860">
            <v>45929</v>
          </cell>
          <cell r="G7860" t="str">
            <v>（中铁十局-资乐高速4标）四川省眉山市仁寿县彰加镇促进村中铁十局2#钢筋厂</v>
          </cell>
          <cell r="H7860" t="str">
            <v>杨飞</v>
          </cell>
          <cell r="I7860">
            <v>15667998777</v>
          </cell>
        </row>
        <row r="7861">
          <cell r="A7861" t="str">
            <v>德胜恒嘉</v>
          </cell>
          <cell r="B7861" t="str">
            <v>螺纹钢</v>
          </cell>
          <cell r="C7861" t="str">
            <v>HRB400E 32mm*12米</v>
          </cell>
          <cell r="D7861" t="str">
            <v>吨</v>
          </cell>
          <cell r="E7861">
            <v>35</v>
          </cell>
          <cell r="F7861">
            <v>45929</v>
          </cell>
          <cell r="G7861" t="str">
            <v>（中铁十局-资乐高速4标）四川省眉山市仁寿县彰加镇促进村中铁十局资乐高速1#钢筋场</v>
          </cell>
          <cell r="H7861" t="str">
            <v>杨飞</v>
          </cell>
          <cell r="I7861">
            <v>15667998777</v>
          </cell>
        </row>
        <row r="7862">
          <cell r="A7862" t="str">
            <v>湖北商贸</v>
          </cell>
          <cell r="B7862" t="str">
            <v>螺纹钢</v>
          </cell>
          <cell r="C7862" t="str">
            <v>HRB400E  16  12m</v>
          </cell>
          <cell r="D7862" t="str">
            <v>吨</v>
          </cell>
          <cell r="E7862">
            <v>35</v>
          </cell>
          <cell r="F7862">
            <v>45929</v>
          </cell>
          <cell r="G7862" t="str">
            <v>（中铁广州局-资乐高速5标）四川省乐山市井研县希望大道116号</v>
          </cell>
          <cell r="H7862" t="str">
            <v>廖俊杰</v>
          </cell>
          <cell r="I7862">
            <v>15775100965</v>
          </cell>
        </row>
        <row r="7863">
          <cell r="A7863" t="str">
            <v>德胜恒嘉</v>
          </cell>
          <cell r="B7863" t="str">
            <v>螺纹钢</v>
          </cell>
          <cell r="C7863" t="str">
            <v>HRB400E  25  12m</v>
          </cell>
          <cell r="D7863" t="str">
            <v>吨</v>
          </cell>
          <cell r="E7863">
            <v>70</v>
          </cell>
          <cell r="F7863">
            <v>45929</v>
          </cell>
          <cell r="G7863" t="str">
            <v>（中铁广州局-资乐高速5标）四川省乐山市井研县希望大道116号</v>
          </cell>
          <cell r="H7863" t="str">
            <v>廖俊杰</v>
          </cell>
          <cell r="I7863">
            <v>15775100965</v>
          </cell>
        </row>
        <row r="7864">
          <cell r="A7864" t="str">
            <v>德胜恒嘉</v>
          </cell>
          <cell r="B7864" t="str">
            <v>螺纹钢</v>
          </cell>
          <cell r="C7864" t="str">
            <v>HRB400E  28  12m</v>
          </cell>
          <cell r="D7864" t="str">
            <v>吨</v>
          </cell>
          <cell r="E7864">
            <v>35</v>
          </cell>
          <cell r="F7864">
            <v>45929</v>
          </cell>
          <cell r="G7864" t="str">
            <v>（中铁广州局-资乐高速5标）四川省乐山市井研县希望大道116号</v>
          </cell>
          <cell r="H7864" t="str">
            <v>廖俊杰</v>
          </cell>
          <cell r="I7864">
            <v>15775100965</v>
          </cell>
        </row>
        <row r="7865">
          <cell r="A7865" t="str">
            <v>德胜恒嘉</v>
          </cell>
          <cell r="B7865" t="str">
            <v>螺纹钢</v>
          </cell>
          <cell r="C7865" t="str">
            <v>HRB400E Φ25 12m</v>
          </cell>
          <cell r="D7865" t="str">
            <v>吨</v>
          </cell>
          <cell r="E7865">
            <v>35</v>
          </cell>
          <cell r="F7865">
            <v>45929</v>
          </cell>
          <cell r="G7865" t="str">
            <v>（中铁北京局-资乐高速6标）四川省乐山市市中区土主镇资乐高速TJ6标项目试验室1#梁场</v>
          </cell>
          <cell r="H7865" t="str">
            <v>刘岩</v>
          </cell>
          <cell r="I7865">
            <v>18543566469</v>
          </cell>
        </row>
        <row r="7866">
          <cell r="A7866" t="str">
            <v>泸钢</v>
          </cell>
          <cell r="B7866" t="str">
            <v>螺纹钢</v>
          </cell>
          <cell r="C7866" t="str">
            <v>HRB500E Φ22</v>
          </cell>
          <cell r="D7866" t="str">
            <v>吨</v>
          </cell>
          <cell r="E7866">
            <v>17</v>
          </cell>
          <cell r="F7866">
            <v>45929</v>
          </cell>
          <cell r="G7866" t="str">
            <v>(五冶钢构龙泉东洪片区85亩住宅、商业及配套工程项目二标段)成都市龙泉驿外东洪路地铁2号线惠王陵地铁C口</v>
          </cell>
          <cell r="H7866" t="str">
            <v>李渊</v>
          </cell>
          <cell r="I7866">
            <v>18381013849</v>
          </cell>
        </row>
        <row r="7867">
          <cell r="A7867" t="str">
            <v>泸钢</v>
          </cell>
          <cell r="B7867" t="str">
            <v>盘螺</v>
          </cell>
          <cell r="C7867" t="str">
            <v>HRB400E Φ8</v>
          </cell>
          <cell r="D7867" t="str">
            <v>吨</v>
          </cell>
          <cell r="E7867">
            <v>18</v>
          </cell>
          <cell r="F7867">
            <v>45929</v>
          </cell>
          <cell r="G7867" t="str">
            <v>(五冶钢构龙泉东洪片区85亩住宅、商业及配套工程项目二标段)成都市龙泉驿外东洪路地铁2号线惠王陵地铁C口</v>
          </cell>
          <cell r="H7867" t="str">
            <v>李渊</v>
          </cell>
          <cell r="I7867">
            <v>18381013849</v>
          </cell>
        </row>
        <row r="7868">
          <cell r="A7868" t="str">
            <v>泸钢</v>
          </cell>
          <cell r="B7868" t="str">
            <v>螺纹钢</v>
          </cell>
          <cell r="C7868" t="str">
            <v>HRB400E Φ12 9m</v>
          </cell>
          <cell r="D7868" t="str">
            <v>吨</v>
          </cell>
          <cell r="E7868">
            <v>3</v>
          </cell>
          <cell r="F7868">
            <v>45929</v>
          </cell>
          <cell r="G7868" t="str">
            <v>(五冶钢构龙泉东洪片区70亩住宅、商业及配套工程项目二标段)成都市龙泉驿外东洪路地铁2号线惠王陵地铁C口</v>
          </cell>
          <cell r="H7868" t="str">
            <v>蒋嗣伟</v>
          </cell>
          <cell r="I7868">
            <v>15014331252</v>
          </cell>
        </row>
        <row r="7869">
          <cell r="A7869" t="str">
            <v>泸钢</v>
          </cell>
          <cell r="B7869" t="str">
            <v>螺纹钢</v>
          </cell>
          <cell r="C7869" t="str">
            <v>HRB400E Φ18 9m</v>
          </cell>
          <cell r="D7869" t="str">
            <v>吨</v>
          </cell>
          <cell r="E7869">
            <v>12</v>
          </cell>
          <cell r="F7869">
            <v>45929</v>
          </cell>
          <cell r="G7869" t="str">
            <v>(五冶钢构龙泉东洪片区70亩住宅、商业及配套工程项目二标段)成都市龙泉驿外东洪路地铁2号线惠王陵地铁C口</v>
          </cell>
          <cell r="H7869" t="str">
            <v>蒋嗣伟</v>
          </cell>
          <cell r="I7869">
            <v>15014331252</v>
          </cell>
        </row>
        <row r="7870">
          <cell r="A7870" t="str">
            <v>泸钢</v>
          </cell>
          <cell r="B7870" t="str">
            <v>螺纹钢</v>
          </cell>
          <cell r="C7870" t="str">
            <v>HRB400E Φ20 9m</v>
          </cell>
          <cell r="D7870" t="str">
            <v>吨</v>
          </cell>
          <cell r="E7870">
            <v>12</v>
          </cell>
          <cell r="F7870">
            <v>45929</v>
          </cell>
          <cell r="G7870" t="str">
            <v>(五冶钢构龙泉东洪片区70亩住宅、商业及配套工程项目二标段)成都市龙泉驿外东洪路地铁2号线惠王陵地铁C口</v>
          </cell>
          <cell r="H7870" t="str">
            <v>蒋嗣伟</v>
          </cell>
          <cell r="I7870">
            <v>15014331252</v>
          </cell>
        </row>
        <row r="7871">
          <cell r="A7871" t="str">
            <v>泸钢</v>
          </cell>
          <cell r="B7871" t="str">
            <v>螺纹钢</v>
          </cell>
          <cell r="C7871" t="str">
            <v>HRB400E Φ25 9m</v>
          </cell>
          <cell r="D7871" t="str">
            <v>吨</v>
          </cell>
          <cell r="E7871">
            <v>9</v>
          </cell>
          <cell r="F7871">
            <v>45929</v>
          </cell>
          <cell r="G7871" t="str">
            <v>(五冶钢构龙泉东洪片区70亩住宅、商业及配套工程项目二标段)成都市龙泉驿外东洪路地铁2号线惠王陵地铁C口</v>
          </cell>
          <cell r="H7871" t="str">
            <v>蒋嗣伟</v>
          </cell>
          <cell r="I7871">
            <v>15014331252</v>
          </cell>
        </row>
        <row r="7872">
          <cell r="A7872" t="str">
            <v>泸钢</v>
          </cell>
          <cell r="B7872" t="str">
            <v>高线</v>
          </cell>
          <cell r="C7872" t="str">
            <v>HPB300 Φ8</v>
          </cell>
          <cell r="D7872" t="str">
            <v>吨</v>
          </cell>
          <cell r="E7872">
            <v>15</v>
          </cell>
          <cell r="F7872">
            <v>45929</v>
          </cell>
          <cell r="G7872" t="str">
            <v>(五冶钢构龙泉东洪片区85亩住宅、商业及配套工程项目一标段)成都市龙泉驿外东洪路地铁2号线惠王陵地铁C口</v>
          </cell>
          <cell r="H7872" t="str">
            <v>岳工</v>
          </cell>
          <cell r="I7872">
            <v>18599951655</v>
          </cell>
        </row>
        <row r="7873">
          <cell r="A7873" t="str">
            <v>泸钢</v>
          </cell>
          <cell r="B7873" t="str">
            <v>螺纹钢</v>
          </cell>
          <cell r="C7873" t="str">
            <v>HRB400E Φ22 9m</v>
          </cell>
          <cell r="D7873" t="str">
            <v>吨</v>
          </cell>
          <cell r="E7873">
            <v>20</v>
          </cell>
          <cell r="F7873">
            <v>45929</v>
          </cell>
          <cell r="G7873" t="str">
            <v>(五冶钢构龙泉东洪片区85亩住宅、商业及配套工程项目一标段)成都市龙泉驿外东洪路地铁2号线惠王陵地铁C口</v>
          </cell>
          <cell r="H7873" t="str">
            <v>岳工</v>
          </cell>
          <cell r="I7873">
            <v>18599951655</v>
          </cell>
        </row>
        <row r="7874">
          <cell r="A7874" t="str">
            <v>泸钢</v>
          </cell>
          <cell r="B7874" t="str">
            <v>螺纹钢</v>
          </cell>
          <cell r="C7874" t="str">
            <v>HRB400E Φ12 9m</v>
          </cell>
          <cell r="D7874" t="str">
            <v>吨</v>
          </cell>
          <cell r="E7874">
            <v>15</v>
          </cell>
          <cell r="F7874">
            <v>45929</v>
          </cell>
          <cell r="G7874" t="str">
            <v>(五冶建设龙泉驿一医院配套建设工程)成都市龙泉驿区董朗路69号龙泉驿一医院5号门</v>
          </cell>
          <cell r="H7874" t="str">
            <v>孙敏</v>
          </cell>
          <cell r="I7874">
            <v>13617695006</v>
          </cell>
        </row>
        <row r="7875">
          <cell r="A7875" t="str">
            <v>泸钢</v>
          </cell>
          <cell r="B7875" t="str">
            <v>螺纹钢</v>
          </cell>
          <cell r="C7875" t="str">
            <v>HRB400E Φ22 9m</v>
          </cell>
          <cell r="D7875" t="str">
            <v>吨</v>
          </cell>
          <cell r="E7875">
            <v>5</v>
          </cell>
          <cell r="F7875">
            <v>45929</v>
          </cell>
          <cell r="G7875" t="str">
            <v>(五冶建设龙泉驿一医院配套建设工程)成都市龙泉驿区董朗路69号龙泉驿一医院5号门</v>
          </cell>
          <cell r="H7875" t="str">
            <v>孙敏</v>
          </cell>
          <cell r="I7875">
            <v>13617695006</v>
          </cell>
        </row>
        <row r="7876">
          <cell r="A7876" t="str">
            <v>泸钢</v>
          </cell>
          <cell r="B7876" t="str">
            <v>螺纹钢</v>
          </cell>
          <cell r="C7876" t="str">
            <v>HRB400E Φ25 9m</v>
          </cell>
          <cell r="D7876" t="str">
            <v>吨</v>
          </cell>
          <cell r="E7876">
            <v>6</v>
          </cell>
          <cell r="F7876">
            <v>45929</v>
          </cell>
          <cell r="G7876" t="str">
            <v>(五冶建设龙泉驿一医院配套建设工程)成都市龙泉驿区董朗路69号龙泉驿一医院5号门</v>
          </cell>
          <cell r="H7876" t="str">
            <v>孙敏</v>
          </cell>
          <cell r="I7876">
            <v>13617695006</v>
          </cell>
        </row>
        <row r="7877">
          <cell r="A7877" t="str">
            <v>泸钢</v>
          </cell>
          <cell r="B7877" t="str">
            <v>螺纹钢</v>
          </cell>
          <cell r="C7877" t="str">
            <v>HRB500E Φ25</v>
          </cell>
          <cell r="D7877" t="str">
            <v>吨</v>
          </cell>
          <cell r="E7877">
            <v>9</v>
          </cell>
          <cell r="F7877">
            <v>45929</v>
          </cell>
          <cell r="G7877" t="str">
            <v>(五冶建设龙泉驿一医院配套建设工程)成都市龙泉驿区董朗路69号龙泉驿一医院5号门</v>
          </cell>
          <cell r="H7877" t="str">
            <v>孙敏</v>
          </cell>
          <cell r="I7877">
            <v>13617695006</v>
          </cell>
        </row>
        <row r="7878">
          <cell r="A7878" t="str">
            <v>泸钢</v>
          </cell>
          <cell r="B7878" t="str">
            <v>盘螺</v>
          </cell>
          <cell r="C7878" t="str">
            <v>HRB400E Φ12</v>
          </cell>
          <cell r="D7878" t="str">
            <v>吨</v>
          </cell>
          <cell r="E7878">
            <v>35</v>
          </cell>
          <cell r="F7878">
            <v>45929</v>
          </cell>
          <cell r="G7878" t="str">
            <v>（自永2标九局西南分公司钢筋棚）四川省自贡市骑龙镇大湾村</v>
          </cell>
          <cell r="H7878" t="str">
            <v>高彦彬</v>
          </cell>
          <cell r="I7878">
            <v>13835906370</v>
          </cell>
        </row>
        <row r="7879">
          <cell r="A7879" t="str">
            <v>德胜恒嘉</v>
          </cell>
          <cell r="B7879" t="str">
            <v>螺纹钢</v>
          </cell>
          <cell r="C7879" t="str">
            <v>HRB400E Φ20×12米</v>
          </cell>
          <cell r="D7879" t="str">
            <v>吨</v>
          </cell>
          <cell r="E7879">
            <v>19</v>
          </cell>
          <cell r="F7879">
            <v>45929</v>
          </cell>
          <cell r="G7879" t="str">
            <v>（自永2标九局西南分公司钢筋棚）四川省自贡市骑龙镇大湾村</v>
          </cell>
          <cell r="H7879" t="str">
            <v>高彦彬</v>
          </cell>
          <cell r="I7879">
            <v>13835906370</v>
          </cell>
        </row>
        <row r="7880">
          <cell r="A7880" t="str">
            <v>德胜恒嘉</v>
          </cell>
          <cell r="B7880" t="str">
            <v>螺纹钢</v>
          </cell>
          <cell r="C7880" t="str">
            <v>HRB400E Φ20×9米</v>
          </cell>
          <cell r="D7880" t="str">
            <v>吨</v>
          </cell>
          <cell r="E7880">
            <v>16</v>
          </cell>
          <cell r="F7880">
            <v>45929</v>
          </cell>
          <cell r="G7880" t="str">
            <v>（自永2标九局西南分公司钢筋棚）四川省自贡市骑龙镇大湾村</v>
          </cell>
          <cell r="H7880" t="str">
            <v>高彦彬</v>
          </cell>
          <cell r="I7880">
            <v>13835906370</v>
          </cell>
        </row>
        <row r="7881">
          <cell r="A7881" t="str">
            <v>德胜</v>
          </cell>
          <cell r="B7881" t="str">
            <v>螺纹钢</v>
          </cell>
          <cell r="C7881" t="str">
            <v>HRB400EФ16*9m</v>
          </cell>
          <cell r="D7881" t="str">
            <v>吨</v>
          </cell>
          <cell r="E7881">
            <v>3</v>
          </cell>
          <cell r="F7881">
            <v>45929</v>
          </cell>
          <cell r="G7881" t="str">
            <v>（中铁三局集团有限公司成绵乐客专乐山站站房改扩建项目经理部）四川省乐山市市中区瑞祥路与至乐路交叉口西侧</v>
          </cell>
          <cell r="H7881" t="str">
            <v>王鹏</v>
          </cell>
          <cell r="I7881" t="str">
            <v>153 4056 0935</v>
          </cell>
        </row>
        <row r="7882">
          <cell r="A7882" t="str">
            <v>德胜</v>
          </cell>
          <cell r="B7882" t="str">
            <v>螺纹钢</v>
          </cell>
          <cell r="C7882" t="str">
            <v>HRB400EФ20*9m</v>
          </cell>
          <cell r="D7882" t="str">
            <v>吨</v>
          </cell>
          <cell r="E7882">
            <v>3</v>
          </cell>
          <cell r="F7882">
            <v>45929</v>
          </cell>
          <cell r="G7882" t="str">
            <v>（中铁三局集团有限公司成绵乐客专乐山站站房改扩建项目经理部）四川省乐山市市中区瑞祥路与至乐路交叉口西侧</v>
          </cell>
          <cell r="H7882" t="str">
            <v>王鹏</v>
          </cell>
          <cell r="I7882" t="str">
            <v>153 4056 0935</v>
          </cell>
        </row>
        <row r="7883">
          <cell r="A7883" t="str">
            <v>德胜</v>
          </cell>
          <cell r="B7883" t="str">
            <v>螺纹钢</v>
          </cell>
          <cell r="C7883" t="str">
            <v>HRB400EФ22*9m</v>
          </cell>
          <cell r="D7883" t="str">
            <v>吨</v>
          </cell>
          <cell r="E7883">
            <v>18</v>
          </cell>
          <cell r="F7883">
            <v>45929</v>
          </cell>
          <cell r="G7883" t="str">
            <v>（中铁三局集团有限公司成绵乐客专乐山站站房改扩建项目经理部）四川省乐山市市中区瑞祥路与至乐路交叉口西侧</v>
          </cell>
          <cell r="H7883" t="str">
            <v>王鹏</v>
          </cell>
          <cell r="I7883" t="str">
            <v>153 4056 0935</v>
          </cell>
        </row>
        <row r="7884">
          <cell r="A7884" t="str">
            <v>德胜</v>
          </cell>
          <cell r="B7884" t="str">
            <v>螺纹钢</v>
          </cell>
          <cell r="C7884" t="str">
            <v>HRB400EФ25*9m</v>
          </cell>
          <cell r="D7884" t="str">
            <v>吨</v>
          </cell>
          <cell r="E7884">
            <v>11</v>
          </cell>
          <cell r="F7884">
            <v>45929</v>
          </cell>
          <cell r="G7884" t="str">
            <v>（中铁三局集团有限公司成绵乐客专乐山站站房改扩建项目经理部）四川省乐山市市中区瑞祥路与至乐路交叉口西侧</v>
          </cell>
          <cell r="H7884" t="str">
            <v>王鹏</v>
          </cell>
          <cell r="I7884" t="str">
            <v>153 4056 0935</v>
          </cell>
        </row>
        <row r="7885">
          <cell r="A7885" t="str">
            <v>德胜</v>
          </cell>
          <cell r="B7885" t="str">
            <v>螺纹钢</v>
          </cell>
          <cell r="C7885" t="str">
            <v>HRB400EФ12*9m</v>
          </cell>
          <cell r="D7885" t="str">
            <v>吨</v>
          </cell>
          <cell r="E7885">
            <v>17</v>
          </cell>
          <cell r="F7885">
            <v>45929</v>
          </cell>
          <cell r="G7885" t="str">
            <v>（中铁三局集团有限公司成绵乐客专乐山站站房改扩建项目经理部）四川省乐山市市中区瑞祥路与至乐路交叉口西侧</v>
          </cell>
          <cell r="H7885" t="str">
            <v>王鹏</v>
          </cell>
          <cell r="I7885" t="str">
            <v>153 4056 0935</v>
          </cell>
        </row>
        <row r="7886">
          <cell r="A7886" t="str">
            <v>德胜</v>
          </cell>
          <cell r="B7886" t="str">
            <v>螺纹钢</v>
          </cell>
          <cell r="C7886" t="str">
            <v>HRB400EФ28*9m</v>
          </cell>
          <cell r="D7886" t="str">
            <v>吨</v>
          </cell>
          <cell r="E7886">
            <v>18</v>
          </cell>
          <cell r="F7886">
            <v>45929</v>
          </cell>
          <cell r="G7886" t="str">
            <v>（中铁三局集团有限公司成绵乐客专乐山站站房改扩建项目经理部）四川省乐山市市中区瑞祥路与至乐路交叉口西侧</v>
          </cell>
          <cell r="H7886" t="str">
            <v>王鹏</v>
          </cell>
          <cell r="I7886" t="str">
            <v>153 4056 0935</v>
          </cell>
        </row>
        <row r="7887">
          <cell r="A7887" t="str">
            <v>德胜</v>
          </cell>
          <cell r="B7887" t="str">
            <v>螺纹钢</v>
          </cell>
          <cell r="C7887" t="str">
            <v>HRB400EФ12*9m</v>
          </cell>
          <cell r="D7887" t="str">
            <v>吨</v>
          </cell>
          <cell r="E7887">
            <v>30</v>
          </cell>
          <cell r="F7887">
            <v>45929</v>
          </cell>
          <cell r="G7887" t="str">
            <v>（中核中原-温江北林医养综合体项目）四川省成都市温江区万春大道第三人民医院东</v>
          </cell>
          <cell r="H7887" t="str">
            <v>蔡杰</v>
          </cell>
          <cell r="I7887">
            <v>18875129329</v>
          </cell>
        </row>
        <row r="7888">
          <cell r="A7888" t="str">
            <v>德胜</v>
          </cell>
          <cell r="B7888" t="str">
            <v>螺纹钢</v>
          </cell>
          <cell r="C7888" t="str">
            <v>HRB400EФ18*9m</v>
          </cell>
          <cell r="D7888" t="str">
            <v>吨</v>
          </cell>
          <cell r="E7888">
            <v>8</v>
          </cell>
          <cell r="F7888">
            <v>45929</v>
          </cell>
          <cell r="G7888" t="str">
            <v>（中核中原-温江北林医养综合体项目）四川省成都市温江区万春大道第三人民医院东</v>
          </cell>
          <cell r="H7888" t="str">
            <v>蔡杰</v>
          </cell>
          <cell r="I7888">
            <v>18875129329</v>
          </cell>
        </row>
        <row r="7889">
          <cell r="A7889" t="str">
            <v>德胜</v>
          </cell>
          <cell r="B7889" t="str">
            <v>螺纹钢</v>
          </cell>
          <cell r="C7889" t="str">
            <v>HRB500EФ14*9m</v>
          </cell>
          <cell r="D7889" t="str">
            <v>吨</v>
          </cell>
          <cell r="E7889">
            <v>10</v>
          </cell>
          <cell r="F7889">
            <v>45929</v>
          </cell>
          <cell r="G7889" t="str">
            <v>（中核中原-温江北林医养综合体项目）四川省成都市温江区万春大道第三人民医院东</v>
          </cell>
          <cell r="H7889" t="str">
            <v>蔡杰</v>
          </cell>
          <cell r="I7889">
            <v>18875129329</v>
          </cell>
        </row>
        <row r="7890">
          <cell r="A7890" t="str">
            <v>德胜</v>
          </cell>
          <cell r="B7890" t="str">
            <v>螺纹钢</v>
          </cell>
          <cell r="C7890" t="str">
            <v>HRB500EФ16*9m</v>
          </cell>
          <cell r="D7890" t="str">
            <v>吨</v>
          </cell>
          <cell r="E7890">
            <v>11</v>
          </cell>
          <cell r="F7890">
            <v>45929</v>
          </cell>
          <cell r="G7890" t="str">
            <v>（中核中原-温江北林医养综合体项目）四川省成都市温江区万春大道第三人民医院东</v>
          </cell>
          <cell r="H7890" t="str">
            <v>蔡杰</v>
          </cell>
          <cell r="I7890">
            <v>18875129329</v>
          </cell>
        </row>
        <row r="7891">
          <cell r="A7891" t="str">
            <v>德胜</v>
          </cell>
          <cell r="B7891" t="str">
            <v>螺纹钢</v>
          </cell>
          <cell r="C7891" t="str">
            <v>HRB500EФ25*12m</v>
          </cell>
          <cell r="D7891" t="str">
            <v>吨</v>
          </cell>
          <cell r="E7891">
            <v>10</v>
          </cell>
          <cell r="F7891">
            <v>45929</v>
          </cell>
          <cell r="G7891" t="str">
            <v>（中核中原-温江北林医养综合体项目）四川省成都市温江区万春大道第三人民医院东</v>
          </cell>
          <cell r="H7891" t="str">
            <v>蔡杰</v>
          </cell>
          <cell r="I7891">
            <v>18875129329</v>
          </cell>
        </row>
        <row r="7892">
          <cell r="A7892" t="str">
            <v>德胜</v>
          </cell>
          <cell r="B7892" t="str">
            <v>螺纹钢</v>
          </cell>
          <cell r="C7892" t="str">
            <v>HRB500EФ28*12m</v>
          </cell>
          <cell r="D7892" t="str">
            <v>吨</v>
          </cell>
          <cell r="E7892">
            <v>2</v>
          </cell>
          <cell r="F7892">
            <v>45929</v>
          </cell>
          <cell r="G7892" t="str">
            <v>（中核中原-温江北林医养综合体项目）四川省成都市温江区万春大道第三人民医院东</v>
          </cell>
          <cell r="H7892" t="str">
            <v>蔡杰</v>
          </cell>
          <cell r="I7892">
            <v>18875129329</v>
          </cell>
        </row>
        <row r="7893">
          <cell r="A7893" t="str">
            <v>德胜</v>
          </cell>
          <cell r="B7893" t="str">
            <v>螺纹钢</v>
          </cell>
          <cell r="C7893" t="str">
            <v>HRB500EΦ28*12m</v>
          </cell>
          <cell r="D7893" t="str">
            <v>吨</v>
          </cell>
          <cell r="E7893">
            <v>35</v>
          </cell>
          <cell r="F7893">
            <v>45929</v>
          </cell>
          <cell r="G7893" t="str">
            <v>（成峨2标）眉山市多悦镇挖治田中铁广州局钢筋场</v>
          </cell>
          <cell r="H7893" t="str">
            <v>伍红林</v>
          </cell>
          <cell r="I7893" t="str">
            <v>18683860677</v>
          </cell>
        </row>
        <row r="7894">
          <cell r="A7894" t="str">
            <v>钢固融</v>
          </cell>
          <cell r="B7894" t="str">
            <v>高线</v>
          </cell>
          <cell r="C7894" t="str">
            <v>HPB300 6</v>
          </cell>
          <cell r="D7894" t="str">
            <v>吨</v>
          </cell>
          <cell r="E7894">
            <v>2</v>
          </cell>
          <cell r="F7894">
            <v>45929</v>
          </cell>
          <cell r="G7894" t="str">
            <v>（中铁三局集团有限公司成绵乐客专乐山站站房改扩建项目经理部）四川省乐山市市中区瑞祥路与至乐路交叉口西侧</v>
          </cell>
          <cell r="H7894" t="str">
            <v>王鹏</v>
          </cell>
          <cell r="I7894" t="str">
            <v>153 4056 0935</v>
          </cell>
        </row>
        <row r="7895">
          <cell r="A7895" t="str">
            <v>钢固融</v>
          </cell>
          <cell r="B7895" t="str">
            <v>盘螺</v>
          </cell>
          <cell r="C7895" t="str">
            <v>HRB400EФ8</v>
          </cell>
          <cell r="D7895" t="str">
            <v>吨</v>
          </cell>
          <cell r="E7895">
            <v>4</v>
          </cell>
          <cell r="F7895">
            <v>45929</v>
          </cell>
          <cell r="G7895" t="str">
            <v>（中铁三局集团有限公司成绵乐客专乐山站站房改扩建项目经理部）四川省乐山市市中区瑞祥路与至乐路交叉口西侧</v>
          </cell>
          <cell r="H7895" t="str">
            <v>王鹏</v>
          </cell>
          <cell r="I7895" t="str">
            <v>153 4056 0935</v>
          </cell>
        </row>
        <row r="7896">
          <cell r="A7896" t="str">
            <v>钢固融</v>
          </cell>
          <cell r="B7896" t="str">
            <v>盘螺</v>
          </cell>
          <cell r="C7896" t="str">
            <v>HRB400EФ10</v>
          </cell>
          <cell r="D7896" t="str">
            <v>吨</v>
          </cell>
          <cell r="E7896">
            <v>2</v>
          </cell>
          <cell r="F7896">
            <v>45929</v>
          </cell>
          <cell r="G7896" t="str">
            <v>（中铁三局集团有限公司成绵乐客专乐山站站房改扩建项目经理部）四川省乐山市市中区瑞祥路与至乐路交叉口西侧</v>
          </cell>
          <cell r="H7896" t="str">
            <v>王鹏</v>
          </cell>
          <cell r="I7896" t="str">
            <v>153 4056 0935</v>
          </cell>
        </row>
        <row r="7897">
          <cell r="A7897" t="str">
            <v>钢固融</v>
          </cell>
          <cell r="B7897" t="str">
            <v>螺纹钢</v>
          </cell>
          <cell r="C7897" t="str">
            <v>HRB400EФ28*9m</v>
          </cell>
          <cell r="D7897" t="str">
            <v>吨</v>
          </cell>
          <cell r="E7897">
            <v>27</v>
          </cell>
          <cell r="F7897">
            <v>45929</v>
          </cell>
          <cell r="G7897" t="str">
            <v>（中铁三局集团有限公司成绵乐客专乐山站站房改扩建项目经理部）四川省乐山市市中区瑞祥路与至乐路交叉口西侧</v>
          </cell>
          <cell r="H7897" t="str">
            <v>王鹏</v>
          </cell>
          <cell r="I7897" t="str">
            <v>153 4056 0935</v>
          </cell>
        </row>
        <row r="7898">
          <cell r="A7898" t="str">
            <v>钢固融</v>
          </cell>
          <cell r="B7898" t="str">
            <v>螺纹钢</v>
          </cell>
          <cell r="C7898" t="str">
            <v>HRB400EФ12*9m</v>
          </cell>
          <cell r="D7898" t="str">
            <v>吨</v>
          </cell>
          <cell r="E7898">
            <v>35</v>
          </cell>
          <cell r="F7898">
            <v>45929</v>
          </cell>
          <cell r="G7898" t="str">
            <v>（中铁三局集团有限公司成绵乐客专乐山站站房改扩建项目经理部）四川省乐山市市中区瑞祥路与至乐路交叉口西侧</v>
          </cell>
          <cell r="H7898" t="str">
            <v>王鹏</v>
          </cell>
          <cell r="I7898" t="str">
            <v>153 4056 0935</v>
          </cell>
        </row>
        <row r="7899">
          <cell r="A7899" t="str">
            <v>钢固融</v>
          </cell>
          <cell r="B7899" t="str">
            <v>盘螺</v>
          </cell>
          <cell r="C7899" t="str">
            <v>HRB400EΦ8</v>
          </cell>
          <cell r="D7899" t="str">
            <v>吨</v>
          </cell>
          <cell r="E7899">
            <v>15</v>
          </cell>
          <cell r="F7899">
            <v>45929</v>
          </cell>
          <cell r="G7899" t="str">
            <v>（中核中原-温江光明苑三期项目）四川省成都市温江区金马街道光明苑三期项目</v>
          </cell>
          <cell r="H7899" t="str">
            <v>王生斌</v>
          </cell>
          <cell r="I7899">
            <v>15228858118</v>
          </cell>
        </row>
        <row r="7900">
          <cell r="A7900" t="str">
            <v>钢固融</v>
          </cell>
          <cell r="B7900" t="str">
            <v>盘螺</v>
          </cell>
          <cell r="C7900" t="str">
            <v>HRB400EΦ10</v>
          </cell>
          <cell r="D7900" t="str">
            <v>吨</v>
          </cell>
          <cell r="E7900">
            <v>20</v>
          </cell>
          <cell r="F7900">
            <v>45929</v>
          </cell>
          <cell r="G7900" t="str">
            <v>（中核中原-温江光明苑三期项目）四川省成都市温江区金马街道光明苑三期项目</v>
          </cell>
          <cell r="H7900" t="str">
            <v>王生斌</v>
          </cell>
          <cell r="I7900">
            <v>15228858118</v>
          </cell>
        </row>
        <row r="7901">
          <cell r="A7901" t="str">
            <v>钢固融</v>
          </cell>
          <cell r="B7901" t="str">
            <v>盘螺</v>
          </cell>
          <cell r="C7901" t="str">
            <v>HRB400EΦ8</v>
          </cell>
          <cell r="D7901" t="str">
            <v>吨</v>
          </cell>
          <cell r="E7901">
            <v>35</v>
          </cell>
          <cell r="F7901">
            <v>45929</v>
          </cell>
          <cell r="G7901" t="str">
            <v>（中核中原-温江光明苑三期项目）四川省成都市温江区金马街道光明苑三期项目</v>
          </cell>
          <cell r="H7901" t="str">
            <v>王生斌</v>
          </cell>
          <cell r="I7901">
            <v>15228858118</v>
          </cell>
        </row>
        <row r="7902">
          <cell r="A7902" t="str">
            <v>钢固融</v>
          </cell>
          <cell r="B7902" t="str">
            <v>螺纹钢</v>
          </cell>
          <cell r="C7902" t="str">
            <v>HRB500EФ25*9m</v>
          </cell>
          <cell r="D7902" t="str">
            <v>吨</v>
          </cell>
          <cell r="E7902">
            <v>20</v>
          </cell>
          <cell r="F7902">
            <v>45929</v>
          </cell>
          <cell r="G7902" t="str">
            <v>（中核中原-温江北林医养综合体项目）四川省成都市温江区万春大道第三人民医院东</v>
          </cell>
          <cell r="H7902" t="str">
            <v>蔡杰</v>
          </cell>
          <cell r="I7902">
            <v>18875129329</v>
          </cell>
        </row>
        <row r="7903">
          <cell r="A7903" t="str">
            <v>钢固融</v>
          </cell>
          <cell r="B7903" t="str">
            <v>螺纹钢</v>
          </cell>
          <cell r="C7903" t="str">
            <v>HRB500EФ25*12m</v>
          </cell>
          <cell r="D7903" t="str">
            <v>吨</v>
          </cell>
          <cell r="E7903">
            <v>15</v>
          </cell>
          <cell r="F7903">
            <v>45929</v>
          </cell>
          <cell r="G7903" t="str">
            <v>（中核中原-温江北林医养综合体项目）四川省成都市温江区万春大道第三人民医院东</v>
          </cell>
          <cell r="H7903" t="str">
            <v>蔡杰</v>
          </cell>
          <cell r="I7903">
            <v>18875129329</v>
          </cell>
        </row>
        <row r="7904">
          <cell r="A7904" t="str">
            <v>钢固融</v>
          </cell>
          <cell r="B7904" t="str">
            <v>盘螺</v>
          </cell>
          <cell r="C7904" t="str">
            <v>HRB400E Φ10</v>
          </cell>
          <cell r="D7904" t="str">
            <v>吨</v>
          </cell>
          <cell r="E7904">
            <v>10</v>
          </cell>
          <cell r="F7904">
            <v>45929</v>
          </cell>
          <cell r="G7904" t="str">
            <v>(中铁科研院宜宾泥溪项目)中铁科研院集团有限公司宜宾市泥溪东互通式立交下穿成贵客专铁路工程项目钢筋加工厂</v>
          </cell>
          <cell r="H7904" t="str">
            <v>蔡鹏</v>
          </cell>
          <cell r="I7904">
            <v>19130850820</v>
          </cell>
        </row>
        <row r="7905">
          <cell r="A7905" t="str">
            <v>钢固融</v>
          </cell>
          <cell r="B7905" t="str">
            <v>盘螺</v>
          </cell>
          <cell r="C7905" t="str">
            <v>HRB400E Φ12</v>
          </cell>
          <cell r="D7905" t="str">
            <v>吨</v>
          </cell>
          <cell r="E7905">
            <v>25</v>
          </cell>
          <cell r="F7905">
            <v>45929</v>
          </cell>
          <cell r="G7905" t="str">
            <v>(中铁科研院宜宾泥溪项目)中铁科研院集团有限公司宜宾市泥溪东互通式立交下穿成贵客专铁路工程项目钢筋加工厂</v>
          </cell>
          <cell r="H7905" t="str">
            <v>蔡鹏</v>
          </cell>
          <cell r="I7905">
            <v>19130850820</v>
          </cell>
        </row>
        <row r="7906">
          <cell r="A7906" t="str">
            <v>钢固融</v>
          </cell>
          <cell r="B7906" t="str">
            <v>盘螺</v>
          </cell>
          <cell r="C7906" t="str">
            <v>HRB400E Φ6</v>
          </cell>
          <cell r="D7906" t="str">
            <v>吨</v>
          </cell>
          <cell r="E7906">
            <v>10</v>
          </cell>
          <cell r="F7906">
            <v>45929</v>
          </cell>
          <cell r="G7906" t="str">
            <v>(乐山市校地共建产教融合基地建设项目一标段)四川省乐山市市中区苏稽镇周山嘴</v>
          </cell>
          <cell r="H7906" t="str">
            <v>范增云</v>
          </cell>
          <cell r="I7906">
            <v>13668153241</v>
          </cell>
        </row>
        <row r="7907">
          <cell r="A7907" t="str">
            <v>钢固融</v>
          </cell>
          <cell r="B7907" t="str">
            <v>盘螺</v>
          </cell>
          <cell r="C7907" t="str">
            <v>HRB400E Φ8</v>
          </cell>
          <cell r="D7907" t="str">
            <v>吨</v>
          </cell>
          <cell r="E7907">
            <v>25</v>
          </cell>
          <cell r="F7907">
            <v>45929</v>
          </cell>
          <cell r="G7907" t="str">
            <v>(乐山市校地共建产教融合基地建设项目一标段)四川省乐山市市中区苏稽镇周山嘴</v>
          </cell>
          <cell r="H7907" t="str">
            <v>范增云</v>
          </cell>
          <cell r="I7907">
            <v>13668153241</v>
          </cell>
        </row>
        <row r="7908">
          <cell r="A7908" t="str">
            <v>钢固融</v>
          </cell>
          <cell r="B7908" t="str">
            <v>盘螺</v>
          </cell>
          <cell r="C7908" t="str">
            <v>HRB400E Φ10</v>
          </cell>
          <cell r="D7908" t="str">
            <v>吨</v>
          </cell>
          <cell r="E7908">
            <v>20</v>
          </cell>
          <cell r="F7908">
            <v>45929</v>
          </cell>
          <cell r="G7908" t="str">
            <v>(乐山市校地共建产教融合基地建设项目一标段)四川省乐山市市中区苏稽镇周山嘴</v>
          </cell>
          <cell r="H7908" t="str">
            <v>范增云</v>
          </cell>
          <cell r="I7908">
            <v>13668153241</v>
          </cell>
        </row>
        <row r="7909">
          <cell r="A7909" t="str">
            <v>钢固融</v>
          </cell>
          <cell r="B7909" t="str">
            <v>盘螺</v>
          </cell>
          <cell r="C7909" t="str">
            <v>HRB400E Φ12</v>
          </cell>
          <cell r="D7909" t="str">
            <v>吨</v>
          </cell>
          <cell r="E7909">
            <v>20</v>
          </cell>
          <cell r="F7909">
            <v>45929</v>
          </cell>
          <cell r="G7909" t="str">
            <v>(乐山市校地共建产教融合基地建设项目一标段)四川省乐山市市中区苏稽镇周山嘴</v>
          </cell>
          <cell r="H7909" t="str">
            <v>范增云</v>
          </cell>
          <cell r="I7909">
            <v>13668153241</v>
          </cell>
        </row>
        <row r="7910">
          <cell r="A7910" t="str">
            <v>钢固融</v>
          </cell>
          <cell r="B7910" t="str">
            <v>螺纹钢</v>
          </cell>
          <cell r="C7910" t="str">
            <v>HRB500E Φ25</v>
          </cell>
          <cell r="D7910" t="str">
            <v>吨</v>
          </cell>
          <cell r="E7910">
            <v>25</v>
          </cell>
          <cell r="F7910">
            <v>45929</v>
          </cell>
          <cell r="G7910" t="str">
            <v>(乐山市校地共建产教融合基地建设项目一标段)四川省乐山市市中区苏稽镇周山嘴</v>
          </cell>
          <cell r="H7910" t="str">
            <v>范增云</v>
          </cell>
          <cell r="I7910">
            <v>13668153241</v>
          </cell>
        </row>
        <row r="7911">
          <cell r="A7911" t="str">
            <v>钢固融</v>
          </cell>
          <cell r="B7911" t="str">
            <v>螺纹钢</v>
          </cell>
          <cell r="C7911" t="str">
            <v>HRB500E Φ28</v>
          </cell>
          <cell r="D7911" t="str">
            <v>吨</v>
          </cell>
          <cell r="E7911">
            <v>15</v>
          </cell>
          <cell r="F7911">
            <v>45929</v>
          </cell>
          <cell r="G7911" t="str">
            <v>(乐山市校地共建产教融合基地建设项目一标段)四川省乐山市市中区苏稽镇周山嘴</v>
          </cell>
          <cell r="H7911" t="str">
            <v>范增云</v>
          </cell>
          <cell r="I7911">
            <v>13668153241</v>
          </cell>
        </row>
        <row r="7912">
          <cell r="A7912" t="str">
            <v>钢固融</v>
          </cell>
          <cell r="B7912" t="str">
            <v>螺纹钢</v>
          </cell>
          <cell r="C7912" t="str">
            <v>HRB500E Φ32</v>
          </cell>
          <cell r="D7912" t="str">
            <v>吨</v>
          </cell>
          <cell r="E7912">
            <v>10</v>
          </cell>
          <cell r="F7912">
            <v>45929</v>
          </cell>
          <cell r="G7912" t="str">
            <v>(乐山市校地共建产教融合基地建设项目一标段)四川省乐山市市中区苏稽镇周山嘴</v>
          </cell>
          <cell r="H7912" t="str">
            <v>范增云</v>
          </cell>
          <cell r="I7912">
            <v>13668153241</v>
          </cell>
        </row>
        <row r="7913">
          <cell r="A7913" t="str">
            <v>钢固融</v>
          </cell>
          <cell r="B7913" t="str">
            <v>螺纹钢</v>
          </cell>
          <cell r="C7913" t="str">
            <v>HRB500E Φ25 12m</v>
          </cell>
          <cell r="D7913" t="str">
            <v>吨</v>
          </cell>
          <cell r="E7913">
            <v>10</v>
          </cell>
          <cell r="F7913">
            <v>45929</v>
          </cell>
          <cell r="G7913" t="str">
            <v>(乐山市校地共建产教融合基地建设项目一标段)四川省乐山市市中区苏稽镇周山嘴</v>
          </cell>
          <cell r="H7913" t="str">
            <v>范增云</v>
          </cell>
          <cell r="I7913">
            <v>13668153241</v>
          </cell>
        </row>
        <row r="7914">
          <cell r="A7914" t="str">
            <v>钢固融</v>
          </cell>
          <cell r="B7914" t="str">
            <v>螺纹钢</v>
          </cell>
          <cell r="C7914" t="str">
            <v>HRB500E Φ28 12m</v>
          </cell>
          <cell r="D7914" t="str">
            <v>吨</v>
          </cell>
          <cell r="E7914">
            <v>18</v>
          </cell>
          <cell r="F7914">
            <v>45929</v>
          </cell>
          <cell r="G7914" t="str">
            <v>(乐山市校地共建产教融合基地建设项目一标段)四川省乐山市市中区苏稽镇周山嘴</v>
          </cell>
          <cell r="H7914" t="str">
            <v>范增云</v>
          </cell>
          <cell r="I7914">
            <v>13668153241</v>
          </cell>
        </row>
        <row r="7915">
          <cell r="A7915" t="str">
            <v>钢固融</v>
          </cell>
          <cell r="B7915" t="str">
            <v>盘螺</v>
          </cell>
          <cell r="C7915" t="str">
            <v>HRB400E Φ8</v>
          </cell>
          <cell r="D7915" t="str">
            <v>吨</v>
          </cell>
          <cell r="E7915">
            <v>35</v>
          </cell>
          <cell r="F7915">
            <v>45929</v>
          </cell>
          <cell r="G7915" t="str">
            <v>(乐山市校地共建产教融合基地建设项目二标段)四川省乐山市市中区苏稽镇</v>
          </cell>
          <cell r="H7915" t="str">
            <v>彭江涛</v>
          </cell>
          <cell r="I7915">
            <v>13990276572</v>
          </cell>
        </row>
        <row r="7916">
          <cell r="A7916" t="str">
            <v>钢固融</v>
          </cell>
          <cell r="B7916" t="str">
            <v>盘螺</v>
          </cell>
          <cell r="C7916" t="str">
            <v>HRB400E Φ10</v>
          </cell>
          <cell r="D7916" t="str">
            <v>吨</v>
          </cell>
          <cell r="E7916">
            <v>35</v>
          </cell>
          <cell r="F7916">
            <v>45929</v>
          </cell>
          <cell r="G7916" t="str">
            <v>(乐山市校地共建产教融合基地建设项目二标段)四川省乐山市市中区苏稽镇</v>
          </cell>
          <cell r="H7916" t="str">
            <v>彭江涛</v>
          </cell>
          <cell r="I7916">
            <v>13990276572</v>
          </cell>
        </row>
        <row r="7917">
          <cell r="A7917" t="str">
            <v>钢固融</v>
          </cell>
          <cell r="B7917" t="str">
            <v>盘螺</v>
          </cell>
          <cell r="C7917" t="str">
            <v>HRB400E Φ12</v>
          </cell>
          <cell r="D7917" t="str">
            <v>吨</v>
          </cell>
          <cell r="E7917">
            <v>20</v>
          </cell>
          <cell r="F7917">
            <v>45929</v>
          </cell>
          <cell r="G7917" t="str">
            <v>(乐山市校地共建产教融合基地建设项目二标段)四川省乐山市市中区苏稽镇</v>
          </cell>
          <cell r="H7917" t="str">
            <v>彭江涛</v>
          </cell>
          <cell r="I7917">
            <v>13990276572</v>
          </cell>
        </row>
        <row r="7918">
          <cell r="A7918" t="str">
            <v>钢固融</v>
          </cell>
          <cell r="B7918" t="str">
            <v>螺纹钢</v>
          </cell>
          <cell r="C7918" t="str">
            <v>HRB400E Φ12 12m</v>
          </cell>
          <cell r="D7918" t="str">
            <v>吨</v>
          </cell>
          <cell r="E7918">
            <v>35</v>
          </cell>
          <cell r="F7918">
            <v>45929</v>
          </cell>
          <cell r="G7918" t="str">
            <v>(乐山市校地共建产教融合基地建设项目二标段)四川省乐山市市中区苏稽镇</v>
          </cell>
          <cell r="H7918" t="str">
            <v>彭江涛</v>
          </cell>
          <cell r="I7918">
            <v>13990276572</v>
          </cell>
        </row>
        <row r="7919">
          <cell r="A7919" t="str">
            <v>钢固融</v>
          </cell>
          <cell r="B7919" t="str">
            <v>螺纹钢</v>
          </cell>
          <cell r="C7919" t="str">
            <v>HRB400E Φ14 12m</v>
          </cell>
          <cell r="D7919" t="str">
            <v>吨</v>
          </cell>
          <cell r="E7919">
            <v>9</v>
          </cell>
          <cell r="F7919">
            <v>45929</v>
          </cell>
          <cell r="G7919" t="str">
            <v>(乐山市校地共建产教融合基地建设项目二标段)四川省乐山市市中区苏稽镇</v>
          </cell>
          <cell r="H7919" t="str">
            <v>彭江涛</v>
          </cell>
          <cell r="I7919">
            <v>13990276572</v>
          </cell>
        </row>
        <row r="7920">
          <cell r="A7920" t="str">
            <v>钢固融</v>
          </cell>
          <cell r="B7920" t="str">
            <v>螺纹钢</v>
          </cell>
          <cell r="C7920" t="str">
            <v>HRB500E Φ18 12m</v>
          </cell>
          <cell r="D7920" t="str">
            <v>吨</v>
          </cell>
          <cell r="E7920">
            <v>18</v>
          </cell>
          <cell r="F7920">
            <v>45929</v>
          </cell>
          <cell r="G7920" t="str">
            <v>(乐山市校地共建产教融合基地建设项目二标段)四川省乐山市市中区苏稽镇</v>
          </cell>
          <cell r="H7920" t="str">
            <v>彭江涛</v>
          </cell>
          <cell r="I7920">
            <v>13990276572</v>
          </cell>
        </row>
        <row r="7921">
          <cell r="A7921" t="str">
            <v>钢固融</v>
          </cell>
          <cell r="B7921" t="str">
            <v>螺纹钢</v>
          </cell>
          <cell r="C7921" t="str">
            <v>HRB500E Φ20 12m</v>
          </cell>
          <cell r="D7921" t="str">
            <v>吨</v>
          </cell>
          <cell r="E7921">
            <v>18</v>
          </cell>
          <cell r="F7921">
            <v>45929</v>
          </cell>
          <cell r="G7921" t="str">
            <v>(乐山市校地共建产教融合基地建设项目二标段)四川省乐山市市中区苏稽镇</v>
          </cell>
          <cell r="H7921" t="str">
            <v>彭江涛</v>
          </cell>
          <cell r="I7921">
            <v>13990276572</v>
          </cell>
        </row>
        <row r="7922">
          <cell r="A7922" t="str">
            <v>钢固融</v>
          </cell>
          <cell r="B7922" t="str">
            <v>螺纹钢</v>
          </cell>
          <cell r="C7922" t="str">
            <v>HRB500E Φ25 12m</v>
          </cell>
          <cell r="D7922" t="str">
            <v>吨</v>
          </cell>
          <cell r="E7922">
            <v>26</v>
          </cell>
          <cell r="F7922">
            <v>45929</v>
          </cell>
          <cell r="G7922" t="str">
            <v>(乐山市校地共建产教融合基地建设项目二标段)四川省乐山市市中区苏稽镇</v>
          </cell>
          <cell r="H7922" t="str">
            <v>彭江涛</v>
          </cell>
          <cell r="I7922">
            <v>13990276572</v>
          </cell>
        </row>
        <row r="7923">
          <cell r="A7923" t="str">
            <v>钢固融</v>
          </cell>
          <cell r="B7923" t="str">
            <v>螺纹钢</v>
          </cell>
          <cell r="C7923" t="str">
            <v>HRB500E Φ28 12m</v>
          </cell>
          <cell r="D7923" t="str">
            <v>吨</v>
          </cell>
          <cell r="E7923">
            <v>8</v>
          </cell>
          <cell r="F7923">
            <v>45929</v>
          </cell>
          <cell r="G7923" t="str">
            <v>(乐山市校地共建产教融合基地建设项目二标段)四川省乐山市市中区苏稽镇</v>
          </cell>
          <cell r="H7923" t="str">
            <v>彭江涛</v>
          </cell>
          <cell r="I7923">
            <v>13990276572</v>
          </cell>
        </row>
        <row r="7924">
          <cell r="A7924" t="str">
            <v>钢固融</v>
          </cell>
          <cell r="B7924" t="str">
            <v>盘螺</v>
          </cell>
          <cell r="C7924" t="str">
            <v>HRB400E Φ12</v>
          </cell>
          <cell r="D7924" t="str">
            <v>吨</v>
          </cell>
          <cell r="E7924">
            <v>35</v>
          </cell>
          <cell r="F7924">
            <v>45929</v>
          </cell>
          <cell r="G7924" t="str">
            <v>（中铁三局成渝扩容ZCB3-1项目部）内江市胜利收费站红绿灯500米</v>
          </cell>
          <cell r="H7924" t="str">
            <v>王岩</v>
          </cell>
          <cell r="I7924">
            <v>17634813323</v>
          </cell>
        </row>
        <row r="7925">
          <cell r="A7925" t="str">
            <v>钢固融</v>
          </cell>
          <cell r="B7925" t="str">
            <v>高线</v>
          </cell>
          <cell r="C7925" t="str">
            <v>HPB300Φ12</v>
          </cell>
          <cell r="D7925" t="str">
            <v>吨</v>
          </cell>
          <cell r="E7925">
            <v>35</v>
          </cell>
          <cell r="F7925">
            <v>45929</v>
          </cell>
          <cell r="G7925" t="str">
            <v>（中铁广州局-成渝扩容2标）四川省内江市资中县双龙镇朱家房子成渝扩容ZCB3-2标1#钢筋厂</v>
          </cell>
          <cell r="H7925" t="str">
            <v>石雄</v>
          </cell>
          <cell r="I7925">
            <v>17603045490</v>
          </cell>
        </row>
        <row r="7926">
          <cell r="A7926" t="str">
            <v>钢固融</v>
          </cell>
          <cell r="B7926" t="str">
            <v>高线</v>
          </cell>
          <cell r="C7926" t="str">
            <v>HPB300 Φ12</v>
          </cell>
          <cell r="D7926" t="str">
            <v>吨</v>
          </cell>
          <cell r="E7926">
            <v>22</v>
          </cell>
          <cell r="F7926">
            <v>45929</v>
          </cell>
          <cell r="G7926" t="str">
            <v>（中铁广州局-成渝扩容2标）成渝扩容项目ZCB3-2标2#钢筋厂【雁江区联盟桥东北50米(资资路) 】</v>
          </cell>
          <cell r="H7926" t="str">
            <v>刘沛琦</v>
          </cell>
          <cell r="I7926">
            <v>18011784798</v>
          </cell>
        </row>
        <row r="7927">
          <cell r="A7927" t="str">
            <v>钢固融</v>
          </cell>
          <cell r="B7927" t="str">
            <v>盘螺</v>
          </cell>
          <cell r="C7927" t="str">
            <v>HRB400E Φ10</v>
          </cell>
          <cell r="D7927" t="str">
            <v>吨</v>
          </cell>
          <cell r="E7927">
            <v>13</v>
          </cell>
          <cell r="F7927">
            <v>45929</v>
          </cell>
          <cell r="G7927" t="str">
            <v>（中铁广州局-成渝扩容2标）成渝扩容项目ZCB3-2标2#钢筋厂【雁江区联盟桥东北50米(资资路) 】</v>
          </cell>
          <cell r="H7927" t="str">
            <v>刘沛琦</v>
          </cell>
          <cell r="I7927">
            <v>18011784798</v>
          </cell>
        </row>
        <row r="7928">
          <cell r="A7928" t="str">
            <v>钢固融</v>
          </cell>
          <cell r="B7928" t="str">
            <v>盘螺</v>
          </cell>
          <cell r="C7928" t="str">
            <v>HRB400E Φ12</v>
          </cell>
          <cell r="D7928" t="str">
            <v>吨</v>
          </cell>
          <cell r="E7928">
            <v>70</v>
          </cell>
          <cell r="F7928">
            <v>45929</v>
          </cell>
          <cell r="G7928" t="str">
            <v>（中铁广州局-成渝扩容2标）成渝扩容项目ZCB3-2标2#钢筋厂【雁江区联盟桥东北50米(资资路) 】</v>
          </cell>
          <cell r="H7928" t="str">
            <v>刘沛琦</v>
          </cell>
          <cell r="I7928">
            <v>18011784798</v>
          </cell>
        </row>
        <row r="7929">
          <cell r="A7929" t="str">
            <v>钢固融</v>
          </cell>
          <cell r="B7929" t="str">
            <v>高线</v>
          </cell>
          <cell r="C7929" t="str">
            <v>HPB300Φ12</v>
          </cell>
          <cell r="D7929" t="str">
            <v>吨</v>
          </cell>
          <cell r="E7929">
            <v>22</v>
          </cell>
          <cell r="F7929">
            <v>45929</v>
          </cell>
          <cell r="G7929" t="str">
            <v>（中铁二局-成渝扩容4标）四川省成都市简阳市杨家镇桐子湾村二局钢筋场</v>
          </cell>
          <cell r="H7929" t="str">
            <v>陈钢</v>
          </cell>
          <cell r="I7929">
            <v>13018165813</v>
          </cell>
        </row>
        <row r="7930">
          <cell r="A7930" t="str">
            <v>钢固融</v>
          </cell>
          <cell r="B7930" t="str">
            <v>盘螺</v>
          </cell>
          <cell r="C7930" t="str">
            <v>HRB400E Φ12</v>
          </cell>
          <cell r="D7930" t="str">
            <v>吨</v>
          </cell>
          <cell r="E7930">
            <v>12</v>
          </cell>
          <cell r="F7930">
            <v>45929</v>
          </cell>
          <cell r="G7930" t="str">
            <v>（中铁二局-成渝扩容4标）四川省成都市简阳市杨家镇桐子湾村二局钢筋场</v>
          </cell>
          <cell r="H7930" t="str">
            <v>陈钢</v>
          </cell>
          <cell r="I7930">
            <v>13018165813</v>
          </cell>
        </row>
        <row r="7931">
          <cell r="A7931" t="str">
            <v>钢固融</v>
          </cell>
          <cell r="B7931" t="str">
            <v>盘螺</v>
          </cell>
          <cell r="C7931" t="str">
            <v>HRB400EФ8</v>
          </cell>
          <cell r="D7931" t="str">
            <v>吨</v>
          </cell>
          <cell r="E7931">
            <v>15</v>
          </cell>
          <cell r="F7931">
            <v>45929</v>
          </cell>
          <cell r="G7931" t="str">
            <v>（五局建筑温江tod项目）罗欣安若维他药业(成都)有限公司南94米温江区海发路附近</v>
          </cell>
          <cell r="H7931" t="str">
            <v>冉勇</v>
          </cell>
          <cell r="I7931">
            <v>18108243927</v>
          </cell>
        </row>
        <row r="7932">
          <cell r="A7932" t="str">
            <v>钢固融</v>
          </cell>
          <cell r="B7932" t="str">
            <v>盘螺</v>
          </cell>
          <cell r="C7932" t="str">
            <v>HRB400EФ10</v>
          </cell>
          <cell r="D7932" t="str">
            <v>吨</v>
          </cell>
          <cell r="E7932">
            <v>10</v>
          </cell>
          <cell r="F7932">
            <v>45929</v>
          </cell>
          <cell r="G7932" t="str">
            <v>（五局建筑温江tod项目）罗欣安若维他药业(成都)有限公司南94米温江区海发路附近</v>
          </cell>
          <cell r="H7932" t="str">
            <v>冉勇</v>
          </cell>
          <cell r="I7932">
            <v>18108243927</v>
          </cell>
        </row>
        <row r="7933">
          <cell r="A7933" t="str">
            <v>钢固融</v>
          </cell>
          <cell r="B7933" t="str">
            <v>螺纹钢</v>
          </cell>
          <cell r="C7933" t="str">
            <v>HRB400EФ12*9m</v>
          </cell>
          <cell r="D7933" t="str">
            <v>吨</v>
          </cell>
          <cell r="E7933">
            <v>2.5</v>
          </cell>
          <cell r="F7933">
            <v>45929</v>
          </cell>
          <cell r="G7933" t="str">
            <v>（五局建筑温江tod项目）罗欣安若维他药业(成都)有限公司南94米温江区海发路附近</v>
          </cell>
          <cell r="H7933" t="str">
            <v>冉勇</v>
          </cell>
          <cell r="I7933">
            <v>18108243927</v>
          </cell>
        </row>
        <row r="7934">
          <cell r="A7934" t="str">
            <v>钢固融</v>
          </cell>
          <cell r="B7934" t="str">
            <v>螺纹钢</v>
          </cell>
          <cell r="C7934" t="str">
            <v>HRB400EФ14*9m</v>
          </cell>
          <cell r="D7934" t="str">
            <v>吨</v>
          </cell>
          <cell r="E7934">
            <v>5</v>
          </cell>
          <cell r="F7934">
            <v>45929</v>
          </cell>
          <cell r="G7934" t="str">
            <v>（五局建筑温江tod项目）罗欣安若维他药业(成都)有限公司南94米温江区海发路附近</v>
          </cell>
          <cell r="H7934" t="str">
            <v>冉勇</v>
          </cell>
          <cell r="I7934">
            <v>18108243927</v>
          </cell>
        </row>
        <row r="7935">
          <cell r="A7935" t="str">
            <v>润耀</v>
          </cell>
          <cell r="B7935" t="str">
            <v>螺纹钢</v>
          </cell>
          <cell r="C7935" t="str">
            <v>HRB400E Φ14 12m</v>
          </cell>
          <cell r="D7935" t="str">
            <v>吨</v>
          </cell>
          <cell r="E7935">
            <v>26</v>
          </cell>
          <cell r="F7935">
            <v>45929</v>
          </cell>
          <cell r="G7935" t="str">
            <v>(乐山市校地共建产教融合基地建设项目二标段)四川省乐山市市中区苏稽镇</v>
          </cell>
          <cell r="H7935" t="str">
            <v>彭江涛</v>
          </cell>
          <cell r="I7935">
            <v>13990276572</v>
          </cell>
        </row>
        <row r="7936">
          <cell r="A7936" t="str">
            <v>润耀</v>
          </cell>
          <cell r="B7936" t="str">
            <v>螺纹钢</v>
          </cell>
          <cell r="C7936" t="str">
            <v>HRB500E Φ16 12m</v>
          </cell>
          <cell r="D7936" t="str">
            <v>吨</v>
          </cell>
          <cell r="E7936">
            <v>8</v>
          </cell>
          <cell r="F7936">
            <v>45929</v>
          </cell>
          <cell r="G7936" t="str">
            <v>(乐山市校地共建产教融合基地建设项目二标段)四川省乐山市市中区苏稽镇</v>
          </cell>
          <cell r="H7936" t="str">
            <v>彭江涛</v>
          </cell>
          <cell r="I7936">
            <v>13990276572</v>
          </cell>
        </row>
        <row r="7937">
          <cell r="A7937" t="str">
            <v>润耀</v>
          </cell>
          <cell r="B7937" t="str">
            <v>螺纹钢</v>
          </cell>
          <cell r="C7937" t="str">
            <v>HRB500E Φ22 12m</v>
          </cell>
          <cell r="D7937" t="str">
            <v>吨</v>
          </cell>
          <cell r="E7937">
            <v>8</v>
          </cell>
          <cell r="F7937">
            <v>45929</v>
          </cell>
          <cell r="G7937" t="str">
            <v>(乐山市校地共建产教融合基地建设项目二标段)四川省乐山市市中区苏稽镇</v>
          </cell>
          <cell r="H7937" t="str">
            <v>彭江涛</v>
          </cell>
          <cell r="I7937">
            <v>13990276572</v>
          </cell>
        </row>
        <row r="7938">
          <cell r="A7938" t="str">
            <v>润耀</v>
          </cell>
          <cell r="B7938" t="str">
            <v>螺纹钢</v>
          </cell>
          <cell r="C7938" t="str">
            <v>HRB500E Φ16 12m</v>
          </cell>
          <cell r="D7938" t="str">
            <v>吨</v>
          </cell>
          <cell r="E7938">
            <v>10</v>
          </cell>
          <cell r="F7938">
            <v>45929</v>
          </cell>
          <cell r="G7938" t="str">
            <v>(乐山市校地共建产教融合基地建设项目二标段)四川省乐山市市中区苏稽镇</v>
          </cell>
          <cell r="H7938" t="str">
            <v>彭江涛</v>
          </cell>
          <cell r="I7938">
            <v>13990276572</v>
          </cell>
        </row>
        <row r="7939">
          <cell r="A7939" t="str">
            <v>润耀</v>
          </cell>
          <cell r="B7939" t="str">
            <v>螺纹钢</v>
          </cell>
          <cell r="C7939" t="str">
            <v>HRB500E Φ25 12m</v>
          </cell>
          <cell r="D7939" t="str">
            <v>吨</v>
          </cell>
          <cell r="E7939">
            <v>9</v>
          </cell>
          <cell r="F7939">
            <v>45929</v>
          </cell>
          <cell r="G7939" t="str">
            <v>(乐山市校地共建产教融合基地建设项目二标段)四川省乐山市市中区苏稽镇</v>
          </cell>
          <cell r="H7939" t="str">
            <v>彭江涛</v>
          </cell>
          <cell r="I7939">
            <v>13990276572</v>
          </cell>
        </row>
        <row r="7940">
          <cell r="A7940" t="str">
            <v>润耀</v>
          </cell>
          <cell r="B7940" t="str">
            <v>螺纹钢</v>
          </cell>
          <cell r="C7940" t="str">
            <v>HRB500E Φ25</v>
          </cell>
          <cell r="D7940" t="str">
            <v>吨</v>
          </cell>
          <cell r="E7940">
            <v>35</v>
          </cell>
          <cell r="F7940">
            <v>45929</v>
          </cell>
          <cell r="G7940" t="str">
            <v>(乐山市校地共建产教融合基地建设项目二标段)四川省乐山市市中区苏稽镇</v>
          </cell>
          <cell r="H7940" t="str">
            <v>彭江涛</v>
          </cell>
          <cell r="I7940">
            <v>13990276572</v>
          </cell>
        </row>
        <row r="7941">
          <cell r="A7941" t="str">
            <v>润耀</v>
          </cell>
          <cell r="B7941" t="str">
            <v>螺纹钢</v>
          </cell>
          <cell r="C7941" t="str">
            <v>HRB500E Φ28 12m</v>
          </cell>
          <cell r="D7941" t="str">
            <v>吨</v>
          </cell>
          <cell r="E7941">
            <v>3</v>
          </cell>
          <cell r="F7941">
            <v>45929</v>
          </cell>
          <cell r="G7941" t="str">
            <v>(乐山市校地共建产教融合基地建设项目二标段)四川省乐山市市中区苏稽镇</v>
          </cell>
          <cell r="H7941" t="str">
            <v>彭江涛</v>
          </cell>
          <cell r="I7941">
            <v>13990276572</v>
          </cell>
        </row>
        <row r="7942">
          <cell r="A7942" t="str">
            <v>润耀</v>
          </cell>
          <cell r="B7942" t="str">
            <v>螺纹钢</v>
          </cell>
          <cell r="C7942" t="str">
            <v>HRB500E Φ28</v>
          </cell>
          <cell r="D7942" t="str">
            <v>吨</v>
          </cell>
          <cell r="E7942">
            <v>5</v>
          </cell>
          <cell r="F7942">
            <v>45929</v>
          </cell>
          <cell r="G7942" t="str">
            <v>(乐山市校地共建产教融合基地建设项目二标段)四川省乐山市市中区苏稽镇</v>
          </cell>
          <cell r="H7942" t="str">
            <v>彭江涛</v>
          </cell>
          <cell r="I7942">
            <v>13990276572</v>
          </cell>
        </row>
        <row r="7943">
          <cell r="A7943" t="str">
            <v>陕钢</v>
          </cell>
          <cell r="B7943" t="str">
            <v>螺纹钢</v>
          </cell>
          <cell r="C7943" t="str">
            <v>HRB400E Φ14 9m</v>
          </cell>
          <cell r="D7943" t="str">
            <v>吨</v>
          </cell>
          <cell r="E7943">
            <v>30</v>
          </cell>
          <cell r="F7943">
            <v>45929</v>
          </cell>
          <cell r="G7943" t="str">
            <v>（华西简阳西城嘉苑）四川省成都市简阳市简城街道高屋村</v>
          </cell>
          <cell r="H7943" t="str">
            <v>张瀚镭</v>
          </cell>
          <cell r="I7943">
            <v>15884666220</v>
          </cell>
        </row>
        <row r="7944">
          <cell r="A7944" t="str">
            <v>陕钢</v>
          </cell>
          <cell r="B7944" t="str">
            <v>螺纹钢</v>
          </cell>
          <cell r="C7944" t="str">
            <v>HRB400E Φ20 9m</v>
          </cell>
          <cell r="D7944" t="str">
            <v>吨</v>
          </cell>
          <cell r="E7944">
            <v>18</v>
          </cell>
          <cell r="F7944">
            <v>45929</v>
          </cell>
          <cell r="G7944" t="str">
            <v>（华西简阳西城嘉苑）四川省成都市简阳市简城街道高屋村</v>
          </cell>
          <cell r="H7944" t="str">
            <v>张瀚镭</v>
          </cell>
          <cell r="I7944">
            <v>15884666220</v>
          </cell>
        </row>
        <row r="7945">
          <cell r="A7945" t="str">
            <v>陕钢</v>
          </cell>
          <cell r="B7945" t="str">
            <v>螺纹钢</v>
          </cell>
          <cell r="C7945" t="str">
            <v>HRB400E Φ22 9m</v>
          </cell>
          <cell r="D7945" t="str">
            <v>吨</v>
          </cell>
          <cell r="E7945">
            <v>2.5</v>
          </cell>
          <cell r="F7945">
            <v>45929</v>
          </cell>
          <cell r="G7945" t="str">
            <v>（华西简阳西城嘉苑）四川省成都市简阳市简城街道高屋村</v>
          </cell>
          <cell r="H7945" t="str">
            <v>张瀚镭</v>
          </cell>
          <cell r="I7945">
            <v>15884666220</v>
          </cell>
        </row>
        <row r="7946">
          <cell r="A7946" t="str">
            <v>陕钢</v>
          </cell>
          <cell r="B7946" t="str">
            <v>螺纹钢</v>
          </cell>
          <cell r="C7946" t="str">
            <v>HRB500E Φ20</v>
          </cell>
          <cell r="D7946" t="str">
            <v>吨</v>
          </cell>
          <cell r="E7946">
            <v>21</v>
          </cell>
          <cell r="F7946">
            <v>45929</v>
          </cell>
          <cell r="G7946" t="str">
            <v>（华西简阳西城嘉苑）四川省成都市简阳市简城街道高屋村</v>
          </cell>
          <cell r="H7946" t="str">
            <v>张瀚镭</v>
          </cell>
          <cell r="I7946">
            <v>15884666220</v>
          </cell>
        </row>
        <row r="7947">
          <cell r="A7947" t="str">
            <v>达钢</v>
          </cell>
          <cell r="B7947" t="str">
            <v>盘螺</v>
          </cell>
          <cell r="C7947" t="str">
            <v>HRB400E Φ10</v>
          </cell>
          <cell r="D7947" t="str">
            <v>吨</v>
          </cell>
          <cell r="E7947">
            <v>35</v>
          </cell>
          <cell r="F7947">
            <v>45929</v>
          </cell>
          <cell r="G7947" t="str">
            <v>（华西简阳西城嘉苑）四川省成都市简阳市简城街道高屋村</v>
          </cell>
          <cell r="H7947" t="str">
            <v>张瀚镭</v>
          </cell>
          <cell r="I7947">
            <v>15884666220</v>
          </cell>
        </row>
        <row r="7948">
          <cell r="A7948" t="str">
            <v>德胜</v>
          </cell>
          <cell r="B7948" t="str">
            <v>螺纹钢</v>
          </cell>
          <cell r="C7948" t="str">
            <v>HRB400E Φ16 9m</v>
          </cell>
          <cell r="D7948" t="str">
            <v>吨</v>
          </cell>
          <cell r="E7948">
            <v>45</v>
          </cell>
          <cell r="F7948">
            <v>45929</v>
          </cell>
          <cell r="G7948" t="str">
            <v>（华西简阳西城嘉苑）四川省成都市简阳市简城街道高屋村</v>
          </cell>
          <cell r="H7948" t="str">
            <v>张瀚镭</v>
          </cell>
          <cell r="I7948">
            <v>15884666220</v>
          </cell>
        </row>
        <row r="7949">
          <cell r="A7949" t="str">
            <v>德胜</v>
          </cell>
          <cell r="B7949" t="str">
            <v>螺纹钢</v>
          </cell>
          <cell r="C7949" t="str">
            <v>HRB400E Φ18 9m</v>
          </cell>
          <cell r="D7949" t="str">
            <v>吨</v>
          </cell>
          <cell r="E7949">
            <v>18</v>
          </cell>
          <cell r="F7949">
            <v>45929</v>
          </cell>
          <cell r="G7949" t="str">
            <v>（华西简阳西城嘉苑）四川省成都市简阳市简城街道高屋村</v>
          </cell>
          <cell r="H7949" t="str">
            <v>张瀚镭</v>
          </cell>
          <cell r="I7949">
            <v>15884666220</v>
          </cell>
        </row>
        <row r="7950">
          <cell r="A7950" t="str">
            <v>德胜</v>
          </cell>
          <cell r="B7950" t="str">
            <v>螺纹钢</v>
          </cell>
          <cell r="C7950" t="str">
            <v>HRB500E Φ22</v>
          </cell>
          <cell r="D7950" t="str">
            <v>吨</v>
          </cell>
          <cell r="E7950">
            <v>8</v>
          </cell>
          <cell r="F7950">
            <v>45929</v>
          </cell>
          <cell r="G7950" t="str">
            <v>（华西简阳西城嘉苑）四川省成都市简阳市简城街道高屋村</v>
          </cell>
          <cell r="H7950" t="str">
            <v>张瀚镭</v>
          </cell>
          <cell r="I7950">
            <v>15884666220</v>
          </cell>
        </row>
        <row r="7951">
          <cell r="A7951" t="str">
            <v>湖北商贸</v>
          </cell>
          <cell r="B7951" t="str">
            <v>盘螺</v>
          </cell>
          <cell r="C7951" t="str">
            <v>HRB400E Φ12</v>
          </cell>
          <cell r="D7951" t="str">
            <v>吨</v>
          </cell>
          <cell r="E7951">
            <v>70</v>
          </cell>
          <cell r="F7951">
            <v>45929</v>
          </cell>
          <cell r="G7951" t="str">
            <v>（中铁广州局-资乐高速5标）四川省乐山市井研县希望大道116号</v>
          </cell>
          <cell r="H7951" t="str">
            <v>廖俊杰</v>
          </cell>
          <cell r="I7951">
            <v>15775100965</v>
          </cell>
        </row>
        <row r="7952">
          <cell r="A7952" t="str">
            <v>德胜</v>
          </cell>
          <cell r="B7952" t="str">
            <v>螺纹钢</v>
          </cell>
          <cell r="C7952" t="str">
            <v>HRB500EΦ28*12m</v>
          </cell>
          <cell r="D7952" t="str">
            <v>吨</v>
          </cell>
          <cell r="E7952">
            <v>35</v>
          </cell>
          <cell r="F7952">
            <v>45930</v>
          </cell>
          <cell r="G7952" t="str">
            <v>（成峨2标）眉山市多悦镇挖治田中铁广州局钢筋场</v>
          </cell>
          <cell r="H7952" t="str">
            <v>伍红林</v>
          </cell>
          <cell r="I7952" t="str">
            <v>18683860677</v>
          </cell>
        </row>
        <row r="7953">
          <cell r="A7953" t="str">
            <v>湖北商贸</v>
          </cell>
          <cell r="B7953" t="str">
            <v>高线</v>
          </cell>
          <cell r="C7953" t="str">
            <v>HPB300Ф8</v>
          </cell>
          <cell r="D7953" t="str">
            <v>吨</v>
          </cell>
          <cell r="E7953">
            <v>35</v>
          </cell>
          <cell r="F7953">
            <v>45930</v>
          </cell>
          <cell r="G7953" t="str">
            <v>（中铁北京局-资乐高速6标）四川省乐山市市中区土主镇资乐高速TJ6标项目试验室</v>
          </cell>
          <cell r="H7953" t="str">
            <v>刘岩</v>
          </cell>
          <cell r="I7953">
            <v>18543566469</v>
          </cell>
        </row>
        <row r="7954">
          <cell r="A7954" t="str">
            <v>湖北商贸</v>
          </cell>
          <cell r="B7954" t="str">
            <v>高线</v>
          </cell>
          <cell r="C7954" t="str">
            <v>HPB300 10mm</v>
          </cell>
          <cell r="D7954" t="str">
            <v>吨</v>
          </cell>
          <cell r="E7954">
            <v>35</v>
          </cell>
          <cell r="F7954">
            <v>45930</v>
          </cell>
          <cell r="G7954" t="str">
            <v>（中铁十局-资乐高速4标）四川省眉山市仁寿县彰加镇促进村中铁十局资乐高速1#钢筋场</v>
          </cell>
          <cell r="H7954" t="str">
            <v>杨飞</v>
          </cell>
          <cell r="I7954">
            <v>15667998777</v>
          </cell>
        </row>
        <row r="7955">
          <cell r="A7955" t="str">
            <v>德胜恒嘉</v>
          </cell>
          <cell r="B7955" t="str">
            <v>螺纹钢</v>
          </cell>
          <cell r="C7955" t="str">
            <v>HRB400EФ25*9m</v>
          </cell>
          <cell r="D7955" t="str">
            <v>吨</v>
          </cell>
          <cell r="E7955">
            <v>70</v>
          </cell>
          <cell r="F7955">
            <v>45930</v>
          </cell>
          <cell r="G7955" t="str">
            <v>（中铁十局-资乐高速4标）四川省眉山市仁寿县彰加镇促进村中铁十局资乐高速1#钢筋场</v>
          </cell>
          <cell r="H7955" t="str">
            <v>杨飞</v>
          </cell>
          <cell r="I7955">
            <v>15667998777</v>
          </cell>
        </row>
        <row r="7956">
          <cell r="A7956" t="str">
            <v>钢固融</v>
          </cell>
          <cell r="B7956" t="str">
            <v>高线</v>
          </cell>
          <cell r="C7956" t="str">
            <v>HPB300 Φ10</v>
          </cell>
          <cell r="D7956" t="str">
            <v>吨</v>
          </cell>
          <cell r="E7956">
            <v>35</v>
          </cell>
          <cell r="F7956">
            <v>45930</v>
          </cell>
          <cell r="G7956" t="str">
            <v>(五冶建设龙泉芙蓉花语项目-1,3地块)龙泉驿区北川路双堰塘钓鱼东100米(北川路)</v>
          </cell>
          <cell r="H7956" t="str">
            <v>祝斯阳</v>
          </cell>
          <cell r="I7956">
            <v>15583590797</v>
          </cell>
        </row>
        <row r="7957">
          <cell r="A7957" t="str">
            <v>钢固融</v>
          </cell>
          <cell r="B7957" t="str">
            <v>螺纹钢</v>
          </cell>
          <cell r="C7957" t="str">
            <v>HRB400E Φ22 9m</v>
          </cell>
          <cell r="D7957" t="str">
            <v>吨</v>
          </cell>
          <cell r="E7957">
            <v>105</v>
          </cell>
          <cell r="F7957">
            <v>45930</v>
          </cell>
          <cell r="G7957" t="str">
            <v>(五冶建设龙泉芙蓉花语项目-1,3地块)龙泉驿区北川路双堰塘钓鱼东100米(北川路)</v>
          </cell>
          <cell r="H7957" t="str">
            <v>祝斯阳</v>
          </cell>
          <cell r="I7957">
            <v>15583590797</v>
          </cell>
        </row>
        <row r="7958">
          <cell r="A7958" t="str">
            <v>钢固融</v>
          </cell>
          <cell r="B7958" t="str">
            <v>螺纹钢</v>
          </cell>
          <cell r="C7958" t="str">
            <v>HRB400E Φ16 12m</v>
          </cell>
          <cell r="D7958" t="str">
            <v>吨</v>
          </cell>
          <cell r="E7958">
            <v>70</v>
          </cell>
          <cell r="F7958">
            <v>45930</v>
          </cell>
          <cell r="G7958" t="str">
            <v>（中铁五局-成渝扩容3标）四川省资阳市雁江区伍隍镇铺子村雁江区X138</v>
          </cell>
          <cell r="H7958" t="str">
            <v>王健</v>
          </cell>
          <cell r="I7958">
            <v>17726168395</v>
          </cell>
        </row>
        <row r="7959">
          <cell r="A7959" t="str">
            <v>达钢</v>
          </cell>
          <cell r="B7959" t="str">
            <v>螺纹钢</v>
          </cell>
          <cell r="C7959" t="str">
            <v>HRB500E Φ12</v>
          </cell>
          <cell r="D7959" t="str">
            <v>吨</v>
          </cell>
          <cell r="E7959">
            <v>6</v>
          </cell>
          <cell r="F7959">
            <v>45930</v>
          </cell>
          <cell r="G7959" t="str">
            <v>（商投建工达州中医药科技园-4工区-3号楼）达州市通川区达州中医药职业学院犀牛大道北段</v>
          </cell>
          <cell r="H7959" t="str">
            <v>张扬</v>
          </cell>
          <cell r="I7959">
            <v>18381904567</v>
          </cell>
        </row>
        <row r="7960">
          <cell r="A7960" t="str">
            <v>达钢</v>
          </cell>
          <cell r="B7960" t="str">
            <v>螺纹钢</v>
          </cell>
          <cell r="C7960" t="str">
            <v>HRB500E Φ20</v>
          </cell>
          <cell r="D7960" t="str">
            <v>吨</v>
          </cell>
          <cell r="E7960">
            <v>15</v>
          </cell>
          <cell r="F7960">
            <v>45930</v>
          </cell>
          <cell r="G7960" t="str">
            <v>（商投建工达州中医药科技园-4工区-3号楼）达州市通川区达州中医药职业学院犀牛大道北段</v>
          </cell>
          <cell r="H7960" t="str">
            <v>张扬</v>
          </cell>
          <cell r="I7960">
            <v>18381904567</v>
          </cell>
        </row>
        <row r="7961">
          <cell r="A7961" t="str">
            <v>达钢</v>
          </cell>
          <cell r="B7961" t="str">
            <v>螺纹钢</v>
          </cell>
          <cell r="C7961" t="str">
            <v>HRB500E Φ22</v>
          </cell>
          <cell r="D7961" t="str">
            <v>吨</v>
          </cell>
          <cell r="E7961">
            <v>10</v>
          </cell>
          <cell r="F7961">
            <v>45930</v>
          </cell>
          <cell r="G7961" t="str">
            <v>（商投建工达州中医药科技园-4工区-3号楼）达州市通川区达州中医药职业学院犀牛大道北段</v>
          </cell>
          <cell r="H7961" t="str">
            <v>张扬</v>
          </cell>
          <cell r="I7961">
            <v>18381904567</v>
          </cell>
        </row>
        <row r="7962">
          <cell r="A7962" t="str">
            <v>达钢</v>
          </cell>
          <cell r="B7962" t="str">
            <v>盘螺</v>
          </cell>
          <cell r="C7962" t="str">
            <v>HRB400E Φ10</v>
          </cell>
          <cell r="D7962" t="str">
            <v>吨</v>
          </cell>
          <cell r="E7962">
            <v>9</v>
          </cell>
          <cell r="F7962">
            <v>45930</v>
          </cell>
          <cell r="G7962" t="str">
            <v>（商投建工达州中医药科技园-4工区-3号楼）达州市通川区达州中医药职业学院犀牛大道北段</v>
          </cell>
          <cell r="H7962" t="str">
            <v>张扬</v>
          </cell>
          <cell r="I7962">
            <v>18381904567</v>
          </cell>
        </row>
        <row r="7963">
          <cell r="A7963" t="str">
            <v>达钢</v>
          </cell>
          <cell r="B7963" t="str">
            <v>盘螺</v>
          </cell>
          <cell r="C7963" t="str">
            <v>HRB400E Φ8</v>
          </cell>
          <cell r="D7963" t="str">
            <v>吨</v>
          </cell>
          <cell r="E7963">
            <v>21</v>
          </cell>
          <cell r="F7963">
            <v>45930</v>
          </cell>
          <cell r="G7963" t="str">
            <v>（商投建工达州中医药科技园-4工区-3号楼）达州市通川区达州中医药职业学院犀牛大道北段</v>
          </cell>
          <cell r="H7963" t="str">
            <v>张扬</v>
          </cell>
          <cell r="I7963">
            <v>18381904567</v>
          </cell>
        </row>
        <row r="7964">
          <cell r="A7964" t="str">
            <v>润耀</v>
          </cell>
          <cell r="B7964" t="str">
            <v>螺纹钢</v>
          </cell>
          <cell r="C7964" t="str">
            <v>HRB500E Φ20</v>
          </cell>
          <cell r="D7964" t="str">
            <v>吨</v>
          </cell>
          <cell r="E7964">
            <v>5</v>
          </cell>
          <cell r="F7964">
            <v>45930</v>
          </cell>
          <cell r="G7964" t="str">
            <v>(五冶建设扩建艺体中学二期工程)四川省成都市双流区光荣路成都艺体中学南200米</v>
          </cell>
          <cell r="H7964" t="str">
            <v>谢序强</v>
          </cell>
          <cell r="I7964">
            <v>13458588232</v>
          </cell>
        </row>
        <row r="7965">
          <cell r="A7965" t="str">
            <v>润耀</v>
          </cell>
          <cell r="B7965" t="str">
            <v>螺纹钢</v>
          </cell>
          <cell r="C7965" t="str">
            <v>HRB500E Φ22</v>
          </cell>
          <cell r="D7965" t="str">
            <v>吨</v>
          </cell>
          <cell r="E7965">
            <v>5</v>
          </cell>
          <cell r="F7965">
            <v>45930</v>
          </cell>
          <cell r="G7965" t="str">
            <v>(五冶建设扩建艺体中学二期工程)四川省成都市双流区光荣路成都艺体中学南200米</v>
          </cell>
          <cell r="H7965" t="str">
            <v>谢序强</v>
          </cell>
          <cell r="I7965">
            <v>13458588232</v>
          </cell>
        </row>
        <row r="7966">
          <cell r="A7966" t="str">
            <v>润耀</v>
          </cell>
          <cell r="B7966" t="str">
            <v>螺纹钢</v>
          </cell>
          <cell r="C7966" t="str">
            <v>HRB500E Φ25</v>
          </cell>
          <cell r="D7966" t="str">
            <v>吨</v>
          </cell>
          <cell r="E7966">
            <v>35</v>
          </cell>
          <cell r="F7966">
            <v>45930</v>
          </cell>
          <cell r="G7966" t="str">
            <v>(五冶建设扩建艺体中学二期工程)四川省成都市双流区光荣路成都艺体中学南200米</v>
          </cell>
          <cell r="H7966" t="str">
            <v>谢序强</v>
          </cell>
          <cell r="I7966">
            <v>13458588232</v>
          </cell>
        </row>
        <row r="7967">
          <cell r="A7967" t="str">
            <v>润耀</v>
          </cell>
          <cell r="B7967" t="str">
            <v>螺纹钢</v>
          </cell>
          <cell r="C7967" t="str">
            <v>HRB500E Φ28</v>
          </cell>
          <cell r="D7967" t="str">
            <v>吨</v>
          </cell>
          <cell r="E7967">
            <v>10</v>
          </cell>
          <cell r="F7967">
            <v>45930</v>
          </cell>
          <cell r="G7967" t="str">
            <v>(五冶建设扩建艺体中学二期工程)四川省成都市双流区光荣路成都艺体中学南200米</v>
          </cell>
          <cell r="H7967" t="str">
            <v>谢序强</v>
          </cell>
          <cell r="I7967">
            <v>13458588232</v>
          </cell>
        </row>
        <row r="7968">
          <cell r="A7968" t="str">
            <v>润耀</v>
          </cell>
          <cell r="B7968" t="str">
            <v>螺纹钢</v>
          </cell>
          <cell r="C7968" t="str">
            <v>HRB500E Φ32</v>
          </cell>
          <cell r="D7968" t="str">
            <v>吨</v>
          </cell>
          <cell r="E7968">
            <v>15</v>
          </cell>
          <cell r="F7968">
            <v>45930</v>
          </cell>
          <cell r="G7968" t="str">
            <v>(五冶建设扩建艺体中学二期工程)四川省成都市双流区光荣路成都艺体中学南200米</v>
          </cell>
          <cell r="H7968" t="str">
            <v>谢序强</v>
          </cell>
          <cell r="I7968">
            <v>13458588232</v>
          </cell>
        </row>
        <row r="7969">
          <cell r="A7969" t="str">
            <v>钢固融</v>
          </cell>
          <cell r="B7969" t="str">
            <v>螺纹钢</v>
          </cell>
          <cell r="C7969" t="str">
            <v>HRB500E Φ18</v>
          </cell>
          <cell r="D7969" t="str">
            <v>吨</v>
          </cell>
          <cell r="E7969">
            <v>5</v>
          </cell>
          <cell r="F7969">
            <v>45930</v>
          </cell>
          <cell r="G7969" t="str">
            <v>(五冶建设扩建艺体中学二期工程)四川省成都市双流区光荣路成都艺体中学南200米</v>
          </cell>
          <cell r="H7969" t="str">
            <v>谢序强</v>
          </cell>
          <cell r="I7969">
            <v>13458588232</v>
          </cell>
        </row>
        <row r="7970">
          <cell r="A7970" t="str">
            <v>钢固融</v>
          </cell>
          <cell r="B7970" t="str">
            <v>盘螺</v>
          </cell>
          <cell r="C7970" t="str">
            <v>HRB400E Φ10</v>
          </cell>
          <cell r="D7970" t="str">
            <v>吨</v>
          </cell>
          <cell r="E7970">
            <v>20</v>
          </cell>
          <cell r="F7970">
            <v>45930</v>
          </cell>
          <cell r="G7970" t="str">
            <v>(五冶建设扩建艺体中学二期工程)四川省成都市双流区光荣路成都艺体中学南200米</v>
          </cell>
          <cell r="H7970" t="str">
            <v>谢序强</v>
          </cell>
          <cell r="I7970">
            <v>13458588232</v>
          </cell>
        </row>
        <row r="7971">
          <cell r="A7971" t="str">
            <v>钢固融</v>
          </cell>
          <cell r="B7971" t="str">
            <v>盘螺</v>
          </cell>
          <cell r="C7971" t="str">
            <v>HRB400E Φ8</v>
          </cell>
          <cell r="D7971" t="str">
            <v>吨</v>
          </cell>
          <cell r="E7971">
            <v>10</v>
          </cell>
          <cell r="F7971">
            <v>45930</v>
          </cell>
          <cell r="G7971" t="str">
            <v>(五冶建设扩建艺体中学二期工程)四川省成都市双流区光荣路成都艺体中学南200米</v>
          </cell>
          <cell r="H7971" t="str">
            <v>谢序强</v>
          </cell>
          <cell r="I7971">
            <v>13458588232</v>
          </cell>
        </row>
        <row r="7972">
          <cell r="A7972" t="str">
            <v>润耀</v>
          </cell>
          <cell r="B7972" t="str">
            <v>螺纹钢</v>
          </cell>
          <cell r="C7972" t="str">
            <v>HRB400E Φ16 9m</v>
          </cell>
          <cell r="D7972" t="str">
            <v>吨</v>
          </cell>
          <cell r="E7972">
            <v>5</v>
          </cell>
          <cell r="F7972">
            <v>45930</v>
          </cell>
          <cell r="G7972" t="str">
            <v>（华西简阳西城嘉苑）四川省成都市简阳市简城街道高屋村</v>
          </cell>
          <cell r="H7972" t="str">
            <v>张瀚镭</v>
          </cell>
          <cell r="I7972">
            <v>15884666220</v>
          </cell>
        </row>
        <row r="7973">
          <cell r="A7973" t="str">
            <v>润耀</v>
          </cell>
          <cell r="B7973" t="str">
            <v>螺纹钢</v>
          </cell>
          <cell r="C7973" t="str">
            <v>HRB500E Φ25</v>
          </cell>
          <cell r="D7973" t="str">
            <v>吨</v>
          </cell>
          <cell r="E7973">
            <v>30</v>
          </cell>
          <cell r="F7973">
            <v>45930</v>
          </cell>
          <cell r="G7973" t="str">
            <v>（华西简阳西城嘉苑）四川省成都市简阳市简城街道高屋村</v>
          </cell>
          <cell r="H7973" t="str">
            <v>张瀚镭</v>
          </cell>
          <cell r="I7973">
            <v>15884666220</v>
          </cell>
        </row>
        <row r="7974">
          <cell r="A7974" t="str">
            <v>泸钢</v>
          </cell>
          <cell r="B7974" t="str">
            <v>螺纹钢</v>
          </cell>
          <cell r="C7974" t="str">
            <v>HRB400E Φ16×9米</v>
          </cell>
          <cell r="D7974" t="str">
            <v>吨</v>
          </cell>
          <cell r="E7974">
            <v>23</v>
          </cell>
          <cell r="F7974">
            <v>45930</v>
          </cell>
          <cell r="G7974" t="str">
            <v>（自永2标九局西南分公司钢筋棚）四川省自贡市骑龙镇大湾村</v>
          </cell>
          <cell r="H7974" t="str">
            <v>高彦彬</v>
          </cell>
          <cell r="I7974">
            <v>13835906370</v>
          </cell>
        </row>
        <row r="7975">
          <cell r="A7975" t="str">
            <v>泸钢</v>
          </cell>
          <cell r="B7975" t="str">
            <v>螺纹钢</v>
          </cell>
          <cell r="C7975" t="str">
            <v>HRB400E Φ16×12米</v>
          </cell>
          <cell r="D7975" t="str">
            <v>吨</v>
          </cell>
          <cell r="E7975">
            <v>12</v>
          </cell>
          <cell r="F7975">
            <v>45930</v>
          </cell>
          <cell r="G7975" t="str">
            <v>（自永2标九局西南分公司钢筋棚）四川省自贡市骑龙镇大湾村</v>
          </cell>
          <cell r="H7975" t="str">
            <v>高彦彬</v>
          </cell>
          <cell r="I7975">
            <v>13835906370</v>
          </cell>
        </row>
        <row r="7976">
          <cell r="A7976" t="str">
            <v>钢固融</v>
          </cell>
          <cell r="B7976" t="str">
            <v>盘螺</v>
          </cell>
          <cell r="C7976" t="str">
            <v>HRB400E Φ6</v>
          </cell>
          <cell r="D7976" t="str">
            <v>吨</v>
          </cell>
          <cell r="E7976">
            <v>2</v>
          </cell>
          <cell r="F7976">
            <v>45930</v>
          </cell>
          <cell r="G7976" t="str">
            <v>(五冶建设成都盐道街中学初中部改扩建工程-一标)四川省成都市锦江区春熙路街道盐道街4号（盐道街中学初中部）</v>
          </cell>
          <cell r="H7976" t="str">
            <v>谢鑫</v>
          </cell>
          <cell r="I7976">
            <v>18228465067</v>
          </cell>
        </row>
        <row r="7977">
          <cell r="A7977" t="str">
            <v>钢固融</v>
          </cell>
          <cell r="B7977" t="str">
            <v>盘螺</v>
          </cell>
          <cell r="C7977" t="str">
            <v>HRB400E Φ8</v>
          </cell>
          <cell r="D7977" t="str">
            <v>吨</v>
          </cell>
          <cell r="E7977">
            <v>2</v>
          </cell>
          <cell r="F7977">
            <v>45930</v>
          </cell>
          <cell r="G7977" t="str">
            <v>(五冶建设成都盐道街中学初中部改扩建工程-二标)四川省成都市锦江区春熙路街道盐道街4号（盐道街中学初中部）</v>
          </cell>
          <cell r="H7977" t="str">
            <v>谢鑫</v>
          </cell>
          <cell r="I7977">
            <v>18228465067</v>
          </cell>
        </row>
        <row r="7978">
          <cell r="A7978" t="str">
            <v>钢固融</v>
          </cell>
          <cell r="B7978" t="str">
            <v>盘螺</v>
          </cell>
          <cell r="C7978" t="str">
            <v>HRB400E Φ10</v>
          </cell>
          <cell r="D7978" t="str">
            <v>吨</v>
          </cell>
          <cell r="E7978">
            <v>2</v>
          </cell>
          <cell r="F7978">
            <v>45930</v>
          </cell>
          <cell r="G7978" t="str">
            <v>(五冶建设成都盐道街中学初中部改扩建工程-二标)四川省成都市锦江区春熙路街道盐道街4号（盐道街中学初中部）</v>
          </cell>
          <cell r="H7978" t="str">
            <v>谢鑫</v>
          </cell>
          <cell r="I7978">
            <v>18228465067</v>
          </cell>
        </row>
        <row r="7979">
          <cell r="A7979" t="str">
            <v>钢固融</v>
          </cell>
          <cell r="B7979" t="str">
            <v>螺纹钢</v>
          </cell>
          <cell r="C7979" t="str">
            <v>HRB400E Φ14 9m</v>
          </cell>
          <cell r="D7979" t="str">
            <v>吨</v>
          </cell>
          <cell r="E7979">
            <v>24</v>
          </cell>
          <cell r="F7979">
            <v>45930</v>
          </cell>
          <cell r="G7979" t="str">
            <v>(五冶建设成都盐道街中学初中部改扩建工程-一标)四川省成都市锦江区春熙路街道盐道街4号（盐道街中学初中部）</v>
          </cell>
          <cell r="H7979" t="str">
            <v>谢鑫</v>
          </cell>
          <cell r="I7979">
            <v>18228465067</v>
          </cell>
        </row>
        <row r="7980">
          <cell r="A7980" t="str">
            <v>泸钢</v>
          </cell>
          <cell r="B7980" t="str">
            <v>螺纹钢</v>
          </cell>
          <cell r="C7980" t="str">
            <v>HRB400E Φ25 9m</v>
          </cell>
          <cell r="D7980" t="str">
            <v>吨</v>
          </cell>
          <cell r="E7980">
            <v>9</v>
          </cell>
          <cell r="F7980">
            <v>45930</v>
          </cell>
          <cell r="G7980" t="str">
            <v>(五冶建设成都盐道街中学初中部改扩建工程-二标)四川省成都市锦江区春熙路街道盐道街4号（盐道街中学初中部）</v>
          </cell>
          <cell r="H7980" t="str">
            <v>谢鑫</v>
          </cell>
          <cell r="I7980">
            <v>18228465067</v>
          </cell>
        </row>
        <row r="7981">
          <cell r="A7981" t="str">
            <v>泸钢</v>
          </cell>
          <cell r="B7981" t="str">
            <v>螺纹钢</v>
          </cell>
          <cell r="C7981" t="str">
            <v>HRB400E Φ16 9m</v>
          </cell>
          <cell r="D7981" t="str">
            <v>吨</v>
          </cell>
          <cell r="E7981">
            <v>6</v>
          </cell>
          <cell r="F7981">
            <v>45930</v>
          </cell>
          <cell r="G7981" t="str">
            <v>(五冶建设成都盐道街中学初中部改扩建工程-一标)四川省成都市锦江区春熙路街道盐道街4号（盐道街中学初中部）</v>
          </cell>
          <cell r="H7981" t="str">
            <v>谢鑫</v>
          </cell>
          <cell r="I7981">
            <v>18228465067</v>
          </cell>
        </row>
        <row r="7982">
          <cell r="A7982" t="str">
            <v>泸钢</v>
          </cell>
          <cell r="B7982" t="str">
            <v>螺纹钢</v>
          </cell>
          <cell r="C7982" t="str">
            <v>HRB400E Φ22 9m</v>
          </cell>
          <cell r="D7982" t="str">
            <v>吨</v>
          </cell>
          <cell r="E7982">
            <v>64</v>
          </cell>
          <cell r="F7982">
            <v>45930</v>
          </cell>
          <cell r="G7982" t="str">
            <v>(五冶建设成都盐道街中学初中部改扩建工程-一标)四川省成都市锦江区春熙路街道盐道街4号（盐道街中学初中部）</v>
          </cell>
          <cell r="H7982" t="str">
            <v>谢鑫</v>
          </cell>
          <cell r="I7982">
            <v>18228465067</v>
          </cell>
        </row>
        <row r="7983">
          <cell r="A7983" t="str">
            <v>湖北商贸</v>
          </cell>
          <cell r="B7983" t="str">
            <v>盘螺</v>
          </cell>
          <cell r="C7983" t="str">
            <v>HRB400EФ12</v>
          </cell>
          <cell r="D7983" t="str">
            <v>吨</v>
          </cell>
          <cell r="E7983">
            <v>70</v>
          </cell>
          <cell r="F7983">
            <v>45931</v>
          </cell>
          <cell r="G7983" t="str">
            <v>（中铁广州局-资乐高速5标）四川省乐山市井研县希望大道116号2号梁场</v>
          </cell>
          <cell r="H7983" t="str">
            <v>廖俊杰</v>
          </cell>
          <cell r="I7983">
            <v>15775100965</v>
          </cell>
        </row>
        <row r="7984">
          <cell r="A7984" t="str">
            <v>湖北商贸</v>
          </cell>
          <cell r="B7984" t="str">
            <v>螺纹钢</v>
          </cell>
          <cell r="C7984" t="str">
            <v>HRB400E 14mm*12米</v>
          </cell>
          <cell r="D7984" t="str">
            <v>吨</v>
          </cell>
          <cell r="E7984">
            <v>70</v>
          </cell>
          <cell r="F7984">
            <v>45931</v>
          </cell>
          <cell r="G7984" t="str">
            <v>（中铁十局-资乐高速4标）四川省眉山市仁寿县彰加镇促进村中铁十局资乐高速1#钢筋场</v>
          </cell>
          <cell r="H7984" t="str">
            <v>杨飞</v>
          </cell>
          <cell r="I7984">
            <v>15667998777</v>
          </cell>
        </row>
        <row r="7985">
          <cell r="A7985" t="str">
            <v>湖北商贸</v>
          </cell>
          <cell r="B7985" t="str">
            <v>螺纹钢</v>
          </cell>
          <cell r="C7985" t="str">
            <v>HRB400E 16mm*12米</v>
          </cell>
          <cell r="D7985" t="str">
            <v>吨</v>
          </cell>
          <cell r="E7985">
            <v>35</v>
          </cell>
          <cell r="F7985">
            <v>45931</v>
          </cell>
          <cell r="G7985" t="str">
            <v>（中铁广州局-资乐高速5标）四川省乐山市井研县希望大道116号2号梁场</v>
          </cell>
          <cell r="H7985" t="str">
            <v>廖俊杰</v>
          </cell>
          <cell r="I7985">
            <v>15775100965</v>
          </cell>
        </row>
        <row r="7986">
          <cell r="A7986" t="str">
            <v>润耀</v>
          </cell>
          <cell r="B7986" t="str">
            <v>盘螺</v>
          </cell>
          <cell r="C7986" t="str">
            <v>HRB400EΦ8</v>
          </cell>
          <cell r="D7986" t="str">
            <v>吨</v>
          </cell>
          <cell r="E7986">
            <v>25</v>
          </cell>
          <cell r="F7986">
            <v>45931</v>
          </cell>
          <cell r="G7986" t="str">
            <v>（中核中原-温江光明苑三期项目）四川省成都市温江区金马街道光明苑三期项目</v>
          </cell>
          <cell r="H7986" t="str">
            <v>王生斌</v>
          </cell>
          <cell r="I7986">
            <v>15228858118</v>
          </cell>
        </row>
        <row r="7987">
          <cell r="A7987" t="str">
            <v>润耀</v>
          </cell>
          <cell r="B7987" t="str">
            <v>盘螺</v>
          </cell>
          <cell r="C7987" t="str">
            <v>HRB400EΦ10</v>
          </cell>
          <cell r="D7987" t="str">
            <v>吨</v>
          </cell>
          <cell r="E7987">
            <v>10</v>
          </cell>
          <cell r="F7987">
            <v>45931</v>
          </cell>
          <cell r="G7987" t="str">
            <v>（中核中原-温江光明苑三期项目）四川省成都市温江区金马街道光明苑三期项目</v>
          </cell>
          <cell r="H7987" t="str">
            <v>王生斌</v>
          </cell>
          <cell r="I7987">
            <v>15228858118</v>
          </cell>
        </row>
        <row r="7988">
          <cell r="A7988" t="str">
            <v>润耀</v>
          </cell>
          <cell r="B7988" t="str">
            <v>螺纹钢</v>
          </cell>
          <cell r="C7988" t="str">
            <v>HRB400EФ12*9m</v>
          </cell>
          <cell r="D7988" t="str">
            <v>吨</v>
          </cell>
          <cell r="E7988">
            <v>30</v>
          </cell>
          <cell r="F7988">
            <v>45931</v>
          </cell>
          <cell r="G7988" t="str">
            <v>（中核中原-温江光明苑三期项目）四川省成都市温江区金马街道光明苑三期项目</v>
          </cell>
          <cell r="H7988" t="str">
            <v>王生斌</v>
          </cell>
          <cell r="I7988">
            <v>15228858118</v>
          </cell>
        </row>
        <row r="7989">
          <cell r="A7989" t="str">
            <v>润耀</v>
          </cell>
          <cell r="B7989" t="str">
            <v>螺纹钢</v>
          </cell>
          <cell r="C7989" t="str">
            <v>HRB400EФ16*9m</v>
          </cell>
          <cell r="D7989" t="str">
            <v>吨</v>
          </cell>
          <cell r="E7989">
            <v>5</v>
          </cell>
          <cell r="F7989">
            <v>45931</v>
          </cell>
          <cell r="G7989" t="str">
            <v>（中核中原-温江光明苑三期项目）四川省成都市温江区金马街道光明苑三期项目</v>
          </cell>
          <cell r="H7989" t="str">
            <v>王生斌</v>
          </cell>
          <cell r="I7989">
            <v>15228858118</v>
          </cell>
        </row>
        <row r="7990">
          <cell r="A7990" t="str">
            <v>润耀</v>
          </cell>
          <cell r="B7990" t="str">
            <v>螺纹钢</v>
          </cell>
          <cell r="C7990" t="str">
            <v>HRB400EФ18*9m</v>
          </cell>
          <cell r="D7990" t="str">
            <v>吨</v>
          </cell>
          <cell r="E7990">
            <v>15</v>
          </cell>
          <cell r="F7990">
            <v>45931</v>
          </cell>
          <cell r="G7990" t="str">
            <v>（中核中原-温江光明苑三期项目）四川省成都市温江区金马街道光明苑三期项目</v>
          </cell>
          <cell r="H7990" t="str">
            <v>王生斌</v>
          </cell>
          <cell r="I7990">
            <v>15228858118</v>
          </cell>
        </row>
        <row r="7991">
          <cell r="A7991" t="str">
            <v>润耀</v>
          </cell>
          <cell r="B7991" t="str">
            <v>螺纹钢</v>
          </cell>
          <cell r="C7991" t="str">
            <v>HRB400EФ20*9m</v>
          </cell>
          <cell r="D7991" t="str">
            <v>吨</v>
          </cell>
          <cell r="E7991">
            <v>18</v>
          </cell>
          <cell r="F7991">
            <v>45931</v>
          </cell>
          <cell r="G7991" t="str">
            <v>（中核中原-温江光明苑三期项目）四川省成都市温江区金马街道光明苑三期项目</v>
          </cell>
          <cell r="H7991" t="str">
            <v>王生斌</v>
          </cell>
          <cell r="I7991">
            <v>15228858118</v>
          </cell>
        </row>
        <row r="7992">
          <cell r="A7992" t="str">
            <v>润耀</v>
          </cell>
          <cell r="B7992" t="str">
            <v>螺纹钢</v>
          </cell>
          <cell r="C7992" t="str">
            <v>HRB400EФ22*9m</v>
          </cell>
          <cell r="D7992" t="str">
            <v>吨</v>
          </cell>
          <cell r="E7992">
            <v>15</v>
          </cell>
          <cell r="F7992">
            <v>45931</v>
          </cell>
          <cell r="G7992" t="str">
            <v>（中核中原-温江光明苑三期项目）四川省成都市温江区金马街道光明苑三期项目</v>
          </cell>
          <cell r="H7992" t="str">
            <v>王生斌</v>
          </cell>
          <cell r="I7992">
            <v>15228858118</v>
          </cell>
        </row>
        <row r="7993">
          <cell r="A7993" t="str">
            <v>润耀</v>
          </cell>
          <cell r="B7993" t="str">
            <v>螺纹钢</v>
          </cell>
          <cell r="C7993" t="str">
            <v>HRB400EФ25*9m</v>
          </cell>
          <cell r="D7993" t="str">
            <v>吨</v>
          </cell>
          <cell r="E7993">
            <v>25</v>
          </cell>
          <cell r="F7993">
            <v>45931</v>
          </cell>
          <cell r="G7993" t="str">
            <v>（中核中原-温江光明苑三期项目）四川省成都市温江区金马街道光明苑三期项目</v>
          </cell>
          <cell r="H7993" t="str">
            <v>王生斌</v>
          </cell>
          <cell r="I7993">
            <v>15228858118</v>
          </cell>
        </row>
        <row r="7994">
          <cell r="A7994" t="str">
            <v>达钢</v>
          </cell>
          <cell r="B7994" t="str">
            <v>盘螺</v>
          </cell>
          <cell r="C7994" t="str">
            <v>HRB400E Φ6</v>
          </cell>
          <cell r="D7994" t="str">
            <v>吨</v>
          </cell>
          <cell r="E7994">
            <v>10</v>
          </cell>
          <cell r="F7994">
            <v>45931</v>
          </cell>
          <cell r="G7994" t="str">
            <v>（商投建工达州中医药科技园-4工区-9号楼）达州市通川区达州中医药职业学院犀牛大道北段</v>
          </cell>
          <cell r="H7994" t="str">
            <v>张扬</v>
          </cell>
          <cell r="I7994">
            <v>18381904567</v>
          </cell>
        </row>
        <row r="7995">
          <cell r="A7995" t="str">
            <v>达钢</v>
          </cell>
          <cell r="B7995" t="str">
            <v>盘螺</v>
          </cell>
          <cell r="C7995" t="str">
            <v>HRB400E Φ8</v>
          </cell>
          <cell r="D7995" t="str">
            <v>吨</v>
          </cell>
          <cell r="E7995">
            <v>47</v>
          </cell>
          <cell r="F7995">
            <v>45931</v>
          </cell>
          <cell r="G7995" t="str">
            <v>（商投建工达州中医药科技园-4工区-9号楼）达州市通川区达州中医药职业学院犀牛大道北段</v>
          </cell>
          <cell r="H7995" t="str">
            <v>张扬</v>
          </cell>
          <cell r="I7995">
            <v>18381904567</v>
          </cell>
        </row>
        <row r="7996">
          <cell r="A7996" t="str">
            <v>达钢</v>
          </cell>
          <cell r="B7996" t="str">
            <v>螺纹钢</v>
          </cell>
          <cell r="C7996" t="str">
            <v>HRB500E Φ12</v>
          </cell>
          <cell r="D7996" t="str">
            <v>吨</v>
          </cell>
          <cell r="E7996">
            <v>6</v>
          </cell>
          <cell r="F7996">
            <v>45931</v>
          </cell>
          <cell r="G7996" t="str">
            <v>（商投建工达州中医药科技园-4工区-9号楼）达州市通川区达州中医药职业学院犀牛大道北段</v>
          </cell>
          <cell r="H7996" t="str">
            <v>张扬</v>
          </cell>
          <cell r="I7996">
            <v>18381904567</v>
          </cell>
        </row>
        <row r="7997">
          <cell r="A7997" t="str">
            <v>达钢</v>
          </cell>
          <cell r="B7997" t="str">
            <v>螺纹钢</v>
          </cell>
          <cell r="C7997" t="str">
            <v>HRB500E Φ20</v>
          </cell>
          <cell r="D7997" t="str">
            <v>吨</v>
          </cell>
          <cell r="E7997">
            <v>15</v>
          </cell>
          <cell r="F7997">
            <v>45931</v>
          </cell>
          <cell r="G7997" t="str">
            <v>（商投建工达州中医药科技园-4工区-9号楼）达州市通川区达州中医药职业学院犀牛大道北段</v>
          </cell>
          <cell r="H7997" t="str">
            <v>张扬</v>
          </cell>
          <cell r="I7997">
            <v>18381904567</v>
          </cell>
        </row>
        <row r="7998">
          <cell r="A7998" t="str">
            <v>达钢</v>
          </cell>
          <cell r="B7998" t="str">
            <v>螺纹钢</v>
          </cell>
          <cell r="C7998" t="str">
            <v>HRB500E Φ25</v>
          </cell>
          <cell r="D7998" t="str">
            <v>吨</v>
          </cell>
          <cell r="E7998">
            <v>15</v>
          </cell>
          <cell r="F7998">
            <v>45931</v>
          </cell>
          <cell r="G7998" t="str">
            <v>（商投建工达州中医药科技园-4工区-9号楼）达州市通川区达州中医药职业学院犀牛大道北段</v>
          </cell>
          <cell r="H7998" t="str">
            <v>张扬</v>
          </cell>
          <cell r="I7998">
            <v>18381904567</v>
          </cell>
        </row>
        <row r="7999">
          <cell r="A7999" t="str">
            <v>润耀</v>
          </cell>
          <cell r="B7999" t="str">
            <v>螺纹钢</v>
          </cell>
          <cell r="C7999" t="str">
            <v>HRB400EФ12*9m</v>
          </cell>
          <cell r="D7999" t="str">
            <v>吨</v>
          </cell>
          <cell r="E7999">
            <v>26</v>
          </cell>
          <cell r="F7999">
            <v>45932</v>
          </cell>
          <cell r="G7999" t="str">
            <v>（五局新津tod项目）成都市新津区旭辉天府未来城南(华金路南)</v>
          </cell>
          <cell r="H7999" t="str">
            <v>李霜</v>
          </cell>
          <cell r="I7999">
            <v>18785086540</v>
          </cell>
        </row>
        <row r="8000">
          <cell r="A8000" t="str">
            <v>润耀</v>
          </cell>
          <cell r="B8000" t="str">
            <v>螺纹钢</v>
          </cell>
          <cell r="C8000" t="str">
            <v>HRB400EФ14*9m</v>
          </cell>
          <cell r="D8000" t="str">
            <v>吨</v>
          </cell>
          <cell r="E8000">
            <v>3</v>
          </cell>
          <cell r="F8000">
            <v>45932</v>
          </cell>
          <cell r="G8000" t="str">
            <v>（五局新津tod项目）成都市新津区旭辉天府未来城南(华金路南)</v>
          </cell>
          <cell r="H8000" t="str">
            <v>李霜</v>
          </cell>
          <cell r="I8000">
            <v>18785086540</v>
          </cell>
        </row>
        <row r="8001">
          <cell r="A8001" t="str">
            <v>润耀</v>
          </cell>
          <cell r="B8001" t="str">
            <v>螺纹钢</v>
          </cell>
          <cell r="C8001" t="str">
            <v>HRB400EФ16*9m</v>
          </cell>
          <cell r="D8001" t="str">
            <v>吨</v>
          </cell>
          <cell r="E8001">
            <v>6</v>
          </cell>
          <cell r="F8001">
            <v>45932</v>
          </cell>
          <cell r="G8001" t="str">
            <v>（五局新津tod项目）成都市新津区旭辉天府未来城南(华金路南)</v>
          </cell>
          <cell r="H8001" t="str">
            <v>李霜</v>
          </cell>
          <cell r="I8001">
            <v>18785086540</v>
          </cell>
        </row>
        <row r="8002">
          <cell r="A8002" t="str">
            <v>润耀</v>
          </cell>
          <cell r="B8002" t="str">
            <v>螺纹钢</v>
          </cell>
          <cell r="C8002" t="str">
            <v>HRB400EФ12*9m</v>
          </cell>
          <cell r="D8002" t="str">
            <v>吨</v>
          </cell>
          <cell r="E8002">
            <v>35</v>
          </cell>
          <cell r="F8002">
            <v>45932</v>
          </cell>
          <cell r="G8002" t="str">
            <v>（中核中原-温江北林医养综合体项目）四川省成都市温江区万春大道第三人民医院东</v>
          </cell>
          <cell r="H8002" t="str">
            <v>蔡杰</v>
          </cell>
          <cell r="I8002">
            <v>18875129329</v>
          </cell>
        </row>
        <row r="8003">
          <cell r="A8003" t="str">
            <v>钢固融</v>
          </cell>
          <cell r="B8003" t="str">
            <v>螺纹钢</v>
          </cell>
          <cell r="C8003" t="str">
            <v>HRB500EФ25*9m</v>
          </cell>
          <cell r="D8003" t="str">
            <v>吨</v>
          </cell>
          <cell r="E8003">
            <v>15</v>
          </cell>
          <cell r="F8003">
            <v>45932</v>
          </cell>
          <cell r="G8003" t="str">
            <v>（中核中原-温江北林医养综合体项目）四川省成都市温江区万春大道第三人民医院东</v>
          </cell>
          <cell r="H8003" t="str">
            <v>蔡杰</v>
          </cell>
          <cell r="I8003">
            <v>18875129329</v>
          </cell>
        </row>
        <row r="8004">
          <cell r="A8004" t="str">
            <v>钢固融</v>
          </cell>
          <cell r="B8004" t="str">
            <v>螺纹钢</v>
          </cell>
          <cell r="C8004" t="str">
            <v>HRB500EФ25*12m</v>
          </cell>
          <cell r="D8004" t="str">
            <v>吨</v>
          </cell>
          <cell r="E8004">
            <v>20</v>
          </cell>
          <cell r="F8004">
            <v>45932</v>
          </cell>
          <cell r="G8004" t="str">
            <v>（中核中原-温江北林医养综合体项目）四川省成都市温江区万春大道第三人民医院东</v>
          </cell>
          <cell r="H8004" t="str">
            <v>蔡杰</v>
          </cell>
          <cell r="I8004">
            <v>18875129329</v>
          </cell>
        </row>
        <row r="8005">
          <cell r="A8005" t="str">
            <v>德胜</v>
          </cell>
          <cell r="B8005" t="str">
            <v>螺纹钢</v>
          </cell>
          <cell r="C8005" t="str">
            <v>HRB400EΦ22*9m</v>
          </cell>
          <cell r="D8005" t="str">
            <v>吨</v>
          </cell>
          <cell r="E8005">
            <v>35</v>
          </cell>
          <cell r="F8005">
            <v>45933</v>
          </cell>
          <cell r="G8005" t="str">
            <v>（成峨6标）乐山市夹江县木城镇张口村中铁三局钢筋场</v>
          </cell>
          <cell r="H8005" t="str">
            <v>陈籽佑</v>
          </cell>
          <cell r="I8005" t="str">
            <v>15234459657</v>
          </cell>
        </row>
        <row r="8006">
          <cell r="A8006" t="str">
            <v>润耀</v>
          </cell>
          <cell r="B8006" t="str">
            <v>盘螺</v>
          </cell>
          <cell r="C8006" t="str">
            <v>HRB400EФ12</v>
          </cell>
          <cell r="D8006" t="str">
            <v>吨</v>
          </cell>
          <cell r="E8006">
            <v>35</v>
          </cell>
          <cell r="F8006">
            <v>45933</v>
          </cell>
          <cell r="G8006" t="str">
            <v>（中铁广州局-资乐高速5标）四川省乐山市井研县希望大道116号2号梁场</v>
          </cell>
          <cell r="H8006" t="str">
            <v>廖俊杰</v>
          </cell>
          <cell r="I8006">
            <v>15775100965</v>
          </cell>
        </row>
        <row r="8007">
          <cell r="A8007" t="str">
            <v>润耀</v>
          </cell>
          <cell r="B8007" t="str">
            <v>螺纹钢</v>
          </cell>
          <cell r="C8007" t="str">
            <v>HRB400EФ16，9m</v>
          </cell>
          <cell r="D8007" t="str">
            <v>吨</v>
          </cell>
          <cell r="E8007">
            <v>35</v>
          </cell>
          <cell r="F8007">
            <v>45933</v>
          </cell>
          <cell r="G8007" t="str">
            <v>（中铁广州局-资乐高速5标）四川省乐山市井研县希望大道116号</v>
          </cell>
          <cell r="H8007" t="str">
            <v>廖俊杰</v>
          </cell>
          <cell r="I8007">
            <v>15775100965</v>
          </cell>
        </row>
        <row r="8008">
          <cell r="A8008" t="str">
            <v>德胜</v>
          </cell>
          <cell r="B8008" t="str">
            <v>螺纹钢</v>
          </cell>
          <cell r="C8008" t="str">
            <v>HRB400E Φ28×12米</v>
          </cell>
          <cell r="D8008" t="str">
            <v>吨</v>
          </cell>
          <cell r="E8008">
            <v>22</v>
          </cell>
          <cell r="F8008">
            <v>45933</v>
          </cell>
          <cell r="G8008" t="str">
            <v>（自永2标九局西南分公司钢筋棚）四川省自贡市骑龙镇先到钢筋棚</v>
          </cell>
          <cell r="H8008" t="str">
            <v>高彦彬</v>
          </cell>
          <cell r="I8008">
            <v>13835906370</v>
          </cell>
        </row>
        <row r="8009">
          <cell r="A8009" t="str">
            <v>德胜</v>
          </cell>
          <cell r="B8009" t="str">
            <v>螺纹钢</v>
          </cell>
          <cell r="C8009" t="str">
            <v>HRB400E Φ25×9米</v>
          </cell>
          <cell r="D8009" t="str">
            <v>吨</v>
          </cell>
          <cell r="E8009">
            <v>3</v>
          </cell>
          <cell r="F8009">
            <v>45933</v>
          </cell>
          <cell r="G8009" t="str">
            <v>（自永2标九局西南分公司钢筋棚）四川省自贡市骑龙镇先到钢筋棚</v>
          </cell>
          <cell r="H8009" t="str">
            <v>高彦彬</v>
          </cell>
          <cell r="I8009">
            <v>13835906370</v>
          </cell>
        </row>
        <row r="8010">
          <cell r="A8010" t="str">
            <v>德胜</v>
          </cell>
          <cell r="B8010" t="str">
            <v>螺纹钢</v>
          </cell>
          <cell r="C8010" t="str">
            <v>HRB400E Φ22×9米</v>
          </cell>
          <cell r="D8010" t="str">
            <v>吨</v>
          </cell>
          <cell r="E8010">
            <v>6</v>
          </cell>
          <cell r="F8010">
            <v>45933</v>
          </cell>
          <cell r="G8010" t="str">
            <v>（自永2标九局西南分公司钢筋棚）四川省自贡市骑龙镇先到钢筋棚</v>
          </cell>
          <cell r="H8010" t="str">
            <v>高彦彬</v>
          </cell>
          <cell r="I8010">
            <v>13835906370</v>
          </cell>
        </row>
        <row r="8011">
          <cell r="A8011" t="str">
            <v>德胜</v>
          </cell>
          <cell r="B8011" t="str">
            <v>螺纹钢</v>
          </cell>
          <cell r="C8011" t="str">
            <v>HRB400E Φ20×9米</v>
          </cell>
          <cell r="D8011" t="str">
            <v>吨</v>
          </cell>
          <cell r="E8011">
            <v>3</v>
          </cell>
          <cell r="F8011">
            <v>45933</v>
          </cell>
          <cell r="G8011" t="str">
            <v>（自永2标九局西南分公司钢筋棚）四川省自贡市骑龙镇先到钢筋棚</v>
          </cell>
          <cell r="H8011" t="str">
            <v>高彦彬</v>
          </cell>
          <cell r="I8011">
            <v>13835906370</v>
          </cell>
        </row>
        <row r="8012">
          <cell r="A8012" t="str">
            <v>德胜</v>
          </cell>
          <cell r="B8012" t="str">
            <v>螺纹钢</v>
          </cell>
          <cell r="C8012" t="str">
            <v>HRB500E Φ12</v>
          </cell>
          <cell r="D8012" t="str">
            <v>吨</v>
          </cell>
          <cell r="E8012">
            <v>18</v>
          </cell>
          <cell r="F8012">
            <v>45934</v>
          </cell>
          <cell r="G8012" t="str">
            <v>(乐山市校地共建产教融合基地建设项目一标段)四川省乐山市市中区苏稽镇周山嘴</v>
          </cell>
          <cell r="H8012" t="str">
            <v>范增云</v>
          </cell>
          <cell r="I8012">
            <v>13668153241</v>
          </cell>
        </row>
        <row r="8013">
          <cell r="A8013" t="str">
            <v>德胜</v>
          </cell>
          <cell r="B8013" t="str">
            <v>螺纹钢</v>
          </cell>
          <cell r="C8013" t="str">
            <v>HRB500E Φ14</v>
          </cell>
          <cell r="D8013" t="str">
            <v>吨</v>
          </cell>
          <cell r="E8013">
            <v>10</v>
          </cell>
          <cell r="F8013">
            <v>45934</v>
          </cell>
          <cell r="G8013" t="str">
            <v>(乐山市校地共建产教融合基地建设项目一标段)四川省乐山市市中区苏稽镇周山嘴</v>
          </cell>
          <cell r="H8013" t="str">
            <v>范增云</v>
          </cell>
          <cell r="I8013">
            <v>13668153241</v>
          </cell>
        </row>
        <row r="8014">
          <cell r="A8014" t="str">
            <v>德胜</v>
          </cell>
          <cell r="B8014" t="str">
            <v>螺纹钢</v>
          </cell>
          <cell r="C8014" t="str">
            <v>HRB500E Φ18</v>
          </cell>
          <cell r="D8014" t="str">
            <v>吨</v>
          </cell>
          <cell r="E8014">
            <v>3</v>
          </cell>
          <cell r="F8014">
            <v>45934</v>
          </cell>
          <cell r="G8014" t="str">
            <v>(乐山市校地共建产教融合基地建设项目一标段)四川省乐山市市中区苏稽镇周山嘴</v>
          </cell>
          <cell r="H8014" t="str">
            <v>范增云</v>
          </cell>
          <cell r="I8014">
            <v>13668153241</v>
          </cell>
        </row>
        <row r="8015">
          <cell r="A8015" t="str">
            <v>德胜</v>
          </cell>
          <cell r="B8015" t="str">
            <v>螺纹钢</v>
          </cell>
          <cell r="C8015" t="str">
            <v>HRB500E Φ20</v>
          </cell>
          <cell r="D8015" t="str">
            <v>吨</v>
          </cell>
          <cell r="E8015">
            <v>10</v>
          </cell>
          <cell r="F8015">
            <v>45934</v>
          </cell>
          <cell r="G8015" t="str">
            <v>(乐山市校地共建产教融合基地建设项目一标段)四川省乐山市市中区苏稽镇周山嘴</v>
          </cell>
          <cell r="H8015" t="str">
            <v>范增云</v>
          </cell>
          <cell r="I8015">
            <v>13668153241</v>
          </cell>
        </row>
        <row r="8016">
          <cell r="A8016" t="str">
            <v>德胜</v>
          </cell>
          <cell r="B8016" t="str">
            <v>螺纹钢</v>
          </cell>
          <cell r="C8016" t="str">
            <v>HRB500E Φ22</v>
          </cell>
          <cell r="D8016" t="str">
            <v>吨</v>
          </cell>
          <cell r="E8016">
            <v>10</v>
          </cell>
          <cell r="F8016">
            <v>45934</v>
          </cell>
          <cell r="G8016" t="str">
            <v>(乐山市校地共建产教融合基地建设项目一标段)四川省乐山市市中区苏稽镇周山嘴</v>
          </cell>
          <cell r="H8016" t="str">
            <v>范增云</v>
          </cell>
          <cell r="I8016">
            <v>13668153241</v>
          </cell>
        </row>
        <row r="8017">
          <cell r="A8017" t="str">
            <v>德胜</v>
          </cell>
          <cell r="B8017" t="str">
            <v>螺纹钢</v>
          </cell>
          <cell r="C8017" t="str">
            <v>HRB500E Φ25</v>
          </cell>
          <cell r="D8017" t="str">
            <v>吨</v>
          </cell>
          <cell r="E8017">
            <v>62</v>
          </cell>
          <cell r="F8017">
            <v>45934</v>
          </cell>
          <cell r="G8017" t="str">
            <v>(乐山市校地共建产教融合基地建设项目一标段)四川省乐山市市中区苏稽镇周山嘴</v>
          </cell>
          <cell r="H8017" t="str">
            <v>范增云</v>
          </cell>
          <cell r="I8017">
            <v>13668153241</v>
          </cell>
        </row>
        <row r="8018">
          <cell r="A8018" t="str">
            <v>德胜</v>
          </cell>
          <cell r="B8018" t="str">
            <v>螺纹钢</v>
          </cell>
          <cell r="C8018" t="str">
            <v>HRB500E Φ28</v>
          </cell>
          <cell r="D8018" t="str">
            <v>吨</v>
          </cell>
          <cell r="E8018">
            <v>8</v>
          </cell>
          <cell r="F8018">
            <v>45934</v>
          </cell>
          <cell r="G8018" t="str">
            <v>(乐山市校地共建产教融合基地建设项目一标段)四川省乐山市市中区苏稽镇周山嘴</v>
          </cell>
          <cell r="H8018" t="str">
            <v>范增云</v>
          </cell>
          <cell r="I8018">
            <v>13668153241</v>
          </cell>
        </row>
        <row r="8019">
          <cell r="A8019" t="str">
            <v>德胜</v>
          </cell>
          <cell r="B8019" t="str">
            <v>螺纹钢</v>
          </cell>
          <cell r="C8019" t="str">
            <v>HRB500E Φ22 12m</v>
          </cell>
          <cell r="D8019" t="str">
            <v>吨</v>
          </cell>
          <cell r="E8019">
            <v>5</v>
          </cell>
          <cell r="F8019">
            <v>45934</v>
          </cell>
          <cell r="G8019" t="str">
            <v>(乐山市校地共建产教融合基地建设项目一标段)四川省乐山市市中区苏稽镇周山嘴</v>
          </cell>
          <cell r="H8019" t="str">
            <v>范增云</v>
          </cell>
          <cell r="I8019">
            <v>13668153241</v>
          </cell>
        </row>
        <row r="8020">
          <cell r="A8020" t="str">
            <v>德胜</v>
          </cell>
          <cell r="B8020" t="str">
            <v>螺纹钢</v>
          </cell>
          <cell r="C8020" t="str">
            <v>HRB500E Φ25 12m</v>
          </cell>
          <cell r="D8020" t="str">
            <v>吨</v>
          </cell>
          <cell r="E8020">
            <v>15</v>
          </cell>
          <cell r="F8020">
            <v>45934</v>
          </cell>
          <cell r="G8020" t="str">
            <v>(乐山市校地共建产教融合基地建设项目一标段)四川省乐山市市中区苏稽镇周山嘴</v>
          </cell>
          <cell r="H8020" t="str">
            <v>范增云</v>
          </cell>
          <cell r="I8020">
            <v>13668153241</v>
          </cell>
        </row>
        <row r="8021">
          <cell r="A8021" t="str">
            <v>德胜</v>
          </cell>
          <cell r="B8021" t="str">
            <v>螺纹钢</v>
          </cell>
          <cell r="C8021" t="str">
            <v>HRB400E Φ12 9m</v>
          </cell>
          <cell r="D8021" t="str">
            <v>吨</v>
          </cell>
          <cell r="E8021">
            <v>35</v>
          </cell>
          <cell r="F8021">
            <v>45934</v>
          </cell>
          <cell r="G8021" t="str">
            <v>（中铁三局集团有限公司成绵乐客专乐山站站房改扩建项目经理部）四川省乐山市市中区瑞祥路与至乐路交叉口西侧</v>
          </cell>
          <cell r="H8021" t="str">
            <v>王鹏</v>
          </cell>
          <cell r="I8021" t="str">
            <v>153 4056 0935</v>
          </cell>
        </row>
        <row r="8022">
          <cell r="A8022" t="str">
            <v>德胜</v>
          </cell>
          <cell r="B8022" t="str">
            <v>螺纹钢</v>
          </cell>
          <cell r="C8022" t="str">
            <v>HRB400E Φ28 9m</v>
          </cell>
          <cell r="D8022" t="str">
            <v>吨</v>
          </cell>
          <cell r="E8022">
            <v>70</v>
          </cell>
          <cell r="F8022">
            <v>45934</v>
          </cell>
          <cell r="G8022" t="str">
            <v>（中铁三局集团有限公司成绵乐客专乐山站站房改扩建项目经理部）四川省乐山市市中区瑞祥路与至乐路交叉口西侧</v>
          </cell>
          <cell r="H8022" t="str">
            <v>王鹏</v>
          </cell>
          <cell r="I8022" t="str">
            <v>153 4056 0935</v>
          </cell>
        </row>
        <row r="8023">
          <cell r="A8023" t="str">
            <v>德胜</v>
          </cell>
          <cell r="B8023" t="str">
            <v>螺纹钢</v>
          </cell>
          <cell r="C8023" t="str">
            <v>HRB500E Φ22</v>
          </cell>
          <cell r="D8023" t="str">
            <v>吨</v>
          </cell>
          <cell r="E8023">
            <v>18</v>
          </cell>
          <cell r="F8023">
            <v>45934</v>
          </cell>
          <cell r="G8023" t="str">
            <v>(乐山市校地共建产教融合基地建设项目二标段)四川省乐山市市中区苏稽镇</v>
          </cell>
          <cell r="H8023" t="str">
            <v>彭江涛</v>
          </cell>
          <cell r="I8023">
            <v>13990276572</v>
          </cell>
        </row>
        <row r="8024">
          <cell r="A8024" t="str">
            <v>德胜</v>
          </cell>
          <cell r="B8024" t="str">
            <v>螺纹钢</v>
          </cell>
          <cell r="C8024" t="str">
            <v>HRB500E Φ25</v>
          </cell>
          <cell r="D8024" t="str">
            <v>吨</v>
          </cell>
          <cell r="E8024">
            <v>18</v>
          </cell>
          <cell r="F8024">
            <v>45934</v>
          </cell>
          <cell r="G8024" t="str">
            <v>(乐山市校地共建产教融合基地建设项目二标段)四川省乐山市市中区苏稽镇</v>
          </cell>
          <cell r="H8024" t="str">
            <v>彭江涛</v>
          </cell>
          <cell r="I8024">
            <v>13990276572</v>
          </cell>
        </row>
        <row r="8025">
          <cell r="A8025" t="str">
            <v>德胜</v>
          </cell>
          <cell r="B8025" t="str">
            <v>螺纹钢</v>
          </cell>
          <cell r="C8025" t="str">
            <v>HRB400E Φ12 9m</v>
          </cell>
          <cell r="D8025" t="str">
            <v>吨</v>
          </cell>
          <cell r="E8025">
            <v>12</v>
          </cell>
          <cell r="F8025">
            <v>45934</v>
          </cell>
          <cell r="G8025" t="str">
            <v>(五冶建设空港兴城怡心街道83亩项目)成都市双流区怡心街道高峰社区一组剑和路一段空港兴城怡心街道83亩项目中国五冶项目部</v>
          </cell>
          <cell r="H8025" t="str">
            <v>王刚</v>
          </cell>
          <cell r="I8025">
            <v>15881190525</v>
          </cell>
        </row>
        <row r="8026">
          <cell r="A8026" t="str">
            <v>德胜</v>
          </cell>
          <cell r="B8026" t="str">
            <v>螺纹钢</v>
          </cell>
          <cell r="C8026" t="str">
            <v>HRB400E Φ14 9m</v>
          </cell>
          <cell r="D8026" t="str">
            <v>吨</v>
          </cell>
          <cell r="E8026">
            <v>10</v>
          </cell>
          <cell r="F8026">
            <v>45934</v>
          </cell>
          <cell r="G8026" t="str">
            <v>(五冶建设空港兴城怡心街道83亩项目)成都市双流区怡心街道高峰社区一组剑和路一段空港兴城怡心街道83亩项目中国五冶项目部</v>
          </cell>
          <cell r="H8026" t="str">
            <v>王刚</v>
          </cell>
          <cell r="I8026">
            <v>15881190525</v>
          </cell>
        </row>
        <row r="8027">
          <cell r="A8027" t="str">
            <v>德胜</v>
          </cell>
          <cell r="B8027" t="str">
            <v>螺纹钢</v>
          </cell>
          <cell r="C8027" t="str">
            <v>HRB400E Φ16 9m</v>
          </cell>
          <cell r="D8027" t="str">
            <v>吨</v>
          </cell>
          <cell r="E8027">
            <v>3</v>
          </cell>
          <cell r="F8027">
            <v>45934</v>
          </cell>
          <cell r="G8027" t="str">
            <v>(五冶建设空港兴城怡心街道83亩项目)成都市双流区怡心街道高峰社区一组剑和路一段空港兴城怡心街道83亩项目中国五冶项目部</v>
          </cell>
          <cell r="H8027" t="str">
            <v>王刚</v>
          </cell>
          <cell r="I8027">
            <v>15881190525</v>
          </cell>
        </row>
        <row r="8028">
          <cell r="A8028" t="str">
            <v>德胜</v>
          </cell>
          <cell r="B8028" t="str">
            <v>螺纹钢</v>
          </cell>
          <cell r="C8028" t="str">
            <v>HRB400E Φ18 9m</v>
          </cell>
          <cell r="D8028" t="str">
            <v>吨</v>
          </cell>
          <cell r="E8028">
            <v>5</v>
          </cell>
          <cell r="F8028">
            <v>45934</v>
          </cell>
          <cell r="G8028" t="str">
            <v>(五冶建设空港兴城怡心街道83亩项目)成都市双流区怡心街道高峰社区一组剑和路一段空港兴城怡心街道83亩项目中国五冶项目部</v>
          </cell>
          <cell r="H8028" t="str">
            <v>王刚</v>
          </cell>
          <cell r="I8028">
            <v>15881190525</v>
          </cell>
        </row>
        <row r="8029">
          <cell r="A8029" t="str">
            <v>德胜</v>
          </cell>
          <cell r="B8029" t="str">
            <v>螺纹钢</v>
          </cell>
          <cell r="C8029" t="str">
            <v>HRB400E Φ20 9m</v>
          </cell>
          <cell r="D8029" t="str">
            <v>吨</v>
          </cell>
          <cell r="E8029">
            <v>3</v>
          </cell>
          <cell r="F8029">
            <v>45934</v>
          </cell>
          <cell r="G8029" t="str">
            <v>(五冶建设空港兴城怡心街道83亩项目)成都市双流区怡心街道高峰社区一组剑和路一段空港兴城怡心街道83亩项目中国五冶项目部</v>
          </cell>
          <cell r="H8029" t="str">
            <v>王刚</v>
          </cell>
          <cell r="I8029">
            <v>15881190525</v>
          </cell>
        </row>
        <row r="8030">
          <cell r="A8030" t="str">
            <v>德胜</v>
          </cell>
          <cell r="B8030" t="str">
            <v>螺纹钢</v>
          </cell>
          <cell r="C8030" t="str">
            <v>HRB400E Φ22 9m</v>
          </cell>
          <cell r="D8030" t="str">
            <v>吨</v>
          </cell>
          <cell r="E8030">
            <v>5</v>
          </cell>
          <cell r="F8030">
            <v>45934</v>
          </cell>
          <cell r="G8030" t="str">
            <v>(五冶建设空港兴城怡心街道83亩项目)成都市双流区怡心街道高峰社区一组剑和路一段空港兴城怡心街道83亩项目中国五冶项目部</v>
          </cell>
          <cell r="H8030" t="str">
            <v>王刚</v>
          </cell>
          <cell r="I8030">
            <v>15881190525</v>
          </cell>
        </row>
        <row r="8031">
          <cell r="A8031" t="str">
            <v>德胜</v>
          </cell>
          <cell r="B8031" t="str">
            <v>螺纹钢</v>
          </cell>
          <cell r="C8031" t="str">
            <v>HRB400E Φ25 9m</v>
          </cell>
          <cell r="D8031" t="str">
            <v>吨</v>
          </cell>
          <cell r="E8031">
            <v>3</v>
          </cell>
          <cell r="F8031">
            <v>45934</v>
          </cell>
          <cell r="G8031" t="str">
            <v>(五冶建设空港兴城怡心街道83亩项目)成都市双流区怡心街道高峰社区一组剑和路一段空港兴城怡心街道83亩项目中国五冶项目部</v>
          </cell>
          <cell r="H8031" t="str">
            <v>王刚</v>
          </cell>
          <cell r="I8031">
            <v>15881190525</v>
          </cell>
        </row>
        <row r="8032">
          <cell r="A8032" t="str">
            <v>德胜</v>
          </cell>
          <cell r="B8032" t="str">
            <v>螺纹钢</v>
          </cell>
          <cell r="C8032" t="str">
            <v>HRB500E Φ12 9m</v>
          </cell>
          <cell r="D8032" t="str">
            <v>吨</v>
          </cell>
          <cell r="E8032">
            <v>3</v>
          </cell>
          <cell r="F8032">
            <v>45934</v>
          </cell>
          <cell r="G8032" t="str">
            <v>(五冶建设空港兴城怡心街道83亩项目)成都市双流区怡心街道高峰社区一组剑和路一段空港兴城怡心街道83亩项目中国五冶项目部</v>
          </cell>
          <cell r="H8032" t="str">
            <v>王刚</v>
          </cell>
          <cell r="I8032">
            <v>15881190525</v>
          </cell>
        </row>
        <row r="8033">
          <cell r="A8033" t="str">
            <v>德胜</v>
          </cell>
          <cell r="B8033" t="str">
            <v>螺纹钢</v>
          </cell>
          <cell r="C8033" t="str">
            <v>HRB500E Φ14 9m</v>
          </cell>
          <cell r="D8033" t="str">
            <v>吨</v>
          </cell>
          <cell r="E8033">
            <v>3</v>
          </cell>
          <cell r="F8033">
            <v>45934</v>
          </cell>
          <cell r="G8033" t="str">
            <v>(五冶建设空港兴城怡心街道83亩项目)成都市双流区怡心街道高峰社区一组剑和路一段空港兴城怡心街道83亩项目中国五冶项目部</v>
          </cell>
          <cell r="H8033" t="str">
            <v>王刚</v>
          </cell>
          <cell r="I8033">
            <v>15881190525</v>
          </cell>
        </row>
        <row r="8034">
          <cell r="A8034" t="str">
            <v>德胜</v>
          </cell>
          <cell r="B8034" t="str">
            <v>螺纹钢</v>
          </cell>
          <cell r="C8034" t="str">
            <v>HRB500E Φ16 9m</v>
          </cell>
          <cell r="D8034" t="str">
            <v>吨</v>
          </cell>
          <cell r="E8034">
            <v>3</v>
          </cell>
          <cell r="F8034">
            <v>45934</v>
          </cell>
          <cell r="G8034" t="str">
            <v>(五冶建设空港兴城怡心街道83亩项目)成都市双流区怡心街道高峰社区一组剑和路一段空港兴城怡心街道83亩项目中国五冶项目部</v>
          </cell>
          <cell r="H8034" t="str">
            <v>王刚</v>
          </cell>
          <cell r="I8034">
            <v>15881190525</v>
          </cell>
        </row>
        <row r="8035">
          <cell r="A8035" t="str">
            <v>德胜</v>
          </cell>
          <cell r="B8035" t="str">
            <v>螺纹钢</v>
          </cell>
          <cell r="C8035" t="str">
            <v>HRB500E Φ18 9m</v>
          </cell>
          <cell r="D8035" t="str">
            <v>吨</v>
          </cell>
          <cell r="E8035">
            <v>3</v>
          </cell>
          <cell r="F8035">
            <v>45934</v>
          </cell>
          <cell r="G8035" t="str">
            <v>(五冶建设空港兴城怡心街道83亩项目)成都市双流区怡心街道高峰社区一组剑和路一段空港兴城怡心街道83亩项目中国五冶项目部</v>
          </cell>
          <cell r="H8035" t="str">
            <v>王刚</v>
          </cell>
          <cell r="I8035">
            <v>15881190525</v>
          </cell>
        </row>
        <row r="8036">
          <cell r="A8036" t="str">
            <v>德胜</v>
          </cell>
          <cell r="B8036" t="str">
            <v>螺纹钢</v>
          </cell>
          <cell r="C8036" t="str">
            <v>HRB500E Φ20 9m</v>
          </cell>
          <cell r="D8036" t="str">
            <v>吨</v>
          </cell>
          <cell r="E8036">
            <v>3</v>
          </cell>
          <cell r="F8036">
            <v>45934</v>
          </cell>
          <cell r="G8036" t="str">
            <v>(五冶建设空港兴城怡心街道83亩项目)成都市双流区怡心街道高峰社区一组剑和路一段空港兴城怡心街道83亩项目中国五冶项目部</v>
          </cell>
          <cell r="H8036" t="str">
            <v>王刚</v>
          </cell>
          <cell r="I8036">
            <v>15881190525</v>
          </cell>
        </row>
        <row r="8037">
          <cell r="A8037" t="str">
            <v>德胜</v>
          </cell>
          <cell r="B8037" t="str">
            <v>螺纹钢</v>
          </cell>
          <cell r="C8037" t="str">
            <v>HRB500E Φ22 9m</v>
          </cell>
          <cell r="D8037" t="str">
            <v>吨</v>
          </cell>
          <cell r="E8037">
            <v>5</v>
          </cell>
          <cell r="F8037">
            <v>45934</v>
          </cell>
          <cell r="G8037" t="str">
            <v>(五冶建设空港兴城怡心街道83亩项目)成都市双流区怡心街道高峰社区一组剑和路一段空港兴城怡心街道83亩项目中国五冶项目部</v>
          </cell>
          <cell r="H8037" t="str">
            <v>王刚</v>
          </cell>
          <cell r="I8037">
            <v>15881190525</v>
          </cell>
        </row>
        <row r="8038">
          <cell r="A8038" t="str">
            <v>德胜</v>
          </cell>
          <cell r="B8038" t="str">
            <v>螺纹钢</v>
          </cell>
          <cell r="C8038" t="str">
            <v>HRB500E Φ25 9m</v>
          </cell>
          <cell r="D8038" t="str">
            <v>吨</v>
          </cell>
          <cell r="E8038">
            <v>10</v>
          </cell>
          <cell r="F8038">
            <v>45934</v>
          </cell>
          <cell r="G8038" t="str">
            <v>(五冶建设空港兴城怡心街道83亩项目)成都市双流区怡心街道高峰社区一组剑和路一段空港兴城怡心街道83亩项目中国五冶项目部</v>
          </cell>
          <cell r="H8038" t="str">
            <v>王刚</v>
          </cell>
          <cell r="I8038">
            <v>15881190525</v>
          </cell>
        </row>
        <row r="8039">
          <cell r="A8039" t="str">
            <v>德胜</v>
          </cell>
          <cell r="B8039" t="str">
            <v>螺纹钢</v>
          </cell>
          <cell r="C8039" t="str">
            <v>HRB400E 12mm*9米</v>
          </cell>
          <cell r="D8039" t="str">
            <v>吨</v>
          </cell>
          <cell r="E8039">
            <v>35</v>
          </cell>
          <cell r="F8039">
            <v>45934</v>
          </cell>
          <cell r="G8039" t="str">
            <v>（中铁十局-资乐高速4标）四川省眉山市仁寿县彰加镇促进村中铁十局资乐高速1#钢筋场</v>
          </cell>
          <cell r="H8039" t="str">
            <v>杨飞</v>
          </cell>
          <cell r="I8039">
            <v>15667998777</v>
          </cell>
        </row>
        <row r="8040">
          <cell r="A8040" t="str">
            <v>德胜</v>
          </cell>
          <cell r="B8040" t="str">
            <v>螺纹钢</v>
          </cell>
          <cell r="C8040" t="str">
            <v>HRB400E 16mm*9米</v>
          </cell>
          <cell r="D8040" t="str">
            <v>吨</v>
          </cell>
          <cell r="E8040">
            <v>20</v>
          </cell>
          <cell r="F8040">
            <v>45934</v>
          </cell>
          <cell r="G8040" t="str">
            <v>（中铁十局-资乐高速4标）四川省眉山市仁寿县彰加镇促进村中铁十局2#钢筋厂</v>
          </cell>
          <cell r="H8040" t="str">
            <v>杨飞</v>
          </cell>
          <cell r="I8040">
            <v>15667998777</v>
          </cell>
        </row>
        <row r="8041">
          <cell r="A8041" t="str">
            <v>德胜</v>
          </cell>
          <cell r="B8041" t="str">
            <v>螺纹钢</v>
          </cell>
          <cell r="C8041" t="str">
            <v>HRB400E 20mm*9米</v>
          </cell>
          <cell r="D8041" t="str">
            <v>吨</v>
          </cell>
          <cell r="E8041">
            <v>15</v>
          </cell>
          <cell r="F8041">
            <v>45934</v>
          </cell>
          <cell r="G8041" t="str">
            <v>（中铁十局-资乐高速4标）四川省眉山市仁寿县彰加镇促进村中铁十局2#钢筋厂</v>
          </cell>
          <cell r="H8041" t="str">
            <v>杨飞</v>
          </cell>
          <cell r="I8041">
            <v>15667998777</v>
          </cell>
        </row>
        <row r="8042">
          <cell r="A8042" t="str">
            <v>润耀</v>
          </cell>
          <cell r="B8042" t="str">
            <v>盘螺</v>
          </cell>
          <cell r="C8042" t="str">
            <v>HRB400E Φ8</v>
          </cell>
          <cell r="D8042" t="str">
            <v>吨</v>
          </cell>
          <cell r="E8042">
            <v>45</v>
          </cell>
          <cell r="F8042">
            <v>45934</v>
          </cell>
          <cell r="G8042" t="str">
            <v>(乐山市校地共建产教融合基地建设项目一标段)四川省乐山市市中区苏稽镇周山嘴</v>
          </cell>
          <cell r="H8042" t="str">
            <v>范增云</v>
          </cell>
          <cell r="I8042">
            <v>13668153241</v>
          </cell>
        </row>
        <row r="8043">
          <cell r="A8043" t="str">
            <v>润耀</v>
          </cell>
          <cell r="B8043" t="str">
            <v>盘螺</v>
          </cell>
          <cell r="C8043" t="str">
            <v>HRB400E Φ10</v>
          </cell>
          <cell r="D8043" t="str">
            <v>吨</v>
          </cell>
          <cell r="E8043">
            <v>25</v>
          </cell>
          <cell r="F8043">
            <v>45934</v>
          </cell>
          <cell r="G8043" t="str">
            <v>(乐山市校地共建产教融合基地建设项目一标段)四川省乐山市市中区苏稽镇周山嘴</v>
          </cell>
          <cell r="H8043" t="str">
            <v>范增云</v>
          </cell>
          <cell r="I8043">
            <v>13668153241</v>
          </cell>
        </row>
        <row r="8044">
          <cell r="A8044" t="str">
            <v>润耀</v>
          </cell>
          <cell r="B8044" t="str">
            <v>盘螺</v>
          </cell>
          <cell r="C8044" t="str">
            <v>HRB400E Φ12</v>
          </cell>
          <cell r="D8044" t="str">
            <v>吨</v>
          </cell>
          <cell r="E8044">
            <v>35</v>
          </cell>
          <cell r="F8044">
            <v>45934</v>
          </cell>
          <cell r="G8044" t="str">
            <v>(乐山市校地共建产教融合基地建设项目一标段)四川省乐山市市中区苏稽镇周山嘴</v>
          </cell>
          <cell r="H8044" t="str">
            <v>范增云</v>
          </cell>
          <cell r="I8044">
            <v>13668153241</v>
          </cell>
        </row>
        <row r="8045">
          <cell r="A8045" t="str">
            <v>润耀</v>
          </cell>
          <cell r="B8045" t="str">
            <v>盘螺</v>
          </cell>
          <cell r="C8045" t="str">
            <v>HRB400E Φ8</v>
          </cell>
          <cell r="D8045" t="str">
            <v>吨</v>
          </cell>
          <cell r="E8045">
            <v>35</v>
          </cell>
          <cell r="F8045">
            <v>45934</v>
          </cell>
          <cell r="G8045" t="str">
            <v>(乐山市校地共建产教融合基地建设项目二标段)四川省乐山市市中区苏稽镇</v>
          </cell>
          <cell r="H8045" t="str">
            <v>彭江涛</v>
          </cell>
          <cell r="I8045">
            <v>13990276572</v>
          </cell>
        </row>
        <row r="8046">
          <cell r="A8046" t="str">
            <v>润耀</v>
          </cell>
          <cell r="B8046" t="str">
            <v>盘螺</v>
          </cell>
          <cell r="C8046" t="str">
            <v>HRB400E Φ10</v>
          </cell>
          <cell r="D8046" t="str">
            <v>吨</v>
          </cell>
          <cell r="E8046">
            <v>35</v>
          </cell>
          <cell r="F8046">
            <v>45934</v>
          </cell>
          <cell r="G8046" t="str">
            <v>(乐山市校地共建产教融合基地建设项目二标段)四川省乐山市市中区苏稽镇</v>
          </cell>
          <cell r="H8046" t="str">
            <v>彭江涛</v>
          </cell>
          <cell r="I8046">
            <v>13990276572</v>
          </cell>
        </row>
        <row r="8047">
          <cell r="A8047" t="str">
            <v>润耀</v>
          </cell>
          <cell r="B8047" t="str">
            <v>螺纹钢</v>
          </cell>
          <cell r="C8047" t="str">
            <v>HRB400E 16mm*9米</v>
          </cell>
          <cell r="D8047" t="str">
            <v>吨</v>
          </cell>
          <cell r="E8047">
            <v>35</v>
          </cell>
          <cell r="F8047">
            <v>45935</v>
          </cell>
          <cell r="G8047" t="str">
            <v>（中铁十局-资乐高速4标）四川省眉山市仁寿县彰加镇促进村中铁十局资乐高速2#梁场</v>
          </cell>
          <cell r="H8047" t="str">
            <v>杨飞</v>
          </cell>
          <cell r="I8047">
            <v>15667998777</v>
          </cell>
        </row>
        <row r="8048">
          <cell r="A8048" t="str">
            <v>润耀</v>
          </cell>
          <cell r="B8048" t="str">
            <v>螺纹钢</v>
          </cell>
          <cell r="C8048" t="str">
            <v>HRB400E 16mm*9米</v>
          </cell>
          <cell r="D8048" t="str">
            <v>吨</v>
          </cell>
          <cell r="E8048">
            <v>35</v>
          </cell>
          <cell r="F8048">
            <v>45935</v>
          </cell>
          <cell r="G8048" t="str">
            <v>（中铁十局-资乐高速4标）四川省眉山市仁寿县彰加镇促进村中铁十局资乐高速1#钢筋场</v>
          </cell>
          <cell r="H8048" t="str">
            <v>杨飞</v>
          </cell>
          <cell r="I8048">
            <v>15667998777</v>
          </cell>
        </row>
        <row r="8049">
          <cell r="A8049" t="str">
            <v>润耀</v>
          </cell>
          <cell r="B8049" t="str">
            <v>盘螺</v>
          </cell>
          <cell r="C8049" t="str">
            <v>HRB400EФ12</v>
          </cell>
          <cell r="D8049" t="str">
            <v>吨</v>
          </cell>
          <cell r="E8049">
            <v>35</v>
          </cell>
          <cell r="F8049">
            <v>45935</v>
          </cell>
          <cell r="G8049" t="str">
            <v>（中铁广州局-资乐高速5标）四川省乐山市井研县希望大道116号2号梁场</v>
          </cell>
          <cell r="H8049" t="str">
            <v>廖俊杰</v>
          </cell>
          <cell r="I8049">
            <v>15775100965</v>
          </cell>
        </row>
        <row r="8050">
          <cell r="A8050" t="str">
            <v>德胜</v>
          </cell>
          <cell r="B8050" t="str">
            <v>螺纹钢</v>
          </cell>
          <cell r="C8050" t="str">
            <v>HRB400EΦ12*9m</v>
          </cell>
          <cell r="D8050" t="str">
            <v>吨</v>
          </cell>
          <cell r="E8050">
            <v>35</v>
          </cell>
          <cell r="F8050">
            <v>45935</v>
          </cell>
          <cell r="G8050" t="str">
            <v>（成峨6标）乐山市夹江县木城镇张口村中铁三局钢筋场</v>
          </cell>
          <cell r="H8050" t="str">
            <v>陈籽佑</v>
          </cell>
          <cell r="I8050" t="str">
            <v>15234459657</v>
          </cell>
        </row>
        <row r="8051">
          <cell r="A8051" t="str">
            <v>德胜</v>
          </cell>
          <cell r="B8051" t="str">
            <v>螺纹钢</v>
          </cell>
          <cell r="C8051" t="str">
            <v>HRB400EΦ16*9m</v>
          </cell>
          <cell r="D8051" t="str">
            <v>吨</v>
          </cell>
          <cell r="E8051">
            <v>35</v>
          </cell>
          <cell r="F8051">
            <v>45935</v>
          </cell>
          <cell r="G8051" t="str">
            <v>（成峨6标）乐山市夹江县木城镇张口村中铁三局钢筋场</v>
          </cell>
          <cell r="H8051" t="str">
            <v>陈籽佑</v>
          </cell>
          <cell r="I8051" t="str">
            <v>15234459657</v>
          </cell>
        </row>
        <row r="8052">
          <cell r="A8052" t="str">
            <v>德胜</v>
          </cell>
          <cell r="B8052" t="str">
            <v>螺纹钢</v>
          </cell>
          <cell r="C8052" t="str">
            <v>HRB400EΦ25*9m</v>
          </cell>
          <cell r="D8052" t="str">
            <v>吨</v>
          </cell>
          <cell r="E8052">
            <v>35</v>
          </cell>
          <cell r="F8052">
            <v>45935</v>
          </cell>
          <cell r="G8052" t="str">
            <v>（成峨6标）乐山市夹江县木城镇张口村中铁三局钢筋场</v>
          </cell>
          <cell r="H8052" t="str">
            <v>陈籽佑</v>
          </cell>
          <cell r="I8052" t="str">
            <v>15234459657</v>
          </cell>
        </row>
        <row r="8053">
          <cell r="A8053" t="str">
            <v>德胜</v>
          </cell>
          <cell r="B8053" t="str">
            <v>螺纹钢</v>
          </cell>
          <cell r="C8053" t="str">
            <v>HRB400EΦ28*9m</v>
          </cell>
          <cell r="D8053" t="str">
            <v>吨</v>
          </cell>
          <cell r="E8053">
            <v>35</v>
          </cell>
          <cell r="F8053">
            <v>45935</v>
          </cell>
          <cell r="G8053" t="str">
            <v>（成峨6标）乐山市夹江县木城镇张口村中铁三局钢筋场</v>
          </cell>
          <cell r="H8053" t="str">
            <v>陈籽佑</v>
          </cell>
          <cell r="I8053" t="str">
            <v>15234459657</v>
          </cell>
        </row>
        <row r="8054">
          <cell r="A8054" t="str">
            <v>润耀</v>
          </cell>
          <cell r="B8054" t="str">
            <v>螺纹钢</v>
          </cell>
          <cell r="C8054" t="str">
            <v>HRB400E Φ14 9m</v>
          </cell>
          <cell r="D8054" t="str">
            <v>吨</v>
          </cell>
          <cell r="E8054">
            <v>6</v>
          </cell>
          <cell r="F8054">
            <v>45936</v>
          </cell>
          <cell r="G8054" t="str">
            <v>(五冶建设锦江区林家坝片区20号地块商业项目)锦江区泰昌路锦江28亩项目部</v>
          </cell>
          <cell r="H8054" t="str">
            <v>陶杰</v>
          </cell>
          <cell r="I8054">
            <v>13980247952</v>
          </cell>
        </row>
        <row r="8055">
          <cell r="A8055" t="str">
            <v>润耀</v>
          </cell>
          <cell r="B8055" t="str">
            <v>螺纹钢</v>
          </cell>
          <cell r="C8055" t="str">
            <v>HRB400E Φ16 9m</v>
          </cell>
          <cell r="D8055" t="str">
            <v>吨</v>
          </cell>
          <cell r="E8055">
            <v>10</v>
          </cell>
          <cell r="F8055">
            <v>45936</v>
          </cell>
          <cell r="G8055" t="str">
            <v>(五冶建设锦江区林家坝片区20号地块商业项目)锦江区泰昌路锦江28亩项目部</v>
          </cell>
          <cell r="H8055" t="str">
            <v>陶杰</v>
          </cell>
          <cell r="I8055">
            <v>13980247952</v>
          </cell>
        </row>
        <row r="8056">
          <cell r="A8056" t="str">
            <v>润耀</v>
          </cell>
          <cell r="B8056" t="str">
            <v>螺纹钢</v>
          </cell>
          <cell r="C8056" t="str">
            <v>HRB400E Φ18 9m</v>
          </cell>
          <cell r="D8056" t="str">
            <v>吨</v>
          </cell>
          <cell r="E8056">
            <v>10</v>
          </cell>
          <cell r="F8056">
            <v>45936</v>
          </cell>
          <cell r="G8056" t="str">
            <v>(五冶建设锦江区林家坝片区20号地块商业项目)锦江区泰昌路锦江28亩项目部</v>
          </cell>
          <cell r="H8056" t="str">
            <v>陶杰</v>
          </cell>
          <cell r="I8056">
            <v>13980247952</v>
          </cell>
        </row>
        <row r="8057">
          <cell r="A8057" t="str">
            <v>润耀</v>
          </cell>
          <cell r="B8057" t="str">
            <v>螺纹钢</v>
          </cell>
          <cell r="C8057" t="str">
            <v>HRB400E Φ25 9m</v>
          </cell>
          <cell r="D8057" t="str">
            <v>吨</v>
          </cell>
          <cell r="E8057">
            <v>8</v>
          </cell>
          <cell r="F8057">
            <v>45936</v>
          </cell>
          <cell r="G8057" t="str">
            <v>(五冶建设锦江区林家坝片区20号地块商业项目)锦江区泰昌路锦江28亩项目部</v>
          </cell>
          <cell r="H8057" t="str">
            <v>陶杰</v>
          </cell>
          <cell r="I8057">
            <v>13980247952</v>
          </cell>
        </row>
        <row r="8058">
          <cell r="A8058" t="str">
            <v>润耀</v>
          </cell>
          <cell r="B8058" t="str">
            <v>盘螺</v>
          </cell>
          <cell r="C8058" t="str">
            <v>HRB400EФ12</v>
          </cell>
          <cell r="D8058" t="str">
            <v>吨</v>
          </cell>
          <cell r="E8058">
            <v>35</v>
          </cell>
          <cell r="F8058">
            <v>45936</v>
          </cell>
          <cell r="G8058" t="str">
            <v>（中铁广州局-资乐高速5标）四川省乐山市井研县希望大道116号2号梁场</v>
          </cell>
          <cell r="H8058" t="str">
            <v>廖俊杰</v>
          </cell>
          <cell r="I8058">
            <v>15775100965</v>
          </cell>
        </row>
        <row r="8059">
          <cell r="A8059" t="str">
            <v>德胜</v>
          </cell>
          <cell r="B8059" t="str">
            <v>螺纹钢</v>
          </cell>
          <cell r="C8059" t="str">
            <v>HRB500E Φ25 12m</v>
          </cell>
          <cell r="D8059" t="str">
            <v>吨</v>
          </cell>
          <cell r="E8059">
            <v>35</v>
          </cell>
          <cell r="F8059">
            <v>45936</v>
          </cell>
          <cell r="G8059" t="str">
            <v>(乐山市校地共建产教融合基地建设项目一标段)四川省乐山市市中区苏稽镇周山嘴</v>
          </cell>
          <cell r="H8059" t="str">
            <v>范增云</v>
          </cell>
          <cell r="I8059">
            <v>13668153241</v>
          </cell>
        </row>
        <row r="8060">
          <cell r="A8060" t="str">
            <v>德胜</v>
          </cell>
          <cell r="B8060" t="str">
            <v>螺纹钢</v>
          </cell>
          <cell r="C8060" t="str">
            <v>HRB400E 12mm*9米</v>
          </cell>
          <cell r="D8060" t="str">
            <v>吨</v>
          </cell>
          <cell r="E8060">
            <v>35</v>
          </cell>
          <cell r="F8060">
            <v>45936</v>
          </cell>
          <cell r="G8060" t="str">
            <v>（中铁十局-资乐高速4标）四川省眉山市仁寿县彰加镇促进村中铁十局资乐高速1#梁场</v>
          </cell>
          <cell r="H8060" t="str">
            <v>杨飞</v>
          </cell>
          <cell r="I8060">
            <v>15667998777</v>
          </cell>
        </row>
        <row r="8061">
          <cell r="A8061" t="str">
            <v>德胜</v>
          </cell>
          <cell r="B8061" t="str">
            <v>螺纹钢</v>
          </cell>
          <cell r="C8061" t="str">
            <v>HRB400E 12mm*9米</v>
          </cell>
          <cell r="D8061" t="str">
            <v>吨</v>
          </cell>
          <cell r="E8061">
            <v>35</v>
          </cell>
          <cell r="F8061">
            <v>45936</v>
          </cell>
          <cell r="G8061" t="str">
            <v>（中铁十局-资乐高速4标）四川省眉山市仁寿县彰加镇促进村中铁十局资乐高速1#钢筋场</v>
          </cell>
          <cell r="H8061" t="str">
            <v>杨飞</v>
          </cell>
          <cell r="I8061">
            <v>15667998777</v>
          </cell>
        </row>
        <row r="8062">
          <cell r="A8062" t="str">
            <v>德胜</v>
          </cell>
          <cell r="B8062" t="str">
            <v>螺纹钢</v>
          </cell>
          <cell r="C8062" t="str">
            <v>HRB400EФ16*12m</v>
          </cell>
          <cell r="D8062" t="str">
            <v>吨</v>
          </cell>
          <cell r="E8062">
            <v>35</v>
          </cell>
          <cell r="F8062">
            <v>45936</v>
          </cell>
          <cell r="G8062" t="str">
            <v>（中铁二局-成渝扩容4标）四川省成都市简阳市杨家镇桐子湾村二局钢筋场</v>
          </cell>
          <cell r="H8062" t="str">
            <v>陈钢</v>
          </cell>
          <cell r="I8062">
            <v>13018165813</v>
          </cell>
        </row>
        <row r="8063">
          <cell r="A8063" t="str">
            <v>达钢</v>
          </cell>
          <cell r="B8063" t="str">
            <v>盘螺</v>
          </cell>
          <cell r="C8063" t="str">
            <v>HRB400E Φ8</v>
          </cell>
          <cell r="D8063" t="str">
            <v>吨</v>
          </cell>
          <cell r="E8063">
            <v>24</v>
          </cell>
          <cell r="F8063">
            <v>45937</v>
          </cell>
          <cell r="G8063" t="str">
            <v>（商投建工达州中医药科技园-4工区-10号楼）达州市通川区达州中医药职业学院犀牛大道北段</v>
          </cell>
          <cell r="H8063" t="str">
            <v>张扬</v>
          </cell>
          <cell r="I8063">
            <v>18381904567</v>
          </cell>
        </row>
        <row r="8064">
          <cell r="A8064" t="str">
            <v>达钢</v>
          </cell>
          <cell r="B8064" t="str">
            <v>盘螺</v>
          </cell>
          <cell r="C8064" t="str">
            <v>HRB400E Φ10</v>
          </cell>
          <cell r="D8064" t="str">
            <v>吨</v>
          </cell>
          <cell r="E8064">
            <v>6</v>
          </cell>
          <cell r="F8064">
            <v>45937</v>
          </cell>
          <cell r="G8064" t="str">
            <v>（商投建工达州中医药科技园-4工区-10号楼）达州市通川区达州中医药职业学院犀牛大道北段</v>
          </cell>
          <cell r="H8064" t="str">
            <v>张扬</v>
          </cell>
          <cell r="I8064">
            <v>18381904567</v>
          </cell>
        </row>
        <row r="8065">
          <cell r="A8065" t="str">
            <v>达钢</v>
          </cell>
          <cell r="B8065" t="str">
            <v>螺纹钢</v>
          </cell>
          <cell r="C8065" t="str">
            <v>HRB400E Φ12 9m</v>
          </cell>
          <cell r="D8065" t="str">
            <v>吨</v>
          </cell>
          <cell r="E8065">
            <v>6</v>
          </cell>
          <cell r="F8065">
            <v>45937</v>
          </cell>
          <cell r="G8065" t="str">
            <v>（商投建工达州中医药科技园-4工区-10号楼）达州市通川区达州中医药职业学院犀牛大道北段</v>
          </cell>
          <cell r="H8065" t="str">
            <v>张扬</v>
          </cell>
          <cell r="I8065">
            <v>18381904567</v>
          </cell>
        </row>
        <row r="8066">
          <cell r="A8066" t="str">
            <v>达钢</v>
          </cell>
          <cell r="B8066" t="str">
            <v>螺纹钢</v>
          </cell>
          <cell r="C8066" t="str">
            <v>HRB400E Φ16 9m</v>
          </cell>
          <cell r="D8066" t="str">
            <v>吨</v>
          </cell>
          <cell r="E8066">
            <v>3</v>
          </cell>
          <cell r="F8066">
            <v>45937</v>
          </cell>
          <cell r="G8066" t="str">
            <v>（商投建工达州中医药科技园-4工区-10号楼）达州市通川区达州中医药职业学院犀牛大道北段</v>
          </cell>
          <cell r="H8066" t="str">
            <v>张扬</v>
          </cell>
          <cell r="I8066">
            <v>18381904567</v>
          </cell>
        </row>
        <row r="8067">
          <cell r="A8067" t="str">
            <v>达钢</v>
          </cell>
          <cell r="B8067" t="str">
            <v>螺纹钢</v>
          </cell>
          <cell r="C8067" t="str">
            <v>HRB500E Φ20</v>
          </cell>
          <cell r="D8067" t="str">
            <v>吨</v>
          </cell>
          <cell r="E8067">
            <v>6</v>
          </cell>
          <cell r="F8067">
            <v>45937</v>
          </cell>
          <cell r="G8067" t="str">
            <v>（商投建工达州中医药科技园-4工区-10号楼）达州市通川区达州中医药职业学院犀牛大道北段</v>
          </cell>
          <cell r="H8067" t="str">
            <v>张扬</v>
          </cell>
          <cell r="I8067">
            <v>18381904567</v>
          </cell>
        </row>
        <row r="8068">
          <cell r="A8068" t="str">
            <v>钢固融</v>
          </cell>
          <cell r="B8068" t="str">
            <v>螺纹钢</v>
          </cell>
          <cell r="C8068" t="str">
            <v>HRB500E Φ12</v>
          </cell>
          <cell r="D8068" t="str">
            <v>吨</v>
          </cell>
          <cell r="E8068">
            <v>6</v>
          </cell>
          <cell r="F8068">
            <v>45937</v>
          </cell>
          <cell r="G8068" t="str">
            <v>（商投建工达州中医药科技园-4工区-9号楼）达州市通川区达州中医药职业学院犀牛大道北段</v>
          </cell>
          <cell r="H8068" t="str">
            <v>张扬</v>
          </cell>
          <cell r="I8068">
            <v>18381904567</v>
          </cell>
        </row>
        <row r="8069">
          <cell r="A8069" t="str">
            <v>钢固融</v>
          </cell>
          <cell r="B8069" t="str">
            <v>螺纹钢</v>
          </cell>
          <cell r="C8069" t="str">
            <v>HRB500E Φ16</v>
          </cell>
          <cell r="D8069" t="str">
            <v>吨</v>
          </cell>
          <cell r="E8069">
            <v>9</v>
          </cell>
          <cell r="F8069">
            <v>45937</v>
          </cell>
          <cell r="G8069" t="str">
            <v>（商投建工达州中医药科技园-4工区-9号楼）达州市通川区达州中医药职业学院犀牛大道北段</v>
          </cell>
          <cell r="H8069" t="str">
            <v>张扬</v>
          </cell>
          <cell r="I8069">
            <v>18381904567</v>
          </cell>
        </row>
        <row r="8070">
          <cell r="A8070" t="str">
            <v>钢固融</v>
          </cell>
          <cell r="B8070" t="str">
            <v>螺纹钢</v>
          </cell>
          <cell r="C8070" t="str">
            <v>HRB500E Φ18</v>
          </cell>
          <cell r="D8070" t="str">
            <v>吨</v>
          </cell>
          <cell r="E8070">
            <v>18</v>
          </cell>
          <cell r="F8070">
            <v>45937</v>
          </cell>
          <cell r="G8070" t="str">
            <v>（商投建工达州中医药科技园-4工区-9号楼）达州市通川区达州中医药职业学院犀牛大道北段</v>
          </cell>
          <cell r="H8070" t="str">
            <v>张扬</v>
          </cell>
          <cell r="I8070">
            <v>18381904567</v>
          </cell>
        </row>
        <row r="8071">
          <cell r="A8071" t="str">
            <v>达钢</v>
          </cell>
          <cell r="B8071" t="str">
            <v>螺纹钢</v>
          </cell>
          <cell r="C8071" t="str">
            <v>HRB400E Φ12 9m</v>
          </cell>
          <cell r="D8071" t="str">
            <v>吨</v>
          </cell>
          <cell r="E8071">
            <v>15</v>
          </cell>
          <cell r="F8071">
            <v>45937</v>
          </cell>
          <cell r="G8071" t="str">
            <v>（商投建工达州中医药科技园-2工区-景观桥）达州市通川区达州中医药职业学院犀牛大道北段</v>
          </cell>
          <cell r="H8071" t="str">
            <v>李波</v>
          </cell>
          <cell r="I8071">
            <v>18381899787</v>
          </cell>
        </row>
        <row r="8072">
          <cell r="A8072" t="str">
            <v>达钢</v>
          </cell>
          <cell r="B8072" t="str">
            <v>螺纹钢</v>
          </cell>
          <cell r="C8072" t="str">
            <v>HRB400E Φ16 9m</v>
          </cell>
          <cell r="D8072" t="str">
            <v>吨</v>
          </cell>
          <cell r="E8072">
            <v>39</v>
          </cell>
          <cell r="F8072">
            <v>45937</v>
          </cell>
          <cell r="G8072" t="str">
            <v>（商投建工达州中医药科技园-2工区-景观桥）达州市通川区达州中医药职业学院犀牛大道北段</v>
          </cell>
          <cell r="H8072" t="str">
            <v>李波</v>
          </cell>
          <cell r="I8072">
            <v>18381899787</v>
          </cell>
        </row>
        <row r="8073">
          <cell r="A8073" t="str">
            <v>达钢</v>
          </cell>
          <cell r="B8073" t="str">
            <v>螺纹钢</v>
          </cell>
          <cell r="C8073" t="str">
            <v>HRB400E Φ28 9m</v>
          </cell>
          <cell r="D8073" t="str">
            <v>吨</v>
          </cell>
          <cell r="E8073">
            <v>90</v>
          </cell>
          <cell r="F8073">
            <v>45937</v>
          </cell>
          <cell r="G8073" t="str">
            <v>（商投建工达州中医药科技园-2工区-景观桥）达州市通川区达州中医药职业学院犀牛大道北段</v>
          </cell>
          <cell r="H8073" t="str">
            <v>李波</v>
          </cell>
          <cell r="I8073">
            <v>18381899787</v>
          </cell>
        </row>
        <row r="8074">
          <cell r="A8074" t="str">
            <v>达钢</v>
          </cell>
          <cell r="B8074" t="str">
            <v>盘螺</v>
          </cell>
          <cell r="C8074" t="str">
            <v>HRB400E Φ6</v>
          </cell>
          <cell r="D8074" t="str">
            <v>吨</v>
          </cell>
          <cell r="E8074">
            <v>15</v>
          </cell>
          <cell r="F8074">
            <v>45937</v>
          </cell>
          <cell r="G8074" t="str">
            <v>（商投建工达州中医药科技园-2工区-2号桥）达州市通川区达州中医药职业学院犀牛大道北段</v>
          </cell>
          <cell r="H8074" t="str">
            <v>李波</v>
          </cell>
          <cell r="I8074">
            <v>18381899787</v>
          </cell>
        </row>
        <row r="8075">
          <cell r="A8075" t="str">
            <v>达钢</v>
          </cell>
          <cell r="B8075" t="str">
            <v>盘螺</v>
          </cell>
          <cell r="C8075" t="str">
            <v>HRB400E Φ8</v>
          </cell>
          <cell r="D8075" t="str">
            <v>吨</v>
          </cell>
          <cell r="E8075">
            <v>15</v>
          </cell>
          <cell r="F8075">
            <v>45937</v>
          </cell>
          <cell r="G8075" t="str">
            <v>（商投建工达州中医药科技园-2工区-2号桥）达州市通川区达州中医药职业学院犀牛大道北段</v>
          </cell>
          <cell r="H8075" t="str">
            <v>李波</v>
          </cell>
          <cell r="I8075">
            <v>18381899787</v>
          </cell>
        </row>
        <row r="8076">
          <cell r="A8076" t="str">
            <v>达钢</v>
          </cell>
          <cell r="B8076" t="str">
            <v>盘螺</v>
          </cell>
          <cell r="C8076" t="str">
            <v>HRB400E Φ10</v>
          </cell>
          <cell r="D8076" t="str">
            <v>吨</v>
          </cell>
          <cell r="E8076">
            <v>15</v>
          </cell>
          <cell r="F8076">
            <v>45937</v>
          </cell>
          <cell r="G8076" t="str">
            <v>（商投建工达州中医药科技园-2工区-2号桥）达州市通川区达州中医药职业学院犀牛大道北段</v>
          </cell>
          <cell r="H8076" t="str">
            <v>李波</v>
          </cell>
          <cell r="I8076">
            <v>18381899787</v>
          </cell>
        </row>
        <row r="8077">
          <cell r="A8077" t="str">
            <v>达钢</v>
          </cell>
          <cell r="B8077" t="str">
            <v>螺纹钢</v>
          </cell>
          <cell r="C8077" t="str">
            <v>HRB400E Φ12 9m</v>
          </cell>
          <cell r="D8077" t="str">
            <v>吨</v>
          </cell>
          <cell r="E8077">
            <v>36</v>
          </cell>
          <cell r="F8077">
            <v>45937</v>
          </cell>
          <cell r="G8077" t="str">
            <v>（商投建工达州中医药科技园-2工区-2号桥）达州市通川区达州中医药职业学院犀牛大道北段</v>
          </cell>
          <cell r="H8077" t="str">
            <v>李波</v>
          </cell>
          <cell r="I8077">
            <v>18381899787</v>
          </cell>
        </row>
        <row r="8078">
          <cell r="A8078" t="str">
            <v>达钢</v>
          </cell>
          <cell r="B8078" t="str">
            <v>螺纹钢</v>
          </cell>
          <cell r="C8078" t="str">
            <v>HRB400E Φ14 9m</v>
          </cell>
          <cell r="D8078" t="str">
            <v>吨</v>
          </cell>
          <cell r="E8078">
            <v>150</v>
          </cell>
          <cell r="F8078">
            <v>45937</v>
          </cell>
          <cell r="G8078" t="str">
            <v>（商投建工达州中医药科技园-2工区-2号桥）达州市通川区达州中医药职业学院犀牛大道北段</v>
          </cell>
          <cell r="H8078" t="str">
            <v>李波</v>
          </cell>
          <cell r="I8078">
            <v>18381899787</v>
          </cell>
        </row>
        <row r="8079">
          <cell r="A8079" t="str">
            <v>达钢</v>
          </cell>
          <cell r="B8079" t="str">
            <v>螺纹钢</v>
          </cell>
          <cell r="C8079" t="str">
            <v>HRB400E Φ16 9m</v>
          </cell>
          <cell r="D8079" t="str">
            <v>吨</v>
          </cell>
          <cell r="E8079">
            <v>10</v>
          </cell>
          <cell r="F8079">
            <v>45937</v>
          </cell>
          <cell r="G8079" t="str">
            <v>（商投建工达州中医药科技园-2工区-2号桥）达州市通川区达州中医药职业学院犀牛大道北段</v>
          </cell>
          <cell r="H8079" t="str">
            <v>李波</v>
          </cell>
          <cell r="I8079">
            <v>18381899787</v>
          </cell>
        </row>
        <row r="8080">
          <cell r="A8080" t="str">
            <v>达钢</v>
          </cell>
          <cell r="B8080" t="str">
            <v>螺纹钢</v>
          </cell>
          <cell r="C8080" t="str">
            <v>HRB400E Φ22 9m</v>
          </cell>
          <cell r="D8080" t="str">
            <v>吨</v>
          </cell>
          <cell r="E8080">
            <v>15</v>
          </cell>
          <cell r="F8080">
            <v>45937</v>
          </cell>
          <cell r="G8080" t="str">
            <v>（商投建工达州中医药科技园-2工区-2号桥）达州市通川区达州中医药职业学院犀牛大道北段</v>
          </cell>
          <cell r="H8080" t="str">
            <v>李波</v>
          </cell>
          <cell r="I8080">
            <v>18381899787</v>
          </cell>
        </row>
        <row r="8081">
          <cell r="A8081" t="str">
            <v>润耀</v>
          </cell>
          <cell r="B8081" t="str">
            <v>盘螺</v>
          </cell>
          <cell r="C8081" t="str">
            <v>HRB400E Φ8</v>
          </cell>
          <cell r="D8081" t="str">
            <v>吨</v>
          </cell>
          <cell r="E8081">
            <v>16</v>
          </cell>
          <cell r="F8081">
            <v>45937</v>
          </cell>
          <cell r="G8081" t="str">
            <v>(五冶建设扩建艺体中学二期工程)四川省成都市双流区光荣路成都艺体中学南200米</v>
          </cell>
          <cell r="H8081" t="str">
            <v>谢序强</v>
          </cell>
          <cell r="I8081">
            <v>13458588232</v>
          </cell>
        </row>
        <row r="8082">
          <cell r="A8082" t="str">
            <v>润耀</v>
          </cell>
          <cell r="B8082" t="str">
            <v>盘螺</v>
          </cell>
          <cell r="C8082" t="str">
            <v>HRB400E Φ10</v>
          </cell>
          <cell r="D8082" t="str">
            <v>吨</v>
          </cell>
          <cell r="E8082">
            <v>20</v>
          </cell>
          <cell r="F8082">
            <v>45937</v>
          </cell>
          <cell r="G8082" t="str">
            <v>(五冶建设扩建艺体中学二期工程)四川省成都市双流区光荣路成都艺体中学南200米</v>
          </cell>
          <cell r="H8082" t="str">
            <v>谢序强</v>
          </cell>
          <cell r="I8082">
            <v>13458588232</v>
          </cell>
        </row>
        <row r="8083">
          <cell r="A8083" t="str">
            <v>润耀</v>
          </cell>
          <cell r="B8083" t="str">
            <v>螺纹钢</v>
          </cell>
          <cell r="C8083" t="str">
            <v>HRB400E Φ12 9m</v>
          </cell>
          <cell r="D8083" t="str">
            <v>吨</v>
          </cell>
          <cell r="E8083">
            <v>32</v>
          </cell>
          <cell r="F8083">
            <v>45937</v>
          </cell>
          <cell r="G8083" t="str">
            <v>(五冶建设扩建艺体中学二期工程)四川省成都市双流区光荣路成都艺体中学南200米</v>
          </cell>
          <cell r="H8083" t="str">
            <v>谢序强</v>
          </cell>
          <cell r="I8083">
            <v>13458588232</v>
          </cell>
        </row>
        <row r="8084">
          <cell r="A8084" t="str">
            <v>润耀</v>
          </cell>
          <cell r="B8084" t="str">
            <v>螺纹钢</v>
          </cell>
          <cell r="C8084" t="str">
            <v>HRB500E Φ20</v>
          </cell>
          <cell r="D8084" t="str">
            <v>吨</v>
          </cell>
          <cell r="E8084">
            <v>6</v>
          </cell>
          <cell r="F8084">
            <v>45937</v>
          </cell>
          <cell r="G8084" t="str">
            <v>(五冶建设扩建艺体中学二期工程)四川省成都市双流区光荣路成都艺体中学南200米</v>
          </cell>
          <cell r="H8084" t="str">
            <v>谢序强</v>
          </cell>
          <cell r="I8084">
            <v>13458588232</v>
          </cell>
        </row>
        <row r="8085">
          <cell r="A8085" t="str">
            <v>润耀</v>
          </cell>
          <cell r="B8085" t="str">
            <v>螺纹钢</v>
          </cell>
          <cell r="C8085" t="str">
            <v>HRB500E Φ22</v>
          </cell>
          <cell r="D8085" t="str">
            <v>吨</v>
          </cell>
          <cell r="E8085">
            <v>6</v>
          </cell>
          <cell r="F8085">
            <v>45937</v>
          </cell>
          <cell r="G8085" t="str">
            <v>(五冶建设扩建艺体中学二期工程)四川省成都市双流区光荣路成都艺体中学南200米</v>
          </cell>
          <cell r="H8085" t="str">
            <v>谢序强</v>
          </cell>
          <cell r="I8085">
            <v>13458588232</v>
          </cell>
        </row>
        <row r="8086">
          <cell r="A8086" t="str">
            <v>润耀</v>
          </cell>
          <cell r="B8086" t="str">
            <v>螺纹钢</v>
          </cell>
          <cell r="C8086" t="str">
            <v>HRB500E Φ25</v>
          </cell>
          <cell r="D8086" t="str">
            <v>吨</v>
          </cell>
          <cell r="E8086">
            <v>48</v>
          </cell>
          <cell r="F8086">
            <v>45937</v>
          </cell>
          <cell r="G8086" t="str">
            <v>(五冶建设扩建艺体中学二期工程)四川省成都市双流区光荣路成都艺体中学南200米</v>
          </cell>
          <cell r="H8086" t="str">
            <v>谢序强</v>
          </cell>
          <cell r="I8086">
            <v>13458588232</v>
          </cell>
        </row>
        <row r="8087">
          <cell r="A8087" t="str">
            <v>润耀</v>
          </cell>
          <cell r="B8087" t="str">
            <v>螺纹钢</v>
          </cell>
          <cell r="C8087" t="str">
            <v>HRB500E Φ25 12m</v>
          </cell>
          <cell r="D8087" t="str">
            <v>吨</v>
          </cell>
          <cell r="E8087">
            <v>12</v>
          </cell>
          <cell r="F8087">
            <v>45937</v>
          </cell>
          <cell r="G8087" t="str">
            <v>(五冶建设扩建艺体中学二期工程)四川省成都市双流区光荣路成都艺体中学南200米</v>
          </cell>
          <cell r="H8087" t="str">
            <v>谢序强</v>
          </cell>
          <cell r="I8087">
            <v>13458588232</v>
          </cell>
        </row>
        <row r="8088">
          <cell r="A8088" t="str">
            <v>泸钢</v>
          </cell>
          <cell r="B8088" t="str">
            <v>盘螺</v>
          </cell>
          <cell r="C8088" t="str">
            <v>HRB400E Φ8</v>
          </cell>
          <cell r="D8088" t="str">
            <v>吨</v>
          </cell>
          <cell r="E8088">
            <v>70</v>
          </cell>
          <cell r="F8088">
            <v>45937</v>
          </cell>
          <cell r="G8088" t="str">
            <v>(五冶钢构龙泉东洪片区85亩住宅、商业及配套工程项目一标段)成都市龙泉驿外东洪路地铁2号线惠王陵地铁C口</v>
          </cell>
          <cell r="H8088" t="str">
            <v>岳工</v>
          </cell>
          <cell r="I8088">
            <v>18599951655</v>
          </cell>
        </row>
        <row r="8089">
          <cell r="A8089" t="str">
            <v>钢固融</v>
          </cell>
          <cell r="B8089" t="str">
            <v>螺纹钢</v>
          </cell>
          <cell r="C8089" t="str">
            <v>HRB400EФ28*12m</v>
          </cell>
          <cell r="D8089" t="str">
            <v>吨</v>
          </cell>
          <cell r="E8089">
            <v>35</v>
          </cell>
          <cell r="F8089">
            <v>45937</v>
          </cell>
          <cell r="G8089" t="str">
            <v>（中铁二局-成渝扩容4标）四川省成都市简阳市杨家镇桐子湾村二局钢筋场</v>
          </cell>
          <cell r="H8089" t="str">
            <v>陈钢</v>
          </cell>
          <cell r="I8089">
            <v>13018165813</v>
          </cell>
        </row>
        <row r="8090">
          <cell r="A8090" t="str">
            <v>钢固融</v>
          </cell>
          <cell r="B8090" t="str">
            <v>螺纹钢</v>
          </cell>
          <cell r="C8090" t="str">
            <v>HRB400EФ28*12m</v>
          </cell>
          <cell r="D8090" t="str">
            <v>吨</v>
          </cell>
          <cell r="E8090">
            <v>70</v>
          </cell>
          <cell r="F8090">
            <v>45938</v>
          </cell>
          <cell r="G8090" t="str">
            <v>（中铁二局-成渝扩容4标）四川省成都市简阳市杨家镇桐子湾村二局钢筋场</v>
          </cell>
          <cell r="H8090" t="str">
            <v>陈钢</v>
          </cell>
          <cell r="I8090">
            <v>13018165813</v>
          </cell>
        </row>
        <row r="8091">
          <cell r="A8091" t="str">
            <v>德胜</v>
          </cell>
          <cell r="B8091" t="str">
            <v>螺纹钢</v>
          </cell>
          <cell r="C8091" t="str">
            <v>HRB500EΦ32*9m</v>
          </cell>
          <cell r="D8091" t="str">
            <v>吨</v>
          </cell>
          <cell r="E8091">
            <v>35</v>
          </cell>
          <cell r="F8091">
            <v>45938</v>
          </cell>
          <cell r="G8091" t="str">
            <v>（成峨2标）眉山市多悦镇挖治田中铁广州局钢筋场</v>
          </cell>
          <cell r="H8091" t="str">
            <v>伍红林</v>
          </cell>
          <cell r="I8091" t="str">
            <v>18683860677</v>
          </cell>
        </row>
        <row r="8092">
          <cell r="A8092" t="str">
            <v>德胜</v>
          </cell>
          <cell r="B8092" t="str">
            <v>螺纹钢</v>
          </cell>
          <cell r="C8092" t="str">
            <v>HRB500EΦ32*12m</v>
          </cell>
          <cell r="D8092" t="str">
            <v>吨</v>
          </cell>
          <cell r="E8092">
            <v>70</v>
          </cell>
          <cell r="F8092">
            <v>45938</v>
          </cell>
          <cell r="G8092" t="str">
            <v>（成峨2标）眉山市多悦镇挖治田中铁广州局钢筋场</v>
          </cell>
          <cell r="H8092" t="str">
            <v>伍红林</v>
          </cell>
          <cell r="I8092" t="str">
            <v>18683860677</v>
          </cell>
        </row>
        <row r="8093">
          <cell r="A8093" t="str">
            <v>泸钢</v>
          </cell>
          <cell r="B8093" t="str">
            <v>盘螺</v>
          </cell>
          <cell r="C8093" t="str">
            <v>HRB400EΦ 8mm</v>
          </cell>
          <cell r="D8093" t="str">
            <v>吨</v>
          </cell>
          <cell r="E8093">
            <v>35</v>
          </cell>
          <cell r="F8093">
            <v>45938</v>
          </cell>
          <cell r="G8093" t="str">
            <v>（成峨6标）乐山市夹江县木城镇张口村中铁三局钢筋场</v>
          </cell>
          <cell r="H8093" t="str">
            <v>陈籽佑</v>
          </cell>
          <cell r="I8093" t="str">
            <v>15234459657</v>
          </cell>
        </row>
        <row r="8094">
          <cell r="A8094" t="str">
            <v>泸钢</v>
          </cell>
          <cell r="B8094" t="str">
            <v>盘圆</v>
          </cell>
          <cell r="C8094" t="str">
            <v>HPB300Φ12mm</v>
          </cell>
          <cell r="D8094" t="str">
            <v>吨</v>
          </cell>
          <cell r="E8094">
            <v>35</v>
          </cell>
          <cell r="F8094">
            <v>45938</v>
          </cell>
          <cell r="G8094" t="str">
            <v>（成峨2标）眉山市多悦镇挖治田中铁广州局钢筋场</v>
          </cell>
          <cell r="H8094" t="str">
            <v>伍红林</v>
          </cell>
          <cell r="I8094" t="str">
            <v>18683860677</v>
          </cell>
        </row>
        <row r="8095">
          <cell r="A8095" t="str">
            <v>达钢</v>
          </cell>
          <cell r="B8095" t="str">
            <v>盘螺</v>
          </cell>
          <cell r="C8095" t="str">
            <v>HRB400E Φ10</v>
          </cell>
          <cell r="D8095" t="str">
            <v>吨</v>
          </cell>
          <cell r="E8095">
            <v>30</v>
          </cell>
          <cell r="F8095">
            <v>45938</v>
          </cell>
          <cell r="G8095" t="str">
            <v>（商投建工达州中医药科技园-4工区-9号楼）达州市通川区达州中医药职业学院犀牛大道北段</v>
          </cell>
          <cell r="H8095" t="str">
            <v>张扬</v>
          </cell>
          <cell r="I8095">
            <v>18381904567</v>
          </cell>
        </row>
        <row r="8096">
          <cell r="A8096" t="str">
            <v>达钢</v>
          </cell>
          <cell r="B8096" t="str">
            <v>盘螺</v>
          </cell>
          <cell r="C8096" t="str">
            <v>HRB400E Φ8</v>
          </cell>
          <cell r="D8096" t="str">
            <v>吨</v>
          </cell>
          <cell r="E8096">
            <v>15</v>
          </cell>
          <cell r="F8096">
            <v>45938</v>
          </cell>
          <cell r="G8096" t="str">
            <v>（商投建工达州中医药科技园-4工区-9号楼）达州市通川区达州中医药职业学院犀牛大道北段</v>
          </cell>
          <cell r="H8096" t="str">
            <v>张扬</v>
          </cell>
          <cell r="I8096">
            <v>18381904567</v>
          </cell>
        </row>
        <row r="8097">
          <cell r="A8097" t="str">
            <v>达钢</v>
          </cell>
          <cell r="B8097" t="str">
            <v>盘螺</v>
          </cell>
          <cell r="C8097" t="str">
            <v>HRB400E Φ8</v>
          </cell>
          <cell r="D8097" t="str">
            <v>吨</v>
          </cell>
          <cell r="E8097">
            <v>21</v>
          </cell>
          <cell r="F8097">
            <v>45938</v>
          </cell>
          <cell r="G8097" t="str">
            <v>（商投建工达州中医药科技园-4工区-3号楼）达州市通川区达州中医药职业学院犀牛大道北段</v>
          </cell>
          <cell r="H8097" t="str">
            <v>张扬</v>
          </cell>
          <cell r="I8097">
            <v>18381904567</v>
          </cell>
        </row>
        <row r="8098">
          <cell r="A8098" t="str">
            <v>达钢</v>
          </cell>
          <cell r="B8098" t="str">
            <v>盘螺</v>
          </cell>
          <cell r="C8098" t="str">
            <v>HRB400E Φ10</v>
          </cell>
          <cell r="D8098" t="str">
            <v>吨</v>
          </cell>
          <cell r="E8098">
            <v>9</v>
          </cell>
          <cell r="F8098">
            <v>45938</v>
          </cell>
          <cell r="G8098" t="str">
            <v>（商投建工达州中医药科技园-4工区-3号楼）达州市通川区达州中医药职业学院犀牛大道北段</v>
          </cell>
          <cell r="H8098" t="str">
            <v>张扬</v>
          </cell>
          <cell r="I8098">
            <v>18381904567</v>
          </cell>
        </row>
        <row r="8099">
          <cell r="A8099" t="str">
            <v>达钢</v>
          </cell>
          <cell r="B8099" t="str">
            <v>螺纹钢</v>
          </cell>
          <cell r="C8099" t="str">
            <v>HRB500E Φ12</v>
          </cell>
          <cell r="D8099" t="str">
            <v>吨</v>
          </cell>
          <cell r="E8099">
            <v>6</v>
          </cell>
          <cell r="F8099">
            <v>45938</v>
          </cell>
          <cell r="G8099" t="str">
            <v>（商投建工达州中医药科技园-4工区-3号楼）达州市通川区达州中医药职业学院犀牛大道北段</v>
          </cell>
          <cell r="H8099" t="str">
            <v>张扬</v>
          </cell>
          <cell r="I8099">
            <v>18381904567</v>
          </cell>
        </row>
        <row r="8100">
          <cell r="A8100" t="str">
            <v>达钢</v>
          </cell>
          <cell r="B8100" t="str">
            <v>螺纹钢</v>
          </cell>
          <cell r="C8100" t="str">
            <v>HRB500E Φ20</v>
          </cell>
          <cell r="D8100" t="str">
            <v>吨</v>
          </cell>
          <cell r="E8100">
            <v>15</v>
          </cell>
          <cell r="F8100">
            <v>45938</v>
          </cell>
          <cell r="G8100" t="str">
            <v>（商投建工达州中医药科技园-4工区-3号楼）达州市通川区达州中医药职业学院犀牛大道北段</v>
          </cell>
          <cell r="H8100" t="str">
            <v>张扬</v>
          </cell>
          <cell r="I8100">
            <v>18381904567</v>
          </cell>
        </row>
        <row r="8101">
          <cell r="A8101" t="str">
            <v>达钢</v>
          </cell>
          <cell r="B8101" t="str">
            <v>螺纹钢</v>
          </cell>
          <cell r="C8101" t="str">
            <v>HRB500E Φ25</v>
          </cell>
          <cell r="D8101" t="str">
            <v>吨</v>
          </cell>
          <cell r="E8101">
            <v>10</v>
          </cell>
          <cell r="F8101">
            <v>45938</v>
          </cell>
          <cell r="G8101" t="str">
            <v>（商投建工达州中医药科技园-4工区-3号楼）达州市通川区达州中医药职业学院犀牛大道北段</v>
          </cell>
          <cell r="H8101" t="str">
            <v>张扬</v>
          </cell>
          <cell r="I8101">
            <v>18381904567</v>
          </cell>
        </row>
        <row r="8102">
          <cell r="A8102" t="str">
            <v>达钢</v>
          </cell>
          <cell r="B8102" t="str">
            <v>螺纹钢</v>
          </cell>
          <cell r="C8102" t="str">
            <v>HRB400E Φ18 9m</v>
          </cell>
          <cell r="D8102" t="str">
            <v>吨</v>
          </cell>
          <cell r="E8102">
            <v>20</v>
          </cell>
          <cell r="F8102">
            <v>45938</v>
          </cell>
          <cell r="G8102" t="str">
            <v>（商投建工达州中医药科技园-2工区-2号桥）达州市通川区达州中医药职业学院犀牛大道北段</v>
          </cell>
          <cell r="H8102" t="str">
            <v>李波</v>
          </cell>
          <cell r="I8102">
            <v>18381899787</v>
          </cell>
        </row>
        <row r="8103">
          <cell r="A8103" t="str">
            <v>达钢</v>
          </cell>
          <cell r="B8103" t="str">
            <v>螺纹钢</v>
          </cell>
          <cell r="C8103" t="str">
            <v>HRB400E Φ20 9m</v>
          </cell>
          <cell r="D8103" t="str">
            <v>吨</v>
          </cell>
          <cell r="E8103">
            <v>21</v>
          </cell>
          <cell r="F8103">
            <v>45938</v>
          </cell>
          <cell r="G8103" t="str">
            <v>（商投建工达州中医药科技园-2工区-2号桥）达州市通川区达州中医药职业学院犀牛大道北段</v>
          </cell>
          <cell r="H8103" t="str">
            <v>李波</v>
          </cell>
          <cell r="I8103">
            <v>18381899787</v>
          </cell>
        </row>
        <row r="8104">
          <cell r="A8104" t="str">
            <v>达钢</v>
          </cell>
          <cell r="B8104" t="str">
            <v>螺纹钢</v>
          </cell>
          <cell r="C8104" t="str">
            <v>HRB400E Φ25 9m</v>
          </cell>
          <cell r="D8104" t="str">
            <v>吨</v>
          </cell>
          <cell r="E8104">
            <v>10</v>
          </cell>
          <cell r="F8104">
            <v>45938</v>
          </cell>
          <cell r="G8104" t="str">
            <v>（商投建工达州中医药科技园-2工区-2号桥）达州市通川区达州中医药职业学院犀牛大道北段</v>
          </cell>
          <cell r="H8104" t="str">
            <v>李波</v>
          </cell>
          <cell r="I8104">
            <v>18381899787</v>
          </cell>
        </row>
        <row r="8105">
          <cell r="A8105" t="str">
            <v>德胜</v>
          </cell>
          <cell r="B8105" t="str">
            <v>螺纹钢</v>
          </cell>
          <cell r="C8105" t="str">
            <v>HRB400E Φ12 9m</v>
          </cell>
          <cell r="D8105" t="str">
            <v>吨</v>
          </cell>
          <cell r="E8105">
            <v>6</v>
          </cell>
          <cell r="F8105">
            <v>45938</v>
          </cell>
          <cell r="G8105" t="str">
            <v>(五冶建设龙泉驿一医院配套建设工程)成都市龙泉驿区董朗路69号龙泉驿一医院5号门</v>
          </cell>
          <cell r="H8105" t="str">
            <v>孙敏</v>
          </cell>
          <cell r="I8105">
            <v>13617695006</v>
          </cell>
        </row>
        <row r="8106">
          <cell r="A8106" t="str">
            <v>德胜</v>
          </cell>
          <cell r="B8106" t="str">
            <v>螺纹钢</v>
          </cell>
          <cell r="C8106" t="str">
            <v>HRB400E Φ16 9m</v>
          </cell>
          <cell r="D8106" t="str">
            <v>吨</v>
          </cell>
          <cell r="E8106">
            <v>34</v>
          </cell>
          <cell r="F8106">
            <v>45938</v>
          </cell>
          <cell r="G8106" t="str">
            <v>(五冶建设龙泉驿一医院配套建设工程)成都市龙泉驿区董朗路69号龙泉驿一医院5号门</v>
          </cell>
          <cell r="H8106" t="str">
            <v>孙敏</v>
          </cell>
          <cell r="I8106">
            <v>13617695006</v>
          </cell>
        </row>
        <row r="8107">
          <cell r="A8107" t="str">
            <v>德胜</v>
          </cell>
          <cell r="B8107" t="str">
            <v>螺纹钢</v>
          </cell>
          <cell r="C8107" t="str">
            <v>HRB400E Φ20 9m</v>
          </cell>
          <cell r="D8107" t="str">
            <v>吨</v>
          </cell>
          <cell r="E8107">
            <v>6</v>
          </cell>
          <cell r="F8107">
            <v>45938</v>
          </cell>
          <cell r="G8107" t="str">
            <v>(五冶建设龙泉驿一医院配套建设工程)成都市龙泉驿区董朗路69号龙泉驿一医院5号门</v>
          </cell>
          <cell r="H8107" t="str">
            <v>孙敏</v>
          </cell>
          <cell r="I8107">
            <v>13617695006</v>
          </cell>
        </row>
        <row r="8108">
          <cell r="A8108" t="str">
            <v>德胜</v>
          </cell>
          <cell r="B8108" t="str">
            <v>螺纹钢</v>
          </cell>
          <cell r="C8108" t="str">
            <v>HRB400E Φ22 9m</v>
          </cell>
          <cell r="D8108" t="str">
            <v>吨</v>
          </cell>
          <cell r="E8108">
            <v>6</v>
          </cell>
          <cell r="F8108">
            <v>45938</v>
          </cell>
          <cell r="G8108" t="str">
            <v>(五冶建设龙泉驿一医院配套建设工程)成都市龙泉驿区董朗路69号龙泉驿一医院5号门</v>
          </cell>
          <cell r="H8108" t="str">
            <v>孙敏</v>
          </cell>
          <cell r="I8108">
            <v>13617695006</v>
          </cell>
        </row>
        <row r="8109">
          <cell r="A8109" t="str">
            <v>德胜</v>
          </cell>
          <cell r="B8109" t="str">
            <v>螺纹钢</v>
          </cell>
          <cell r="C8109" t="str">
            <v>HRB400E Φ25 9m</v>
          </cell>
          <cell r="D8109" t="str">
            <v>吨</v>
          </cell>
          <cell r="E8109">
            <v>18</v>
          </cell>
          <cell r="F8109">
            <v>45938</v>
          </cell>
          <cell r="G8109" t="str">
            <v>(五冶建设龙泉驿一医院配套建设工程)成都市龙泉驿区董朗路69号龙泉驿一医院5号门</v>
          </cell>
          <cell r="H8109" t="str">
            <v>孙敏</v>
          </cell>
          <cell r="I8109">
            <v>13617695006</v>
          </cell>
        </row>
        <row r="8110">
          <cell r="A8110" t="str">
            <v>德胜</v>
          </cell>
          <cell r="B8110" t="str">
            <v>螺纹钢</v>
          </cell>
          <cell r="C8110" t="str">
            <v>HRB400E Φ18 9m</v>
          </cell>
          <cell r="D8110" t="str">
            <v>吨</v>
          </cell>
          <cell r="E8110">
            <v>35</v>
          </cell>
          <cell r="F8110">
            <v>45938</v>
          </cell>
          <cell r="G8110" t="str">
            <v>(五冶建设锦江区林家坝片区20号地块商业项目)锦江区泰昌路锦江28亩项目部</v>
          </cell>
          <cell r="H8110" t="str">
            <v>陶杰</v>
          </cell>
          <cell r="I8110">
            <v>13980247952</v>
          </cell>
        </row>
        <row r="8111">
          <cell r="A8111" t="str">
            <v>钢固融</v>
          </cell>
          <cell r="B8111" t="str">
            <v>盘圆</v>
          </cell>
          <cell r="C8111" t="str">
            <v>HPB300 8mm</v>
          </cell>
          <cell r="D8111" t="str">
            <v>吨</v>
          </cell>
          <cell r="E8111">
            <v>18</v>
          </cell>
          <cell r="F8111">
            <v>45938</v>
          </cell>
          <cell r="G8111" t="str">
            <v>(五冶建设锦江区林家坝片区20号地块商业项目)锦江区泰昌路锦江28亩项目部</v>
          </cell>
          <cell r="H8111" t="str">
            <v>陶杰</v>
          </cell>
          <cell r="I8111">
            <v>13980247952</v>
          </cell>
        </row>
        <row r="8112">
          <cell r="A8112" t="str">
            <v>钢固融</v>
          </cell>
          <cell r="B8112" t="str">
            <v>螺纹钢</v>
          </cell>
          <cell r="C8112" t="str">
            <v>HRB400E Φ16 9m</v>
          </cell>
          <cell r="D8112" t="str">
            <v>吨</v>
          </cell>
          <cell r="E8112">
            <v>17</v>
          </cell>
          <cell r="F8112">
            <v>45938</v>
          </cell>
          <cell r="G8112" t="str">
            <v>(五冶建设锦江区林家坝片区20号地块商业项目)锦江区泰昌路锦江28亩项目部</v>
          </cell>
          <cell r="H8112" t="str">
            <v>陶杰</v>
          </cell>
          <cell r="I8112">
            <v>13980247952</v>
          </cell>
        </row>
        <row r="8113">
          <cell r="A8113" t="str">
            <v>泸钢</v>
          </cell>
          <cell r="B8113" t="str">
            <v>盘螺</v>
          </cell>
          <cell r="C8113" t="str">
            <v>HRB400E Φ12</v>
          </cell>
          <cell r="D8113" t="str">
            <v>吨</v>
          </cell>
          <cell r="E8113">
            <v>35</v>
          </cell>
          <cell r="F8113">
            <v>45939</v>
          </cell>
          <cell r="G8113" t="str">
            <v>（自永1标八局二分公司钢筋棚）四川省自贡市大安区牛佛镇</v>
          </cell>
          <cell r="H8113" t="str">
            <v>王君杰</v>
          </cell>
          <cell r="I8113">
            <v>18919619850</v>
          </cell>
        </row>
        <row r="8114">
          <cell r="A8114" t="str">
            <v>泸钢</v>
          </cell>
          <cell r="B8114" t="str">
            <v>高线</v>
          </cell>
          <cell r="C8114" t="str">
            <v>HPB300 Φ10</v>
          </cell>
          <cell r="D8114" t="str">
            <v>吨</v>
          </cell>
          <cell r="E8114">
            <v>15</v>
          </cell>
          <cell r="F8114">
            <v>45939</v>
          </cell>
          <cell r="G8114" t="str">
            <v>（自永高速-自永3标六局交通分公司）四川省内江市隆昌市圣灯镇自永项目3标隆昌市金额街道红光工业园区</v>
          </cell>
          <cell r="H8114" t="str">
            <v>干建恩</v>
          </cell>
          <cell r="I8114">
            <v>13540533213</v>
          </cell>
        </row>
        <row r="8115">
          <cell r="A8115" t="str">
            <v>泸钢</v>
          </cell>
          <cell r="B8115" t="str">
            <v>螺纹钢</v>
          </cell>
          <cell r="C8115" t="str">
            <v>HRB500E Φ28×9米</v>
          </cell>
          <cell r="D8115" t="str">
            <v>吨</v>
          </cell>
          <cell r="E8115">
            <v>15</v>
          </cell>
          <cell r="F8115">
            <v>45939</v>
          </cell>
          <cell r="G8115" t="str">
            <v>（自永高速-自永3标六局交通分公司）四川省内江市隆昌市圣灯镇自永项目3标隆昌市圣灯镇中心学校西北29米</v>
          </cell>
          <cell r="H8115" t="str">
            <v>李宏权</v>
          </cell>
          <cell r="I8115">
            <v>19212995868</v>
          </cell>
        </row>
        <row r="8116">
          <cell r="A8116" t="str">
            <v>泸钢</v>
          </cell>
          <cell r="B8116" t="str">
            <v>螺纹钢</v>
          </cell>
          <cell r="C8116" t="str">
            <v>HRB400E Φ32×9米</v>
          </cell>
          <cell r="D8116" t="str">
            <v>吨</v>
          </cell>
          <cell r="E8116">
            <v>5</v>
          </cell>
          <cell r="F8116">
            <v>45939</v>
          </cell>
          <cell r="G8116" t="str">
            <v>（自永高速-自永3标六局交通分公司）四川省内江市隆昌市圣灯镇自永项目3标隆昌市圣灯镇中心学校西北29米</v>
          </cell>
          <cell r="H8116" t="str">
            <v>李宏权</v>
          </cell>
          <cell r="I8116">
            <v>19212995868</v>
          </cell>
        </row>
        <row r="8117">
          <cell r="A8117" t="str">
            <v>德胜恒嘉</v>
          </cell>
          <cell r="B8117" t="str">
            <v>螺纹钢</v>
          </cell>
          <cell r="C8117" t="str">
            <v>HRB400E Φ12×9米</v>
          </cell>
          <cell r="D8117" t="str">
            <v>吨</v>
          </cell>
          <cell r="E8117">
            <v>17</v>
          </cell>
          <cell r="F8117">
            <v>45939</v>
          </cell>
          <cell r="G8117" t="str">
            <v>（自永1标八局二分公司二分部）自贡市仙市枢纽</v>
          </cell>
          <cell r="H8117" t="str">
            <v>李锐</v>
          </cell>
          <cell r="I8117">
            <v>13890668545</v>
          </cell>
        </row>
        <row r="8118">
          <cell r="A8118" t="str">
            <v>德胜恒嘉</v>
          </cell>
          <cell r="B8118" t="str">
            <v>螺纹钢</v>
          </cell>
          <cell r="C8118" t="str">
            <v>HRB400E Φ16×9米</v>
          </cell>
          <cell r="D8118" t="str">
            <v>吨</v>
          </cell>
          <cell r="E8118">
            <v>17</v>
          </cell>
          <cell r="F8118">
            <v>45939</v>
          </cell>
          <cell r="G8118" t="str">
            <v>（自永1标八局二分公司二分部）自贡市仙市枢纽</v>
          </cell>
          <cell r="H8118" t="str">
            <v>李锐</v>
          </cell>
          <cell r="I8118">
            <v>13890668545</v>
          </cell>
        </row>
        <row r="8119">
          <cell r="A8119" t="str">
            <v>德胜恒嘉</v>
          </cell>
          <cell r="B8119" t="str">
            <v>螺纹钢</v>
          </cell>
          <cell r="C8119" t="str">
            <v>HRB400E Φ16×9米</v>
          </cell>
          <cell r="D8119" t="str">
            <v>吨</v>
          </cell>
          <cell r="E8119">
            <v>35</v>
          </cell>
          <cell r="F8119">
            <v>45939</v>
          </cell>
          <cell r="G8119" t="str">
            <v>（自永1标八局二分公司钢筋棚）四川省自贡市大安区牛佛镇</v>
          </cell>
          <cell r="H8119" t="str">
            <v>王君杰</v>
          </cell>
          <cell r="I8119">
            <v>18919619850</v>
          </cell>
        </row>
        <row r="8120">
          <cell r="A8120" t="str">
            <v>德胜恒嘉</v>
          </cell>
          <cell r="B8120" t="str">
            <v>螺纹钢</v>
          </cell>
          <cell r="C8120" t="str">
            <v>HRB500E Φ28×9米</v>
          </cell>
          <cell r="D8120" t="str">
            <v>吨</v>
          </cell>
          <cell r="E8120">
            <v>35</v>
          </cell>
          <cell r="F8120">
            <v>45939</v>
          </cell>
          <cell r="G8120" t="str">
            <v>（自永1标八局二分公司钢筋棚）四川省自贡市大安区牛佛镇</v>
          </cell>
          <cell r="H8120" t="str">
            <v>王君杰</v>
          </cell>
          <cell r="I8120">
            <v>18919619850</v>
          </cell>
        </row>
        <row r="8121">
          <cell r="A8121" t="str">
            <v>德胜恒嘉</v>
          </cell>
          <cell r="B8121" t="str">
            <v>螺纹钢</v>
          </cell>
          <cell r="C8121" t="str">
            <v>HRB400E Φ25×9米</v>
          </cell>
          <cell r="D8121" t="str">
            <v>吨</v>
          </cell>
          <cell r="E8121">
            <v>35</v>
          </cell>
          <cell r="F8121">
            <v>45939</v>
          </cell>
          <cell r="G8121" t="str">
            <v>（自永1标八局二分公司钢筋棚）四川省自贡市大安区牛佛镇</v>
          </cell>
          <cell r="H8121" t="str">
            <v>王君杰</v>
          </cell>
          <cell r="I8121">
            <v>18919619850</v>
          </cell>
        </row>
        <row r="8122">
          <cell r="A8122" t="str">
            <v>德胜恒嘉</v>
          </cell>
          <cell r="B8122" t="str">
            <v>螺纹钢</v>
          </cell>
          <cell r="C8122" t="str">
            <v>HRB400EФ16，9m</v>
          </cell>
          <cell r="D8122" t="str">
            <v>吨</v>
          </cell>
          <cell r="E8122">
            <v>35</v>
          </cell>
          <cell r="F8122">
            <v>45939</v>
          </cell>
          <cell r="G8122" t="str">
            <v>（中铁十局-资乐高速4标）四川省眉山市仁寿县彰加镇促进村中铁十局2#钢筋厂</v>
          </cell>
          <cell r="H8122" t="str">
            <v>杨飞</v>
          </cell>
          <cell r="I8122">
            <v>15667998777</v>
          </cell>
        </row>
        <row r="8123">
          <cell r="A8123" t="str">
            <v>德胜恒嘉</v>
          </cell>
          <cell r="B8123" t="str">
            <v>螺纹钢</v>
          </cell>
          <cell r="C8123" t="str">
            <v>HRB400EФ16，9m</v>
          </cell>
          <cell r="D8123" t="str">
            <v>吨</v>
          </cell>
          <cell r="E8123">
            <v>35</v>
          </cell>
          <cell r="F8123">
            <v>45939</v>
          </cell>
          <cell r="G8123" t="str">
            <v>（中铁十局-资乐高速4标）四川省眉山市仁寿县彰加镇促进村中铁十局资乐高速2#梁场</v>
          </cell>
          <cell r="H8123" t="str">
            <v>杨飞</v>
          </cell>
          <cell r="I8123">
            <v>15667998777</v>
          </cell>
        </row>
        <row r="8124">
          <cell r="A8124" t="str">
            <v>德胜恒嘉</v>
          </cell>
          <cell r="B8124" t="str">
            <v>螺纹钢</v>
          </cell>
          <cell r="C8124" t="str">
            <v>HRB400EФ16，9m</v>
          </cell>
          <cell r="D8124" t="str">
            <v>吨</v>
          </cell>
          <cell r="E8124">
            <v>35</v>
          </cell>
          <cell r="F8124">
            <v>45939</v>
          </cell>
          <cell r="G8124" t="str">
            <v>（中铁十局-资乐高速4标）四川省眉山市仁寿县彰加镇促进村中铁十局资乐高速1#钢筋场</v>
          </cell>
          <cell r="H8124" t="str">
            <v>杨飞</v>
          </cell>
          <cell r="I8124">
            <v>15667998777</v>
          </cell>
        </row>
        <row r="8125">
          <cell r="A8125" t="str">
            <v>德胜恒嘉</v>
          </cell>
          <cell r="B8125" t="str">
            <v>螺纹钢</v>
          </cell>
          <cell r="C8125" t="str">
            <v>HRB500EФ25，12m</v>
          </cell>
          <cell r="D8125" t="str">
            <v>吨</v>
          </cell>
          <cell r="E8125">
            <v>35</v>
          </cell>
          <cell r="F8125">
            <v>45939</v>
          </cell>
          <cell r="G8125" t="str">
            <v>（中铁广州局-资乐高速5标）四川省乐山市井研县希望大道116号2号钢筋厂</v>
          </cell>
          <cell r="H8125" t="str">
            <v>廖俊杰</v>
          </cell>
          <cell r="I8125">
            <v>15775100965</v>
          </cell>
        </row>
        <row r="8126">
          <cell r="A8126" t="str">
            <v>德胜恒嘉</v>
          </cell>
          <cell r="B8126" t="str">
            <v>螺纹钢</v>
          </cell>
          <cell r="C8126" t="str">
            <v>HRB500EФ25，9m</v>
          </cell>
          <cell r="D8126" t="str">
            <v>吨</v>
          </cell>
          <cell r="E8126">
            <v>35</v>
          </cell>
          <cell r="F8126">
            <v>45939</v>
          </cell>
          <cell r="G8126" t="str">
            <v>（中铁广州局-资乐高速5标）四川省乐山市井研县希望大道116号2号钢筋厂</v>
          </cell>
          <cell r="H8126" t="str">
            <v>廖俊杰</v>
          </cell>
          <cell r="I8126">
            <v>15775100965</v>
          </cell>
        </row>
        <row r="8127">
          <cell r="A8127" t="str">
            <v>德胜恒嘉</v>
          </cell>
          <cell r="B8127" t="str">
            <v>螺纹钢</v>
          </cell>
          <cell r="C8127" t="str">
            <v>HRB400EФ14，12m</v>
          </cell>
          <cell r="D8127" t="str">
            <v>吨</v>
          </cell>
          <cell r="E8127">
            <v>35</v>
          </cell>
          <cell r="F8127">
            <v>45939</v>
          </cell>
          <cell r="G8127" t="str">
            <v>（中铁广州局-资乐高速5标）四川省乐山市井研县希望大道116号2号钢筋厂</v>
          </cell>
          <cell r="H8127" t="str">
            <v>廖俊杰</v>
          </cell>
          <cell r="I8127">
            <v>15775100965</v>
          </cell>
        </row>
        <row r="8128">
          <cell r="A8128" t="str">
            <v>德胜恒嘉</v>
          </cell>
          <cell r="B8128" t="str">
            <v>螺纹钢</v>
          </cell>
          <cell r="C8128" t="str">
            <v>HRB400EФ16，12m</v>
          </cell>
          <cell r="D8128" t="str">
            <v>吨</v>
          </cell>
          <cell r="E8128">
            <v>35</v>
          </cell>
          <cell r="F8128">
            <v>45939</v>
          </cell>
          <cell r="G8128" t="str">
            <v>（中铁广州局-资乐高速5标）四川省乐山市井研县希望大道116号2号钢筋厂</v>
          </cell>
          <cell r="H8128" t="str">
            <v>廖俊杰</v>
          </cell>
          <cell r="I8128">
            <v>15775100965</v>
          </cell>
        </row>
        <row r="8129">
          <cell r="A8129" t="str">
            <v>德胜恒嘉</v>
          </cell>
          <cell r="B8129" t="str">
            <v>螺纹钢</v>
          </cell>
          <cell r="C8129" t="str">
            <v>HRB400EФ25，12m</v>
          </cell>
          <cell r="D8129" t="str">
            <v>吨</v>
          </cell>
          <cell r="E8129">
            <v>35</v>
          </cell>
          <cell r="F8129">
            <v>45939</v>
          </cell>
          <cell r="G8129" t="str">
            <v>（中铁广州局-资乐高速5标）四川省乐山市井研县希望大道116号2号梁场</v>
          </cell>
          <cell r="H8129" t="str">
            <v>廖俊杰</v>
          </cell>
          <cell r="I8129">
            <v>15775100965</v>
          </cell>
        </row>
        <row r="8130">
          <cell r="A8130" t="str">
            <v>德胜恒嘉</v>
          </cell>
          <cell r="B8130" t="str">
            <v>螺纹钢</v>
          </cell>
          <cell r="C8130" t="str">
            <v>HRB400EФ28，12m</v>
          </cell>
          <cell r="D8130" t="str">
            <v>吨</v>
          </cell>
          <cell r="E8130">
            <v>35</v>
          </cell>
          <cell r="F8130">
            <v>45939</v>
          </cell>
          <cell r="G8130" t="str">
            <v>（中铁广州局-资乐高速5标）四川省乐山市井研县希望大道116号5号钢筋厂</v>
          </cell>
          <cell r="H8130" t="str">
            <v>廖俊杰</v>
          </cell>
          <cell r="I8130">
            <v>15775100965</v>
          </cell>
        </row>
        <row r="8131">
          <cell r="A8131" t="str">
            <v>润耀</v>
          </cell>
          <cell r="B8131" t="str">
            <v>螺纹钢</v>
          </cell>
          <cell r="C8131" t="str">
            <v>HRB400EФ25*9m</v>
          </cell>
          <cell r="D8131" t="str">
            <v>吨</v>
          </cell>
          <cell r="E8131">
            <v>8</v>
          </cell>
          <cell r="F8131">
            <v>45939</v>
          </cell>
          <cell r="G8131" t="str">
            <v>（成铁西南-德阳涟江路项目）四川省德阳市旌阳区涟江路下穿宝成铁路工程项目部（司机拍摄签收小票时需设置时间及地点水印）</v>
          </cell>
          <cell r="H8131" t="str">
            <v>黄永福</v>
          </cell>
          <cell r="I8131" t="str">
            <v>15982823571</v>
          </cell>
        </row>
        <row r="8132">
          <cell r="A8132" t="str">
            <v>润耀</v>
          </cell>
          <cell r="B8132" t="str">
            <v>螺纹钢</v>
          </cell>
          <cell r="C8132" t="str">
            <v>HRB400EФ20*9m</v>
          </cell>
          <cell r="D8132" t="str">
            <v>吨</v>
          </cell>
          <cell r="E8132">
            <v>27</v>
          </cell>
          <cell r="F8132">
            <v>45939</v>
          </cell>
          <cell r="G8132" t="str">
            <v>（成铁西南-德阳涟江路项目）四川省德阳市旌阳区涟江路下穿宝成铁路工程项目部（司机拍摄签收小票时需设置时间及地点水印）</v>
          </cell>
          <cell r="H8132" t="str">
            <v>黄永福</v>
          </cell>
          <cell r="I8132" t="str">
            <v>15982823571</v>
          </cell>
        </row>
        <row r="8133">
          <cell r="A8133" t="str">
            <v>润耀</v>
          </cell>
          <cell r="B8133" t="str">
            <v>螺纹钢</v>
          </cell>
          <cell r="C8133" t="str">
            <v>HRB400EФ16*9m</v>
          </cell>
          <cell r="D8133" t="str">
            <v>吨</v>
          </cell>
          <cell r="E8133">
            <v>5</v>
          </cell>
          <cell r="F8133">
            <v>45939</v>
          </cell>
          <cell r="G8133" t="str">
            <v>（成铁西南-德阳涟江路项目）四川省德阳市旌阳区涟江路下穿宝成铁路工程项目部（司机拍摄签收小票时需设置时间及地点水印）</v>
          </cell>
          <cell r="H8133" t="str">
            <v>黄永福</v>
          </cell>
          <cell r="I8133" t="str">
            <v>15982823571</v>
          </cell>
        </row>
        <row r="8134">
          <cell r="A8134" t="str">
            <v>润耀</v>
          </cell>
          <cell r="B8134" t="str">
            <v>盘螺</v>
          </cell>
          <cell r="C8134" t="str">
            <v>HRB400E Φ8</v>
          </cell>
          <cell r="D8134" t="str">
            <v>吨</v>
          </cell>
          <cell r="E8134">
            <v>5</v>
          </cell>
          <cell r="F8134">
            <v>45939</v>
          </cell>
          <cell r="G8134" t="str">
            <v>(五冶建设空港兴城怡心街道83亩项目)成都市双流区怡心街道高峰社区一组剑和路一段空港兴城怡心街道83亩项目中国五冶项目部</v>
          </cell>
          <cell r="H8134" t="str">
            <v>王刚</v>
          </cell>
          <cell r="I8134">
            <v>15881190525</v>
          </cell>
        </row>
        <row r="8135">
          <cell r="A8135" t="str">
            <v>润耀</v>
          </cell>
          <cell r="B8135" t="str">
            <v>盘螺</v>
          </cell>
          <cell r="C8135" t="str">
            <v>HRB400E Φ10</v>
          </cell>
          <cell r="D8135" t="str">
            <v>吨</v>
          </cell>
          <cell r="E8135">
            <v>14</v>
          </cell>
          <cell r="F8135">
            <v>45939</v>
          </cell>
          <cell r="G8135" t="str">
            <v>(五冶建设空港兴城怡心街道83亩项目)成都市双流区怡心街道高峰社区一组剑和路一段空港兴城怡心街道83亩项目中国五冶项目部</v>
          </cell>
          <cell r="H8135" t="str">
            <v>王刚</v>
          </cell>
          <cell r="I8135">
            <v>15881190525</v>
          </cell>
        </row>
        <row r="8136">
          <cell r="A8136" t="str">
            <v>润耀</v>
          </cell>
          <cell r="B8136" t="str">
            <v>螺纹钢</v>
          </cell>
          <cell r="C8136" t="str">
            <v>HRB500E Φ12</v>
          </cell>
          <cell r="D8136" t="str">
            <v>吨</v>
          </cell>
          <cell r="E8136">
            <v>17</v>
          </cell>
          <cell r="F8136">
            <v>45939</v>
          </cell>
          <cell r="G8136" t="str">
            <v>(五冶建设空港兴城怡心街道83亩项目)成都市双流区怡心街道高峰社区一组剑和路一段空港兴城怡心街道83亩项目中国五冶项目部</v>
          </cell>
          <cell r="H8136" t="str">
            <v>王刚</v>
          </cell>
          <cell r="I8136">
            <v>15881190525</v>
          </cell>
        </row>
        <row r="8137">
          <cell r="A8137" t="str">
            <v>润耀</v>
          </cell>
          <cell r="B8137" t="str">
            <v>螺纹钢</v>
          </cell>
          <cell r="C8137" t="str">
            <v>HRB400E Φ12 12m</v>
          </cell>
          <cell r="D8137" t="str">
            <v>吨</v>
          </cell>
          <cell r="E8137">
            <v>35</v>
          </cell>
          <cell r="F8137">
            <v>45939</v>
          </cell>
          <cell r="G8137" t="str">
            <v>(乐山市校地共建产教融合基地建设项目二标段)四川省乐山市市中区苏稽镇</v>
          </cell>
          <cell r="H8137" t="str">
            <v>彭江涛</v>
          </cell>
          <cell r="I8137">
            <v>13990276572</v>
          </cell>
        </row>
        <row r="8138">
          <cell r="A8138" t="str">
            <v>润耀</v>
          </cell>
          <cell r="B8138" t="str">
            <v>螺纹钢</v>
          </cell>
          <cell r="C8138" t="str">
            <v>HRB400EФ12，12m</v>
          </cell>
          <cell r="D8138" t="str">
            <v>吨</v>
          </cell>
          <cell r="E8138">
            <v>35</v>
          </cell>
          <cell r="F8138">
            <v>45939</v>
          </cell>
          <cell r="G8138" t="str">
            <v>（中铁五局-成渝扩容3标）四川省资阳市雁江区伍隍镇铺子村雁江区X138</v>
          </cell>
          <cell r="H8138" t="str">
            <v>王健</v>
          </cell>
          <cell r="I8138">
            <v>17726168395</v>
          </cell>
        </row>
        <row r="8139">
          <cell r="A8139" t="str">
            <v>润耀</v>
          </cell>
          <cell r="B8139" t="str">
            <v>螺纹钢</v>
          </cell>
          <cell r="C8139" t="str">
            <v>HRB400EФ20，12m</v>
          </cell>
          <cell r="D8139" t="str">
            <v>吨</v>
          </cell>
          <cell r="E8139">
            <v>35</v>
          </cell>
          <cell r="F8139">
            <v>45939</v>
          </cell>
          <cell r="G8139" t="str">
            <v>（中铁五局-成渝扩容3标）四川省资阳市雁江区伍隍镇铺子村雁江区X138</v>
          </cell>
          <cell r="H8139" t="str">
            <v>王健</v>
          </cell>
          <cell r="I8139">
            <v>17726168395</v>
          </cell>
        </row>
        <row r="8140">
          <cell r="A8140" t="str">
            <v>润耀</v>
          </cell>
          <cell r="B8140" t="str">
            <v>螺纹钢</v>
          </cell>
          <cell r="C8140" t="str">
            <v>HRB400EФ28，12m</v>
          </cell>
          <cell r="D8140" t="str">
            <v>吨</v>
          </cell>
          <cell r="E8140">
            <v>35</v>
          </cell>
          <cell r="F8140">
            <v>45939</v>
          </cell>
          <cell r="G8140" t="str">
            <v>（中铁五局-成渝扩容3标）四川省资阳市雁江区伍隍镇铺子村雁江区X138</v>
          </cell>
          <cell r="H8140" t="str">
            <v>王健</v>
          </cell>
          <cell r="I8140">
            <v>17726168395</v>
          </cell>
        </row>
        <row r="8141">
          <cell r="A8141" t="str">
            <v>润耀</v>
          </cell>
          <cell r="B8141" t="str">
            <v>盘螺</v>
          </cell>
          <cell r="C8141" t="str">
            <v>HRB400EΦ8</v>
          </cell>
          <cell r="D8141" t="str">
            <v>吨</v>
          </cell>
          <cell r="E8141">
            <v>35</v>
          </cell>
          <cell r="F8141">
            <v>45939</v>
          </cell>
          <cell r="G8141" t="str">
            <v>（中核中原-温江北林医养综合体项目）四川省成都市温江区万春大道第三人民医院东</v>
          </cell>
          <cell r="H8141" t="str">
            <v>蔡杰</v>
          </cell>
          <cell r="I8141">
            <v>18875129329</v>
          </cell>
        </row>
        <row r="8142">
          <cell r="A8142" t="str">
            <v>润耀</v>
          </cell>
          <cell r="B8142" t="str">
            <v>盘螺</v>
          </cell>
          <cell r="C8142" t="str">
            <v>HRB400EΦ10</v>
          </cell>
          <cell r="D8142" t="str">
            <v>吨</v>
          </cell>
          <cell r="E8142">
            <v>35</v>
          </cell>
          <cell r="F8142">
            <v>45939</v>
          </cell>
          <cell r="G8142" t="str">
            <v>（中核中原-温江北林医养综合体项目）四川省成都市温江区万春大道第三人民医院东</v>
          </cell>
          <cell r="H8142" t="str">
            <v>蔡杰</v>
          </cell>
          <cell r="I8142">
            <v>18875129329</v>
          </cell>
        </row>
        <row r="8143">
          <cell r="A8143" t="str">
            <v>润耀</v>
          </cell>
          <cell r="B8143" t="str">
            <v>螺纹钢</v>
          </cell>
          <cell r="C8143" t="str">
            <v>HRB400EФ12*9m</v>
          </cell>
          <cell r="D8143" t="str">
            <v>吨</v>
          </cell>
          <cell r="E8143">
            <v>35</v>
          </cell>
          <cell r="F8143">
            <v>45939</v>
          </cell>
          <cell r="G8143" t="str">
            <v>（中核中原-温江北林医养综合体项目）四川省成都市温江区万春大道第三人民医院东</v>
          </cell>
          <cell r="H8143" t="str">
            <v>蔡杰</v>
          </cell>
          <cell r="I8143">
            <v>18875129329</v>
          </cell>
        </row>
        <row r="8144">
          <cell r="A8144" t="str">
            <v>润耀</v>
          </cell>
          <cell r="B8144" t="str">
            <v>螺纹钢</v>
          </cell>
          <cell r="C8144" t="str">
            <v>HRB500EФ25*9m</v>
          </cell>
          <cell r="D8144" t="str">
            <v>吨</v>
          </cell>
          <cell r="E8144">
            <v>35</v>
          </cell>
          <cell r="F8144">
            <v>45939</v>
          </cell>
          <cell r="G8144" t="str">
            <v>（中核中原-温江北林医养综合体项目）四川省成都市温江区万春大道第三人民医院东</v>
          </cell>
          <cell r="H8144" t="str">
            <v>蔡杰</v>
          </cell>
          <cell r="I8144">
            <v>18875129329</v>
          </cell>
        </row>
        <row r="8145">
          <cell r="A8145" t="str">
            <v>达钢</v>
          </cell>
          <cell r="B8145" t="str">
            <v>螺纹钢</v>
          </cell>
          <cell r="C8145" t="str">
            <v>HRB400E Φ18 12m</v>
          </cell>
          <cell r="D8145" t="str">
            <v>吨</v>
          </cell>
          <cell r="E8145">
            <v>41</v>
          </cell>
          <cell r="F8145">
            <v>45939</v>
          </cell>
          <cell r="G8145" t="str">
            <v>(武汉电气化局成达万高铁强电项目-达州主城区-达州南站)四川省达州市达川区达州南站</v>
          </cell>
          <cell r="H8145" t="str">
            <v>杨人志</v>
          </cell>
          <cell r="I8145">
            <v>18782679099</v>
          </cell>
        </row>
        <row r="8146">
          <cell r="A8146" t="str">
            <v>达钢</v>
          </cell>
          <cell r="B8146" t="str">
            <v>螺纹钢</v>
          </cell>
          <cell r="C8146" t="str">
            <v>HRB400E Φ22 9m</v>
          </cell>
          <cell r="D8146" t="str">
            <v>吨</v>
          </cell>
          <cell r="E8146">
            <v>3</v>
          </cell>
          <cell r="F8146">
            <v>45939</v>
          </cell>
          <cell r="G8146" t="str">
            <v>(武汉电气化局成达万高铁强电项目-达州主城区-达州南站)四川省达州市达川区达州南站</v>
          </cell>
          <cell r="H8146" t="str">
            <v>杨人志</v>
          </cell>
          <cell r="I8146">
            <v>18782679099</v>
          </cell>
        </row>
        <row r="8147">
          <cell r="A8147" t="str">
            <v>钢固融</v>
          </cell>
          <cell r="B8147" t="str">
            <v>盘螺</v>
          </cell>
          <cell r="C8147" t="str">
            <v>HRB400E Φ6</v>
          </cell>
          <cell r="D8147" t="str">
            <v>吨</v>
          </cell>
          <cell r="E8147">
            <v>5</v>
          </cell>
          <cell r="F8147">
            <v>45939</v>
          </cell>
          <cell r="G8147" t="str">
            <v>（商投建工达州中医药科技园-1工区）达州市通川区达州中医药职业学院犀牛大道北段</v>
          </cell>
          <cell r="H8147" t="str">
            <v>程黄刚</v>
          </cell>
          <cell r="I8147">
            <v>15108211617</v>
          </cell>
        </row>
        <row r="8148">
          <cell r="A8148" t="str">
            <v>钢固融</v>
          </cell>
          <cell r="B8148" t="str">
            <v>盘螺</v>
          </cell>
          <cell r="C8148" t="str">
            <v>HRB400E Φ8</v>
          </cell>
          <cell r="D8148" t="str">
            <v>吨</v>
          </cell>
          <cell r="E8148">
            <v>10</v>
          </cell>
          <cell r="F8148">
            <v>45939</v>
          </cell>
          <cell r="G8148" t="str">
            <v>（商投建工达州中医药科技园-1工区）达州市通川区达州中医药职业学院犀牛大道北段</v>
          </cell>
          <cell r="H8148" t="str">
            <v>程黄刚</v>
          </cell>
          <cell r="I8148">
            <v>15108211617</v>
          </cell>
        </row>
        <row r="8149">
          <cell r="A8149" t="str">
            <v>钢固融</v>
          </cell>
          <cell r="B8149" t="str">
            <v>螺纹钢</v>
          </cell>
          <cell r="C8149" t="str">
            <v>HRB400E Φ12 9m</v>
          </cell>
          <cell r="D8149" t="str">
            <v>吨</v>
          </cell>
          <cell r="E8149">
            <v>10</v>
          </cell>
          <cell r="F8149">
            <v>45939</v>
          </cell>
          <cell r="G8149" t="str">
            <v>（商投建工达州中医药科技园-1工区）达州市通川区达州中医药职业学院犀牛大道北段</v>
          </cell>
          <cell r="H8149" t="str">
            <v>程黄刚</v>
          </cell>
          <cell r="I8149">
            <v>15108211617</v>
          </cell>
        </row>
        <row r="8150">
          <cell r="A8150" t="str">
            <v>钢固融</v>
          </cell>
          <cell r="B8150" t="str">
            <v>螺纹钢</v>
          </cell>
          <cell r="C8150" t="str">
            <v>HRB400E Φ16 9m</v>
          </cell>
          <cell r="D8150" t="str">
            <v>吨</v>
          </cell>
          <cell r="E8150">
            <v>5</v>
          </cell>
          <cell r="F8150">
            <v>45939</v>
          </cell>
          <cell r="G8150" t="str">
            <v>（商投建工达州中医药科技园-1工区）达州市通川区达州中医药职业学院犀牛大道北段</v>
          </cell>
          <cell r="H8150" t="str">
            <v>程黄刚</v>
          </cell>
          <cell r="I8150">
            <v>15108211617</v>
          </cell>
        </row>
        <row r="8151">
          <cell r="A8151" t="str">
            <v>钢固融</v>
          </cell>
          <cell r="B8151" t="str">
            <v>螺纹钢</v>
          </cell>
          <cell r="C8151" t="str">
            <v>HRB400E Φ20 9m</v>
          </cell>
          <cell r="D8151" t="str">
            <v>吨</v>
          </cell>
          <cell r="E8151">
            <v>5</v>
          </cell>
          <cell r="F8151">
            <v>45939</v>
          </cell>
          <cell r="G8151" t="str">
            <v>（商投建工达州中医药科技园-1工区）达州市通川区达州中医药职业学院犀牛大道北段</v>
          </cell>
          <cell r="H8151" t="str">
            <v>程黄刚</v>
          </cell>
          <cell r="I8151">
            <v>15108211617</v>
          </cell>
        </row>
        <row r="8152">
          <cell r="A8152" t="str">
            <v>钢固融</v>
          </cell>
          <cell r="B8152" t="str">
            <v>螺纹钢</v>
          </cell>
          <cell r="C8152" t="str">
            <v>HRB400EФ28*9m</v>
          </cell>
          <cell r="D8152" t="str">
            <v>吨</v>
          </cell>
          <cell r="E8152">
            <v>140</v>
          </cell>
          <cell r="F8152">
            <v>45939</v>
          </cell>
          <cell r="G8152" t="str">
            <v>（成铁西物-成都地铁5号线项目）成都市武侯区天府一街与昆华路交叉口成铁工程总承包公司川大路项目部</v>
          </cell>
          <cell r="H8152" t="str">
            <v>黄永福</v>
          </cell>
          <cell r="I8152" t="str">
            <v>15982823571</v>
          </cell>
        </row>
        <row r="8153">
          <cell r="A8153" t="str">
            <v>润耀</v>
          </cell>
          <cell r="B8153" t="str">
            <v>螺纹钢</v>
          </cell>
          <cell r="C8153" t="str">
            <v>HRB400E Φ12 9m</v>
          </cell>
          <cell r="D8153" t="str">
            <v>吨</v>
          </cell>
          <cell r="E8153">
            <v>30</v>
          </cell>
          <cell r="F8153">
            <v>45940</v>
          </cell>
          <cell r="G8153" t="str">
            <v>(五冶建设师大附中外语校新建教学楼工程)四川省成都市成华区大观堰2号(四川师范大学附属中学外国语学校)</v>
          </cell>
          <cell r="H8153" t="str">
            <v>蔡浩</v>
          </cell>
          <cell r="I8153">
            <v>13980880820</v>
          </cell>
        </row>
        <row r="8154">
          <cell r="A8154" t="str">
            <v>润耀</v>
          </cell>
          <cell r="B8154" t="str">
            <v>螺纹钢</v>
          </cell>
          <cell r="C8154" t="str">
            <v>HRB500E Φ12</v>
          </cell>
          <cell r="D8154" t="str">
            <v>吨</v>
          </cell>
          <cell r="E8154">
            <v>5</v>
          </cell>
          <cell r="F8154">
            <v>45940</v>
          </cell>
          <cell r="G8154" t="str">
            <v>(五冶建设师大附中外语校新建教学楼工程)四川省成都市成华区大观堰2号(四川师范大学附属中学外国语学校)</v>
          </cell>
          <cell r="H8154" t="str">
            <v>蔡浩</v>
          </cell>
          <cell r="I8154">
            <v>13980880820</v>
          </cell>
        </row>
        <row r="8155">
          <cell r="A8155" t="str">
            <v>润耀</v>
          </cell>
          <cell r="B8155" t="str">
            <v>螺纹钢</v>
          </cell>
          <cell r="C8155" t="str">
            <v>HRB500E Φ18</v>
          </cell>
          <cell r="D8155" t="str">
            <v>吨</v>
          </cell>
          <cell r="E8155">
            <v>5</v>
          </cell>
          <cell r="F8155">
            <v>45940</v>
          </cell>
          <cell r="G8155" t="str">
            <v>(五冶建设师大附中外语校新建教学楼工程)四川省成都市成华区大观堰2号(四川师范大学附属中学外国语学校)</v>
          </cell>
          <cell r="H8155" t="str">
            <v>蔡浩</v>
          </cell>
          <cell r="I8155">
            <v>13980880820</v>
          </cell>
        </row>
        <row r="8156">
          <cell r="A8156" t="str">
            <v>润耀</v>
          </cell>
          <cell r="B8156" t="str">
            <v>螺纹钢</v>
          </cell>
          <cell r="C8156" t="str">
            <v>HRB500E Φ22</v>
          </cell>
          <cell r="D8156" t="str">
            <v>吨</v>
          </cell>
          <cell r="E8156">
            <v>5</v>
          </cell>
          <cell r="F8156">
            <v>45940</v>
          </cell>
          <cell r="G8156" t="str">
            <v>(五冶建设师大附中外语校新建教学楼工程)四川省成都市成华区大观堰2号(四川师范大学附属中学外国语学校)</v>
          </cell>
          <cell r="H8156" t="str">
            <v>蔡浩</v>
          </cell>
          <cell r="I8156">
            <v>13980880820</v>
          </cell>
        </row>
        <row r="8157">
          <cell r="A8157" t="str">
            <v>润耀</v>
          </cell>
          <cell r="B8157" t="str">
            <v>螺纹钢</v>
          </cell>
          <cell r="C8157" t="str">
            <v>HRB500E Φ25</v>
          </cell>
          <cell r="D8157" t="str">
            <v>吨</v>
          </cell>
          <cell r="E8157">
            <v>40</v>
          </cell>
          <cell r="F8157">
            <v>45940</v>
          </cell>
          <cell r="G8157" t="str">
            <v>(五冶建设师大附中外语校新建教学楼工程)四川省成都市成华区大观堰2号(四川师范大学附属中学外国语学校)</v>
          </cell>
          <cell r="H8157" t="str">
            <v>蔡浩</v>
          </cell>
          <cell r="I8157">
            <v>13980880820</v>
          </cell>
        </row>
        <row r="8158">
          <cell r="A8158" t="str">
            <v>润耀</v>
          </cell>
          <cell r="B8158" t="str">
            <v>螺纹钢</v>
          </cell>
          <cell r="C8158" t="str">
            <v>HRB500E Φ28</v>
          </cell>
          <cell r="D8158" t="str">
            <v>吨</v>
          </cell>
          <cell r="E8158">
            <v>7.5</v>
          </cell>
          <cell r="F8158">
            <v>45940</v>
          </cell>
          <cell r="G8158" t="str">
            <v>(五冶建设师大附中外语校新建教学楼工程)四川省成都市成华区大观堰2号(四川师范大学附属中学外国语学校)</v>
          </cell>
          <cell r="H8158" t="str">
            <v>蔡浩</v>
          </cell>
          <cell r="I8158">
            <v>13980880820</v>
          </cell>
        </row>
        <row r="8159">
          <cell r="A8159" t="str">
            <v>润耀</v>
          </cell>
          <cell r="B8159" t="str">
            <v>螺纹钢</v>
          </cell>
          <cell r="C8159" t="str">
            <v>HRB500E Φ32</v>
          </cell>
          <cell r="D8159" t="str">
            <v>吨</v>
          </cell>
          <cell r="E8159">
            <v>12.5</v>
          </cell>
          <cell r="F8159">
            <v>45940</v>
          </cell>
          <cell r="G8159" t="str">
            <v>(五冶建设师大附中外语校新建教学楼工程)四川省成都市成华区大观堰2号(四川师范大学附属中学外国语学校)</v>
          </cell>
          <cell r="H8159" t="str">
            <v>蔡浩</v>
          </cell>
          <cell r="I8159">
            <v>13980880820</v>
          </cell>
        </row>
        <row r="8160">
          <cell r="A8160" t="str">
            <v>润耀</v>
          </cell>
          <cell r="B8160" t="str">
            <v>螺纹钢</v>
          </cell>
          <cell r="C8160" t="str">
            <v>HRB500EФ25*12m</v>
          </cell>
          <cell r="D8160" t="str">
            <v>吨</v>
          </cell>
          <cell r="E8160">
            <v>35</v>
          </cell>
          <cell r="F8160">
            <v>45940</v>
          </cell>
          <cell r="G8160" t="str">
            <v>（中核中原-温江北林医养综合体项目）四川省成都市温江区万春大道第三人民医院东</v>
          </cell>
          <cell r="H8160" t="str">
            <v>蔡杰</v>
          </cell>
          <cell r="I8160">
            <v>18875129329</v>
          </cell>
        </row>
        <row r="8161">
          <cell r="A8161" t="str">
            <v>润耀</v>
          </cell>
          <cell r="B8161" t="str">
            <v>螺纹钢</v>
          </cell>
          <cell r="C8161" t="str">
            <v>HRB500E Φ25 12m</v>
          </cell>
          <cell r="D8161" t="str">
            <v>吨</v>
          </cell>
          <cell r="E8161">
            <v>35</v>
          </cell>
          <cell r="F8161">
            <v>45940</v>
          </cell>
          <cell r="G8161" t="str">
            <v>(乐山市校地共建产教融合基地建设项目二标段)四川省乐山市市中区苏稽镇</v>
          </cell>
          <cell r="H8161" t="str">
            <v>彭江涛</v>
          </cell>
          <cell r="I8161">
            <v>13990276572</v>
          </cell>
        </row>
        <row r="8162">
          <cell r="A8162" t="str">
            <v>钢固融</v>
          </cell>
          <cell r="B8162" t="str">
            <v>螺纹钢</v>
          </cell>
          <cell r="C8162" t="str">
            <v>HRB400E Φ14 12m</v>
          </cell>
          <cell r="D8162" t="str">
            <v>吨</v>
          </cell>
          <cell r="E8162">
            <v>35</v>
          </cell>
          <cell r="F8162">
            <v>45940</v>
          </cell>
          <cell r="G8162" t="str">
            <v>(乐山市校地共建产教融合基地建设项目二标段)四川省乐山市市中区苏稽镇</v>
          </cell>
          <cell r="H8162" t="str">
            <v>彭江涛</v>
          </cell>
          <cell r="I8162">
            <v>13990276572</v>
          </cell>
        </row>
        <row r="8163">
          <cell r="A8163" t="str">
            <v>钢固融</v>
          </cell>
          <cell r="B8163" t="str">
            <v>高线</v>
          </cell>
          <cell r="C8163" t="str">
            <v>HPB300 Φ10</v>
          </cell>
          <cell r="D8163" t="str">
            <v>吨</v>
          </cell>
          <cell r="E8163">
            <v>32</v>
          </cell>
          <cell r="F8163">
            <v>45940</v>
          </cell>
          <cell r="G8163" t="str">
            <v>(五冶建设龙泉芙蓉花语项目-1,3地块)龙泉驿区北川路双堰塘钓鱼东100米(北川路)</v>
          </cell>
          <cell r="H8163" t="str">
            <v>祝斯阳</v>
          </cell>
          <cell r="I8163">
            <v>15583590797</v>
          </cell>
        </row>
        <row r="8164">
          <cell r="A8164" t="str">
            <v>钢固融</v>
          </cell>
          <cell r="B8164" t="str">
            <v>螺纹钢</v>
          </cell>
          <cell r="C8164" t="str">
            <v>HRB400E Φ22 9m</v>
          </cell>
          <cell r="D8164" t="str">
            <v>吨</v>
          </cell>
          <cell r="E8164">
            <v>35</v>
          </cell>
          <cell r="F8164">
            <v>45940</v>
          </cell>
          <cell r="G8164" t="str">
            <v>(五冶建设龙泉芙蓉花语项目-1,3地块)龙泉驿区北川路双堰塘钓鱼东100米(北川路)</v>
          </cell>
          <cell r="H8164" t="str">
            <v>祝斯阳</v>
          </cell>
          <cell r="I8164">
            <v>15583590797</v>
          </cell>
        </row>
        <row r="8165">
          <cell r="A8165" t="str">
            <v>钢固融</v>
          </cell>
          <cell r="B8165" t="str">
            <v>螺纹钢</v>
          </cell>
          <cell r="C8165" t="str">
            <v>HRB400E Φ22 9m</v>
          </cell>
          <cell r="D8165" t="str">
            <v>吨</v>
          </cell>
          <cell r="E8165">
            <v>35</v>
          </cell>
          <cell r="F8165">
            <v>45940</v>
          </cell>
          <cell r="G8165" t="str">
            <v>(五冶建设龙泉芙蓉花语项目-1,3地块)龙泉驿区北川路双堰塘钓鱼东100米(北川路)</v>
          </cell>
          <cell r="H8165" t="str">
            <v>祝斯阳</v>
          </cell>
          <cell r="I8165">
            <v>15583590797</v>
          </cell>
        </row>
        <row r="8166">
          <cell r="A8166" t="str">
            <v>钢固融</v>
          </cell>
          <cell r="B8166" t="str">
            <v>圆钢</v>
          </cell>
          <cell r="C8166" t="str">
            <v>HPB300Ф16</v>
          </cell>
          <cell r="D8166" t="str">
            <v>吨</v>
          </cell>
          <cell r="E8166">
            <v>35</v>
          </cell>
          <cell r="F8166">
            <v>45940</v>
          </cell>
          <cell r="G8166" t="str">
            <v>（中铁一局四公司康新高速TJ1-1标康定隧道）四川省甘孜州康定市榆林街道甘孜州博物馆旁</v>
          </cell>
          <cell r="H8166" t="str">
            <v>王永强</v>
          </cell>
          <cell r="I8166">
            <v>15929204416</v>
          </cell>
        </row>
        <row r="8167">
          <cell r="A8167" t="str">
            <v>钢固融</v>
          </cell>
          <cell r="B8167" t="str">
            <v>圆钢</v>
          </cell>
          <cell r="C8167" t="str">
            <v>HPB300Ф16</v>
          </cell>
          <cell r="D8167" t="str">
            <v>吨</v>
          </cell>
          <cell r="E8167">
            <v>35</v>
          </cell>
          <cell r="F8167">
            <v>45940</v>
          </cell>
          <cell r="G8167" t="str">
            <v>（中铁一局四公司康新高速TJ1-1标贡不卡隧道）四川省甘孜州康定市折多塘村车管所旁</v>
          </cell>
          <cell r="H8167" t="str">
            <v>李彰</v>
          </cell>
          <cell r="I8167">
            <v>18523285235</v>
          </cell>
        </row>
        <row r="8168">
          <cell r="A8168" t="str">
            <v>泸钢</v>
          </cell>
          <cell r="B8168" t="str">
            <v>螺纹钢</v>
          </cell>
          <cell r="C8168" t="str">
            <v>HRB400E Φ12 9m</v>
          </cell>
          <cell r="D8168" t="str">
            <v>吨</v>
          </cell>
          <cell r="E8168">
            <v>70</v>
          </cell>
          <cell r="F8168">
            <v>45940</v>
          </cell>
          <cell r="G8168" t="str">
            <v>(五冶钢构龙泉东洪片区70亩住宅、商业及配套工程项目二标段)成都市龙泉驿外东洪路地铁2号线惠王陵地铁C口</v>
          </cell>
          <cell r="H8168" t="str">
            <v>蒋嗣伟</v>
          </cell>
          <cell r="I8168">
            <v>15014331252</v>
          </cell>
        </row>
        <row r="8169">
          <cell r="A8169" t="str">
            <v>润耀</v>
          </cell>
          <cell r="B8169" t="str">
            <v>螺纹钢</v>
          </cell>
          <cell r="C8169" t="str">
            <v>HRB400E Φ16 9m</v>
          </cell>
          <cell r="D8169" t="str">
            <v>吨</v>
          </cell>
          <cell r="E8169">
            <v>3</v>
          </cell>
          <cell r="F8169">
            <v>45940</v>
          </cell>
          <cell r="G8169" t="str">
            <v>(五冶建设成都盐道街中学初中部改扩建工程-一标)四川省成都市锦江区春熙路街道盐道街4号（盐道街中学初中部）</v>
          </cell>
          <cell r="H8169" t="str">
            <v>谢鑫</v>
          </cell>
          <cell r="I8169">
            <v>18228465067</v>
          </cell>
        </row>
        <row r="8170">
          <cell r="A8170" t="str">
            <v>润耀</v>
          </cell>
          <cell r="B8170" t="str">
            <v>螺纹钢</v>
          </cell>
          <cell r="C8170" t="str">
            <v>HRB400E Φ22 9m</v>
          </cell>
          <cell r="D8170" t="str">
            <v>吨</v>
          </cell>
          <cell r="E8170">
            <v>22</v>
          </cell>
          <cell r="F8170">
            <v>45940</v>
          </cell>
          <cell r="G8170" t="str">
            <v>(五冶建设成都盐道街中学初中部改扩建工程-一标)四川省成都市锦江区春熙路街道盐道街4号（盐道街中学初中部）</v>
          </cell>
          <cell r="H8170" t="str">
            <v>谢鑫</v>
          </cell>
          <cell r="I8170">
            <v>18228465067</v>
          </cell>
        </row>
        <row r="8171">
          <cell r="A8171" t="str">
            <v>润耀</v>
          </cell>
          <cell r="B8171" t="str">
            <v>螺纹钢</v>
          </cell>
          <cell r="C8171" t="str">
            <v>HRB400E Φ28 9m</v>
          </cell>
          <cell r="D8171" t="str">
            <v>吨</v>
          </cell>
          <cell r="E8171">
            <v>10</v>
          </cell>
          <cell r="F8171">
            <v>45940</v>
          </cell>
          <cell r="G8171" t="str">
            <v>(五冶建设成都盐道街中学初中部改扩建工程-一标)四川省成都市锦江区春熙路街道盐道街4号（盐道街中学初中部）</v>
          </cell>
          <cell r="H8171" t="str">
            <v>谢鑫</v>
          </cell>
          <cell r="I8171">
            <v>18228465067</v>
          </cell>
        </row>
        <row r="8172">
          <cell r="A8172" t="str">
            <v>润耀</v>
          </cell>
          <cell r="B8172" t="str">
            <v>盘螺</v>
          </cell>
          <cell r="C8172" t="str">
            <v>HRB400E Φ8</v>
          </cell>
          <cell r="D8172" t="str">
            <v>吨</v>
          </cell>
          <cell r="E8172">
            <v>2</v>
          </cell>
          <cell r="F8172">
            <v>45940</v>
          </cell>
          <cell r="G8172" t="str">
            <v>(五冶建设成都盐道街中学初中部改扩建工程-一标)四川省成都市锦江区春熙路街道盐道街4号（盐道街中学初中部）</v>
          </cell>
          <cell r="H8172" t="str">
            <v>谢鑫</v>
          </cell>
          <cell r="I8172">
            <v>18228465067</v>
          </cell>
        </row>
        <row r="8173">
          <cell r="A8173" t="str">
            <v>润耀</v>
          </cell>
          <cell r="B8173" t="str">
            <v>盘螺</v>
          </cell>
          <cell r="C8173" t="str">
            <v>HRB400E Φ12</v>
          </cell>
          <cell r="D8173" t="str">
            <v>吨</v>
          </cell>
          <cell r="E8173">
            <v>12</v>
          </cell>
          <cell r="F8173">
            <v>45940</v>
          </cell>
          <cell r="G8173" t="str">
            <v>(五冶建设成都盐道街中学初中部改扩建工程-一标)四川省成都市锦江区春熙路街道盐道街4号（盐道街中学初中部）</v>
          </cell>
          <cell r="H8173" t="str">
            <v>谢鑫</v>
          </cell>
          <cell r="I8173">
            <v>18228465067</v>
          </cell>
        </row>
        <row r="8174">
          <cell r="A8174" t="str">
            <v>润耀</v>
          </cell>
          <cell r="B8174" t="str">
            <v>螺纹钢</v>
          </cell>
          <cell r="C8174" t="str">
            <v>HRB400E Φ18 9m</v>
          </cell>
          <cell r="D8174" t="str">
            <v>吨</v>
          </cell>
          <cell r="E8174">
            <v>3</v>
          </cell>
          <cell r="F8174">
            <v>45940</v>
          </cell>
          <cell r="G8174" t="str">
            <v>(五冶建设成都盐道街中学初中部改扩建工程-一标)四川省成都市锦江区春熙路街道盐道街4号（盐道街中学初中部）</v>
          </cell>
          <cell r="H8174" t="str">
            <v>谢鑫</v>
          </cell>
          <cell r="I8174">
            <v>18228465067</v>
          </cell>
        </row>
        <row r="8175">
          <cell r="A8175" t="str">
            <v>润耀</v>
          </cell>
          <cell r="B8175" t="str">
            <v>螺纹钢</v>
          </cell>
          <cell r="C8175" t="str">
            <v>HRB400E Φ22 9m</v>
          </cell>
          <cell r="D8175" t="str">
            <v>吨</v>
          </cell>
          <cell r="E8175">
            <v>6</v>
          </cell>
          <cell r="F8175">
            <v>45940</v>
          </cell>
          <cell r="G8175" t="str">
            <v>(五冶建设成都盐道街中学初中部改扩建工程-一标)四川省成都市锦江区春熙路街道盐道街4号（盐道街中学初中部）</v>
          </cell>
          <cell r="H8175" t="str">
            <v>谢鑫</v>
          </cell>
          <cell r="I8175">
            <v>18228465067</v>
          </cell>
        </row>
        <row r="8176">
          <cell r="A8176" t="str">
            <v>润耀</v>
          </cell>
          <cell r="B8176" t="str">
            <v>螺纹钢</v>
          </cell>
          <cell r="C8176" t="str">
            <v>HRB400E Φ28 9m</v>
          </cell>
          <cell r="D8176" t="str">
            <v>吨</v>
          </cell>
          <cell r="E8176">
            <v>12</v>
          </cell>
          <cell r="F8176">
            <v>45940</v>
          </cell>
          <cell r="G8176" t="str">
            <v>(五冶建设成都盐道街中学初中部改扩建工程-一标)四川省成都市锦江区春熙路街道盐道街4号（盐道街中学初中部）</v>
          </cell>
          <cell r="H8176" t="str">
            <v>谢鑫</v>
          </cell>
          <cell r="I8176">
            <v>18228465067</v>
          </cell>
        </row>
        <row r="8177">
          <cell r="A8177" t="str">
            <v>润耀</v>
          </cell>
          <cell r="B8177" t="str">
            <v>盘螺</v>
          </cell>
          <cell r="C8177" t="str">
            <v>HRB400E Φ8</v>
          </cell>
          <cell r="D8177" t="str">
            <v>吨</v>
          </cell>
          <cell r="E8177">
            <v>12.5</v>
          </cell>
          <cell r="F8177">
            <v>45940</v>
          </cell>
          <cell r="G8177" t="str">
            <v>(五冶建设成都国际铁路港多式联项目)四川省成都市青白江区桂平大道成都中远海运陆港多式联运有限公司</v>
          </cell>
          <cell r="H8177" t="str">
            <v>黄勇杰</v>
          </cell>
          <cell r="I8177">
            <v>13880580196</v>
          </cell>
        </row>
        <row r="8178">
          <cell r="A8178" t="str">
            <v>润耀</v>
          </cell>
          <cell r="B8178" t="str">
            <v>盘螺</v>
          </cell>
          <cell r="C8178" t="str">
            <v>HRB400E Φ12</v>
          </cell>
          <cell r="D8178" t="str">
            <v>吨</v>
          </cell>
          <cell r="E8178">
            <v>12.5</v>
          </cell>
          <cell r="F8178">
            <v>45940</v>
          </cell>
          <cell r="G8178" t="str">
            <v>(五冶建设成都国际铁路港多式联项目)四川省成都市青白江区桂平大道成都中远海运陆港多式联运有限公司</v>
          </cell>
          <cell r="H8178" t="str">
            <v>黄勇杰</v>
          </cell>
          <cell r="I8178">
            <v>13880580196</v>
          </cell>
        </row>
        <row r="8179">
          <cell r="A8179" t="str">
            <v>润耀</v>
          </cell>
          <cell r="B8179" t="str">
            <v>螺纹钢</v>
          </cell>
          <cell r="C8179" t="str">
            <v>HRB400E Φ28 9m</v>
          </cell>
          <cell r="D8179" t="str">
            <v>吨</v>
          </cell>
          <cell r="E8179">
            <v>10</v>
          </cell>
          <cell r="F8179">
            <v>45940</v>
          </cell>
          <cell r="G8179" t="str">
            <v>(五冶建设成都国际铁路港多式联项目)四川省成都市青白江区桂平大道成都中远海运陆港多式联运有限公司</v>
          </cell>
          <cell r="H8179" t="str">
            <v>黄勇杰</v>
          </cell>
          <cell r="I8179">
            <v>13880580196</v>
          </cell>
        </row>
        <row r="8180">
          <cell r="A8180" t="str">
            <v>润耀</v>
          </cell>
          <cell r="B8180" t="str">
            <v>螺纹钢</v>
          </cell>
          <cell r="C8180" t="str">
            <v>HRB500E Φ25</v>
          </cell>
          <cell r="D8180" t="str">
            <v>吨</v>
          </cell>
          <cell r="E8180">
            <v>35</v>
          </cell>
          <cell r="F8180">
            <v>45940</v>
          </cell>
          <cell r="G8180" t="str">
            <v>(乐山市校地共建产教融合基地建设项目一标段)四川省乐山市市中区苏稽镇周山嘴</v>
          </cell>
          <cell r="H8180" t="str">
            <v>范增云</v>
          </cell>
          <cell r="I8180">
            <v>13668153241</v>
          </cell>
        </row>
        <row r="8181">
          <cell r="A8181" t="str">
            <v>钢固融</v>
          </cell>
          <cell r="B8181" t="str">
            <v>盘螺</v>
          </cell>
          <cell r="C8181" t="str">
            <v>HRB400E Φ10</v>
          </cell>
          <cell r="D8181" t="str">
            <v>吨</v>
          </cell>
          <cell r="E8181">
            <v>11</v>
          </cell>
          <cell r="F8181">
            <v>45940</v>
          </cell>
          <cell r="G8181" t="str">
            <v>(乐山市校地共建产教融合基地建设项目一标段)四川省乐山市市中区苏稽镇周山嘴</v>
          </cell>
          <cell r="H8181" t="str">
            <v>范增云</v>
          </cell>
          <cell r="I8181">
            <v>13668153241</v>
          </cell>
        </row>
        <row r="8182">
          <cell r="A8182" t="str">
            <v>钢固融</v>
          </cell>
          <cell r="B8182" t="str">
            <v>螺纹钢</v>
          </cell>
          <cell r="C8182" t="str">
            <v>HRB500E Φ32</v>
          </cell>
          <cell r="D8182" t="str">
            <v>吨</v>
          </cell>
          <cell r="E8182">
            <v>12</v>
          </cell>
          <cell r="F8182">
            <v>45940</v>
          </cell>
          <cell r="G8182" t="str">
            <v>(乐山市校地共建产教融合基地建设项目一标段)四川省乐山市市中区苏稽镇周山嘴</v>
          </cell>
          <cell r="H8182" t="str">
            <v>范增云</v>
          </cell>
          <cell r="I8182">
            <v>13668153241</v>
          </cell>
        </row>
        <row r="8183">
          <cell r="A8183" t="str">
            <v>钢固融</v>
          </cell>
          <cell r="B8183" t="str">
            <v>螺纹钢</v>
          </cell>
          <cell r="C8183" t="str">
            <v>HRB500E Φ20 12m</v>
          </cell>
          <cell r="D8183" t="str">
            <v>吨</v>
          </cell>
          <cell r="E8183">
            <v>6</v>
          </cell>
          <cell r="F8183">
            <v>45940</v>
          </cell>
          <cell r="G8183" t="str">
            <v>(乐山市校地共建产教融合基地建设项目一标段)四川省乐山市市中区苏稽镇周山嘴</v>
          </cell>
          <cell r="H8183" t="str">
            <v>范增云</v>
          </cell>
          <cell r="I8183">
            <v>13668153241</v>
          </cell>
        </row>
        <row r="8184">
          <cell r="A8184" t="str">
            <v>钢固融</v>
          </cell>
          <cell r="B8184" t="str">
            <v>螺纹钢</v>
          </cell>
          <cell r="C8184" t="str">
            <v>HRB500E Φ32 12m</v>
          </cell>
          <cell r="D8184" t="str">
            <v>吨</v>
          </cell>
          <cell r="E8184">
            <v>6</v>
          </cell>
          <cell r="F8184">
            <v>45940</v>
          </cell>
          <cell r="G8184" t="str">
            <v>(乐山市校地共建产教融合基地建设项目一标段)四川省乐山市市中区苏稽镇周山嘴</v>
          </cell>
          <cell r="H8184" t="str">
            <v>范增云</v>
          </cell>
          <cell r="I8184">
            <v>13668153241</v>
          </cell>
        </row>
        <row r="8185">
          <cell r="A8185" t="str">
            <v>润耀</v>
          </cell>
          <cell r="B8185" t="str">
            <v>螺纹钢</v>
          </cell>
          <cell r="C8185" t="str">
            <v>HRB400EФ16*9m</v>
          </cell>
          <cell r="D8185" t="str">
            <v>吨</v>
          </cell>
          <cell r="E8185">
            <v>5</v>
          </cell>
          <cell r="F8185">
            <v>45940</v>
          </cell>
          <cell r="G8185" t="str">
            <v>（成铁西物-成都地铁5号线项目）成都市武侯区天府一街与昆华路交叉口成铁工程总承包公司川大路项目部</v>
          </cell>
          <cell r="H8185" t="str">
            <v>黄永福</v>
          </cell>
          <cell r="I8185" t="str">
            <v>15982823571</v>
          </cell>
        </row>
        <row r="8186">
          <cell r="A8186" t="str">
            <v>润耀</v>
          </cell>
          <cell r="B8186" t="str">
            <v>螺纹钢</v>
          </cell>
          <cell r="C8186" t="str">
            <v>HRB400EФ32*9m</v>
          </cell>
          <cell r="D8186" t="str">
            <v>吨</v>
          </cell>
          <cell r="E8186">
            <v>66</v>
          </cell>
          <cell r="F8186">
            <v>45940</v>
          </cell>
          <cell r="G8186" t="str">
            <v>（成铁西物-成都地铁5号线项目）成都市武侯区天府一街与昆华路交叉口成铁工程总承包公司川大路项目部</v>
          </cell>
          <cell r="H8186" t="str">
            <v>黄永福</v>
          </cell>
          <cell r="I8186" t="str">
            <v>15982823571</v>
          </cell>
        </row>
        <row r="8187">
          <cell r="A8187" t="str">
            <v>润耀</v>
          </cell>
          <cell r="B8187" t="str">
            <v>螺纹钢</v>
          </cell>
          <cell r="C8187" t="str">
            <v>HRB400EФ16，12m</v>
          </cell>
          <cell r="D8187" t="str">
            <v>吨</v>
          </cell>
          <cell r="E8187">
            <v>35</v>
          </cell>
          <cell r="F8187">
            <v>45940</v>
          </cell>
          <cell r="G8187" t="str">
            <v>（中铁广州局-资乐高速5标）四川省乐山市井研县希望大道116号2号钢筋厂</v>
          </cell>
          <cell r="H8187" t="str">
            <v>廖俊杰</v>
          </cell>
          <cell r="I8187">
            <v>15775100965</v>
          </cell>
        </row>
        <row r="8188">
          <cell r="A8188" t="str">
            <v>润耀</v>
          </cell>
          <cell r="B8188" t="str">
            <v>螺纹钢</v>
          </cell>
          <cell r="C8188" t="str">
            <v>HRB400EФ20，12m</v>
          </cell>
          <cell r="D8188" t="str">
            <v>吨</v>
          </cell>
          <cell r="E8188">
            <v>35</v>
          </cell>
          <cell r="F8188">
            <v>45940</v>
          </cell>
          <cell r="G8188" t="str">
            <v>（中铁五局-成渝扩容3标）四川省资阳市雁江区伍隍镇铺子村雁江区X138</v>
          </cell>
          <cell r="H8188" t="str">
            <v>王健</v>
          </cell>
          <cell r="I8188">
            <v>17726168395</v>
          </cell>
        </row>
        <row r="8189">
          <cell r="A8189" t="str">
            <v>润耀</v>
          </cell>
          <cell r="B8189" t="str">
            <v>螺纹钢</v>
          </cell>
          <cell r="C8189" t="str">
            <v>HRB400EФ12，12m</v>
          </cell>
          <cell r="D8189" t="str">
            <v>吨</v>
          </cell>
          <cell r="E8189">
            <v>35</v>
          </cell>
          <cell r="F8189">
            <v>45940</v>
          </cell>
          <cell r="G8189" t="str">
            <v>（中铁五局-成渝扩容3标）四川省资阳市雁江区伍隍镇铺子村雁江区X138</v>
          </cell>
          <cell r="H8189" t="str">
            <v>王健</v>
          </cell>
          <cell r="I8189">
            <v>17726168395</v>
          </cell>
        </row>
        <row r="8190">
          <cell r="A8190" t="str">
            <v>润耀</v>
          </cell>
          <cell r="B8190" t="str">
            <v>盘螺</v>
          </cell>
          <cell r="C8190" t="str">
            <v>HRB400E Φ10</v>
          </cell>
          <cell r="D8190" t="str">
            <v>吨</v>
          </cell>
          <cell r="E8190">
            <v>15</v>
          </cell>
          <cell r="F8190">
            <v>45940</v>
          </cell>
          <cell r="G8190" t="str">
            <v>（华西萌海科创农业生态谷）成都市简阳市白金山水库</v>
          </cell>
          <cell r="H8190" t="str">
            <v>石清国</v>
          </cell>
          <cell r="I8190">
            <v>13458642015</v>
          </cell>
        </row>
        <row r="8191">
          <cell r="A8191" t="str">
            <v>润耀</v>
          </cell>
          <cell r="B8191" t="str">
            <v>螺纹钢</v>
          </cell>
          <cell r="C8191" t="str">
            <v>HRB400E Φ12 9m</v>
          </cell>
          <cell r="D8191" t="str">
            <v>吨</v>
          </cell>
          <cell r="E8191">
            <v>5</v>
          </cell>
          <cell r="F8191">
            <v>45940</v>
          </cell>
          <cell r="G8191" t="str">
            <v>（华西萌海科创农业生态谷）成都市简阳市白金山水库</v>
          </cell>
          <cell r="H8191" t="str">
            <v>石清国</v>
          </cell>
          <cell r="I8191">
            <v>13458642015</v>
          </cell>
        </row>
        <row r="8192">
          <cell r="A8192" t="str">
            <v>润耀</v>
          </cell>
          <cell r="B8192" t="str">
            <v>螺纹钢</v>
          </cell>
          <cell r="C8192" t="str">
            <v>HRB400E Φ14 9m</v>
          </cell>
          <cell r="D8192" t="str">
            <v>吨</v>
          </cell>
          <cell r="E8192">
            <v>5</v>
          </cell>
          <cell r="F8192">
            <v>45940</v>
          </cell>
          <cell r="G8192" t="str">
            <v>（华西萌海科创农业生态谷）成都市简阳市白金山水库</v>
          </cell>
          <cell r="H8192" t="str">
            <v>石清国</v>
          </cell>
          <cell r="I8192">
            <v>13458642015</v>
          </cell>
        </row>
        <row r="8193">
          <cell r="A8193" t="str">
            <v>润耀</v>
          </cell>
          <cell r="B8193" t="str">
            <v>螺纹钢</v>
          </cell>
          <cell r="C8193" t="str">
            <v>HRB500E Φ16</v>
          </cell>
          <cell r="D8193" t="str">
            <v>吨</v>
          </cell>
          <cell r="E8193">
            <v>3</v>
          </cell>
          <cell r="F8193">
            <v>45940</v>
          </cell>
          <cell r="G8193" t="str">
            <v>（华西萌海科创农业生态谷）成都市简阳市白金山水库</v>
          </cell>
          <cell r="H8193" t="str">
            <v>石清国</v>
          </cell>
          <cell r="I8193">
            <v>13458642015</v>
          </cell>
        </row>
        <row r="8194">
          <cell r="A8194" t="str">
            <v>润耀</v>
          </cell>
          <cell r="B8194" t="str">
            <v>螺纹钢</v>
          </cell>
          <cell r="C8194" t="str">
            <v>HRB500E Φ20</v>
          </cell>
          <cell r="D8194" t="str">
            <v>吨</v>
          </cell>
          <cell r="E8194">
            <v>3</v>
          </cell>
          <cell r="F8194">
            <v>45940</v>
          </cell>
          <cell r="G8194" t="str">
            <v>（华西萌海科创农业生态谷）成都市简阳市白金山水库</v>
          </cell>
          <cell r="H8194" t="str">
            <v>石清国</v>
          </cell>
          <cell r="I8194">
            <v>13458642015</v>
          </cell>
        </row>
        <row r="8195">
          <cell r="A8195" t="str">
            <v>润耀</v>
          </cell>
          <cell r="B8195" t="str">
            <v>螺纹钢</v>
          </cell>
          <cell r="C8195" t="str">
            <v>HRB500E Φ25</v>
          </cell>
          <cell r="D8195" t="str">
            <v>吨</v>
          </cell>
          <cell r="E8195">
            <v>6</v>
          </cell>
          <cell r="F8195">
            <v>45940</v>
          </cell>
          <cell r="G8195" t="str">
            <v>（华西萌海科创农业生态谷）成都市简阳市白金山水库</v>
          </cell>
          <cell r="H8195" t="str">
            <v>石清国</v>
          </cell>
          <cell r="I8195">
            <v>13458642015</v>
          </cell>
        </row>
        <row r="8196">
          <cell r="A8196" t="str">
            <v>德胜恒嘉</v>
          </cell>
          <cell r="B8196" t="str">
            <v>螺纹钢</v>
          </cell>
          <cell r="C8196" t="str">
            <v>HRB400E Φ16×12米</v>
          </cell>
          <cell r="D8196" t="str">
            <v>吨</v>
          </cell>
          <cell r="E8196">
            <v>25</v>
          </cell>
          <cell r="F8196">
            <v>45940</v>
          </cell>
          <cell r="G8196" t="str">
            <v>（自永2标九局西南分公司钢筋棚）四川省自贡市骑龙镇大湾村</v>
          </cell>
          <cell r="H8196" t="str">
            <v>高彦彬</v>
          </cell>
          <cell r="I8196">
            <v>13835906370</v>
          </cell>
        </row>
        <row r="8197">
          <cell r="A8197" t="str">
            <v>德胜恒嘉</v>
          </cell>
          <cell r="B8197" t="str">
            <v>螺纹钢</v>
          </cell>
          <cell r="C8197" t="str">
            <v>HRB400E Φ16×9米</v>
          </cell>
          <cell r="D8197" t="str">
            <v>吨</v>
          </cell>
          <cell r="E8197">
            <v>10</v>
          </cell>
          <cell r="F8197">
            <v>45940</v>
          </cell>
          <cell r="G8197" t="str">
            <v>（自永2标九局西南分公司钢筋棚）四川省自贡市骑龙镇大湾村</v>
          </cell>
          <cell r="H8197" t="str">
            <v>高彦彬</v>
          </cell>
          <cell r="I8197">
            <v>13835906370</v>
          </cell>
        </row>
        <row r="8198">
          <cell r="A8198" t="str">
            <v>德胜恒嘉</v>
          </cell>
          <cell r="B8198" t="str">
            <v>螺纹钢</v>
          </cell>
          <cell r="C8198" t="str">
            <v>HRB400E Φ28×9米</v>
          </cell>
          <cell r="D8198" t="str">
            <v>吨</v>
          </cell>
          <cell r="E8198">
            <v>35</v>
          </cell>
          <cell r="F8198">
            <v>45940</v>
          </cell>
          <cell r="G8198" t="str">
            <v>（自永2标九局西南分公司钢筋棚）四川省自贡市骑龙镇大湾村</v>
          </cell>
          <cell r="H8198" t="str">
            <v>高彦彬</v>
          </cell>
          <cell r="I8198">
            <v>13835906370</v>
          </cell>
        </row>
        <row r="8199">
          <cell r="A8199" t="str">
            <v>德胜恒嘉</v>
          </cell>
          <cell r="B8199" t="str">
            <v>螺纹钢</v>
          </cell>
          <cell r="C8199" t="str">
            <v>HRB400E 32mm*12米</v>
          </cell>
          <cell r="D8199" t="str">
            <v>吨</v>
          </cell>
          <cell r="E8199">
            <v>35</v>
          </cell>
          <cell r="F8199">
            <v>45940</v>
          </cell>
          <cell r="G8199" t="str">
            <v>（中铁十局-资乐高速4标）四川省眉山市仁寿县彰加镇促进村中铁十局资乐高速1#钢筋场</v>
          </cell>
          <cell r="H8199" t="str">
            <v>杨飞</v>
          </cell>
          <cell r="I8199">
            <v>15667998777</v>
          </cell>
        </row>
        <row r="8200">
          <cell r="A8200" t="str">
            <v>德胜恒嘉</v>
          </cell>
          <cell r="B8200" t="str">
            <v>螺纹钢</v>
          </cell>
          <cell r="C8200" t="str">
            <v>HRB400E 12mm*9米</v>
          </cell>
          <cell r="D8200" t="str">
            <v>吨</v>
          </cell>
          <cell r="E8200">
            <v>35</v>
          </cell>
          <cell r="F8200">
            <v>45940</v>
          </cell>
          <cell r="G8200" t="str">
            <v>（中铁十局-资乐高速4标）四川省眉山市仁寿县彰加镇促进村中铁十局资乐高速1#梁场</v>
          </cell>
          <cell r="H8200" t="str">
            <v>杨飞</v>
          </cell>
          <cell r="I8200">
            <v>15667998777</v>
          </cell>
        </row>
        <row r="8201">
          <cell r="A8201" t="str">
            <v>德胜恒嘉</v>
          </cell>
          <cell r="B8201" t="str">
            <v>螺纹钢</v>
          </cell>
          <cell r="C8201" t="str">
            <v>HRB400E 20mm*9米</v>
          </cell>
          <cell r="D8201" t="str">
            <v>吨</v>
          </cell>
          <cell r="E8201">
            <v>35</v>
          </cell>
          <cell r="F8201">
            <v>45940</v>
          </cell>
          <cell r="G8201" t="str">
            <v>（中铁十局-资乐高速4标）四川省眉山市仁寿县彰加镇促进村中铁十局2#钢筋厂</v>
          </cell>
          <cell r="H8201" t="str">
            <v>杨飞</v>
          </cell>
          <cell r="I8201">
            <v>15667998777</v>
          </cell>
        </row>
        <row r="8202">
          <cell r="A8202" t="str">
            <v>德胜恒嘉</v>
          </cell>
          <cell r="B8202" t="str">
            <v>螺纹钢</v>
          </cell>
          <cell r="C8202" t="str">
            <v>HRB400E 12mm*9米</v>
          </cell>
          <cell r="D8202" t="str">
            <v>吨</v>
          </cell>
          <cell r="E8202">
            <v>35</v>
          </cell>
          <cell r="F8202">
            <v>45940</v>
          </cell>
          <cell r="G8202" t="str">
            <v>（中铁十局-资乐高速4标）四川省眉山市仁寿县彰加镇促进村中铁十局资乐高速1#钢筋场</v>
          </cell>
          <cell r="H8202" t="str">
            <v>杨飞</v>
          </cell>
          <cell r="I8202">
            <v>15667998777</v>
          </cell>
        </row>
        <row r="8203">
          <cell r="A8203" t="str">
            <v>德胜恒嘉</v>
          </cell>
          <cell r="B8203" t="str">
            <v>螺纹钢</v>
          </cell>
          <cell r="C8203" t="str">
            <v>HRB400EФ28，9m</v>
          </cell>
          <cell r="D8203" t="str">
            <v>吨</v>
          </cell>
          <cell r="E8203">
            <v>35</v>
          </cell>
          <cell r="F8203">
            <v>45940</v>
          </cell>
          <cell r="G8203" t="str">
            <v>（中铁十局-资乐高速4标）四川省眉山市仁寿县彰加镇促进村中铁十局资乐高速1#钢筋场</v>
          </cell>
          <cell r="H8203" t="str">
            <v>杨飞</v>
          </cell>
          <cell r="I8203">
            <v>15667998777</v>
          </cell>
        </row>
        <row r="8204">
          <cell r="A8204" t="str">
            <v>德胜恒嘉</v>
          </cell>
          <cell r="B8204" t="str">
            <v>螺纹钢</v>
          </cell>
          <cell r="C8204" t="str">
            <v>HRB400E  25  12m</v>
          </cell>
          <cell r="D8204" t="str">
            <v>吨</v>
          </cell>
          <cell r="E8204">
            <v>35</v>
          </cell>
          <cell r="F8204">
            <v>45940</v>
          </cell>
          <cell r="G8204" t="str">
            <v>（中铁广州局-资乐高速5标）四川省乐山市井研县希望大道116号</v>
          </cell>
          <cell r="H8204" t="str">
            <v>廖俊杰</v>
          </cell>
          <cell r="I8204">
            <v>15775100965</v>
          </cell>
        </row>
        <row r="8205">
          <cell r="A8205" t="str">
            <v>德胜恒嘉</v>
          </cell>
          <cell r="B8205" t="str">
            <v>螺纹钢</v>
          </cell>
          <cell r="C8205" t="str">
            <v>HRB400E  25  12m</v>
          </cell>
          <cell r="D8205" t="str">
            <v>吨</v>
          </cell>
          <cell r="E8205">
            <v>35</v>
          </cell>
          <cell r="F8205">
            <v>45940</v>
          </cell>
          <cell r="G8205" t="str">
            <v>（中铁广州局-资乐高速5标）四川省乐山市井研县希望大道116号</v>
          </cell>
          <cell r="H8205" t="str">
            <v>廖俊杰</v>
          </cell>
          <cell r="I8205">
            <v>15775100965</v>
          </cell>
        </row>
        <row r="8206">
          <cell r="A8206" t="str">
            <v>德胜恒嘉</v>
          </cell>
          <cell r="B8206" t="str">
            <v>螺纹钢</v>
          </cell>
          <cell r="C8206" t="str">
            <v>HRB500E  25  9m</v>
          </cell>
          <cell r="D8206" t="str">
            <v>吨</v>
          </cell>
          <cell r="E8206">
            <v>35</v>
          </cell>
          <cell r="F8206">
            <v>45940</v>
          </cell>
          <cell r="G8206" t="str">
            <v>（中铁广州局-资乐高速5标）四川省乐山市井研县希望大道116号</v>
          </cell>
          <cell r="H8206" t="str">
            <v>廖俊杰</v>
          </cell>
          <cell r="I8206">
            <v>15775100965</v>
          </cell>
        </row>
        <row r="8207">
          <cell r="A8207" t="str">
            <v>德胜恒嘉</v>
          </cell>
          <cell r="B8207" t="str">
            <v>螺纹钢</v>
          </cell>
          <cell r="C8207" t="str">
            <v>HRB400EФ25，12m</v>
          </cell>
          <cell r="D8207" t="str">
            <v>吨</v>
          </cell>
          <cell r="E8207">
            <v>35</v>
          </cell>
          <cell r="F8207">
            <v>45940</v>
          </cell>
          <cell r="G8207" t="str">
            <v>（中铁广州局-资乐高速5标）四川省乐山市井研县希望大道116号5队钢筋场</v>
          </cell>
          <cell r="H8207" t="str">
            <v>廖俊杰</v>
          </cell>
          <cell r="I8207">
            <v>15775100965</v>
          </cell>
        </row>
        <row r="8208">
          <cell r="A8208" t="str">
            <v>德胜恒嘉</v>
          </cell>
          <cell r="B8208" t="str">
            <v>螺纹钢</v>
          </cell>
          <cell r="C8208" t="str">
            <v>HRB400EФ25，12m</v>
          </cell>
          <cell r="D8208" t="str">
            <v>吨</v>
          </cell>
          <cell r="E8208">
            <v>35</v>
          </cell>
          <cell r="F8208">
            <v>45940</v>
          </cell>
          <cell r="G8208" t="str">
            <v>（中铁广州局-资乐高速5标）四川省乐山市井研县希望大道116号2号梁场</v>
          </cell>
          <cell r="H8208" t="str">
            <v>廖俊杰</v>
          </cell>
          <cell r="I8208">
            <v>15775100965</v>
          </cell>
        </row>
        <row r="8209">
          <cell r="A8209" t="str">
            <v>德胜恒嘉</v>
          </cell>
          <cell r="B8209" t="str">
            <v>螺纹钢</v>
          </cell>
          <cell r="C8209" t="str">
            <v>HRB400EФ28，12m</v>
          </cell>
          <cell r="D8209" t="str">
            <v>吨</v>
          </cell>
          <cell r="E8209">
            <v>35</v>
          </cell>
          <cell r="F8209">
            <v>45940</v>
          </cell>
          <cell r="G8209" t="str">
            <v>（中铁广州局-资乐高速5标）四川省乐山市井研县希望大道116号2号梁场</v>
          </cell>
          <cell r="H8209" t="str">
            <v>廖俊杰</v>
          </cell>
          <cell r="I8209">
            <v>15775100965</v>
          </cell>
        </row>
        <row r="8210">
          <cell r="A8210" t="str">
            <v>德胜恒嘉</v>
          </cell>
          <cell r="B8210" t="str">
            <v>螺纹钢</v>
          </cell>
          <cell r="C8210" t="str">
            <v>HRB400EФ16，12m</v>
          </cell>
          <cell r="D8210" t="str">
            <v>吨</v>
          </cell>
          <cell r="E8210">
            <v>35</v>
          </cell>
          <cell r="F8210">
            <v>45940</v>
          </cell>
          <cell r="G8210" t="str">
            <v>（中铁广州局-资乐高速5标）四川省乐山市井研县希望大道116号2号梁场</v>
          </cell>
          <cell r="H8210" t="str">
            <v>廖俊杰</v>
          </cell>
          <cell r="I8210">
            <v>15775100965</v>
          </cell>
        </row>
        <row r="8211">
          <cell r="A8211" t="str">
            <v>德胜恒嘉</v>
          </cell>
          <cell r="B8211" t="str">
            <v>螺纹钢</v>
          </cell>
          <cell r="C8211" t="str">
            <v>HRB400EΦ25*12m</v>
          </cell>
          <cell r="D8211" t="str">
            <v>吨</v>
          </cell>
          <cell r="E8211">
            <v>35</v>
          </cell>
          <cell r="F8211">
            <v>45940</v>
          </cell>
          <cell r="G8211" t="str">
            <v>（成峨2标）眉山市多悦镇挖治田中铁广州局钢筋场</v>
          </cell>
          <cell r="H8211" t="str">
            <v>黄勇</v>
          </cell>
          <cell r="I8211" t="str">
            <v>18080072587</v>
          </cell>
        </row>
        <row r="8212">
          <cell r="A8212" t="str">
            <v>德胜恒嘉</v>
          </cell>
          <cell r="B8212" t="str">
            <v>螺纹钢</v>
          </cell>
          <cell r="C8212" t="str">
            <v>HRB500EΦ28*12m</v>
          </cell>
          <cell r="D8212" t="str">
            <v>吨</v>
          </cell>
          <cell r="E8212">
            <v>70</v>
          </cell>
          <cell r="F8212">
            <v>45940</v>
          </cell>
          <cell r="G8212" t="str">
            <v>（成峨2标）眉山市多悦镇挖治田中铁广州局钢筋场</v>
          </cell>
          <cell r="H8212" t="str">
            <v>黄勇</v>
          </cell>
          <cell r="I8212" t="str">
            <v>18080072587</v>
          </cell>
        </row>
        <row r="8213">
          <cell r="A8213" t="str">
            <v>德胜恒嘉</v>
          </cell>
          <cell r="B8213" t="str">
            <v>螺纹钢</v>
          </cell>
          <cell r="C8213" t="str">
            <v>HRB400EФ16*9m</v>
          </cell>
          <cell r="D8213" t="str">
            <v>吨</v>
          </cell>
          <cell r="E8213">
            <v>35</v>
          </cell>
          <cell r="F8213">
            <v>45940</v>
          </cell>
          <cell r="G8213" t="str">
            <v>（中铁一局四公司康新高速TJ1-1标康定隧道）四川省甘孜州康定市榆林街道甘孜州博物馆旁</v>
          </cell>
          <cell r="H8213" t="str">
            <v>王永强</v>
          </cell>
          <cell r="I8213">
            <v>15929204416</v>
          </cell>
        </row>
        <row r="8214">
          <cell r="A8214" t="str">
            <v>德胜恒嘉</v>
          </cell>
          <cell r="B8214" t="str">
            <v>螺纹钢</v>
          </cell>
          <cell r="C8214" t="str">
            <v>HRB400EФ16*9m</v>
          </cell>
          <cell r="D8214" t="str">
            <v>吨</v>
          </cell>
          <cell r="E8214">
            <v>35</v>
          </cell>
          <cell r="F8214">
            <v>45940</v>
          </cell>
          <cell r="G8214" t="str">
            <v>（中铁一局四公司康新高速TJ1-1标贡不卡隧道）四川省甘孜州康定市折多塘村车管所旁</v>
          </cell>
          <cell r="H8214" t="str">
            <v>李彰</v>
          </cell>
          <cell r="I8214">
            <v>18523285235</v>
          </cell>
        </row>
        <row r="8215">
          <cell r="A8215" t="str">
            <v>德胜恒嘉</v>
          </cell>
          <cell r="B8215" t="str">
            <v>螺纹钢</v>
          </cell>
          <cell r="C8215" t="str">
            <v>HRB400EФ20*12m</v>
          </cell>
          <cell r="D8215" t="str">
            <v>吨</v>
          </cell>
          <cell r="E8215">
            <v>35</v>
          </cell>
          <cell r="F8215">
            <v>45940</v>
          </cell>
          <cell r="G8215" t="str">
            <v>（中铁六局呼和公司康新高速TJ4-2标）四川省甘孜藏族自治州康定市新都桥镇东俄罗三村中建八局搅拌站旁</v>
          </cell>
          <cell r="H8215" t="str">
            <v>许文刚</v>
          </cell>
          <cell r="I8215">
            <v>15848808186</v>
          </cell>
        </row>
        <row r="8216">
          <cell r="A8216" t="str">
            <v>德胜恒嘉</v>
          </cell>
          <cell r="B8216" t="str">
            <v>螺纹钢</v>
          </cell>
          <cell r="C8216" t="str">
            <v>HRB400EФ18*12m</v>
          </cell>
          <cell r="D8216" t="str">
            <v>吨</v>
          </cell>
          <cell r="E8216">
            <v>140</v>
          </cell>
          <cell r="F8216">
            <v>45940</v>
          </cell>
          <cell r="G8216" t="str">
            <v>（中铁六局呼和公司康新高速TJ4-2标）四川省甘孜藏族自治州康定市新都桥镇东俄罗三村中建八局搅拌站旁</v>
          </cell>
          <cell r="H8216" t="str">
            <v>许文刚</v>
          </cell>
          <cell r="I8216">
            <v>15848808186</v>
          </cell>
        </row>
        <row r="8217">
          <cell r="A8217" t="str">
            <v>德胜恒嘉</v>
          </cell>
          <cell r="B8217" t="str">
            <v>螺纹钢</v>
          </cell>
          <cell r="C8217" t="str">
            <v>HRB400EФ14*9m</v>
          </cell>
          <cell r="D8217" t="str">
            <v>吨</v>
          </cell>
          <cell r="E8217">
            <v>35</v>
          </cell>
          <cell r="F8217">
            <v>45940</v>
          </cell>
          <cell r="G8217" t="str">
            <v>（中铁六局呼和公司康新高速TJ4-2标）四川省甘孜藏族自治州康定市新都桥镇东俄罗三村中建八局搅拌站旁</v>
          </cell>
          <cell r="H8217" t="str">
            <v>许文刚</v>
          </cell>
          <cell r="I8217">
            <v>15848808186</v>
          </cell>
        </row>
        <row r="8218">
          <cell r="A8218" t="str">
            <v>德胜恒嘉</v>
          </cell>
          <cell r="B8218" t="str">
            <v>螺纹钢</v>
          </cell>
          <cell r="C8218" t="str">
            <v>HRB400EФ12*12m</v>
          </cell>
          <cell r="D8218" t="str">
            <v>吨</v>
          </cell>
          <cell r="E8218">
            <v>70</v>
          </cell>
          <cell r="F8218">
            <v>45940</v>
          </cell>
          <cell r="G8218" t="str">
            <v>（中铁六局呼和公司康新高速TJ4-2标）四川省甘孜藏族自治州康定市新都桥镇东俄罗三村中建八局搅拌站旁</v>
          </cell>
          <cell r="H8218" t="str">
            <v>许文刚</v>
          </cell>
          <cell r="I8218">
            <v>15848808186</v>
          </cell>
        </row>
        <row r="8219">
          <cell r="A8219" t="str">
            <v>德胜恒嘉</v>
          </cell>
          <cell r="B8219" t="str">
            <v>螺纹钢</v>
          </cell>
          <cell r="C8219" t="str">
            <v>HRB400EФ12*9m</v>
          </cell>
          <cell r="D8219" t="str">
            <v>吨</v>
          </cell>
          <cell r="E8219">
            <v>35</v>
          </cell>
          <cell r="F8219">
            <v>45940</v>
          </cell>
          <cell r="G8219" t="str">
            <v>（中铁六局呼和公司康新高速TJ4-2标）四川省甘孜藏族自治州康定市新都桥镇东俄罗三村中建八局搅拌站旁</v>
          </cell>
          <cell r="H8219" t="str">
            <v>许文刚</v>
          </cell>
          <cell r="I8219">
            <v>15848808186</v>
          </cell>
        </row>
        <row r="8220">
          <cell r="A8220" t="str">
            <v>德胜恒嘉</v>
          </cell>
          <cell r="B8220" t="str">
            <v>螺纹钢</v>
          </cell>
          <cell r="C8220" t="str">
            <v>HRB400E Φ28×9米</v>
          </cell>
          <cell r="D8220" t="str">
            <v>吨</v>
          </cell>
          <cell r="E8220">
            <v>35</v>
          </cell>
          <cell r="F8220">
            <v>45941</v>
          </cell>
          <cell r="G8220" t="str">
            <v>（自永1标八局二分公司二分部）自贡市沿滩区川南中小企业创业园(金川路东50米)</v>
          </cell>
          <cell r="H8220" t="str">
            <v>李锐</v>
          </cell>
          <cell r="I8220">
            <v>13890668545</v>
          </cell>
        </row>
        <row r="8221">
          <cell r="A8221" t="str">
            <v>德胜恒嘉</v>
          </cell>
          <cell r="B8221" t="str">
            <v>螺纹钢</v>
          </cell>
          <cell r="C8221" t="str">
            <v>HRB400E Φ28×9米</v>
          </cell>
          <cell r="D8221" t="str">
            <v>吨</v>
          </cell>
          <cell r="E8221">
            <v>70</v>
          </cell>
          <cell r="F8221">
            <v>45941</v>
          </cell>
          <cell r="G8221" t="str">
            <v>（自永1标八局二分公司钢筋棚）四川省自贡市大安区牛佛镇</v>
          </cell>
          <cell r="H8221" t="str">
            <v>王君杰</v>
          </cell>
          <cell r="I8221">
            <v>18919619850</v>
          </cell>
        </row>
        <row r="8222">
          <cell r="A8222" t="str">
            <v>德胜恒嘉</v>
          </cell>
          <cell r="B8222" t="str">
            <v>螺纹钢</v>
          </cell>
          <cell r="C8222" t="str">
            <v>HRB400E Φ32×9米</v>
          </cell>
          <cell r="D8222" t="str">
            <v>吨</v>
          </cell>
          <cell r="E8222">
            <v>35</v>
          </cell>
          <cell r="F8222">
            <v>45941</v>
          </cell>
          <cell r="G8222" t="str">
            <v>（自永1标八局二分公司钢筋棚）四川省自贡市大安区牛佛镇</v>
          </cell>
          <cell r="H8222" t="str">
            <v>王君杰</v>
          </cell>
          <cell r="I8222">
            <v>18919619850</v>
          </cell>
        </row>
        <row r="8223">
          <cell r="A8223" t="str">
            <v>德胜恒嘉</v>
          </cell>
          <cell r="B8223" t="str">
            <v>螺纹钢</v>
          </cell>
          <cell r="C8223" t="str">
            <v>HRB400E Φ28×9米</v>
          </cell>
          <cell r="D8223" t="str">
            <v>吨</v>
          </cell>
          <cell r="E8223">
            <v>35</v>
          </cell>
          <cell r="F8223">
            <v>45941</v>
          </cell>
          <cell r="G8223" t="str">
            <v>（自永2标九局西南分公司）四川省自贡市大安区刀关村先到钢筋棚过磅</v>
          </cell>
          <cell r="H8223" t="str">
            <v>高彦彬</v>
          </cell>
          <cell r="I8223">
            <v>13835906370</v>
          </cell>
        </row>
        <row r="8224">
          <cell r="A8224" t="str">
            <v>德胜恒嘉</v>
          </cell>
          <cell r="B8224" t="str">
            <v>螺纹钢</v>
          </cell>
          <cell r="C8224" t="str">
            <v>HRB400E Φ25×12米</v>
          </cell>
          <cell r="D8224" t="str">
            <v>吨</v>
          </cell>
          <cell r="E8224">
            <v>35</v>
          </cell>
          <cell r="F8224">
            <v>45941</v>
          </cell>
          <cell r="G8224" t="str">
            <v>（自永2标九局西南分公司）四川省自贡市大安区刀关村先到钢筋棚过磅</v>
          </cell>
          <cell r="H8224" t="str">
            <v>高彦彬</v>
          </cell>
          <cell r="I8224">
            <v>13835906370</v>
          </cell>
        </row>
        <row r="8225">
          <cell r="A8225" t="str">
            <v>润耀</v>
          </cell>
          <cell r="B8225" t="str">
            <v>螺纹钢</v>
          </cell>
          <cell r="C8225" t="str">
            <v>HRB400EФ28，12m</v>
          </cell>
          <cell r="D8225" t="str">
            <v>吨</v>
          </cell>
          <cell r="E8225">
            <v>35</v>
          </cell>
          <cell r="F8225">
            <v>45941</v>
          </cell>
          <cell r="G8225" t="str">
            <v>（中铁五局-成渝扩容3标）四川省资阳市雁江区伍隍镇铺子村雁江区X138</v>
          </cell>
          <cell r="H8225" t="str">
            <v>王健</v>
          </cell>
          <cell r="I8225">
            <v>17726168395</v>
          </cell>
        </row>
        <row r="8226">
          <cell r="A8226" t="str">
            <v>润耀</v>
          </cell>
          <cell r="B8226" t="str">
            <v>盘螺</v>
          </cell>
          <cell r="C8226" t="str">
            <v>HRB400EФ12</v>
          </cell>
          <cell r="D8226" t="str">
            <v>吨</v>
          </cell>
          <cell r="E8226">
            <v>18</v>
          </cell>
          <cell r="F8226">
            <v>45941</v>
          </cell>
          <cell r="G8226" t="str">
            <v>（中铁五局-成渝扩容3标）四川省资阳市雁江区伍隍镇铺子村雁江区X138</v>
          </cell>
          <cell r="H8226" t="str">
            <v>王健</v>
          </cell>
          <cell r="I8226">
            <v>17726168395</v>
          </cell>
        </row>
        <row r="8227">
          <cell r="A8227" t="str">
            <v>润耀</v>
          </cell>
          <cell r="B8227" t="str">
            <v>盘螺</v>
          </cell>
          <cell r="C8227" t="str">
            <v>HRB400EФ10</v>
          </cell>
          <cell r="D8227" t="str">
            <v>吨</v>
          </cell>
          <cell r="E8227">
            <v>18</v>
          </cell>
          <cell r="F8227">
            <v>45941</v>
          </cell>
          <cell r="G8227" t="str">
            <v>（中铁五局-成渝扩容3标）四川省资阳市雁江区伍隍镇铺子村雁江区X138</v>
          </cell>
          <cell r="H8227" t="str">
            <v>王健</v>
          </cell>
          <cell r="I8227">
            <v>17726168395</v>
          </cell>
        </row>
        <row r="8228">
          <cell r="A8228" t="str">
            <v>润耀</v>
          </cell>
          <cell r="B8228" t="str">
            <v>盘螺</v>
          </cell>
          <cell r="C8228" t="str">
            <v>HRB400EФ10</v>
          </cell>
          <cell r="D8228" t="str">
            <v>吨</v>
          </cell>
          <cell r="E8228">
            <v>70</v>
          </cell>
          <cell r="F8228">
            <v>45941</v>
          </cell>
          <cell r="G8228" t="str">
            <v>（中铁六局呼和公司康新高速TJ4-2标）四川省甘孜藏族自治州康定市新都桥镇东俄罗三村中建八局搅拌站旁</v>
          </cell>
          <cell r="H8228" t="str">
            <v>许文刚</v>
          </cell>
          <cell r="I8228">
            <v>15848808186</v>
          </cell>
        </row>
        <row r="8229">
          <cell r="A8229" t="str">
            <v>润耀</v>
          </cell>
          <cell r="B8229" t="str">
            <v>盘螺</v>
          </cell>
          <cell r="C8229" t="str">
            <v>HRB400E Φ8</v>
          </cell>
          <cell r="D8229" t="str">
            <v>吨</v>
          </cell>
          <cell r="E8229">
            <v>14</v>
          </cell>
          <cell r="F8229">
            <v>45941</v>
          </cell>
          <cell r="G8229" t="str">
            <v>(五冶建设空港兴城怡心街道83亩项目)成都市双流区怡心街道高峰社区一组剑和路一段空港兴城怡心街道83亩项目中国五冶项目部</v>
          </cell>
          <cell r="H8229" t="str">
            <v>王刚</v>
          </cell>
          <cell r="I8229">
            <v>15881190525</v>
          </cell>
        </row>
        <row r="8230">
          <cell r="A8230" t="str">
            <v>润耀</v>
          </cell>
          <cell r="B8230" t="str">
            <v>盘螺</v>
          </cell>
          <cell r="C8230" t="str">
            <v>HRB400E Φ10</v>
          </cell>
          <cell r="D8230" t="str">
            <v>吨</v>
          </cell>
          <cell r="E8230">
            <v>18</v>
          </cell>
          <cell r="F8230">
            <v>45941</v>
          </cell>
          <cell r="G8230" t="str">
            <v>(五冶建设空港兴城怡心街道83亩项目)成都市双流区怡心街道高峰社区一组剑和路一段空港兴城怡心街道83亩项目中国五冶项目部</v>
          </cell>
          <cell r="H8230" t="str">
            <v>王刚</v>
          </cell>
          <cell r="I8230">
            <v>15881190525</v>
          </cell>
        </row>
        <row r="8231">
          <cell r="A8231" t="str">
            <v>润耀</v>
          </cell>
          <cell r="B8231" t="str">
            <v>螺纹钢</v>
          </cell>
          <cell r="C8231" t="str">
            <v>HRB400E Φ12 9m</v>
          </cell>
          <cell r="D8231" t="str">
            <v>吨</v>
          </cell>
          <cell r="E8231">
            <v>15</v>
          </cell>
          <cell r="F8231">
            <v>45941</v>
          </cell>
          <cell r="G8231" t="str">
            <v>(五冶建设空港兴城怡心街道83亩项目)成都市双流区怡心街道高峰社区一组剑和路一段空港兴城怡心街道83亩项目中国五冶项目部</v>
          </cell>
          <cell r="H8231" t="str">
            <v>王刚</v>
          </cell>
          <cell r="I8231">
            <v>15881190525</v>
          </cell>
        </row>
        <row r="8232">
          <cell r="A8232" t="str">
            <v>润耀</v>
          </cell>
          <cell r="B8232" t="str">
            <v>螺纹钢</v>
          </cell>
          <cell r="C8232" t="str">
            <v>HRB400E Φ14 9m</v>
          </cell>
          <cell r="D8232" t="str">
            <v>吨</v>
          </cell>
          <cell r="E8232">
            <v>30</v>
          </cell>
          <cell r="F8232">
            <v>45941</v>
          </cell>
          <cell r="G8232" t="str">
            <v>(五冶建设空港兴城怡心街道83亩项目)成都市双流区怡心街道高峰社区一组剑和路一段空港兴城怡心街道83亩项目中国五冶项目部</v>
          </cell>
          <cell r="H8232" t="str">
            <v>王刚</v>
          </cell>
          <cell r="I8232">
            <v>15881190525</v>
          </cell>
        </row>
        <row r="8233">
          <cell r="A8233" t="str">
            <v>润耀</v>
          </cell>
          <cell r="B8233" t="str">
            <v>螺纹钢</v>
          </cell>
          <cell r="C8233" t="str">
            <v>HRB400E Φ16 9m</v>
          </cell>
          <cell r="D8233" t="str">
            <v>吨</v>
          </cell>
          <cell r="E8233">
            <v>15</v>
          </cell>
          <cell r="F8233">
            <v>45941</v>
          </cell>
          <cell r="G8233" t="str">
            <v>(五冶建设空港兴城怡心街道83亩项目)成都市双流区怡心街道高峰社区一组剑和路一段空港兴城怡心街道83亩项目中国五冶项目部</v>
          </cell>
          <cell r="H8233" t="str">
            <v>王刚</v>
          </cell>
          <cell r="I8233">
            <v>15881190525</v>
          </cell>
        </row>
        <row r="8234">
          <cell r="A8234" t="str">
            <v>润耀</v>
          </cell>
          <cell r="B8234" t="str">
            <v>螺纹钢</v>
          </cell>
          <cell r="C8234" t="str">
            <v>HRB400E Φ18 9m</v>
          </cell>
          <cell r="D8234" t="str">
            <v>吨</v>
          </cell>
          <cell r="E8234">
            <v>3</v>
          </cell>
          <cell r="F8234">
            <v>45941</v>
          </cell>
          <cell r="G8234" t="str">
            <v>(五冶建设空港兴城怡心街道83亩项目)成都市双流区怡心街道高峰社区一组剑和路一段空港兴城怡心街道83亩项目中国五冶项目部</v>
          </cell>
          <cell r="H8234" t="str">
            <v>王刚</v>
          </cell>
          <cell r="I8234">
            <v>15881190525</v>
          </cell>
        </row>
        <row r="8235">
          <cell r="A8235" t="str">
            <v>润耀</v>
          </cell>
          <cell r="B8235" t="str">
            <v>螺纹钢</v>
          </cell>
          <cell r="C8235" t="str">
            <v>HRB400E Φ20 9m</v>
          </cell>
          <cell r="D8235" t="str">
            <v>吨</v>
          </cell>
          <cell r="E8235">
            <v>3</v>
          </cell>
          <cell r="F8235">
            <v>45941</v>
          </cell>
          <cell r="G8235" t="str">
            <v>(五冶建设空港兴城怡心街道83亩项目)成都市双流区怡心街道高峰社区一组剑和路一段空港兴城怡心街道83亩项目中国五冶项目部</v>
          </cell>
          <cell r="H8235" t="str">
            <v>王刚</v>
          </cell>
          <cell r="I8235">
            <v>15881190525</v>
          </cell>
        </row>
        <row r="8236">
          <cell r="A8236" t="str">
            <v>润耀</v>
          </cell>
          <cell r="B8236" t="str">
            <v>螺纹钢</v>
          </cell>
          <cell r="C8236" t="str">
            <v>HRB400E Φ22 9m</v>
          </cell>
          <cell r="D8236" t="str">
            <v>吨</v>
          </cell>
          <cell r="E8236">
            <v>3</v>
          </cell>
          <cell r="F8236">
            <v>45941</v>
          </cell>
          <cell r="G8236" t="str">
            <v>(五冶建设空港兴城怡心街道83亩项目)成都市双流区怡心街道高峰社区一组剑和路一段空港兴城怡心街道83亩项目中国五冶项目部</v>
          </cell>
          <cell r="H8236" t="str">
            <v>王刚</v>
          </cell>
          <cell r="I8236">
            <v>15881190525</v>
          </cell>
        </row>
        <row r="8237">
          <cell r="A8237" t="str">
            <v>润耀</v>
          </cell>
          <cell r="B8237" t="str">
            <v>螺纹钢</v>
          </cell>
          <cell r="C8237" t="str">
            <v>HRB500E Φ14</v>
          </cell>
          <cell r="D8237" t="str">
            <v>吨</v>
          </cell>
          <cell r="E8237">
            <v>2.5</v>
          </cell>
          <cell r="F8237">
            <v>45941</v>
          </cell>
          <cell r="G8237" t="str">
            <v>(五冶建设空港兴城怡心街道83亩项目)成都市双流区怡心街道高峰社区一组剑和路一段空港兴城怡心街道83亩项目中国五冶项目部</v>
          </cell>
          <cell r="H8237" t="str">
            <v>王刚</v>
          </cell>
          <cell r="I8237">
            <v>15881190525</v>
          </cell>
        </row>
        <row r="8238">
          <cell r="A8238" t="str">
            <v>润耀</v>
          </cell>
          <cell r="B8238" t="str">
            <v>螺纹钢</v>
          </cell>
          <cell r="C8238" t="str">
            <v>HRB500E Φ18</v>
          </cell>
          <cell r="D8238" t="str">
            <v>吨</v>
          </cell>
          <cell r="E8238">
            <v>2.5</v>
          </cell>
          <cell r="F8238">
            <v>45941</v>
          </cell>
          <cell r="G8238" t="str">
            <v>(五冶建设空港兴城怡心街道83亩项目)成都市双流区怡心街道高峰社区一组剑和路一段空港兴城怡心街道83亩项目中国五冶项目部</v>
          </cell>
          <cell r="H8238" t="str">
            <v>王刚</v>
          </cell>
          <cell r="I8238">
            <v>15881190525</v>
          </cell>
        </row>
        <row r="8239">
          <cell r="A8239" t="str">
            <v>润耀</v>
          </cell>
          <cell r="B8239" t="str">
            <v>螺纹钢</v>
          </cell>
          <cell r="C8239" t="str">
            <v>HRB500E Φ20</v>
          </cell>
          <cell r="D8239" t="str">
            <v>吨</v>
          </cell>
          <cell r="E8239">
            <v>15</v>
          </cell>
          <cell r="F8239">
            <v>45941</v>
          </cell>
          <cell r="G8239" t="str">
            <v>(五冶建设空港兴城怡心街道83亩项目)成都市双流区怡心街道高峰社区一组剑和路一段空港兴城怡心街道83亩项目中国五冶项目部</v>
          </cell>
          <cell r="H8239" t="str">
            <v>王刚</v>
          </cell>
          <cell r="I8239">
            <v>15881190525</v>
          </cell>
        </row>
        <row r="8240">
          <cell r="A8240" t="str">
            <v>润耀</v>
          </cell>
          <cell r="B8240" t="str">
            <v>螺纹钢</v>
          </cell>
          <cell r="C8240" t="str">
            <v>HRB500E Φ22</v>
          </cell>
          <cell r="D8240" t="str">
            <v>吨</v>
          </cell>
          <cell r="E8240">
            <v>5</v>
          </cell>
          <cell r="F8240">
            <v>45941</v>
          </cell>
          <cell r="G8240" t="str">
            <v>(五冶建设空港兴城怡心街道83亩项目)成都市双流区怡心街道高峰社区一组剑和路一段空港兴城怡心街道83亩项目中国五冶项目部</v>
          </cell>
          <cell r="H8240" t="str">
            <v>王刚</v>
          </cell>
          <cell r="I8240">
            <v>15881190525</v>
          </cell>
        </row>
        <row r="8241">
          <cell r="A8241" t="str">
            <v>润耀</v>
          </cell>
          <cell r="B8241" t="str">
            <v>螺纹钢</v>
          </cell>
          <cell r="C8241" t="str">
            <v>HRB500E Φ25</v>
          </cell>
          <cell r="D8241" t="str">
            <v>吨</v>
          </cell>
          <cell r="E8241">
            <v>10</v>
          </cell>
          <cell r="F8241">
            <v>45941</v>
          </cell>
          <cell r="G8241" t="str">
            <v>(五冶建设空港兴城怡心街道83亩项目)成都市双流区怡心街道高峰社区一组剑和路一段空港兴城怡心街道83亩项目中国五冶项目部</v>
          </cell>
          <cell r="H8241" t="str">
            <v>王刚</v>
          </cell>
          <cell r="I8241">
            <v>15881190525</v>
          </cell>
        </row>
        <row r="8242">
          <cell r="A8242" t="str">
            <v>润耀</v>
          </cell>
          <cell r="B8242" t="str">
            <v>盘螺</v>
          </cell>
          <cell r="C8242" t="str">
            <v>HRB400E Φ6</v>
          </cell>
          <cell r="D8242" t="str">
            <v>吨</v>
          </cell>
          <cell r="E8242">
            <v>33.6</v>
          </cell>
          <cell r="F8242">
            <v>45941</v>
          </cell>
          <cell r="G8242" t="str">
            <v>（华西酒城南）成都市武侯区火车南站西路8号酒城南项目</v>
          </cell>
          <cell r="H8242" t="str">
            <v>龙耀宇</v>
          </cell>
          <cell r="I8242">
            <v>18384145895</v>
          </cell>
        </row>
        <row r="8243">
          <cell r="A8243" t="str">
            <v>润耀</v>
          </cell>
          <cell r="B8243" t="str">
            <v>盘螺</v>
          </cell>
          <cell r="C8243" t="str">
            <v>HRB400E Φ10</v>
          </cell>
          <cell r="D8243" t="str">
            <v>吨</v>
          </cell>
          <cell r="E8243">
            <v>10</v>
          </cell>
          <cell r="F8243">
            <v>45941</v>
          </cell>
          <cell r="G8243" t="str">
            <v>(宜宾兴港三江新区长江工业园保障性租赁住房建设项目-土建)四川省宜宾市翠屏区永善路南段宜宾市三江新区长江工业园区</v>
          </cell>
          <cell r="H8243" t="str">
            <v>赵元虎</v>
          </cell>
          <cell r="I8243">
            <v>13684167136</v>
          </cell>
        </row>
        <row r="8244">
          <cell r="A8244" t="str">
            <v>润耀</v>
          </cell>
          <cell r="B8244" t="str">
            <v>盘螺</v>
          </cell>
          <cell r="C8244" t="str">
            <v>HRB400E Φ12</v>
          </cell>
          <cell r="D8244" t="str">
            <v>吨</v>
          </cell>
          <cell r="E8244">
            <v>25</v>
          </cell>
          <cell r="F8244">
            <v>45941</v>
          </cell>
          <cell r="G8244" t="str">
            <v>(宜宾兴港三江新区长江工业园保障性租赁住房建设项目-土建)四川省宜宾市翠屏区永善路南段宜宾市三江新区长江工业园区</v>
          </cell>
          <cell r="H8244" t="str">
            <v>赵元虎</v>
          </cell>
          <cell r="I8244">
            <v>13684167136</v>
          </cell>
        </row>
        <row r="8245">
          <cell r="A8245" t="str">
            <v>润耀</v>
          </cell>
          <cell r="B8245" t="str">
            <v>盘螺</v>
          </cell>
          <cell r="C8245" t="str">
            <v>HRB400EФ10</v>
          </cell>
          <cell r="D8245" t="str">
            <v>吨</v>
          </cell>
          <cell r="E8245">
            <v>35</v>
          </cell>
          <cell r="F8245">
            <v>45941</v>
          </cell>
          <cell r="G8245" t="str">
            <v>（中核中原-温江北林医养综合体项目）四川省成都市温江区万春大道第三人民医院东</v>
          </cell>
          <cell r="H8245" t="str">
            <v>蔡杰</v>
          </cell>
          <cell r="I8245">
            <v>18875129329</v>
          </cell>
        </row>
        <row r="8246">
          <cell r="A8246" t="str">
            <v>润耀</v>
          </cell>
          <cell r="B8246" t="str">
            <v>螺纹钢</v>
          </cell>
          <cell r="C8246" t="str">
            <v>HRB400EФ12*9m</v>
          </cell>
          <cell r="D8246" t="str">
            <v>吨</v>
          </cell>
          <cell r="E8246">
            <v>35</v>
          </cell>
          <cell r="F8246">
            <v>45941</v>
          </cell>
          <cell r="G8246" t="str">
            <v>（中核中原-温江北林医养综合体项目）四川省成都市温江区万春大道第三人民医院东</v>
          </cell>
          <cell r="H8246" t="str">
            <v>蔡杰</v>
          </cell>
          <cell r="I8246">
            <v>18875129329</v>
          </cell>
        </row>
        <row r="8247">
          <cell r="A8247" t="str">
            <v>润耀</v>
          </cell>
          <cell r="B8247" t="str">
            <v>盘螺</v>
          </cell>
          <cell r="C8247" t="str">
            <v>HRB400EΦ8</v>
          </cell>
          <cell r="D8247" t="str">
            <v>吨</v>
          </cell>
          <cell r="E8247">
            <v>18</v>
          </cell>
          <cell r="F8247">
            <v>45941</v>
          </cell>
          <cell r="G8247" t="str">
            <v>（中核中原-温江光明苑三期项目）四川省成都市温江区金马街道光明苑三期项目</v>
          </cell>
          <cell r="H8247" t="str">
            <v>王生斌</v>
          </cell>
          <cell r="I8247">
            <v>15228858118</v>
          </cell>
        </row>
        <row r="8248">
          <cell r="A8248" t="str">
            <v>润耀</v>
          </cell>
          <cell r="B8248" t="str">
            <v>盘螺</v>
          </cell>
          <cell r="C8248" t="str">
            <v>HRB400EΦ10</v>
          </cell>
          <cell r="D8248" t="str">
            <v>吨</v>
          </cell>
          <cell r="E8248">
            <v>18</v>
          </cell>
          <cell r="F8248">
            <v>45941</v>
          </cell>
          <cell r="G8248" t="str">
            <v>（中核中原-温江光明苑三期项目）四川省成都市温江区金马街道光明苑三期项目</v>
          </cell>
          <cell r="H8248" t="str">
            <v>王生斌</v>
          </cell>
          <cell r="I8248">
            <v>15228858118</v>
          </cell>
        </row>
        <row r="8249">
          <cell r="A8249" t="str">
            <v>润耀</v>
          </cell>
          <cell r="B8249" t="str">
            <v>螺纹钢</v>
          </cell>
          <cell r="C8249" t="str">
            <v>HRB400EФ12*9m</v>
          </cell>
          <cell r="D8249" t="str">
            <v>吨</v>
          </cell>
          <cell r="E8249">
            <v>18</v>
          </cell>
          <cell r="F8249">
            <v>45941</v>
          </cell>
          <cell r="G8249" t="str">
            <v>（中核中原-温江光明苑三期项目）四川省成都市温江区金马街道光明苑三期项目</v>
          </cell>
          <cell r="H8249" t="str">
            <v>王生斌</v>
          </cell>
          <cell r="I8249">
            <v>15228858118</v>
          </cell>
        </row>
        <row r="8250">
          <cell r="A8250" t="str">
            <v>润耀</v>
          </cell>
          <cell r="B8250" t="str">
            <v>螺纹钢</v>
          </cell>
          <cell r="C8250" t="str">
            <v>HRB400EФ14*9m</v>
          </cell>
          <cell r="D8250" t="str">
            <v>吨</v>
          </cell>
          <cell r="E8250">
            <v>17</v>
          </cell>
          <cell r="F8250">
            <v>45941</v>
          </cell>
          <cell r="G8250" t="str">
            <v>（中核中原-温江光明苑三期项目）四川省成都市温江区金马街道光明苑三期项目</v>
          </cell>
          <cell r="H8250" t="str">
            <v>王生斌</v>
          </cell>
          <cell r="I8250">
            <v>15228858118</v>
          </cell>
        </row>
        <row r="8251">
          <cell r="A8251" t="str">
            <v>润耀</v>
          </cell>
          <cell r="B8251" t="str">
            <v>盘螺</v>
          </cell>
          <cell r="C8251" t="str">
            <v>HRB400EΦ8</v>
          </cell>
          <cell r="D8251" t="str">
            <v>吨</v>
          </cell>
          <cell r="E8251">
            <v>10</v>
          </cell>
          <cell r="F8251">
            <v>45941</v>
          </cell>
          <cell r="G8251" t="str">
            <v>（中核中原-温江光明苑三期项目）四川省成都市温江区金马街道光明苑三期项目</v>
          </cell>
          <cell r="H8251" t="str">
            <v>王生斌</v>
          </cell>
          <cell r="I8251">
            <v>15228858118</v>
          </cell>
        </row>
        <row r="8252">
          <cell r="A8252" t="str">
            <v>润耀</v>
          </cell>
          <cell r="B8252" t="str">
            <v>盘螺</v>
          </cell>
          <cell r="C8252" t="str">
            <v>HRB400EΦ10</v>
          </cell>
          <cell r="D8252" t="str">
            <v>吨</v>
          </cell>
          <cell r="E8252">
            <v>24</v>
          </cell>
          <cell r="F8252">
            <v>45941</v>
          </cell>
          <cell r="G8252" t="str">
            <v>（中核中原-温江光明苑三期项目）四川省成都市温江区金马街道光明苑三期项目</v>
          </cell>
          <cell r="H8252" t="str">
            <v>王生斌</v>
          </cell>
          <cell r="I8252">
            <v>15228858118</v>
          </cell>
        </row>
        <row r="8253">
          <cell r="A8253" t="str">
            <v>润耀</v>
          </cell>
          <cell r="B8253" t="str">
            <v>螺纹钢</v>
          </cell>
          <cell r="C8253" t="str">
            <v>HRB400EФ12*9m</v>
          </cell>
          <cell r="D8253" t="str">
            <v>吨</v>
          </cell>
          <cell r="E8253">
            <v>25</v>
          </cell>
          <cell r="F8253">
            <v>45941</v>
          </cell>
          <cell r="G8253" t="str">
            <v>（中核中原-温江光明苑三期项目）四川省成都市温江区金马街道光明苑三期项目</v>
          </cell>
          <cell r="H8253" t="str">
            <v>王生斌</v>
          </cell>
          <cell r="I8253">
            <v>15228858118</v>
          </cell>
        </row>
        <row r="8254">
          <cell r="A8254" t="str">
            <v>润耀</v>
          </cell>
          <cell r="B8254" t="str">
            <v>螺纹钢</v>
          </cell>
          <cell r="C8254" t="str">
            <v>HRB400EФ14*9m</v>
          </cell>
          <cell r="D8254" t="str">
            <v>吨</v>
          </cell>
          <cell r="E8254">
            <v>10</v>
          </cell>
          <cell r="F8254">
            <v>45941</v>
          </cell>
          <cell r="G8254" t="str">
            <v>（中核中原-温江光明苑三期项目）四川省成都市温江区金马街道光明苑三期项目</v>
          </cell>
          <cell r="H8254" t="str">
            <v>王生斌</v>
          </cell>
          <cell r="I8254">
            <v>15228858118</v>
          </cell>
        </row>
        <row r="8255">
          <cell r="A8255" t="str">
            <v>达钢</v>
          </cell>
          <cell r="B8255" t="str">
            <v>盘螺</v>
          </cell>
          <cell r="C8255" t="str">
            <v>HRB400E Φ8</v>
          </cell>
          <cell r="D8255" t="str">
            <v>吨</v>
          </cell>
          <cell r="E8255">
            <v>24</v>
          </cell>
          <cell r="F8255">
            <v>45941</v>
          </cell>
          <cell r="G8255" t="str">
            <v>（商投建工达州中医药科技园-4工区-10号楼）达州市通川区达州中医药职业学院犀牛大道北段</v>
          </cell>
          <cell r="H8255" t="str">
            <v>张扬</v>
          </cell>
          <cell r="I8255">
            <v>18381904567</v>
          </cell>
        </row>
        <row r="8256">
          <cell r="A8256" t="str">
            <v>达钢</v>
          </cell>
          <cell r="B8256" t="str">
            <v>螺纹钢</v>
          </cell>
          <cell r="C8256" t="str">
            <v>HRB400E Φ25 9m</v>
          </cell>
          <cell r="D8256" t="str">
            <v>吨</v>
          </cell>
          <cell r="E8256">
            <v>12</v>
          </cell>
          <cell r="F8256">
            <v>45941</v>
          </cell>
          <cell r="G8256" t="str">
            <v>（商投建工达州中医药科技园-4工区-10号楼）达州市通川区达州中医药职业学院犀牛大道北段</v>
          </cell>
          <cell r="H8256" t="str">
            <v>张扬</v>
          </cell>
          <cell r="I8256">
            <v>18381904567</v>
          </cell>
        </row>
        <row r="8257">
          <cell r="A8257" t="str">
            <v>达钢</v>
          </cell>
          <cell r="B8257" t="str">
            <v>螺纹钢</v>
          </cell>
          <cell r="C8257" t="str">
            <v>HRB500E Φ25</v>
          </cell>
          <cell r="D8257" t="str">
            <v>吨</v>
          </cell>
          <cell r="E8257">
            <v>21</v>
          </cell>
          <cell r="F8257">
            <v>45941</v>
          </cell>
          <cell r="G8257" t="str">
            <v>（商投建工达州中医药科技园-4工区-10号楼）达州市通川区达州中医药职业学院犀牛大道北段</v>
          </cell>
          <cell r="H8257" t="str">
            <v>张扬</v>
          </cell>
          <cell r="I8257">
            <v>18381904567</v>
          </cell>
        </row>
        <row r="8258">
          <cell r="A8258" t="str">
            <v>泸钢</v>
          </cell>
          <cell r="B8258" t="str">
            <v>螺纹钢</v>
          </cell>
          <cell r="C8258" t="str">
            <v>HRB400E Φ16 9m</v>
          </cell>
          <cell r="D8258" t="str">
            <v>吨</v>
          </cell>
          <cell r="E8258">
            <v>35</v>
          </cell>
          <cell r="F8258">
            <v>45941</v>
          </cell>
          <cell r="G8258" t="str">
            <v>(五冶钢构龙泉东洪片区70亩住宅、商业及配套工程项目二标段)成都市龙泉驿外东洪路地铁2号线惠王陵地铁C口</v>
          </cell>
          <cell r="H8258" t="str">
            <v>蒋嗣伟</v>
          </cell>
          <cell r="I8258">
            <v>15014331252</v>
          </cell>
        </row>
        <row r="8259">
          <cell r="A8259" t="str">
            <v>泸钢</v>
          </cell>
          <cell r="B8259" t="str">
            <v>螺纹钢</v>
          </cell>
          <cell r="C8259" t="str">
            <v>HRB400E Φ18 9m</v>
          </cell>
          <cell r="D8259" t="str">
            <v>吨</v>
          </cell>
          <cell r="E8259">
            <v>20</v>
          </cell>
          <cell r="F8259">
            <v>45941</v>
          </cell>
          <cell r="G8259" t="str">
            <v>(五冶钢构龙泉东洪片区70亩住宅、商业及配套工程项目二标段)成都市龙泉驿外东洪路地铁2号线惠王陵地铁C口</v>
          </cell>
          <cell r="H8259" t="str">
            <v>蒋嗣伟</v>
          </cell>
          <cell r="I8259">
            <v>15014331252</v>
          </cell>
        </row>
        <row r="8260">
          <cell r="A8260" t="str">
            <v>泸钢</v>
          </cell>
          <cell r="B8260" t="str">
            <v>螺纹钢</v>
          </cell>
          <cell r="C8260" t="str">
            <v>HRB400E Φ22 9m</v>
          </cell>
          <cell r="D8260" t="str">
            <v>吨</v>
          </cell>
          <cell r="E8260">
            <v>12</v>
          </cell>
          <cell r="F8260">
            <v>45941</v>
          </cell>
          <cell r="G8260" t="str">
            <v>(五冶钢构龙泉东洪片区70亩住宅、商业及配套工程项目二标段)成都市龙泉驿外东洪路地铁2号线惠王陵地铁C口</v>
          </cell>
          <cell r="H8260" t="str">
            <v>蒋嗣伟</v>
          </cell>
          <cell r="I8260">
            <v>15014331252</v>
          </cell>
        </row>
        <row r="8261">
          <cell r="A8261" t="str">
            <v>泸钢</v>
          </cell>
          <cell r="B8261" t="str">
            <v>螺纹钢</v>
          </cell>
          <cell r="C8261" t="str">
            <v>HRB500E Φ22</v>
          </cell>
          <cell r="D8261" t="str">
            <v>吨</v>
          </cell>
          <cell r="E8261">
            <v>3</v>
          </cell>
          <cell r="F8261">
            <v>45941</v>
          </cell>
          <cell r="G8261" t="str">
            <v>(五冶钢构龙泉东洪片区70亩住宅、商业及配套工程项目二标段)成都市龙泉驿外东洪路地铁2号线惠王陵地铁C口</v>
          </cell>
          <cell r="H8261" t="str">
            <v>蒋嗣伟</v>
          </cell>
          <cell r="I8261">
            <v>15014331252</v>
          </cell>
        </row>
        <row r="8262">
          <cell r="A8262" t="str">
            <v>泸钢</v>
          </cell>
          <cell r="B8262" t="str">
            <v>盘螺</v>
          </cell>
          <cell r="C8262" t="str">
            <v>HRB400E Φ10</v>
          </cell>
          <cell r="D8262" t="str">
            <v>吨</v>
          </cell>
          <cell r="E8262">
            <v>30</v>
          </cell>
          <cell r="F8262">
            <v>45941</v>
          </cell>
          <cell r="G8262" t="str">
            <v>(五冶钢构龙泉东洪片区70亩住宅、商业及配套工程项目一标段)成都市龙泉驿外东洪路地铁2号线惠王陵地铁C口</v>
          </cell>
          <cell r="H8262" t="str">
            <v>邹爱国</v>
          </cell>
          <cell r="I8262">
            <v>13540231225</v>
          </cell>
        </row>
        <row r="8263">
          <cell r="A8263" t="str">
            <v>泸钢</v>
          </cell>
          <cell r="B8263" t="str">
            <v>螺纹钢</v>
          </cell>
          <cell r="C8263" t="str">
            <v>HRB400E Φ12 9m</v>
          </cell>
          <cell r="D8263" t="str">
            <v>吨</v>
          </cell>
          <cell r="E8263">
            <v>75</v>
          </cell>
          <cell r="F8263">
            <v>45941</v>
          </cell>
          <cell r="G8263" t="str">
            <v>(五冶钢构龙泉东洪片区70亩住宅、商业及配套工程项目一标段)成都市龙泉驿外东洪路地铁2号线惠王陵地铁C口</v>
          </cell>
          <cell r="H8263" t="str">
            <v>邹爱国</v>
          </cell>
          <cell r="I8263">
            <v>13540231225</v>
          </cell>
        </row>
        <row r="8264">
          <cell r="A8264" t="str">
            <v>泸钢</v>
          </cell>
          <cell r="B8264" t="str">
            <v>螺纹钢</v>
          </cell>
          <cell r="C8264" t="str">
            <v>HRB400E Φ14 9m</v>
          </cell>
          <cell r="D8264" t="str">
            <v>吨</v>
          </cell>
          <cell r="E8264">
            <v>13</v>
          </cell>
          <cell r="F8264">
            <v>45941</v>
          </cell>
          <cell r="G8264" t="str">
            <v>(五冶钢构龙泉东洪片区70亩住宅、商业及配套工程项目一标段)成都市龙泉驿外东洪路地铁2号线惠王陵地铁C口</v>
          </cell>
          <cell r="H8264" t="str">
            <v>邹爱国</v>
          </cell>
          <cell r="I8264">
            <v>13540231225</v>
          </cell>
        </row>
        <row r="8265">
          <cell r="A8265" t="str">
            <v>泸钢</v>
          </cell>
          <cell r="B8265" t="str">
            <v>螺纹钢</v>
          </cell>
          <cell r="C8265" t="str">
            <v>HRB400E Φ16 9m</v>
          </cell>
          <cell r="D8265" t="str">
            <v>吨</v>
          </cell>
          <cell r="E8265">
            <v>16</v>
          </cell>
          <cell r="F8265">
            <v>45941</v>
          </cell>
          <cell r="G8265" t="str">
            <v>(五冶钢构龙泉东洪片区70亩住宅、商业及配套工程项目一标段)成都市龙泉驿外东洪路地铁2号线惠王陵地铁C口</v>
          </cell>
          <cell r="H8265" t="str">
            <v>邹爱国</v>
          </cell>
          <cell r="I8265">
            <v>13540231225</v>
          </cell>
        </row>
        <row r="8266">
          <cell r="A8266" t="str">
            <v>泸钢</v>
          </cell>
          <cell r="B8266" t="str">
            <v>螺纹钢</v>
          </cell>
          <cell r="C8266" t="str">
            <v>HRB400E Φ18 9m</v>
          </cell>
          <cell r="D8266" t="str">
            <v>吨</v>
          </cell>
          <cell r="E8266">
            <v>20</v>
          </cell>
          <cell r="F8266">
            <v>45941</v>
          </cell>
          <cell r="G8266" t="str">
            <v>(五冶钢构龙泉东洪片区70亩住宅、商业及配套工程项目一标段)成都市龙泉驿外东洪路地铁2号线惠王陵地铁C口</v>
          </cell>
          <cell r="H8266" t="str">
            <v>邹爱国</v>
          </cell>
          <cell r="I8266">
            <v>13540231225</v>
          </cell>
        </row>
        <row r="8267">
          <cell r="A8267" t="str">
            <v>泸钢</v>
          </cell>
          <cell r="B8267" t="str">
            <v>螺纹钢</v>
          </cell>
          <cell r="C8267" t="str">
            <v>HRB400E Φ20 9m</v>
          </cell>
          <cell r="D8267" t="str">
            <v>吨</v>
          </cell>
          <cell r="E8267">
            <v>28</v>
          </cell>
          <cell r="F8267">
            <v>45941</v>
          </cell>
          <cell r="G8267" t="str">
            <v>(五冶钢构龙泉东洪片区70亩住宅、商业及配套工程项目一标段)成都市龙泉驿外东洪路地铁2号线惠王陵地铁C口</v>
          </cell>
          <cell r="H8267" t="str">
            <v>邹爱国</v>
          </cell>
          <cell r="I8267">
            <v>13540231225</v>
          </cell>
        </row>
        <row r="8268">
          <cell r="A8268" t="str">
            <v>泸钢</v>
          </cell>
          <cell r="B8268" t="str">
            <v>螺纹钢</v>
          </cell>
          <cell r="C8268" t="str">
            <v>HRB400E Φ22 9m</v>
          </cell>
          <cell r="D8268" t="str">
            <v>吨</v>
          </cell>
          <cell r="E8268">
            <v>36</v>
          </cell>
          <cell r="F8268">
            <v>45941</v>
          </cell>
          <cell r="G8268" t="str">
            <v>(五冶钢构龙泉东洪片区70亩住宅、商业及配套工程项目一标段)成都市龙泉驿外东洪路地铁2号线惠王陵地铁C口</v>
          </cell>
          <cell r="H8268" t="str">
            <v>邹爱国</v>
          </cell>
          <cell r="I8268">
            <v>13540231225</v>
          </cell>
        </row>
        <row r="8269">
          <cell r="A8269" t="str">
            <v>泸钢</v>
          </cell>
          <cell r="B8269" t="str">
            <v>螺纹钢</v>
          </cell>
          <cell r="C8269" t="str">
            <v>HRB400E Φ25 9m</v>
          </cell>
          <cell r="D8269" t="str">
            <v>吨</v>
          </cell>
          <cell r="E8269">
            <v>8</v>
          </cell>
          <cell r="F8269">
            <v>45941</v>
          </cell>
          <cell r="G8269" t="str">
            <v>(五冶钢构龙泉东洪片区70亩住宅、商业及配套工程项目一标段)成都市龙泉驿外东洪路地铁2号线惠王陵地铁C口</v>
          </cell>
          <cell r="H8269" t="str">
            <v>邹爱国</v>
          </cell>
          <cell r="I8269">
            <v>13540231225</v>
          </cell>
        </row>
        <row r="8270">
          <cell r="A8270" t="str">
            <v>泸钢</v>
          </cell>
          <cell r="B8270" t="str">
            <v>盘螺</v>
          </cell>
          <cell r="C8270" t="str">
            <v>HRB400E Φ10</v>
          </cell>
          <cell r="D8270" t="str">
            <v>吨</v>
          </cell>
          <cell r="E8270">
            <v>35</v>
          </cell>
          <cell r="F8270">
            <v>45941</v>
          </cell>
          <cell r="G8270" t="str">
            <v>(五冶钢构龙泉东洪片区85亩住宅、商业及配套工程项目二标段)成都市龙泉驿外东洪路地铁2号线惠王陵地铁C口</v>
          </cell>
          <cell r="H8270" t="str">
            <v>李渊</v>
          </cell>
          <cell r="I8270">
            <v>18381013849</v>
          </cell>
        </row>
        <row r="8271">
          <cell r="A8271" t="str">
            <v>泸钢</v>
          </cell>
          <cell r="B8271" t="str">
            <v>螺纹钢</v>
          </cell>
          <cell r="C8271" t="str">
            <v>HRB400E Φ14 9m</v>
          </cell>
          <cell r="D8271" t="str">
            <v>吨</v>
          </cell>
          <cell r="E8271">
            <v>35</v>
          </cell>
          <cell r="F8271">
            <v>45941</v>
          </cell>
          <cell r="G8271" t="str">
            <v>(五冶钢构龙泉东洪片区85亩住宅、商业及配套工程项目二标段)成都市龙泉驿外东洪路地铁2号线惠王陵地铁C口</v>
          </cell>
          <cell r="H8271" t="str">
            <v>李渊</v>
          </cell>
          <cell r="I8271">
            <v>18381013849</v>
          </cell>
        </row>
        <row r="8272">
          <cell r="A8272" t="str">
            <v>泸钢</v>
          </cell>
          <cell r="B8272" t="str">
            <v>螺纹钢</v>
          </cell>
          <cell r="C8272" t="str">
            <v>HRB400E Φ20 9m</v>
          </cell>
          <cell r="D8272" t="str">
            <v>吨</v>
          </cell>
          <cell r="E8272">
            <v>25</v>
          </cell>
          <cell r="F8272">
            <v>45941</v>
          </cell>
          <cell r="G8272" t="str">
            <v>(五冶钢构龙泉东洪片区85亩住宅、商业及配套工程项目二标段)成都市龙泉驿外东洪路地铁2号线惠王陵地铁C口</v>
          </cell>
          <cell r="H8272" t="str">
            <v>李渊</v>
          </cell>
          <cell r="I8272">
            <v>18381013849</v>
          </cell>
        </row>
        <row r="8273">
          <cell r="A8273" t="str">
            <v>泸钢</v>
          </cell>
          <cell r="B8273" t="str">
            <v>螺纹钢</v>
          </cell>
          <cell r="C8273" t="str">
            <v>HRB400E Φ22 9m</v>
          </cell>
          <cell r="D8273" t="str">
            <v>吨</v>
          </cell>
          <cell r="E8273">
            <v>21</v>
          </cell>
          <cell r="F8273">
            <v>45941</v>
          </cell>
          <cell r="G8273" t="str">
            <v>(五冶钢构龙泉东洪片区85亩住宅、商业及配套工程项目二标段)成都市龙泉驿外东洪路地铁2号线惠王陵地铁C口</v>
          </cell>
          <cell r="H8273" t="str">
            <v>李渊</v>
          </cell>
          <cell r="I8273">
            <v>18381013849</v>
          </cell>
        </row>
        <row r="8274">
          <cell r="A8274" t="str">
            <v>泸钢</v>
          </cell>
          <cell r="B8274" t="str">
            <v>螺纹钢</v>
          </cell>
          <cell r="C8274" t="str">
            <v>HRB400E Φ25 9m</v>
          </cell>
          <cell r="D8274" t="str">
            <v>吨</v>
          </cell>
          <cell r="E8274">
            <v>9</v>
          </cell>
          <cell r="F8274">
            <v>45941</v>
          </cell>
          <cell r="G8274" t="str">
            <v>(五冶钢构龙泉东洪片区85亩住宅、商业及配套工程项目二标段)成都市龙泉驿外东洪路地铁2号线惠王陵地铁C口</v>
          </cell>
          <cell r="H8274" t="str">
            <v>李渊</v>
          </cell>
          <cell r="I8274">
            <v>18381013849</v>
          </cell>
        </row>
        <row r="8275">
          <cell r="A8275" t="str">
            <v>泸钢</v>
          </cell>
          <cell r="B8275" t="str">
            <v>盘螺</v>
          </cell>
          <cell r="C8275" t="str">
            <v>HRB400E Φ6</v>
          </cell>
          <cell r="D8275" t="str">
            <v>吨</v>
          </cell>
          <cell r="E8275">
            <v>8</v>
          </cell>
          <cell r="F8275">
            <v>45941</v>
          </cell>
          <cell r="G8275" t="str">
            <v>(五冶钢构龙泉东洪片区85亩住宅、商业及配套工程项目三标段)成都市龙泉驿外东洪路地铁2号线惠王陵地铁C口</v>
          </cell>
          <cell r="H8275" t="str">
            <v>王军宝</v>
          </cell>
          <cell r="I8275">
            <v>13889142392</v>
          </cell>
        </row>
        <row r="8276">
          <cell r="A8276" t="str">
            <v>泸钢</v>
          </cell>
          <cell r="B8276" t="str">
            <v>螺纹钢</v>
          </cell>
          <cell r="C8276" t="str">
            <v>HRB400E Φ12 9m</v>
          </cell>
          <cell r="D8276" t="str">
            <v>吨</v>
          </cell>
          <cell r="E8276">
            <v>30</v>
          </cell>
          <cell r="F8276">
            <v>45941</v>
          </cell>
          <cell r="G8276" t="str">
            <v>(五冶钢构龙泉东洪片区85亩住宅、商业及配套工程项目三标段)成都市龙泉驿外东洪路地铁2号线惠王陵地铁C口</v>
          </cell>
          <cell r="H8276" t="str">
            <v>王军宝</v>
          </cell>
          <cell r="I8276">
            <v>13889142392</v>
          </cell>
        </row>
        <row r="8277">
          <cell r="A8277" t="str">
            <v>泸钢</v>
          </cell>
          <cell r="B8277" t="str">
            <v>螺纹钢</v>
          </cell>
          <cell r="C8277" t="str">
            <v>HRB400E Φ14 9m</v>
          </cell>
          <cell r="D8277" t="str">
            <v>吨</v>
          </cell>
          <cell r="E8277">
            <v>6</v>
          </cell>
          <cell r="F8277">
            <v>45941</v>
          </cell>
          <cell r="G8277" t="str">
            <v>(五冶钢构龙泉东洪片区85亩住宅、商业及配套工程项目三标段)成都市龙泉驿外东洪路地铁2号线惠王陵地铁C口</v>
          </cell>
          <cell r="H8277" t="str">
            <v>王军宝</v>
          </cell>
          <cell r="I8277">
            <v>13889142392</v>
          </cell>
        </row>
        <row r="8278">
          <cell r="A8278" t="str">
            <v>泸钢</v>
          </cell>
          <cell r="B8278" t="str">
            <v>螺纹钢</v>
          </cell>
          <cell r="C8278" t="str">
            <v>HRB400E Φ16 9m</v>
          </cell>
          <cell r="D8278" t="str">
            <v>吨</v>
          </cell>
          <cell r="E8278">
            <v>10</v>
          </cell>
          <cell r="F8278">
            <v>45941</v>
          </cell>
          <cell r="G8278" t="str">
            <v>(五冶钢构龙泉东洪片区85亩住宅、商业及配套工程项目三标段)成都市龙泉驿外东洪路地铁2号线惠王陵地铁C口</v>
          </cell>
          <cell r="H8278" t="str">
            <v>王军宝</v>
          </cell>
          <cell r="I8278">
            <v>13889142392</v>
          </cell>
        </row>
        <row r="8279">
          <cell r="A8279" t="str">
            <v>泸钢</v>
          </cell>
          <cell r="B8279" t="str">
            <v>螺纹钢</v>
          </cell>
          <cell r="C8279" t="str">
            <v>HRB400E Φ18 9m</v>
          </cell>
          <cell r="D8279" t="str">
            <v>吨</v>
          </cell>
          <cell r="E8279">
            <v>14</v>
          </cell>
          <cell r="F8279">
            <v>45941</v>
          </cell>
          <cell r="G8279" t="str">
            <v>(五冶钢构龙泉东洪片区85亩住宅、商业及配套工程项目三标段)成都市龙泉驿外东洪路地铁2号线惠王陵地铁C口</v>
          </cell>
          <cell r="H8279" t="str">
            <v>王军宝</v>
          </cell>
          <cell r="I8279">
            <v>13889142392</v>
          </cell>
        </row>
        <row r="8280">
          <cell r="A8280" t="str">
            <v>泸钢</v>
          </cell>
          <cell r="B8280" t="str">
            <v>螺纹钢</v>
          </cell>
          <cell r="C8280" t="str">
            <v>HRB400E Φ20 9m</v>
          </cell>
          <cell r="D8280" t="str">
            <v>吨</v>
          </cell>
          <cell r="E8280">
            <v>15</v>
          </cell>
          <cell r="F8280">
            <v>45941</v>
          </cell>
          <cell r="G8280" t="str">
            <v>(五冶钢构龙泉东洪片区85亩住宅、商业及配套工程项目三标段)成都市龙泉驿外东洪路地铁2号线惠王陵地铁C口</v>
          </cell>
          <cell r="H8280" t="str">
            <v>王军宝</v>
          </cell>
          <cell r="I8280">
            <v>13889142392</v>
          </cell>
        </row>
        <row r="8281">
          <cell r="A8281" t="str">
            <v>泸钢</v>
          </cell>
          <cell r="B8281" t="str">
            <v>螺纹钢</v>
          </cell>
          <cell r="C8281" t="str">
            <v>HRB400E Φ22 9m</v>
          </cell>
          <cell r="D8281" t="str">
            <v>吨</v>
          </cell>
          <cell r="E8281">
            <v>8</v>
          </cell>
          <cell r="F8281">
            <v>45941</v>
          </cell>
          <cell r="G8281" t="str">
            <v>(五冶钢构龙泉东洪片区85亩住宅、商业及配套工程项目三标段)成都市龙泉驿外东洪路地铁2号线惠王陵地铁C口</v>
          </cell>
          <cell r="H8281" t="str">
            <v>王军宝</v>
          </cell>
          <cell r="I8281">
            <v>13889142392</v>
          </cell>
        </row>
        <row r="8282">
          <cell r="A8282" t="str">
            <v>泸钢</v>
          </cell>
          <cell r="B8282" t="str">
            <v>螺纹钢</v>
          </cell>
          <cell r="C8282" t="str">
            <v>HRB400E Φ25 9m</v>
          </cell>
          <cell r="D8282" t="str">
            <v>吨</v>
          </cell>
          <cell r="E8282">
            <v>2</v>
          </cell>
          <cell r="F8282">
            <v>45941</v>
          </cell>
          <cell r="G8282" t="str">
            <v>(五冶钢构龙泉东洪片区85亩住宅、商业及配套工程项目三标段)成都市龙泉驿外东洪路地铁2号线惠王陵地铁C口</v>
          </cell>
          <cell r="H8282" t="str">
            <v>王军宝</v>
          </cell>
          <cell r="I8282">
            <v>13889142392</v>
          </cell>
        </row>
        <row r="8283">
          <cell r="A8283" t="str">
            <v>泸钢</v>
          </cell>
          <cell r="B8283" t="str">
            <v>盘螺</v>
          </cell>
          <cell r="C8283" t="str">
            <v>HRB400E Φ10</v>
          </cell>
          <cell r="D8283" t="str">
            <v>吨</v>
          </cell>
          <cell r="E8283">
            <v>35</v>
          </cell>
          <cell r="F8283">
            <v>45941</v>
          </cell>
          <cell r="G8283" t="str">
            <v>(五冶钢构龙泉东洪片区70亩住宅、商业及配套工程项目二标段)成都市龙泉驿外东洪路地铁2号线惠王陵地铁C口</v>
          </cell>
          <cell r="H8283" t="str">
            <v>蒋嗣伟</v>
          </cell>
          <cell r="I8283">
            <v>15014331252</v>
          </cell>
        </row>
        <row r="8284">
          <cell r="A8284" t="str">
            <v>润耀</v>
          </cell>
          <cell r="B8284" t="str">
            <v>螺纹钢</v>
          </cell>
          <cell r="C8284" t="str">
            <v>HRB500EФ25*9m</v>
          </cell>
          <cell r="D8284" t="str">
            <v>吨</v>
          </cell>
          <cell r="E8284">
            <v>35</v>
          </cell>
          <cell r="F8284">
            <v>45942</v>
          </cell>
          <cell r="G8284" t="str">
            <v>（中核中原-温江北林医养综合体项目）四川省成都市温江区万春大道第三人民医院东</v>
          </cell>
          <cell r="H8284" t="str">
            <v>蔡杰</v>
          </cell>
          <cell r="I8284">
            <v>18875129329</v>
          </cell>
        </row>
        <row r="8285">
          <cell r="A8285" t="str">
            <v>润耀（代）</v>
          </cell>
          <cell r="B8285" t="str">
            <v>盘圆</v>
          </cell>
          <cell r="C8285" t="str">
            <v>HPB300Ф6</v>
          </cell>
          <cell r="D8285" t="str">
            <v>吨</v>
          </cell>
          <cell r="E8285">
            <v>2</v>
          </cell>
          <cell r="F8285">
            <v>45942</v>
          </cell>
          <cell r="G8285" t="str">
            <v>（成铁西物-吴场实训基地新建大机模驾实训房项目）四川省乐山市夹江县吴场镇</v>
          </cell>
          <cell r="H8285" t="str">
            <v>黄永福</v>
          </cell>
          <cell r="I8285" t="str">
            <v>15982823571</v>
          </cell>
        </row>
        <row r="8286">
          <cell r="A8286" t="str">
            <v>润耀（代）</v>
          </cell>
          <cell r="B8286" t="str">
            <v>盘螺</v>
          </cell>
          <cell r="C8286" t="str">
            <v>HRB400EФ8</v>
          </cell>
          <cell r="D8286" t="str">
            <v>吨</v>
          </cell>
          <cell r="E8286">
            <v>2</v>
          </cell>
          <cell r="F8286">
            <v>45942</v>
          </cell>
          <cell r="G8286" t="str">
            <v>（成铁西物-吴场实训基地新建大机模驾实训房项目）四川省乐山市夹江县吴场镇</v>
          </cell>
          <cell r="H8286" t="str">
            <v>黄永福</v>
          </cell>
          <cell r="I8286" t="str">
            <v>15982823571</v>
          </cell>
        </row>
        <row r="8287">
          <cell r="A8287" t="str">
            <v>润耀（代）</v>
          </cell>
          <cell r="B8287" t="str">
            <v>螺纹钢</v>
          </cell>
          <cell r="C8287" t="str">
            <v>HRB400EФ12*9m</v>
          </cell>
          <cell r="D8287" t="str">
            <v>吨</v>
          </cell>
          <cell r="E8287">
            <v>4</v>
          </cell>
          <cell r="F8287">
            <v>45942</v>
          </cell>
          <cell r="G8287" t="str">
            <v>（成铁西物-吴场实训基地新建大机模驾实训房项目）四川省乐山市夹江县吴场镇</v>
          </cell>
          <cell r="H8287" t="str">
            <v>黄永福</v>
          </cell>
          <cell r="I8287" t="str">
            <v>15982823571</v>
          </cell>
        </row>
        <row r="8288">
          <cell r="A8288" t="str">
            <v>润耀（代）</v>
          </cell>
          <cell r="B8288" t="str">
            <v>螺纹钢</v>
          </cell>
          <cell r="C8288" t="str">
            <v>HRB400EФ16*9m</v>
          </cell>
          <cell r="D8288" t="str">
            <v>吨</v>
          </cell>
          <cell r="E8288">
            <v>2</v>
          </cell>
          <cell r="F8288">
            <v>45942</v>
          </cell>
          <cell r="G8288" t="str">
            <v>（成铁西物-吴场实训基地新建大机模驾实训房项目）四川省乐山市夹江县吴场镇</v>
          </cell>
          <cell r="H8288" t="str">
            <v>黄永福</v>
          </cell>
          <cell r="I8288" t="str">
            <v>15982823571</v>
          </cell>
        </row>
        <row r="8289">
          <cell r="A8289" t="str">
            <v>润耀（代）</v>
          </cell>
          <cell r="B8289" t="str">
            <v>螺纹钢</v>
          </cell>
          <cell r="C8289" t="str">
            <v>HRB400EФ20*9m</v>
          </cell>
          <cell r="D8289" t="str">
            <v>吨</v>
          </cell>
          <cell r="E8289">
            <v>2</v>
          </cell>
          <cell r="F8289">
            <v>45942</v>
          </cell>
          <cell r="G8289" t="str">
            <v>（成铁西物-吴场实训基地新建大机模驾实训房项目）四川省乐山市夹江县吴场镇</v>
          </cell>
          <cell r="H8289" t="str">
            <v>黄永福</v>
          </cell>
          <cell r="I8289" t="str">
            <v>15982823571</v>
          </cell>
        </row>
        <row r="8290">
          <cell r="A8290" t="str">
            <v>润耀（代）</v>
          </cell>
          <cell r="B8290" t="str">
            <v>螺纹钢</v>
          </cell>
          <cell r="C8290" t="str">
            <v>HRB400EФ22*9m</v>
          </cell>
          <cell r="D8290" t="str">
            <v>吨</v>
          </cell>
          <cell r="E8290">
            <v>2</v>
          </cell>
          <cell r="F8290">
            <v>45942</v>
          </cell>
          <cell r="G8290" t="str">
            <v>（成铁西物-吴场实训基地新建大机模驾实训房项目）四川省乐山市夹江县吴场镇</v>
          </cell>
          <cell r="H8290" t="str">
            <v>黄永福</v>
          </cell>
          <cell r="I8290" t="str">
            <v>15982823571</v>
          </cell>
        </row>
        <row r="8291">
          <cell r="A8291" t="str">
            <v>润耀</v>
          </cell>
          <cell r="B8291" t="str">
            <v>螺纹钢</v>
          </cell>
          <cell r="C8291" t="str">
            <v>HRB400EФ25*9m</v>
          </cell>
          <cell r="D8291" t="str">
            <v>吨</v>
          </cell>
          <cell r="E8291">
            <v>35</v>
          </cell>
          <cell r="F8291">
            <v>45942</v>
          </cell>
          <cell r="G8291" t="str">
            <v>（中铁三局集团有限公司成绵乐客专乐山站站房改扩建项目经理部）四川省乐山市市中区瑞祥路与至乐路交叉口西侧</v>
          </cell>
          <cell r="H8291" t="str">
            <v>王鹏</v>
          </cell>
          <cell r="I8291" t="str">
            <v>153 4056 0935</v>
          </cell>
        </row>
        <row r="8292">
          <cell r="A8292" t="str">
            <v>润耀</v>
          </cell>
          <cell r="B8292" t="str">
            <v>螺纹钢</v>
          </cell>
          <cell r="C8292" t="str">
            <v>HRB400EФ28*9m</v>
          </cell>
          <cell r="D8292" t="str">
            <v>吨</v>
          </cell>
          <cell r="E8292">
            <v>35</v>
          </cell>
          <cell r="F8292">
            <v>45942</v>
          </cell>
          <cell r="G8292" t="str">
            <v>（中铁三局集团有限公司成绵乐客专乐山站站房改扩建项目经理部）四川省乐山市市中区瑞祥路与至乐路交叉口西侧</v>
          </cell>
          <cell r="H8292" t="str">
            <v>王鹏</v>
          </cell>
          <cell r="I8292" t="str">
            <v>153 4056 0935</v>
          </cell>
        </row>
        <row r="8293">
          <cell r="A8293" t="str">
            <v>钢固融</v>
          </cell>
          <cell r="B8293" t="str">
            <v>高线</v>
          </cell>
          <cell r="C8293" t="str">
            <v>HPB300Ф10</v>
          </cell>
          <cell r="D8293" t="str">
            <v>吨</v>
          </cell>
          <cell r="E8293">
            <v>2.5</v>
          </cell>
          <cell r="F8293">
            <v>45942</v>
          </cell>
          <cell r="G8293" t="str">
            <v>（五局新津tod项目）成都市新津区旭辉天府未来城南(华金路南)</v>
          </cell>
          <cell r="H8293" t="str">
            <v>李霜</v>
          </cell>
          <cell r="I8293">
            <v>18785086540</v>
          </cell>
        </row>
        <row r="8294">
          <cell r="A8294" t="str">
            <v>钢固融</v>
          </cell>
          <cell r="B8294" t="str">
            <v>盘螺</v>
          </cell>
          <cell r="C8294" t="str">
            <v>HRB400EФ6</v>
          </cell>
          <cell r="D8294" t="str">
            <v>吨</v>
          </cell>
          <cell r="E8294">
            <v>7.5</v>
          </cell>
          <cell r="F8294">
            <v>45942</v>
          </cell>
          <cell r="G8294" t="str">
            <v>（五局新津tod项目）成都市新津区旭辉天府未来城南(华金路南)</v>
          </cell>
          <cell r="H8294" t="str">
            <v>李霜</v>
          </cell>
          <cell r="I8294">
            <v>18785086540</v>
          </cell>
        </row>
        <row r="8295">
          <cell r="A8295" t="str">
            <v>钢固融</v>
          </cell>
          <cell r="B8295" t="str">
            <v>盘螺</v>
          </cell>
          <cell r="C8295" t="str">
            <v>HRB400EФ8</v>
          </cell>
          <cell r="D8295" t="str">
            <v>吨</v>
          </cell>
          <cell r="E8295">
            <v>7</v>
          </cell>
          <cell r="F8295">
            <v>45942</v>
          </cell>
          <cell r="G8295" t="str">
            <v>（五局新津tod项目）成都市新津区旭辉天府未来城南(华金路南)</v>
          </cell>
          <cell r="H8295" t="str">
            <v>李霜</v>
          </cell>
          <cell r="I8295">
            <v>18785086540</v>
          </cell>
        </row>
        <row r="8296">
          <cell r="A8296" t="str">
            <v>钢固融</v>
          </cell>
          <cell r="B8296" t="str">
            <v>盘螺</v>
          </cell>
          <cell r="C8296" t="str">
            <v>HRB400EФ10</v>
          </cell>
          <cell r="D8296" t="str">
            <v>吨</v>
          </cell>
          <cell r="E8296">
            <v>5</v>
          </cell>
          <cell r="F8296">
            <v>45942</v>
          </cell>
          <cell r="G8296" t="str">
            <v>（五局新津tod项目）成都市新津区旭辉天府未来城南(华金路南)</v>
          </cell>
          <cell r="H8296" t="str">
            <v>李霜</v>
          </cell>
          <cell r="I8296">
            <v>18785086540</v>
          </cell>
        </row>
        <row r="8297">
          <cell r="A8297" t="str">
            <v>钢固融</v>
          </cell>
          <cell r="B8297" t="str">
            <v>螺纹钢</v>
          </cell>
          <cell r="C8297" t="str">
            <v>HRB400EФ12，9m</v>
          </cell>
          <cell r="D8297" t="str">
            <v>吨</v>
          </cell>
          <cell r="E8297">
            <v>10</v>
          </cell>
          <cell r="F8297">
            <v>45942</v>
          </cell>
          <cell r="G8297" t="str">
            <v>（五局新津tod项目）成都市新津区旭辉天府未来城南(华金路南)</v>
          </cell>
          <cell r="H8297" t="str">
            <v>李霜</v>
          </cell>
          <cell r="I8297">
            <v>18785086540</v>
          </cell>
        </row>
        <row r="8298">
          <cell r="A8298" t="str">
            <v>钢固融</v>
          </cell>
          <cell r="B8298" t="str">
            <v>螺纹钢</v>
          </cell>
          <cell r="C8298" t="str">
            <v>HRB400EФ18，9m</v>
          </cell>
          <cell r="D8298" t="str">
            <v>吨</v>
          </cell>
          <cell r="E8298">
            <v>3</v>
          </cell>
          <cell r="F8298">
            <v>45942</v>
          </cell>
          <cell r="G8298" t="str">
            <v>（五局新津tod项目）成都市新津区旭辉天府未来城南(华金路南)</v>
          </cell>
          <cell r="H8298" t="str">
            <v>李霜</v>
          </cell>
          <cell r="I8298">
            <v>18785086540</v>
          </cell>
        </row>
        <row r="8299">
          <cell r="A8299" t="str">
            <v>德胜</v>
          </cell>
          <cell r="B8299" t="str">
            <v>螺纹钢</v>
          </cell>
          <cell r="C8299" t="str">
            <v>HRB400EФ25*9m</v>
          </cell>
          <cell r="D8299" t="str">
            <v>吨</v>
          </cell>
          <cell r="E8299">
            <v>18</v>
          </cell>
          <cell r="F8299">
            <v>45943</v>
          </cell>
          <cell r="G8299" t="str">
            <v>（中铁三局集团有限公司成绵乐客专乐山站站房改扩建项目经理部）四川省乐山市市中区瑞祥路与至乐路交叉口西侧</v>
          </cell>
          <cell r="H8299" t="str">
            <v>王鹏</v>
          </cell>
          <cell r="I8299" t="str">
            <v>153 4056 0935</v>
          </cell>
        </row>
        <row r="8300">
          <cell r="A8300" t="str">
            <v>德胜</v>
          </cell>
          <cell r="B8300" t="str">
            <v>螺纹钢</v>
          </cell>
          <cell r="C8300" t="str">
            <v>HRB400EФ28*9m</v>
          </cell>
          <cell r="D8300" t="str">
            <v>吨</v>
          </cell>
          <cell r="E8300">
            <v>122</v>
          </cell>
          <cell r="F8300">
            <v>45943</v>
          </cell>
          <cell r="G8300" t="str">
            <v>（中铁三局集团有限公司成绵乐客专乐山站站房改扩建项目经理部）四川省乐山市市中区瑞祥路与至乐路交叉口西侧</v>
          </cell>
          <cell r="H8300" t="str">
            <v>王鹏</v>
          </cell>
          <cell r="I8300" t="str">
            <v>153 4056 0935</v>
          </cell>
        </row>
        <row r="8301">
          <cell r="A8301" t="str">
            <v>德胜</v>
          </cell>
          <cell r="B8301" t="str">
            <v>螺纹钢</v>
          </cell>
          <cell r="C8301" t="str">
            <v>HRB400EФ14，12m</v>
          </cell>
          <cell r="D8301" t="str">
            <v>吨</v>
          </cell>
          <cell r="E8301">
            <v>70</v>
          </cell>
          <cell r="F8301">
            <v>45943</v>
          </cell>
          <cell r="G8301" t="str">
            <v>（中铁广州局-成渝扩容2标）四川省资阳市雁江区石岭镇易家沟2号梁场</v>
          </cell>
          <cell r="H8301" t="str">
            <v>孙鹏飞</v>
          </cell>
          <cell r="I8301">
            <v>18011784798</v>
          </cell>
        </row>
        <row r="8302">
          <cell r="A8302" t="str">
            <v>德胜</v>
          </cell>
          <cell r="B8302" t="str">
            <v>螺纹钢</v>
          </cell>
          <cell r="C8302" t="str">
            <v>HRB400EФ25，12m</v>
          </cell>
          <cell r="D8302" t="str">
            <v>吨</v>
          </cell>
          <cell r="E8302">
            <v>210</v>
          </cell>
          <cell r="F8302">
            <v>45943</v>
          </cell>
          <cell r="G8302" t="str">
            <v>（中铁二局-成渝扩容4标）四川省成都市简阳市杨家镇桐子湾村二局钢筋场</v>
          </cell>
          <cell r="H8302" t="str">
            <v>陈钢</v>
          </cell>
          <cell r="I8302">
            <v>13018165813</v>
          </cell>
        </row>
        <row r="8303">
          <cell r="A8303" t="str">
            <v>德胜</v>
          </cell>
          <cell r="B8303" t="str">
            <v>螺纹钢</v>
          </cell>
          <cell r="C8303" t="str">
            <v>HRB400EФ25，9m</v>
          </cell>
          <cell r="D8303" t="str">
            <v>吨</v>
          </cell>
          <cell r="E8303">
            <v>140</v>
          </cell>
          <cell r="F8303">
            <v>45943</v>
          </cell>
          <cell r="G8303" t="str">
            <v>（中铁二局-成渝扩容4标）四川省成都市简阳市杨家镇桐子湾村二局钢筋场</v>
          </cell>
          <cell r="H8303" t="str">
            <v>陈钢</v>
          </cell>
          <cell r="I8303">
            <v>13018165813</v>
          </cell>
        </row>
        <row r="8304">
          <cell r="A8304" t="str">
            <v>德胜</v>
          </cell>
          <cell r="B8304" t="str">
            <v>螺纹钢</v>
          </cell>
          <cell r="C8304" t="str">
            <v>HRB400EФ28，9m</v>
          </cell>
          <cell r="D8304" t="str">
            <v>吨</v>
          </cell>
          <cell r="E8304">
            <v>35</v>
          </cell>
          <cell r="F8304">
            <v>45943</v>
          </cell>
          <cell r="G8304" t="str">
            <v>（中铁二局-成渝扩容4标）四川省成都市简阳市杨家镇桐子湾村二局钢筋场</v>
          </cell>
          <cell r="H8304" t="str">
            <v>陈钢</v>
          </cell>
          <cell r="I8304">
            <v>13018165813</v>
          </cell>
        </row>
        <row r="8305">
          <cell r="A8305" t="str">
            <v>德胜</v>
          </cell>
          <cell r="B8305" t="str">
            <v>螺纹钢</v>
          </cell>
          <cell r="C8305" t="str">
            <v>HRB400E Φ14 9m</v>
          </cell>
          <cell r="D8305" t="str">
            <v>吨</v>
          </cell>
          <cell r="E8305">
            <v>15</v>
          </cell>
          <cell r="F8305">
            <v>45943</v>
          </cell>
          <cell r="G8305" t="str">
            <v>(宜宾兴港三江新区长江工业园保障性租赁住房建设项目-土建)四川省宜宾市翠屏区永善路南段宜宾市三江新区长江工业园区</v>
          </cell>
          <cell r="H8305" t="str">
            <v>赵元虎</v>
          </cell>
          <cell r="I8305">
            <v>13684167136</v>
          </cell>
        </row>
        <row r="8306">
          <cell r="A8306" t="str">
            <v>德胜</v>
          </cell>
          <cell r="B8306" t="str">
            <v>螺纹钢</v>
          </cell>
          <cell r="C8306" t="str">
            <v>HRB400E Φ16 9m</v>
          </cell>
          <cell r="D8306" t="str">
            <v>吨</v>
          </cell>
          <cell r="E8306">
            <v>10</v>
          </cell>
          <cell r="F8306">
            <v>45943</v>
          </cell>
          <cell r="G8306" t="str">
            <v>(宜宾兴港三江新区长江工业园保障性租赁住房建设项目-土建)四川省宜宾市翠屏区永善路南段宜宾市三江新区长江工业园区</v>
          </cell>
          <cell r="H8306" t="str">
            <v>赵元虎</v>
          </cell>
          <cell r="I8306">
            <v>13684167136</v>
          </cell>
        </row>
        <row r="8307">
          <cell r="A8307" t="str">
            <v>德胜</v>
          </cell>
          <cell r="B8307" t="str">
            <v>螺纹钢</v>
          </cell>
          <cell r="C8307" t="str">
            <v>HRB400E Φ18 9m</v>
          </cell>
          <cell r="D8307" t="str">
            <v>吨</v>
          </cell>
          <cell r="E8307">
            <v>10</v>
          </cell>
          <cell r="F8307">
            <v>45943</v>
          </cell>
          <cell r="G8307" t="str">
            <v>(宜宾兴港三江新区长江工业园保障性租赁住房建设项目-土建)四川省宜宾市翠屏区永善路南段宜宾市三江新区长江工业园区</v>
          </cell>
          <cell r="H8307" t="str">
            <v>赵元虎</v>
          </cell>
          <cell r="I8307">
            <v>13684167136</v>
          </cell>
        </row>
        <row r="8308">
          <cell r="A8308" t="str">
            <v>德胜</v>
          </cell>
          <cell r="B8308" t="str">
            <v>螺纹钢</v>
          </cell>
          <cell r="C8308" t="str">
            <v>HRB400EФ14*9m</v>
          </cell>
          <cell r="D8308" t="str">
            <v>吨</v>
          </cell>
          <cell r="E8308">
            <v>23</v>
          </cell>
          <cell r="F8308">
            <v>45943</v>
          </cell>
          <cell r="G8308" t="str">
            <v>（中核华兴市政道路项目部）四川省南充市营山县咸安大道成都元泽环境技术有限公司营山分公司</v>
          </cell>
          <cell r="H8308" t="str">
            <v>黎家敏</v>
          </cell>
          <cell r="I8308" t="str">
            <v>15082798787</v>
          </cell>
        </row>
        <row r="8309">
          <cell r="A8309" t="str">
            <v>德胜</v>
          </cell>
          <cell r="B8309" t="str">
            <v>螺纹钢</v>
          </cell>
          <cell r="C8309" t="str">
            <v>HRB400EФ18*9m</v>
          </cell>
          <cell r="D8309" t="str">
            <v>吨</v>
          </cell>
          <cell r="E8309">
            <v>5</v>
          </cell>
          <cell r="F8309">
            <v>45943</v>
          </cell>
          <cell r="G8309" t="str">
            <v>（中核华兴市政道路项目部）四川省南充市营山县咸安大道成都元泽环境技术有限公司营山分公司</v>
          </cell>
          <cell r="H8309" t="str">
            <v>黎家敏</v>
          </cell>
          <cell r="I8309" t="str">
            <v>15082798787</v>
          </cell>
        </row>
        <row r="8310">
          <cell r="A8310" t="str">
            <v>德胜</v>
          </cell>
          <cell r="B8310" t="str">
            <v>螺纹钢</v>
          </cell>
          <cell r="C8310" t="str">
            <v>HRB400EФ20*9m</v>
          </cell>
          <cell r="D8310" t="str">
            <v>吨</v>
          </cell>
          <cell r="E8310">
            <v>5</v>
          </cell>
          <cell r="F8310">
            <v>45943</v>
          </cell>
          <cell r="G8310" t="str">
            <v>（中核华兴市政道路项目部）四川省南充市营山县咸安大道成都元泽环境技术有限公司营山分公司</v>
          </cell>
          <cell r="H8310" t="str">
            <v>黎家敏</v>
          </cell>
          <cell r="I8310" t="str">
            <v>15082798787</v>
          </cell>
        </row>
        <row r="8311">
          <cell r="A8311" t="str">
            <v>德胜</v>
          </cell>
          <cell r="B8311" t="str">
            <v>螺纹钢</v>
          </cell>
          <cell r="C8311" t="str">
            <v>HRB400EФ28*9m</v>
          </cell>
          <cell r="D8311" t="str">
            <v>吨</v>
          </cell>
          <cell r="E8311">
            <v>2</v>
          </cell>
          <cell r="F8311">
            <v>45943</v>
          </cell>
          <cell r="G8311" t="str">
            <v>（中核华兴市政道路项目部）四川省南充市营山县咸安大道成都元泽环境技术有限公司营山分公司</v>
          </cell>
          <cell r="H8311" t="str">
            <v>黎家敏</v>
          </cell>
          <cell r="I8311" t="str">
            <v>15082798787</v>
          </cell>
        </row>
        <row r="8312">
          <cell r="A8312" t="str">
            <v>德胜</v>
          </cell>
          <cell r="B8312" t="str">
            <v>螺纹钢</v>
          </cell>
          <cell r="C8312" t="str">
            <v>HRB400EФ16*9m</v>
          </cell>
          <cell r="D8312" t="str">
            <v>吨</v>
          </cell>
          <cell r="E8312">
            <v>25</v>
          </cell>
          <cell r="F8312">
            <v>45943</v>
          </cell>
          <cell r="G8312" t="str">
            <v>（成铁西物-成都地铁5号线项目）成都市武侯区天府一街与昆华路交叉口成铁工程总承包公司川大路项目部</v>
          </cell>
          <cell r="H8312" t="str">
            <v>黄永福</v>
          </cell>
          <cell r="I8312" t="str">
            <v>15982823571</v>
          </cell>
        </row>
        <row r="8313">
          <cell r="A8313" t="str">
            <v>德胜</v>
          </cell>
          <cell r="B8313" t="str">
            <v>螺纹钢</v>
          </cell>
          <cell r="C8313" t="str">
            <v>HRB400EФ18*9m</v>
          </cell>
          <cell r="D8313" t="str">
            <v>吨</v>
          </cell>
          <cell r="E8313">
            <v>55</v>
          </cell>
          <cell r="F8313">
            <v>45943</v>
          </cell>
          <cell r="G8313" t="str">
            <v>（成铁西物-成都地铁5号线项目）成都市武侯区天府一街与昆华路交叉口成铁工程总承包公司川大路项目部</v>
          </cell>
          <cell r="H8313" t="str">
            <v>黄永福</v>
          </cell>
          <cell r="I8313" t="str">
            <v>15982823571</v>
          </cell>
        </row>
        <row r="8314">
          <cell r="A8314" t="str">
            <v>德胜</v>
          </cell>
          <cell r="B8314" t="str">
            <v>螺纹钢</v>
          </cell>
          <cell r="C8314" t="str">
            <v>HRB400EФ32*9m</v>
          </cell>
          <cell r="D8314" t="str">
            <v>吨</v>
          </cell>
          <cell r="E8314">
            <v>2</v>
          </cell>
          <cell r="F8314">
            <v>45943</v>
          </cell>
          <cell r="G8314" t="str">
            <v>（成铁西物-成都地铁5号线项目）成都市武侯区天府一街与昆华路交叉口成铁工程总承包公司川大路项目部</v>
          </cell>
          <cell r="H8314" t="str">
            <v>黄永福</v>
          </cell>
          <cell r="I8314" t="str">
            <v>15982823571</v>
          </cell>
        </row>
        <row r="8315">
          <cell r="A8315" t="str">
            <v>德胜</v>
          </cell>
          <cell r="B8315" t="str">
            <v>螺纹钢</v>
          </cell>
          <cell r="C8315" t="str">
            <v>HRB400EФ12，9m</v>
          </cell>
          <cell r="D8315" t="str">
            <v>吨</v>
          </cell>
          <cell r="E8315">
            <v>12.5</v>
          </cell>
          <cell r="F8315">
            <v>45943</v>
          </cell>
          <cell r="G8315" t="str">
            <v>（五局新津tod项目）成都市新津区旭辉天府未来城南(华金路南)</v>
          </cell>
          <cell r="H8315" t="str">
            <v>李霜</v>
          </cell>
          <cell r="I8315">
            <v>18785086540</v>
          </cell>
        </row>
        <row r="8316">
          <cell r="A8316" t="str">
            <v>德胜</v>
          </cell>
          <cell r="B8316" t="str">
            <v>螺纹钢</v>
          </cell>
          <cell r="C8316" t="str">
            <v>HRB400EФ14，9m</v>
          </cell>
          <cell r="D8316" t="str">
            <v>吨</v>
          </cell>
          <cell r="E8316">
            <v>5</v>
          </cell>
          <cell r="F8316">
            <v>45943</v>
          </cell>
          <cell r="G8316" t="str">
            <v>（五局新津tod项目）成都市新津区旭辉天府未来城南(华金路南)</v>
          </cell>
          <cell r="H8316" t="str">
            <v>李霜</v>
          </cell>
          <cell r="I8316">
            <v>18785086540</v>
          </cell>
        </row>
        <row r="8317">
          <cell r="A8317" t="str">
            <v>德胜</v>
          </cell>
          <cell r="B8317" t="str">
            <v>螺纹钢</v>
          </cell>
          <cell r="C8317" t="str">
            <v>HRB400EФ16，9m</v>
          </cell>
          <cell r="D8317" t="str">
            <v>吨</v>
          </cell>
          <cell r="E8317">
            <v>2.5</v>
          </cell>
          <cell r="F8317">
            <v>45943</v>
          </cell>
          <cell r="G8317" t="str">
            <v>（五局新津tod项目）成都市新津区旭辉天府未来城南(华金路南)</v>
          </cell>
          <cell r="H8317" t="str">
            <v>李霜</v>
          </cell>
          <cell r="I8317">
            <v>18785086540</v>
          </cell>
        </row>
        <row r="8318">
          <cell r="A8318" t="str">
            <v>德胜</v>
          </cell>
          <cell r="B8318" t="str">
            <v>螺纹钢</v>
          </cell>
          <cell r="C8318" t="str">
            <v>HRB400EФ18，9m</v>
          </cell>
          <cell r="D8318" t="str">
            <v>吨</v>
          </cell>
          <cell r="E8318">
            <v>12.5</v>
          </cell>
          <cell r="F8318">
            <v>45943</v>
          </cell>
          <cell r="G8318" t="str">
            <v>（五局新津tod项目）成都市新津区旭辉天府未来城南(华金路南)</v>
          </cell>
          <cell r="H8318" t="str">
            <v>李霜</v>
          </cell>
          <cell r="I8318">
            <v>18785086540</v>
          </cell>
        </row>
        <row r="8319">
          <cell r="A8319" t="str">
            <v>德胜</v>
          </cell>
          <cell r="B8319" t="str">
            <v>螺纹钢</v>
          </cell>
          <cell r="C8319" t="str">
            <v>HRB400EФ20，9m</v>
          </cell>
          <cell r="D8319" t="str">
            <v>吨</v>
          </cell>
          <cell r="E8319">
            <v>2.5</v>
          </cell>
          <cell r="F8319">
            <v>45943</v>
          </cell>
          <cell r="G8319" t="str">
            <v>（五局新津tod项目）成都市新津区旭辉天府未来城南(华金路南)</v>
          </cell>
          <cell r="H8319" t="str">
            <v>李霜</v>
          </cell>
          <cell r="I8319">
            <v>18785086540</v>
          </cell>
        </row>
        <row r="8320">
          <cell r="A8320" t="str">
            <v>德胜恒嘉</v>
          </cell>
          <cell r="B8320" t="str">
            <v>螺纹钢</v>
          </cell>
          <cell r="C8320" t="str">
            <v>HRB400EФ32，9m</v>
          </cell>
          <cell r="D8320" t="str">
            <v>吨</v>
          </cell>
          <cell r="E8320">
            <v>35</v>
          </cell>
          <cell r="F8320">
            <v>45943</v>
          </cell>
          <cell r="G8320" t="str">
            <v>（中铁十局-资乐高速4标）四川省眉山市仁寿县彰加镇促进村中铁十局2#钢筋厂</v>
          </cell>
          <cell r="H8320" t="str">
            <v>杨飞</v>
          </cell>
          <cell r="I8320">
            <v>15667998777</v>
          </cell>
        </row>
        <row r="8321">
          <cell r="A8321" t="str">
            <v>德胜恒嘉</v>
          </cell>
          <cell r="B8321" t="str">
            <v>螺纹钢</v>
          </cell>
          <cell r="C8321" t="str">
            <v>HRB400E 12mm*9米</v>
          </cell>
          <cell r="D8321" t="str">
            <v>吨</v>
          </cell>
          <cell r="E8321">
            <v>35</v>
          </cell>
          <cell r="F8321">
            <v>45943</v>
          </cell>
          <cell r="G8321" t="str">
            <v>（中铁十局-资乐高速4标）四川省眉山市仁寿县彰加镇促进村中铁十局资乐高速1#梁场</v>
          </cell>
          <cell r="H8321" t="str">
            <v>杨飞</v>
          </cell>
          <cell r="I8321">
            <v>15667998777</v>
          </cell>
        </row>
        <row r="8322">
          <cell r="A8322" t="str">
            <v>德胜恒嘉</v>
          </cell>
          <cell r="B8322" t="str">
            <v>螺纹钢</v>
          </cell>
          <cell r="C8322" t="str">
            <v>HRB400E 12mm*9米</v>
          </cell>
          <cell r="D8322" t="str">
            <v>吨</v>
          </cell>
          <cell r="E8322">
            <v>35</v>
          </cell>
          <cell r="F8322">
            <v>45943</v>
          </cell>
          <cell r="G8322" t="str">
            <v>（中铁十局-资乐高速4标）四川省眉山市仁寿县彰加镇促进村中铁十局资乐高速1#钢筋场</v>
          </cell>
          <cell r="H8322" t="str">
            <v>杨飞</v>
          </cell>
          <cell r="I8322">
            <v>15667998777</v>
          </cell>
        </row>
        <row r="8323">
          <cell r="A8323" t="str">
            <v>德胜恒嘉</v>
          </cell>
          <cell r="B8323" t="str">
            <v>螺纹钢</v>
          </cell>
          <cell r="C8323" t="str">
            <v>HRB400EФ28，9m</v>
          </cell>
          <cell r="D8323" t="str">
            <v>吨</v>
          </cell>
          <cell r="E8323">
            <v>35</v>
          </cell>
          <cell r="F8323">
            <v>45943</v>
          </cell>
          <cell r="G8323" t="str">
            <v>（中铁十局-资乐高速4标）四川省眉山市仁寿县彰加镇促进村中铁十局资乐高速1#钢筋场</v>
          </cell>
          <cell r="H8323" t="str">
            <v>杨飞</v>
          </cell>
          <cell r="I8323">
            <v>15667998777</v>
          </cell>
        </row>
        <row r="8324">
          <cell r="A8324" t="str">
            <v>德胜恒嘉</v>
          </cell>
          <cell r="B8324" t="str">
            <v>螺纹钢</v>
          </cell>
          <cell r="C8324" t="str">
            <v>HRB400EФ25，9m</v>
          </cell>
          <cell r="D8324" t="str">
            <v>吨</v>
          </cell>
          <cell r="E8324">
            <v>35</v>
          </cell>
          <cell r="F8324">
            <v>45943</v>
          </cell>
          <cell r="G8324" t="str">
            <v>（中铁十局-资乐高速4标）四川省眉山市仁寿县彰加镇促进村中铁十局资乐高速1#钢筋场</v>
          </cell>
          <cell r="H8324" t="str">
            <v>杨飞</v>
          </cell>
          <cell r="I8324">
            <v>15667998777</v>
          </cell>
        </row>
        <row r="8325">
          <cell r="A8325" t="str">
            <v>德胜恒嘉</v>
          </cell>
          <cell r="B8325" t="str">
            <v>螺纹钢</v>
          </cell>
          <cell r="C8325" t="str">
            <v>HRB400EФ25，9m</v>
          </cell>
          <cell r="D8325" t="str">
            <v>吨</v>
          </cell>
          <cell r="E8325">
            <v>35</v>
          </cell>
          <cell r="F8325">
            <v>45943</v>
          </cell>
          <cell r="G8325" t="str">
            <v>（中铁十局-资乐高速4标）四川省眉山市仁寿县彰加镇促进村中铁十局资乐高速2#梁场</v>
          </cell>
          <cell r="H8325" t="str">
            <v>杨飞</v>
          </cell>
          <cell r="I8325">
            <v>15667998777</v>
          </cell>
        </row>
        <row r="8326">
          <cell r="A8326" t="str">
            <v>德胜恒嘉</v>
          </cell>
          <cell r="B8326" t="str">
            <v>螺纹钢</v>
          </cell>
          <cell r="C8326" t="str">
            <v>HRB400EФ12，9m</v>
          </cell>
          <cell r="D8326" t="str">
            <v>吨</v>
          </cell>
          <cell r="E8326">
            <v>35</v>
          </cell>
          <cell r="F8326">
            <v>45943</v>
          </cell>
          <cell r="G8326" t="str">
            <v>（中铁十局-资乐高速4标）四川省眉山市仁寿县彰加镇促进村中铁十局资乐高速2#梁场</v>
          </cell>
          <cell r="H8326" t="str">
            <v>杨飞</v>
          </cell>
          <cell r="I8326">
            <v>15667998777</v>
          </cell>
        </row>
        <row r="8327">
          <cell r="A8327" t="str">
            <v>德胜恒嘉</v>
          </cell>
          <cell r="B8327" t="str">
            <v>螺纹钢</v>
          </cell>
          <cell r="C8327" t="str">
            <v>HRB400EФ32，12m</v>
          </cell>
          <cell r="D8327" t="str">
            <v>吨</v>
          </cell>
          <cell r="E8327">
            <v>35</v>
          </cell>
          <cell r="F8327">
            <v>45943</v>
          </cell>
          <cell r="G8327" t="str">
            <v>（中铁十局-资乐高速4标）四川省眉山市仁寿县彰加镇促进村中铁十局2#钢筋厂</v>
          </cell>
          <cell r="H8327" t="str">
            <v>杨飞</v>
          </cell>
          <cell r="I8327">
            <v>15667998777</v>
          </cell>
        </row>
        <row r="8328">
          <cell r="A8328" t="str">
            <v>德胜恒嘉</v>
          </cell>
          <cell r="B8328" t="str">
            <v>螺纹钢</v>
          </cell>
          <cell r="C8328" t="str">
            <v>HRB400EФ28，12m</v>
          </cell>
          <cell r="D8328" t="str">
            <v>吨</v>
          </cell>
          <cell r="E8328">
            <v>35</v>
          </cell>
          <cell r="F8328">
            <v>45943</v>
          </cell>
          <cell r="G8328" t="str">
            <v>（中铁广州局-资乐高速5标）四川省乐山市井研县希望大道116号2号梁场</v>
          </cell>
          <cell r="H8328" t="str">
            <v>廖俊杰</v>
          </cell>
          <cell r="I8328">
            <v>15775100965</v>
          </cell>
        </row>
        <row r="8329">
          <cell r="A8329" t="str">
            <v>德胜恒嘉</v>
          </cell>
          <cell r="B8329" t="str">
            <v>螺纹钢</v>
          </cell>
          <cell r="C8329" t="str">
            <v>HRB400EФ28，9m</v>
          </cell>
          <cell r="D8329" t="str">
            <v>吨</v>
          </cell>
          <cell r="E8329">
            <v>35</v>
          </cell>
          <cell r="F8329">
            <v>45943</v>
          </cell>
          <cell r="G8329" t="str">
            <v>（中铁广州局-资乐高速5标）四川省乐山市井研县希望大道116号1号钢筋厂</v>
          </cell>
          <cell r="H8329" t="str">
            <v>廖俊杰</v>
          </cell>
          <cell r="I8329">
            <v>15775100965</v>
          </cell>
        </row>
        <row r="8330">
          <cell r="A8330" t="str">
            <v>德胜恒嘉</v>
          </cell>
          <cell r="B8330" t="str">
            <v>螺纹钢</v>
          </cell>
          <cell r="C8330" t="str">
            <v>HRB400EФ28，12m</v>
          </cell>
          <cell r="D8330" t="str">
            <v>吨</v>
          </cell>
          <cell r="E8330">
            <v>35</v>
          </cell>
          <cell r="F8330">
            <v>45943</v>
          </cell>
          <cell r="G8330" t="str">
            <v>（中铁广州局-资乐高速5标）四川省乐山市井研县希望大道116号1号钢筋厂</v>
          </cell>
          <cell r="H8330" t="str">
            <v>廖俊杰</v>
          </cell>
          <cell r="I8330">
            <v>15775100965</v>
          </cell>
        </row>
        <row r="8331">
          <cell r="A8331" t="str">
            <v>德胜恒嘉</v>
          </cell>
          <cell r="B8331" t="str">
            <v>螺纹钢</v>
          </cell>
          <cell r="C8331" t="str">
            <v>HRB400EФ20，12m</v>
          </cell>
          <cell r="D8331" t="str">
            <v>吨</v>
          </cell>
          <cell r="E8331">
            <v>70</v>
          </cell>
          <cell r="F8331">
            <v>45943</v>
          </cell>
          <cell r="G8331" t="str">
            <v>（中铁广州局-资乐高速5标）四川省乐山市井研县希望大道116号1号钢筋厂</v>
          </cell>
          <cell r="H8331" t="str">
            <v>廖俊杰</v>
          </cell>
          <cell r="I8331">
            <v>15775100965</v>
          </cell>
        </row>
        <row r="8332">
          <cell r="A8332" t="str">
            <v>德胜恒嘉</v>
          </cell>
          <cell r="B8332" t="str">
            <v>螺纹钢</v>
          </cell>
          <cell r="C8332" t="str">
            <v>HRB400EФ16，9m</v>
          </cell>
          <cell r="D8332" t="str">
            <v>吨</v>
          </cell>
          <cell r="E8332">
            <v>70</v>
          </cell>
          <cell r="F8332">
            <v>45943</v>
          </cell>
          <cell r="G8332" t="str">
            <v>（中铁广州局-资乐高速5标）四川省乐山市井研县希望大道116号1号钢筋厂</v>
          </cell>
          <cell r="H8332" t="str">
            <v>廖俊杰</v>
          </cell>
          <cell r="I8332">
            <v>15775100965</v>
          </cell>
        </row>
        <row r="8333">
          <cell r="A8333" t="str">
            <v>德胜恒嘉</v>
          </cell>
          <cell r="B8333" t="str">
            <v>螺纹钢</v>
          </cell>
          <cell r="C8333" t="str">
            <v>HRB400EФ16*9m</v>
          </cell>
          <cell r="D8333" t="str">
            <v>吨</v>
          </cell>
          <cell r="E8333">
            <v>35</v>
          </cell>
          <cell r="F8333">
            <v>45943</v>
          </cell>
          <cell r="G8333" t="str">
            <v>（中铁一局四公司康新高速TJ1-1标雅加梗隧道）四川省甘孜州康定市雅加梗路基</v>
          </cell>
          <cell r="H8333" t="str">
            <v>范国义</v>
          </cell>
          <cell r="I8333">
            <v>15897676433</v>
          </cell>
        </row>
        <row r="8334">
          <cell r="A8334" t="str">
            <v>德胜恒嘉</v>
          </cell>
          <cell r="B8334" t="str">
            <v>螺纹钢</v>
          </cell>
          <cell r="C8334" t="str">
            <v>HRB400EФ14*9m</v>
          </cell>
          <cell r="D8334" t="str">
            <v>吨</v>
          </cell>
          <cell r="E8334">
            <v>70</v>
          </cell>
          <cell r="F8334">
            <v>45943</v>
          </cell>
          <cell r="G8334" t="str">
            <v>（中铁八局康新高速TJ4-1标）四川省甘孜州康定市新都桥镇超限载检测站</v>
          </cell>
          <cell r="H8334" t="str">
            <v>刘俊</v>
          </cell>
          <cell r="I8334">
            <v>18587764925</v>
          </cell>
        </row>
        <row r="8335">
          <cell r="A8335" t="str">
            <v>德胜恒嘉</v>
          </cell>
          <cell r="B8335" t="str">
            <v>螺纹钢</v>
          </cell>
          <cell r="C8335" t="str">
            <v>HRB400EФ16*12m</v>
          </cell>
          <cell r="D8335" t="str">
            <v>吨</v>
          </cell>
          <cell r="E8335">
            <v>70</v>
          </cell>
          <cell r="F8335">
            <v>45943</v>
          </cell>
          <cell r="G8335" t="str">
            <v>（中铁八局康新高速TJ4-1标）四川省甘孜州康定市新都桥镇超限载检测站</v>
          </cell>
          <cell r="H8335" t="str">
            <v>刘俊</v>
          </cell>
          <cell r="I8335">
            <v>18587764925</v>
          </cell>
        </row>
        <row r="8336">
          <cell r="A8336" t="str">
            <v>德胜恒嘉</v>
          </cell>
          <cell r="B8336" t="str">
            <v>螺纹钢</v>
          </cell>
          <cell r="C8336" t="str">
            <v>HRB400EФ20*12m</v>
          </cell>
          <cell r="D8336" t="str">
            <v>吨</v>
          </cell>
          <cell r="E8336">
            <v>70</v>
          </cell>
          <cell r="F8336">
            <v>45943</v>
          </cell>
          <cell r="G8336" t="str">
            <v>（中铁八局康新高速TJ4-1标）四川省甘孜州康定市新都桥镇超限载检测站</v>
          </cell>
          <cell r="H8336" t="str">
            <v>刘俊</v>
          </cell>
          <cell r="I8336">
            <v>18587764925</v>
          </cell>
        </row>
        <row r="8337">
          <cell r="A8337" t="str">
            <v>德胜恒嘉</v>
          </cell>
          <cell r="B8337" t="str">
            <v>螺纹钢</v>
          </cell>
          <cell r="C8337" t="str">
            <v>HRB500EФ25*12m</v>
          </cell>
          <cell r="D8337" t="str">
            <v>吨</v>
          </cell>
          <cell r="E8337">
            <v>70</v>
          </cell>
          <cell r="F8337">
            <v>45943</v>
          </cell>
          <cell r="G8337" t="str">
            <v>（中铁八局康新高速TJ4-1标）四川省甘孜州康定市新都桥镇超限载检测站</v>
          </cell>
          <cell r="H8337" t="str">
            <v>刘俊</v>
          </cell>
          <cell r="I8337">
            <v>18587764925</v>
          </cell>
        </row>
        <row r="8338">
          <cell r="A8338" t="str">
            <v>德胜恒嘉</v>
          </cell>
          <cell r="B8338" t="str">
            <v>螺纹钢</v>
          </cell>
          <cell r="C8338" t="str">
            <v>HRB400EФ12*9m</v>
          </cell>
          <cell r="D8338" t="str">
            <v>吨</v>
          </cell>
          <cell r="E8338">
            <v>105</v>
          </cell>
          <cell r="F8338">
            <v>45943</v>
          </cell>
          <cell r="G8338" t="str">
            <v>（中铁八局康新高速TJ4-1标）四川省甘孜州康定市新都桥镇超限载检测站</v>
          </cell>
          <cell r="H8338" t="str">
            <v>刘俊</v>
          </cell>
          <cell r="I8338">
            <v>18587764925</v>
          </cell>
        </row>
        <row r="8339">
          <cell r="A8339" t="str">
            <v>德胜恒嘉</v>
          </cell>
          <cell r="B8339" t="str">
            <v>螺纹钢</v>
          </cell>
          <cell r="C8339" t="str">
            <v>HRB400EФ16*9m</v>
          </cell>
          <cell r="D8339" t="str">
            <v>吨</v>
          </cell>
          <cell r="E8339">
            <v>35</v>
          </cell>
          <cell r="F8339">
            <v>45943</v>
          </cell>
          <cell r="G8339" t="str">
            <v>（中铁八局康新高速TJ4-1标）四川省甘孜州康定市新都桥镇超限载检测站</v>
          </cell>
          <cell r="H8339" t="str">
            <v>刘俊</v>
          </cell>
          <cell r="I8339">
            <v>18587764925</v>
          </cell>
        </row>
        <row r="8340">
          <cell r="A8340" t="str">
            <v>德胜恒嘉</v>
          </cell>
          <cell r="B8340" t="str">
            <v>螺纹钢</v>
          </cell>
          <cell r="C8340" t="str">
            <v>HRB400EФ25*9m</v>
          </cell>
          <cell r="D8340" t="str">
            <v>吨</v>
          </cell>
          <cell r="E8340">
            <v>35</v>
          </cell>
          <cell r="F8340">
            <v>45943</v>
          </cell>
          <cell r="G8340" t="str">
            <v>（中铁八局康新高速TJ4-1标）四川省甘孜州康定市新都桥镇超限载检测站</v>
          </cell>
          <cell r="H8340" t="str">
            <v>刘俊</v>
          </cell>
          <cell r="I8340">
            <v>18587764925</v>
          </cell>
        </row>
        <row r="8341">
          <cell r="A8341" t="str">
            <v>达钢</v>
          </cell>
          <cell r="B8341" t="str">
            <v>螺纹钢</v>
          </cell>
          <cell r="C8341" t="str">
            <v>HRB400E Φ25 12m</v>
          </cell>
          <cell r="D8341" t="str">
            <v>吨</v>
          </cell>
          <cell r="E8341">
            <v>110</v>
          </cell>
          <cell r="F8341">
            <v>45943</v>
          </cell>
          <cell r="G8341" t="str">
            <v>（商投建工达州中医药科技园-2工区-2号桥）达州市通川区达州中医药职业学院犀牛大道北段</v>
          </cell>
          <cell r="H8341" t="str">
            <v>李波</v>
          </cell>
          <cell r="I8341">
            <v>18381899787</v>
          </cell>
        </row>
        <row r="8342">
          <cell r="A8342" t="str">
            <v>润耀</v>
          </cell>
          <cell r="B8342" t="str">
            <v>盘螺</v>
          </cell>
          <cell r="C8342" t="str">
            <v>HRB400EФ8</v>
          </cell>
          <cell r="D8342" t="str">
            <v>吨</v>
          </cell>
          <cell r="E8342">
            <v>2.5</v>
          </cell>
          <cell r="F8342">
            <v>45943</v>
          </cell>
          <cell r="G8342" t="str">
            <v>（五局建筑温江tod项目）罗欣安若维他药业(成都)有限公司南94米温江区海发路附近</v>
          </cell>
          <cell r="H8342" t="str">
            <v>冉勇</v>
          </cell>
          <cell r="I8342">
            <v>18108243927</v>
          </cell>
        </row>
        <row r="8343">
          <cell r="A8343" t="str">
            <v>润耀</v>
          </cell>
          <cell r="B8343" t="str">
            <v>盘螺</v>
          </cell>
          <cell r="C8343" t="str">
            <v>HRB400EФ10</v>
          </cell>
          <cell r="D8343" t="str">
            <v>吨</v>
          </cell>
          <cell r="E8343">
            <v>25</v>
          </cell>
          <cell r="F8343">
            <v>45943</v>
          </cell>
          <cell r="G8343" t="str">
            <v>（五局建筑温江tod项目）罗欣安若维他药业(成都)有限公司南94米温江区海发路附近</v>
          </cell>
          <cell r="H8343" t="str">
            <v>冉勇</v>
          </cell>
          <cell r="I8343">
            <v>18108243927</v>
          </cell>
        </row>
        <row r="8344">
          <cell r="A8344" t="str">
            <v>润耀</v>
          </cell>
          <cell r="B8344" t="str">
            <v>螺纹钢</v>
          </cell>
          <cell r="C8344" t="str">
            <v>HRB400EФ12，9m</v>
          </cell>
          <cell r="D8344" t="str">
            <v>吨</v>
          </cell>
          <cell r="E8344">
            <v>7</v>
          </cell>
          <cell r="F8344">
            <v>45943</v>
          </cell>
          <cell r="G8344" t="str">
            <v>（五局建筑温江tod项目）罗欣安若维他药业(成都)有限公司南94米温江区海发路附近</v>
          </cell>
          <cell r="H8344" t="str">
            <v>冉勇</v>
          </cell>
          <cell r="I8344">
            <v>18108243927</v>
          </cell>
        </row>
        <row r="8345">
          <cell r="A8345" t="str">
            <v>润耀</v>
          </cell>
          <cell r="B8345" t="str">
            <v>螺纹钢</v>
          </cell>
          <cell r="C8345" t="str">
            <v>HRB400E Φ12 9m</v>
          </cell>
          <cell r="D8345" t="str">
            <v>吨</v>
          </cell>
          <cell r="E8345">
            <v>19</v>
          </cell>
          <cell r="F8345">
            <v>45943</v>
          </cell>
          <cell r="G8345" t="str">
            <v>(五冶建设扩建艺体中学二期工程)四川省成都市双流区光荣路成都艺体中学南200米</v>
          </cell>
          <cell r="H8345" t="str">
            <v>谢序强</v>
          </cell>
          <cell r="I8345">
            <v>13458588232</v>
          </cell>
        </row>
        <row r="8346">
          <cell r="A8346" t="str">
            <v>润耀</v>
          </cell>
          <cell r="B8346" t="str">
            <v>螺纹钢</v>
          </cell>
          <cell r="C8346" t="str">
            <v>HRB400E Φ14 9m</v>
          </cell>
          <cell r="D8346" t="str">
            <v>吨</v>
          </cell>
          <cell r="E8346">
            <v>10</v>
          </cell>
          <cell r="F8346">
            <v>45943</v>
          </cell>
          <cell r="G8346" t="str">
            <v>(五冶建设扩建艺体中学二期工程)四川省成都市双流区光荣路成都艺体中学南200米</v>
          </cell>
          <cell r="H8346" t="str">
            <v>谢序强</v>
          </cell>
          <cell r="I8346">
            <v>13458588232</v>
          </cell>
        </row>
        <row r="8347">
          <cell r="A8347" t="str">
            <v>润耀</v>
          </cell>
          <cell r="B8347" t="str">
            <v>螺纹钢</v>
          </cell>
          <cell r="C8347" t="str">
            <v>HRB500E Φ12</v>
          </cell>
          <cell r="D8347" t="str">
            <v>吨</v>
          </cell>
          <cell r="E8347">
            <v>6</v>
          </cell>
          <cell r="F8347">
            <v>45943</v>
          </cell>
          <cell r="G8347" t="str">
            <v>(五冶建设扩建艺体中学二期工程)四川省成都市双流区光荣路成都艺体中学南200米</v>
          </cell>
          <cell r="H8347" t="str">
            <v>谢序强</v>
          </cell>
          <cell r="I8347">
            <v>13458588232</v>
          </cell>
        </row>
        <row r="8348">
          <cell r="A8348" t="str">
            <v>润耀</v>
          </cell>
          <cell r="B8348" t="str">
            <v>螺纹钢</v>
          </cell>
          <cell r="C8348" t="str">
            <v>HRB400E Φ12 9m</v>
          </cell>
          <cell r="D8348" t="str">
            <v>吨</v>
          </cell>
          <cell r="E8348">
            <v>15</v>
          </cell>
          <cell r="F8348">
            <v>45943</v>
          </cell>
          <cell r="G8348" t="str">
            <v>(中铁科研院宜宾泥溪项目)中铁科研院集团有限公司宜宾市泥溪东互通式立交下穿成贵客专铁路工程项目钢筋加工厂</v>
          </cell>
          <cell r="H8348" t="str">
            <v>蔡鹏</v>
          </cell>
          <cell r="I8348">
            <v>19130850820</v>
          </cell>
        </row>
        <row r="8349">
          <cell r="A8349" t="str">
            <v>润耀</v>
          </cell>
          <cell r="B8349" t="str">
            <v>螺纹钢</v>
          </cell>
          <cell r="C8349" t="str">
            <v>HRB400E Φ28 9m</v>
          </cell>
          <cell r="D8349" t="str">
            <v>吨</v>
          </cell>
          <cell r="E8349">
            <v>18</v>
          </cell>
          <cell r="F8349">
            <v>45943</v>
          </cell>
          <cell r="G8349" t="str">
            <v>(中铁科研院宜宾泥溪项目)中铁科研院集团有限公司宜宾市泥溪东互通式立交下穿成贵客专铁路工程项目钢筋加工厂</v>
          </cell>
          <cell r="H8349" t="str">
            <v>蔡鹏</v>
          </cell>
          <cell r="I8349">
            <v>19130850820</v>
          </cell>
        </row>
        <row r="8350">
          <cell r="A8350" t="str">
            <v>润耀</v>
          </cell>
          <cell r="B8350" t="str">
            <v>盘螺</v>
          </cell>
          <cell r="C8350" t="str">
            <v>HRB400EФ12</v>
          </cell>
          <cell r="D8350" t="str">
            <v>吨</v>
          </cell>
          <cell r="E8350">
            <v>35</v>
          </cell>
          <cell r="F8350">
            <v>45943</v>
          </cell>
          <cell r="G8350" t="str">
            <v>（中铁广州局-资乐高速5标）四川省乐山市井研县希望大道116号2号梁场</v>
          </cell>
          <cell r="H8350" t="str">
            <v>廖俊杰</v>
          </cell>
          <cell r="I8350">
            <v>15775100965</v>
          </cell>
        </row>
        <row r="8351">
          <cell r="A8351" t="str">
            <v>润耀</v>
          </cell>
          <cell r="B8351" t="str">
            <v>盘螺</v>
          </cell>
          <cell r="C8351" t="str">
            <v>HRB400E Φ8</v>
          </cell>
          <cell r="D8351" t="str">
            <v>吨</v>
          </cell>
          <cell r="E8351">
            <v>10</v>
          </cell>
          <cell r="F8351">
            <v>45943</v>
          </cell>
          <cell r="G8351" t="str">
            <v>(五冶建设扩建艺体中学二期工程)四川省成都市双流区光荣路成都艺体中学南200米</v>
          </cell>
          <cell r="H8351" t="str">
            <v>谢序强</v>
          </cell>
          <cell r="I8351">
            <v>13458588232</v>
          </cell>
        </row>
        <row r="8352">
          <cell r="A8352" t="str">
            <v>润耀</v>
          </cell>
          <cell r="B8352" t="str">
            <v>盘螺</v>
          </cell>
          <cell r="C8352" t="str">
            <v>HRB400E Φ10</v>
          </cell>
          <cell r="D8352" t="str">
            <v>吨</v>
          </cell>
          <cell r="E8352">
            <v>10</v>
          </cell>
          <cell r="F8352">
            <v>45943</v>
          </cell>
          <cell r="G8352" t="str">
            <v>(五冶建设扩建艺体中学二期工程)四川省成都市双流区光荣路成都艺体中学南200米</v>
          </cell>
          <cell r="H8352" t="str">
            <v>谢序强</v>
          </cell>
          <cell r="I8352">
            <v>13458588232</v>
          </cell>
        </row>
        <row r="8353">
          <cell r="A8353" t="str">
            <v>润耀</v>
          </cell>
          <cell r="B8353" t="str">
            <v>螺纹钢</v>
          </cell>
          <cell r="C8353" t="str">
            <v>HRB400E Φ22 9m</v>
          </cell>
          <cell r="D8353" t="str">
            <v>吨</v>
          </cell>
          <cell r="E8353">
            <v>17</v>
          </cell>
          <cell r="F8353">
            <v>45943</v>
          </cell>
          <cell r="G8353" t="str">
            <v>(五冶建设扩建艺体中学二期工程)四川省成都市双流区光荣路成都艺体中学南200米</v>
          </cell>
          <cell r="H8353" t="str">
            <v>谢序强</v>
          </cell>
          <cell r="I8353">
            <v>13458588232</v>
          </cell>
        </row>
        <row r="8354">
          <cell r="A8354" t="str">
            <v>润耀</v>
          </cell>
          <cell r="B8354" t="str">
            <v>盘螺</v>
          </cell>
          <cell r="C8354" t="str">
            <v>HRB400EФ10</v>
          </cell>
          <cell r="D8354" t="str">
            <v>吨</v>
          </cell>
          <cell r="E8354">
            <v>105</v>
          </cell>
          <cell r="F8354">
            <v>45943</v>
          </cell>
          <cell r="G8354" t="str">
            <v>（中铁广州局-成渝扩容2标）四川省资阳市雁江区石岭镇易家沟2号梁场</v>
          </cell>
          <cell r="H8354" t="str">
            <v>孙鹏飞</v>
          </cell>
          <cell r="I8354">
            <v>18011784798</v>
          </cell>
        </row>
        <row r="8355">
          <cell r="A8355" t="str">
            <v>润耀</v>
          </cell>
          <cell r="B8355" t="str">
            <v>螺纹钢</v>
          </cell>
          <cell r="C8355" t="str">
            <v>HRB400EФ28，9m</v>
          </cell>
          <cell r="D8355" t="str">
            <v>吨</v>
          </cell>
          <cell r="E8355">
            <v>70</v>
          </cell>
          <cell r="F8355">
            <v>45943</v>
          </cell>
          <cell r="G8355" t="str">
            <v>（中铁五局-成渝扩容3标）四川省资阳市雁江区伍隍镇铺子村雁江区X138</v>
          </cell>
          <cell r="H8355" t="str">
            <v>王健</v>
          </cell>
          <cell r="I8355">
            <v>17726168395</v>
          </cell>
        </row>
        <row r="8356">
          <cell r="A8356" t="str">
            <v>润耀</v>
          </cell>
          <cell r="B8356" t="str">
            <v>螺纹钢</v>
          </cell>
          <cell r="C8356" t="str">
            <v>HRB400EФ25，9m</v>
          </cell>
          <cell r="D8356" t="str">
            <v>吨</v>
          </cell>
          <cell r="E8356">
            <v>35</v>
          </cell>
          <cell r="F8356">
            <v>45943</v>
          </cell>
          <cell r="G8356" t="str">
            <v>（中铁五局-成渝扩容3标）四川省资阳市雁江区伍隍镇铺子村雁江区X138</v>
          </cell>
          <cell r="H8356" t="str">
            <v>王健</v>
          </cell>
          <cell r="I8356">
            <v>17726168395</v>
          </cell>
        </row>
        <row r="8357">
          <cell r="A8357" t="str">
            <v>润耀</v>
          </cell>
          <cell r="B8357" t="str">
            <v>盘螺</v>
          </cell>
          <cell r="C8357" t="str">
            <v>HRB400E Φ8</v>
          </cell>
          <cell r="D8357" t="str">
            <v>吨</v>
          </cell>
          <cell r="E8357">
            <v>10</v>
          </cell>
          <cell r="F8357">
            <v>45943</v>
          </cell>
          <cell r="G8357" t="str">
            <v>(宜宾兴港三江新区长江工业园保障性租赁住房建设项目-土建)四川省宜宾市翠屏区永善路南段宜宾市三江新区长江工业园区</v>
          </cell>
          <cell r="H8357" t="str">
            <v>赵元虎</v>
          </cell>
          <cell r="I8357">
            <v>13684167136</v>
          </cell>
        </row>
        <row r="8358">
          <cell r="A8358" t="str">
            <v>润耀</v>
          </cell>
          <cell r="B8358" t="str">
            <v>盘螺</v>
          </cell>
          <cell r="C8358" t="str">
            <v>HRB400E Φ10</v>
          </cell>
          <cell r="D8358" t="str">
            <v>吨</v>
          </cell>
          <cell r="E8358">
            <v>10</v>
          </cell>
          <cell r="F8358">
            <v>45943</v>
          </cell>
          <cell r="G8358" t="str">
            <v>(宜宾兴港三江新区长江工业园保障性租赁住房建设项目-土建)四川省宜宾市翠屏区永善路南段宜宾市三江新区长江工业园区</v>
          </cell>
          <cell r="H8358" t="str">
            <v>赵元虎</v>
          </cell>
          <cell r="I8358">
            <v>13684167136</v>
          </cell>
        </row>
        <row r="8359">
          <cell r="A8359" t="str">
            <v>润耀</v>
          </cell>
          <cell r="B8359" t="str">
            <v>盘螺</v>
          </cell>
          <cell r="C8359" t="str">
            <v>HRB400E Φ12</v>
          </cell>
          <cell r="D8359" t="str">
            <v>吨</v>
          </cell>
          <cell r="E8359">
            <v>10</v>
          </cell>
          <cell r="F8359">
            <v>45943</v>
          </cell>
          <cell r="G8359" t="str">
            <v>(宜宾兴港三江新区长江工业园保障性租赁住房建设项目-土建)四川省宜宾市翠屏区永善路南段宜宾市三江新区长江工业园区</v>
          </cell>
          <cell r="H8359" t="str">
            <v>赵元虎</v>
          </cell>
          <cell r="I8359">
            <v>13684167136</v>
          </cell>
        </row>
        <row r="8360">
          <cell r="A8360" t="str">
            <v>润耀</v>
          </cell>
          <cell r="B8360" t="str">
            <v>螺纹钢</v>
          </cell>
          <cell r="C8360" t="str">
            <v>HRB400E Φ14 9m</v>
          </cell>
          <cell r="D8360" t="str">
            <v>吨</v>
          </cell>
          <cell r="E8360">
            <v>4</v>
          </cell>
          <cell r="F8360">
            <v>45943</v>
          </cell>
          <cell r="G8360" t="str">
            <v>(宜宾兴港三江新区长江工业园保障性租赁住房建设项目-土建)四川省宜宾市翠屏区永善路南段宜宾市三江新区长江工业园区</v>
          </cell>
          <cell r="H8360" t="str">
            <v>赵元虎</v>
          </cell>
          <cell r="I8360">
            <v>13684167136</v>
          </cell>
        </row>
        <row r="8361">
          <cell r="A8361" t="str">
            <v>润耀</v>
          </cell>
          <cell r="B8361" t="str">
            <v>螺纹钢</v>
          </cell>
          <cell r="C8361" t="str">
            <v>HRB400E Φ16 9m</v>
          </cell>
          <cell r="D8361" t="str">
            <v>吨</v>
          </cell>
          <cell r="E8361">
            <v>10</v>
          </cell>
          <cell r="F8361">
            <v>45943</v>
          </cell>
          <cell r="G8361" t="str">
            <v>(宜宾兴港三江新区长江工业园保障性租赁住房建设项目-土建)四川省宜宾市翠屏区永善路南段宜宾市三江新区长江工业园区</v>
          </cell>
          <cell r="H8361" t="str">
            <v>赵元虎</v>
          </cell>
          <cell r="I8361">
            <v>13684167136</v>
          </cell>
        </row>
        <row r="8362">
          <cell r="A8362" t="str">
            <v>润耀</v>
          </cell>
          <cell r="B8362" t="str">
            <v>螺纹钢</v>
          </cell>
          <cell r="C8362" t="str">
            <v>HRB400E Φ18 9m</v>
          </cell>
          <cell r="D8362" t="str">
            <v>吨</v>
          </cell>
          <cell r="E8362">
            <v>12</v>
          </cell>
          <cell r="F8362">
            <v>45943</v>
          </cell>
          <cell r="G8362" t="str">
            <v>(宜宾兴港三江新区长江工业园保障性租赁住房建设项目-土建)四川省宜宾市翠屏区永善路南段宜宾市三江新区长江工业园区</v>
          </cell>
          <cell r="H8362" t="str">
            <v>赵元虎</v>
          </cell>
          <cell r="I8362">
            <v>13684167136</v>
          </cell>
        </row>
        <row r="8363">
          <cell r="A8363" t="str">
            <v>润耀</v>
          </cell>
          <cell r="B8363" t="str">
            <v>螺纹钢</v>
          </cell>
          <cell r="C8363" t="str">
            <v>HRB400E Φ20 9m</v>
          </cell>
          <cell r="D8363" t="str">
            <v>吨</v>
          </cell>
          <cell r="E8363">
            <v>10</v>
          </cell>
          <cell r="F8363">
            <v>45943</v>
          </cell>
          <cell r="G8363" t="str">
            <v>(宜宾兴港三江新区长江工业园保障性租赁住房建设项目-土建)四川省宜宾市翠屏区永善路南段宜宾市三江新区长江工业园区</v>
          </cell>
          <cell r="H8363" t="str">
            <v>赵元虎</v>
          </cell>
          <cell r="I8363">
            <v>13684167136</v>
          </cell>
        </row>
        <row r="8364">
          <cell r="A8364" t="str">
            <v>润耀</v>
          </cell>
          <cell r="B8364" t="str">
            <v>螺纹钢</v>
          </cell>
          <cell r="C8364" t="str">
            <v>HRB400E Φ25 9m</v>
          </cell>
          <cell r="D8364" t="str">
            <v>吨</v>
          </cell>
          <cell r="E8364">
            <v>6</v>
          </cell>
          <cell r="F8364">
            <v>45943</v>
          </cell>
          <cell r="G8364" t="str">
            <v>(宜宾兴港三江新区长江工业园保障性租赁住房建设项目-土建)四川省宜宾市翠屏区永善路南段宜宾市三江新区长江工业园区</v>
          </cell>
          <cell r="H8364" t="str">
            <v>赵元虎</v>
          </cell>
          <cell r="I8364">
            <v>13684167136</v>
          </cell>
        </row>
        <row r="8365">
          <cell r="A8365" t="str">
            <v>润耀</v>
          </cell>
          <cell r="B8365" t="str">
            <v>盘螺</v>
          </cell>
          <cell r="C8365" t="str">
            <v>HRB400E Φ10</v>
          </cell>
          <cell r="D8365" t="str">
            <v>吨</v>
          </cell>
          <cell r="E8365">
            <v>10</v>
          </cell>
          <cell r="F8365">
            <v>45943</v>
          </cell>
          <cell r="G8365" t="str">
            <v>(宜宾兴港三江新区长江工业园保障性租赁住房建设项目-土建)四川省宜宾市翠屏区永善路南段宜宾市三江新区长江工业园区</v>
          </cell>
          <cell r="H8365" t="str">
            <v>赵元虎</v>
          </cell>
          <cell r="I8365">
            <v>13684167136</v>
          </cell>
        </row>
        <row r="8366">
          <cell r="A8366" t="str">
            <v>润耀</v>
          </cell>
          <cell r="B8366" t="str">
            <v>盘螺</v>
          </cell>
          <cell r="C8366" t="str">
            <v>HRB400E Φ12</v>
          </cell>
          <cell r="D8366" t="str">
            <v>吨</v>
          </cell>
          <cell r="E8366">
            <v>25</v>
          </cell>
          <cell r="F8366">
            <v>45943</v>
          </cell>
          <cell r="G8366" t="str">
            <v>(宜宾兴港三江新区长江工业园保障性租赁住房建设项目-土建)四川省宜宾市翠屏区永善路南段宜宾市三江新区长江工业园区</v>
          </cell>
          <cell r="H8366" t="str">
            <v>赵元虎</v>
          </cell>
          <cell r="I8366">
            <v>13684167136</v>
          </cell>
        </row>
        <row r="8367">
          <cell r="A8367" t="str">
            <v>德胜</v>
          </cell>
          <cell r="B8367" t="str">
            <v>螺纹钢</v>
          </cell>
          <cell r="C8367" t="str">
            <v>HRB500E Φ25 12m</v>
          </cell>
          <cell r="D8367" t="str">
            <v>吨</v>
          </cell>
          <cell r="E8367">
            <v>35</v>
          </cell>
          <cell r="F8367">
            <v>45944</v>
          </cell>
          <cell r="G8367" t="str">
            <v>(乐山市校地共建产教融合基地建设项目一标段)四川省乐山市市中区苏稽镇周山嘴</v>
          </cell>
          <cell r="H8367" t="str">
            <v>范增云</v>
          </cell>
          <cell r="I8367">
            <v>13668153241</v>
          </cell>
        </row>
        <row r="8368">
          <cell r="A8368" t="str">
            <v>德胜</v>
          </cell>
          <cell r="B8368" t="str">
            <v>螺纹钢</v>
          </cell>
          <cell r="C8368" t="str">
            <v>HRB400E Φ12 9m</v>
          </cell>
          <cell r="D8368" t="str">
            <v>吨</v>
          </cell>
          <cell r="E8368">
            <v>10</v>
          </cell>
          <cell r="F8368">
            <v>45944</v>
          </cell>
          <cell r="G8368" t="str">
            <v>(五冶建设龙泉驿一医院配套建设工程)成都市龙泉驿区董朗路69号龙泉驿一医院5号门</v>
          </cell>
          <cell r="H8368" t="str">
            <v>孙敏</v>
          </cell>
          <cell r="I8368">
            <v>13617695006</v>
          </cell>
        </row>
        <row r="8369">
          <cell r="A8369" t="str">
            <v>德胜</v>
          </cell>
          <cell r="B8369" t="str">
            <v>螺纹钢</v>
          </cell>
          <cell r="C8369" t="str">
            <v>HRB400E Φ14 9m</v>
          </cell>
          <cell r="D8369" t="str">
            <v>吨</v>
          </cell>
          <cell r="E8369">
            <v>3</v>
          </cell>
          <cell r="F8369">
            <v>45944</v>
          </cell>
          <cell r="G8369" t="str">
            <v>(五冶建设龙泉驿一医院配套建设工程)成都市龙泉驿区董朗路69号龙泉驿一医院5号门</v>
          </cell>
          <cell r="H8369" t="str">
            <v>孙敏</v>
          </cell>
          <cell r="I8369">
            <v>13617695006</v>
          </cell>
        </row>
        <row r="8370">
          <cell r="A8370" t="str">
            <v>德胜</v>
          </cell>
          <cell r="B8370" t="str">
            <v>螺纹钢</v>
          </cell>
          <cell r="C8370" t="str">
            <v>HRB400E Φ16 9m</v>
          </cell>
          <cell r="D8370" t="str">
            <v>吨</v>
          </cell>
          <cell r="E8370">
            <v>7</v>
          </cell>
          <cell r="F8370">
            <v>45944</v>
          </cell>
          <cell r="G8370" t="str">
            <v>(五冶建设龙泉驿一医院配套建设工程)成都市龙泉驿区董朗路69号龙泉驿一医院5号门</v>
          </cell>
          <cell r="H8370" t="str">
            <v>孙敏</v>
          </cell>
          <cell r="I8370">
            <v>13617695006</v>
          </cell>
        </row>
        <row r="8371">
          <cell r="A8371" t="str">
            <v>德胜</v>
          </cell>
          <cell r="B8371" t="str">
            <v>螺纹钢</v>
          </cell>
          <cell r="C8371" t="str">
            <v>HRB400E Φ18 9m</v>
          </cell>
          <cell r="D8371" t="str">
            <v>吨</v>
          </cell>
          <cell r="E8371">
            <v>3</v>
          </cell>
          <cell r="F8371">
            <v>45944</v>
          </cell>
          <cell r="G8371" t="str">
            <v>(五冶建设龙泉驿一医院配套建设工程)成都市龙泉驿区董朗路69号龙泉驿一医院5号门</v>
          </cell>
          <cell r="H8371" t="str">
            <v>孙敏</v>
          </cell>
          <cell r="I8371">
            <v>13617695006</v>
          </cell>
        </row>
        <row r="8372">
          <cell r="A8372" t="str">
            <v>德胜</v>
          </cell>
          <cell r="B8372" t="str">
            <v>螺纹钢</v>
          </cell>
          <cell r="C8372" t="str">
            <v>HRB400E Φ22 9m</v>
          </cell>
          <cell r="D8372" t="str">
            <v>吨</v>
          </cell>
          <cell r="E8372">
            <v>10</v>
          </cell>
          <cell r="F8372">
            <v>45944</v>
          </cell>
          <cell r="G8372" t="str">
            <v>(五冶建设龙泉驿一医院配套建设工程)成都市龙泉驿区董朗路69号龙泉驿一医院5号门</v>
          </cell>
          <cell r="H8372" t="str">
            <v>孙敏</v>
          </cell>
          <cell r="I8372">
            <v>13617695006</v>
          </cell>
        </row>
        <row r="8373">
          <cell r="A8373" t="str">
            <v>德胜</v>
          </cell>
          <cell r="B8373" t="str">
            <v>螺纹钢</v>
          </cell>
          <cell r="C8373" t="str">
            <v>HRB400E Φ25 9m</v>
          </cell>
          <cell r="D8373" t="str">
            <v>吨</v>
          </cell>
          <cell r="E8373">
            <v>10</v>
          </cell>
          <cell r="F8373">
            <v>45944</v>
          </cell>
          <cell r="G8373" t="str">
            <v>(五冶建设龙泉驿一医院配套建设工程)成都市龙泉驿区董朗路69号龙泉驿一医院5号门</v>
          </cell>
          <cell r="H8373" t="str">
            <v>孙敏</v>
          </cell>
          <cell r="I8373">
            <v>13617695006</v>
          </cell>
        </row>
        <row r="8374">
          <cell r="A8374" t="str">
            <v>德胜</v>
          </cell>
          <cell r="B8374" t="str">
            <v>螺纹钢</v>
          </cell>
          <cell r="C8374" t="str">
            <v>HRB400E Φ32 9m</v>
          </cell>
          <cell r="D8374" t="str">
            <v>吨</v>
          </cell>
          <cell r="E8374">
            <v>5</v>
          </cell>
          <cell r="F8374">
            <v>45944</v>
          </cell>
          <cell r="G8374" t="str">
            <v>(五冶建设龙泉驿一医院配套建设工程)成都市龙泉驿区董朗路69号龙泉驿一医院5号门</v>
          </cell>
          <cell r="H8374" t="str">
            <v>孙敏</v>
          </cell>
          <cell r="I8374">
            <v>13617695006</v>
          </cell>
        </row>
        <row r="8375">
          <cell r="A8375" t="str">
            <v>德胜</v>
          </cell>
          <cell r="B8375" t="str">
            <v>螺纹钢</v>
          </cell>
          <cell r="C8375" t="str">
            <v>HRB500E Φ14</v>
          </cell>
          <cell r="D8375" t="str">
            <v>吨</v>
          </cell>
          <cell r="E8375">
            <v>3</v>
          </cell>
          <cell r="F8375">
            <v>45944</v>
          </cell>
          <cell r="G8375" t="str">
            <v>(五冶建设龙泉驿一医院配套建设工程)成都市龙泉驿区董朗路69号龙泉驿一医院5号门</v>
          </cell>
          <cell r="H8375" t="str">
            <v>孙敏</v>
          </cell>
          <cell r="I8375">
            <v>13617695006</v>
          </cell>
        </row>
        <row r="8376">
          <cell r="A8376" t="str">
            <v>德胜</v>
          </cell>
          <cell r="B8376" t="str">
            <v>螺纹钢</v>
          </cell>
          <cell r="C8376" t="str">
            <v>HRB500E Φ16</v>
          </cell>
          <cell r="D8376" t="str">
            <v>吨</v>
          </cell>
          <cell r="E8376">
            <v>3</v>
          </cell>
          <cell r="F8376">
            <v>45944</v>
          </cell>
          <cell r="G8376" t="str">
            <v>(五冶建设龙泉驿一医院配套建设工程)成都市龙泉驿区董朗路69号龙泉驿一医院5号门</v>
          </cell>
          <cell r="H8376" t="str">
            <v>孙敏</v>
          </cell>
          <cell r="I8376">
            <v>13617695006</v>
          </cell>
        </row>
        <row r="8377">
          <cell r="A8377" t="str">
            <v>德胜</v>
          </cell>
          <cell r="B8377" t="str">
            <v>螺纹钢</v>
          </cell>
          <cell r="C8377" t="str">
            <v>HRB500E Φ18</v>
          </cell>
          <cell r="D8377" t="str">
            <v>吨</v>
          </cell>
          <cell r="E8377">
            <v>3</v>
          </cell>
          <cell r="F8377">
            <v>45944</v>
          </cell>
          <cell r="G8377" t="str">
            <v>(五冶建设龙泉驿一医院配套建设工程)成都市龙泉驿区董朗路69号龙泉驿一医院5号门</v>
          </cell>
          <cell r="H8377" t="str">
            <v>孙敏</v>
          </cell>
          <cell r="I8377">
            <v>13617695006</v>
          </cell>
        </row>
        <row r="8378">
          <cell r="A8378" t="str">
            <v>德胜</v>
          </cell>
          <cell r="B8378" t="str">
            <v>螺纹钢</v>
          </cell>
          <cell r="C8378" t="str">
            <v>HRB500E Φ20</v>
          </cell>
          <cell r="D8378" t="str">
            <v>吨</v>
          </cell>
          <cell r="E8378">
            <v>15</v>
          </cell>
          <cell r="F8378">
            <v>45944</v>
          </cell>
          <cell r="G8378" t="str">
            <v>(五冶建设龙泉驿一医院配套建设工程)成都市龙泉驿区董朗路69号龙泉驿一医院5号门</v>
          </cell>
          <cell r="H8378" t="str">
            <v>孙敏</v>
          </cell>
          <cell r="I8378">
            <v>13617695006</v>
          </cell>
        </row>
        <row r="8379">
          <cell r="A8379" t="str">
            <v>德胜</v>
          </cell>
          <cell r="B8379" t="str">
            <v>螺纹钢</v>
          </cell>
          <cell r="C8379" t="str">
            <v>HRB500E Φ22</v>
          </cell>
          <cell r="D8379" t="str">
            <v>吨</v>
          </cell>
          <cell r="E8379">
            <v>20</v>
          </cell>
          <cell r="F8379">
            <v>45944</v>
          </cell>
          <cell r="G8379" t="str">
            <v>(五冶建设龙泉驿一医院配套建设工程)成都市龙泉驿区董朗路69号龙泉驿一医院5号门</v>
          </cell>
          <cell r="H8379" t="str">
            <v>孙敏</v>
          </cell>
          <cell r="I8379">
            <v>13617695006</v>
          </cell>
        </row>
        <row r="8380">
          <cell r="A8380" t="str">
            <v>德胜</v>
          </cell>
          <cell r="B8380" t="str">
            <v>螺纹钢</v>
          </cell>
          <cell r="C8380" t="str">
            <v>HRB500E Φ25</v>
          </cell>
          <cell r="D8380" t="str">
            <v>吨</v>
          </cell>
          <cell r="E8380">
            <v>47</v>
          </cell>
          <cell r="F8380">
            <v>45944</v>
          </cell>
          <cell r="G8380" t="str">
            <v>(五冶建设龙泉驿一医院配套建设工程)成都市龙泉驿区董朗路69号龙泉驿一医院5号门</v>
          </cell>
          <cell r="H8380" t="str">
            <v>孙敏</v>
          </cell>
          <cell r="I8380">
            <v>13617695006</v>
          </cell>
        </row>
        <row r="8381">
          <cell r="A8381" t="str">
            <v>德胜</v>
          </cell>
          <cell r="B8381" t="str">
            <v>螺纹钢</v>
          </cell>
          <cell r="C8381" t="str">
            <v>HRB500E Φ28</v>
          </cell>
          <cell r="D8381" t="str">
            <v>吨</v>
          </cell>
          <cell r="E8381">
            <v>2</v>
          </cell>
          <cell r="F8381">
            <v>45944</v>
          </cell>
          <cell r="G8381" t="str">
            <v>(五冶建设龙泉驿一医院配套建设工程)成都市龙泉驿区董朗路69号龙泉驿一医院5号门</v>
          </cell>
          <cell r="H8381" t="str">
            <v>孙敏</v>
          </cell>
          <cell r="I8381">
            <v>13617695006</v>
          </cell>
        </row>
        <row r="8382">
          <cell r="A8382" t="str">
            <v>德胜</v>
          </cell>
          <cell r="B8382" t="str">
            <v>螺纹钢</v>
          </cell>
          <cell r="C8382" t="str">
            <v>HRB400E Φ22 9m</v>
          </cell>
          <cell r="D8382" t="str">
            <v>吨</v>
          </cell>
          <cell r="E8382">
            <v>35</v>
          </cell>
          <cell r="F8382">
            <v>45944</v>
          </cell>
          <cell r="G8382" t="str">
            <v>(五冶建设龙泉芙蓉花语项目-1,3地块)龙泉驿区北川路双堰塘钓鱼东100米(北川路)</v>
          </cell>
          <cell r="H8382" t="str">
            <v>祝斯阳</v>
          </cell>
          <cell r="I8382">
            <v>15583590797</v>
          </cell>
        </row>
        <row r="8383">
          <cell r="A8383" t="str">
            <v>德胜</v>
          </cell>
          <cell r="B8383" t="str">
            <v>螺纹钢</v>
          </cell>
          <cell r="C8383" t="str">
            <v>HRB400E Φ22 12m</v>
          </cell>
          <cell r="D8383" t="str">
            <v>吨</v>
          </cell>
          <cell r="E8383">
            <v>35</v>
          </cell>
          <cell r="F8383">
            <v>45944</v>
          </cell>
          <cell r="G8383" t="str">
            <v>(五冶建设龙泉芙蓉花语项目-2地块)龙泉驿区北川路双堰塘钓鱼东100米(北川路)</v>
          </cell>
          <cell r="H8383" t="str">
            <v>白燕军</v>
          </cell>
          <cell r="I8383">
            <v>15982002377</v>
          </cell>
        </row>
        <row r="8384">
          <cell r="A8384" t="str">
            <v>德胜</v>
          </cell>
          <cell r="B8384" t="str">
            <v>螺纹钢</v>
          </cell>
          <cell r="C8384" t="str">
            <v>HRB500E Φ12</v>
          </cell>
          <cell r="D8384" t="str">
            <v>吨</v>
          </cell>
          <cell r="E8384">
            <v>10</v>
          </cell>
          <cell r="F8384">
            <v>45944</v>
          </cell>
          <cell r="G8384" t="str">
            <v>(乐山市校地共建产教融合基地建设项目一标段)四川省乐山市市中区苏稽镇周山嘴</v>
          </cell>
          <cell r="H8384" t="str">
            <v>范增云</v>
          </cell>
          <cell r="I8384">
            <v>13668153241</v>
          </cell>
        </row>
        <row r="8385">
          <cell r="A8385" t="str">
            <v>德胜</v>
          </cell>
          <cell r="B8385" t="str">
            <v>螺纹钢</v>
          </cell>
          <cell r="C8385" t="str">
            <v>HRB500E Φ14</v>
          </cell>
          <cell r="D8385" t="str">
            <v>吨</v>
          </cell>
          <cell r="E8385">
            <v>15</v>
          </cell>
          <cell r="F8385">
            <v>45944</v>
          </cell>
          <cell r="G8385" t="str">
            <v>(乐山市校地共建产教融合基地建设项目一标段)四川省乐山市市中区苏稽镇周山嘴</v>
          </cell>
          <cell r="H8385" t="str">
            <v>范增云</v>
          </cell>
          <cell r="I8385">
            <v>13668153241</v>
          </cell>
        </row>
        <row r="8386">
          <cell r="A8386" t="str">
            <v>德胜</v>
          </cell>
          <cell r="B8386" t="str">
            <v>螺纹钢</v>
          </cell>
          <cell r="C8386" t="str">
            <v>HRB500E Φ16</v>
          </cell>
          <cell r="D8386" t="str">
            <v>吨</v>
          </cell>
          <cell r="E8386">
            <v>13</v>
          </cell>
          <cell r="F8386">
            <v>45944</v>
          </cell>
          <cell r="G8386" t="str">
            <v>(乐山市校地共建产教融合基地建设项目一标段)四川省乐山市市中区苏稽镇周山嘴</v>
          </cell>
          <cell r="H8386" t="str">
            <v>范增云</v>
          </cell>
          <cell r="I8386">
            <v>13668153241</v>
          </cell>
        </row>
        <row r="8387">
          <cell r="A8387" t="str">
            <v>德胜</v>
          </cell>
          <cell r="B8387" t="str">
            <v>螺纹钢</v>
          </cell>
          <cell r="C8387" t="str">
            <v>HRB500E Φ18</v>
          </cell>
          <cell r="D8387" t="str">
            <v>吨</v>
          </cell>
          <cell r="E8387">
            <v>10</v>
          </cell>
          <cell r="F8387">
            <v>45944</v>
          </cell>
          <cell r="G8387" t="str">
            <v>(乐山市校地共建产教融合基地建设项目一标段)四川省乐山市市中区苏稽镇周山嘴</v>
          </cell>
          <cell r="H8387" t="str">
            <v>范增云</v>
          </cell>
          <cell r="I8387">
            <v>13668153241</v>
          </cell>
        </row>
        <row r="8388">
          <cell r="A8388" t="str">
            <v>德胜</v>
          </cell>
          <cell r="B8388" t="str">
            <v>螺纹钢</v>
          </cell>
          <cell r="C8388" t="str">
            <v>HRB500E Φ20</v>
          </cell>
          <cell r="D8388" t="str">
            <v>吨</v>
          </cell>
          <cell r="E8388">
            <v>15</v>
          </cell>
          <cell r="F8388">
            <v>45944</v>
          </cell>
          <cell r="G8388" t="str">
            <v>(乐山市校地共建产教融合基地建设项目一标段)四川省乐山市市中区苏稽镇周山嘴</v>
          </cell>
          <cell r="H8388" t="str">
            <v>范增云</v>
          </cell>
          <cell r="I8388">
            <v>13668153241</v>
          </cell>
        </row>
        <row r="8389">
          <cell r="A8389" t="str">
            <v>德胜</v>
          </cell>
          <cell r="B8389" t="str">
            <v>螺纹钢</v>
          </cell>
          <cell r="C8389" t="str">
            <v>HRB500E Φ22 12m</v>
          </cell>
          <cell r="D8389" t="str">
            <v>吨</v>
          </cell>
          <cell r="E8389">
            <v>18</v>
          </cell>
          <cell r="F8389">
            <v>45944</v>
          </cell>
          <cell r="G8389" t="str">
            <v>(乐山市校地共建产教融合基地建设项目一标段)四川省乐山市市中区苏稽镇周山嘴</v>
          </cell>
          <cell r="H8389" t="str">
            <v>范增云</v>
          </cell>
          <cell r="I8389">
            <v>13668153241</v>
          </cell>
        </row>
        <row r="8390">
          <cell r="A8390" t="str">
            <v>德胜</v>
          </cell>
          <cell r="B8390" t="str">
            <v>螺纹钢</v>
          </cell>
          <cell r="C8390" t="str">
            <v>HRB500E Φ25</v>
          </cell>
          <cell r="D8390" t="str">
            <v>吨</v>
          </cell>
          <cell r="E8390">
            <v>40</v>
          </cell>
          <cell r="F8390">
            <v>45944</v>
          </cell>
          <cell r="G8390" t="str">
            <v>(乐山市校地共建产教融合基地建设项目一标段)四川省乐山市市中区苏稽镇周山嘴</v>
          </cell>
          <cell r="H8390" t="str">
            <v>范增云</v>
          </cell>
          <cell r="I8390">
            <v>13668153241</v>
          </cell>
        </row>
        <row r="8391">
          <cell r="A8391" t="str">
            <v>德胜</v>
          </cell>
          <cell r="B8391" t="str">
            <v>螺纹钢</v>
          </cell>
          <cell r="C8391" t="str">
            <v>HRB500E Φ25 12m</v>
          </cell>
          <cell r="D8391" t="str">
            <v>吨</v>
          </cell>
          <cell r="E8391">
            <v>10</v>
          </cell>
          <cell r="F8391">
            <v>45944</v>
          </cell>
          <cell r="G8391" t="str">
            <v>(乐山市校地共建产教融合基地建设项目一标段)四川省乐山市市中区苏稽镇周山嘴</v>
          </cell>
          <cell r="H8391" t="str">
            <v>范增云</v>
          </cell>
          <cell r="I8391">
            <v>13668153241</v>
          </cell>
        </row>
        <row r="8392">
          <cell r="A8392" t="str">
            <v>德胜</v>
          </cell>
          <cell r="B8392" t="str">
            <v>螺纹钢</v>
          </cell>
          <cell r="C8392" t="str">
            <v>HRB500E Φ28</v>
          </cell>
          <cell r="D8392" t="str">
            <v>吨</v>
          </cell>
          <cell r="E8392">
            <v>15</v>
          </cell>
          <cell r="F8392">
            <v>45944</v>
          </cell>
          <cell r="G8392" t="str">
            <v>(乐山市校地共建产教融合基地建设项目一标段)四川省乐山市市中区苏稽镇周山嘴</v>
          </cell>
          <cell r="H8392" t="str">
            <v>范增云</v>
          </cell>
          <cell r="I8392">
            <v>13668153241</v>
          </cell>
        </row>
        <row r="8393">
          <cell r="A8393" t="str">
            <v>德胜</v>
          </cell>
          <cell r="B8393" t="str">
            <v>螺纹钢</v>
          </cell>
          <cell r="C8393" t="str">
            <v>HRB500E Φ28 12m</v>
          </cell>
          <cell r="D8393" t="str">
            <v>吨</v>
          </cell>
          <cell r="E8393">
            <v>5</v>
          </cell>
          <cell r="F8393">
            <v>45944</v>
          </cell>
          <cell r="G8393" t="str">
            <v>(乐山市校地共建产教融合基地建设项目一标段)四川省乐山市市中区苏稽镇周山嘴</v>
          </cell>
          <cell r="H8393" t="str">
            <v>范增云</v>
          </cell>
          <cell r="I8393">
            <v>13668153241</v>
          </cell>
        </row>
        <row r="8394">
          <cell r="A8394" t="str">
            <v>德胜</v>
          </cell>
          <cell r="B8394" t="str">
            <v>螺纹钢</v>
          </cell>
          <cell r="C8394" t="str">
            <v>HRB500E Φ32</v>
          </cell>
          <cell r="D8394" t="str">
            <v>吨</v>
          </cell>
          <cell r="E8394">
            <v>5</v>
          </cell>
          <cell r="F8394">
            <v>45944</v>
          </cell>
          <cell r="G8394" t="str">
            <v>(乐山市校地共建产教融合基地建设项目一标段)四川省乐山市市中区苏稽镇周山嘴</v>
          </cell>
          <cell r="H8394" t="str">
            <v>范增云</v>
          </cell>
          <cell r="I8394">
            <v>13668153241</v>
          </cell>
        </row>
        <row r="8395">
          <cell r="A8395" t="str">
            <v>德胜</v>
          </cell>
          <cell r="B8395" t="str">
            <v>螺纹钢</v>
          </cell>
          <cell r="C8395" t="str">
            <v>HRB500E Φ32 12m</v>
          </cell>
          <cell r="D8395" t="str">
            <v>吨</v>
          </cell>
          <cell r="E8395">
            <v>10</v>
          </cell>
          <cell r="F8395">
            <v>45944</v>
          </cell>
          <cell r="G8395" t="str">
            <v>(乐山市校地共建产教融合基地建设项目一标段)四川省乐山市市中区苏稽镇周山嘴</v>
          </cell>
          <cell r="H8395" t="str">
            <v>范增云</v>
          </cell>
          <cell r="I8395">
            <v>13668153241</v>
          </cell>
        </row>
        <row r="8396">
          <cell r="A8396" t="str">
            <v>德胜</v>
          </cell>
          <cell r="B8396" t="str">
            <v>螺纹钢</v>
          </cell>
          <cell r="C8396" t="str">
            <v>HRB400E Φ18 9m</v>
          </cell>
          <cell r="D8396" t="str">
            <v>吨</v>
          </cell>
          <cell r="E8396">
            <v>30</v>
          </cell>
          <cell r="F8396">
            <v>45944</v>
          </cell>
          <cell r="G8396" t="str">
            <v>（华西简阳西城嘉苑）四川省成都市简阳市简城街道高屋村</v>
          </cell>
          <cell r="H8396" t="str">
            <v>张瀚镭</v>
          </cell>
          <cell r="I8396">
            <v>15884666220</v>
          </cell>
        </row>
        <row r="8397">
          <cell r="A8397" t="str">
            <v>德胜</v>
          </cell>
          <cell r="B8397" t="str">
            <v>螺纹钢</v>
          </cell>
          <cell r="C8397" t="str">
            <v>HRB400E Φ20 9m</v>
          </cell>
          <cell r="D8397" t="str">
            <v>吨</v>
          </cell>
          <cell r="E8397">
            <v>26</v>
          </cell>
          <cell r="F8397">
            <v>45944</v>
          </cell>
          <cell r="G8397" t="str">
            <v>（华西简阳西城嘉苑）四川省成都市简阳市简城街道高屋村</v>
          </cell>
          <cell r="H8397" t="str">
            <v>张瀚镭</v>
          </cell>
          <cell r="I8397">
            <v>15884666220</v>
          </cell>
        </row>
        <row r="8398">
          <cell r="A8398" t="str">
            <v>德胜</v>
          </cell>
          <cell r="B8398" t="str">
            <v>螺纹钢</v>
          </cell>
          <cell r="C8398" t="str">
            <v>HRB500E Φ20</v>
          </cell>
          <cell r="D8398" t="str">
            <v>吨</v>
          </cell>
          <cell r="E8398">
            <v>9</v>
          </cell>
          <cell r="F8398">
            <v>45944</v>
          </cell>
          <cell r="G8398" t="str">
            <v>（华西简阳西城嘉苑）四川省成都市简阳市简城街道高屋村</v>
          </cell>
          <cell r="H8398" t="str">
            <v>张瀚镭</v>
          </cell>
          <cell r="I8398">
            <v>15884666220</v>
          </cell>
        </row>
        <row r="8399">
          <cell r="A8399" t="str">
            <v>德胜</v>
          </cell>
          <cell r="B8399" t="str">
            <v>螺纹钢</v>
          </cell>
          <cell r="C8399" t="str">
            <v>HRB500E Φ22</v>
          </cell>
          <cell r="D8399" t="str">
            <v>吨</v>
          </cell>
          <cell r="E8399">
            <v>3</v>
          </cell>
          <cell r="F8399">
            <v>45944</v>
          </cell>
          <cell r="G8399" t="str">
            <v>（华西简阳西城嘉苑）四川省成都市简阳市简城街道高屋村</v>
          </cell>
          <cell r="H8399" t="str">
            <v>张瀚镭</v>
          </cell>
          <cell r="I8399">
            <v>15884666220</v>
          </cell>
        </row>
        <row r="8400">
          <cell r="A8400" t="str">
            <v>德胜</v>
          </cell>
          <cell r="B8400" t="str">
            <v>螺纹钢</v>
          </cell>
          <cell r="C8400" t="str">
            <v>HRB500EФ25*12m</v>
          </cell>
          <cell r="D8400" t="str">
            <v>吨</v>
          </cell>
          <cell r="E8400">
            <v>35</v>
          </cell>
          <cell r="F8400">
            <v>45944</v>
          </cell>
          <cell r="G8400" t="str">
            <v>（中核中原-温江北林医养综合体项目）四川省成都市温江区万春大道第三人民医院东</v>
          </cell>
          <cell r="H8400" t="str">
            <v>蔡杰</v>
          </cell>
          <cell r="I8400">
            <v>18875129329</v>
          </cell>
        </row>
        <row r="8401">
          <cell r="A8401" t="str">
            <v>泸钢（代）</v>
          </cell>
          <cell r="B8401" t="str">
            <v>盘螺</v>
          </cell>
          <cell r="C8401" t="str">
            <v>HRB400E Φ8</v>
          </cell>
          <cell r="D8401" t="str">
            <v>吨</v>
          </cell>
          <cell r="E8401">
            <v>11.5</v>
          </cell>
          <cell r="F8401">
            <v>45944</v>
          </cell>
          <cell r="G8401" t="str">
            <v>(五冶建设师大附中外语校新建教学楼工程)四川省成都市成华区大观堰2号(四川师范大学附属中学外国语学校)</v>
          </cell>
          <cell r="H8401" t="str">
            <v>蔡浩</v>
          </cell>
          <cell r="I8401">
            <v>13980880820</v>
          </cell>
        </row>
        <row r="8402">
          <cell r="A8402" t="str">
            <v>泸钢（代）</v>
          </cell>
          <cell r="B8402" t="str">
            <v>盘螺</v>
          </cell>
          <cell r="C8402" t="str">
            <v>HRB400E Φ10</v>
          </cell>
          <cell r="D8402" t="str">
            <v>吨</v>
          </cell>
          <cell r="E8402">
            <v>15</v>
          </cell>
          <cell r="F8402">
            <v>45944</v>
          </cell>
          <cell r="G8402" t="str">
            <v>(五冶建设师大附中外语校新建教学楼工程)四川省成都市成华区大观堰2号(四川师范大学附属中学外国语学校)</v>
          </cell>
          <cell r="H8402" t="str">
            <v>蔡浩</v>
          </cell>
          <cell r="I8402">
            <v>13980880820</v>
          </cell>
        </row>
        <row r="8403">
          <cell r="A8403" t="str">
            <v>泸钢（代）</v>
          </cell>
          <cell r="B8403" t="str">
            <v>螺纹钢</v>
          </cell>
          <cell r="C8403" t="str">
            <v>HRB500E Φ32</v>
          </cell>
          <cell r="D8403" t="str">
            <v>吨</v>
          </cell>
          <cell r="E8403">
            <v>8.5</v>
          </cell>
          <cell r="F8403">
            <v>45944</v>
          </cell>
          <cell r="G8403" t="str">
            <v>(五冶建设师大附中外语校新建教学楼工程)四川省成都市成华区大观堰2号(四川师范大学附属中学外国语学校)</v>
          </cell>
          <cell r="H8403" t="str">
            <v>蔡浩</v>
          </cell>
          <cell r="I8403">
            <v>13980880820</v>
          </cell>
        </row>
        <row r="8404">
          <cell r="A8404" t="str">
            <v>泸钢（代）</v>
          </cell>
          <cell r="B8404" t="str">
            <v>盘圆</v>
          </cell>
          <cell r="C8404" t="str">
            <v>HPB300Φ10mm</v>
          </cell>
          <cell r="D8404" t="str">
            <v>吨</v>
          </cell>
          <cell r="E8404">
            <v>35</v>
          </cell>
          <cell r="F8404">
            <v>45944</v>
          </cell>
          <cell r="G8404" t="str">
            <v>（成峨2标）眉山市多悦镇挖治田中铁广州局钢筋场</v>
          </cell>
          <cell r="H8404" t="str">
            <v>黄勇</v>
          </cell>
          <cell r="I8404" t="str">
            <v>18080072587</v>
          </cell>
        </row>
        <row r="8405">
          <cell r="A8405" t="str">
            <v>泸钢（代）</v>
          </cell>
          <cell r="B8405" t="str">
            <v>盘圆</v>
          </cell>
          <cell r="C8405" t="str">
            <v>HPB300Φ8mm</v>
          </cell>
          <cell r="D8405" t="str">
            <v>吨</v>
          </cell>
          <cell r="E8405">
            <v>35</v>
          </cell>
          <cell r="F8405">
            <v>45944</v>
          </cell>
          <cell r="G8405" t="str">
            <v>（成峨6标）乐山市夹江县木城镇张口村中铁三局钢筋场</v>
          </cell>
          <cell r="H8405" t="str">
            <v>陈籽佑</v>
          </cell>
          <cell r="I8405" t="str">
            <v>15234459657</v>
          </cell>
        </row>
        <row r="8406">
          <cell r="A8406" t="str">
            <v>润耀</v>
          </cell>
          <cell r="B8406" t="str">
            <v>螺纹钢</v>
          </cell>
          <cell r="C8406" t="str">
            <v>HRB400EФ12，12m</v>
          </cell>
          <cell r="D8406" t="str">
            <v>吨</v>
          </cell>
          <cell r="E8406">
            <v>70</v>
          </cell>
          <cell r="F8406">
            <v>45944</v>
          </cell>
          <cell r="G8406" t="str">
            <v>（中铁广州局-成渝扩容2标）四川省资阳市雁江区石岭镇易家沟2号梁场</v>
          </cell>
          <cell r="H8406" t="str">
            <v>孙鹏飞</v>
          </cell>
          <cell r="I8406">
            <v>18011784798</v>
          </cell>
        </row>
        <row r="8407">
          <cell r="A8407" t="str">
            <v>润耀</v>
          </cell>
          <cell r="B8407" t="str">
            <v>螺纹钢</v>
          </cell>
          <cell r="C8407" t="str">
            <v>HRB400EФ16，12m</v>
          </cell>
          <cell r="D8407" t="str">
            <v>吨</v>
          </cell>
          <cell r="E8407">
            <v>70</v>
          </cell>
          <cell r="F8407">
            <v>45944</v>
          </cell>
          <cell r="G8407" t="str">
            <v>（中铁广州局-成渝扩容2标）四川省资阳市雁江区石岭镇易家沟2号梁场</v>
          </cell>
          <cell r="H8407" t="str">
            <v>孙鹏飞</v>
          </cell>
          <cell r="I8407">
            <v>18011784798</v>
          </cell>
        </row>
        <row r="8408">
          <cell r="A8408" t="str">
            <v>润耀</v>
          </cell>
          <cell r="B8408" t="str">
            <v>螺纹钢</v>
          </cell>
          <cell r="C8408" t="str">
            <v>HRB400EФ12*9m</v>
          </cell>
          <cell r="D8408" t="str">
            <v>吨</v>
          </cell>
          <cell r="E8408">
            <v>70</v>
          </cell>
          <cell r="F8408">
            <v>45944</v>
          </cell>
          <cell r="G8408" t="str">
            <v>（中铁六局呼和公司康新高速TJ4-2标）四川省甘孜藏族自治州康定市新都桥镇东俄罗三村中建八局搅拌站旁</v>
          </cell>
          <cell r="H8408" t="str">
            <v>许文刚</v>
          </cell>
          <cell r="I8408">
            <v>15848808186</v>
          </cell>
        </row>
        <row r="8409">
          <cell r="A8409" t="str">
            <v>润耀</v>
          </cell>
          <cell r="B8409" t="str">
            <v>盘螺</v>
          </cell>
          <cell r="C8409" t="str">
            <v>HRB400E Φ6</v>
          </cell>
          <cell r="D8409" t="str">
            <v>吨</v>
          </cell>
          <cell r="E8409">
            <v>2.5</v>
          </cell>
          <cell r="F8409">
            <v>45944</v>
          </cell>
          <cell r="G8409" t="str">
            <v>（华西萌海科创农业生态谷）成都市简阳市白金山水库</v>
          </cell>
          <cell r="H8409" t="str">
            <v>石清国</v>
          </cell>
          <cell r="I8409">
            <v>13458642015</v>
          </cell>
        </row>
        <row r="8410">
          <cell r="A8410" t="str">
            <v>润耀</v>
          </cell>
          <cell r="B8410" t="str">
            <v>盘螺</v>
          </cell>
          <cell r="C8410" t="str">
            <v>HRB400E Φ8</v>
          </cell>
          <cell r="D8410" t="str">
            <v>吨</v>
          </cell>
          <cell r="E8410">
            <v>20</v>
          </cell>
          <cell r="F8410">
            <v>45944</v>
          </cell>
          <cell r="G8410" t="str">
            <v>（华西萌海科创农业生态谷）成都市简阳市白金山水库</v>
          </cell>
          <cell r="H8410" t="str">
            <v>石清国</v>
          </cell>
          <cell r="I8410">
            <v>13458642015</v>
          </cell>
        </row>
        <row r="8411">
          <cell r="A8411" t="str">
            <v>润耀</v>
          </cell>
          <cell r="B8411" t="str">
            <v>盘螺</v>
          </cell>
          <cell r="C8411" t="str">
            <v>HRB400E Φ10</v>
          </cell>
          <cell r="D8411" t="str">
            <v>吨</v>
          </cell>
          <cell r="E8411">
            <v>5</v>
          </cell>
          <cell r="F8411">
            <v>45944</v>
          </cell>
          <cell r="G8411" t="str">
            <v>（华西萌海科创农业生态谷）成都市简阳市白金山水库</v>
          </cell>
          <cell r="H8411" t="str">
            <v>石清国</v>
          </cell>
          <cell r="I8411">
            <v>13458642015</v>
          </cell>
        </row>
        <row r="8412">
          <cell r="A8412" t="str">
            <v>润耀</v>
          </cell>
          <cell r="B8412" t="str">
            <v>盘螺</v>
          </cell>
          <cell r="C8412" t="str">
            <v>HRB400E Φ12</v>
          </cell>
          <cell r="D8412" t="str">
            <v>吨</v>
          </cell>
          <cell r="E8412">
            <v>5</v>
          </cell>
          <cell r="F8412">
            <v>45944</v>
          </cell>
          <cell r="G8412" t="str">
            <v>（华西萌海科创农业生态谷）成都市简阳市白金山水库</v>
          </cell>
          <cell r="H8412" t="str">
            <v>石清国</v>
          </cell>
          <cell r="I8412">
            <v>13458642015</v>
          </cell>
        </row>
        <row r="8413">
          <cell r="A8413" t="str">
            <v>润耀</v>
          </cell>
          <cell r="B8413" t="str">
            <v>螺纹钢</v>
          </cell>
          <cell r="C8413" t="str">
            <v>HRB500E Φ25</v>
          </cell>
          <cell r="D8413" t="str">
            <v>吨</v>
          </cell>
          <cell r="E8413">
            <v>35</v>
          </cell>
          <cell r="F8413">
            <v>45944</v>
          </cell>
          <cell r="G8413" t="str">
            <v>(五冶建设扩建艺体中学二期工程)四川省成都市双流区光荣路成都艺体中学南200米</v>
          </cell>
          <cell r="H8413" t="str">
            <v>谢序强</v>
          </cell>
          <cell r="I8413">
            <v>13458588232</v>
          </cell>
        </row>
        <row r="8414">
          <cell r="A8414" t="str">
            <v>润耀</v>
          </cell>
          <cell r="B8414" t="str">
            <v>螺纹钢</v>
          </cell>
          <cell r="C8414" t="str">
            <v>HRB400E Φ12 9m</v>
          </cell>
          <cell r="D8414" t="str">
            <v>吨</v>
          </cell>
          <cell r="E8414">
            <v>28</v>
          </cell>
          <cell r="F8414">
            <v>45944</v>
          </cell>
          <cell r="G8414" t="str">
            <v>(五冶建设扩建艺体中学二期工程)四川省成都市双流区光荣路成都艺体中学南200米</v>
          </cell>
          <cell r="H8414" t="str">
            <v>谢序强</v>
          </cell>
          <cell r="I8414">
            <v>13458588232</v>
          </cell>
        </row>
        <row r="8415">
          <cell r="A8415" t="str">
            <v>润耀</v>
          </cell>
          <cell r="B8415" t="str">
            <v>螺纹钢</v>
          </cell>
          <cell r="C8415" t="str">
            <v>HRB400E Φ14 9m</v>
          </cell>
          <cell r="D8415" t="str">
            <v>吨</v>
          </cell>
          <cell r="E8415">
            <v>3</v>
          </cell>
          <cell r="F8415">
            <v>45944</v>
          </cell>
          <cell r="G8415" t="str">
            <v>(五冶建设扩建艺体中学二期工程)四川省成都市双流区光荣路成都艺体中学南200米</v>
          </cell>
          <cell r="H8415" t="str">
            <v>谢序强</v>
          </cell>
          <cell r="I8415">
            <v>13458588232</v>
          </cell>
        </row>
        <row r="8416">
          <cell r="A8416" t="str">
            <v>润耀</v>
          </cell>
          <cell r="B8416" t="str">
            <v>螺纹钢</v>
          </cell>
          <cell r="C8416" t="str">
            <v>HRB400E Φ16 9m</v>
          </cell>
          <cell r="D8416" t="str">
            <v>吨</v>
          </cell>
          <cell r="E8416">
            <v>30</v>
          </cell>
          <cell r="F8416">
            <v>45944</v>
          </cell>
          <cell r="G8416" t="str">
            <v>(五冶建设扩建艺体中学二期工程)四川省成都市双流区光荣路成都艺体中学南200米</v>
          </cell>
          <cell r="H8416" t="str">
            <v>谢序强</v>
          </cell>
          <cell r="I8416">
            <v>13458588232</v>
          </cell>
        </row>
        <row r="8417">
          <cell r="A8417" t="str">
            <v>润耀</v>
          </cell>
          <cell r="B8417" t="str">
            <v>螺纹钢</v>
          </cell>
          <cell r="C8417" t="str">
            <v>HRB400E Φ18 9m</v>
          </cell>
          <cell r="D8417" t="str">
            <v>吨</v>
          </cell>
          <cell r="E8417">
            <v>6</v>
          </cell>
          <cell r="F8417">
            <v>45944</v>
          </cell>
          <cell r="G8417" t="str">
            <v>(五冶建设扩建艺体中学二期工程)四川省成都市双流区光荣路成都艺体中学南200米</v>
          </cell>
          <cell r="H8417" t="str">
            <v>谢序强</v>
          </cell>
          <cell r="I8417">
            <v>13458588232</v>
          </cell>
        </row>
        <row r="8418">
          <cell r="A8418" t="str">
            <v>润耀</v>
          </cell>
          <cell r="B8418" t="str">
            <v>螺纹钢</v>
          </cell>
          <cell r="C8418" t="str">
            <v>HRB400E Φ20 9m</v>
          </cell>
          <cell r="D8418" t="str">
            <v>吨</v>
          </cell>
          <cell r="E8418">
            <v>8</v>
          </cell>
          <cell r="F8418">
            <v>45944</v>
          </cell>
          <cell r="G8418" t="str">
            <v>(五冶建设扩建艺体中学二期工程)四川省成都市双流区光荣路成都艺体中学南200米</v>
          </cell>
          <cell r="H8418" t="str">
            <v>谢序强</v>
          </cell>
          <cell r="I8418">
            <v>13458588232</v>
          </cell>
        </row>
        <row r="8419">
          <cell r="A8419" t="str">
            <v>润耀</v>
          </cell>
          <cell r="B8419" t="str">
            <v>螺纹钢</v>
          </cell>
          <cell r="C8419" t="str">
            <v>HRB400E Φ25 9m</v>
          </cell>
          <cell r="D8419" t="str">
            <v>吨</v>
          </cell>
          <cell r="E8419">
            <v>28</v>
          </cell>
          <cell r="F8419">
            <v>45944</v>
          </cell>
          <cell r="G8419" t="str">
            <v>(五冶建设扩建艺体中学二期工程)四川省成都市双流区光荣路成都艺体中学南200米</v>
          </cell>
          <cell r="H8419" t="str">
            <v>谢序强</v>
          </cell>
          <cell r="I8419">
            <v>13458588232</v>
          </cell>
        </row>
        <row r="8420">
          <cell r="A8420" t="str">
            <v>润耀</v>
          </cell>
          <cell r="B8420" t="str">
            <v>盘螺</v>
          </cell>
          <cell r="C8420" t="str">
            <v>HRB400E Φ8</v>
          </cell>
          <cell r="D8420" t="str">
            <v>吨</v>
          </cell>
          <cell r="E8420">
            <v>10</v>
          </cell>
          <cell r="F8420">
            <v>45944</v>
          </cell>
          <cell r="G8420" t="str">
            <v>(五冶建设龙泉驿一医院配套建设工程)成都市龙泉驿区董朗路69号龙泉驿一医院5号门</v>
          </cell>
          <cell r="H8420" t="str">
            <v>孙敏</v>
          </cell>
          <cell r="I8420">
            <v>13617695006</v>
          </cell>
        </row>
        <row r="8421">
          <cell r="A8421" t="str">
            <v>润耀</v>
          </cell>
          <cell r="B8421" t="str">
            <v>盘螺</v>
          </cell>
          <cell r="C8421" t="str">
            <v>HRB400E Φ10</v>
          </cell>
          <cell r="D8421" t="str">
            <v>吨</v>
          </cell>
          <cell r="E8421">
            <v>12</v>
          </cell>
          <cell r="F8421">
            <v>45944</v>
          </cell>
          <cell r="G8421" t="str">
            <v>(五冶建设龙泉驿一医院配套建设工程)成都市龙泉驿区董朗路69号龙泉驿一医院5号门</v>
          </cell>
          <cell r="H8421" t="str">
            <v>孙敏</v>
          </cell>
          <cell r="I8421">
            <v>13617695006</v>
          </cell>
        </row>
        <row r="8422">
          <cell r="A8422" t="str">
            <v>润耀</v>
          </cell>
          <cell r="B8422" t="str">
            <v>盘螺</v>
          </cell>
          <cell r="C8422" t="str">
            <v>HRB400E Φ12</v>
          </cell>
          <cell r="D8422" t="str">
            <v>吨</v>
          </cell>
          <cell r="E8422">
            <v>12</v>
          </cell>
          <cell r="F8422">
            <v>45944</v>
          </cell>
          <cell r="G8422" t="str">
            <v>(五冶建设龙泉驿一医院配套建设工程)成都市龙泉驿区董朗路69号龙泉驿一医院5号门</v>
          </cell>
          <cell r="H8422" t="str">
            <v>孙敏</v>
          </cell>
          <cell r="I8422">
            <v>13617695006</v>
          </cell>
        </row>
        <row r="8423">
          <cell r="A8423" t="str">
            <v>润耀</v>
          </cell>
          <cell r="B8423" t="str">
            <v>盘螺</v>
          </cell>
          <cell r="C8423" t="str">
            <v>HRB400E Φ10</v>
          </cell>
          <cell r="D8423" t="str">
            <v>吨</v>
          </cell>
          <cell r="E8423">
            <v>4</v>
          </cell>
          <cell r="F8423">
            <v>45944</v>
          </cell>
          <cell r="G8423" t="str">
            <v>(五冶建设成都盐道街中学初中部改扩建工程-一标)四川省成都市锦江区春熙路街道盐道街4号（盐道街中学初中部）</v>
          </cell>
          <cell r="H8423" t="str">
            <v>谢鑫</v>
          </cell>
          <cell r="I8423">
            <v>18228465067</v>
          </cell>
        </row>
        <row r="8424">
          <cell r="A8424" t="str">
            <v>润耀</v>
          </cell>
          <cell r="B8424" t="str">
            <v>螺纹钢</v>
          </cell>
          <cell r="C8424" t="str">
            <v>HRB400E Φ14 9m</v>
          </cell>
          <cell r="D8424" t="str">
            <v>吨</v>
          </cell>
          <cell r="E8424">
            <v>7</v>
          </cell>
          <cell r="F8424">
            <v>45944</v>
          </cell>
          <cell r="G8424" t="str">
            <v>(五冶建设成都盐道街中学初中部改扩建工程-一标)四川省成都市锦江区春熙路街道盐道街4号（盐道街中学初中部）</v>
          </cell>
          <cell r="H8424" t="str">
            <v>谢鑫</v>
          </cell>
          <cell r="I8424">
            <v>18228465067</v>
          </cell>
        </row>
        <row r="8425">
          <cell r="A8425" t="str">
            <v>润耀</v>
          </cell>
          <cell r="B8425" t="str">
            <v>螺纹钢</v>
          </cell>
          <cell r="C8425" t="str">
            <v>HRB400E Φ18 9m</v>
          </cell>
          <cell r="D8425" t="str">
            <v>吨</v>
          </cell>
          <cell r="E8425">
            <v>5</v>
          </cell>
          <cell r="F8425">
            <v>45944</v>
          </cell>
          <cell r="G8425" t="str">
            <v>(五冶建设成都盐道街中学初中部改扩建工程-一标)四川省成都市锦江区春熙路街道盐道街4号（盐道街中学初中部）</v>
          </cell>
          <cell r="H8425" t="str">
            <v>谢鑫</v>
          </cell>
          <cell r="I8425">
            <v>18228465067</v>
          </cell>
        </row>
        <row r="8426">
          <cell r="A8426" t="str">
            <v>润耀</v>
          </cell>
          <cell r="B8426" t="str">
            <v>螺纹钢</v>
          </cell>
          <cell r="C8426" t="str">
            <v>HRB400E Φ20 9m</v>
          </cell>
          <cell r="D8426" t="str">
            <v>吨</v>
          </cell>
          <cell r="E8426">
            <v>5</v>
          </cell>
          <cell r="F8426">
            <v>45944</v>
          </cell>
          <cell r="G8426" t="str">
            <v>(五冶建设成都盐道街中学初中部改扩建工程-一标)四川省成都市锦江区春熙路街道盐道街4号（盐道街中学初中部）</v>
          </cell>
          <cell r="H8426" t="str">
            <v>谢鑫</v>
          </cell>
          <cell r="I8426">
            <v>18228465067</v>
          </cell>
        </row>
        <row r="8427">
          <cell r="A8427" t="str">
            <v>润耀</v>
          </cell>
          <cell r="B8427" t="str">
            <v>螺纹钢</v>
          </cell>
          <cell r="C8427" t="str">
            <v>HRB400E Φ22 9m</v>
          </cell>
          <cell r="D8427" t="str">
            <v>吨</v>
          </cell>
          <cell r="E8427">
            <v>12.5</v>
          </cell>
          <cell r="F8427">
            <v>45944</v>
          </cell>
          <cell r="G8427" t="str">
            <v>(五冶建设成都盐道街中学初中部改扩建工程-一标)四川省成都市锦江区春熙路街道盐道街4号（盐道街中学初中部）</v>
          </cell>
          <cell r="H8427" t="str">
            <v>谢鑫</v>
          </cell>
          <cell r="I8427">
            <v>18228465067</v>
          </cell>
        </row>
        <row r="8428">
          <cell r="A8428" t="str">
            <v>润耀</v>
          </cell>
          <cell r="B8428" t="str">
            <v>盘螺</v>
          </cell>
          <cell r="C8428" t="str">
            <v>HRB400E Φ6</v>
          </cell>
          <cell r="D8428" t="str">
            <v>吨</v>
          </cell>
          <cell r="E8428">
            <v>20</v>
          </cell>
          <cell r="F8428">
            <v>45944</v>
          </cell>
          <cell r="G8428" t="str">
            <v>（华西简阳西城嘉苑）四川省成都市简阳市简城街道高屋村</v>
          </cell>
          <cell r="H8428" t="str">
            <v>张瀚镭</v>
          </cell>
          <cell r="I8428">
            <v>15884666220</v>
          </cell>
        </row>
        <row r="8429">
          <cell r="A8429" t="str">
            <v>润耀</v>
          </cell>
          <cell r="B8429" t="str">
            <v>盘螺</v>
          </cell>
          <cell r="C8429" t="str">
            <v>HRB400E Φ8</v>
          </cell>
          <cell r="D8429" t="str">
            <v>吨</v>
          </cell>
          <cell r="E8429">
            <v>115</v>
          </cell>
          <cell r="F8429">
            <v>45944</v>
          </cell>
          <cell r="G8429" t="str">
            <v>（华西简阳西城嘉苑）四川省成都市简阳市简城街道高屋村</v>
          </cell>
          <cell r="H8429" t="str">
            <v>张瀚镭</v>
          </cell>
          <cell r="I8429">
            <v>15884666220</v>
          </cell>
        </row>
        <row r="8430">
          <cell r="A8430" t="str">
            <v>润耀</v>
          </cell>
          <cell r="B8430" t="str">
            <v>盘螺</v>
          </cell>
          <cell r="C8430" t="str">
            <v>HRB400E Φ10</v>
          </cell>
          <cell r="D8430" t="str">
            <v>吨</v>
          </cell>
          <cell r="E8430">
            <v>75</v>
          </cell>
          <cell r="F8430">
            <v>45944</v>
          </cell>
          <cell r="G8430" t="str">
            <v>（华西简阳西城嘉苑）四川省成都市简阳市简城街道高屋村</v>
          </cell>
          <cell r="H8430" t="str">
            <v>张瀚镭</v>
          </cell>
          <cell r="I8430">
            <v>15884666220</v>
          </cell>
        </row>
        <row r="8431">
          <cell r="A8431" t="str">
            <v>润耀</v>
          </cell>
          <cell r="B8431" t="str">
            <v>盘螺</v>
          </cell>
          <cell r="C8431" t="str">
            <v>HRB400E Φ12</v>
          </cell>
          <cell r="D8431" t="str">
            <v>吨</v>
          </cell>
          <cell r="E8431">
            <v>20</v>
          </cell>
          <cell r="F8431">
            <v>45944</v>
          </cell>
          <cell r="G8431" t="str">
            <v>（华西简阳西城嘉苑）四川省成都市简阳市简城街道高屋村</v>
          </cell>
          <cell r="H8431" t="str">
            <v>张瀚镭</v>
          </cell>
          <cell r="I8431">
            <v>15884666220</v>
          </cell>
        </row>
        <row r="8432">
          <cell r="A8432" t="str">
            <v>润耀</v>
          </cell>
          <cell r="B8432" t="str">
            <v>螺纹钢</v>
          </cell>
          <cell r="C8432" t="str">
            <v>HRB400E Φ14 9m</v>
          </cell>
          <cell r="D8432" t="str">
            <v>吨</v>
          </cell>
          <cell r="E8432">
            <v>3</v>
          </cell>
          <cell r="F8432">
            <v>45944</v>
          </cell>
          <cell r="G8432" t="str">
            <v>（华西简阳西城嘉苑）四川省成都市简阳市简城街道高屋村</v>
          </cell>
          <cell r="H8432" t="str">
            <v>张瀚镭</v>
          </cell>
          <cell r="I8432">
            <v>15884666220</v>
          </cell>
        </row>
        <row r="8433">
          <cell r="A8433" t="str">
            <v>润耀</v>
          </cell>
          <cell r="B8433" t="str">
            <v>螺纹钢</v>
          </cell>
          <cell r="C8433" t="str">
            <v>HRB400E Φ16 9m</v>
          </cell>
          <cell r="D8433" t="str">
            <v>吨</v>
          </cell>
          <cell r="E8433">
            <v>5</v>
          </cell>
          <cell r="F8433">
            <v>45944</v>
          </cell>
          <cell r="G8433" t="str">
            <v>（华西简阳西城嘉苑）四川省成都市简阳市简城街道高屋村</v>
          </cell>
          <cell r="H8433" t="str">
            <v>张瀚镭</v>
          </cell>
          <cell r="I8433">
            <v>15884666220</v>
          </cell>
        </row>
        <row r="8434">
          <cell r="A8434" t="str">
            <v>润耀</v>
          </cell>
          <cell r="B8434" t="str">
            <v>螺纹钢</v>
          </cell>
          <cell r="C8434" t="str">
            <v>HRB400E Φ22 9m</v>
          </cell>
          <cell r="D8434" t="str">
            <v>吨</v>
          </cell>
          <cell r="E8434">
            <v>3</v>
          </cell>
          <cell r="F8434">
            <v>45944</v>
          </cell>
          <cell r="G8434" t="str">
            <v>（华西简阳西城嘉苑）四川省成都市简阳市简城街道高屋村</v>
          </cell>
          <cell r="H8434" t="str">
            <v>张瀚镭</v>
          </cell>
          <cell r="I8434">
            <v>15884666220</v>
          </cell>
        </row>
        <row r="8435">
          <cell r="A8435" t="str">
            <v>润耀</v>
          </cell>
          <cell r="B8435" t="str">
            <v>螺纹钢</v>
          </cell>
          <cell r="C8435" t="str">
            <v>HRB500E Φ18</v>
          </cell>
          <cell r="D8435" t="str">
            <v>吨</v>
          </cell>
          <cell r="E8435">
            <v>2.5</v>
          </cell>
          <cell r="F8435">
            <v>45944</v>
          </cell>
          <cell r="G8435" t="str">
            <v>（华西简阳西城嘉苑）四川省成都市简阳市简城街道高屋村</v>
          </cell>
          <cell r="H8435" t="str">
            <v>张瀚镭</v>
          </cell>
          <cell r="I8435">
            <v>15884666220</v>
          </cell>
        </row>
        <row r="8436">
          <cell r="A8436" t="str">
            <v>钢固融</v>
          </cell>
          <cell r="B8436" t="str">
            <v>高线</v>
          </cell>
          <cell r="C8436" t="str">
            <v>HPB300Ф12</v>
          </cell>
          <cell r="D8436" t="str">
            <v>吨</v>
          </cell>
          <cell r="E8436">
            <v>10</v>
          </cell>
          <cell r="F8436">
            <v>45944</v>
          </cell>
          <cell r="G8436" t="str">
            <v>（中铁二局-成渝扩容4标）四川省成都市简阳市杨家镇桐子湾村二局钢筋场</v>
          </cell>
          <cell r="H8436" t="str">
            <v>陈钢</v>
          </cell>
          <cell r="I8436">
            <v>13018165813</v>
          </cell>
        </row>
        <row r="8437">
          <cell r="A8437" t="str">
            <v>钢固融</v>
          </cell>
          <cell r="B8437" t="str">
            <v>盘螺</v>
          </cell>
          <cell r="C8437" t="str">
            <v>HRB400EФ12</v>
          </cell>
          <cell r="D8437" t="str">
            <v>吨</v>
          </cell>
          <cell r="E8437">
            <v>20</v>
          </cell>
          <cell r="F8437">
            <v>45944</v>
          </cell>
          <cell r="G8437" t="str">
            <v>（中铁二局-成渝扩容4标）四川省成都市简阳市杨家镇桐子湾村二局钢筋场</v>
          </cell>
          <cell r="H8437" t="str">
            <v>陈钢</v>
          </cell>
          <cell r="I8437">
            <v>13018165813</v>
          </cell>
        </row>
        <row r="8438">
          <cell r="A8438" t="str">
            <v>钢固融</v>
          </cell>
          <cell r="B8438" t="str">
            <v>高线</v>
          </cell>
          <cell r="C8438" t="str">
            <v>HPB300 Φ10</v>
          </cell>
          <cell r="D8438" t="str">
            <v>吨</v>
          </cell>
          <cell r="E8438">
            <v>2.5</v>
          </cell>
          <cell r="F8438">
            <v>45944</v>
          </cell>
          <cell r="G8438" t="str">
            <v>(五冶建设龙泉芙蓉花语项目-1,3地块)龙泉驿区北川路双堰塘钓鱼东100米(北川路)</v>
          </cell>
          <cell r="H8438" t="str">
            <v>祝斯阳</v>
          </cell>
          <cell r="I8438">
            <v>15583590797</v>
          </cell>
        </row>
        <row r="8439">
          <cell r="A8439" t="str">
            <v>钢固融</v>
          </cell>
          <cell r="B8439" t="str">
            <v>螺纹钢</v>
          </cell>
          <cell r="C8439" t="str">
            <v>HRB400E Φ22 9m</v>
          </cell>
          <cell r="D8439" t="str">
            <v>吨</v>
          </cell>
          <cell r="E8439">
            <v>30</v>
          </cell>
          <cell r="F8439">
            <v>45944</v>
          </cell>
          <cell r="G8439" t="str">
            <v>(五冶建设龙泉芙蓉花语项目-1,3地块)龙泉驿区北川路双堰塘钓鱼东100米(北川路)</v>
          </cell>
          <cell r="H8439" t="str">
            <v>祝斯阳</v>
          </cell>
          <cell r="I8439">
            <v>15583590797</v>
          </cell>
        </row>
        <row r="8440">
          <cell r="A8440" t="str">
            <v>达钢</v>
          </cell>
          <cell r="B8440" t="str">
            <v>螺纹钢</v>
          </cell>
          <cell r="C8440" t="str">
            <v>HRB500E Φ12</v>
          </cell>
          <cell r="D8440" t="str">
            <v>吨</v>
          </cell>
          <cell r="E8440">
            <v>20</v>
          </cell>
          <cell r="F8440">
            <v>45944</v>
          </cell>
          <cell r="G8440" t="str">
            <v>（商投建工达州中医药科技园-2工区-2号桥）达州市通川区达州中医药职业学院犀牛大道北段</v>
          </cell>
          <cell r="H8440" t="str">
            <v>李波</v>
          </cell>
          <cell r="I8440">
            <v>18381899787</v>
          </cell>
        </row>
        <row r="8441">
          <cell r="A8441" t="str">
            <v>达钢</v>
          </cell>
          <cell r="B8441" t="str">
            <v>螺纹钢</v>
          </cell>
          <cell r="C8441" t="str">
            <v>HRB500E Φ14</v>
          </cell>
          <cell r="D8441" t="str">
            <v>吨</v>
          </cell>
          <cell r="E8441">
            <v>15</v>
          </cell>
          <cell r="F8441">
            <v>45944</v>
          </cell>
          <cell r="G8441" t="str">
            <v>（商投建工达州中医药科技园-2工区-2号桥）达州市通川区达州中医药职业学院犀牛大道北段</v>
          </cell>
          <cell r="H8441" t="str">
            <v>李波</v>
          </cell>
          <cell r="I8441">
            <v>18381899787</v>
          </cell>
        </row>
        <row r="8442">
          <cell r="A8442" t="str">
            <v>达钢</v>
          </cell>
          <cell r="B8442" t="str">
            <v>螺纹钢</v>
          </cell>
          <cell r="C8442" t="str">
            <v>HRB500E Φ16</v>
          </cell>
          <cell r="D8442" t="str">
            <v>吨</v>
          </cell>
          <cell r="E8442">
            <v>20</v>
          </cell>
          <cell r="F8442">
            <v>45944</v>
          </cell>
          <cell r="G8442" t="str">
            <v>（商投建工达州中医药科技园-2工区-2号桥）达州市通川区达州中医药职业学院犀牛大道北段</v>
          </cell>
          <cell r="H8442" t="str">
            <v>李波</v>
          </cell>
          <cell r="I8442">
            <v>18381899787</v>
          </cell>
        </row>
        <row r="8443">
          <cell r="A8443" t="str">
            <v>达钢</v>
          </cell>
          <cell r="B8443" t="str">
            <v>螺纹钢</v>
          </cell>
          <cell r="C8443" t="str">
            <v>HRB500E Φ22</v>
          </cell>
          <cell r="D8443" t="str">
            <v>吨</v>
          </cell>
          <cell r="E8443">
            <v>24</v>
          </cell>
          <cell r="F8443">
            <v>45944</v>
          </cell>
          <cell r="G8443" t="str">
            <v>（商投建工达州中医药科技园-2工区-2号桥）达州市通川区达州中医药职业学院犀牛大道北段</v>
          </cell>
          <cell r="H8443" t="str">
            <v>李波</v>
          </cell>
          <cell r="I8443">
            <v>18381899787</v>
          </cell>
        </row>
        <row r="8444">
          <cell r="A8444" t="str">
            <v>达钢</v>
          </cell>
          <cell r="B8444" t="str">
            <v>螺纹钢</v>
          </cell>
          <cell r="C8444" t="str">
            <v>HRB500E Φ25</v>
          </cell>
          <cell r="D8444" t="str">
            <v>吨</v>
          </cell>
          <cell r="E8444">
            <v>30</v>
          </cell>
          <cell r="F8444">
            <v>45944</v>
          </cell>
          <cell r="G8444" t="str">
            <v>（商投建工达州中医药科技园-2工区-2号桥）达州市通川区达州中医药职业学院犀牛大道北段</v>
          </cell>
          <cell r="H8444" t="str">
            <v>李波</v>
          </cell>
          <cell r="I8444">
            <v>18381899787</v>
          </cell>
        </row>
        <row r="8445">
          <cell r="A8445" t="str">
            <v>达钢</v>
          </cell>
          <cell r="B8445" t="str">
            <v>螺纹钢</v>
          </cell>
          <cell r="C8445" t="str">
            <v>HRB400E Φ12 9m</v>
          </cell>
          <cell r="D8445" t="str">
            <v>吨</v>
          </cell>
          <cell r="E8445">
            <v>9</v>
          </cell>
          <cell r="F8445">
            <v>45944</v>
          </cell>
          <cell r="G8445" t="str">
            <v>（商投建工达州中医药科技园-2工区-2号桥）达州市通川区达州中医药职业学院犀牛大道北段</v>
          </cell>
          <cell r="H8445" t="str">
            <v>李波</v>
          </cell>
          <cell r="I8445">
            <v>18381899787</v>
          </cell>
        </row>
        <row r="8446">
          <cell r="A8446" t="str">
            <v>达钢</v>
          </cell>
          <cell r="B8446" t="str">
            <v>螺纹钢</v>
          </cell>
          <cell r="C8446" t="str">
            <v>HRB500 Φ25 12m</v>
          </cell>
          <cell r="D8446" t="str">
            <v>吨</v>
          </cell>
          <cell r="E8446">
            <v>150</v>
          </cell>
          <cell r="F8446">
            <v>45944</v>
          </cell>
          <cell r="G8446" t="str">
            <v>（商投建工达州中医药科技园-2工区-2号桥）达州市通川区达州中医药职业学院犀牛大道北段</v>
          </cell>
          <cell r="H8446" t="str">
            <v>李波</v>
          </cell>
          <cell r="I8446">
            <v>18381899787</v>
          </cell>
        </row>
        <row r="8447">
          <cell r="A8447" t="str">
            <v>润耀</v>
          </cell>
          <cell r="B8447" t="str">
            <v>盘螺</v>
          </cell>
          <cell r="C8447" t="str">
            <v>HRB400E Φ8</v>
          </cell>
          <cell r="D8447" t="str">
            <v>吨</v>
          </cell>
          <cell r="E8447">
            <v>2.4</v>
          </cell>
          <cell r="F8447">
            <v>45944</v>
          </cell>
          <cell r="G8447" t="str">
            <v>（华西酒城南）成都市武侯区火车南站西路8号酒城南项目</v>
          </cell>
          <cell r="H8447" t="str">
            <v>龙耀宇</v>
          </cell>
          <cell r="I8447">
            <v>18384145895</v>
          </cell>
        </row>
        <row r="8448">
          <cell r="A8448" t="str">
            <v>润耀</v>
          </cell>
          <cell r="B8448" t="str">
            <v>盘螺</v>
          </cell>
          <cell r="C8448" t="str">
            <v>HRB400E Φ12</v>
          </cell>
          <cell r="D8448" t="str">
            <v>吨</v>
          </cell>
          <cell r="E8448">
            <v>7.2</v>
          </cell>
          <cell r="F8448">
            <v>45944</v>
          </cell>
          <cell r="G8448" t="str">
            <v>（华西酒城南）成都市武侯区火车南站西路8号酒城南项目</v>
          </cell>
          <cell r="H8448" t="str">
            <v>龙耀宇</v>
          </cell>
          <cell r="I8448">
            <v>18384145895</v>
          </cell>
        </row>
        <row r="8449">
          <cell r="A8449" t="str">
            <v>德胜恒嘉</v>
          </cell>
          <cell r="B8449" t="str">
            <v>螺纹钢</v>
          </cell>
          <cell r="C8449" t="str">
            <v>HRB500EФ25，9m</v>
          </cell>
          <cell r="D8449" t="str">
            <v>吨</v>
          </cell>
          <cell r="E8449">
            <v>70</v>
          </cell>
          <cell r="F8449">
            <v>45944</v>
          </cell>
          <cell r="G8449" t="str">
            <v>（中铁北京局-资乐高速6标）四川省乐山市市中区土主镇资乐高速TJ6标项目试验室</v>
          </cell>
          <cell r="H8449" t="str">
            <v>刘岩</v>
          </cell>
          <cell r="I8449">
            <v>18543566469</v>
          </cell>
        </row>
        <row r="8450">
          <cell r="A8450" t="str">
            <v>德胜恒嘉</v>
          </cell>
          <cell r="B8450" t="str">
            <v>螺纹钢</v>
          </cell>
          <cell r="C8450" t="str">
            <v>HRB400EФ12，9m</v>
          </cell>
          <cell r="D8450" t="str">
            <v>吨</v>
          </cell>
          <cell r="E8450">
            <v>35</v>
          </cell>
          <cell r="F8450">
            <v>45944</v>
          </cell>
          <cell r="G8450" t="str">
            <v>（中铁北京局-资乐高速6标）四川省乐山市市中区土主镇资乐高速TJ6标项目试验室</v>
          </cell>
          <cell r="H8450" t="str">
            <v>刘岩</v>
          </cell>
          <cell r="I8450">
            <v>18543566469</v>
          </cell>
        </row>
        <row r="8451">
          <cell r="A8451" t="str">
            <v>泸钢</v>
          </cell>
          <cell r="B8451" t="str">
            <v>盘螺</v>
          </cell>
          <cell r="C8451" t="str">
            <v>HRB400E Φ8</v>
          </cell>
          <cell r="D8451" t="str">
            <v>吨</v>
          </cell>
          <cell r="E8451">
            <v>40</v>
          </cell>
          <cell r="F8451">
            <v>45944</v>
          </cell>
          <cell r="G8451" t="str">
            <v>(五冶钢构龙泉东洪片区70亩住宅、商业及配套工程项目一标段)成都市龙泉驿外东洪路地铁2号线惠王陵地铁C口</v>
          </cell>
          <cell r="H8451" t="str">
            <v>邹爱国</v>
          </cell>
          <cell r="I8451">
            <v>13540231225</v>
          </cell>
        </row>
        <row r="8452">
          <cell r="A8452" t="str">
            <v>泸钢</v>
          </cell>
          <cell r="B8452" t="str">
            <v>盘螺</v>
          </cell>
          <cell r="C8452" t="str">
            <v>HRB400E Φ8</v>
          </cell>
          <cell r="D8452" t="str">
            <v>吨</v>
          </cell>
          <cell r="E8452">
            <v>35</v>
          </cell>
          <cell r="F8452">
            <v>45944</v>
          </cell>
          <cell r="G8452" t="str">
            <v>(五冶钢构龙泉东洪片区85亩住宅、商业及配套工程项目二标段)成都市龙泉驿外东洪路地铁2号线惠王陵地铁C口</v>
          </cell>
          <cell r="H8452" t="str">
            <v>李渊</v>
          </cell>
          <cell r="I8452">
            <v>18381013849</v>
          </cell>
        </row>
        <row r="8453">
          <cell r="A8453" t="str">
            <v>泸钢</v>
          </cell>
          <cell r="B8453" t="str">
            <v>盘螺</v>
          </cell>
          <cell r="C8453" t="str">
            <v>HRB400E Φ12</v>
          </cell>
          <cell r="D8453" t="str">
            <v>吨</v>
          </cell>
          <cell r="E8453">
            <v>35</v>
          </cell>
          <cell r="F8453">
            <v>45944</v>
          </cell>
          <cell r="G8453" t="str">
            <v>(五冶钢构龙泉东洪片区85亩住宅、商业及配套工程项目二标段)成都市龙泉驿外东洪路地铁2号线惠王陵地铁C口</v>
          </cell>
          <cell r="H8453" t="str">
            <v>李渊</v>
          </cell>
          <cell r="I8453">
            <v>18381013849</v>
          </cell>
        </row>
        <row r="8454">
          <cell r="A8454" t="str">
            <v>泸钢</v>
          </cell>
          <cell r="B8454" t="str">
            <v>螺纹钢</v>
          </cell>
          <cell r="C8454" t="str">
            <v>HRB400E Φ16 9m</v>
          </cell>
          <cell r="D8454" t="str">
            <v>吨</v>
          </cell>
          <cell r="E8454">
            <v>80</v>
          </cell>
          <cell r="F8454">
            <v>45944</v>
          </cell>
          <cell r="G8454" t="str">
            <v>(五冶钢构龙泉东洪片区85亩住宅、商业及配套工程项目三标段)成都市龙泉驿外东洪路地铁2号线惠王陵地铁C口</v>
          </cell>
          <cell r="H8454" t="str">
            <v>王军宝</v>
          </cell>
          <cell r="I8454">
            <v>13889142392</v>
          </cell>
        </row>
        <row r="8455">
          <cell r="A8455" t="str">
            <v>泸钢</v>
          </cell>
          <cell r="B8455" t="str">
            <v>螺纹钢</v>
          </cell>
          <cell r="C8455" t="str">
            <v>HRB400E Φ18 9m</v>
          </cell>
          <cell r="D8455" t="str">
            <v>吨</v>
          </cell>
          <cell r="E8455">
            <v>36</v>
          </cell>
          <cell r="F8455">
            <v>45944</v>
          </cell>
          <cell r="G8455" t="str">
            <v>(五冶钢构龙泉东洪片区85亩住宅、商业及配套工程项目三标段)成都市龙泉驿外东洪路地铁2号线惠王陵地铁C口</v>
          </cell>
          <cell r="H8455" t="str">
            <v>王军宝</v>
          </cell>
          <cell r="I8455">
            <v>13889142392</v>
          </cell>
        </row>
        <row r="8456">
          <cell r="A8456" t="str">
            <v>泸钢</v>
          </cell>
          <cell r="B8456" t="str">
            <v>螺纹钢</v>
          </cell>
          <cell r="C8456" t="str">
            <v>HRB400E Φ12 9m</v>
          </cell>
          <cell r="D8456" t="str">
            <v>吨</v>
          </cell>
          <cell r="E8456">
            <v>12</v>
          </cell>
          <cell r="F8456">
            <v>45944</v>
          </cell>
          <cell r="G8456" t="str">
            <v>(五冶钢构龙泉东洪片区70亩住宅、商业及配套工程项目三标段)成都市龙泉驿外东洪路地铁2号线惠王陵地铁C口</v>
          </cell>
          <cell r="H8456" t="str">
            <v>蒋嗣伟</v>
          </cell>
          <cell r="I8456">
            <v>15014331252</v>
          </cell>
        </row>
        <row r="8457">
          <cell r="A8457" t="str">
            <v>泸钢</v>
          </cell>
          <cell r="B8457" t="str">
            <v>螺纹钢</v>
          </cell>
          <cell r="C8457" t="str">
            <v>HRB400E Φ14 9m</v>
          </cell>
          <cell r="D8457" t="str">
            <v>吨</v>
          </cell>
          <cell r="E8457">
            <v>9</v>
          </cell>
          <cell r="F8457">
            <v>45944</v>
          </cell>
          <cell r="G8457" t="str">
            <v>(五冶钢构龙泉东洪片区70亩住宅、商业及配套工程项目三标段)成都市龙泉驿外东洪路地铁2号线惠王陵地铁C口</v>
          </cell>
          <cell r="H8457" t="str">
            <v>蒋嗣伟</v>
          </cell>
          <cell r="I8457">
            <v>15014331252</v>
          </cell>
        </row>
        <row r="8458">
          <cell r="A8458" t="str">
            <v>泸钢</v>
          </cell>
          <cell r="B8458" t="str">
            <v>螺纹钢</v>
          </cell>
          <cell r="C8458" t="str">
            <v>HRB400E Φ16 9m</v>
          </cell>
          <cell r="D8458" t="str">
            <v>吨</v>
          </cell>
          <cell r="E8458">
            <v>30</v>
          </cell>
          <cell r="F8458">
            <v>45944</v>
          </cell>
          <cell r="G8458" t="str">
            <v>(五冶钢构龙泉东洪片区70亩住宅、商业及配套工程项目三标段)成都市龙泉驿外东洪路地铁2号线惠王陵地铁C口</v>
          </cell>
          <cell r="H8458" t="str">
            <v>蒋嗣伟</v>
          </cell>
          <cell r="I8458">
            <v>15014331252</v>
          </cell>
        </row>
        <row r="8459">
          <cell r="A8459" t="str">
            <v>泸钢</v>
          </cell>
          <cell r="B8459" t="str">
            <v>螺纹钢</v>
          </cell>
          <cell r="C8459" t="str">
            <v>HRB400E Φ18 9m</v>
          </cell>
          <cell r="D8459" t="str">
            <v>吨</v>
          </cell>
          <cell r="E8459">
            <v>6</v>
          </cell>
          <cell r="F8459">
            <v>45944</v>
          </cell>
          <cell r="G8459" t="str">
            <v>(五冶钢构龙泉东洪片区70亩住宅、商业及配套工程项目三标段)成都市龙泉驿外东洪路地铁2号线惠王陵地铁C口</v>
          </cell>
          <cell r="H8459" t="str">
            <v>蒋嗣伟</v>
          </cell>
          <cell r="I8459">
            <v>15014331252</v>
          </cell>
        </row>
        <row r="8460">
          <cell r="A8460" t="str">
            <v>泸钢</v>
          </cell>
          <cell r="B8460" t="str">
            <v>螺纹钢</v>
          </cell>
          <cell r="C8460" t="str">
            <v>HRB400E Φ20 9m</v>
          </cell>
          <cell r="D8460" t="str">
            <v>吨</v>
          </cell>
          <cell r="E8460">
            <v>6</v>
          </cell>
          <cell r="F8460">
            <v>45944</v>
          </cell>
          <cell r="G8460" t="str">
            <v>(五冶钢构龙泉东洪片区70亩住宅、商业及配套工程项目三标段)成都市龙泉驿外东洪路地铁2号线惠王陵地铁C口</v>
          </cell>
          <cell r="H8460" t="str">
            <v>蒋嗣伟</v>
          </cell>
          <cell r="I8460">
            <v>15014331252</v>
          </cell>
        </row>
        <row r="8461">
          <cell r="A8461" t="str">
            <v>泸钢</v>
          </cell>
          <cell r="B8461" t="str">
            <v>螺纹钢</v>
          </cell>
          <cell r="C8461" t="str">
            <v>HRB400E Φ12 9m</v>
          </cell>
          <cell r="D8461" t="str">
            <v>吨</v>
          </cell>
          <cell r="E8461">
            <v>15</v>
          </cell>
          <cell r="F8461">
            <v>45944</v>
          </cell>
          <cell r="G8461" t="str">
            <v>(五冶钢构龙泉东洪片区70亩住宅、商业及配套工程项目三标段)成都市龙泉驿外东洪路地铁2号线惠王陵地铁C口</v>
          </cell>
          <cell r="H8461" t="str">
            <v>蒋嗣伟</v>
          </cell>
          <cell r="I8461">
            <v>15014331252</v>
          </cell>
        </row>
        <row r="8462">
          <cell r="A8462" t="str">
            <v>泸钢</v>
          </cell>
          <cell r="B8462" t="str">
            <v>螺纹钢</v>
          </cell>
          <cell r="C8462" t="str">
            <v>HRB400E Φ14 9m</v>
          </cell>
          <cell r="D8462" t="str">
            <v>吨</v>
          </cell>
          <cell r="E8462">
            <v>9</v>
          </cell>
          <cell r="F8462">
            <v>45944</v>
          </cell>
          <cell r="G8462" t="str">
            <v>(五冶钢构龙泉东洪片区70亩住宅、商业及配套工程项目三标段)成都市龙泉驿外东洪路地铁2号线惠王陵地铁C口</v>
          </cell>
          <cell r="H8462" t="str">
            <v>蒋嗣伟</v>
          </cell>
          <cell r="I8462">
            <v>15014331252</v>
          </cell>
        </row>
        <row r="8463">
          <cell r="A8463" t="str">
            <v>泸钢</v>
          </cell>
          <cell r="B8463" t="str">
            <v>螺纹钢</v>
          </cell>
          <cell r="C8463" t="str">
            <v>HRB400E Φ16 9m</v>
          </cell>
          <cell r="D8463" t="str">
            <v>吨</v>
          </cell>
          <cell r="E8463">
            <v>35</v>
          </cell>
          <cell r="F8463">
            <v>45944</v>
          </cell>
          <cell r="G8463" t="str">
            <v>(五冶钢构龙泉东洪片区70亩住宅、商业及配套工程项目三标段)成都市龙泉驿外东洪路地铁2号线惠王陵地铁C口</v>
          </cell>
          <cell r="H8463" t="str">
            <v>蒋嗣伟</v>
          </cell>
          <cell r="I8463">
            <v>15014331252</v>
          </cell>
        </row>
        <row r="8464">
          <cell r="A8464" t="str">
            <v>泸钢</v>
          </cell>
          <cell r="B8464" t="str">
            <v>螺纹钢</v>
          </cell>
          <cell r="C8464" t="str">
            <v>HRB400E Φ18 9m</v>
          </cell>
          <cell r="D8464" t="str">
            <v>吨</v>
          </cell>
          <cell r="E8464">
            <v>9</v>
          </cell>
          <cell r="F8464">
            <v>45944</v>
          </cell>
          <cell r="G8464" t="str">
            <v>(五冶钢构龙泉东洪片区70亩住宅、商业及配套工程项目三标段)成都市龙泉驿外东洪路地铁2号线惠王陵地铁C口</v>
          </cell>
          <cell r="H8464" t="str">
            <v>蒋嗣伟</v>
          </cell>
          <cell r="I8464">
            <v>15014331252</v>
          </cell>
        </row>
        <row r="8465">
          <cell r="A8465" t="str">
            <v>泸钢</v>
          </cell>
          <cell r="B8465" t="str">
            <v>螺纹钢</v>
          </cell>
          <cell r="C8465" t="str">
            <v>HRB400E Φ20 9m</v>
          </cell>
          <cell r="D8465" t="str">
            <v>吨</v>
          </cell>
          <cell r="E8465">
            <v>9</v>
          </cell>
          <cell r="F8465">
            <v>45944</v>
          </cell>
          <cell r="G8465" t="str">
            <v>(五冶钢构龙泉东洪片区70亩住宅、商业及配套工程项目三标段)成都市龙泉驿外东洪路地铁2号线惠王陵地铁C口</v>
          </cell>
          <cell r="H8465" t="str">
            <v>蒋嗣伟</v>
          </cell>
          <cell r="I8465">
            <v>15014331252</v>
          </cell>
        </row>
        <row r="8466">
          <cell r="A8466" t="str">
            <v>泸钢</v>
          </cell>
          <cell r="B8466" t="str">
            <v>螺纹钢</v>
          </cell>
          <cell r="C8466" t="str">
            <v>HRB400E Φ22 9m</v>
          </cell>
          <cell r="D8466" t="str">
            <v>吨</v>
          </cell>
          <cell r="E8466">
            <v>6</v>
          </cell>
          <cell r="F8466">
            <v>45944</v>
          </cell>
          <cell r="G8466" t="str">
            <v>(五冶钢构龙泉东洪片区70亩住宅、商业及配套工程项目三标段)成都市龙泉驿外东洪路地铁2号线惠王陵地铁C口</v>
          </cell>
          <cell r="H8466" t="str">
            <v>蒋嗣伟</v>
          </cell>
          <cell r="I8466">
            <v>15014331252</v>
          </cell>
        </row>
        <row r="8467">
          <cell r="A8467" t="str">
            <v>泸钢</v>
          </cell>
          <cell r="B8467" t="str">
            <v>螺纹钢</v>
          </cell>
          <cell r="C8467" t="str">
            <v>HRB400E Φ25 9m</v>
          </cell>
          <cell r="D8467" t="str">
            <v>吨</v>
          </cell>
          <cell r="E8467">
            <v>6</v>
          </cell>
          <cell r="F8467">
            <v>45944</v>
          </cell>
          <cell r="G8467" t="str">
            <v>(五冶钢构龙泉东洪片区70亩住宅、商业及配套工程项目三标段)成都市龙泉驿外东洪路地铁2号线惠王陵地铁C口</v>
          </cell>
          <cell r="H8467" t="str">
            <v>蒋嗣伟</v>
          </cell>
          <cell r="I8467">
            <v>15014331252</v>
          </cell>
        </row>
        <row r="8468">
          <cell r="A8468" t="str">
            <v>德胜恒嘉</v>
          </cell>
          <cell r="B8468" t="str">
            <v>螺纹钢</v>
          </cell>
          <cell r="C8468" t="str">
            <v>HRB400E Φ12×9米</v>
          </cell>
          <cell r="D8468" t="str">
            <v>吨</v>
          </cell>
          <cell r="E8468">
            <v>12</v>
          </cell>
          <cell r="F8468">
            <v>45945</v>
          </cell>
          <cell r="G8468" t="str">
            <v>（自永1标八局二分公司二分部）自贡市沿滩区川南中小企业创业园(金川路东50米)</v>
          </cell>
          <cell r="H8468" t="str">
            <v>李锐</v>
          </cell>
          <cell r="I8468">
            <v>13890668545</v>
          </cell>
        </row>
        <row r="8469">
          <cell r="A8469" t="str">
            <v>德胜恒嘉</v>
          </cell>
          <cell r="B8469" t="str">
            <v>螺纹钢</v>
          </cell>
          <cell r="C8469" t="str">
            <v>HRB400E Φ16×9米</v>
          </cell>
          <cell r="D8469" t="str">
            <v>吨</v>
          </cell>
          <cell r="E8469">
            <v>12</v>
          </cell>
          <cell r="F8469">
            <v>45945</v>
          </cell>
          <cell r="G8469" t="str">
            <v>（自永1标八局二分公司二分部）自贡市沿滩区川南中小企业创业园(金川路东50米)</v>
          </cell>
          <cell r="H8469" t="str">
            <v>李锐</v>
          </cell>
          <cell r="I8469">
            <v>13890668545</v>
          </cell>
        </row>
        <row r="8470">
          <cell r="A8470" t="str">
            <v>德胜恒嘉</v>
          </cell>
          <cell r="B8470" t="str">
            <v>螺纹钢</v>
          </cell>
          <cell r="C8470" t="str">
            <v>HRB400E Φ25×9米</v>
          </cell>
          <cell r="D8470" t="str">
            <v>吨</v>
          </cell>
          <cell r="E8470">
            <v>12</v>
          </cell>
          <cell r="F8470">
            <v>45945</v>
          </cell>
          <cell r="G8470" t="str">
            <v>（自永1标八局二分公司二分部）自贡市沿滩区川南中小企业创业园(金川路东50米)</v>
          </cell>
          <cell r="H8470" t="str">
            <v>李锐</v>
          </cell>
          <cell r="I8470">
            <v>13890668545</v>
          </cell>
        </row>
        <row r="8471">
          <cell r="A8471" t="str">
            <v>德胜恒嘉</v>
          </cell>
          <cell r="B8471" t="str">
            <v>螺纹钢</v>
          </cell>
          <cell r="C8471" t="str">
            <v>HRB400E Φ28×12米</v>
          </cell>
          <cell r="D8471" t="str">
            <v>吨</v>
          </cell>
          <cell r="E8471">
            <v>35</v>
          </cell>
          <cell r="F8471">
            <v>45945</v>
          </cell>
          <cell r="G8471" t="str">
            <v>（自永2标九局西南分公司钢筋棚）四川省自贡市骑龙镇大湾村</v>
          </cell>
          <cell r="H8471" t="str">
            <v>高彦彬</v>
          </cell>
          <cell r="I8471">
            <v>13835906370</v>
          </cell>
        </row>
        <row r="8472">
          <cell r="A8472" t="str">
            <v>泸钢</v>
          </cell>
          <cell r="B8472" t="str">
            <v>螺纹钢</v>
          </cell>
          <cell r="C8472" t="str">
            <v>HRB400E Φ28×9米</v>
          </cell>
          <cell r="D8472" t="str">
            <v>吨</v>
          </cell>
          <cell r="E8472">
            <v>34</v>
          </cell>
          <cell r="F8472">
            <v>45945</v>
          </cell>
          <cell r="G8472" t="str">
            <v>（自永高速-自永3标六局交通分公司）四川省内江市隆昌市圣灯镇自永项目3标隆昌市圣灯镇中心学校西北29米</v>
          </cell>
          <cell r="H8472" t="str">
            <v>李宏权</v>
          </cell>
          <cell r="I8472">
            <v>19212995868</v>
          </cell>
        </row>
        <row r="8473">
          <cell r="A8473" t="str">
            <v>泸钢</v>
          </cell>
          <cell r="B8473" t="str">
            <v>盘螺</v>
          </cell>
          <cell r="C8473" t="str">
            <v>HRB400E Φ12</v>
          </cell>
          <cell r="D8473" t="str">
            <v>吨</v>
          </cell>
          <cell r="E8473">
            <v>10</v>
          </cell>
          <cell r="F8473">
            <v>45945</v>
          </cell>
          <cell r="G8473" t="str">
            <v>（自永高速-自永3标六局交通分公司）四川省内江市隆昌市圣灯镇自永项目3标隆昌市圣灯镇中心学校西北29米</v>
          </cell>
          <cell r="H8473" t="str">
            <v>李宏权</v>
          </cell>
          <cell r="I8473">
            <v>19212995868</v>
          </cell>
        </row>
        <row r="8474">
          <cell r="A8474" t="str">
            <v>泸钢</v>
          </cell>
          <cell r="B8474" t="str">
            <v>螺纹钢</v>
          </cell>
          <cell r="C8474" t="str">
            <v>HRB400E Φ14×9米</v>
          </cell>
          <cell r="D8474" t="str">
            <v>吨</v>
          </cell>
          <cell r="E8474">
            <v>11</v>
          </cell>
          <cell r="F8474">
            <v>45945</v>
          </cell>
          <cell r="G8474" t="str">
            <v>（自永高速-自永3标六局交通分公司）四川省内江市隆昌市圣灯镇自永项目3标隆昌市圣灯镇中心学校西北29米</v>
          </cell>
          <cell r="H8474" t="str">
            <v>李宏权</v>
          </cell>
          <cell r="I8474">
            <v>19212995868</v>
          </cell>
        </row>
        <row r="8475">
          <cell r="A8475" t="str">
            <v>泸钢</v>
          </cell>
          <cell r="B8475" t="str">
            <v>螺纹钢</v>
          </cell>
          <cell r="C8475" t="str">
            <v>HRB400E Φ16×9米</v>
          </cell>
          <cell r="D8475" t="str">
            <v>吨</v>
          </cell>
          <cell r="E8475">
            <v>8</v>
          </cell>
          <cell r="F8475">
            <v>45945</v>
          </cell>
          <cell r="G8475" t="str">
            <v>（自永高速-自永3标六局交通分公司）四川省内江市隆昌市圣灯镇自永项目3标隆昌市圣灯镇中心学校西北29米</v>
          </cell>
          <cell r="H8475" t="str">
            <v>李宏权</v>
          </cell>
          <cell r="I8475">
            <v>19212995868</v>
          </cell>
        </row>
        <row r="8476">
          <cell r="A8476" t="str">
            <v>泸钢</v>
          </cell>
          <cell r="B8476" t="str">
            <v>螺纹钢</v>
          </cell>
          <cell r="C8476" t="str">
            <v>HRB400E Φ25×12米</v>
          </cell>
          <cell r="D8476" t="str">
            <v>吨</v>
          </cell>
          <cell r="E8476">
            <v>39</v>
          </cell>
          <cell r="F8476">
            <v>45945</v>
          </cell>
          <cell r="G8476" t="str">
            <v>（自永高速-自永3标六局交通分公司）四川省内江市隆昌市圣灯镇自永项目3标隆昌市圣灯镇中心学校西北29米</v>
          </cell>
          <cell r="H8476" t="str">
            <v>李宏权</v>
          </cell>
          <cell r="I8476">
            <v>19212995868</v>
          </cell>
        </row>
        <row r="8477">
          <cell r="A8477" t="str">
            <v>达钢</v>
          </cell>
          <cell r="B8477" t="str">
            <v>螺纹钢</v>
          </cell>
          <cell r="C8477" t="str">
            <v>HRB400E Φ14 9m</v>
          </cell>
          <cell r="D8477" t="str">
            <v>吨</v>
          </cell>
          <cell r="E8477">
            <v>150</v>
          </cell>
          <cell r="F8477">
            <v>45945</v>
          </cell>
          <cell r="G8477" t="str">
            <v>（商投建工达州中医药科技园-2工区-2号桥）达州市通川区达州中医药职业学院犀牛大道北段</v>
          </cell>
          <cell r="H8477" t="str">
            <v>李波</v>
          </cell>
          <cell r="I8477">
            <v>18381899787</v>
          </cell>
        </row>
        <row r="8478">
          <cell r="A8478" t="str">
            <v>润耀（代）</v>
          </cell>
          <cell r="B8478" t="str">
            <v>高线</v>
          </cell>
          <cell r="C8478" t="str">
            <v>HPB300 10mm</v>
          </cell>
          <cell r="D8478" t="str">
            <v>吨</v>
          </cell>
          <cell r="E8478">
            <v>35</v>
          </cell>
          <cell r="F8478">
            <v>45945</v>
          </cell>
          <cell r="G8478" t="str">
            <v>（中铁十局-资乐高速4标）四川省眉山市仁寿县彰加镇华炉村中铁十局资乐高速3#钢筋场</v>
          </cell>
          <cell r="H8478" t="str">
            <v>杨飞</v>
          </cell>
          <cell r="I8478">
            <v>15667998777</v>
          </cell>
        </row>
        <row r="8479">
          <cell r="A8479" t="str">
            <v>润耀（代）</v>
          </cell>
          <cell r="B8479" t="str">
            <v>高线</v>
          </cell>
          <cell r="C8479" t="str">
            <v>HPB300 10mm</v>
          </cell>
          <cell r="D8479" t="str">
            <v>吨</v>
          </cell>
          <cell r="E8479">
            <v>35</v>
          </cell>
          <cell r="F8479">
            <v>45945</v>
          </cell>
          <cell r="G8479" t="str">
            <v>（中铁十局-资乐高速4标）四川省眉山市仁寿县彰加镇促进村中铁十局资乐高速2#梁场</v>
          </cell>
          <cell r="H8479" t="str">
            <v>杨飞</v>
          </cell>
          <cell r="I8479">
            <v>15667998777</v>
          </cell>
        </row>
        <row r="8480">
          <cell r="A8480" t="str">
            <v>润耀（代）</v>
          </cell>
          <cell r="B8480" t="str">
            <v>高线</v>
          </cell>
          <cell r="C8480" t="str">
            <v>HPB300 8mm</v>
          </cell>
          <cell r="D8480" t="str">
            <v>吨</v>
          </cell>
          <cell r="E8480">
            <v>35</v>
          </cell>
          <cell r="F8480">
            <v>45945</v>
          </cell>
          <cell r="G8480" t="str">
            <v>（中铁十局-资乐高速4标）四川省眉山市仁寿县彰加镇促进村中铁十局资乐高速2#梁场</v>
          </cell>
          <cell r="H8480" t="str">
            <v>杨飞</v>
          </cell>
          <cell r="I8480">
            <v>15667998777</v>
          </cell>
        </row>
        <row r="8481">
          <cell r="A8481" t="str">
            <v>润耀（代）</v>
          </cell>
          <cell r="B8481" t="str">
            <v>高线</v>
          </cell>
          <cell r="C8481" t="str">
            <v>HPB300Ф12</v>
          </cell>
          <cell r="D8481" t="str">
            <v>吨</v>
          </cell>
          <cell r="E8481">
            <v>35</v>
          </cell>
          <cell r="F8481">
            <v>45945</v>
          </cell>
          <cell r="G8481" t="str">
            <v>（中铁十局-资乐高速4标）四川省眉山市仁寿县彰加镇促进村中铁十局资乐高速2#梁场</v>
          </cell>
          <cell r="H8481" t="str">
            <v>杨飞</v>
          </cell>
          <cell r="I8481">
            <v>15667998777</v>
          </cell>
        </row>
        <row r="8482">
          <cell r="A8482" t="str">
            <v>润耀</v>
          </cell>
          <cell r="B8482" t="str">
            <v>螺纹钢</v>
          </cell>
          <cell r="C8482" t="str">
            <v>HRB500EФ20*9m</v>
          </cell>
          <cell r="D8482" t="str">
            <v>吨</v>
          </cell>
          <cell r="E8482">
            <v>10</v>
          </cell>
          <cell r="F8482">
            <v>45945</v>
          </cell>
          <cell r="G8482" t="str">
            <v>（中核中原-温江北林医养综合体项目）四川省成都市温江区万春大道第三人民医院东</v>
          </cell>
          <cell r="H8482" t="str">
            <v>蔡杰</v>
          </cell>
          <cell r="I8482">
            <v>18875129329</v>
          </cell>
        </row>
        <row r="8483">
          <cell r="A8483" t="str">
            <v>润耀</v>
          </cell>
          <cell r="B8483" t="str">
            <v>螺纹钢</v>
          </cell>
          <cell r="C8483" t="str">
            <v>HRB500EФ25*9m</v>
          </cell>
          <cell r="D8483" t="str">
            <v>吨</v>
          </cell>
          <cell r="E8483">
            <v>70</v>
          </cell>
          <cell r="F8483">
            <v>45945</v>
          </cell>
          <cell r="G8483" t="str">
            <v>（中核中原-温江北林医养综合体项目）四川省成都市温江区万春大道第三人民医院东</v>
          </cell>
          <cell r="H8483" t="str">
            <v>蔡杰</v>
          </cell>
          <cell r="I8483">
            <v>18875129329</v>
          </cell>
        </row>
        <row r="8484">
          <cell r="A8484" t="str">
            <v>润耀</v>
          </cell>
          <cell r="B8484" t="str">
            <v>螺纹钢</v>
          </cell>
          <cell r="C8484" t="str">
            <v>HRB500EФ25*12m</v>
          </cell>
          <cell r="D8484" t="str">
            <v>吨</v>
          </cell>
          <cell r="E8484">
            <v>25</v>
          </cell>
          <cell r="F8484">
            <v>45945</v>
          </cell>
          <cell r="G8484" t="str">
            <v>（中核中原-温江北林医养综合体项目）四川省成都市温江区万春大道第三人民医院东</v>
          </cell>
          <cell r="H8484" t="str">
            <v>蔡杰</v>
          </cell>
          <cell r="I8484">
            <v>18875129329</v>
          </cell>
        </row>
        <row r="8485">
          <cell r="A8485" t="str">
            <v>润耀</v>
          </cell>
          <cell r="B8485" t="str">
            <v>螺纹钢</v>
          </cell>
          <cell r="C8485" t="str">
            <v>HRB400EФ25*9m</v>
          </cell>
          <cell r="D8485" t="str">
            <v>吨</v>
          </cell>
          <cell r="E8485">
            <v>35</v>
          </cell>
          <cell r="F8485">
            <v>45945</v>
          </cell>
          <cell r="G8485" t="str">
            <v>（中核中原-温江光明苑三期项目）四川省成都市温江区金马街道光明苑三期项目</v>
          </cell>
          <cell r="H8485" t="str">
            <v>王生斌</v>
          </cell>
          <cell r="I8485">
            <v>15228858118</v>
          </cell>
        </row>
        <row r="8486">
          <cell r="A8486" t="str">
            <v>润耀（代）</v>
          </cell>
          <cell r="B8486" t="str">
            <v>盘螺</v>
          </cell>
          <cell r="C8486" t="str">
            <v>HRB400EФ12</v>
          </cell>
          <cell r="D8486" t="str">
            <v>吨</v>
          </cell>
          <cell r="E8486">
            <v>70</v>
          </cell>
          <cell r="F8486">
            <v>45945</v>
          </cell>
          <cell r="G8486" t="str">
            <v>（中铁广州局-资乐高速5标）四川省乐山市井研县希望大道116号2号梁场</v>
          </cell>
          <cell r="H8486" t="str">
            <v>廖俊杰</v>
          </cell>
          <cell r="I8486">
            <v>15775100965</v>
          </cell>
        </row>
        <row r="8487">
          <cell r="A8487" t="str">
            <v>润耀（代）</v>
          </cell>
          <cell r="B8487" t="str">
            <v>高线</v>
          </cell>
          <cell r="C8487" t="str">
            <v>HPB300Ф8</v>
          </cell>
          <cell r="D8487" t="str">
            <v>吨</v>
          </cell>
          <cell r="E8487">
            <v>70</v>
          </cell>
          <cell r="F8487">
            <v>45945</v>
          </cell>
          <cell r="G8487" t="str">
            <v>（中铁广州局-资乐高速5标）四川省乐山市井研县希望大道116号2号梁场</v>
          </cell>
          <cell r="H8487" t="str">
            <v>廖俊杰</v>
          </cell>
          <cell r="I8487">
            <v>15775100965</v>
          </cell>
        </row>
        <row r="8488">
          <cell r="A8488" t="str">
            <v>润耀（代）</v>
          </cell>
          <cell r="B8488" t="str">
            <v>高线</v>
          </cell>
          <cell r="C8488" t="str">
            <v>HPB300Ф10</v>
          </cell>
          <cell r="D8488" t="str">
            <v>吨</v>
          </cell>
          <cell r="E8488">
            <v>70</v>
          </cell>
          <cell r="F8488">
            <v>45945</v>
          </cell>
          <cell r="G8488" t="str">
            <v>（中铁广州局-资乐高速5标）四川省乐山市井研县希望大道116号2号梁场</v>
          </cell>
          <cell r="H8488" t="str">
            <v>廖俊杰</v>
          </cell>
          <cell r="I8488">
            <v>15775100965</v>
          </cell>
        </row>
        <row r="8489">
          <cell r="A8489" t="str">
            <v>润耀（代）</v>
          </cell>
          <cell r="B8489" t="str">
            <v>高线</v>
          </cell>
          <cell r="C8489" t="str">
            <v>HPB300Ф10</v>
          </cell>
          <cell r="D8489" t="str">
            <v>吨</v>
          </cell>
          <cell r="E8489">
            <v>70</v>
          </cell>
          <cell r="F8489">
            <v>45945</v>
          </cell>
          <cell r="G8489" t="str">
            <v>（中铁广州局-资乐高速5标）四川省乐山市井研县希望大道116号2号钢筋厂</v>
          </cell>
          <cell r="H8489" t="str">
            <v>廖俊杰</v>
          </cell>
          <cell r="I8489">
            <v>15775100965</v>
          </cell>
        </row>
        <row r="8490">
          <cell r="A8490" t="str">
            <v>润耀（代）</v>
          </cell>
          <cell r="B8490" t="str">
            <v>盘螺</v>
          </cell>
          <cell r="C8490" t="str">
            <v>HRB400EФ12</v>
          </cell>
          <cell r="D8490" t="str">
            <v>吨</v>
          </cell>
          <cell r="E8490">
            <v>70</v>
          </cell>
          <cell r="F8490">
            <v>45945</v>
          </cell>
          <cell r="G8490" t="str">
            <v>（中铁广州局-资乐高速5标）四川省乐山市井研县希望大道116号2号钢筋厂</v>
          </cell>
          <cell r="H8490" t="str">
            <v>廖俊杰</v>
          </cell>
          <cell r="I8490">
            <v>15775100965</v>
          </cell>
        </row>
        <row r="8491">
          <cell r="A8491" t="str">
            <v>润耀（代）</v>
          </cell>
          <cell r="B8491" t="str">
            <v>高线</v>
          </cell>
          <cell r="C8491" t="str">
            <v>HPB300Ф10</v>
          </cell>
          <cell r="D8491" t="str">
            <v>吨</v>
          </cell>
          <cell r="E8491">
            <v>35</v>
          </cell>
          <cell r="F8491">
            <v>45945</v>
          </cell>
          <cell r="G8491" t="str">
            <v>（中铁广州局-资乐高速5标）四川省乐山市井研县希望大道116号5号钢筋厂</v>
          </cell>
          <cell r="H8491" t="str">
            <v>廖俊杰</v>
          </cell>
          <cell r="I8491">
            <v>15775100965</v>
          </cell>
        </row>
        <row r="8492">
          <cell r="A8492" t="str">
            <v>润耀（代）</v>
          </cell>
          <cell r="B8492" t="str">
            <v>高线</v>
          </cell>
          <cell r="C8492" t="str">
            <v>HPB300Ф10</v>
          </cell>
          <cell r="D8492" t="str">
            <v>吨</v>
          </cell>
          <cell r="E8492">
            <v>35</v>
          </cell>
          <cell r="F8492">
            <v>45945</v>
          </cell>
          <cell r="G8492" t="str">
            <v>（中铁广州局-资乐高速5标）四川省乐山市井研县希望大道116号1号钢筋厂</v>
          </cell>
          <cell r="H8492" t="str">
            <v>廖俊杰</v>
          </cell>
          <cell r="I8492">
            <v>15775100965</v>
          </cell>
        </row>
        <row r="8493">
          <cell r="A8493" t="str">
            <v>润耀（代）</v>
          </cell>
          <cell r="B8493" t="str">
            <v>高线</v>
          </cell>
          <cell r="C8493" t="str">
            <v>HPB300Ф10</v>
          </cell>
          <cell r="D8493" t="str">
            <v>吨</v>
          </cell>
          <cell r="E8493">
            <v>35</v>
          </cell>
          <cell r="F8493">
            <v>45945</v>
          </cell>
          <cell r="G8493" t="str">
            <v>（中铁广州局-资乐高速5标）四川省乐山市井研县希望大道116号</v>
          </cell>
          <cell r="H8493" t="str">
            <v>廖俊杰</v>
          </cell>
          <cell r="I8493">
            <v>15775100965</v>
          </cell>
        </row>
        <row r="8494">
          <cell r="A8494" t="str">
            <v>润耀</v>
          </cell>
          <cell r="B8494" t="str">
            <v>盘螺</v>
          </cell>
          <cell r="C8494" t="str">
            <v>HRB400E Φ8</v>
          </cell>
          <cell r="D8494" t="str">
            <v>吨</v>
          </cell>
          <cell r="E8494">
            <v>2</v>
          </cell>
          <cell r="F8494">
            <v>45945</v>
          </cell>
          <cell r="G8494" t="str">
            <v>(五冶建设成都盐道街中学初中部改扩建工程-一标)四川省成都市锦江区春熙路街道盐道街4号（盐道街中学初中部）</v>
          </cell>
          <cell r="H8494" t="str">
            <v>谢鑫</v>
          </cell>
          <cell r="I8494">
            <v>18228465067</v>
          </cell>
        </row>
        <row r="8495">
          <cell r="A8495" t="str">
            <v>润耀</v>
          </cell>
          <cell r="B8495" t="str">
            <v>盘螺</v>
          </cell>
          <cell r="C8495" t="str">
            <v>HRB400E Φ10</v>
          </cell>
          <cell r="D8495" t="str">
            <v>吨</v>
          </cell>
          <cell r="E8495">
            <v>16</v>
          </cell>
          <cell r="F8495">
            <v>45945</v>
          </cell>
          <cell r="G8495" t="str">
            <v>(五冶建设成都盐道街中学初中部改扩建工程-一标)四川省成都市锦江区春熙路街道盐道街4号（盐道街中学初中部）</v>
          </cell>
          <cell r="H8495" t="str">
            <v>谢鑫</v>
          </cell>
          <cell r="I8495">
            <v>18228465067</v>
          </cell>
        </row>
        <row r="8496">
          <cell r="A8496" t="str">
            <v>润耀</v>
          </cell>
          <cell r="B8496" t="str">
            <v>盘螺</v>
          </cell>
          <cell r="C8496" t="str">
            <v>HRB400E Φ12</v>
          </cell>
          <cell r="D8496" t="str">
            <v>吨</v>
          </cell>
          <cell r="E8496">
            <v>12</v>
          </cell>
          <cell r="F8496">
            <v>45945</v>
          </cell>
          <cell r="G8496" t="str">
            <v>(五冶建设成都盐道街中学初中部改扩建工程-一标)四川省成都市锦江区春熙路街道盐道街4号（盐道街中学初中部）</v>
          </cell>
          <cell r="H8496" t="str">
            <v>谢鑫</v>
          </cell>
          <cell r="I8496">
            <v>18228465067</v>
          </cell>
        </row>
        <row r="8497">
          <cell r="A8497" t="str">
            <v>润耀</v>
          </cell>
          <cell r="B8497" t="str">
            <v>螺纹钢</v>
          </cell>
          <cell r="C8497" t="str">
            <v>HRB400E Φ14 9m</v>
          </cell>
          <cell r="D8497" t="str">
            <v>吨</v>
          </cell>
          <cell r="E8497">
            <v>3</v>
          </cell>
          <cell r="F8497">
            <v>45945</v>
          </cell>
          <cell r="G8497" t="str">
            <v>(五冶建设成都盐道街中学初中部改扩建工程-一标)四川省成都市锦江区春熙路街道盐道街4号（盐道街中学初中部）</v>
          </cell>
          <cell r="H8497" t="str">
            <v>谢鑫</v>
          </cell>
          <cell r="I8497">
            <v>18228465067</v>
          </cell>
        </row>
        <row r="8498">
          <cell r="A8498" t="str">
            <v>润耀</v>
          </cell>
          <cell r="B8498" t="str">
            <v>螺纹钢</v>
          </cell>
          <cell r="C8498" t="str">
            <v>HRB400E Φ18 9m</v>
          </cell>
          <cell r="D8498" t="str">
            <v>吨</v>
          </cell>
          <cell r="E8498">
            <v>9</v>
          </cell>
          <cell r="F8498">
            <v>45945</v>
          </cell>
          <cell r="G8498" t="str">
            <v>(五冶建设成都盐道街中学初中部改扩建工程-一标)四川省成都市锦江区春熙路街道盐道街4号（盐道街中学初中部）</v>
          </cell>
          <cell r="H8498" t="str">
            <v>谢鑫</v>
          </cell>
          <cell r="I8498">
            <v>18228465067</v>
          </cell>
        </row>
        <row r="8499">
          <cell r="A8499" t="str">
            <v>润耀</v>
          </cell>
          <cell r="B8499" t="str">
            <v>螺纹钢</v>
          </cell>
          <cell r="C8499" t="str">
            <v>HRB400E Φ20 9m</v>
          </cell>
          <cell r="D8499" t="str">
            <v>吨</v>
          </cell>
          <cell r="E8499">
            <v>6</v>
          </cell>
          <cell r="F8499">
            <v>45945</v>
          </cell>
          <cell r="G8499" t="str">
            <v>(五冶建设成都盐道街中学初中部改扩建工程-一标)四川省成都市锦江区春熙路街道盐道街4号（盐道街中学初中部）</v>
          </cell>
          <cell r="H8499" t="str">
            <v>谢鑫</v>
          </cell>
          <cell r="I8499">
            <v>18228465067</v>
          </cell>
        </row>
        <row r="8500">
          <cell r="A8500" t="str">
            <v>润耀</v>
          </cell>
          <cell r="B8500" t="str">
            <v>螺纹钢</v>
          </cell>
          <cell r="C8500" t="str">
            <v>HRB400E Φ22 9m</v>
          </cell>
          <cell r="D8500" t="str">
            <v>吨</v>
          </cell>
          <cell r="E8500">
            <v>6</v>
          </cell>
          <cell r="F8500">
            <v>45945</v>
          </cell>
          <cell r="G8500" t="str">
            <v>(五冶建设成都盐道街中学初中部改扩建工程-一标)四川省成都市锦江区春熙路街道盐道街4号（盐道街中学初中部）</v>
          </cell>
          <cell r="H8500" t="str">
            <v>谢鑫</v>
          </cell>
          <cell r="I8500">
            <v>18228465067</v>
          </cell>
        </row>
        <row r="8501">
          <cell r="A8501" t="str">
            <v>润耀</v>
          </cell>
          <cell r="B8501" t="str">
            <v>螺纹钢</v>
          </cell>
          <cell r="C8501" t="str">
            <v>HRB400E Φ25 9m</v>
          </cell>
          <cell r="D8501" t="str">
            <v>吨</v>
          </cell>
          <cell r="E8501">
            <v>18</v>
          </cell>
          <cell r="F8501">
            <v>45945</v>
          </cell>
          <cell r="G8501" t="str">
            <v>(五冶建设成都盐道街中学初中部改扩建工程-一标)四川省成都市锦江区春熙路街道盐道街4号（盐道街中学初中部）</v>
          </cell>
          <cell r="H8501" t="str">
            <v>谢鑫</v>
          </cell>
          <cell r="I8501">
            <v>18228465067</v>
          </cell>
        </row>
        <row r="8502">
          <cell r="A8502" t="str">
            <v>泸钢</v>
          </cell>
          <cell r="B8502" t="str">
            <v>螺纹钢</v>
          </cell>
          <cell r="C8502" t="str">
            <v>HRB400E Φ25×12米</v>
          </cell>
          <cell r="D8502" t="str">
            <v>吨</v>
          </cell>
          <cell r="E8502">
            <v>20</v>
          </cell>
          <cell r="F8502">
            <v>45945</v>
          </cell>
          <cell r="G8502" t="str">
            <v>（自永2标九局西南分公司）四川省自贡市大安区刀关村先到钢筋棚过磅</v>
          </cell>
          <cell r="H8502" t="str">
            <v>高彦彬</v>
          </cell>
          <cell r="I8502">
            <v>13835906370</v>
          </cell>
        </row>
        <row r="8503">
          <cell r="A8503" t="str">
            <v>泸钢</v>
          </cell>
          <cell r="B8503" t="str">
            <v>螺纹钢</v>
          </cell>
          <cell r="C8503" t="str">
            <v>HRB400E Φ22×9米</v>
          </cell>
          <cell r="D8503" t="str">
            <v>吨</v>
          </cell>
          <cell r="E8503">
            <v>6</v>
          </cell>
          <cell r="F8503">
            <v>45945</v>
          </cell>
          <cell r="G8503" t="str">
            <v>（自永2标九局西南分公司）四川省自贡市大安区刀关村先到钢筋棚过磅</v>
          </cell>
          <cell r="H8503" t="str">
            <v>高彦彬</v>
          </cell>
          <cell r="I8503">
            <v>13835906370</v>
          </cell>
        </row>
        <row r="8504">
          <cell r="A8504" t="str">
            <v>泸钢</v>
          </cell>
          <cell r="B8504" t="str">
            <v>螺纹钢</v>
          </cell>
          <cell r="C8504" t="str">
            <v>HRB400E Φ20×12米</v>
          </cell>
          <cell r="D8504" t="str">
            <v>吨</v>
          </cell>
          <cell r="E8504">
            <v>17</v>
          </cell>
          <cell r="F8504">
            <v>45945</v>
          </cell>
          <cell r="G8504" t="str">
            <v>（自永2标九局西南分公司）四川省自贡市大安区刀关村先到钢筋棚过磅</v>
          </cell>
          <cell r="H8504" t="str">
            <v>高彦彬</v>
          </cell>
          <cell r="I8504">
            <v>13835906370</v>
          </cell>
        </row>
        <row r="8505">
          <cell r="A8505" t="str">
            <v>泸钢</v>
          </cell>
          <cell r="B8505" t="str">
            <v>螺纹钢</v>
          </cell>
          <cell r="C8505" t="str">
            <v>HRB400E Φ16×9米</v>
          </cell>
          <cell r="D8505" t="str">
            <v>吨</v>
          </cell>
          <cell r="E8505">
            <v>5.5</v>
          </cell>
          <cell r="F8505">
            <v>45945</v>
          </cell>
          <cell r="G8505" t="str">
            <v>（自永2标九局西南分公司）四川省自贡市大安区刀关村先到钢筋棚过磅</v>
          </cell>
          <cell r="H8505" t="str">
            <v>高彦彬</v>
          </cell>
          <cell r="I8505">
            <v>13835906370</v>
          </cell>
        </row>
        <row r="8506">
          <cell r="A8506" t="str">
            <v>泸钢</v>
          </cell>
          <cell r="B8506" t="str">
            <v>螺纹钢</v>
          </cell>
          <cell r="C8506" t="str">
            <v>HRB400E Φ16×12米</v>
          </cell>
          <cell r="D8506" t="str">
            <v>吨</v>
          </cell>
          <cell r="E8506">
            <v>3</v>
          </cell>
          <cell r="F8506">
            <v>45945</v>
          </cell>
          <cell r="G8506" t="str">
            <v>（自永2标九局西南分公司）四川省自贡市大安区刀关村先到钢筋棚过磅</v>
          </cell>
          <cell r="H8506" t="str">
            <v>高彦彬</v>
          </cell>
          <cell r="I8506">
            <v>13835906370</v>
          </cell>
        </row>
        <row r="8507">
          <cell r="A8507" t="str">
            <v>泸钢</v>
          </cell>
          <cell r="B8507" t="str">
            <v>螺纹钢</v>
          </cell>
          <cell r="C8507" t="str">
            <v>HRB400E Φ14×12米</v>
          </cell>
          <cell r="D8507" t="str">
            <v>吨</v>
          </cell>
          <cell r="E8507">
            <v>8</v>
          </cell>
          <cell r="F8507">
            <v>45945</v>
          </cell>
          <cell r="G8507" t="str">
            <v>（自永2标九局西南分公司）四川省自贡市大安区刀关村先到钢筋棚过磅</v>
          </cell>
          <cell r="H8507" t="str">
            <v>高彦彬</v>
          </cell>
          <cell r="I8507">
            <v>13835906370</v>
          </cell>
        </row>
        <row r="8508">
          <cell r="A8508" t="str">
            <v>泸钢</v>
          </cell>
          <cell r="B8508" t="str">
            <v>盘螺</v>
          </cell>
          <cell r="C8508" t="str">
            <v>HRB400E Φ10</v>
          </cell>
          <cell r="D8508" t="str">
            <v>吨</v>
          </cell>
          <cell r="E8508">
            <v>6</v>
          </cell>
          <cell r="F8508">
            <v>45945</v>
          </cell>
          <cell r="G8508" t="str">
            <v>（自永2标九局西南分公司）四川省自贡市大安区刀关村先到钢筋棚过磅</v>
          </cell>
          <cell r="H8508" t="str">
            <v>高彦彬</v>
          </cell>
          <cell r="I8508">
            <v>13835906370</v>
          </cell>
        </row>
        <row r="8509">
          <cell r="A8509" t="str">
            <v>泸钢</v>
          </cell>
          <cell r="B8509" t="str">
            <v>高线</v>
          </cell>
          <cell r="C8509" t="str">
            <v>HPB300 Φ10</v>
          </cell>
          <cell r="D8509" t="str">
            <v>吨</v>
          </cell>
          <cell r="E8509">
            <v>8</v>
          </cell>
          <cell r="F8509">
            <v>45945</v>
          </cell>
          <cell r="G8509" t="str">
            <v>（自永2标九局西南分公司）四川省自贡市大安区刀关村先到钢筋棚过磅</v>
          </cell>
          <cell r="H8509" t="str">
            <v>高彦彬</v>
          </cell>
          <cell r="I8509">
            <v>13835906370</v>
          </cell>
        </row>
        <row r="8510">
          <cell r="A8510" t="str">
            <v>泸钢</v>
          </cell>
          <cell r="B8510" t="str">
            <v>螺纹钢</v>
          </cell>
          <cell r="C8510" t="str">
            <v>HRB400E Φ12</v>
          </cell>
          <cell r="D8510" t="str">
            <v>吨</v>
          </cell>
          <cell r="E8510">
            <v>17</v>
          </cell>
          <cell r="F8510">
            <v>45945</v>
          </cell>
          <cell r="G8510" t="str">
            <v>(五冶钢构龙泉东洪片区70亩住宅、商业及配套工程项目二标段)成都市龙泉驿外东洪路地铁2号线惠王陵地铁C口</v>
          </cell>
          <cell r="H8510" t="str">
            <v>蒋嗣伟</v>
          </cell>
          <cell r="I8510">
            <v>15014331252</v>
          </cell>
        </row>
        <row r="8511">
          <cell r="A8511" t="str">
            <v>泸钢</v>
          </cell>
          <cell r="B8511" t="str">
            <v>盘螺</v>
          </cell>
          <cell r="C8511" t="str">
            <v>HRB400E Φ8</v>
          </cell>
          <cell r="D8511" t="str">
            <v>吨</v>
          </cell>
          <cell r="E8511">
            <v>18</v>
          </cell>
          <cell r="F8511">
            <v>45945</v>
          </cell>
          <cell r="G8511" t="str">
            <v>(五冶钢构龙泉东洪片区70亩住宅、商业及配套工程项目二标段)成都市龙泉驿外东洪路地铁2号线惠王陵地铁C口</v>
          </cell>
          <cell r="H8511" t="str">
            <v>蒋嗣伟</v>
          </cell>
          <cell r="I8511">
            <v>15014331252</v>
          </cell>
        </row>
        <row r="8512">
          <cell r="A8512" t="str">
            <v>泸钢</v>
          </cell>
          <cell r="B8512" t="str">
            <v>螺纹钢</v>
          </cell>
          <cell r="C8512" t="str">
            <v>HRB400E Φ16 9m</v>
          </cell>
          <cell r="D8512" t="str">
            <v>吨</v>
          </cell>
          <cell r="E8512">
            <v>30</v>
          </cell>
          <cell r="F8512">
            <v>45945</v>
          </cell>
          <cell r="G8512" t="str">
            <v>(五冶钢构龙泉东洪片区85亩住宅、商业及配套工程项目一标段)成都市龙泉驿外东洪路地铁2号线惠王陵地铁C口</v>
          </cell>
          <cell r="H8512" t="str">
            <v>岳工</v>
          </cell>
          <cell r="I8512">
            <v>18599951655</v>
          </cell>
        </row>
        <row r="8513">
          <cell r="A8513" t="str">
            <v>泸钢</v>
          </cell>
          <cell r="B8513" t="str">
            <v>螺纹钢</v>
          </cell>
          <cell r="C8513" t="str">
            <v>HRB400E Φ25 9m</v>
          </cell>
          <cell r="D8513" t="str">
            <v>吨</v>
          </cell>
          <cell r="E8513">
            <v>10</v>
          </cell>
          <cell r="F8513">
            <v>45945</v>
          </cell>
          <cell r="G8513" t="str">
            <v>(五冶钢构龙泉东洪片区85亩住宅、商业及配套工程项目一标段)成都市龙泉驿外东洪路地铁2号线惠王陵地铁C口</v>
          </cell>
          <cell r="H8513" t="str">
            <v>岳工</v>
          </cell>
          <cell r="I8513">
            <v>18599951655</v>
          </cell>
        </row>
        <row r="8514">
          <cell r="A8514" t="str">
            <v>泸钢</v>
          </cell>
          <cell r="B8514" t="str">
            <v>螺纹钢</v>
          </cell>
          <cell r="C8514" t="str">
            <v>HRB500E Φ22</v>
          </cell>
          <cell r="D8514" t="str">
            <v>吨</v>
          </cell>
          <cell r="E8514">
            <v>6</v>
          </cell>
          <cell r="F8514">
            <v>45945</v>
          </cell>
          <cell r="G8514" t="str">
            <v>(五冶钢构龙泉东洪片区85亩住宅、商业及配套工程项目一标段)成都市龙泉驿外东洪路地铁2号线惠王陵地铁C口</v>
          </cell>
          <cell r="H8514" t="str">
            <v>岳工</v>
          </cell>
          <cell r="I8514">
            <v>18599951655</v>
          </cell>
        </row>
        <row r="8515">
          <cell r="A8515" t="str">
            <v>泸钢</v>
          </cell>
          <cell r="B8515" t="str">
            <v>盘螺</v>
          </cell>
          <cell r="C8515" t="str">
            <v>HRB400E Φ10</v>
          </cell>
          <cell r="D8515" t="str">
            <v>吨</v>
          </cell>
          <cell r="E8515">
            <v>10</v>
          </cell>
          <cell r="F8515">
            <v>45945</v>
          </cell>
          <cell r="G8515" t="str">
            <v>(五冶钢构龙泉东洪片区85亩住宅、商业及配套工程项目一标段)成都市龙泉驿外东洪路地铁2号线惠王陵地铁C口</v>
          </cell>
          <cell r="H8515" t="str">
            <v>岳工</v>
          </cell>
          <cell r="I8515">
            <v>18599951655</v>
          </cell>
        </row>
        <row r="8516">
          <cell r="A8516" t="str">
            <v>泸钢</v>
          </cell>
          <cell r="B8516" t="str">
            <v>盘螺</v>
          </cell>
          <cell r="C8516" t="str">
            <v>HRB400E Φ6</v>
          </cell>
          <cell r="D8516" t="str">
            <v>吨</v>
          </cell>
          <cell r="E8516">
            <v>20</v>
          </cell>
          <cell r="F8516">
            <v>45945</v>
          </cell>
          <cell r="G8516" t="str">
            <v>(五冶钢构龙泉东洪片区85亩住宅、商业及配套工程项目一标段)成都市龙泉驿外东洪路地铁2号线惠王陵地铁C口</v>
          </cell>
          <cell r="H8516" t="str">
            <v>岳工</v>
          </cell>
          <cell r="I8516">
            <v>18599951655</v>
          </cell>
        </row>
        <row r="8517">
          <cell r="A8517" t="str">
            <v>泸钢</v>
          </cell>
          <cell r="B8517" t="str">
            <v>盘螺</v>
          </cell>
          <cell r="C8517" t="str">
            <v>HRB400E Φ8</v>
          </cell>
          <cell r="D8517" t="str">
            <v>吨</v>
          </cell>
          <cell r="E8517">
            <v>50</v>
          </cell>
          <cell r="F8517">
            <v>45945</v>
          </cell>
          <cell r="G8517" t="str">
            <v>(五冶钢构龙泉东洪片区85亩住宅、商业及配套工程项目一标段)成都市龙泉驿外东洪路地铁2号线惠王陵地铁C口</v>
          </cell>
          <cell r="H8517" t="str">
            <v>岳工</v>
          </cell>
          <cell r="I8517">
            <v>18599951655</v>
          </cell>
        </row>
        <row r="8518">
          <cell r="A8518" t="str">
            <v>泸钢</v>
          </cell>
          <cell r="B8518" t="str">
            <v>螺纹钢</v>
          </cell>
          <cell r="C8518" t="str">
            <v>HRB400E Φ14 9m</v>
          </cell>
          <cell r="D8518" t="str">
            <v>吨</v>
          </cell>
          <cell r="E8518">
            <v>20</v>
          </cell>
          <cell r="F8518">
            <v>45945</v>
          </cell>
          <cell r="G8518" t="str">
            <v>(五冶钢构龙泉东洪片区70亩住宅、商业及配套工程项目二标段)成都市龙泉驿外东洪路地铁2号线惠王陵地铁C口</v>
          </cell>
          <cell r="H8518" t="str">
            <v>蒋嗣伟</v>
          </cell>
          <cell r="I8518">
            <v>15014331252</v>
          </cell>
        </row>
        <row r="8519">
          <cell r="A8519" t="str">
            <v>泸钢</v>
          </cell>
          <cell r="B8519" t="str">
            <v>螺纹钢</v>
          </cell>
          <cell r="C8519" t="str">
            <v>HRB400E Φ25 9m</v>
          </cell>
          <cell r="D8519" t="str">
            <v>吨</v>
          </cell>
          <cell r="E8519">
            <v>15</v>
          </cell>
          <cell r="F8519">
            <v>45945</v>
          </cell>
          <cell r="G8519" t="str">
            <v>(五冶钢构龙泉东洪片区70亩住宅、商业及配套工程项目二标段)成都市龙泉驿外东洪路地铁2号线惠王陵地铁C口</v>
          </cell>
          <cell r="H8519" t="str">
            <v>蒋嗣伟</v>
          </cell>
          <cell r="I8519">
            <v>15014331252</v>
          </cell>
        </row>
        <row r="8520">
          <cell r="A8520" t="str">
            <v>泸钢</v>
          </cell>
          <cell r="B8520" t="str">
            <v>盘螺</v>
          </cell>
          <cell r="C8520" t="str">
            <v>HRB400E Φ10</v>
          </cell>
          <cell r="D8520" t="str">
            <v>吨</v>
          </cell>
          <cell r="E8520">
            <v>35</v>
          </cell>
          <cell r="F8520">
            <v>45945</v>
          </cell>
          <cell r="G8520" t="str">
            <v>(五冶钢构龙泉东洪片区85亩住宅、商业及配套工程项目一标段)成都市龙泉驿外东洪路地铁2号线惠王陵地铁C口</v>
          </cell>
          <cell r="H8520" t="str">
            <v>岳工</v>
          </cell>
          <cell r="I8520">
            <v>18599951655</v>
          </cell>
        </row>
        <row r="8521">
          <cell r="A8521" t="str">
            <v>泸钢</v>
          </cell>
          <cell r="B8521" t="str">
            <v>螺纹钢</v>
          </cell>
          <cell r="C8521" t="str">
            <v>HRB400E Φ12 9m</v>
          </cell>
          <cell r="D8521" t="str">
            <v>吨</v>
          </cell>
          <cell r="E8521">
            <v>25</v>
          </cell>
          <cell r="F8521">
            <v>45945</v>
          </cell>
          <cell r="G8521" t="str">
            <v>(五冶钢构龙泉东洪片区85亩住宅、商业及配套工程项目一标段)成都市龙泉驿外东洪路地铁2号线惠王陵地铁C口</v>
          </cell>
          <cell r="H8521" t="str">
            <v>岳工</v>
          </cell>
          <cell r="I8521">
            <v>18599951655</v>
          </cell>
        </row>
        <row r="8522">
          <cell r="A8522" t="str">
            <v>泸钢</v>
          </cell>
          <cell r="B8522" t="str">
            <v>螺纹钢</v>
          </cell>
          <cell r="C8522" t="str">
            <v>HRB400E Φ16 9m</v>
          </cell>
          <cell r="D8522" t="str">
            <v>吨</v>
          </cell>
          <cell r="E8522">
            <v>10</v>
          </cell>
          <cell r="F8522">
            <v>45945</v>
          </cell>
          <cell r="G8522" t="str">
            <v>(五冶钢构龙泉东洪片区85亩住宅、商业及配套工程项目一标段)成都市龙泉驿外东洪路地铁2号线惠王陵地铁C口</v>
          </cell>
          <cell r="H8522" t="str">
            <v>岳工</v>
          </cell>
          <cell r="I8522">
            <v>18599951655</v>
          </cell>
        </row>
        <row r="8523">
          <cell r="A8523" t="str">
            <v>泸钢</v>
          </cell>
          <cell r="B8523" t="str">
            <v>盘螺</v>
          </cell>
          <cell r="C8523" t="str">
            <v>HRB400E Φ8</v>
          </cell>
          <cell r="D8523" t="str">
            <v>吨</v>
          </cell>
          <cell r="E8523">
            <v>40</v>
          </cell>
          <cell r="F8523">
            <v>45945</v>
          </cell>
          <cell r="G8523" t="str">
            <v>(五冶钢构龙泉东洪片区70亩住宅、商业及配套工程项目一标段)成都市龙泉驿外东洪路地铁2号线惠王陵地铁C口</v>
          </cell>
          <cell r="H8523" t="str">
            <v>邹爱国</v>
          </cell>
          <cell r="I8523">
            <v>13540231225</v>
          </cell>
        </row>
        <row r="8524">
          <cell r="A8524" t="str">
            <v>泸钢</v>
          </cell>
          <cell r="B8524" t="str">
            <v>盘螺</v>
          </cell>
          <cell r="C8524" t="str">
            <v>HRB400E Φ10</v>
          </cell>
          <cell r="D8524" t="str">
            <v>吨</v>
          </cell>
          <cell r="E8524">
            <v>30</v>
          </cell>
          <cell r="F8524">
            <v>45945</v>
          </cell>
          <cell r="G8524" t="str">
            <v>(五冶钢构龙泉东洪片区70亩住宅、商业及配套工程项目一标段)成都市龙泉驿外东洪路地铁2号线惠王陵地铁C口</v>
          </cell>
          <cell r="H8524" t="str">
            <v>邹爱国</v>
          </cell>
          <cell r="I8524">
            <v>13540231225</v>
          </cell>
        </row>
        <row r="8525">
          <cell r="A8525" t="str">
            <v>泸钢</v>
          </cell>
          <cell r="B8525" t="str">
            <v>螺纹钢</v>
          </cell>
          <cell r="C8525" t="str">
            <v>HRB400E Φ12 9m</v>
          </cell>
          <cell r="D8525" t="str">
            <v>吨</v>
          </cell>
          <cell r="E8525">
            <v>35</v>
          </cell>
          <cell r="F8525">
            <v>45945</v>
          </cell>
          <cell r="G8525" t="str">
            <v>(五冶钢构龙泉东洪片区70亩住宅、商业及配套工程项目一标段)成都市龙泉驿外东洪路地铁2号线惠王陵地铁C口</v>
          </cell>
          <cell r="H8525" t="str">
            <v>邹爱国</v>
          </cell>
          <cell r="I8525">
            <v>13540231225</v>
          </cell>
        </row>
        <row r="8526">
          <cell r="A8526" t="str">
            <v>泸钢</v>
          </cell>
          <cell r="B8526" t="str">
            <v>螺纹钢</v>
          </cell>
          <cell r="C8526" t="str">
            <v>HRB400E Φ22 9m</v>
          </cell>
          <cell r="D8526" t="str">
            <v>吨</v>
          </cell>
          <cell r="E8526">
            <v>10</v>
          </cell>
          <cell r="F8526">
            <v>45945</v>
          </cell>
          <cell r="G8526" t="str">
            <v>(宜宾兴港三江新区长江工业园保障性租赁住房建设项目-土建)四川省宜宾市翠屏区永善路南段宜宾市三江新区长江工业园区</v>
          </cell>
          <cell r="H8526" t="str">
            <v>赵元虎</v>
          </cell>
          <cell r="I8526">
            <v>13684167136</v>
          </cell>
        </row>
        <row r="8527">
          <cell r="A8527" t="str">
            <v>泸钢</v>
          </cell>
          <cell r="B8527" t="str">
            <v>盘螺</v>
          </cell>
          <cell r="C8527" t="str">
            <v>HRB400E Φ6</v>
          </cell>
          <cell r="D8527" t="str">
            <v>吨</v>
          </cell>
          <cell r="E8527">
            <v>10</v>
          </cell>
          <cell r="F8527">
            <v>45945</v>
          </cell>
          <cell r="G8527" t="str">
            <v>(宜宾兴港三江新区长江工业园保障性租赁住房建设项目-土建)四川省宜宾市翠屏区永善路南段宜宾市三江新区长江工业园区</v>
          </cell>
          <cell r="H8527" t="str">
            <v>赵元虎</v>
          </cell>
          <cell r="I8527">
            <v>13684167136</v>
          </cell>
        </row>
        <row r="8528">
          <cell r="A8528" t="str">
            <v>泸钢</v>
          </cell>
          <cell r="B8528" t="str">
            <v>盘螺</v>
          </cell>
          <cell r="C8528" t="str">
            <v>HRB400E Φ8</v>
          </cell>
          <cell r="D8528" t="str">
            <v>吨</v>
          </cell>
          <cell r="E8528">
            <v>70</v>
          </cell>
          <cell r="F8528">
            <v>45945</v>
          </cell>
          <cell r="G8528" t="str">
            <v>(宜宾兴港三江新区长江工业园保障性租赁住房建设项目-土建)四川省宜宾市翠屏区永善路南段宜宾市三江新区长江工业园区</v>
          </cell>
          <cell r="H8528" t="str">
            <v>赵元虎</v>
          </cell>
          <cell r="I8528">
            <v>13684167136</v>
          </cell>
        </row>
        <row r="8529">
          <cell r="A8529" t="str">
            <v>钢固融</v>
          </cell>
          <cell r="B8529" t="str">
            <v>螺纹钢</v>
          </cell>
          <cell r="C8529" t="str">
            <v>HRB400EФ25*9m</v>
          </cell>
          <cell r="D8529" t="str">
            <v>吨</v>
          </cell>
          <cell r="E8529">
            <v>20</v>
          </cell>
          <cell r="F8529">
            <v>45945</v>
          </cell>
          <cell r="G8529" t="str">
            <v>（成铁西物） 四川省广元市利州区春华路与雪峰路交叉口西南80米(马华邦诊所)广元中央森林康养大道下穿广达铁路工程项目施工现场</v>
          </cell>
          <cell r="H8529" t="str">
            <v>黄永福</v>
          </cell>
          <cell r="I8529" t="str">
            <v>15982823571</v>
          </cell>
        </row>
        <row r="8530">
          <cell r="A8530" t="str">
            <v>钢固融</v>
          </cell>
          <cell r="B8530" t="str">
            <v>螺纹钢</v>
          </cell>
          <cell r="C8530" t="str">
            <v>HRB400EФ22*9m</v>
          </cell>
          <cell r="D8530" t="str">
            <v>吨</v>
          </cell>
          <cell r="E8530">
            <v>2.5</v>
          </cell>
          <cell r="F8530">
            <v>45945</v>
          </cell>
          <cell r="G8530" t="str">
            <v>（成铁西物） 四川省广元市利州区春华路与雪峰路交叉口西南80米(马华邦诊所)广元中央森林康养大道下穿广达铁路工程项目施工现场</v>
          </cell>
          <cell r="H8530" t="str">
            <v>黄永福</v>
          </cell>
          <cell r="I8530" t="str">
            <v>15982823571</v>
          </cell>
        </row>
        <row r="8531">
          <cell r="A8531" t="str">
            <v>钢固融</v>
          </cell>
          <cell r="B8531" t="str">
            <v>螺纹钢</v>
          </cell>
          <cell r="C8531" t="str">
            <v>HRB400EФ20*9m</v>
          </cell>
          <cell r="D8531" t="str">
            <v>吨</v>
          </cell>
          <cell r="E8531">
            <v>2.5</v>
          </cell>
          <cell r="F8531">
            <v>45945</v>
          </cell>
          <cell r="G8531" t="str">
            <v>（成铁西物） 四川省广元市利州区春华路与雪峰路交叉口西南80米(马华邦诊所)广元中央森林康养大道下穿广达铁路工程项目施工现场</v>
          </cell>
          <cell r="H8531" t="str">
            <v>黄永福</v>
          </cell>
          <cell r="I8531" t="str">
            <v>15982823571</v>
          </cell>
        </row>
        <row r="8532">
          <cell r="A8532" t="str">
            <v>钢固融</v>
          </cell>
          <cell r="B8532" t="str">
            <v>螺纹钢</v>
          </cell>
          <cell r="C8532" t="str">
            <v>HRB400EФ16*9m</v>
          </cell>
          <cell r="D8532" t="str">
            <v>吨</v>
          </cell>
          <cell r="E8532">
            <v>2.5</v>
          </cell>
          <cell r="F8532">
            <v>45945</v>
          </cell>
          <cell r="G8532" t="str">
            <v>（成铁西物） 四川省广元市利州区春华路与雪峰路交叉口西南80米(马华邦诊所)广元中央森林康养大道下穿广达铁路工程项目施工现场</v>
          </cell>
          <cell r="H8532" t="str">
            <v>黄永福</v>
          </cell>
          <cell r="I8532" t="str">
            <v>15982823571</v>
          </cell>
        </row>
        <row r="8533">
          <cell r="A8533" t="str">
            <v>钢固融</v>
          </cell>
          <cell r="B8533" t="str">
            <v>盘圆</v>
          </cell>
          <cell r="C8533" t="str">
            <v>HPB300Ф10</v>
          </cell>
          <cell r="D8533" t="str">
            <v>吨</v>
          </cell>
          <cell r="E8533">
            <v>5</v>
          </cell>
          <cell r="F8533">
            <v>45945</v>
          </cell>
          <cell r="G8533" t="str">
            <v>（成铁西物） 四川省广元市利州区春华路与雪峰路交叉口西南80米(马华邦诊所)广元中央森林康养大道下穿广达铁路工程项目施工现场</v>
          </cell>
          <cell r="H8533" t="str">
            <v>黄永福</v>
          </cell>
          <cell r="I8533" t="str">
            <v>15982823571</v>
          </cell>
        </row>
        <row r="8534">
          <cell r="A8534" t="str">
            <v>钢固融</v>
          </cell>
          <cell r="B8534" t="str">
            <v>盘圆</v>
          </cell>
          <cell r="C8534" t="str">
            <v>HPB300Ф8</v>
          </cell>
          <cell r="D8534" t="str">
            <v>吨</v>
          </cell>
          <cell r="E8534">
            <v>2.5</v>
          </cell>
          <cell r="F8534">
            <v>45945</v>
          </cell>
          <cell r="G8534" t="str">
            <v>（成铁西物） 四川省广元市利州区春华路与雪峰路交叉口西南80米(马华邦诊所)广元中央森林康养大道下穿广达铁路工程项目施工现场</v>
          </cell>
          <cell r="H8534" t="str">
            <v>黄永福</v>
          </cell>
          <cell r="I8534" t="str">
            <v>15982823571</v>
          </cell>
        </row>
        <row r="8535">
          <cell r="A8535" t="str">
            <v>钢固融</v>
          </cell>
          <cell r="B8535" t="str">
            <v>盘螺</v>
          </cell>
          <cell r="C8535" t="str">
            <v>HRB400E Φ10</v>
          </cell>
          <cell r="D8535" t="str">
            <v>吨</v>
          </cell>
          <cell r="E8535">
            <v>70</v>
          </cell>
          <cell r="F8535">
            <v>45945</v>
          </cell>
          <cell r="G8535" t="str">
            <v>（中铁八局康新高速TJ4-1标）四川省甘孜州康定市新都桥镇超限载检测站</v>
          </cell>
          <cell r="H8535" t="str">
            <v>刘俊</v>
          </cell>
          <cell r="I8535">
            <v>18587764925</v>
          </cell>
        </row>
        <row r="8536">
          <cell r="A8536" t="str">
            <v>钢固融</v>
          </cell>
          <cell r="B8536" t="str">
            <v>高线</v>
          </cell>
          <cell r="C8536" t="str">
            <v>HPB300Ф8</v>
          </cell>
          <cell r="D8536" t="str">
            <v>吨</v>
          </cell>
          <cell r="E8536">
            <v>35</v>
          </cell>
          <cell r="F8536">
            <v>45945</v>
          </cell>
          <cell r="G8536" t="str">
            <v>（中铁广州局-成渝扩容2标）四川省资阳市雁江区石岭镇易家沟2号梁场</v>
          </cell>
          <cell r="H8536" t="str">
            <v>孙鹏飞</v>
          </cell>
          <cell r="I8536">
            <v>18011784798</v>
          </cell>
        </row>
        <row r="8537">
          <cell r="A8537" t="str">
            <v>钢固融</v>
          </cell>
          <cell r="B8537" t="str">
            <v>盘螺</v>
          </cell>
          <cell r="C8537" t="str">
            <v>HRB400EФ12</v>
          </cell>
          <cell r="D8537" t="str">
            <v>吨</v>
          </cell>
          <cell r="E8537">
            <v>51</v>
          </cell>
          <cell r="F8537">
            <v>45945</v>
          </cell>
          <cell r="G8537" t="str">
            <v>（中铁五局-成渝扩容3标）四川省资阳市雁江区伍隍镇铺子村雁江区X138</v>
          </cell>
          <cell r="H8537" t="str">
            <v>王健</v>
          </cell>
          <cell r="I8537">
            <v>17726168395</v>
          </cell>
        </row>
        <row r="8538">
          <cell r="A8538" t="str">
            <v>钢固融</v>
          </cell>
          <cell r="B8538" t="str">
            <v>高线</v>
          </cell>
          <cell r="C8538" t="str">
            <v>HPB300Ф10</v>
          </cell>
          <cell r="D8538" t="str">
            <v>吨</v>
          </cell>
          <cell r="E8538">
            <v>18</v>
          </cell>
          <cell r="F8538">
            <v>45945</v>
          </cell>
          <cell r="G8538" t="str">
            <v>（中铁五局-成渝扩容3标）四川省资阳市雁江区伍隍镇铺子村雁江区X138</v>
          </cell>
          <cell r="H8538" t="str">
            <v>王健</v>
          </cell>
          <cell r="I8538">
            <v>17726168395</v>
          </cell>
        </row>
        <row r="8539">
          <cell r="A8539" t="str">
            <v>钢固融</v>
          </cell>
          <cell r="B8539" t="str">
            <v>高线</v>
          </cell>
          <cell r="C8539" t="str">
            <v>HPB300Ф12</v>
          </cell>
          <cell r="D8539" t="str">
            <v>吨</v>
          </cell>
          <cell r="E8539">
            <v>35</v>
          </cell>
          <cell r="F8539">
            <v>45945</v>
          </cell>
          <cell r="G8539" t="str">
            <v>（中铁五局-成渝扩容3标）四川省资阳市雁江区伍隍镇铺子村雁江区X138</v>
          </cell>
          <cell r="H8539" t="str">
            <v>王健</v>
          </cell>
          <cell r="I8539">
            <v>17726168395</v>
          </cell>
        </row>
        <row r="8540">
          <cell r="A8540" t="str">
            <v>晋邦</v>
          </cell>
          <cell r="B8540" t="str">
            <v>螺纹钢</v>
          </cell>
          <cell r="C8540" t="str">
            <v>HRB400E Φ12 9m</v>
          </cell>
          <cell r="D8540" t="str">
            <v>吨</v>
          </cell>
          <cell r="E8540">
            <v>7.5</v>
          </cell>
          <cell r="F8540">
            <v>45945</v>
          </cell>
          <cell r="G8540" t="str">
            <v>（商投建工达州中医药科技园-1工区）达州市通川区达州中医药职业学院犀牛大道北段</v>
          </cell>
          <cell r="H8540" t="str">
            <v>程黄刚</v>
          </cell>
          <cell r="I8540">
            <v>15108211617</v>
          </cell>
        </row>
        <row r="8541">
          <cell r="A8541" t="str">
            <v>晋邦</v>
          </cell>
          <cell r="B8541" t="str">
            <v>螺纹钢</v>
          </cell>
          <cell r="C8541" t="str">
            <v>HRB400E Φ18 9m</v>
          </cell>
          <cell r="D8541" t="str">
            <v>吨</v>
          </cell>
          <cell r="E8541">
            <v>7.5</v>
          </cell>
          <cell r="F8541">
            <v>45945</v>
          </cell>
          <cell r="G8541" t="str">
            <v>（商投建工达州中医药科技园-1工区）达州市通川区达州中医药职业学院犀牛大道北段</v>
          </cell>
          <cell r="H8541" t="str">
            <v>程黄刚</v>
          </cell>
          <cell r="I8541">
            <v>15108211617</v>
          </cell>
        </row>
        <row r="8542">
          <cell r="A8542" t="str">
            <v>晋邦</v>
          </cell>
          <cell r="B8542" t="str">
            <v>螺纹钢</v>
          </cell>
          <cell r="C8542" t="str">
            <v>HRB400E Φ20 9m</v>
          </cell>
          <cell r="D8542" t="str">
            <v>吨</v>
          </cell>
          <cell r="E8542">
            <v>7.5</v>
          </cell>
          <cell r="F8542">
            <v>45945</v>
          </cell>
          <cell r="G8542" t="str">
            <v>（商投建工达州中医药科技园-1工区）达州市通川区达州中医药职业学院犀牛大道北段</v>
          </cell>
          <cell r="H8542" t="str">
            <v>程黄刚</v>
          </cell>
          <cell r="I8542">
            <v>15108211617</v>
          </cell>
        </row>
        <row r="8543">
          <cell r="A8543" t="str">
            <v>晋邦</v>
          </cell>
          <cell r="B8543" t="str">
            <v>螺纹钢</v>
          </cell>
          <cell r="C8543" t="str">
            <v>HRB400E Φ25 9m</v>
          </cell>
          <cell r="D8543" t="str">
            <v>吨</v>
          </cell>
          <cell r="E8543">
            <v>7.5</v>
          </cell>
          <cell r="F8543">
            <v>45945</v>
          </cell>
          <cell r="G8543" t="str">
            <v>（商投建工达州中医药科技园-1工区）达州市通川区达州中医药职业学院犀牛大道北段</v>
          </cell>
          <cell r="H8543" t="str">
            <v>程黄刚</v>
          </cell>
          <cell r="I8543">
            <v>15108211617</v>
          </cell>
        </row>
        <row r="8544">
          <cell r="A8544" t="str">
            <v>晋邦</v>
          </cell>
          <cell r="B8544" t="str">
            <v>盘螺</v>
          </cell>
          <cell r="C8544" t="str">
            <v>HRB400E Φ8</v>
          </cell>
          <cell r="D8544" t="str">
            <v>吨</v>
          </cell>
          <cell r="E8544">
            <v>5</v>
          </cell>
          <cell r="F8544">
            <v>45945</v>
          </cell>
          <cell r="G8544" t="str">
            <v>（商投建工达州中医药科技园-1工区）达州市通川区达州中医药职业学院犀牛大道北段</v>
          </cell>
          <cell r="H8544" t="str">
            <v>程黄刚</v>
          </cell>
          <cell r="I8544">
            <v>15108211617</v>
          </cell>
        </row>
        <row r="8545">
          <cell r="A8545" t="str">
            <v>钢固融</v>
          </cell>
          <cell r="B8545" t="str">
            <v>螺纹钢</v>
          </cell>
          <cell r="C8545" t="str">
            <v>HRB400E Φ16 9m</v>
          </cell>
          <cell r="D8545" t="str">
            <v>吨</v>
          </cell>
          <cell r="E8545">
            <v>3</v>
          </cell>
          <cell r="F8545">
            <v>45945</v>
          </cell>
          <cell r="G8545" t="str">
            <v>（商投建工达州中医药科技园-4工区-10号楼）达州市通川区达州中医药职业学院犀牛大道北段</v>
          </cell>
          <cell r="H8545" t="str">
            <v>张扬</v>
          </cell>
          <cell r="I8545">
            <v>18381904567</v>
          </cell>
        </row>
        <row r="8546">
          <cell r="A8546" t="str">
            <v>钢固融</v>
          </cell>
          <cell r="B8546" t="str">
            <v>螺纹钢</v>
          </cell>
          <cell r="C8546" t="str">
            <v>HRB500E Φ18</v>
          </cell>
          <cell r="D8546" t="str">
            <v>吨</v>
          </cell>
          <cell r="E8546">
            <v>10</v>
          </cell>
          <cell r="F8546">
            <v>45945</v>
          </cell>
          <cell r="G8546" t="str">
            <v>（商投建工达州中医药科技园-4工区-10号楼）达州市通川区达州中医药职业学院犀牛大道北段</v>
          </cell>
          <cell r="H8546" t="str">
            <v>张扬</v>
          </cell>
          <cell r="I8546">
            <v>18381904567</v>
          </cell>
        </row>
        <row r="8547">
          <cell r="A8547" t="str">
            <v>钢固融</v>
          </cell>
          <cell r="B8547" t="str">
            <v>螺纹钢</v>
          </cell>
          <cell r="C8547" t="str">
            <v>HRB500E Φ20</v>
          </cell>
          <cell r="D8547" t="str">
            <v>吨</v>
          </cell>
          <cell r="E8547">
            <v>10</v>
          </cell>
          <cell r="F8547">
            <v>45945</v>
          </cell>
          <cell r="G8547" t="str">
            <v>（商投建工达州中医药科技园-4工区-10号楼）达州市通川区达州中医药职业学院犀牛大道北段</v>
          </cell>
          <cell r="H8547" t="str">
            <v>张扬</v>
          </cell>
          <cell r="I8547">
            <v>18381904567</v>
          </cell>
        </row>
        <row r="8548">
          <cell r="A8548" t="str">
            <v>钢固融</v>
          </cell>
          <cell r="B8548" t="str">
            <v>盘螺</v>
          </cell>
          <cell r="C8548" t="str">
            <v>HRB400E Φ6</v>
          </cell>
          <cell r="D8548" t="str">
            <v>吨</v>
          </cell>
          <cell r="E8548">
            <v>12</v>
          </cell>
          <cell r="F8548">
            <v>45945</v>
          </cell>
          <cell r="G8548" t="str">
            <v>（商投建工达州中医药科技园-4工区-10号楼）达州市通川区达州中医药职业学院犀牛大道北段</v>
          </cell>
          <cell r="H8548" t="str">
            <v>张扬</v>
          </cell>
          <cell r="I8548">
            <v>18381904567</v>
          </cell>
        </row>
        <row r="8549">
          <cell r="A8549" t="str">
            <v>钢固融</v>
          </cell>
          <cell r="B8549" t="str">
            <v>螺纹钢</v>
          </cell>
          <cell r="C8549" t="str">
            <v>HRB500E Φ18 12m</v>
          </cell>
          <cell r="D8549" t="str">
            <v>吨</v>
          </cell>
          <cell r="E8549">
            <v>10</v>
          </cell>
          <cell r="F8549">
            <v>45945</v>
          </cell>
          <cell r="G8549" t="str">
            <v>(乐山市校地共建产教融合基地建设项目一标段)四川省乐山市市中区苏稽镇周山嘴</v>
          </cell>
          <cell r="H8549" t="str">
            <v>范增云</v>
          </cell>
          <cell r="I8549">
            <v>13668153241</v>
          </cell>
        </row>
        <row r="8550">
          <cell r="A8550" t="str">
            <v>钢固融</v>
          </cell>
          <cell r="B8550" t="str">
            <v>螺纹钢</v>
          </cell>
          <cell r="C8550" t="str">
            <v>HRB500E Φ20 12m</v>
          </cell>
          <cell r="D8550" t="str">
            <v>吨</v>
          </cell>
          <cell r="E8550">
            <v>10</v>
          </cell>
          <cell r="F8550">
            <v>45945</v>
          </cell>
          <cell r="G8550" t="str">
            <v>(乐山市校地共建产教融合基地建设项目一标段)四川省乐山市市中区苏稽镇周山嘴</v>
          </cell>
          <cell r="H8550" t="str">
            <v>范增云</v>
          </cell>
          <cell r="I8550">
            <v>13668153241</v>
          </cell>
        </row>
        <row r="8551">
          <cell r="A8551" t="str">
            <v>钢固融</v>
          </cell>
          <cell r="B8551" t="str">
            <v>盘螺</v>
          </cell>
          <cell r="C8551" t="str">
            <v>HRB400E Φ10</v>
          </cell>
          <cell r="D8551" t="str">
            <v>吨</v>
          </cell>
          <cell r="E8551">
            <v>40</v>
          </cell>
          <cell r="F8551">
            <v>45945</v>
          </cell>
          <cell r="G8551" t="str">
            <v>(乐山市校地共建产教融合基地建设项目一标段)四川省乐山市市中区苏稽镇周山嘴</v>
          </cell>
          <cell r="H8551" t="str">
            <v>范增云</v>
          </cell>
          <cell r="I8551">
            <v>13668153241</v>
          </cell>
        </row>
        <row r="8552">
          <cell r="A8552" t="str">
            <v>钢固融</v>
          </cell>
          <cell r="B8552" t="str">
            <v>盘螺</v>
          </cell>
          <cell r="C8552" t="str">
            <v>HRB400E Φ12</v>
          </cell>
          <cell r="D8552" t="str">
            <v>吨</v>
          </cell>
          <cell r="E8552">
            <v>15</v>
          </cell>
          <cell r="F8552">
            <v>45945</v>
          </cell>
          <cell r="G8552" t="str">
            <v>(乐山市校地共建产教融合基地建设项目一标段)四川省乐山市市中区苏稽镇周山嘴</v>
          </cell>
          <cell r="H8552" t="str">
            <v>范增云</v>
          </cell>
          <cell r="I8552">
            <v>13668153241</v>
          </cell>
        </row>
        <row r="8553">
          <cell r="A8553" t="str">
            <v>钢固融</v>
          </cell>
          <cell r="B8553" t="str">
            <v>盘螺</v>
          </cell>
          <cell r="C8553" t="str">
            <v>HRB400E Φ8</v>
          </cell>
          <cell r="D8553" t="str">
            <v>吨</v>
          </cell>
          <cell r="E8553">
            <v>70</v>
          </cell>
          <cell r="F8553">
            <v>45945</v>
          </cell>
          <cell r="G8553" t="str">
            <v>(乐山市校地共建产教融合基地建设项目一标段)四川省乐山市市中区苏稽镇周山嘴</v>
          </cell>
          <cell r="H8553" t="str">
            <v>范增云</v>
          </cell>
          <cell r="I8553">
            <v>13668153241</v>
          </cell>
        </row>
        <row r="8554">
          <cell r="A8554" t="str">
            <v>钢固融</v>
          </cell>
          <cell r="B8554" t="str">
            <v>高线</v>
          </cell>
          <cell r="C8554" t="str">
            <v>HPB300 Φ8</v>
          </cell>
          <cell r="D8554" t="str">
            <v>吨</v>
          </cell>
          <cell r="E8554">
            <v>10</v>
          </cell>
          <cell r="F8554">
            <v>45945</v>
          </cell>
          <cell r="G8554" t="str">
            <v>(五冶建设锦江区林家坝片区20号地块商业项目)锦江区泰昌路锦江28亩项目部</v>
          </cell>
          <cell r="H8554" t="str">
            <v>陶杰</v>
          </cell>
          <cell r="I8554">
            <v>13980247952</v>
          </cell>
        </row>
        <row r="8555">
          <cell r="A8555" t="str">
            <v>钢固融</v>
          </cell>
          <cell r="B8555" t="str">
            <v>螺纹钢</v>
          </cell>
          <cell r="C8555" t="str">
            <v>HRB400E Φ16 9m</v>
          </cell>
          <cell r="D8555" t="str">
            <v>吨</v>
          </cell>
          <cell r="E8555">
            <v>16.2</v>
          </cell>
          <cell r="F8555">
            <v>45945</v>
          </cell>
          <cell r="G8555" t="str">
            <v>(五冶建设锦江区林家坝片区20号地块商业项目)锦江区泰昌路锦江28亩项目部</v>
          </cell>
          <cell r="H8555" t="str">
            <v>陶杰</v>
          </cell>
          <cell r="I8555">
            <v>13980247952</v>
          </cell>
        </row>
        <row r="8556">
          <cell r="A8556" t="str">
            <v>钢固融</v>
          </cell>
          <cell r="B8556" t="str">
            <v>螺纹钢</v>
          </cell>
          <cell r="C8556" t="str">
            <v>HRB400E Φ25 9m</v>
          </cell>
          <cell r="D8556" t="str">
            <v>吨</v>
          </cell>
          <cell r="E8556">
            <v>10</v>
          </cell>
          <cell r="F8556">
            <v>45945</v>
          </cell>
          <cell r="G8556" t="str">
            <v>(五冶建设锦江区林家坝片区20号地块商业项目)锦江区泰昌路锦江28亩项目部</v>
          </cell>
          <cell r="H8556" t="str">
            <v>陶杰</v>
          </cell>
          <cell r="I8556">
            <v>13980247952</v>
          </cell>
        </row>
        <row r="8557">
          <cell r="A8557" t="str">
            <v>德胜</v>
          </cell>
          <cell r="B8557" t="str">
            <v>螺纹钢</v>
          </cell>
          <cell r="C8557" t="str">
            <v>HRB400E Φ12 9m</v>
          </cell>
          <cell r="D8557" t="str">
            <v>吨</v>
          </cell>
          <cell r="E8557">
            <v>6</v>
          </cell>
          <cell r="F8557">
            <v>45945</v>
          </cell>
          <cell r="G8557" t="str">
            <v>(五冶建设空港兴城怡心街道83亩项目)成都市双流区怡心街道高峰社区一组剑和路一段空港兴城怡心街道83亩项目中国五冶项目部</v>
          </cell>
          <cell r="H8557" t="str">
            <v>王刚</v>
          </cell>
          <cell r="I8557">
            <v>15881190525</v>
          </cell>
        </row>
        <row r="8558">
          <cell r="A8558" t="str">
            <v>德胜</v>
          </cell>
          <cell r="B8558" t="str">
            <v>螺纹钢</v>
          </cell>
          <cell r="C8558" t="str">
            <v>HRB400E Φ22 9m</v>
          </cell>
          <cell r="D8558" t="str">
            <v>吨</v>
          </cell>
          <cell r="E8558">
            <v>3</v>
          </cell>
          <cell r="F8558">
            <v>45945</v>
          </cell>
          <cell r="G8558" t="str">
            <v>(五冶建设空港兴城怡心街道83亩项目)成都市双流区怡心街道高峰社区一组剑和路一段空港兴城怡心街道83亩项目中国五冶项目部</v>
          </cell>
          <cell r="H8558" t="str">
            <v>王刚</v>
          </cell>
          <cell r="I8558">
            <v>15881190525</v>
          </cell>
        </row>
        <row r="8559">
          <cell r="A8559" t="str">
            <v>德胜</v>
          </cell>
          <cell r="B8559" t="str">
            <v>螺纹钢</v>
          </cell>
          <cell r="C8559" t="str">
            <v>HRB400E Φ25 9m</v>
          </cell>
          <cell r="D8559" t="str">
            <v>吨</v>
          </cell>
          <cell r="E8559">
            <v>10</v>
          </cell>
          <cell r="F8559">
            <v>45945</v>
          </cell>
          <cell r="G8559" t="str">
            <v>(五冶建设空港兴城怡心街道83亩项目)成都市双流区怡心街道高峰社区一组剑和路一段空港兴城怡心街道83亩项目中国五冶项目部</v>
          </cell>
          <cell r="H8559" t="str">
            <v>王刚</v>
          </cell>
          <cell r="I8559">
            <v>15881190525</v>
          </cell>
        </row>
        <row r="8560">
          <cell r="A8560" t="str">
            <v>德胜</v>
          </cell>
          <cell r="B8560" t="str">
            <v>螺纹钢</v>
          </cell>
          <cell r="C8560" t="str">
            <v>HRB400E Φ28 9m</v>
          </cell>
          <cell r="D8560" t="str">
            <v>吨</v>
          </cell>
          <cell r="E8560">
            <v>3</v>
          </cell>
          <cell r="F8560">
            <v>45945</v>
          </cell>
          <cell r="G8560" t="str">
            <v>(五冶建设空港兴城怡心街道83亩项目)成都市双流区怡心街道高峰社区一组剑和路一段空港兴城怡心街道83亩项目中国五冶项目部</v>
          </cell>
          <cell r="H8560" t="str">
            <v>王刚</v>
          </cell>
          <cell r="I8560">
            <v>15881190525</v>
          </cell>
        </row>
        <row r="8561">
          <cell r="A8561" t="str">
            <v>德胜</v>
          </cell>
          <cell r="B8561" t="str">
            <v>螺纹钢</v>
          </cell>
          <cell r="C8561" t="str">
            <v>HRB500E Φ12</v>
          </cell>
          <cell r="D8561" t="str">
            <v>吨</v>
          </cell>
          <cell r="E8561">
            <v>14</v>
          </cell>
          <cell r="F8561">
            <v>45945</v>
          </cell>
          <cell r="G8561" t="str">
            <v>(五冶建设空港兴城怡心街道83亩项目)成都市双流区怡心街道高峰社区一组剑和路一段空港兴城怡心街道83亩项目中国五冶项目部</v>
          </cell>
          <cell r="H8561" t="str">
            <v>王刚</v>
          </cell>
          <cell r="I8561">
            <v>15881190525</v>
          </cell>
        </row>
        <row r="8562">
          <cell r="A8562" t="str">
            <v>德胜</v>
          </cell>
          <cell r="B8562" t="str">
            <v>螺纹钢</v>
          </cell>
          <cell r="C8562" t="str">
            <v>HRB400E Φ18 9m</v>
          </cell>
          <cell r="D8562" t="str">
            <v>吨</v>
          </cell>
          <cell r="E8562">
            <v>13.5</v>
          </cell>
          <cell r="F8562">
            <v>45945</v>
          </cell>
          <cell r="G8562" t="str">
            <v>(五冶建设锦江区林家坝片区20号地块商业项目)锦江区泰昌路锦江28亩项目部</v>
          </cell>
          <cell r="H8562" t="str">
            <v>陶杰</v>
          </cell>
          <cell r="I8562">
            <v>13980247952</v>
          </cell>
        </row>
        <row r="8563">
          <cell r="A8563" t="str">
            <v>德胜</v>
          </cell>
          <cell r="B8563" t="str">
            <v>螺纹钢</v>
          </cell>
          <cell r="C8563" t="str">
            <v>HRB400E Φ25 9m</v>
          </cell>
          <cell r="D8563" t="str">
            <v>吨</v>
          </cell>
          <cell r="E8563">
            <v>20</v>
          </cell>
          <cell r="F8563">
            <v>45945</v>
          </cell>
          <cell r="G8563" t="str">
            <v>(五冶建设锦江区林家坝片区20号地块商业项目)锦江区泰昌路锦江28亩项目部</v>
          </cell>
          <cell r="H8563" t="str">
            <v>陶杰</v>
          </cell>
          <cell r="I8563">
            <v>13980247952</v>
          </cell>
        </row>
        <row r="8564">
          <cell r="A8564" t="str">
            <v>德胜恒嘉</v>
          </cell>
          <cell r="B8564" t="str">
            <v>螺纹钢</v>
          </cell>
          <cell r="C8564" t="str">
            <v>HRB400E Φ28×9米</v>
          </cell>
          <cell r="D8564" t="str">
            <v>吨</v>
          </cell>
          <cell r="E8564">
            <v>35</v>
          </cell>
          <cell r="F8564">
            <v>45946</v>
          </cell>
          <cell r="G8564" t="str">
            <v>自永4标一局四公司（四川省内江市隆昌市金鹅街道自永4标一局四公司钢筋棚）</v>
          </cell>
          <cell r="H8564" t="str">
            <v>郝优</v>
          </cell>
          <cell r="I8564">
            <v>13891371707</v>
          </cell>
        </row>
        <row r="8565">
          <cell r="A8565" t="str">
            <v>德胜恒嘉</v>
          </cell>
          <cell r="B8565" t="str">
            <v>螺纹钢</v>
          </cell>
          <cell r="C8565" t="str">
            <v>HRB400E Φ12×9米</v>
          </cell>
          <cell r="D8565" t="str">
            <v>吨</v>
          </cell>
          <cell r="E8565">
            <v>35</v>
          </cell>
          <cell r="F8565">
            <v>45946</v>
          </cell>
          <cell r="G8565" t="str">
            <v>自永4标一局四公司（四川省内江市隆昌市金鹅街道自永4标一局四公司钢筋棚）</v>
          </cell>
          <cell r="H8565" t="str">
            <v>郝优</v>
          </cell>
          <cell r="I8565">
            <v>13891371707</v>
          </cell>
        </row>
        <row r="8566">
          <cell r="A8566" t="str">
            <v>德胜</v>
          </cell>
          <cell r="B8566" t="str">
            <v>螺纹钢</v>
          </cell>
          <cell r="C8566" t="str">
            <v>HRB400EФ16*9m</v>
          </cell>
          <cell r="D8566" t="str">
            <v>吨</v>
          </cell>
          <cell r="E8566">
            <v>10</v>
          </cell>
          <cell r="F8566">
            <v>45946</v>
          </cell>
          <cell r="G8566" t="str">
            <v>（中铁三局集团有限公司成绵乐客专乐山站站房改扩建项目经理部）四川省乐山市市中区瑞祥路与至乐路交叉口西侧</v>
          </cell>
          <cell r="H8566" t="str">
            <v>王鹏</v>
          </cell>
          <cell r="I8566" t="str">
            <v>153 4056 0935</v>
          </cell>
        </row>
        <row r="8567">
          <cell r="A8567" t="str">
            <v>德胜</v>
          </cell>
          <cell r="B8567" t="str">
            <v>螺纹钢</v>
          </cell>
          <cell r="C8567" t="str">
            <v>HRB400EФ18*9m</v>
          </cell>
          <cell r="D8567" t="str">
            <v>吨</v>
          </cell>
          <cell r="E8567">
            <v>6</v>
          </cell>
          <cell r="F8567">
            <v>45946</v>
          </cell>
          <cell r="G8567" t="str">
            <v>（中铁三局集团有限公司成绵乐客专乐山站站房改扩建项目经理部）四川省乐山市市中区瑞祥路与至乐路交叉口西侧</v>
          </cell>
          <cell r="H8567" t="str">
            <v>王鹏</v>
          </cell>
          <cell r="I8567" t="str">
            <v>153 4056 0935</v>
          </cell>
        </row>
        <row r="8568">
          <cell r="A8568" t="str">
            <v>德胜</v>
          </cell>
          <cell r="B8568" t="str">
            <v>螺纹钢</v>
          </cell>
          <cell r="C8568" t="str">
            <v>HRB400EФ20*9m</v>
          </cell>
          <cell r="D8568" t="str">
            <v>吨</v>
          </cell>
          <cell r="E8568">
            <v>8</v>
          </cell>
          <cell r="F8568">
            <v>45946</v>
          </cell>
          <cell r="G8568" t="str">
            <v>（中铁三局集团有限公司成绵乐客专乐山站站房改扩建项目经理部）四川省乐山市市中区瑞祥路与至乐路交叉口西侧</v>
          </cell>
          <cell r="H8568" t="str">
            <v>王鹏</v>
          </cell>
          <cell r="I8568" t="str">
            <v>153 4056 0935</v>
          </cell>
        </row>
        <row r="8569">
          <cell r="A8569" t="str">
            <v>德胜</v>
          </cell>
          <cell r="B8569" t="str">
            <v>螺纹钢</v>
          </cell>
          <cell r="C8569" t="str">
            <v>HRB400EФ22*9m</v>
          </cell>
          <cell r="D8569" t="str">
            <v>吨</v>
          </cell>
          <cell r="E8569">
            <v>11</v>
          </cell>
          <cell r="F8569">
            <v>45946</v>
          </cell>
          <cell r="G8569" t="str">
            <v>（中铁三局集团有限公司成绵乐客专乐山站站房改扩建项目经理部）四川省乐山市市中区瑞祥路与至乐路交叉口西侧</v>
          </cell>
          <cell r="H8569" t="str">
            <v>王鹏</v>
          </cell>
          <cell r="I8569" t="str">
            <v>153 4056 0935</v>
          </cell>
        </row>
        <row r="8570">
          <cell r="A8570" t="str">
            <v>德胜</v>
          </cell>
          <cell r="B8570" t="str">
            <v>螺纹钢</v>
          </cell>
          <cell r="C8570" t="str">
            <v>HRB400E Φ16 9m</v>
          </cell>
          <cell r="D8570" t="str">
            <v>吨</v>
          </cell>
          <cell r="E8570">
            <v>20</v>
          </cell>
          <cell r="F8570">
            <v>45946</v>
          </cell>
          <cell r="G8570" t="str">
            <v>(宜宾兴港三江新区长江工业园保障性租赁住房建设项目-土建)四川省宜宾市翠屏区永善路南段宜宾市三江新区长江工业园区</v>
          </cell>
          <cell r="H8570" t="str">
            <v>赵元虎</v>
          </cell>
          <cell r="I8570">
            <v>13684167136</v>
          </cell>
        </row>
        <row r="8571">
          <cell r="A8571" t="str">
            <v>德胜</v>
          </cell>
          <cell r="B8571" t="str">
            <v>螺纹钢</v>
          </cell>
          <cell r="C8571" t="str">
            <v>HRB400E Φ18 9m</v>
          </cell>
          <cell r="D8571" t="str">
            <v>吨</v>
          </cell>
          <cell r="E8571">
            <v>40</v>
          </cell>
          <cell r="F8571">
            <v>45946</v>
          </cell>
          <cell r="G8571" t="str">
            <v>(宜宾兴港三江新区长江工业园保障性租赁住房建设项目-土建)四川省宜宾市翠屏区永善路南段宜宾市三江新区长江工业园区</v>
          </cell>
          <cell r="H8571" t="str">
            <v>赵元虎</v>
          </cell>
          <cell r="I8571">
            <v>13684167136</v>
          </cell>
        </row>
        <row r="8572">
          <cell r="A8572" t="str">
            <v>德胜</v>
          </cell>
          <cell r="B8572" t="str">
            <v>螺纹钢</v>
          </cell>
          <cell r="C8572" t="str">
            <v>HRB400E Φ20 9m</v>
          </cell>
          <cell r="D8572" t="str">
            <v>吨</v>
          </cell>
          <cell r="E8572">
            <v>10</v>
          </cell>
          <cell r="F8572">
            <v>45946</v>
          </cell>
          <cell r="G8572" t="str">
            <v>(宜宾兴港三江新区长江工业园保障性租赁住房建设项目-土建)四川省宜宾市翠屏区永善路南段宜宾市三江新区长江工业园区</v>
          </cell>
          <cell r="H8572" t="str">
            <v>赵元虎</v>
          </cell>
          <cell r="I8572">
            <v>13684167136</v>
          </cell>
        </row>
        <row r="8573">
          <cell r="A8573" t="str">
            <v>德胜</v>
          </cell>
          <cell r="B8573" t="str">
            <v>螺纹钢</v>
          </cell>
          <cell r="C8573" t="str">
            <v>HRB400E Φ22 9m</v>
          </cell>
          <cell r="D8573" t="str">
            <v>吨</v>
          </cell>
          <cell r="E8573">
            <v>25</v>
          </cell>
          <cell r="F8573">
            <v>45946</v>
          </cell>
          <cell r="G8573" t="str">
            <v>(宜宾兴港三江新区长江工业园保障性租赁住房建设项目-土建)四川省宜宾市翠屏区永善路南段宜宾市三江新区长江工业园区</v>
          </cell>
          <cell r="H8573" t="str">
            <v>赵元虎</v>
          </cell>
          <cell r="I8573">
            <v>13684167136</v>
          </cell>
        </row>
        <row r="8574">
          <cell r="A8574" t="str">
            <v>德胜</v>
          </cell>
          <cell r="B8574" t="str">
            <v>螺纹钢</v>
          </cell>
          <cell r="C8574" t="str">
            <v>HRB400E Φ25 9m</v>
          </cell>
          <cell r="D8574" t="str">
            <v>吨</v>
          </cell>
          <cell r="E8574">
            <v>45</v>
          </cell>
          <cell r="F8574">
            <v>45946</v>
          </cell>
          <cell r="G8574" t="str">
            <v>(宜宾兴港三江新区长江工业园保障性租赁住房建设项目-土建)四川省宜宾市翠屏区永善路南段宜宾市三江新区长江工业园区</v>
          </cell>
          <cell r="H8574" t="str">
            <v>赵元虎</v>
          </cell>
          <cell r="I8574">
            <v>13684167136</v>
          </cell>
        </row>
        <row r="8575">
          <cell r="A8575" t="str">
            <v>德胜</v>
          </cell>
          <cell r="B8575" t="str">
            <v>螺纹钢</v>
          </cell>
          <cell r="C8575" t="str">
            <v>HRB400EФ25，9m</v>
          </cell>
          <cell r="D8575" t="str">
            <v>吨</v>
          </cell>
          <cell r="E8575">
            <v>70</v>
          </cell>
          <cell r="F8575">
            <v>45946</v>
          </cell>
          <cell r="G8575" t="str">
            <v>（中铁五局-成渝扩容3标）四川省资阳市雁江区伍隍镇铺子村雁江区X138</v>
          </cell>
          <cell r="H8575" t="str">
            <v>王健</v>
          </cell>
          <cell r="I8575">
            <v>17726168395</v>
          </cell>
        </row>
        <row r="8576">
          <cell r="A8576" t="str">
            <v>德胜</v>
          </cell>
          <cell r="B8576" t="str">
            <v>螺纹钢</v>
          </cell>
          <cell r="C8576" t="str">
            <v>HRB400EФ28，9m</v>
          </cell>
          <cell r="D8576" t="str">
            <v>吨</v>
          </cell>
          <cell r="E8576">
            <v>70</v>
          </cell>
          <cell r="F8576">
            <v>45946</v>
          </cell>
          <cell r="G8576" t="str">
            <v>（中铁五局-成渝扩容3标）四川省资阳市雁江区伍隍镇铺子村雁江区X138</v>
          </cell>
          <cell r="H8576" t="str">
            <v>王健</v>
          </cell>
          <cell r="I8576">
            <v>17726168395</v>
          </cell>
        </row>
        <row r="8577">
          <cell r="A8577" t="str">
            <v>润耀</v>
          </cell>
          <cell r="B8577" t="str">
            <v>螺纹钢</v>
          </cell>
          <cell r="C8577" t="str">
            <v>HRB400EФ16，12m</v>
          </cell>
          <cell r="D8577" t="str">
            <v>吨</v>
          </cell>
          <cell r="E8577">
            <v>35</v>
          </cell>
          <cell r="F8577">
            <v>45946</v>
          </cell>
          <cell r="G8577" t="str">
            <v>（中铁五局-成渝扩容3标）四川省资阳市雁江区伍隍镇铺子村雁江区X138</v>
          </cell>
          <cell r="H8577" t="str">
            <v>王健</v>
          </cell>
          <cell r="I8577">
            <v>17726168395</v>
          </cell>
        </row>
        <row r="8578">
          <cell r="A8578" t="str">
            <v>润耀</v>
          </cell>
          <cell r="B8578" t="str">
            <v>螺纹钢</v>
          </cell>
          <cell r="C8578" t="str">
            <v>HRB400EФ20，12m</v>
          </cell>
          <cell r="D8578" t="str">
            <v>吨</v>
          </cell>
          <cell r="E8578">
            <v>35</v>
          </cell>
          <cell r="F8578">
            <v>45946</v>
          </cell>
          <cell r="G8578" t="str">
            <v>（中铁五局-成渝扩容3标）四川省资阳市雁江区伍隍镇铺子村雁江区X138</v>
          </cell>
          <cell r="H8578" t="str">
            <v>王健</v>
          </cell>
          <cell r="I8578">
            <v>17726168395</v>
          </cell>
        </row>
        <row r="8579">
          <cell r="A8579" t="str">
            <v>泸钢</v>
          </cell>
          <cell r="B8579" t="str">
            <v>螺纹钢</v>
          </cell>
          <cell r="C8579" t="str">
            <v>HRB400E Φ12 9m</v>
          </cell>
          <cell r="D8579" t="str">
            <v>吨</v>
          </cell>
          <cell r="E8579">
            <v>60</v>
          </cell>
          <cell r="F8579">
            <v>45946</v>
          </cell>
          <cell r="G8579" t="str">
            <v>(五冶钢构龙泉东洪片区85亩住宅、商业及配套工程项目三标段)成都市龙泉驿外东洪路地铁2号线惠王陵地铁C口</v>
          </cell>
          <cell r="H8579" t="str">
            <v>王军宝</v>
          </cell>
          <cell r="I8579">
            <v>13889142392</v>
          </cell>
        </row>
        <row r="8580">
          <cell r="A8580" t="str">
            <v>泸钢</v>
          </cell>
          <cell r="B8580" t="str">
            <v>螺纹钢</v>
          </cell>
          <cell r="C8580" t="str">
            <v>HRB400E Φ14 9m</v>
          </cell>
          <cell r="D8580" t="str">
            <v>吨</v>
          </cell>
          <cell r="E8580">
            <v>38</v>
          </cell>
          <cell r="F8580">
            <v>45946</v>
          </cell>
          <cell r="G8580" t="str">
            <v>(五冶钢构龙泉东洪片区85亩住宅、商业及配套工程项目三标段)成都市龙泉驿外东洪路地铁2号线惠王陵地铁C口</v>
          </cell>
          <cell r="H8580" t="str">
            <v>王军宝</v>
          </cell>
          <cell r="I8580">
            <v>13889142392</v>
          </cell>
        </row>
        <row r="8581">
          <cell r="A8581" t="str">
            <v>泸钢</v>
          </cell>
          <cell r="B8581" t="str">
            <v>螺纹钢</v>
          </cell>
          <cell r="C8581" t="str">
            <v>HRB400E Φ20 9m</v>
          </cell>
          <cell r="D8581" t="str">
            <v>吨</v>
          </cell>
          <cell r="E8581">
            <v>20</v>
          </cell>
          <cell r="F8581">
            <v>45946</v>
          </cell>
          <cell r="G8581" t="str">
            <v>(五冶钢构龙泉东洪片区85亩住宅、商业及配套工程项目三标段)成都市龙泉驿外东洪路地铁2号线惠王陵地铁C口</v>
          </cell>
          <cell r="H8581" t="str">
            <v>王军宝</v>
          </cell>
          <cell r="I8581">
            <v>13889142392</v>
          </cell>
        </row>
        <row r="8582">
          <cell r="A8582" t="str">
            <v>泸钢</v>
          </cell>
          <cell r="B8582" t="str">
            <v>螺纹钢</v>
          </cell>
          <cell r="C8582" t="str">
            <v>HRB400E Φ22 9m</v>
          </cell>
          <cell r="D8582" t="str">
            <v>吨</v>
          </cell>
          <cell r="E8582">
            <v>24</v>
          </cell>
          <cell r="F8582">
            <v>45946</v>
          </cell>
          <cell r="G8582" t="str">
            <v>(五冶钢构龙泉东洪片区85亩住宅、商业及配套工程项目三标段)成都市龙泉驿外东洪路地铁2号线惠王陵地铁C口</v>
          </cell>
          <cell r="H8582" t="str">
            <v>王军宝</v>
          </cell>
          <cell r="I8582">
            <v>13889142392</v>
          </cell>
        </row>
        <row r="8583">
          <cell r="A8583" t="str">
            <v>泸钢</v>
          </cell>
          <cell r="B8583" t="str">
            <v>螺纹钢</v>
          </cell>
          <cell r="C8583" t="str">
            <v>HRB400E Φ25 9m</v>
          </cell>
          <cell r="D8583" t="str">
            <v>吨</v>
          </cell>
          <cell r="E8583">
            <v>4</v>
          </cell>
          <cell r="F8583">
            <v>45946</v>
          </cell>
          <cell r="G8583" t="str">
            <v>(五冶钢构龙泉东洪片区85亩住宅、商业及配套工程项目三标段)成都市龙泉驿外东洪路地铁2号线惠王陵地铁C口</v>
          </cell>
          <cell r="H8583" t="str">
            <v>王军宝</v>
          </cell>
          <cell r="I8583">
            <v>13889142392</v>
          </cell>
        </row>
        <row r="8584">
          <cell r="A8584" t="str">
            <v>泸钢</v>
          </cell>
          <cell r="B8584" t="str">
            <v>盘螺</v>
          </cell>
          <cell r="C8584" t="str">
            <v>HRB400E Φ8</v>
          </cell>
          <cell r="D8584" t="str">
            <v>吨</v>
          </cell>
          <cell r="E8584">
            <v>60</v>
          </cell>
          <cell r="F8584">
            <v>45946</v>
          </cell>
          <cell r="G8584" t="str">
            <v>(五冶钢构龙泉东洪片区70亩住宅、商业及配套工程项目二标段)成都市龙泉驿外东洪路地铁2号线惠王陵地铁C口</v>
          </cell>
          <cell r="H8584" t="str">
            <v>蒋嗣伟</v>
          </cell>
          <cell r="I8584">
            <v>15014331252</v>
          </cell>
        </row>
        <row r="8585">
          <cell r="A8585" t="str">
            <v>泸钢</v>
          </cell>
          <cell r="B8585" t="str">
            <v>螺纹钢</v>
          </cell>
          <cell r="C8585" t="str">
            <v>HRB400E Φ12 9m</v>
          </cell>
          <cell r="D8585" t="str">
            <v>吨</v>
          </cell>
          <cell r="E8585">
            <v>20</v>
          </cell>
          <cell r="F8585">
            <v>45946</v>
          </cell>
          <cell r="G8585" t="str">
            <v>(五冶钢构龙泉东洪片区70亩住宅、商业及配套工程项目二标段)成都市龙泉驿外东洪路地铁2号线惠王陵地铁C口</v>
          </cell>
          <cell r="H8585" t="str">
            <v>蒋嗣伟</v>
          </cell>
          <cell r="I8585">
            <v>15014331252</v>
          </cell>
        </row>
        <row r="8586">
          <cell r="A8586" t="str">
            <v>泸钢</v>
          </cell>
          <cell r="B8586" t="str">
            <v>螺纹钢</v>
          </cell>
          <cell r="C8586" t="str">
            <v>HRB400E Φ20 9m</v>
          </cell>
          <cell r="D8586" t="str">
            <v>吨</v>
          </cell>
          <cell r="E8586">
            <v>15</v>
          </cell>
          <cell r="F8586">
            <v>45946</v>
          </cell>
          <cell r="G8586" t="str">
            <v>(五冶钢构龙泉东洪片区70亩住宅、商业及配套工程项目二标段)成都市龙泉驿外东洪路地铁2号线惠王陵地铁C口</v>
          </cell>
          <cell r="H8586" t="str">
            <v>蒋嗣伟</v>
          </cell>
          <cell r="I8586">
            <v>15014331252</v>
          </cell>
        </row>
        <row r="8587">
          <cell r="A8587" t="str">
            <v>泸钢</v>
          </cell>
          <cell r="B8587" t="str">
            <v>螺纹钢</v>
          </cell>
          <cell r="C8587" t="str">
            <v>HRB500E Φ22</v>
          </cell>
          <cell r="D8587" t="str">
            <v>吨</v>
          </cell>
          <cell r="E8587">
            <v>15</v>
          </cell>
          <cell r="F8587">
            <v>45946</v>
          </cell>
          <cell r="G8587" t="str">
            <v>(五冶钢构龙泉东洪片区70亩住宅、商业及配套工程项目二标段)成都市龙泉驿外东洪路地铁2号线惠王陵地铁C口</v>
          </cell>
          <cell r="H8587" t="str">
            <v>蒋嗣伟</v>
          </cell>
          <cell r="I8587">
            <v>15014331252</v>
          </cell>
        </row>
        <row r="8588">
          <cell r="A8588" t="str">
            <v>泸钢</v>
          </cell>
          <cell r="B8588" t="str">
            <v>螺纹钢</v>
          </cell>
          <cell r="C8588" t="str">
            <v>HRB500E Φ25</v>
          </cell>
          <cell r="D8588" t="str">
            <v>吨</v>
          </cell>
          <cell r="E8588">
            <v>15</v>
          </cell>
          <cell r="F8588">
            <v>45946</v>
          </cell>
          <cell r="G8588" t="str">
            <v>(五冶钢构龙泉东洪片区70亩住宅、商业及配套工程项目二标段)成都市龙泉驿外东洪路地铁2号线惠王陵地铁C口</v>
          </cell>
          <cell r="H8588" t="str">
            <v>蒋嗣伟</v>
          </cell>
          <cell r="I8588">
            <v>15014331252</v>
          </cell>
        </row>
        <row r="8589">
          <cell r="A8589" t="str">
            <v>德胜</v>
          </cell>
          <cell r="B8589" t="str">
            <v>螺纹钢</v>
          </cell>
          <cell r="C8589" t="str">
            <v>HRB400EФ28，12m</v>
          </cell>
          <cell r="D8589" t="str">
            <v>吨</v>
          </cell>
          <cell r="E8589">
            <v>35</v>
          </cell>
          <cell r="F8589">
            <v>45947</v>
          </cell>
          <cell r="G8589" t="str">
            <v>（中铁二局-成渝扩容4标）四川省成都市简阳市杨家镇桐子湾村二局钢筋场</v>
          </cell>
          <cell r="H8589" t="str">
            <v>陈钢</v>
          </cell>
          <cell r="I8589">
            <v>13018165813</v>
          </cell>
        </row>
        <row r="8590">
          <cell r="A8590" t="str">
            <v>德胜</v>
          </cell>
          <cell r="B8590" t="str">
            <v>螺纹钢</v>
          </cell>
          <cell r="C8590" t="str">
            <v>HRB400EФ28，12m</v>
          </cell>
          <cell r="D8590" t="str">
            <v>吨</v>
          </cell>
          <cell r="E8590">
            <v>140</v>
          </cell>
          <cell r="F8590">
            <v>45947</v>
          </cell>
          <cell r="G8590" t="str">
            <v>（中铁五局-成渝扩容3标）四川省资阳市雁江区伍隍镇铺子村雁江区X138</v>
          </cell>
          <cell r="H8590" t="str">
            <v>王健</v>
          </cell>
          <cell r="I8590">
            <v>17726168395</v>
          </cell>
        </row>
        <row r="8591">
          <cell r="A8591" t="str">
            <v>德胜</v>
          </cell>
          <cell r="B8591" t="str">
            <v>螺纹钢</v>
          </cell>
          <cell r="C8591" t="str">
            <v>HRB400EФ16，9m</v>
          </cell>
          <cell r="D8591" t="str">
            <v>吨</v>
          </cell>
          <cell r="E8591">
            <v>35</v>
          </cell>
          <cell r="F8591">
            <v>45947</v>
          </cell>
          <cell r="G8591" t="str">
            <v>（中铁广州局-成渝扩容2标）四川省资阳市雁江区南双路杨家糖房</v>
          </cell>
          <cell r="H8591" t="str">
            <v>石雄</v>
          </cell>
          <cell r="I8591">
            <v>13268388125</v>
          </cell>
        </row>
        <row r="8592">
          <cell r="A8592" t="str">
            <v>德胜</v>
          </cell>
          <cell r="B8592" t="str">
            <v>螺纹钢</v>
          </cell>
          <cell r="C8592" t="str">
            <v>HRB400EФ25，9m</v>
          </cell>
          <cell r="D8592" t="str">
            <v>吨</v>
          </cell>
          <cell r="E8592">
            <v>35</v>
          </cell>
          <cell r="F8592">
            <v>45947</v>
          </cell>
          <cell r="G8592" t="str">
            <v>（中铁广州局-成渝扩容2标）四川省内江市资中县双龙镇朱家房子成渝扩容ZCB3-2标1#钢筋厂</v>
          </cell>
          <cell r="H8592" t="str">
            <v>石雄</v>
          </cell>
          <cell r="I8592">
            <v>13268388125</v>
          </cell>
        </row>
        <row r="8593">
          <cell r="A8593" t="str">
            <v>德胜</v>
          </cell>
          <cell r="B8593" t="str">
            <v>螺纹钢</v>
          </cell>
          <cell r="C8593" t="str">
            <v>HRB400EФ28，12m</v>
          </cell>
          <cell r="D8593" t="str">
            <v>吨</v>
          </cell>
          <cell r="E8593">
            <v>35</v>
          </cell>
          <cell r="F8593">
            <v>45947</v>
          </cell>
          <cell r="G8593" t="str">
            <v>（中铁广州局-成渝扩容2标）四川省内江市资中县双龙镇朱家房子成渝扩容ZCB3-2标1#钢筋厂</v>
          </cell>
          <cell r="H8593" t="str">
            <v>石雄</v>
          </cell>
          <cell r="I8593">
            <v>13268388125</v>
          </cell>
        </row>
        <row r="8594">
          <cell r="A8594" t="str">
            <v>德胜</v>
          </cell>
          <cell r="B8594" t="str">
            <v>螺纹钢</v>
          </cell>
          <cell r="C8594" t="str">
            <v>HRB400EФ28，9m</v>
          </cell>
          <cell r="D8594" t="str">
            <v>吨</v>
          </cell>
          <cell r="E8594">
            <v>35</v>
          </cell>
          <cell r="F8594">
            <v>45947</v>
          </cell>
          <cell r="G8594" t="str">
            <v>（中铁广州局-成渝扩容2标）四川省内江市资中县双龙镇朱家房子成渝扩容ZCB3-2标1#钢筋厂</v>
          </cell>
          <cell r="H8594" t="str">
            <v>石雄</v>
          </cell>
          <cell r="I8594">
            <v>13268388125</v>
          </cell>
        </row>
        <row r="8595">
          <cell r="A8595" t="str">
            <v>德胜</v>
          </cell>
          <cell r="B8595" t="str">
            <v>螺纹钢</v>
          </cell>
          <cell r="C8595" t="str">
            <v>HRB400EФ14*9m</v>
          </cell>
          <cell r="D8595" t="str">
            <v>吨</v>
          </cell>
          <cell r="E8595">
            <v>20</v>
          </cell>
          <cell r="F8595">
            <v>45947</v>
          </cell>
          <cell r="G8595" t="str">
            <v>（中核中原-温江光明苑三期项目）四川省成都市温江区金马街道光明苑三期项目</v>
          </cell>
          <cell r="H8595" t="str">
            <v>王生斌</v>
          </cell>
          <cell r="I8595">
            <v>15228858118</v>
          </cell>
        </row>
        <row r="8596">
          <cell r="A8596" t="str">
            <v>德胜</v>
          </cell>
          <cell r="B8596" t="str">
            <v>螺纹钢</v>
          </cell>
          <cell r="C8596" t="str">
            <v>HRB400EФ18*9m</v>
          </cell>
          <cell r="D8596" t="str">
            <v>吨</v>
          </cell>
          <cell r="E8596">
            <v>15</v>
          </cell>
          <cell r="F8596">
            <v>45947</v>
          </cell>
          <cell r="G8596" t="str">
            <v>（中核中原-温江光明苑三期项目）四川省成都市温江区金马街道光明苑三期项目</v>
          </cell>
          <cell r="H8596" t="str">
            <v>王生斌</v>
          </cell>
          <cell r="I8596">
            <v>15228858118</v>
          </cell>
        </row>
        <row r="8597">
          <cell r="A8597" t="str">
            <v>德胜</v>
          </cell>
          <cell r="B8597" t="str">
            <v>螺纹钢</v>
          </cell>
          <cell r="C8597" t="str">
            <v>HRB400EФ12*9m</v>
          </cell>
          <cell r="D8597" t="str">
            <v>吨</v>
          </cell>
          <cell r="E8597">
            <v>5</v>
          </cell>
          <cell r="F8597">
            <v>45947</v>
          </cell>
          <cell r="G8597" t="str">
            <v>（中核中原-温江光明苑三期项目）四川省成都市温江区金马街道光明苑三期项目</v>
          </cell>
          <cell r="H8597" t="str">
            <v>王生斌</v>
          </cell>
          <cell r="I8597">
            <v>15228858118</v>
          </cell>
        </row>
        <row r="8598">
          <cell r="A8598" t="str">
            <v>德胜</v>
          </cell>
          <cell r="B8598" t="str">
            <v>螺纹钢</v>
          </cell>
          <cell r="C8598" t="str">
            <v>HRB400EФ14*9m</v>
          </cell>
          <cell r="D8598" t="str">
            <v>吨</v>
          </cell>
          <cell r="E8598">
            <v>5</v>
          </cell>
          <cell r="F8598">
            <v>45947</v>
          </cell>
          <cell r="G8598" t="str">
            <v>（中核中原-温江光明苑三期项目）四川省成都市温江区金马街道光明苑三期项目</v>
          </cell>
          <cell r="H8598" t="str">
            <v>王生斌</v>
          </cell>
          <cell r="I8598">
            <v>15228858118</v>
          </cell>
        </row>
        <row r="8599">
          <cell r="A8599" t="str">
            <v>德胜</v>
          </cell>
          <cell r="B8599" t="str">
            <v>螺纹钢</v>
          </cell>
          <cell r="C8599" t="str">
            <v>HRB400EФ16*9m</v>
          </cell>
          <cell r="D8599" t="str">
            <v>吨</v>
          </cell>
          <cell r="E8599">
            <v>10</v>
          </cell>
          <cell r="F8599">
            <v>45947</v>
          </cell>
          <cell r="G8599" t="str">
            <v>（中核中原-温江光明苑三期项目）四川省成都市温江区金马街道光明苑三期项目</v>
          </cell>
          <cell r="H8599" t="str">
            <v>王生斌</v>
          </cell>
          <cell r="I8599">
            <v>15228858118</v>
          </cell>
        </row>
        <row r="8600">
          <cell r="A8600" t="str">
            <v>德胜</v>
          </cell>
          <cell r="B8600" t="str">
            <v>螺纹钢</v>
          </cell>
          <cell r="C8600" t="str">
            <v>HRB400EФ18*9m</v>
          </cell>
          <cell r="D8600" t="str">
            <v>吨</v>
          </cell>
          <cell r="E8600">
            <v>10</v>
          </cell>
          <cell r="F8600">
            <v>45947</v>
          </cell>
          <cell r="G8600" t="str">
            <v>（中核中原-温江光明苑三期项目）四川省成都市温江区金马街道光明苑三期项目</v>
          </cell>
          <cell r="H8600" t="str">
            <v>王生斌</v>
          </cell>
          <cell r="I8600">
            <v>15228858118</v>
          </cell>
        </row>
        <row r="8601">
          <cell r="A8601" t="str">
            <v>德胜</v>
          </cell>
          <cell r="B8601" t="str">
            <v>螺纹钢</v>
          </cell>
          <cell r="C8601" t="str">
            <v>HRB400EФ20*9m</v>
          </cell>
          <cell r="D8601" t="str">
            <v>吨</v>
          </cell>
          <cell r="E8601">
            <v>5</v>
          </cell>
          <cell r="F8601">
            <v>45947</v>
          </cell>
          <cell r="G8601" t="str">
            <v>（中核中原-温江光明苑三期项目）四川省成都市温江区金马街道光明苑三期项目</v>
          </cell>
          <cell r="H8601" t="str">
            <v>王生斌</v>
          </cell>
          <cell r="I8601">
            <v>15228858118</v>
          </cell>
        </row>
        <row r="8602">
          <cell r="A8602" t="str">
            <v>德胜</v>
          </cell>
          <cell r="B8602" t="str">
            <v>螺纹钢</v>
          </cell>
          <cell r="C8602" t="str">
            <v>HRB500EФ25*9m</v>
          </cell>
          <cell r="D8602" t="str">
            <v>吨</v>
          </cell>
          <cell r="E8602">
            <v>70</v>
          </cell>
          <cell r="F8602">
            <v>45947</v>
          </cell>
          <cell r="G8602" t="str">
            <v>（中核中原-温江北林医养综合体项目）四川省成都市温江区万春大道第三人民医院东</v>
          </cell>
          <cell r="H8602" t="str">
            <v>蔡杰</v>
          </cell>
          <cell r="I8602">
            <v>18875129329</v>
          </cell>
        </row>
        <row r="8603">
          <cell r="A8603" t="str">
            <v>德胜</v>
          </cell>
          <cell r="B8603" t="str">
            <v>螺纹钢</v>
          </cell>
          <cell r="C8603" t="str">
            <v>HRB500EФ25*12m</v>
          </cell>
          <cell r="D8603" t="str">
            <v>吨</v>
          </cell>
          <cell r="E8603">
            <v>70</v>
          </cell>
          <cell r="F8603">
            <v>45947</v>
          </cell>
          <cell r="G8603" t="str">
            <v>（中核中原-温江北林医养综合体项目）四川省成都市温江区万春大道第三人民医院东</v>
          </cell>
          <cell r="H8603" t="str">
            <v>蔡杰</v>
          </cell>
          <cell r="I8603">
            <v>18875129329</v>
          </cell>
        </row>
        <row r="8604">
          <cell r="A8604" t="str">
            <v>德胜恒嘉</v>
          </cell>
          <cell r="B8604" t="str">
            <v>螺纹钢</v>
          </cell>
          <cell r="C8604" t="str">
            <v>HRB400EФ14*9m</v>
          </cell>
          <cell r="D8604" t="str">
            <v>吨</v>
          </cell>
          <cell r="E8604">
            <v>35</v>
          </cell>
          <cell r="F8604">
            <v>45947</v>
          </cell>
          <cell r="G8604" t="str">
            <v>（中铁六局呼和公司康新高速TJ4-2标）四川省甘孜藏族自治州康定市新都桥镇东俄罗三村中建八局搅拌站旁</v>
          </cell>
          <cell r="H8604" t="str">
            <v>许文刚</v>
          </cell>
          <cell r="I8604">
            <v>15848808186</v>
          </cell>
        </row>
        <row r="8605">
          <cell r="A8605" t="str">
            <v>德胜恒嘉</v>
          </cell>
          <cell r="B8605" t="str">
            <v>螺纹钢</v>
          </cell>
          <cell r="C8605" t="str">
            <v>HRB500EФ25*9m</v>
          </cell>
          <cell r="D8605" t="str">
            <v>吨</v>
          </cell>
          <cell r="E8605">
            <v>35</v>
          </cell>
          <cell r="F8605">
            <v>45947</v>
          </cell>
          <cell r="G8605" t="str">
            <v>（中铁六局呼和公司康新高速TJ4-2标）四川省甘孜藏族自治州康定市新都桥镇东俄罗三村中建八局搅拌站旁</v>
          </cell>
          <cell r="H8605" t="str">
            <v>许文刚</v>
          </cell>
          <cell r="I8605">
            <v>15848808186</v>
          </cell>
        </row>
        <row r="8606">
          <cell r="A8606" t="str">
            <v>德胜恒嘉</v>
          </cell>
          <cell r="B8606" t="str">
            <v>螺纹钢</v>
          </cell>
          <cell r="C8606" t="str">
            <v>HRB400EΦ14*9m</v>
          </cell>
          <cell r="D8606" t="str">
            <v>吨</v>
          </cell>
          <cell r="E8606">
            <v>17</v>
          </cell>
          <cell r="F8606">
            <v>45947</v>
          </cell>
          <cell r="G8606" t="str">
            <v>（成峨6标）乐山市夹江县木城镇张口村中铁三局钢筋场</v>
          </cell>
          <cell r="H8606" t="str">
            <v>陈籽佑</v>
          </cell>
          <cell r="I8606" t="str">
            <v>15234459657</v>
          </cell>
        </row>
        <row r="8607">
          <cell r="A8607" t="str">
            <v>德胜恒嘉</v>
          </cell>
          <cell r="B8607" t="str">
            <v>螺纹钢</v>
          </cell>
          <cell r="C8607" t="str">
            <v>HRB400EΦ20*9m</v>
          </cell>
          <cell r="D8607" t="str">
            <v>吨</v>
          </cell>
          <cell r="E8607">
            <v>17</v>
          </cell>
          <cell r="F8607">
            <v>45947</v>
          </cell>
          <cell r="G8607" t="str">
            <v>（成峨6标）乐山市夹江县木城镇张口村中铁三局钢筋场</v>
          </cell>
          <cell r="H8607" t="str">
            <v>陈籽佑</v>
          </cell>
          <cell r="I8607" t="str">
            <v>15234459657</v>
          </cell>
        </row>
        <row r="8608">
          <cell r="A8608" t="str">
            <v>泸钢</v>
          </cell>
          <cell r="B8608" t="str">
            <v>高线</v>
          </cell>
          <cell r="C8608" t="str">
            <v>HPB300 Φ6</v>
          </cell>
          <cell r="D8608" t="str">
            <v>吨</v>
          </cell>
          <cell r="E8608">
            <v>2</v>
          </cell>
          <cell r="F8608">
            <v>45947</v>
          </cell>
          <cell r="G8608" t="str">
            <v>(武汉电气化局成达万高铁强电项目-南充营山)四川省南充市营山县保真路景阳名城南50米(保真路东)</v>
          </cell>
          <cell r="H8608" t="str">
            <v>周开亮</v>
          </cell>
          <cell r="I8608">
            <v>18381485052</v>
          </cell>
        </row>
        <row r="8609">
          <cell r="A8609" t="str">
            <v>泸钢</v>
          </cell>
          <cell r="B8609" t="str">
            <v>螺纹钢</v>
          </cell>
          <cell r="C8609" t="str">
            <v>HRB400E Φ14 9m</v>
          </cell>
          <cell r="D8609" t="str">
            <v>吨</v>
          </cell>
          <cell r="E8609">
            <v>6</v>
          </cell>
          <cell r="F8609">
            <v>45947</v>
          </cell>
          <cell r="G8609" t="str">
            <v>(武汉电气化局成达万高铁强电项目-南充营山)四川省南充市营山县保真路景阳名城南50米(保真路东)</v>
          </cell>
          <cell r="H8609" t="str">
            <v>周开亮</v>
          </cell>
          <cell r="I8609">
            <v>18381485052</v>
          </cell>
        </row>
        <row r="8610">
          <cell r="A8610" t="str">
            <v>泸钢</v>
          </cell>
          <cell r="B8610" t="str">
            <v>螺纹钢</v>
          </cell>
          <cell r="C8610" t="str">
            <v>HRB400E Φ20 9m</v>
          </cell>
          <cell r="D8610" t="str">
            <v>吨</v>
          </cell>
          <cell r="E8610">
            <v>16</v>
          </cell>
          <cell r="F8610">
            <v>45947</v>
          </cell>
          <cell r="G8610" t="str">
            <v>(武汉电气化局成达万高铁强电项目-南充营山)四川省南充市营山县保真路景阳名城南50米(保真路东)</v>
          </cell>
          <cell r="H8610" t="str">
            <v>周开亮</v>
          </cell>
          <cell r="I8610">
            <v>18381485052</v>
          </cell>
        </row>
        <row r="8611">
          <cell r="A8611" t="str">
            <v>泸钢</v>
          </cell>
          <cell r="B8611" t="str">
            <v>螺纹钢</v>
          </cell>
          <cell r="C8611" t="str">
            <v>HRB400E Φ25 9m</v>
          </cell>
          <cell r="D8611" t="str">
            <v>吨</v>
          </cell>
          <cell r="E8611">
            <v>12</v>
          </cell>
          <cell r="F8611">
            <v>45947</v>
          </cell>
          <cell r="G8611" t="str">
            <v>(武汉电气化局成达万高铁强电项目-南充营山)四川省南充市营山县保真路景阳名城南50米(保真路东)</v>
          </cell>
          <cell r="H8611" t="str">
            <v>周开亮</v>
          </cell>
          <cell r="I8611">
            <v>18381485052</v>
          </cell>
        </row>
        <row r="8612">
          <cell r="A8612" t="str">
            <v>泸钢</v>
          </cell>
          <cell r="B8612" t="str">
            <v>盘螺</v>
          </cell>
          <cell r="C8612" t="str">
            <v>HRB400E Φ10</v>
          </cell>
          <cell r="D8612" t="str">
            <v>吨</v>
          </cell>
          <cell r="E8612">
            <v>10</v>
          </cell>
          <cell r="F8612">
            <v>45947</v>
          </cell>
          <cell r="G8612" t="str">
            <v>(武汉电气化局成达万高铁强电项目-南充营山)四川省南充市营山县保真路景阳名城南50米(保真路东)</v>
          </cell>
          <cell r="H8612" t="str">
            <v>周开亮</v>
          </cell>
          <cell r="I8612">
            <v>18381485052</v>
          </cell>
        </row>
        <row r="8613">
          <cell r="A8613" t="str">
            <v>泸钢</v>
          </cell>
          <cell r="B8613" t="str">
            <v>螺纹钢</v>
          </cell>
          <cell r="C8613" t="str">
            <v>HRB400E Φ18 12m</v>
          </cell>
          <cell r="D8613" t="str">
            <v>吨</v>
          </cell>
          <cell r="E8613">
            <v>26</v>
          </cell>
          <cell r="F8613">
            <v>45947</v>
          </cell>
          <cell r="G8613" t="str">
            <v>(武汉电气化局成达万高铁强电项目-南充营山)四川省南充市营山县保真路景阳名城南50米(保真路东)</v>
          </cell>
          <cell r="H8613" t="str">
            <v>周开亮</v>
          </cell>
          <cell r="I8613">
            <v>18381485052</v>
          </cell>
        </row>
        <row r="8614">
          <cell r="A8614" t="str">
            <v>泸钢</v>
          </cell>
          <cell r="B8614" t="str">
            <v>螺纹钢</v>
          </cell>
          <cell r="C8614" t="str">
            <v>HRB500E Φ20</v>
          </cell>
          <cell r="D8614" t="str">
            <v>吨</v>
          </cell>
          <cell r="E8614">
            <v>15</v>
          </cell>
          <cell r="F8614">
            <v>45947</v>
          </cell>
          <cell r="G8614" t="str">
            <v>（商投建工达州中医药科技园-4工区-9号楼）达州市通川区达州中医药职业学院犀牛大道北段</v>
          </cell>
          <cell r="H8614" t="str">
            <v>张扬</v>
          </cell>
          <cell r="I8614">
            <v>18381904567</v>
          </cell>
        </row>
        <row r="8615">
          <cell r="A8615" t="str">
            <v>泸钢</v>
          </cell>
          <cell r="B8615" t="str">
            <v>螺纹钢</v>
          </cell>
          <cell r="C8615" t="str">
            <v>HRB500E Φ22</v>
          </cell>
          <cell r="D8615" t="str">
            <v>吨</v>
          </cell>
          <cell r="E8615">
            <v>12</v>
          </cell>
          <cell r="F8615">
            <v>45947</v>
          </cell>
          <cell r="G8615" t="str">
            <v>（商投建工达州中医药科技园-4工区-9号楼）达州市通川区达州中医药职业学院犀牛大道北段</v>
          </cell>
          <cell r="H8615" t="str">
            <v>张扬</v>
          </cell>
          <cell r="I8615">
            <v>18381904567</v>
          </cell>
        </row>
        <row r="8616">
          <cell r="A8616" t="str">
            <v>泸钢</v>
          </cell>
          <cell r="B8616" t="str">
            <v>螺纹钢</v>
          </cell>
          <cell r="C8616" t="str">
            <v>HRB500E Φ25</v>
          </cell>
          <cell r="D8616" t="str">
            <v>吨</v>
          </cell>
          <cell r="E8616">
            <v>9</v>
          </cell>
          <cell r="F8616">
            <v>45947</v>
          </cell>
          <cell r="G8616" t="str">
            <v>（商投建工达州中医药科技园-4工区-9号楼）达州市通川区达州中医药职业学院犀牛大道北段</v>
          </cell>
          <cell r="H8616" t="str">
            <v>张扬</v>
          </cell>
          <cell r="I8616">
            <v>18381904567</v>
          </cell>
        </row>
        <row r="8617">
          <cell r="A8617" t="str">
            <v>泸钢</v>
          </cell>
          <cell r="B8617" t="str">
            <v>螺纹钢</v>
          </cell>
          <cell r="C8617" t="str">
            <v>HRB400E Φ16 9m</v>
          </cell>
          <cell r="D8617" t="str">
            <v>吨</v>
          </cell>
          <cell r="E8617">
            <v>3</v>
          </cell>
          <cell r="F8617">
            <v>45947</v>
          </cell>
          <cell r="G8617" t="str">
            <v>（商投建工达州中医药科技园-4工区-9号楼）达州市通川区达州中医药职业学院犀牛大道北段</v>
          </cell>
          <cell r="H8617" t="str">
            <v>张扬</v>
          </cell>
          <cell r="I8617">
            <v>18381904567</v>
          </cell>
        </row>
        <row r="8618">
          <cell r="A8618" t="str">
            <v>泸钢</v>
          </cell>
          <cell r="B8618" t="str">
            <v>螺纹钢</v>
          </cell>
          <cell r="C8618" t="str">
            <v>HRB400E Φ18 9m</v>
          </cell>
          <cell r="D8618" t="str">
            <v>吨</v>
          </cell>
          <cell r="E8618">
            <v>9</v>
          </cell>
          <cell r="F8618">
            <v>45947</v>
          </cell>
          <cell r="G8618" t="str">
            <v>（商投建工达州中医药科技园-4工区-9号楼）达州市通川区达州中医药职业学院犀牛大道北段</v>
          </cell>
          <cell r="H8618" t="str">
            <v>张扬</v>
          </cell>
          <cell r="I8618">
            <v>18381904567</v>
          </cell>
        </row>
        <row r="8619">
          <cell r="A8619" t="str">
            <v>泸钢</v>
          </cell>
          <cell r="B8619" t="str">
            <v>螺纹钢</v>
          </cell>
          <cell r="C8619" t="str">
            <v>HRB400E Φ20 9m</v>
          </cell>
          <cell r="D8619" t="str">
            <v>吨</v>
          </cell>
          <cell r="E8619">
            <v>6</v>
          </cell>
          <cell r="F8619">
            <v>45947</v>
          </cell>
          <cell r="G8619" t="str">
            <v>（商投建工达州中医药科技园-4工区-9号楼）达州市通川区达州中医药职业学院犀牛大道北段</v>
          </cell>
          <cell r="H8619" t="str">
            <v>张扬</v>
          </cell>
          <cell r="I8619">
            <v>18381904567</v>
          </cell>
        </row>
        <row r="8620">
          <cell r="A8620" t="str">
            <v>泸钢</v>
          </cell>
          <cell r="B8620" t="str">
            <v>螺纹钢</v>
          </cell>
          <cell r="C8620" t="str">
            <v>HRB400E Φ22 9m</v>
          </cell>
          <cell r="D8620" t="str">
            <v>吨</v>
          </cell>
          <cell r="E8620">
            <v>9</v>
          </cell>
          <cell r="F8620">
            <v>45947</v>
          </cell>
          <cell r="G8620" t="str">
            <v>（商投建工达州中医药科技园-4工区-9号楼）达州市通川区达州中医药职业学院犀牛大道北段</v>
          </cell>
          <cell r="H8620" t="str">
            <v>张扬</v>
          </cell>
          <cell r="I8620">
            <v>18381904567</v>
          </cell>
        </row>
        <row r="8621">
          <cell r="A8621" t="str">
            <v>泸钢</v>
          </cell>
          <cell r="B8621" t="str">
            <v>螺纹钢</v>
          </cell>
          <cell r="C8621" t="str">
            <v>HRB400E Φ25 9m</v>
          </cell>
          <cell r="D8621" t="str">
            <v>吨</v>
          </cell>
          <cell r="E8621">
            <v>9</v>
          </cell>
          <cell r="F8621">
            <v>45947</v>
          </cell>
          <cell r="G8621" t="str">
            <v>（商投建工达州中医药科技园-4工区-9号楼）达州市通川区达州中医药职业学院犀牛大道北段</v>
          </cell>
          <cell r="H8621" t="str">
            <v>张扬</v>
          </cell>
          <cell r="I8621">
            <v>18381904567</v>
          </cell>
        </row>
        <row r="8622">
          <cell r="A8622" t="str">
            <v>泸钢</v>
          </cell>
          <cell r="B8622" t="str">
            <v>盘螺</v>
          </cell>
          <cell r="C8622" t="str">
            <v>HRB400E Φ8</v>
          </cell>
          <cell r="D8622" t="str">
            <v>吨</v>
          </cell>
          <cell r="E8622">
            <v>12.5</v>
          </cell>
          <cell r="F8622">
            <v>45947</v>
          </cell>
          <cell r="G8622" t="str">
            <v>(武汉电气化局成达万高铁强电项目-达州主城区)四川省达州市达川区斌郎街道四川省达州市达川区洞洞湾256米</v>
          </cell>
          <cell r="H8622" t="str">
            <v>余凡</v>
          </cell>
          <cell r="I8622">
            <v>18228076992</v>
          </cell>
        </row>
        <row r="8623">
          <cell r="A8623" t="str">
            <v>泸钢</v>
          </cell>
          <cell r="B8623" t="str">
            <v>盘螺</v>
          </cell>
          <cell r="C8623" t="str">
            <v>HRB400E Φ10</v>
          </cell>
          <cell r="D8623" t="str">
            <v>吨</v>
          </cell>
          <cell r="E8623">
            <v>12.5</v>
          </cell>
          <cell r="F8623">
            <v>45947</v>
          </cell>
          <cell r="G8623" t="str">
            <v>(武汉电气化局成达万高铁强电项目-达州主城区)四川省达州市达川区斌郎街道四川省达州市达川区洞洞湾256米</v>
          </cell>
          <cell r="H8623" t="str">
            <v>余凡</v>
          </cell>
          <cell r="I8623">
            <v>18228076992</v>
          </cell>
        </row>
        <row r="8624">
          <cell r="A8624" t="str">
            <v>泸钢</v>
          </cell>
          <cell r="B8624" t="str">
            <v>螺纹钢</v>
          </cell>
          <cell r="C8624" t="str">
            <v>HRB400E Φ25 9m</v>
          </cell>
          <cell r="D8624" t="str">
            <v>吨</v>
          </cell>
          <cell r="E8624">
            <v>10</v>
          </cell>
          <cell r="F8624">
            <v>45947</v>
          </cell>
          <cell r="G8624" t="str">
            <v>(武汉电气化局成达万高铁强电项目-达州主城区)四川省达州市达川区斌郎街道四川省达州市达川区洞洞湾256米</v>
          </cell>
          <cell r="H8624" t="str">
            <v>余凡</v>
          </cell>
          <cell r="I8624">
            <v>18228076992</v>
          </cell>
        </row>
        <row r="8625">
          <cell r="A8625" t="str">
            <v>泸钢（代）</v>
          </cell>
          <cell r="B8625" t="str">
            <v>盘螺</v>
          </cell>
          <cell r="C8625" t="str">
            <v>HRB400E Φ8</v>
          </cell>
          <cell r="D8625" t="str">
            <v>吨</v>
          </cell>
          <cell r="E8625">
            <v>8</v>
          </cell>
          <cell r="F8625">
            <v>45947</v>
          </cell>
          <cell r="G8625" t="str">
            <v>(五冶建设扩建艺体中学二期工程)四川省成都市双流区光荣路成都艺体中学南200米</v>
          </cell>
          <cell r="H8625" t="str">
            <v>谢序强</v>
          </cell>
          <cell r="I8625">
            <v>13458588232</v>
          </cell>
        </row>
        <row r="8626">
          <cell r="A8626" t="str">
            <v>泸钢（代）</v>
          </cell>
          <cell r="B8626" t="str">
            <v>盘螺</v>
          </cell>
          <cell r="C8626" t="str">
            <v>HRB400E Φ10</v>
          </cell>
          <cell r="D8626" t="str">
            <v>吨</v>
          </cell>
          <cell r="E8626">
            <v>8</v>
          </cell>
          <cell r="F8626">
            <v>45947</v>
          </cell>
          <cell r="G8626" t="str">
            <v>(五冶建设扩建艺体中学二期工程)四川省成都市双流区光荣路成都艺体中学南200米</v>
          </cell>
          <cell r="H8626" t="str">
            <v>谢序强</v>
          </cell>
          <cell r="I8626">
            <v>13458588232</v>
          </cell>
        </row>
        <row r="8627">
          <cell r="A8627" t="str">
            <v>泸钢（代）</v>
          </cell>
          <cell r="B8627" t="str">
            <v>螺纹钢</v>
          </cell>
          <cell r="C8627" t="str">
            <v>HRB400E Φ16 9m</v>
          </cell>
          <cell r="D8627" t="str">
            <v>吨</v>
          </cell>
          <cell r="E8627">
            <v>35</v>
          </cell>
          <cell r="F8627">
            <v>45947</v>
          </cell>
          <cell r="G8627" t="str">
            <v>(五冶建设扩建艺体中学二期工程)四川省成都市双流区光荣路成都艺体中学南200米</v>
          </cell>
          <cell r="H8627" t="str">
            <v>谢序强</v>
          </cell>
          <cell r="I8627">
            <v>13458588232</v>
          </cell>
        </row>
        <row r="8628">
          <cell r="A8628" t="str">
            <v>泸钢（代）</v>
          </cell>
          <cell r="B8628" t="str">
            <v>螺纹钢</v>
          </cell>
          <cell r="C8628" t="str">
            <v>HRB500E Φ14</v>
          </cell>
          <cell r="D8628" t="str">
            <v>吨</v>
          </cell>
          <cell r="E8628">
            <v>6</v>
          </cell>
          <cell r="F8628">
            <v>45947</v>
          </cell>
          <cell r="G8628" t="str">
            <v>(五冶建设扩建艺体中学二期工程)四川省成都市双流区光荣路成都艺体中学南200米</v>
          </cell>
          <cell r="H8628" t="str">
            <v>谢序强</v>
          </cell>
          <cell r="I8628">
            <v>13458588232</v>
          </cell>
        </row>
        <row r="8629">
          <cell r="A8629" t="str">
            <v>泸钢（代）</v>
          </cell>
          <cell r="B8629" t="str">
            <v>螺纹钢</v>
          </cell>
          <cell r="C8629" t="str">
            <v>HRB500E Φ25</v>
          </cell>
          <cell r="D8629" t="str">
            <v>吨</v>
          </cell>
          <cell r="E8629">
            <v>14</v>
          </cell>
          <cell r="F8629">
            <v>45947</v>
          </cell>
          <cell r="G8629" t="str">
            <v>(五冶建设扩建艺体中学二期工程)四川省成都市双流区光荣路成都艺体中学南200米</v>
          </cell>
          <cell r="H8629" t="str">
            <v>谢序强</v>
          </cell>
          <cell r="I8629">
            <v>13458588232</v>
          </cell>
        </row>
        <row r="8630">
          <cell r="A8630" t="str">
            <v>润耀</v>
          </cell>
          <cell r="B8630" t="str">
            <v>螺纹钢</v>
          </cell>
          <cell r="C8630" t="str">
            <v>HRB400EФ22，12m</v>
          </cell>
          <cell r="D8630" t="str">
            <v>吨</v>
          </cell>
          <cell r="E8630">
            <v>35</v>
          </cell>
          <cell r="F8630">
            <v>45947</v>
          </cell>
          <cell r="G8630" t="str">
            <v>（中铁五局-成渝扩容3标）四川省资阳市雁江区伍隍镇铺子村雁江区X138</v>
          </cell>
          <cell r="H8630" t="str">
            <v>王健</v>
          </cell>
          <cell r="I8630">
            <v>17726168395</v>
          </cell>
        </row>
        <row r="8631">
          <cell r="A8631" t="str">
            <v>润耀</v>
          </cell>
          <cell r="B8631" t="str">
            <v>螺纹钢</v>
          </cell>
          <cell r="C8631" t="str">
            <v>HRB400EФ25，12m</v>
          </cell>
          <cell r="D8631" t="str">
            <v>吨</v>
          </cell>
          <cell r="E8631">
            <v>35</v>
          </cell>
          <cell r="F8631">
            <v>45947</v>
          </cell>
          <cell r="G8631" t="str">
            <v>（中铁五局-成渝扩容3标）四川省资阳市雁江区伍隍镇铺子村雁江区X138</v>
          </cell>
          <cell r="H8631" t="str">
            <v>王健</v>
          </cell>
          <cell r="I8631">
            <v>17726168395</v>
          </cell>
        </row>
        <row r="8632">
          <cell r="A8632" t="str">
            <v>德胜</v>
          </cell>
          <cell r="B8632" t="str">
            <v>螺纹钢</v>
          </cell>
          <cell r="C8632" t="str">
            <v>HRB400EФ14*9m</v>
          </cell>
          <cell r="D8632" t="str">
            <v>吨</v>
          </cell>
          <cell r="E8632">
            <v>2.5</v>
          </cell>
          <cell r="F8632">
            <v>45948</v>
          </cell>
          <cell r="G8632" t="str">
            <v>（成铁西物重庆永川）重庆市永川区凤凰三路永川栏杆滩海关监管及集装箱装卸作业场所铁路专用线工程</v>
          </cell>
          <cell r="H8632" t="str">
            <v>黄永福</v>
          </cell>
          <cell r="I8632" t="str">
            <v>15982823571</v>
          </cell>
        </row>
        <row r="8633">
          <cell r="A8633" t="str">
            <v>德胜</v>
          </cell>
          <cell r="B8633" t="str">
            <v>螺纹钢</v>
          </cell>
          <cell r="C8633" t="str">
            <v>HRB400EФ16*9m</v>
          </cell>
          <cell r="D8633" t="str">
            <v>吨</v>
          </cell>
          <cell r="E8633">
            <v>2.5</v>
          </cell>
          <cell r="F8633">
            <v>45948</v>
          </cell>
          <cell r="G8633" t="str">
            <v>（成铁西物重庆永川）重庆市永川区凤凰三路永川栏杆滩海关监管及集装箱装卸作业场所铁路专用线工程</v>
          </cell>
          <cell r="H8633" t="str">
            <v>黄永福</v>
          </cell>
          <cell r="I8633" t="str">
            <v>15982823571</v>
          </cell>
        </row>
        <row r="8634">
          <cell r="A8634" t="str">
            <v>德胜</v>
          </cell>
          <cell r="B8634" t="str">
            <v>螺纹钢</v>
          </cell>
          <cell r="C8634" t="str">
            <v>HRB400EФ22*9m</v>
          </cell>
          <cell r="D8634" t="str">
            <v>吨</v>
          </cell>
          <cell r="E8634">
            <v>30</v>
          </cell>
          <cell r="F8634">
            <v>45948</v>
          </cell>
          <cell r="G8634" t="str">
            <v>（成铁西物重庆永川）重庆市永川区凤凰三路永川栏杆滩海关监管及集装箱装卸作业场所铁路专用线工程</v>
          </cell>
          <cell r="H8634" t="str">
            <v>黄永福</v>
          </cell>
          <cell r="I8634" t="str">
            <v>15982823571</v>
          </cell>
        </row>
        <row r="8635">
          <cell r="A8635" t="str">
            <v>德胜</v>
          </cell>
          <cell r="B8635" t="str">
            <v>螺纹钢</v>
          </cell>
          <cell r="C8635" t="str">
            <v>HRB400E Φ14 9m</v>
          </cell>
          <cell r="D8635" t="str">
            <v>吨</v>
          </cell>
          <cell r="E8635">
            <v>11</v>
          </cell>
          <cell r="F8635">
            <v>45948</v>
          </cell>
          <cell r="G8635" t="str">
            <v>(五冶建设空港兴城怡心街道83亩项目)成都市双流区怡心街道高峰社区一组剑和路一段空港兴城怡心街道83亩项目中国五冶项目部</v>
          </cell>
          <cell r="H8635" t="str">
            <v>王刚</v>
          </cell>
          <cell r="I8635">
            <v>15881190525</v>
          </cell>
        </row>
        <row r="8636">
          <cell r="A8636" t="str">
            <v>德胜</v>
          </cell>
          <cell r="B8636" t="str">
            <v>螺纹钢</v>
          </cell>
          <cell r="C8636" t="str">
            <v>HRB400E Φ16 9m</v>
          </cell>
          <cell r="D8636" t="str">
            <v>吨</v>
          </cell>
          <cell r="E8636">
            <v>11</v>
          </cell>
          <cell r="F8636">
            <v>45948</v>
          </cell>
          <cell r="G8636" t="str">
            <v>(五冶建设空港兴城怡心街道83亩项目)成都市双流区怡心街道高峰社区一组剑和路一段空港兴城怡心街道83亩项目中国五冶项目部</v>
          </cell>
          <cell r="H8636" t="str">
            <v>王刚</v>
          </cell>
          <cell r="I8636">
            <v>15881190525</v>
          </cell>
        </row>
        <row r="8637">
          <cell r="A8637" t="str">
            <v>德胜</v>
          </cell>
          <cell r="B8637" t="str">
            <v>螺纹钢</v>
          </cell>
          <cell r="C8637" t="str">
            <v>HRB400E Φ20 9m</v>
          </cell>
          <cell r="D8637" t="str">
            <v>吨</v>
          </cell>
          <cell r="E8637">
            <v>13</v>
          </cell>
          <cell r="F8637">
            <v>45948</v>
          </cell>
          <cell r="G8637" t="str">
            <v>(五冶建设空港兴城怡心街道83亩项目)成都市双流区怡心街道高峰社区一组剑和路一段空港兴城怡心街道83亩项目中国五冶项目部</v>
          </cell>
          <cell r="H8637" t="str">
            <v>王刚</v>
          </cell>
          <cell r="I8637">
            <v>15881190525</v>
          </cell>
        </row>
        <row r="8638">
          <cell r="A8638" t="str">
            <v>润耀</v>
          </cell>
          <cell r="B8638" t="str">
            <v>螺纹钢</v>
          </cell>
          <cell r="C8638" t="str">
            <v>HRB400EФ22，12m</v>
          </cell>
          <cell r="D8638" t="str">
            <v>吨</v>
          </cell>
          <cell r="E8638">
            <v>35</v>
          </cell>
          <cell r="F8638">
            <v>45948</v>
          </cell>
          <cell r="G8638" t="str">
            <v>（中铁五局-成渝扩容3标）四川省资阳市雁江区伍隍镇铺子村雁江区X138</v>
          </cell>
          <cell r="H8638" t="str">
            <v>王健</v>
          </cell>
          <cell r="I8638">
            <v>17726168395</v>
          </cell>
        </row>
        <row r="8639">
          <cell r="A8639" t="str">
            <v>润耀</v>
          </cell>
          <cell r="B8639" t="str">
            <v>螺纹钢</v>
          </cell>
          <cell r="C8639" t="str">
            <v>HRB400EФ25，12m</v>
          </cell>
          <cell r="D8639" t="str">
            <v>吨</v>
          </cell>
          <cell r="E8639">
            <v>70</v>
          </cell>
          <cell r="F8639">
            <v>45948</v>
          </cell>
          <cell r="G8639" t="str">
            <v>（中铁五局-成渝扩容3标）四川省资阳市雁江区伍隍镇铺子村雁江区X138</v>
          </cell>
          <cell r="H8639" t="str">
            <v>王健</v>
          </cell>
          <cell r="I8639">
            <v>17726168395</v>
          </cell>
        </row>
        <row r="8640">
          <cell r="A8640" t="str">
            <v>泸钢</v>
          </cell>
          <cell r="B8640" t="str">
            <v>螺纹钢</v>
          </cell>
          <cell r="C8640" t="str">
            <v>HRB400E Φ16 9m</v>
          </cell>
          <cell r="D8640" t="str">
            <v>吨</v>
          </cell>
          <cell r="E8640">
            <v>14</v>
          </cell>
          <cell r="F8640">
            <v>45948</v>
          </cell>
          <cell r="G8640" t="str">
            <v>(五冶钢构龙泉东洪片区70亩住宅、商业及配套工程项目三标段及成勘)成都市龙泉驿外东洪路地铁2号线惠王陵地铁C口</v>
          </cell>
          <cell r="H8640" t="str">
            <v>蒋嗣伟</v>
          </cell>
          <cell r="I8640">
            <v>15014331252</v>
          </cell>
        </row>
        <row r="8641">
          <cell r="A8641" t="str">
            <v>泸钢</v>
          </cell>
          <cell r="B8641" t="str">
            <v>螺纹钢</v>
          </cell>
          <cell r="C8641" t="str">
            <v>HRB400E Φ25 9m</v>
          </cell>
          <cell r="D8641" t="str">
            <v>吨</v>
          </cell>
          <cell r="E8641">
            <v>21</v>
          </cell>
          <cell r="F8641">
            <v>45948</v>
          </cell>
          <cell r="G8641" t="str">
            <v>(五冶钢构龙泉东洪片区70亩住宅、商业及配套工程项目三标段及成勘)成都市龙泉驿外东洪路地铁2号线惠王陵地铁C口</v>
          </cell>
          <cell r="H8641" t="str">
            <v>蒋嗣伟</v>
          </cell>
          <cell r="I8641">
            <v>15014331252</v>
          </cell>
        </row>
        <row r="8642">
          <cell r="A8642" t="str">
            <v>晋邦</v>
          </cell>
          <cell r="B8642" t="str">
            <v>螺纹钢</v>
          </cell>
          <cell r="C8642" t="str">
            <v>HRB400E Φ18 9m</v>
          </cell>
          <cell r="D8642" t="str">
            <v>吨</v>
          </cell>
          <cell r="E8642">
            <v>8</v>
          </cell>
          <cell r="F8642">
            <v>45948</v>
          </cell>
          <cell r="G8642" t="str">
            <v>（商投建工达州中医药科技园-2工区-景观桥）达州市通川区达州中医药职业学院犀牛大道北段</v>
          </cell>
          <cell r="H8642" t="str">
            <v>李波</v>
          </cell>
          <cell r="I8642">
            <v>18381899787</v>
          </cell>
        </row>
        <row r="8643">
          <cell r="A8643" t="str">
            <v>晋邦</v>
          </cell>
          <cell r="B8643" t="str">
            <v>螺纹钢</v>
          </cell>
          <cell r="C8643" t="str">
            <v>HRB400E Φ20 9m</v>
          </cell>
          <cell r="D8643" t="str">
            <v>吨</v>
          </cell>
          <cell r="E8643">
            <v>18</v>
          </cell>
          <cell r="F8643">
            <v>45948</v>
          </cell>
          <cell r="G8643" t="str">
            <v>（商投建工达州中医药科技园-2工区-景观桥）达州市通川区达州中医药职业学院犀牛大道北段</v>
          </cell>
          <cell r="H8643" t="str">
            <v>李波</v>
          </cell>
          <cell r="I8643">
            <v>18381899787</v>
          </cell>
        </row>
        <row r="8644">
          <cell r="A8644" t="str">
            <v>晋邦</v>
          </cell>
          <cell r="B8644" t="str">
            <v>螺纹钢</v>
          </cell>
          <cell r="C8644" t="str">
            <v>HRB400E Φ25 9m</v>
          </cell>
          <cell r="D8644" t="str">
            <v>吨</v>
          </cell>
          <cell r="E8644">
            <v>10</v>
          </cell>
          <cell r="F8644">
            <v>45948</v>
          </cell>
          <cell r="G8644" t="str">
            <v>（商投建工达州中医药科技园-2工区-景观桥）达州市通川区达州中医药职业学院犀牛大道北段</v>
          </cell>
          <cell r="H8644" t="str">
            <v>李波</v>
          </cell>
          <cell r="I8644">
            <v>18381899787</v>
          </cell>
        </row>
        <row r="8645">
          <cell r="A8645" t="str">
            <v>德胜恒嘉</v>
          </cell>
          <cell r="B8645" t="str">
            <v>螺纹钢</v>
          </cell>
          <cell r="C8645" t="str">
            <v>HRB400EΦ12*9m</v>
          </cell>
          <cell r="D8645" t="str">
            <v>吨</v>
          </cell>
          <cell r="E8645">
            <v>35</v>
          </cell>
          <cell r="F8645">
            <v>45948</v>
          </cell>
          <cell r="G8645" t="str">
            <v>（成峨2标）眉山市多悦镇林梗村1#钢筋场</v>
          </cell>
          <cell r="H8645" t="str">
            <v>黄勇</v>
          </cell>
          <cell r="I8645" t="str">
            <v>18080072587</v>
          </cell>
        </row>
        <row r="8646">
          <cell r="A8646" t="str">
            <v>德胜恒嘉</v>
          </cell>
          <cell r="B8646" t="str">
            <v>螺纹钢</v>
          </cell>
          <cell r="C8646" t="str">
            <v>HRB400EΦ12*12m</v>
          </cell>
          <cell r="D8646" t="str">
            <v>吨</v>
          </cell>
          <cell r="E8646">
            <v>35</v>
          </cell>
          <cell r="F8646">
            <v>45948</v>
          </cell>
          <cell r="G8646" t="str">
            <v>（成峨2标）眉山市多悦镇林梗村1#钢筋场</v>
          </cell>
          <cell r="H8646" t="str">
            <v>黄勇</v>
          </cell>
          <cell r="I8646" t="str">
            <v>18080072587</v>
          </cell>
        </row>
        <row r="8647">
          <cell r="A8647" t="str">
            <v>德胜恒嘉</v>
          </cell>
          <cell r="B8647" t="str">
            <v>螺纹钢</v>
          </cell>
          <cell r="C8647" t="str">
            <v>HRB400EΦ16*9m</v>
          </cell>
          <cell r="D8647" t="str">
            <v>吨</v>
          </cell>
          <cell r="E8647">
            <v>35</v>
          </cell>
          <cell r="F8647">
            <v>45948</v>
          </cell>
          <cell r="G8647" t="str">
            <v>（成峨2标）眉山市多悦镇林梗村1#钢筋场</v>
          </cell>
          <cell r="H8647" t="str">
            <v>黄勇</v>
          </cell>
          <cell r="I8647" t="str">
            <v>18080072587</v>
          </cell>
        </row>
        <row r="8648">
          <cell r="A8648" t="str">
            <v>德胜恒嘉</v>
          </cell>
          <cell r="B8648" t="str">
            <v>螺纹钢</v>
          </cell>
          <cell r="C8648" t="str">
            <v>HRB400EΦ25*12m</v>
          </cell>
          <cell r="D8648" t="str">
            <v>吨</v>
          </cell>
          <cell r="E8648">
            <v>35</v>
          </cell>
          <cell r="F8648">
            <v>45948</v>
          </cell>
          <cell r="G8648" t="str">
            <v>（成峨2标）眉山市多悦镇林梗村1#钢筋场</v>
          </cell>
          <cell r="H8648" t="str">
            <v>黄勇</v>
          </cell>
          <cell r="I8648" t="str">
            <v>18080072587</v>
          </cell>
        </row>
        <row r="8649">
          <cell r="A8649" t="str">
            <v>德胜恒嘉</v>
          </cell>
          <cell r="B8649" t="str">
            <v>螺纹钢</v>
          </cell>
          <cell r="C8649" t="str">
            <v>HRB400EΦ28*9m</v>
          </cell>
          <cell r="D8649" t="str">
            <v>吨</v>
          </cell>
          <cell r="E8649">
            <v>35</v>
          </cell>
          <cell r="F8649">
            <v>45948</v>
          </cell>
          <cell r="G8649" t="str">
            <v>（成峨2标）眉山市多悦镇林梗村1#钢筋场</v>
          </cell>
          <cell r="H8649" t="str">
            <v>黄勇</v>
          </cell>
          <cell r="I8649" t="str">
            <v>18080072587</v>
          </cell>
        </row>
        <row r="8650">
          <cell r="A8650" t="str">
            <v>德胜恒嘉</v>
          </cell>
          <cell r="B8650" t="str">
            <v>螺纹钢</v>
          </cell>
          <cell r="C8650" t="str">
            <v>HRB500EΦ32*12m</v>
          </cell>
          <cell r="D8650" t="str">
            <v>吨</v>
          </cell>
          <cell r="E8650">
            <v>70</v>
          </cell>
          <cell r="F8650">
            <v>45948</v>
          </cell>
          <cell r="G8650" t="str">
            <v>（成峨2标）眉山市多悦镇林梗村1#钢筋场</v>
          </cell>
          <cell r="H8650" t="str">
            <v>黄勇</v>
          </cell>
          <cell r="I8650" t="str">
            <v>18080072587</v>
          </cell>
        </row>
        <row r="8651">
          <cell r="A8651" t="str">
            <v>德胜恒嘉</v>
          </cell>
          <cell r="B8651" t="str">
            <v>螺纹钢</v>
          </cell>
          <cell r="C8651" t="str">
            <v>HRB400E Φ28×9米</v>
          </cell>
          <cell r="D8651" t="str">
            <v>吨</v>
          </cell>
          <cell r="E8651">
            <v>105</v>
          </cell>
          <cell r="F8651">
            <v>45948</v>
          </cell>
          <cell r="G8651" t="str">
            <v>（自永1标八局二分公司二分部）自贡市仙市枢纽</v>
          </cell>
          <cell r="H8651" t="str">
            <v>李锐</v>
          </cell>
          <cell r="I8651">
            <v>13890668545</v>
          </cell>
        </row>
        <row r="8652">
          <cell r="A8652" t="str">
            <v>德胜恒嘉</v>
          </cell>
          <cell r="B8652" t="str">
            <v>螺纹钢</v>
          </cell>
          <cell r="C8652" t="str">
            <v>HRB400E Φ28×9米</v>
          </cell>
          <cell r="D8652" t="str">
            <v>吨</v>
          </cell>
          <cell r="E8652">
            <v>35</v>
          </cell>
          <cell r="F8652">
            <v>45948</v>
          </cell>
          <cell r="G8652" t="str">
            <v>（自永1标八局二分公司钢筋棚）四川省自贡市大安区牛佛镇</v>
          </cell>
          <cell r="H8652" t="str">
            <v>王君杰</v>
          </cell>
          <cell r="I8652">
            <v>18919619850</v>
          </cell>
        </row>
        <row r="8653">
          <cell r="A8653" t="str">
            <v>德胜恒嘉</v>
          </cell>
          <cell r="B8653" t="str">
            <v>螺纹钢</v>
          </cell>
          <cell r="C8653" t="str">
            <v>HRB400E Φ32×9米</v>
          </cell>
          <cell r="D8653" t="str">
            <v>吨</v>
          </cell>
          <cell r="E8653">
            <v>70</v>
          </cell>
          <cell r="F8653">
            <v>45948</v>
          </cell>
          <cell r="G8653" t="str">
            <v>（自永1标八局二分公司钢筋棚）四川省自贡市大安区牛佛镇</v>
          </cell>
          <cell r="H8653" t="str">
            <v>王君杰</v>
          </cell>
          <cell r="I8653">
            <v>18919619850</v>
          </cell>
        </row>
        <row r="8654">
          <cell r="A8654" t="str">
            <v>德胜恒嘉</v>
          </cell>
          <cell r="B8654" t="str">
            <v>螺纹钢</v>
          </cell>
          <cell r="C8654" t="str">
            <v>HRB400E Φ25×12米</v>
          </cell>
          <cell r="D8654" t="str">
            <v>吨</v>
          </cell>
          <cell r="E8654">
            <v>35</v>
          </cell>
          <cell r="F8654">
            <v>45948</v>
          </cell>
          <cell r="G8654" t="str">
            <v>（自永2标九局西南分公司钢筋棚）四川省自贡市骑龙镇大湾村</v>
          </cell>
          <cell r="H8654" t="str">
            <v>高彦彬</v>
          </cell>
          <cell r="I8654">
            <v>13835906370</v>
          </cell>
        </row>
        <row r="8655">
          <cell r="A8655" t="str">
            <v>德胜恒嘉</v>
          </cell>
          <cell r="B8655" t="str">
            <v>螺纹钢</v>
          </cell>
          <cell r="C8655" t="str">
            <v>HRB500E Φ28×12米</v>
          </cell>
          <cell r="D8655" t="str">
            <v>吨</v>
          </cell>
          <cell r="E8655">
            <v>35</v>
          </cell>
          <cell r="F8655">
            <v>45948</v>
          </cell>
          <cell r="G8655" t="str">
            <v>自永4标一局四公司（四川省内江市隆昌市金鹅街道自永4标一局四公司钢筋棚）</v>
          </cell>
          <cell r="H8655" t="str">
            <v>郝优</v>
          </cell>
          <cell r="I8655">
            <v>13891371707</v>
          </cell>
        </row>
        <row r="8656">
          <cell r="A8656" t="str">
            <v>德胜恒嘉</v>
          </cell>
          <cell r="B8656" t="str">
            <v>螺纹钢</v>
          </cell>
          <cell r="C8656" t="str">
            <v>HRB500E Φ28×9米</v>
          </cell>
          <cell r="D8656" t="str">
            <v>吨</v>
          </cell>
          <cell r="E8656">
            <v>35</v>
          </cell>
          <cell r="F8656">
            <v>45948</v>
          </cell>
          <cell r="G8656" t="str">
            <v>自永4标一局四公司（四川省内江市隆昌市金鹅街道自永4标一局四公司钢筋棚）</v>
          </cell>
          <cell r="H8656" t="str">
            <v>郝优</v>
          </cell>
          <cell r="I8656">
            <v>13891371707</v>
          </cell>
        </row>
        <row r="8657">
          <cell r="A8657" t="str">
            <v>德胜恒嘉</v>
          </cell>
          <cell r="B8657" t="str">
            <v>螺纹钢</v>
          </cell>
          <cell r="C8657" t="str">
            <v>HRB400E Φ28×12米</v>
          </cell>
          <cell r="D8657" t="str">
            <v>吨</v>
          </cell>
          <cell r="E8657">
            <v>35</v>
          </cell>
          <cell r="F8657">
            <v>45948</v>
          </cell>
          <cell r="G8657" t="str">
            <v>自永4标一局四公司（四川省内江市隆昌市金鹅街道自永4标一局四公司钢筋棚）</v>
          </cell>
          <cell r="H8657" t="str">
            <v>郝优</v>
          </cell>
          <cell r="I8657">
            <v>13891371707</v>
          </cell>
        </row>
        <row r="8658">
          <cell r="A8658" t="str">
            <v>德胜</v>
          </cell>
          <cell r="B8658" t="str">
            <v>螺纹钢</v>
          </cell>
          <cell r="C8658" t="str">
            <v>HRB400EФ12*12m</v>
          </cell>
          <cell r="D8658" t="str">
            <v>吨</v>
          </cell>
          <cell r="E8658">
            <v>35</v>
          </cell>
          <cell r="F8658">
            <v>45949</v>
          </cell>
          <cell r="G8658" t="str">
            <v>（中核中原-温江光明苑三期项目）四川省成都市温江区金马街道光明苑三期项目</v>
          </cell>
          <cell r="H8658" t="str">
            <v>王生斌</v>
          </cell>
          <cell r="I8658">
            <v>15228858118</v>
          </cell>
        </row>
        <row r="8659">
          <cell r="A8659" t="str">
            <v>德胜</v>
          </cell>
          <cell r="B8659" t="str">
            <v>螺纹钢</v>
          </cell>
          <cell r="C8659" t="str">
            <v>HRB400EФ12，12m</v>
          </cell>
          <cell r="D8659" t="str">
            <v>吨</v>
          </cell>
          <cell r="E8659">
            <v>70</v>
          </cell>
          <cell r="F8659">
            <v>45949</v>
          </cell>
          <cell r="G8659" t="str">
            <v>（中铁五局-成渝扩容3标）四川省资阳市雁江区伍隍镇铺子村雁江区X138</v>
          </cell>
          <cell r="H8659" t="str">
            <v>王健</v>
          </cell>
          <cell r="I8659">
            <v>17726168395</v>
          </cell>
        </row>
        <row r="8660">
          <cell r="A8660" t="str">
            <v>德胜</v>
          </cell>
          <cell r="B8660" t="str">
            <v>螺纹钢</v>
          </cell>
          <cell r="C8660" t="str">
            <v>HRB400EФ25*12m</v>
          </cell>
          <cell r="D8660" t="str">
            <v>吨</v>
          </cell>
          <cell r="E8660">
            <v>30</v>
          </cell>
          <cell r="F8660">
            <v>45949</v>
          </cell>
          <cell r="G8660" t="str">
            <v>（中铁二局-成渝扩容4标）四川省成都市简阳市杨家镇桐子湾村二局钢筋场</v>
          </cell>
          <cell r="H8660" t="str">
            <v>陈钢</v>
          </cell>
          <cell r="I8660">
            <v>13018165813</v>
          </cell>
        </row>
        <row r="8661">
          <cell r="A8661" t="str">
            <v>德胜</v>
          </cell>
          <cell r="B8661" t="str">
            <v>螺纹钢</v>
          </cell>
          <cell r="C8661" t="str">
            <v>HRB400EФ32*9m</v>
          </cell>
          <cell r="D8661" t="str">
            <v>吨</v>
          </cell>
          <cell r="E8661">
            <v>2.5</v>
          </cell>
          <cell r="F8661">
            <v>45949</v>
          </cell>
          <cell r="G8661" t="str">
            <v>（中铁二局-成渝扩容4标）四川省成都市简阳市杨家镇桐子湾村二局钢筋场</v>
          </cell>
          <cell r="H8661" t="str">
            <v>陈钢</v>
          </cell>
          <cell r="I8661">
            <v>13018165813</v>
          </cell>
        </row>
        <row r="8662">
          <cell r="A8662" t="str">
            <v>德胜</v>
          </cell>
          <cell r="B8662" t="str">
            <v>螺纹钢</v>
          </cell>
          <cell r="C8662" t="str">
            <v>HRB400EФ32*12m</v>
          </cell>
          <cell r="D8662" t="str">
            <v>吨</v>
          </cell>
          <cell r="E8662">
            <v>2.5</v>
          </cell>
          <cell r="F8662">
            <v>45949</v>
          </cell>
          <cell r="G8662" t="str">
            <v>（中铁二局-成渝扩容4标）四川省成都市简阳市杨家镇桐子湾村二局钢筋场</v>
          </cell>
          <cell r="H8662" t="str">
            <v>陈钢</v>
          </cell>
          <cell r="I8662">
            <v>13018165813</v>
          </cell>
        </row>
        <row r="8663">
          <cell r="A8663" t="str">
            <v>陕钢</v>
          </cell>
          <cell r="B8663" t="str">
            <v>盘螺</v>
          </cell>
          <cell r="C8663" t="str">
            <v>HRB400EΦ8</v>
          </cell>
          <cell r="D8663" t="str">
            <v>吨</v>
          </cell>
          <cell r="E8663">
            <v>35</v>
          </cell>
          <cell r="F8663">
            <v>45949</v>
          </cell>
          <cell r="G8663" t="str">
            <v>（中核中原-温江光明苑三期项目）四川省成都市温江区金马街道光明苑三期项目</v>
          </cell>
          <cell r="H8663" t="str">
            <v>王生斌</v>
          </cell>
          <cell r="I8663">
            <v>15228858118</v>
          </cell>
        </row>
        <row r="8664">
          <cell r="A8664" t="str">
            <v>陕钢</v>
          </cell>
          <cell r="B8664" t="str">
            <v>盘螺</v>
          </cell>
          <cell r="C8664" t="str">
            <v>HRB400EΦ10</v>
          </cell>
          <cell r="D8664" t="str">
            <v>吨</v>
          </cell>
          <cell r="E8664">
            <v>35</v>
          </cell>
          <cell r="F8664">
            <v>45949</v>
          </cell>
          <cell r="G8664" t="str">
            <v>（中核中原-温江光明苑三期项目）四川省成都市温江区金马街道光明苑三期项目</v>
          </cell>
          <cell r="H8664" t="str">
            <v>王生斌</v>
          </cell>
          <cell r="I8664">
            <v>15228858118</v>
          </cell>
        </row>
        <row r="8665">
          <cell r="A8665" t="str">
            <v>陕钢</v>
          </cell>
          <cell r="B8665" t="str">
            <v>盘螺</v>
          </cell>
          <cell r="C8665" t="str">
            <v>HRB400EΦ10</v>
          </cell>
          <cell r="D8665" t="str">
            <v>吨</v>
          </cell>
          <cell r="E8665">
            <v>34</v>
          </cell>
          <cell r="F8665">
            <v>45949</v>
          </cell>
          <cell r="G8665" t="str">
            <v>（中核中原-温江光明苑三期项目）四川省成都市温江区金马街道光明苑三期项目</v>
          </cell>
          <cell r="H8665" t="str">
            <v>王生斌</v>
          </cell>
          <cell r="I8665">
            <v>15228858118</v>
          </cell>
        </row>
        <row r="8666">
          <cell r="A8666" t="str">
            <v>达钢</v>
          </cell>
          <cell r="B8666" t="str">
            <v>盘螺</v>
          </cell>
          <cell r="C8666" t="str">
            <v>HRB400EΦ8</v>
          </cell>
          <cell r="D8666" t="str">
            <v>吨</v>
          </cell>
          <cell r="E8666">
            <v>26</v>
          </cell>
          <cell r="F8666">
            <v>45949</v>
          </cell>
          <cell r="G8666" t="str">
            <v>（中核中原-温江光明苑三期项目）四川省成都市温江区金马街道光明苑三期项目</v>
          </cell>
          <cell r="H8666" t="str">
            <v>王生斌</v>
          </cell>
          <cell r="I8666">
            <v>15228858118</v>
          </cell>
        </row>
        <row r="8667">
          <cell r="A8667" t="str">
            <v>达钢</v>
          </cell>
          <cell r="B8667" t="str">
            <v>螺纹钢</v>
          </cell>
          <cell r="C8667" t="str">
            <v>HRB400EФ12*9m</v>
          </cell>
          <cell r="D8667" t="str">
            <v>吨</v>
          </cell>
          <cell r="E8667">
            <v>10</v>
          </cell>
          <cell r="F8667">
            <v>45949</v>
          </cell>
          <cell r="G8667" t="str">
            <v>（中核中原-温江光明苑三期项目）四川省成都市温江区金马街道光明苑三期项目</v>
          </cell>
          <cell r="H8667" t="str">
            <v>王生斌</v>
          </cell>
          <cell r="I8667">
            <v>15228858118</v>
          </cell>
        </row>
        <row r="8668">
          <cell r="A8668" t="str">
            <v>润耀（代）</v>
          </cell>
          <cell r="B8668" t="str">
            <v>盘圆</v>
          </cell>
          <cell r="C8668" t="str">
            <v>HPB300Φ10mm</v>
          </cell>
          <cell r="D8668" t="str">
            <v>吨</v>
          </cell>
          <cell r="E8668">
            <v>10</v>
          </cell>
          <cell r="F8668">
            <v>45949</v>
          </cell>
          <cell r="G8668" t="str">
            <v>（成峨1标）眉山市彭山区谢家街道跳墩子</v>
          </cell>
          <cell r="H8668" t="str">
            <v>曾毅</v>
          </cell>
          <cell r="I8668" t="str">
            <v>13982229815</v>
          </cell>
        </row>
        <row r="8669">
          <cell r="A8669" t="str">
            <v>润耀（代）</v>
          </cell>
          <cell r="B8669" t="str">
            <v>螺纹钢</v>
          </cell>
          <cell r="C8669" t="str">
            <v>HRB400EΦ14*9m</v>
          </cell>
          <cell r="D8669" t="str">
            <v>吨</v>
          </cell>
          <cell r="E8669">
            <v>3</v>
          </cell>
          <cell r="F8669">
            <v>45949</v>
          </cell>
          <cell r="G8669" t="str">
            <v>（成峨1标）眉山市彭山区谢家街道跳墩子</v>
          </cell>
          <cell r="H8669" t="str">
            <v>曾毅</v>
          </cell>
          <cell r="I8669" t="str">
            <v>13982229815</v>
          </cell>
        </row>
        <row r="8670">
          <cell r="A8670" t="str">
            <v>润耀（代）</v>
          </cell>
          <cell r="B8670" t="str">
            <v>螺纹钢</v>
          </cell>
          <cell r="C8670" t="str">
            <v>HRB500EΦ25*12m</v>
          </cell>
          <cell r="D8670" t="str">
            <v>吨</v>
          </cell>
          <cell r="E8670">
            <v>6</v>
          </cell>
          <cell r="F8670">
            <v>45949</v>
          </cell>
          <cell r="G8670" t="str">
            <v>（成峨1标）眉山市彭山区谢家街道跳墩子</v>
          </cell>
          <cell r="H8670" t="str">
            <v>曾毅</v>
          </cell>
          <cell r="I8670" t="str">
            <v>13982229815</v>
          </cell>
        </row>
        <row r="8671">
          <cell r="A8671" t="str">
            <v>润耀（代）</v>
          </cell>
          <cell r="B8671" t="str">
            <v>螺纹钢</v>
          </cell>
          <cell r="C8671" t="str">
            <v>HRB500EΦ28*12m</v>
          </cell>
          <cell r="D8671" t="str">
            <v>吨</v>
          </cell>
          <cell r="E8671">
            <v>16</v>
          </cell>
          <cell r="F8671">
            <v>45949</v>
          </cell>
          <cell r="G8671" t="str">
            <v>（成峨1标）眉山市彭山区谢家街道跳墩子</v>
          </cell>
          <cell r="H8671" t="str">
            <v>曾毅</v>
          </cell>
          <cell r="I8671" t="str">
            <v>13982229815</v>
          </cell>
        </row>
        <row r="8672">
          <cell r="A8672" t="str">
            <v>德胜</v>
          </cell>
          <cell r="B8672" t="str">
            <v>螺纹钢</v>
          </cell>
          <cell r="C8672" t="str">
            <v>HRB400E Φ14 9m</v>
          </cell>
          <cell r="D8672" t="str">
            <v>吨</v>
          </cell>
          <cell r="E8672">
            <v>19</v>
          </cell>
          <cell r="F8672">
            <v>45949</v>
          </cell>
          <cell r="G8672" t="str">
            <v>(五冶建设空港兴城怡心街道83亩项目)成都市双流区怡心街道高峰社区一组剑和路一段空港兴城怡心街道83亩项目中国五冶项目部</v>
          </cell>
          <cell r="H8672" t="str">
            <v>王刚</v>
          </cell>
          <cell r="I8672">
            <v>15881190525</v>
          </cell>
        </row>
        <row r="8673">
          <cell r="A8673" t="str">
            <v>德胜</v>
          </cell>
          <cell r="B8673" t="str">
            <v>螺纹钢</v>
          </cell>
          <cell r="C8673" t="str">
            <v>HRB400E Φ18 9m</v>
          </cell>
          <cell r="D8673" t="str">
            <v>吨</v>
          </cell>
          <cell r="E8673">
            <v>8</v>
          </cell>
          <cell r="F8673">
            <v>45949</v>
          </cell>
          <cell r="G8673" t="str">
            <v>(五冶建设空港兴城怡心街道83亩项目)成都市双流区怡心街道高峰社区一组剑和路一段空港兴城怡心街道83亩项目中国五冶项目部</v>
          </cell>
          <cell r="H8673" t="str">
            <v>王刚</v>
          </cell>
          <cell r="I8673">
            <v>15881190525</v>
          </cell>
        </row>
        <row r="8674">
          <cell r="A8674" t="str">
            <v>德胜</v>
          </cell>
          <cell r="B8674" t="str">
            <v>螺纹钢</v>
          </cell>
          <cell r="C8674" t="str">
            <v>HRB400E Φ22 9m</v>
          </cell>
          <cell r="D8674" t="str">
            <v>吨</v>
          </cell>
          <cell r="E8674">
            <v>3</v>
          </cell>
          <cell r="F8674">
            <v>45949</v>
          </cell>
          <cell r="G8674" t="str">
            <v>(五冶建设空港兴城怡心街道83亩项目)成都市双流区怡心街道高峰社区一组剑和路一段空港兴城怡心街道83亩项目中国五冶项目部</v>
          </cell>
          <cell r="H8674" t="str">
            <v>王刚</v>
          </cell>
          <cell r="I8674">
            <v>15881190525</v>
          </cell>
        </row>
        <row r="8675">
          <cell r="A8675" t="str">
            <v>德胜</v>
          </cell>
          <cell r="B8675" t="str">
            <v>螺纹钢</v>
          </cell>
          <cell r="C8675" t="str">
            <v>HRB400E Φ25 9m</v>
          </cell>
          <cell r="D8675" t="str">
            <v>吨</v>
          </cell>
          <cell r="E8675">
            <v>3</v>
          </cell>
          <cell r="F8675">
            <v>45949</v>
          </cell>
          <cell r="G8675" t="str">
            <v>(五冶建设空港兴城怡心街道83亩项目)成都市双流区怡心街道高峰社区一组剑和路一段空港兴城怡心街道83亩项目中国五冶项目部</v>
          </cell>
          <cell r="H8675" t="str">
            <v>王刚</v>
          </cell>
          <cell r="I8675">
            <v>15881190525</v>
          </cell>
        </row>
        <row r="8676">
          <cell r="A8676" t="str">
            <v>德胜</v>
          </cell>
          <cell r="B8676" t="str">
            <v>螺纹钢</v>
          </cell>
          <cell r="C8676" t="str">
            <v>HRB400E Φ12 9m</v>
          </cell>
          <cell r="D8676" t="str">
            <v>吨</v>
          </cell>
          <cell r="E8676">
            <v>25</v>
          </cell>
          <cell r="F8676">
            <v>45949</v>
          </cell>
          <cell r="G8676" t="str">
            <v>(五冶建设师大附中外语校新建教学楼工程)四川省成都市成华区大观堰2号(四川师范大学附属中学外国语学校)</v>
          </cell>
          <cell r="H8676" t="str">
            <v>蔡浩</v>
          </cell>
          <cell r="I8676">
            <v>13980880820</v>
          </cell>
        </row>
        <row r="8677">
          <cell r="A8677" t="str">
            <v>德胜</v>
          </cell>
          <cell r="B8677" t="str">
            <v>螺纹钢</v>
          </cell>
          <cell r="C8677" t="str">
            <v>HRB500E Φ25</v>
          </cell>
          <cell r="D8677" t="str">
            <v>吨</v>
          </cell>
          <cell r="E8677">
            <v>10</v>
          </cell>
          <cell r="F8677">
            <v>45949</v>
          </cell>
          <cell r="G8677" t="str">
            <v>(五冶建设师大附中外语校新建教学楼工程)四川省成都市成华区大观堰2号(四川师范大学附属中学外国语学校)</v>
          </cell>
          <cell r="H8677" t="str">
            <v>蔡浩</v>
          </cell>
          <cell r="I8677">
            <v>13980880820</v>
          </cell>
        </row>
      </sheetData>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汇总计划"/>
      <sheetName val="辅助信息"/>
      <sheetName val="钢厂库存表"/>
      <sheetName val="物流明细"/>
    </sheetNames>
    <sheetDataSet>
      <sheetData sheetId="0"/>
      <sheetData sheetId="1">
        <row r="1">
          <cell r="A1" t="str">
            <v>规格型号</v>
          </cell>
          <cell r="B1" t="str">
            <v>物资名称</v>
          </cell>
        </row>
        <row r="1">
          <cell r="D1" t="str">
            <v>项目部</v>
          </cell>
          <cell r="E1" t="str">
            <v>标段名称（细分）</v>
          </cell>
          <cell r="F1" t="str">
            <v>品牌限制</v>
          </cell>
          <cell r="G1" t="str">
            <v>收货地址</v>
          </cell>
          <cell r="H1" t="str">
            <v>收货人</v>
          </cell>
          <cell r="I1" t="str">
            <v>收货人电话</v>
          </cell>
          <cell r="J1" t="str">
            <v>备注要求</v>
          </cell>
          <cell r="K1" t="str">
            <v>集物网订单编号</v>
          </cell>
          <cell r="L1" t="str">
            <v>列1</v>
          </cell>
          <cell r="M1" t="str">
            <v>合同号及项目名称</v>
          </cell>
        </row>
        <row r="2">
          <cell r="A2" t="str">
            <v>HPB300 Φ6</v>
          </cell>
          <cell r="B2" t="str">
            <v>高线</v>
          </cell>
        </row>
        <row r="2">
          <cell r="D2" t="str">
            <v>五冶友谊站TOD</v>
          </cell>
          <cell r="E2" t="str">
            <v>五冶友谊站TOD</v>
          </cell>
          <cell r="F2" t="str">
            <v>攀钢,陕钢,威钢,达钢,德胜,水钢,昆钢</v>
          </cell>
          <cell r="G2" t="str">
            <v>（五冶友谊站TOD）四川省成都市新都区友谊站TOD项目</v>
          </cell>
          <cell r="H2" t="str">
            <v>童应华</v>
          </cell>
          <cell r="I2">
            <v>18980927613</v>
          </cell>
          <cell r="J2" t="str">
            <v>五冶建设送货单</v>
          </cell>
        </row>
        <row r="3">
          <cell r="A3" t="str">
            <v>HPB300 Φ8</v>
          </cell>
          <cell r="B3" t="str">
            <v>高线</v>
          </cell>
        </row>
        <row r="3">
          <cell r="D3" t="str">
            <v>五冶川音艺术大楼</v>
          </cell>
          <cell r="E3" t="str">
            <v>五冶川音艺术大楼</v>
          </cell>
          <cell r="F3" t="str">
            <v>达钢,威钢,成实,长峰,包钢,德胜</v>
          </cell>
          <cell r="G3" t="str">
            <v>（五冶川音艺术大楼）四川省成都市武侯区新生路6号四川音乐学院音乐艺术大楼建设项目部-（不要龙钢）</v>
          </cell>
          <cell r="H3" t="str">
            <v>何雪婷</v>
          </cell>
          <cell r="I3">
            <v>18308463588</v>
          </cell>
          <cell r="J3" t="str">
            <v>材质书4份盖章,五冶送货单,收货人留白或何雪婷18308463588,送货单不要写都钢</v>
          </cell>
        </row>
        <row r="4">
          <cell r="A4" t="str">
            <v>HPB300 Φ10</v>
          </cell>
          <cell r="B4" t="str">
            <v>高线</v>
          </cell>
        </row>
        <row r="4">
          <cell r="D4" t="str">
            <v>五冶自贡人才公寓</v>
          </cell>
          <cell r="E4" t="str">
            <v>五冶自贡人才公寓</v>
          </cell>
          <cell r="F4" t="str">
            <v>威钢,陕钢,德胜,达钢,酒钢,昆钢,包钢,八一,水钢,攀钢</v>
          </cell>
          <cell r="G4" t="str">
            <v>（五冶自贡人才公寓）四川省自贡市贡井区航空产业园区(人才公寓)项目</v>
          </cell>
          <cell r="H4" t="str">
            <v>徐嘉晨</v>
          </cell>
          <cell r="I4">
            <v>18683358310</v>
          </cell>
          <cell r="J4" t="str">
            <v>五冶送货单</v>
          </cell>
        </row>
        <row r="5">
          <cell r="A5" t="str">
            <v>HPB300 Φ12</v>
          </cell>
          <cell r="B5" t="str">
            <v>高线</v>
          </cell>
        </row>
        <row r="5">
          <cell r="D5" t="str">
            <v>华西酒城南</v>
          </cell>
          <cell r="E5" t="str">
            <v>华西酒城南</v>
          </cell>
          <cell r="F5" t="str">
            <v>包钢,达钢,德胜,酒钢,昆钢,攀钢,山西建邦,陕西龙门,陕西略阳,水城钢铁,威钢, 重钢</v>
          </cell>
          <cell r="G5" t="str">
            <v>（华西酒城南）成都市武侯区火车南站西路8号酒城南项目</v>
          </cell>
          <cell r="H5" t="str">
            <v>龙耀宇</v>
          </cell>
          <cell r="I5">
            <v>18384145895</v>
          </cell>
          <cell r="J5" t="str">
            <v>对方卸车</v>
          </cell>
          <cell r="K5" t="str">
            <v>JWDDCD2025060600053</v>
          </cell>
        </row>
        <row r="5">
          <cell r="M5" t="str">
            <v>ZTWM-CDGS-XS-2024-0189-华西集采-酒城南项目</v>
          </cell>
        </row>
        <row r="6">
          <cell r="D6" t="str">
            <v>华西简阳西城嘉苑</v>
          </cell>
          <cell r="E6" t="str">
            <v>华西简阳西城嘉苑</v>
          </cell>
          <cell r="F6" t="str">
            <v>达钢,德胜,昆钢,陕钢,攀钢,山西建邦,威钢</v>
          </cell>
          <cell r="G6" t="str">
            <v>（华西简阳西城嘉苑）四川省成都市简阳市简城街道高屋村</v>
          </cell>
          <cell r="H6" t="str">
            <v>张瀚镭</v>
          </cell>
          <cell r="I6">
            <v>15884666220</v>
          </cell>
          <cell r="J6" t="str">
            <v>现场禁止使用氢能源挂车！优先威钢发货,我方卸车,新老国标钢厂不加价可直发，因陕钢多次出现磅差，项目拒绝使用</v>
          </cell>
          <cell r="K6" t="str">
            <v>JWDDCD2025060900080</v>
          </cell>
        </row>
        <row r="6">
          <cell r="M6" t="str">
            <v>ZTWM-CDGS-XS-2024-0030-华西集采-简州大道</v>
          </cell>
        </row>
        <row r="7">
          <cell r="A7" t="str">
            <v>HRB400E Φ6</v>
          </cell>
          <cell r="B7" t="str">
            <v>盘螺</v>
          </cell>
        </row>
        <row r="7">
          <cell r="D7" t="str">
            <v>华西兴隆学校</v>
          </cell>
          <cell r="E7" t="str">
            <v>华西兴隆学校</v>
          </cell>
          <cell r="F7" t="str">
            <v>安钢,宝钢,达钢,德钢,陕钢,攀成钢,水钢,威钢,重钢</v>
          </cell>
          <cell r="G7" t="str">
            <v>（华西兴隆学校）成都东部新区三岔街道冯家堰坚石路中段</v>
          </cell>
          <cell r="H7" t="str">
            <v>赵宏强</v>
          </cell>
          <cell r="I7">
            <v>18180498749</v>
          </cell>
          <cell r="J7" t="str">
            <v>4份材质书盖签章,控制炉批号,优先润耀发货</v>
          </cell>
          <cell r="K7" t="str">
            <v>ZTWM-CDGS-YL-20240807-003</v>
          </cell>
        </row>
        <row r="8">
          <cell r="A8" t="str">
            <v>HRB400E Φ8</v>
          </cell>
          <cell r="B8" t="str">
            <v>盘螺</v>
          </cell>
        </row>
        <row r="8">
          <cell r="D8" t="str">
            <v>华西萌海-科创农业生态谷</v>
          </cell>
          <cell r="E8" t="str">
            <v>华西萌海-科创农业生态谷</v>
          </cell>
          <cell r="F8" t="str">
            <v>威钢,攀钢,陕钢</v>
          </cell>
          <cell r="G8" t="str">
            <v>（华西萌海科创农业生态谷）成都市简阳市白金山水库</v>
          </cell>
          <cell r="H8" t="str">
            <v>石清国</v>
          </cell>
          <cell r="I8">
            <v>13458642015</v>
          </cell>
          <cell r="J8" t="str">
            <v>优先威钢,我方卸车,新老国标钢厂不加价可直发</v>
          </cell>
          <cell r="K8" t="str">
            <v>JWDDCD2025051800046</v>
          </cell>
        </row>
        <row r="8">
          <cell r="M8" t="str">
            <v>ZTWM-CDGS-XS-2024-0092-华西-萌海科创农业生态谷</v>
          </cell>
        </row>
        <row r="9">
          <cell r="A9" t="str">
            <v>HRB400E Φ10</v>
          </cell>
          <cell r="B9" t="str">
            <v>盘螺</v>
          </cell>
        </row>
        <row r="9">
          <cell r="D9" t="str">
            <v>华西颐海-科创农业生态谷</v>
          </cell>
          <cell r="E9" t="str">
            <v>华西颐海-科创农业生态谷-1号钢筋房</v>
          </cell>
          <cell r="F9" t="str">
            <v>威钢,攀钢,陕钢</v>
          </cell>
          <cell r="G9" t="str">
            <v>(华西颐海-科创农业生态谷-1号钢筋房)成都市简阳市白金山水库</v>
          </cell>
          <cell r="H9" t="str">
            <v>石清国</v>
          </cell>
          <cell r="I9">
            <v>13458642015</v>
          </cell>
          <cell r="J9" t="str">
            <v>优先威钢,我方卸车,新老国标钢厂不加价可直发</v>
          </cell>
          <cell r="K9" t="str">
            <v>ZTWM-CDGS-YL-20240529-006</v>
          </cell>
        </row>
        <row r="9">
          <cell r="M9" t="str">
            <v>ZTWM-CDGS-XS-2024-0093-华西-颐海科创农业生态谷</v>
          </cell>
        </row>
        <row r="10">
          <cell r="A10" t="str">
            <v>HRB400E Φ12</v>
          </cell>
          <cell r="B10" t="str">
            <v>盘螺</v>
          </cell>
        </row>
        <row r="10">
          <cell r="D10" t="str">
            <v>华西颐海-科创农业生态谷</v>
          </cell>
          <cell r="E10" t="str">
            <v>华西颐海-科创农业生态谷-2号钢筋房</v>
          </cell>
          <cell r="F10" t="str">
            <v>威钢,攀钢,陕钢</v>
          </cell>
          <cell r="G10" t="str">
            <v>(华西颐海-科创农业生态谷-2号钢筋房)成都市简阳市白金山水库</v>
          </cell>
          <cell r="H10" t="str">
            <v>石清国</v>
          </cell>
          <cell r="I10">
            <v>13458642015</v>
          </cell>
          <cell r="J10" t="str">
            <v>优先威钢,我方卸车,新老国标钢厂不加价可直发</v>
          </cell>
          <cell r="K10" t="str">
            <v>ZTWM-CDGS-YL-20240529-006</v>
          </cell>
        </row>
        <row r="10">
          <cell r="M10" t="str">
            <v>ZTWM-CDGS-XS-2024-0093-华西-颐海科创农业生态谷</v>
          </cell>
        </row>
        <row r="11">
          <cell r="A11" t="str">
            <v>HRB400E Φ14</v>
          </cell>
          <cell r="B11" t="str">
            <v>盘螺</v>
          </cell>
        </row>
        <row r="11">
          <cell r="D11" t="str">
            <v>建工西南东部新城J2-07项目</v>
          </cell>
          <cell r="E11" t="str">
            <v>建工西南东部新城J2-07项目</v>
          </cell>
          <cell r="F11" t="str">
            <v>威钢,德胜,川中,建邦,陕钢,长峰,重钢,水钢,达钢</v>
          </cell>
          <cell r="G11" t="str">
            <v>（建工西南东部新城J2-07项目）四川省自贡市大安区东环路1001号成都嘉祥外国语学校(自贡分校)</v>
          </cell>
          <cell r="H11" t="str">
            <v>南科</v>
          </cell>
          <cell r="I11">
            <v>18683201292</v>
          </cell>
          <cell r="J11" t="str">
            <v>对方卸车</v>
          </cell>
          <cell r="K11" t="str">
            <v>JWDDCD2024061900252</v>
          </cell>
        </row>
        <row r="11">
          <cell r="M11" t="str">
            <v>ZTWM-CDGS-XS-2024-0013-中铁建工-自贡东部新城</v>
          </cell>
        </row>
        <row r="12">
          <cell r="D12" t="str">
            <v>五冶南充应急救援项目</v>
          </cell>
          <cell r="E12" t="str">
            <v>五冶南充应急救援项目</v>
          </cell>
          <cell r="F12" t="str">
            <v>冷钢,达钢,陕钢,昆钢,川中钢铁</v>
          </cell>
          <cell r="G12" t="str">
            <v>（五冶南充应急救援项目）四川省南充市顺庆区临江新区学府大道二段南充综合应急救援训练基地建设项目部</v>
          </cell>
          <cell r="H12" t="str">
            <v>谭秦</v>
          </cell>
          <cell r="I12">
            <v>19982812229</v>
          </cell>
        </row>
        <row r="12">
          <cell r="K12" t="str">
            <v>ZTWM-CDGS-YL-20240523-001</v>
          </cell>
        </row>
        <row r="13">
          <cell r="A13" t="str">
            <v>HRB400E Φ10 9m</v>
          </cell>
          <cell r="B13" t="str">
            <v>螺纹钢</v>
          </cell>
        </row>
        <row r="13">
          <cell r="D13" t="str">
            <v>五冶达州新材料产业园</v>
          </cell>
          <cell r="E13" t="str">
            <v>五冶达州新材料产业园</v>
          </cell>
          <cell r="F13" t="str">
            <v>水钢,昆钢,攀钢,德钢(四川德胜),陕钢,酒钢,威钢,达钢,长峰,成实</v>
          </cell>
          <cell r="G13" t="str">
            <v>（五冶达州新材料产业园）达州市市东部经开区新材料产业园麻柳镇石和尚村</v>
          </cell>
          <cell r="H13" t="str">
            <v>张焱</v>
          </cell>
          <cell r="I13">
            <v>15528785906</v>
          </cell>
          <cell r="J13" t="str">
            <v>五冶建设送货单,</v>
          </cell>
          <cell r="K13" t="str">
            <v>JWDDCD2024081000027</v>
          </cell>
        </row>
        <row r="14">
          <cell r="A14" t="str">
            <v>HRB400E Φ12 9m</v>
          </cell>
          <cell r="B14" t="str">
            <v>螺纹钢</v>
          </cell>
        </row>
        <row r="14">
          <cell r="D14" t="str">
            <v>商投建工达州中医药科技园</v>
          </cell>
          <cell r="E14" t="str">
            <v>商投建工达州中医药科技园-1工区</v>
          </cell>
          <cell r="F14" t="str">
            <v>达钢,冷钢,威钢,陕钢,德胜,重钢,鄂钢,昆钢,泸钢,成实</v>
          </cell>
          <cell r="G14" t="str">
            <v>（商投建工达州中医药科技园-1工区）达州市通川区达州中医药职业学院犀牛大道北段</v>
          </cell>
          <cell r="H14" t="str">
            <v>程黄刚</v>
          </cell>
          <cell r="I14">
            <v>15108211617</v>
          </cell>
          <cell r="J14" t="str">
            <v>控制炉批号！多了现场不收！,优先安排达钢,提前联系到场规格及数量</v>
          </cell>
          <cell r="K14" t="str">
            <v>JWDDCD2025052800131</v>
          </cell>
        </row>
        <row r="14">
          <cell r="M14" t="str">
            <v>ZTWM-CDGS-XS-2024-0134-商投建工达州中医药科技成果示范园项目</v>
          </cell>
        </row>
        <row r="15">
          <cell r="A15" t="str">
            <v>HRB400E Φ14 9m</v>
          </cell>
          <cell r="B15" t="str">
            <v>螺纹钢</v>
          </cell>
        </row>
        <row r="15">
          <cell r="D15" t="str">
            <v>商投建工达州中医药科技园</v>
          </cell>
          <cell r="E15" t="str">
            <v>商投建工达州中医药科技园-2工区-景观桥</v>
          </cell>
          <cell r="F15" t="str">
            <v>达钢,冷钢,威钢,陕钢,德胜,重钢,鄂钢,昆钢,泸钢,成实</v>
          </cell>
          <cell r="G15" t="str">
            <v>（商投建工达州中医药科技园-2工区-景观桥）达州市通川区达州中医药职业学院犀牛大道北段</v>
          </cell>
          <cell r="H15" t="str">
            <v>李波</v>
          </cell>
          <cell r="I15">
            <v>18381899787</v>
          </cell>
          <cell r="J15" t="str">
            <v>控制炉批号！多了现场不收！,优先安排达钢,提前联系到场规格及数量</v>
          </cell>
          <cell r="K15" t="str">
            <v>JWDDCD2025052800131</v>
          </cell>
        </row>
        <row r="15">
          <cell r="M15" t="str">
            <v>ZTWM-CDGS-XS-2024-0134-商投建工达州中医药科技成果示范园项目</v>
          </cell>
        </row>
        <row r="16">
          <cell r="A16" t="str">
            <v>HRB400E Φ16 9m</v>
          </cell>
          <cell r="B16" t="str">
            <v>螺纹钢</v>
          </cell>
        </row>
        <row r="16">
          <cell r="D16" t="str">
            <v>商投建工达州中医药科技园</v>
          </cell>
          <cell r="E16" t="str">
            <v>商投建工达州中医药科技园-2工区-2号桥</v>
          </cell>
          <cell r="F16" t="str">
            <v>达钢,冷钢,威钢,陕钢,德胜,重钢,鄂钢,昆钢,泸钢,成实</v>
          </cell>
          <cell r="G16" t="str">
            <v>（商投建工达州中医药科技园-2工区-2号桥）达州市通川区达州中医药职业学院犀牛大道北段</v>
          </cell>
          <cell r="H16" t="str">
            <v>李波</v>
          </cell>
          <cell r="I16">
            <v>18381899787</v>
          </cell>
          <cell r="J16" t="str">
            <v>控制炉批号！多了现场不收！,优先安排达钢,提前联系到场规格及数量</v>
          </cell>
          <cell r="K16" t="str">
            <v>JWDDCD2025052800131</v>
          </cell>
        </row>
        <row r="16">
          <cell r="M16" t="str">
            <v>ZTWM-CDGS-XS-2024-0134-商投建工达州中医药科技成果示范园项目</v>
          </cell>
        </row>
        <row r="17">
          <cell r="A17" t="str">
            <v>HRB400E Φ18 9m</v>
          </cell>
          <cell r="B17" t="str">
            <v>螺纹钢</v>
          </cell>
        </row>
        <row r="17">
          <cell r="D17" t="str">
            <v>商投建工达州中医药科技园</v>
          </cell>
          <cell r="E17" t="str">
            <v>商投建工达州中医药科技园-3工区</v>
          </cell>
          <cell r="F17" t="str">
            <v>达钢,冷钢,威钢,陕钢,德胜,重钢,鄂钢,昆钢,泸钢,成实</v>
          </cell>
          <cell r="G17" t="str">
            <v>（商投建工达州中医药科技园-3工区）达州市通川区达州中医药职业学院犀牛大道北段</v>
          </cell>
          <cell r="H17" t="str">
            <v>程黄刚</v>
          </cell>
          <cell r="I17">
            <v>15108211617</v>
          </cell>
          <cell r="J17" t="str">
            <v>控制炉批号！多了现场不收！,优先安排达钢,提前联系到场规格及数量</v>
          </cell>
          <cell r="K17" t="str">
            <v>JWDDCD2025052800131</v>
          </cell>
        </row>
        <row r="17">
          <cell r="M17" t="str">
            <v>ZTWM-CDGS-XS-2024-0134-商投建工达州中医药科技成果示范园项目</v>
          </cell>
        </row>
        <row r="18">
          <cell r="A18" t="str">
            <v>HRB400E Φ20 9m</v>
          </cell>
          <cell r="B18" t="str">
            <v>螺纹钢</v>
          </cell>
        </row>
        <row r="18">
          <cell r="D18" t="str">
            <v>商投建工达州中医药科技园</v>
          </cell>
          <cell r="E18" t="str">
            <v>商投建工达州中医药科技园-4工区-2号楼</v>
          </cell>
          <cell r="F18" t="str">
            <v>达钢,冷钢,威钢,陕钢,德胜,重钢,鄂钢,昆钢,泸钢,成实</v>
          </cell>
          <cell r="G18" t="str">
            <v>（商投建工达州中医药科技园-4工区-2号楼）达州市通川区达州中医药职业学院犀牛大道北段</v>
          </cell>
          <cell r="H18" t="str">
            <v>张扬</v>
          </cell>
          <cell r="I18">
            <v>18381904567</v>
          </cell>
          <cell r="J18" t="str">
            <v>控制炉批号！多了现场不收！,优先安排达钢,提前联系到场规格及数量</v>
          </cell>
          <cell r="K18" t="str">
            <v>JWDDCD2025052800131</v>
          </cell>
        </row>
        <row r="18">
          <cell r="M18" t="str">
            <v>ZTWM-CDGS-XS-2024-0134-商投建工达州中医药科技成果示范园项目</v>
          </cell>
        </row>
        <row r="19">
          <cell r="A19" t="str">
            <v>HRB400E Φ22 9m</v>
          </cell>
          <cell r="B19" t="str">
            <v>螺纹钢</v>
          </cell>
        </row>
        <row r="19">
          <cell r="D19" t="str">
            <v>商投建工达州中医药科技园</v>
          </cell>
          <cell r="E19" t="str">
            <v>商投建工达州中医药科技园-4工区-3号楼</v>
          </cell>
          <cell r="F19" t="str">
            <v>达钢,冷钢,威钢,陕钢,德胜,重钢,鄂钢,昆钢,泸钢,成实</v>
          </cell>
          <cell r="G19" t="str">
            <v>（商投建工达州中医药科技园-4工区-3号楼）达州市通川区达州中医药职业学院犀牛大道北段</v>
          </cell>
          <cell r="H19" t="str">
            <v>张扬</v>
          </cell>
          <cell r="I19">
            <v>18381904567</v>
          </cell>
          <cell r="J19" t="str">
            <v>控制炉批号！多了现场不收！,优先安排达钢,提前联系到场规格及数量</v>
          </cell>
          <cell r="K19" t="str">
            <v>JWDDCD2025052800131</v>
          </cell>
        </row>
        <row r="19">
          <cell r="M19" t="str">
            <v>ZTWM-CDGS-XS-2024-0134-商投建工达州中医药科技成果示范园项目</v>
          </cell>
        </row>
        <row r="20">
          <cell r="A20" t="str">
            <v>HRB400E Φ25 9m</v>
          </cell>
          <cell r="B20" t="str">
            <v>螺纹钢</v>
          </cell>
        </row>
        <row r="20">
          <cell r="D20" t="str">
            <v>商投建工达州中医药科技园</v>
          </cell>
          <cell r="E20" t="str">
            <v>商投建工达州中医药科技园-4工区-7号楼</v>
          </cell>
          <cell r="F20" t="str">
            <v>达钢,冷钢,威钢,陕钢,德胜,重钢,鄂钢,昆钢,泸钢,成实</v>
          </cell>
          <cell r="G20" t="str">
            <v>（商投建工达州中医药科技园-4工区-7号楼）达州市通川区达州中医药职业学院犀牛大道北段</v>
          </cell>
          <cell r="H20" t="str">
            <v>张扬</v>
          </cell>
          <cell r="I20">
            <v>18381904567</v>
          </cell>
          <cell r="J20" t="str">
            <v>控制炉批号！多了现场不收！,优先安排达钢,提前联系到场规格及数量</v>
          </cell>
          <cell r="K20" t="str">
            <v>JWDDCD2025052800131</v>
          </cell>
        </row>
        <row r="20">
          <cell r="M20" t="str">
            <v>ZTWM-CDGS-XS-2024-0134-商投建工达州中医药科技成果示范园项目</v>
          </cell>
        </row>
        <row r="21">
          <cell r="A21" t="str">
            <v>HRB400E Φ28 9m</v>
          </cell>
          <cell r="B21" t="str">
            <v>螺纹钢</v>
          </cell>
        </row>
        <row r="21">
          <cell r="D21" t="str">
            <v>商投建工达州中医药科技园</v>
          </cell>
          <cell r="E21" t="str">
            <v>商投建工达州中医药科技园-4工区-8号楼</v>
          </cell>
          <cell r="F21" t="str">
            <v>达钢,冷钢,威钢,陕钢,德胜,重钢,鄂钢,昆钢,泸钢,成实</v>
          </cell>
          <cell r="G21" t="str">
            <v>（商投建工达州中医药科技园-4工区-8号楼）达州市通川区达州中医药职业学院犀牛大道北段</v>
          </cell>
          <cell r="H21" t="str">
            <v>张扬</v>
          </cell>
          <cell r="I21">
            <v>18381904567</v>
          </cell>
          <cell r="J21" t="str">
            <v>控制炉批号！多了现场不收！,优先安排达钢,提前联系到场规格及数量</v>
          </cell>
          <cell r="K21" t="str">
            <v>JWDDCD2025052800131</v>
          </cell>
        </row>
        <row r="21">
          <cell r="M21" t="str">
            <v>ZTWM-CDGS-XS-2024-0134-商投建工达州中医药科技成果示范园项目</v>
          </cell>
        </row>
        <row r="22">
          <cell r="A22" t="str">
            <v>HRB400E Φ32 9m</v>
          </cell>
          <cell r="B22" t="str">
            <v>螺纹钢</v>
          </cell>
        </row>
        <row r="22">
          <cell r="D22" t="str">
            <v>商投建工达州中医药科技园</v>
          </cell>
          <cell r="E22" t="str">
            <v>商投建工达州中医药科技园-4工区-9号楼</v>
          </cell>
          <cell r="F22" t="str">
            <v>达钢,冷钢,威钢,陕钢,德胜,重钢,鄂钢,昆钢,泸钢,成实</v>
          </cell>
          <cell r="G22" t="str">
            <v>（商投建工达州中医药科技园-4工区-9号楼）达州市通川区达州中医药职业学院犀牛大道北段</v>
          </cell>
          <cell r="H22" t="str">
            <v>张扬</v>
          </cell>
          <cell r="I22">
            <v>18381904567</v>
          </cell>
          <cell r="J22" t="str">
            <v>控制炉批号！多了现场不收！,优先安排达钢,提前联系到场规格及数量</v>
          </cell>
          <cell r="K22" t="str">
            <v>JWDDCD2025052800131</v>
          </cell>
        </row>
        <row r="22">
          <cell r="M22" t="str">
            <v>ZTWM-CDGS-XS-2024-0134-商投建工达州中医药科技成果示范园项目</v>
          </cell>
        </row>
        <row r="23">
          <cell r="D23" t="str">
            <v>商投建工达州中医药科技园</v>
          </cell>
          <cell r="E23" t="str">
            <v>商投建工达州中医药科技园-4工区-10号楼</v>
          </cell>
          <cell r="F23" t="str">
            <v>达钢,冷钢,威钢,陕钢,德胜,重钢,鄂钢,昆钢,泸钢,成实</v>
          </cell>
          <cell r="G23" t="str">
            <v>（商投建工达州中医药科技园-4工区-10号楼）达州市通川区达州中医药职业学院犀牛大道北段</v>
          </cell>
          <cell r="H23" t="str">
            <v>张扬</v>
          </cell>
          <cell r="I23">
            <v>18381904567</v>
          </cell>
          <cell r="J23" t="str">
            <v>控制炉批号！多了现场不收！,优先安排达钢,提前联系到场规格及数量</v>
          </cell>
          <cell r="K23" t="str">
            <v>JWDDCD2025052800131</v>
          </cell>
        </row>
        <row r="23">
          <cell r="M23" t="str">
            <v>ZTWM-CDGS-XS-2024-0134-商投建工达州中医药科技成果示范园项目</v>
          </cell>
        </row>
        <row r="24">
          <cell r="A24" t="str">
            <v>HRB400E Φ12 12m</v>
          </cell>
          <cell r="B24" t="str">
            <v>螺纹钢</v>
          </cell>
        </row>
        <row r="24">
          <cell r="D24" t="str">
            <v>商投建工达州中医药科技园</v>
          </cell>
          <cell r="E24" t="str">
            <v>商投建工达州中医药科技园-4工区-11号楼</v>
          </cell>
          <cell r="F24" t="str">
            <v>达钢,冷钢,威钢,陕钢,德胜,重钢,鄂钢,昆钢,泸钢,成实</v>
          </cell>
          <cell r="G24" t="str">
            <v>（商投建工达州中医药科技园-4工区-11号楼）达州市通川区达州中医药职业学院犀牛大道北段</v>
          </cell>
          <cell r="H24" t="str">
            <v>张扬</v>
          </cell>
          <cell r="I24">
            <v>18381904567</v>
          </cell>
          <cell r="J24" t="str">
            <v>控制炉批号！多了现场不收！,优先安排达钢,提前联系到场规格及数量</v>
          </cell>
          <cell r="K24" t="str">
            <v>JWDDCD2025052800131</v>
          </cell>
        </row>
        <row r="24">
          <cell r="M24" t="str">
            <v>ZTWM-CDGS-XS-2024-0134-商投建工达州中医药科技成果示范园项目</v>
          </cell>
        </row>
        <row r="25">
          <cell r="A25" t="str">
            <v>HRB400E Φ14 12m</v>
          </cell>
          <cell r="B25" t="str">
            <v>螺纹钢</v>
          </cell>
        </row>
        <row r="25">
          <cell r="D25" t="str">
            <v>中冶建设抗肿瘤药物研发基地项目</v>
          </cell>
          <cell r="E25" t="str">
            <v>中冶建设抗肿瘤药物研发基地项目</v>
          </cell>
          <cell r="F25" t="str">
            <v>  威钢,德胜及其他"我的钢铁网"可查询价格的品牌</v>
          </cell>
          <cell r="G25" t="str">
            <v>（中冶建设抗肿瘤药物研发基地项目）宜宾市南溪区罗龙镇宜宾创新预拌砂浆有限公司直行500米中冶交通天然抗肿瘤工地</v>
          </cell>
          <cell r="H25" t="str">
            <v>熊祚银</v>
          </cell>
          <cell r="I25">
            <v>15283947738</v>
          </cell>
          <cell r="J25" t="str">
            <v>4份材质书盖章</v>
          </cell>
          <cell r="K25" t="str">
            <v>JWDDCD2024080600007</v>
          </cell>
        </row>
        <row r="25">
          <cell r="M25" t="str">
            <v>ZTWM-CDGS-XS-2024-0135-中冶建设-抗肿瘤药物研发基地项目</v>
          </cell>
        </row>
        <row r="26">
          <cell r="A26" t="str">
            <v>HRB400E Φ16 12m</v>
          </cell>
          <cell r="B26" t="str">
            <v>螺纹钢</v>
          </cell>
        </row>
        <row r="26">
          <cell r="D26" t="str">
            <v>四川商建
射洪城乡一体化项目</v>
          </cell>
          <cell r="E26" t="str">
            <v>四川商建-射洪城乡一体化项目</v>
          </cell>
          <cell r="F26" t="str">
            <v>达钢,冷钢,威钢,陕钢,德胜,重钢,鄂钢,昆钢,泸钢,成实</v>
          </cell>
          <cell r="G26" t="str">
            <v>（四川商建-射洪城乡一体化项目）遂宁市射洪市忠新幼儿园北侧约220米新溪小区</v>
          </cell>
          <cell r="H26" t="str">
            <v>柏子刚</v>
          </cell>
          <cell r="I26">
            <v>15692885305</v>
          </cell>
          <cell r="J26" t="str">
            <v>提前联系到场规格及数量</v>
          </cell>
          <cell r="K26" t="str">
            <v>JWDDCD2024121000136</v>
          </cell>
        </row>
        <row r="26">
          <cell r="M26" t="str">
            <v>ZTWM-CDGS-XS-2024-0179-四川商投-射洪城乡一体化建设项目</v>
          </cell>
        </row>
        <row r="27">
          <cell r="A27" t="str">
            <v>HRB400E Φ18 12m</v>
          </cell>
          <cell r="B27" t="str">
            <v>螺纹钢</v>
          </cell>
        </row>
        <row r="27">
          <cell r="D27" t="str">
            <v>五冶钢构-宜宾市南溪区高县月江镇建设项目</v>
          </cell>
          <cell r="E27" t="str">
            <v>五冶钢构宜宾高县月江镇建设项目-1</v>
          </cell>
          <cell r="F27" t="str">
            <v>攀钢,威钢,达钢,水钢,武钢,陕钢龙门集团,德胜</v>
          </cell>
          <cell r="G27" t="str">
            <v>（五冶钢构宜宾高县月江镇建设项目）  四川省宜宾市高县月江镇刚记超市斜对面(还阳组团沪碳二期项目)</v>
          </cell>
          <cell r="H27" t="str">
            <v>张朝亮</v>
          </cell>
          <cell r="I27">
            <v>15228205853</v>
          </cell>
          <cell r="J27" t="str">
            <v>提前联系到场规格</v>
          </cell>
          <cell r="K27" t="str">
            <v>JWDDCD2024101600133</v>
          </cell>
        </row>
        <row r="27">
          <cell r="M27" t="str">
            <v>ZTWM-CDGS-XS-2024-0169-中冶西部钢构-宜宾市南溪区幸福路东路,高县月江镇建设项目</v>
          </cell>
        </row>
        <row r="28">
          <cell r="A28" t="str">
            <v>HRB400E Φ20 12m</v>
          </cell>
          <cell r="B28" t="str">
            <v>螺纹钢</v>
          </cell>
        </row>
        <row r="28">
          <cell r="D28" t="str">
            <v>五冶钢构-宜宾市南溪区高县月江镇建设项目</v>
          </cell>
          <cell r="E28" t="str">
            <v>五冶钢构宜宾高县月江镇建设项目-2</v>
          </cell>
          <cell r="F28" t="str">
            <v>攀钢,威钢,达钢,水钢,武钢,陕钢龙门集团,德胜</v>
          </cell>
          <cell r="G28" t="str">
            <v>(五冶钢构宜宾高县月江镇建设项目-2)四川省宜宾市高县月江镇高县宜宾保润汽车维修服务有限公司西南(S436西)(污水管网项目)</v>
          </cell>
          <cell r="H28" t="str">
            <v>张朝亮</v>
          </cell>
          <cell r="I28">
            <v>15228205853</v>
          </cell>
          <cell r="J28" t="str">
            <v>送货单要求：送货单位：宜宾罗投资产管理有限公司,收货单位：中国五冶集团有限公司,装货前联系收货人核实到场规格</v>
          </cell>
          <cell r="K28" t="str">
            <v>JWDDCD2024101600133</v>
          </cell>
        </row>
        <row r="28">
          <cell r="M28" t="str">
            <v>ZTWM-CDGS-XS-2024-0169-中冶西部钢构-宜宾市南溪区幸福路东路,高县月江镇建设项目</v>
          </cell>
        </row>
        <row r="29">
          <cell r="A29" t="str">
            <v>HRB400E Φ22 12m</v>
          </cell>
          <cell r="B29" t="str">
            <v>螺纹钢</v>
          </cell>
        </row>
        <row r="29">
          <cell r="D29" t="str">
            <v>五冶钢构-宜宾市南溪区高县月江镇建设项目</v>
          </cell>
          <cell r="E29" t="str">
            <v>五冶钢构宜宾高县月江镇建设项目-308亩平场项目</v>
          </cell>
          <cell r="F29" t="str">
            <v>攀钢,威钢,达钢,水钢,武钢,陕钢龙门集团,德胜</v>
          </cell>
          <cell r="G29" t="str">
            <v>(五冶钢构宜宾高县月江镇建设项目-308亩平场项目)宜宾市高县月江镇三转湾(308亩平场项目)</v>
          </cell>
          <cell r="H29" t="str">
            <v>张朝亮</v>
          </cell>
          <cell r="I29">
            <v>15228205853</v>
          </cell>
          <cell r="J29" t="str">
            <v>送货单要求：送货单位：宜宾罗投资产管理有限公司,收货单位：中国五冶集团有限公司,装货前联系收货人核实到场规格</v>
          </cell>
          <cell r="K29" t="str">
            <v>JWDDCD2024101600133</v>
          </cell>
        </row>
        <row r="29">
          <cell r="M29" t="str">
            <v>ZTWM-CDGS-XS-2024-0169-中冶西部钢构-宜宾市南溪区幸福路东路,高县月江镇建设项目</v>
          </cell>
        </row>
        <row r="30">
          <cell r="A30" t="str">
            <v>HRB400E Φ25 12m</v>
          </cell>
          <cell r="B30" t="str">
            <v>螺纹钢</v>
          </cell>
        </row>
        <row r="30">
          <cell r="D30" t="str">
            <v>五冶钢构-宜宾市南溪区高县月江镇建设项目</v>
          </cell>
          <cell r="E30" t="str">
            <v>五冶钢构宜宾南溪区项目土建4标</v>
          </cell>
          <cell r="F30" t="str">
            <v>攀钢,威钢,达钢,水钢,武钢,陕钢龙门集团,德胜</v>
          </cell>
          <cell r="G30" t="str">
            <v>(五冶钢构宜宾南溪区项目土建4标)四川省宜宾市高县高县庆符镇鹅卵新农村高县广久大道(庆符厂房项目)</v>
          </cell>
          <cell r="H30" t="str">
            <v>张朝亮</v>
          </cell>
          <cell r="I30">
            <v>15228205853</v>
          </cell>
          <cell r="J30" t="str">
            <v>送货单要求：送货单位：宜宾罗投资产管理有限公司,收货单位：中国五冶集团有限公司,装货前联系收货人核实到场规格</v>
          </cell>
          <cell r="K30" t="str">
            <v>JWDDCD2024101600133</v>
          </cell>
        </row>
        <row r="30">
          <cell r="M30" t="str">
            <v>ZTWM-CDGS-XS-2024-0169-中冶西部钢构-宜宾市南溪区幸福路东路,高县月江镇建设项目</v>
          </cell>
        </row>
        <row r="31">
          <cell r="A31" t="str">
            <v>HRB400E Φ28 12m</v>
          </cell>
          <cell r="B31" t="str">
            <v>螺纹钢</v>
          </cell>
        </row>
        <row r="31">
          <cell r="D31" t="str">
            <v>五冶钢构达州市公共卫生临床医疗中心项目</v>
          </cell>
          <cell r="E31" t="str">
            <v>达州市公共卫生临床医疗中心项目-一标-1号制作房</v>
          </cell>
          <cell r="F31" t="str">
            <v>鞍钢,威钢,陕钢,首钢,宝钢,重钢,攀成钢,达钢,武钢,酒钢,宝武鄂钢</v>
          </cell>
          <cell r="G31" t="str">
            <v>（达州市公共卫生临床医疗中心项目-一标-1号制作房）达州市通川区西外复兴镇公共卫生临床医疗中心项目</v>
          </cell>
          <cell r="H31" t="str">
            <v>潘建发</v>
          </cell>
          <cell r="I31">
            <v>13658059919</v>
          </cell>
          <cell r="J31" t="str">
            <v>提前联系到场规格,一天到场车辆不低于2车</v>
          </cell>
          <cell r="K31" t="str">
            <v>JWDDCD2024101600090</v>
          </cell>
          <cell r="L31" t="str">
            <v>JWDDCD2024111900173</v>
          </cell>
          <cell r="M31" t="str">
            <v>ZTWM-CDGS-XS-2024-0205-五冶钢构-达州市通川区西外复兴镇及临近片区建设项目</v>
          </cell>
        </row>
        <row r="32">
          <cell r="A32" t="str">
            <v>HRB400E Φ32 12m</v>
          </cell>
          <cell r="B32" t="str">
            <v>螺纹钢</v>
          </cell>
        </row>
        <row r="32">
          <cell r="D32" t="str">
            <v>五冶钢构达州市公共卫生临床医疗中心项目</v>
          </cell>
          <cell r="E32" t="str">
            <v>达州市公共卫生临床医疗中心项目-一标-2号制作房</v>
          </cell>
          <cell r="F32" t="str">
            <v>鞍钢,威钢,陕钢,首钢,宝钢,重钢,攀成钢,达钢,武钢,酒钢,宝武鄂钢</v>
          </cell>
          <cell r="G32" t="str">
            <v>（达州市公共卫生临床医疗中心项目-一标-2号制作房）达州市通川区西外复兴镇公共卫生临床医疗中心项目</v>
          </cell>
          <cell r="H32" t="str">
            <v>潘建发</v>
          </cell>
          <cell r="I32">
            <v>13658059919</v>
          </cell>
          <cell r="J32" t="str">
            <v>提前联系到场规格,一天到场车辆不低于2车</v>
          </cell>
          <cell r="K32" t="str">
            <v>JWDDCD2024101600090</v>
          </cell>
          <cell r="L32" t="str">
            <v>JWDDCD2024111900173</v>
          </cell>
          <cell r="M32" t="str">
            <v>ZTWM-CDGS-XS-2024-0205-五冶钢构-达州市通川区西外复兴镇及临近片区建设项目</v>
          </cell>
        </row>
        <row r="33">
          <cell r="D33" t="str">
            <v>五冶钢构达州市公共卫生临床医疗中心项目</v>
          </cell>
          <cell r="E33" t="str">
            <v>达州市公共卫生医疗中心项目-二标-3号楼</v>
          </cell>
          <cell r="F33" t="str">
            <v>鞍钢,威钢,陕钢,首钢,宝钢,重钢,攀成钢,达钢,武钢,酒钢,宝武鄂钢</v>
          </cell>
          <cell r="G33" t="str">
            <v>（达州市公共卫生医疗中心项目-二标-3号楼）达州市通川区西外复兴镇公共卫生临床医疗中心项目</v>
          </cell>
          <cell r="H33" t="str">
            <v>黄永林</v>
          </cell>
          <cell r="I33">
            <v>15982487227</v>
          </cell>
          <cell r="J33" t="str">
            <v>提前联系到场规格,一天到场车辆不低于2车</v>
          </cell>
          <cell r="K33" t="str">
            <v>JWDDCD2024101600090</v>
          </cell>
          <cell r="L33" t="str">
            <v>JWDDCD2024111900173</v>
          </cell>
          <cell r="M33" t="str">
            <v>ZTWM-CDGS-XS-2024-0205-五冶钢构-达州市通川区西外复兴镇及临近片区建设项目</v>
          </cell>
        </row>
        <row r="34">
          <cell r="A34" t="str">
            <v>HRB500E Φ12</v>
          </cell>
          <cell r="B34" t="str">
            <v>螺纹钢</v>
          </cell>
        </row>
        <row r="34">
          <cell r="D34" t="str">
            <v>五冶钢构达州市公共卫生临床医疗中心项目</v>
          </cell>
          <cell r="E34" t="str">
            <v>达州市公共卫生医疗中心项目-二标-78号楼</v>
          </cell>
          <cell r="F34" t="str">
            <v>鞍钢,威钢,陕钢,首钢,宝钢,重钢,攀成钢,达钢,武钢,酒钢,宝武鄂钢</v>
          </cell>
          <cell r="G34" t="str">
            <v>（达州市公共卫生医疗中心项目-二标-78号楼）达州市通川区西外复兴镇公共卫生临床医疗中心项目</v>
          </cell>
          <cell r="H34" t="str">
            <v>黄永林</v>
          </cell>
          <cell r="I34">
            <v>15982487227</v>
          </cell>
          <cell r="J34" t="str">
            <v>提前联系到场规格,一天到场车辆不低于2车</v>
          </cell>
          <cell r="K34" t="str">
            <v>JWDDCD2024101600090</v>
          </cell>
          <cell r="L34" t="str">
            <v>JWDDCD2024111900173</v>
          </cell>
          <cell r="M34" t="str">
            <v>ZTWM-CDGS-XS-2024-0205-五冶钢构-达州市通川区西外复兴镇及临近片区建设项目</v>
          </cell>
        </row>
        <row r="35">
          <cell r="A35" t="str">
            <v>HRB500E Φ14</v>
          </cell>
          <cell r="B35" t="str">
            <v>螺纹钢</v>
          </cell>
        </row>
        <row r="35">
          <cell r="D35" t="str">
            <v>中铁科研院宜宾泥溪项目</v>
          </cell>
          <cell r="E35" t="str">
            <v>中铁科研院宜宾泥溪项目</v>
          </cell>
          <cell r="F35" t="str">
            <v>达钢,陕钢,德胜,龙钢,成实,威钢,</v>
          </cell>
          <cell r="G35" t="str">
            <v>(中铁科研院宜宾泥溪项目)中铁科研院集团有限公司宜宾市泥溪东互通式立交下穿成贵客专铁路工程项目钢筋加工厂</v>
          </cell>
          <cell r="H35" t="str">
            <v>蔡鹏</v>
          </cell>
          <cell r="I35">
            <v>19130850820</v>
          </cell>
          <cell r="J35" t="str">
            <v>装货前联系收货人核实到场规格，货物最下面用方木垫下方便卸货</v>
          </cell>
          <cell r="K35" t="str">
            <v>JWDDCD2025050800101</v>
          </cell>
        </row>
        <row r="35">
          <cell r="M35" t="str">
            <v>ZTWM-CDGS-XS-2025-0050-中铁科研院-宜宾泥溪项目</v>
          </cell>
        </row>
        <row r="36">
          <cell r="A36" t="str">
            <v>HRB500E Φ16</v>
          </cell>
          <cell r="B36" t="str">
            <v>螺纹钢</v>
          </cell>
        </row>
        <row r="36">
          <cell r="D36" t="str">
            <v>中铁科研院宜宾泥溪项目</v>
          </cell>
          <cell r="E36" t="str">
            <v>中铁科研院宜宾泥溪项目</v>
          </cell>
          <cell r="F36" t="str">
            <v>达钢,陕钢,德胜,龙钢,成实,威钢,</v>
          </cell>
          <cell r="G36" t="str">
            <v>(中铁科研院宜宾泥溪项目)中铁科研院集团有限公司宜宾市泥溪东互通式立交下穿成贵客专铁路工程项目钢筋加工厂</v>
          </cell>
          <cell r="H36" t="str">
            <v>程港</v>
          </cell>
          <cell r="I36">
            <v>18208257412</v>
          </cell>
          <cell r="J36" t="str">
            <v>装货前联系收货人核实到场规格，货物最下面用方木垫下方便卸货</v>
          </cell>
          <cell r="K36" t="str">
            <v>JWDDCD2025050800101</v>
          </cell>
        </row>
        <row r="36">
          <cell r="M36" t="str">
            <v>ZTWM-CDGS-XS-2025-0050-中铁科研院-宜宾泥溪项目</v>
          </cell>
        </row>
        <row r="37">
          <cell r="A37" t="str">
            <v>HRB500E Φ18</v>
          </cell>
          <cell r="B37" t="str">
            <v>螺纹钢</v>
          </cell>
        </row>
        <row r="37">
          <cell r="D37" t="str">
            <v>宜宾兴港三江新区长江工业园建设项目</v>
          </cell>
          <cell r="E37" t="str">
            <v>宜宾兴港三江新区长江工业园建设项目-9#厂房</v>
          </cell>
          <cell r="F37" t="str">
            <v>德胜,泸钢,威钢,（不限品牌）</v>
          </cell>
          <cell r="G37" t="str">
            <v>(宜宾兴港三江新区长江工业园建设项目-9#厂房)宜宾市翠屏区宜宾汽车零部件配套产业基地(纬五路南)</v>
          </cell>
          <cell r="H37" t="str">
            <v>严石林</v>
          </cell>
          <cell r="I37">
            <v>15924731822</v>
          </cell>
          <cell r="J37" t="str">
            <v>装货前联系收货人核实到场规格，货物最下面用方木垫下方便卸货</v>
          </cell>
          <cell r="K37" t="str">
            <v>JWDDCD2025050800080</v>
          </cell>
        </row>
        <row r="37">
          <cell r="M37" t="str">
            <v>ZTWM-CDGS-XS-2025-0059-宜宾兴港建材-宜宾冷链项目</v>
          </cell>
        </row>
        <row r="38">
          <cell r="A38" t="str">
            <v>HRB500E Φ20</v>
          </cell>
          <cell r="B38" t="str">
            <v>螺纹钢</v>
          </cell>
        </row>
        <row r="38">
          <cell r="D38" t="str">
            <v>宜宾兴港三江新区长江工业园建设项目</v>
          </cell>
          <cell r="E38" t="str">
            <v>宜宾兴港三江新区长江工业园建设项目-M2-2#厂房</v>
          </cell>
          <cell r="F38" t="str">
            <v>德胜,泸钢,威钢,（不限品牌）</v>
          </cell>
          <cell r="G38" t="str">
            <v>(宜宾兴港三江新区长江工业园建设项目-M2-2#厂房)宜宾市翠屏区宜宾汽车零部件配套产业基地(纬五路南)</v>
          </cell>
          <cell r="H38" t="str">
            <v>李国享</v>
          </cell>
          <cell r="I38">
            <v>17713876279</v>
          </cell>
          <cell r="J38" t="str">
            <v>装货前联系收货人核实到场规格，货物最下面用方木垫下方便卸货</v>
          </cell>
          <cell r="K38" t="str">
            <v>JWDDCD2025050800080</v>
          </cell>
        </row>
        <row r="38">
          <cell r="M38" t="str">
            <v>ZTWM-CDGS-XS-2025-0059-宜宾兴港建材-宜宾冷链项目</v>
          </cell>
        </row>
        <row r="39">
          <cell r="A39" t="str">
            <v>HRB500E Φ22</v>
          </cell>
          <cell r="B39" t="str">
            <v>螺纹钢</v>
          </cell>
        </row>
        <row r="39">
          <cell r="D39" t="str">
            <v>宜宾兴港三江新区长江工业园建设项目</v>
          </cell>
          <cell r="E39" t="str">
            <v>宜宾兴港三江新区长江工业园建设项目-M2-00-04桩</v>
          </cell>
          <cell r="F39" t="str">
            <v>德胜,泸钢,威钢,（不限品牌）</v>
          </cell>
          <cell r="G39" t="str">
            <v>(宜宾兴港三江新区长江工业园建设项目-M2-00-04桩)宜宾市翠屏区宜宾汽车零部件配套产业基地(纬五路南)</v>
          </cell>
          <cell r="H39" t="str">
            <v>李国享</v>
          </cell>
          <cell r="I39">
            <v>17713876279</v>
          </cell>
          <cell r="J39" t="str">
            <v>装货前联系收货人核实到场规格，货物最下面用方木垫下方便卸货</v>
          </cell>
          <cell r="K39" t="str">
            <v>JWDDCD2025050800080</v>
          </cell>
        </row>
        <row r="39">
          <cell r="M39" t="str">
            <v>ZTWM-CDGS-XS-2025-0059-宜宾兴港建材-宜宾冷链项目</v>
          </cell>
        </row>
        <row r="40">
          <cell r="A40" t="str">
            <v>HRB500E Φ25</v>
          </cell>
          <cell r="B40" t="str">
            <v>螺纹钢</v>
          </cell>
        </row>
        <row r="40">
          <cell r="D40" t="str">
            <v>宜宾兴港三江新区长江工业园建设项目</v>
          </cell>
          <cell r="E40" t="str">
            <v>宜宾兴港三江新区长江工业园建设项目-M2-3#厂房</v>
          </cell>
          <cell r="F40" t="str">
            <v>德胜,泸钢,威钢,（不限品牌）</v>
          </cell>
          <cell r="G40" t="str">
            <v>(宜宾兴港三江新区长江工业园建设项目-M2-3#厂房)宜宾市翠屏区宜宾汽车零部件配套产业基地(纬五路南)</v>
          </cell>
          <cell r="H40" t="str">
            <v>李国享</v>
          </cell>
          <cell r="I40">
            <v>17713876279</v>
          </cell>
          <cell r="J40" t="str">
            <v>装货前联系收货人核实到场规格，货物最下面用方木垫下方便卸货</v>
          </cell>
          <cell r="K40" t="str">
            <v>JWDDCD2025050800080</v>
          </cell>
        </row>
        <row r="40">
          <cell r="M40" t="str">
            <v>ZTWM-CDGS-XS-2025-0059-宜宾兴港建材-宜宾冷链项目</v>
          </cell>
        </row>
        <row r="41">
          <cell r="A41" t="str">
            <v>HRB500E Φ28</v>
          </cell>
          <cell r="B41" t="str">
            <v>螺纹钢</v>
          </cell>
        </row>
        <row r="41">
          <cell r="D41" t="str">
            <v>宜宾兴港三江新区长江工业园建设项目</v>
          </cell>
          <cell r="E41" t="str">
            <v>宜宾兴港三江新区长江工业园建设项目-M2-4#厂房</v>
          </cell>
          <cell r="F41" t="str">
            <v>德胜,泸钢,威钢,（不限品牌）</v>
          </cell>
          <cell r="G41" t="str">
            <v>(宜宾兴港三江新区长江工业园建设项目-M2-4#厂房)宜宾市翠屏区宜宾汽车零部件配套产业基地(纬五路南)</v>
          </cell>
          <cell r="H41" t="str">
            <v>李国享</v>
          </cell>
          <cell r="I41">
            <v>17713876279</v>
          </cell>
          <cell r="J41" t="str">
            <v>装货前联系收货人核实到场规格，货物最下面用方木垫下方便卸货</v>
          </cell>
          <cell r="K41" t="str">
            <v>JWDDCD2025050800080</v>
          </cell>
        </row>
        <row r="41">
          <cell r="M41" t="str">
            <v>ZTWM-CDGS-XS-2025-0059-宜宾兴港建材-宜宾冷链项目</v>
          </cell>
        </row>
        <row r="42">
          <cell r="A42" t="str">
            <v>HRB500E Φ32</v>
          </cell>
          <cell r="B42" t="str">
            <v>螺纹钢</v>
          </cell>
        </row>
        <row r="42">
          <cell r="D42" t="str">
            <v>宜宾兴港三江新区长江工业园建设项目</v>
          </cell>
          <cell r="E42" t="str">
            <v>宜宾兴港三江新区长江工业园建设项目-M2-5#厂房</v>
          </cell>
          <cell r="F42" t="str">
            <v>德胜,泸钢,威钢,（不限品牌）</v>
          </cell>
          <cell r="G42" t="str">
            <v>(宜宾兴港三江新区长江工业园建设项目-M2-5#厂房)宜宾市翠屏区宜宾汽车零部件配套产业基地(纬五路南)</v>
          </cell>
          <cell r="H42" t="str">
            <v>李国享</v>
          </cell>
          <cell r="I42">
            <v>17713876279</v>
          </cell>
          <cell r="J42" t="str">
            <v>装货前联系收货人核实到场规格，货物最下面用方木垫下方便卸货</v>
          </cell>
          <cell r="K42" t="str">
            <v>JWDDCD2025050800080</v>
          </cell>
        </row>
        <row r="42">
          <cell r="M42" t="str">
            <v>ZTWM-CDGS-XS-2025-0059-宜宾兴港建材-宜宾冷链项目</v>
          </cell>
        </row>
        <row r="43">
          <cell r="D43" t="str">
            <v>宜宾兴港三江新区长江工业园建设项目</v>
          </cell>
          <cell r="E43" t="str">
            <v>宜宾兴港三江新区长江工业园建设项目-M2-6#厂房</v>
          </cell>
          <cell r="F43" t="str">
            <v>德胜,泸钢,威钢,（不限品牌）</v>
          </cell>
          <cell r="G43" t="str">
            <v>(宜宾兴港三江新区长江工业园建设项目-M2-6#厂房)宜宾市翠屏区宜宾汽车零部件配套产业基地(纬五路南)</v>
          </cell>
          <cell r="H43" t="str">
            <v>李国享</v>
          </cell>
          <cell r="I43">
            <v>17713876279</v>
          </cell>
          <cell r="J43" t="str">
            <v>装货前联系收货人核实到场规格，货物最下面用方木垫下方便卸货</v>
          </cell>
          <cell r="K43" t="str">
            <v>JWDDCD2025050800080</v>
          </cell>
        </row>
        <row r="43">
          <cell r="M43" t="str">
            <v>ZTWM-CDGS-XS-2025-0059-宜宾兴港建材-宜宾冷链项目</v>
          </cell>
        </row>
        <row r="44">
          <cell r="A44" t="str">
            <v>HRB500E Φ12 12m</v>
          </cell>
          <cell r="B44" t="str">
            <v>螺纹钢</v>
          </cell>
        </row>
        <row r="44">
          <cell r="D44" t="str">
            <v>宜宾兴港三江新区长江工业园建设项目</v>
          </cell>
          <cell r="E44" t="str">
            <v>宜宾兴港三江新区长江工业园建设项目-M2-7#厂房</v>
          </cell>
          <cell r="F44" t="str">
            <v>德胜,泸钢,威钢,（不限品牌）</v>
          </cell>
          <cell r="G44" t="str">
            <v>(宜宾兴港三江新区长江工业园建设项目-M2-7#厂房)宜宾市翠屏区宜宾汽车零部件配套产业基地(纬五路南)</v>
          </cell>
          <cell r="H44" t="str">
            <v>李国享</v>
          </cell>
          <cell r="I44">
            <v>17713876279</v>
          </cell>
          <cell r="J44" t="str">
            <v>装货前联系收货人核实到场规格，货物最下面用方木垫下方便卸货</v>
          </cell>
          <cell r="K44" t="str">
            <v>JWDDCD2025050800080</v>
          </cell>
        </row>
        <row r="44">
          <cell r="M44" t="str">
            <v>ZTWM-CDGS-XS-2025-0059-宜宾兴港建材-宜宾冷链项目</v>
          </cell>
        </row>
        <row r="45">
          <cell r="A45" t="str">
            <v>HRB500E Φ14 12m</v>
          </cell>
          <cell r="B45" t="str">
            <v>螺纹钢</v>
          </cell>
        </row>
        <row r="45">
          <cell r="D45" t="str">
            <v>宜宾兴港三江新区长江工业园建设项目</v>
          </cell>
          <cell r="E45" t="str">
            <v>宜宾兴港三江新区长江工业园建设项目-11#厂房</v>
          </cell>
          <cell r="F45" t="str">
            <v>德胜,泸钢,威钢,（不限品牌）</v>
          </cell>
          <cell r="G45" t="str">
            <v>(宜宾兴港三江新区长江工业园建设项目-11#厂房)宜宾市翠屏区宜宾汽车零部件配套产业基地(纬五路南)</v>
          </cell>
          <cell r="H45" t="str">
            <v>严石林</v>
          </cell>
          <cell r="I45">
            <v>15924731822</v>
          </cell>
          <cell r="J45" t="str">
            <v>装货前联系收货人核实到场规格，货物最下面用方木垫下方便卸货</v>
          </cell>
          <cell r="K45" t="str">
            <v>JWDDCD2025050800080</v>
          </cell>
        </row>
        <row r="45">
          <cell r="M45" t="str">
            <v>ZTWM-CDGS-XS-2025-0059-宜宾兴港建材-宜宾冷链项目</v>
          </cell>
        </row>
        <row r="46">
          <cell r="A46" t="str">
            <v>HRB500E Φ16 12m</v>
          </cell>
          <cell r="B46" t="str">
            <v>螺纹钢</v>
          </cell>
        </row>
        <row r="46">
          <cell r="D46" t="str">
            <v>宜宾兴港三江新区长江工业园建设项目</v>
          </cell>
          <cell r="E46" t="str">
            <v>宜宾兴港三江新区长江工业园建设项目-3#8#9#承台</v>
          </cell>
          <cell r="F46" t="str">
            <v>德胜,泸钢,威钢,（不限品牌）</v>
          </cell>
          <cell r="G46" t="str">
            <v>(宜宾兴港三江新区长江工业园建设项目-3#8#9#承台)宜宾市翠屏区宜宾汽车零部件配套产业基地(纬五路南)</v>
          </cell>
          <cell r="H46" t="str">
            <v>严石林</v>
          </cell>
          <cell r="I46">
            <v>15924731822</v>
          </cell>
          <cell r="J46" t="str">
            <v>装货前联系收货人核实到场规格，货物最下面用方木垫下方便卸货</v>
          </cell>
          <cell r="K46" t="str">
            <v>JWDDCD2025050800080</v>
          </cell>
        </row>
        <row r="46">
          <cell r="M46" t="str">
            <v>ZTWM-CDGS-XS-2025-0059-宜宾兴港建材-宜宾冷链项目</v>
          </cell>
        </row>
        <row r="47">
          <cell r="A47" t="str">
            <v>HRB500E Φ18 12m</v>
          </cell>
          <cell r="B47" t="str">
            <v>螺纹钢</v>
          </cell>
        </row>
        <row r="47">
          <cell r="D47" t="str">
            <v>宜宾兴港三江新区长江工业园建设项目</v>
          </cell>
          <cell r="E47" t="str">
            <v>宜宾兴港三江新区长江工业园建设项目-3#8#土建</v>
          </cell>
          <cell r="F47" t="str">
            <v>德胜,泸钢,威钢,（不限品牌）</v>
          </cell>
          <cell r="G47" t="str">
            <v>(宜宾兴港三江新区长江工业园建设项目-3#8#土建)宜宾市翠屏区宜宾汽车零部件配套产业基地(纬五路南)</v>
          </cell>
          <cell r="H47" t="str">
            <v>严石林</v>
          </cell>
          <cell r="I47">
            <v>15924731822</v>
          </cell>
          <cell r="J47" t="str">
            <v>装货前联系收货人核实到场规格，货物最下面用方木垫下方便卸货</v>
          </cell>
          <cell r="K47" t="str">
            <v>JWDDCD2025050800080</v>
          </cell>
        </row>
        <row r="47">
          <cell r="M47" t="str">
            <v>ZTWM-CDGS-XS-2025-0059-宜宾兴港建材-宜宾冷链项目</v>
          </cell>
        </row>
        <row r="48">
          <cell r="A48" t="str">
            <v>HRB500E Φ20 12m</v>
          </cell>
          <cell r="B48" t="str">
            <v>螺纹钢</v>
          </cell>
        </row>
        <row r="48">
          <cell r="D48" t="str">
            <v>宜宾兴港三江新区长江工业园建设项目</v>
          </cell>
          <cell r="E48" t="str">
            <v>宜宾兴港三江新区长江工业园保障性租赁住房建设项目-1标</v>
          </cell>
          <cell r="F48" t="str">
            <v>德胜,泸钢</v>
          </cell>
          <cell r="G48" t="str">
            <v>(宜宾兴港三江新区长江工业园保障性租赁住房建设项目-1标)四川省宜宾市翠屏区永善路南段宜宾市三江新区长江工业园区</v>
          </cell>
          <cell r="H48" t="str">
            <v>刘鹏</v>
          </cell>
          <cell r="I48">
            <v>15528967666</v>
          </cell>
          <cell r="J48" t="str">
            <v>锈货不收，装货前联系收货人核实到场规格,没提前告知进场规格现场不给予接收</v>
          </cell>
          <cell r="K48" t="str">
            <v>JWDD2025070200010</v>
          </cell>
        </row>
        <row r="48">
          <cell r="M48" t="str">
            <v>ZTWM-CDYXGS-XS-2025-0014-宜宾兴港建材-三江新区长江工业园片区保障性租赁住房建设项目</v>
          </cell>
        </row>
        <row r="49">
          <cell r="A49" t="str">
            <v>HRB500E Φ22 12m</v>
          </cell>
          <cell r="B49" t="str">
            <v>螺纹钢</v>
          </cell>
        </row>
        <row r="49">
          <cell r="D49" t="str">
            <v>宜宾兴港三江新区长江工业园建设项目</v>
          </cell>
          <cell r="E49" t="str">
            <v>宜宾兴港三江新区长江工业园保障性租赁住房建设项目-2标</v>
          </cell>
          <cell r="F49" t="str">
            <v>德胜,泸钢</v>
          </cell>
          <cell r="G49" t="str">
            <v>(宜宾兴港三江新区长江工业园保障性租赁住房建设项目-2标)四川省宜宾市翠屏区永善路南段宜宾市三江新区长江工业园区</v>
          </cell>
          <cell r="H49" t="str">
            <v>刘鹏</v>
          </cell>
          <cell r="I49">
            <v>15528967666</v>
          </cell>
          <cell r="J49" t="str">
            <v>锈货不收，装货前联系收货人核实到场规格,没提前告知进场规格现场不给予接收</v>
          </cell>
          <cell r="K49" t="str">
            <v>JWDD2025070200010</v>
          </cell>
        </row>
        <row r="49">
          <cell r="M49" t="str">
            <v>ZTWM-CDYXGS-XS-2025-0014-宜宾兴港建材-三江新区长江工业园片区保障性租赁住房建设项目</v>
          </cell>
        </row>
        <row r="50">
          <cell r="A50" t="str">
            <v>HRB500E Φ25 12m</v>
          </cell>
          <cell r="B50" t="str">
            <v>螺纹钢</v>
          </cell>
        </row>
        <row r="50">
          <cell r="D50" t="str">
            <v>宜宾兴港三江新区长江工业园建设项目</v>
          </cell>
          <cell r="E50" t="str">
            <v>宜宾兴港三江新区长江工业园保障性租赁住房建设项目-土建</v>
          </cell>
          <cell r="F50" t="str">
            <v>德胜,泸钢</v>
          </cell>
          <cell r="G50" t="str">
            <v>(宜宾兴港三江新区长江工业园保障性租赁住房建设项目-土建)四川省宜宾市翠屏区永善路南段宜宾市三江新区长江工业园区</v>
          </cell>
          <cell r="H50" t="str">
            <v>刘鹏</v>
          </cell>
          <cell r="I50">
            <v>15528967666</v>
          </cell>
          <cell r="J50" t="str">
            <v>锈货不收，装货前联系收货人核实到场规格,没提前告知进场规格现场不给予接收</v>
          </cell>
          <cell r="K50" t="str">
            <v>JWDD2025070200010</v>
          </cell>
        </row>
        <row r="50">
          <cell r="M50" t="str">
            <v>ZTWM-CDYXGS-XS-2025-0014-宜宾兴港建材-三江新区长江工业园片区保障性租赁住房建设项目</v>
          </cell>
        </row>
        <row r="51">
          <cell r="A51" t="str">
            <v>HRB500E Φ28 12m</v>
          </cell>
          <cell r="B51" t="str">
            <v>螺纹钢</v>
          </cell>
        </row>
        <row r="51">
          <cell r="D51" t="str">
            <v>宜宾兴港三江新区长江工业园建设项目</v>
          </cell>
          <cell r="E51" t="str">
            <v>宜宾兴港三江新区长江工业园保障性租赁住房建设项目-边坡支护</v>
          </cell>
          <cell r="F51" t="str">
            <v>德胜,泸钢</v>
          </cell>
          <cell r="G51" t="str">
            <v>(宜宾兴港三江新区长江工业园保障性租赁住房建设项目-边坡支护)四川省宜宾市翠屏区永善路南段宜宾市三江新区长江工业园区</v>
          </cell>
          <cell r="H51" t="str">
            <v>刘鹏</v>
          </cell>
          <cell r="I51">
            <v>15528967666</v>
          </cell>
          <cell r="J51" t="str">
            <v>锈货不收，装货前联系收货人核实到场规格,没提前告知进场规格现场不给予接收</v>
          </cell>
          <cell r="K51" t="str">
            <v>JWDD2025070200010</v>
          </cell>
        </row>
        <row r="51">
          <cell r="M51" t="str">
            <v>ZTWM-CDYXGS-XS-2025-0014-宜宾兴港建材-三江新区长江工业园片区保障性租赁住房建设项目</v>
          </cell>
        </row>
        <row r="52">
          <cell r="A52" t="str">
            <v>HRB500E Φ32 12m</v>
          </cell>
          <cell r="B52" t="str">
            <v>螺纹钢</v>
          </cell>
        </row>
        <row r="52">
          <cell r="D52" t="str">
            <v>五冶建设成都怡心湖片区及龙泉驿医院等项目</v>
          </cell>
          <cell r="E52" t="str">
            <v>五冶建设龙泉芙蓉花语项目-1,3地块</v>
          </cell>
          <cell r="F52" t="str">
            <v>威钢,昆钢,达钢,重钢,成实,德胜,鄂钢,龙钢,酒钢</v>
          </cell>
          <cell r="G52" t="str">
            <v>(五冶建设龙泉芙蓉花语项目-1,3地块)龙泉驿区北川路双堰塘钓鱼东100米(北川路)</v>
          </cell>
          <cell r="H52" t="str">
            <v>董文学</v>
          </cell>
          <cell r="I52">
            <v>15828110575</v>
          </cell>
          <cell r="J52" t="str">
            <v>五冶建设送货单,4份材质书,锈货不收，项目名称：中冶成勘-成都安置房项目，装货前联系收货人核实到场规格,没提前告知进场规格现场不给予接收</v>
          </cell>
          <cell r="K52" t="str">
            <v>JWDDCD2025051800044</v>
          </cell>
        </row>
        <row r="52">
          <cell r="M52" t="str">
            <v>ZTWM-CDGS-XS-2025-0073-五冶天府-成都怡心湖片区及龙泉驿医院等项目</v>
          </cell>
        </row>
        <row r="53">
          <cell r="D53" t="str">
            <v>五冶建设成都怡心湖片区及龙泉驿医院等项目</v>
          </cell>
          <cell r="E53" t="str">
            <v>五冶建设龙泉芙蓉花语项目-2地块</v>
          </cell>
          <cell r="F53" t="str">
            <v>威钢,昆钢,达钢,重钢,成实,德胜,鄂钢,龙钢,酒钢</v>
          </cell>
          <cell r="G53" t="str">
            <v>(五冶建设龙泉芙蓉花语项目-2地块)龙泉驿区北川路双堰塘钓鱼东100米(北川路)</v>
          </cell>
          <cell r="H53" t="str">
            <v>白燕军</v>
          </cell>
          <cell r="I53">
            <v>15982002377</v>
          </cell>
          <cell r="J53" t="str">
            <v>五冶建设送货单,4份材质书,锈货不收，项目名称：中冶成勘-成都安置房项目，装货前联系收货人核实到场规格,没提前告知进场规格现场不给予接收</v>
          </cell>
          <cell r="K53" t="str">
            <v>JWDDCD2025051800044</v>
          </cell>
        </row>
        <row r="53">
          <cell r="M53" t="str">
            <v>ZTWM-CDGS-XS-2025-0073-五冶天府-成都怡心湖片区及龙泉驿医院等项目</v>
          </cell>
        </row>
        <row r="54">
          <cell r="D54" t="str">
            <v>五冶建设成都怡心湖片区及龙泉驿医院等项目</v>
          </cell>
          <cell r="E54" t="str">
            <v>五冶建设扩建艺体中学二期工程</v>
          </cell>
          <cell r="F54" t="str">
            <v>攀钢,川威,宝钢,达钢,成实,昆钢</v>
          </cell>
          <cell r="G54" t="str">
            <v>(五冶建设扩建艺体中学二期工程)四川省成都市双流区光荣路成都艺体中学南200米</v>
          </cell>
          <cell r="H54" t="str">
            <v>谢序强</v>
          </cell>
          <cell r="I54">
            <v>13458588232</v>
          </cell>
          <cell r="J54" t="str">
            <v>五冶建设送货单,一式6份材质书,锈货不收，项目名称：扩建艺体中学二期工程，装货前联系收货人核实到场规格,没提前告知进场规格现场不给予接收</v>
          </cell>
          <cell r="K54" t="str">
            <v>JWDDCD2025051800044</v>
          </cell>
        </row>
        <row r="54">
          <cell r="M54" t="str">
            <v>ZTWM-CDGS-XS-2025-0073-五冶天府-成都怡心湖片区及龙泉驿医院等项目</v>
          </cell>
        </row>
        <row r="55">
          <cell r="D55" t="str">
            <v>五冶建设成都怡心湖片区及龙泉驿医院等项目</v>
          </cell>
          <cell r="E55" t="str">
            <v>五冶建设成都国际铁路港多式联项目</v>
          </cell>
          <cell r="F55" t="str">
            <v>威钢、昆钢、达钢、重钢、成实、德胜、鄂钢、龙钢、酒钢等相同及以上标准和档次的其他品牌。送货前需报送品牌经项目业主确认方可送货。</v>
          </cell>
          <cell r="G55" t="str">
            <v>(五冶建设成都国际铁路港多式联项目)四川省成都市青白江区桂平大道成都中远海运陆港多式联运有限公司</v>
          </cell>
          <cell r="H55" t="str">
            <v>黄勇杰</v>
          </cell>
          <cell r="I55">
            <v>13880580196</v>
          </cell>
          <cell r="J55" t="str">
            <v>五冶建设送货单,4份材质书,锈货不收，装货前联系收货人核实到场规格,没提前告知进场规格现场不给予接收</v>
          </cell>
          <cell r="K55" t="str">
            <v>JWDDCD2025051800044</v>
          </cell>
        </row>
        <row r="55">
          <cell r="M55" t="str">
            <v>ZTWM-CDGS-XS-2025-0073-五冶天府-成都怡心湖片区及龙泉驿医院等项目</v>
          </cell>
        </row>
        <row r="56">
          <cell r="D56" t="str">
            <v>五冶建设成都怡心湖片区及龙泉驿医院等项目</v>
          </cell>
          <cell r="E56" t="str">
            <v>五冶建设师大附中外语校新建教学楼工程</v>
          </cell>
        </row>
        <row r="56">
          <cell r="G56" t="str">
            <v>(五冶建设师大附中外语校新建教学楼工程)四川省成都市成华区大观堰2号(四川师范大学附属中学外国语学校)</v>
          </cell>
          <cell r="H56" t="str">
            <v>蔡浩</v>
          </cell>
          <cell r="I56" t="str">
            <v>139 8088 0820</v>
          </cell>
          <cell r="J56" t="str">
            <v>五冶建设送货单,4份材质书,锈货不收，装货前联系收货人核实到场规格,没提前告知进场规格现场不给予接收</v>
          </cell>
          <cell r="K56" t="str">
            <v>JWDDCD2025051800044</v>
          </cell>
        </row>
        <row r="56">
          <cell r="M56" t="str">
            <v>ZTWM-CDGS-XS-2025-0073-五冶天府-成都怡心湖片区及龙泉驿医院等项目</v>
          </cell>
        </row>
        <row r="57">
          <cell r="D57" t="str">
            <v>五冶建设成都怡心湖片区及龙泉驿医院等项目</v>
          </cell>
          <cell r="E57" t="str">
            <v>五冶建设空港兴城怡心街道83亩项目</v>
          </cell>
          <cell r="F57" t="str">
            <v>威钢,达钢,德胜,龙钢</v>
          </cell>
          <cell r="G57" t="str">
            <v>(五冶建设空港兴城怡心街道83亩项目)成都市双流区怡心街道高峰社区一组剑和路一段空港兴城怡心街道83亩项目中国五冶项目部</v>
          </cell>
          <cell r="H57" t="str">
            <v>庞宇</v>
          </cell>
          <cell r="I57">
            <v>18384171007</v>
          </cell>
          <cell r="J57" t="str">
            <v>五冶建设送货单,（钢筋材质书、合格证随车送六份）每次进场的钢筋资料上尽量一个规格型号的材质书把进场数量体现，装货前联系收货人核实到场规格,没提前告知进场规格现场不给予接收</v>
          </cell>
          <cell r="K57" t="str">
            <v>JWDDCD2025051800044</v>
          </cell>
        </row>
        <row r="57">
          <cell r="M57" t="str">
            <v>ZTWM-CDGS-XS-2025-0073-五冶天府-成都怡心湖片区及龙泉驿医院等项目</v>
          </cell>
        </row>
        <row r="58">
          <cell r="D58" t="str">
            <v>武汉电气化局成达万高铁强电项目</v>
          </cell>
          <cell r="E58" t="str">
            <v>武汉电气化局成达万高铁强电项目-达州主城区</v>
          </cell>
          <cell r="F58" t="str">
            <v>不限</v>
          </cell>
          <cell r="G58" t="str">
            <v>(武汉电气化局成达万高铁强电项目-达州主城区)四川省达州市达川区斌郎街道四川省达州市达川区洞洞湾256米</v>
          </cell>
          <cell r="H58" t="str">
            <v>余凡</v>
          </cell>
          <cell r="I58">
            <v>18228076992</v>
          </cell>
          <cell r="J58" t="str">
            <v>锈货不收！！下雨天钢筋没盖篷布不收！！，装货前联系收货人核实到场规格,没提前告知进场规格现场不给予接收</v>
          </cell>
          <cell r="K58" t="str">
            <v>JWDDCD2025062200016</v>
          </cell>
        </row>
        <row r="58">
          <cell r="M58" t="str">
            <v>ZTWM-CDGS-XS-2025-0033-中铁武汉电气化局集团有限公司成达万高速铁路强电工程项目</v>
          </cell>
        </row>
        <row r="59">
          <cell r="D59" t="str">
            <v>武汉电气化局成达万高铁强电项目</v>
          </cell>
          <cell r="E59" t="str">
            <v>武汉电气化局成达万高铁强电项目-达州主城区-达州南站</v>
          </cell>
          <cell r="F59" t="str">
            <v>不限</v>
          </cell>
          <cell r="G59" t="str">
            <v>(武汉电气化局成达万高铁强电项目-达州主城区-达州南站)四川省达州市达川区达州南站</v>
          </cell>
          <cell r="H59" t="str">
            <v>杨人志</v>
          </cell>
          <cell r="I59">
            <v>18782679099</v>
          </cell>
          <cell r="J59" t="str">
            <v>锈货不收！！下雨天钢筋没盖篷布不收！！，装货前联系收货人核实到场规格,没提前告知进场规格现场不给予接收</v>
          </cell>
          <cell r="K59" t="str">
            <v>JWDDCD2025062200016</v>
          </cell>
        </row>
        <row r="59">
          <cell r="M59" t="str">
            <v>ZTWM-CDGS-XS-2025-0033-中铁武汉电气化局集团有限公司成达万高速铁路强电工程项目</v>
          </cell>
        </row>
        <row r="60">
          <cell r="D60" t="str">
            <v>武汉电气化局成达万高铁强电项目</v>
          </cell>
          <cell r="E60" t="str">
            <v>武汉电气化局成达万高铁强电项目-开江县</v>
          </cell>
          <cell r="F60" t="str">
            <v>不限</v>
          </cell>
          <cell r="G60" t="str">
            <v>(武汉电气化局成达万高铁强电项目-开江县)四川省达州市达川区斌郎街道四川省达州市达川区洞洞湾256米</v>
          </cell>
          <cell r="H60" t="str">
            <v>余凡</v>
          </cell>
          <cell r="I60">
            <v>18228076992</v>
          </cell>
          <cell r="J60" t="str">
            <v>锈货不收！！下雨天钢筋没盖篷布不收！！，装货前联系收货人核实到场规格,没提前告知进场规格现场不给予接收</v>
          </cell>
          <cell r="K60" t="str">
            <v>JWDDCD2025062200016</v>
          </cell>
        </row>
        <row r="60">
          <cell r="M60" t="str">
            <v>ZTWM-CDGS-XS-2025-0033-中铁武汉电气化局集团有限公司成达万高速铁路强电工程项目</v>
          </cell>
        </row>
        <row r="61">
          <cell r="D61" t="str">
            <v>武汉电气化局成达万高铁强电项目</v>
          </cell>
          <cell r="E61" t="str">
            <v>武汉电气化局成达万高铁强电项目-渠县</v>
          </cell>
          <cell r="F61" t="str">
            <v>不限</v>
          </cell>
          <cell r="G61" t="str">
            <v>(武汉电气化局成达万高铁强电项目-渠县)四川省达州市渠县渠北镇雷家湾渠县北站旁</v>
          </cell>
          <cell r="H61" t="str">
            <v>刘频</v>
          </cell>
          <cell r="I61">
            <v>18779627939</v>
          </cell>
          <cell r="J61" t="str">
            <v>锈货不收！！下雨天钢筋没盖篷布不收！！，装货前联系收货人核实到场规格,没提前告知进场规格现场不给予接收</v>
          </cell>
          <cell r="K61" t="str">
            <v>JWDDCD2025062200016</v>
          </cell>
        </row>
        <row r="61">
          <cell r="M61" t="str">
            <v>ZTWM-CDGS-XS-2025-0033-中铁武汉电气化局集团有限公司成达万高速铁路强电工程项目</v>
          </cell>
        </row>
        <row r="62">
          <cell r="D62" t="str">
            <v>武汉电气化局成达万高铁强电项目</v>
          </cell>
          <cell r="E62" t="str">
            <v>武汉电气化局成达万高铁强电项目-重庆开州</v>
          </cell>
          <cell r="F62" t="str">
            <v>不限</v>
          </cell>
          <cell r="G62" t="str">
            <v>(武汉电气化局成达万高铁强电项目-重庆开州)四川省达州市达川区斌郎街道四川省达州市达川区洞洞湾256米</v>
          </cell>
          <cell r="H62" t="str">
            <v>余凡</v>
          </cell>
          <cell r="I62">
            <v>18228076992</v>
          </cell>
          <cell r="J62" t="str">
            <v>锈货不收！！下雨天钢筋没盖篷布不收！！，装货前联系收货人核实到场规格,没提前告知进场规格现场不给予接收</v>
          </cell>
          <cell r="K62" t="str">
            <v>JWDDCD2025062200016</v>
          </cell>
        </row>
        <row r="62">
          <cell r="M62" t="str">
            <v>ZTWM-CDGS-XS-2025-0033-中铁武汉电气化局集团有限公司成达万高速铁路强电工程项目</v>
          </cell>
        </row>
        <row r="63">
          <cell r="D63" t="str">
            <v>武汉电气化局成达万高铁强电项目</v>
          </cell>
          <cell r="E63" t="str">
            <v>武汉电气化局成达万高铁强电项目-南充营山</v>
          </cell>
          <cell r="F63" t="str">
            <v>不限</v>
          </cell>
          <cell r="G63" t="str">
            <v>(武汉电气化局成达万高铁强电项目-南充营山)四川省南充市营山县保真路景阳名城南50米(保真路东)</v>
          </cell>
          <cell r="H63" t="str">
            <v>周开亮</v>
          </cell>
          <cell r="I63">
            <v>18381485052</v>
          </cell>
          <cell r="J63" t="str">
            <v>锈货不收！！下雨天钢筋没盖篷布不收！！，装货前联系收货人核实到场规格,没提前告知进场规格现场不给予接收</v>
          </cell>
          <cell r="K63" t="str">
            <v>JWDDCD2025062200016</v>
          </cell>
        </row>
        <row r="63">
          <cell r="M63" t="str">
            <v>ZTWM-CDGS-XS-2025-0033-中铁武汉电气化局集团有限公司成达万高速铁路强电工程项目</v>
          </cell>
        </row>
        <row r="64">
          <cell r="D64" t="str">
            <v>中铁三局集团西渝高铁康渝段站房四标工程</v>
          </cell>
          <cell r="E64" t="str">
            <v>中铁三局集团西渝高铁康渝段站房四标工程</v>
          </cell>
          <cell r="F64" t="str">
            <v>不限</v>
          </cell>
          <cell r="G64" t="str">
            <v>(中铁三局集团西渝高铁康渝段站房四标工程)重庆市九龙坡区华祥支路与华祥路交叉口重庆建工重庆西站TOD项目部</v>
          </cell>
          <cell r="H64" t="str">
            <v>卢庆江</v>
          </cell>
          <cell r="I64">
            <v>18883488177</v>
          </cell>
        </row>
        <row r="64">
          <cell r="K64" t="str">
            <v>JWDDCD2025071500024</v>
          </cell>
        </row>
        <row r="64">
          <cell r="M64" t="str">
            <v>ZTWM-CDGS-XS-2025-0029-中铁三局集团有限公司-西渝高铁康渝段站房四标项目</v>
          </cell>
        </row>
        <row r="65">
          <cell r="D65" t="str">
            <v>乐山市校地共建产教融合基地配套设施项目（一、二标段）</v>
          </cell>
          <cell r="E65" t="str">
            <v>乐山市校地共建产教融合基地建设项目一标段</v>
          </cell>
          <cell r="F65" t="str">
            <v>成实,德胜</v>
          </cell>
          <cell r="G65" t="str">
            <v>(乐山市校地共建产教融合基地建设项目一标段)四川省乐山市市中区苏稽镇周山嘴</v>
          </cell>
          <cell r="H65" t="str">
            <v>范增云</v>
          </cell>
          <cell r="I65">
            <v>13668153241</v>
          </cell>
          <cell r="J65" t="str">
            <v>提前联系到场规格及数量</v>
          </cell>
        </row>
        <row r="66">
          <cell r="D66" t="str">
            <v>乐山市校地共建产教融合基地配套设施项目（一、二标段）</v>
          </cell>
          <cell r="E66" t="str">
            <v>乐山市校地共建产教融合基地建设项目二标段</v>
          </cell>
          <cell r="F66" t="str">
            <v>成实,德胜</v>
          </cell>
          <cell r="G66" t="str">
            <v>(乐山市校地共建产教融合基地建设项目二标段)四川省乐山市市中区苏稽镇</v>
          </cell>
          <cell r="H66" t="str">
            <v>彭江涛</v>
          </cell>
          <cell r="I66">
            <v>13990276572</v>
          </cell>
          <cell r="J66" t="str">
            <v>提前联系到场规格及数量</v>
          </cell>
        </row>
        <row r="67">
          <cell r="D67" t="str">
            <v>五冶钢构南充医学科学产业园建设项目</v>
          </cell>
          <cell r="E67" t="str">
            <v>五冶钢构医学科学产业园建设项目房建一部-二标（3-3）</v>
          </cell>
          <cell r="F67" t="str">
            <v>攀成钢,威钢,昆钢,龙钢,德胜,成实,达钢,鞍钢,宝钢,酒钢,冷钢</v>
          </cell>
          <cell r="G67" t="str">
            <v>(五冶钢构医学科学产业园建设项目房建一部-二标（3-3）)四川省南充市顺庆区搬罾街道学府大道二段</v>
          </cell>
          <cell r="H67" t="str">
            <v>胡泽宇</v>
          </cell>
          <cell r="I67">
            <v>18141337338</v>
          </cell>
          <cell r="J67" t="str">
            <v>送货单：送货单位：南充思临新材料科技有限公司,收货单位：五冶集团川北(南充)建设有限公司,项目名称：南充医学科学产业园,送货车型13米,装货前联系收货人核实到场规格</v>
          </cell>
          <cell r="K67" t="str">
            <v>JWDDCD2025051000019</v>
          </cell>
        </row>
        <row r="67">
          <cell r="M67" t="str">
            <v>ZTWM-CDGS-XS-2024-0248-五冶钢构-南充市医学院项目</v>
          </cell>
        </row>
        <row r="68">
          <cell r="D68" t="str">
            <v>五冶钢构南充医学科学产业园建设项目</v>
          </cell>
          <cell r="E68" t="str">
            <v>五冶钢构医学科学产业园建设项目房建一部-三标（2-1）</v>
          </cell>
          <cell r="F68" t="str">
            <v>攀成钢,威钢,昆钢,龙钢,德胜,成实,达钢,鞍钢,宝钢,酒钢,冷钢</v>
          </cell>
          <cell r="G68" t="str">
            <v>(五冶钢构医学科学产业园建设项目房建一部-三标（2-1）)四川省南充市顺庆区搬罾街道学府大道二段</v>
          </cell>
          <cell r="H68" t="str">
            <v>胡泽宇</v>
          </cell>
          <cell r="I68">
            <v>18141337338</v>
          </cell>
          <cell r="J68" t="str">
            <v>送货单：送货单位：南充思临新材料科技有限公司,收货单位：五冶集团川北(南充)建设有限公司,项目名称：南充医学科学产业园,送货车型13米,装货前联系收货人核实到场规格</v>
          </cell>
          <cell r="K68" t="str">
            <v>JWDDCD2025051000019</v>
          </cell>
        </row>
        <row r="68">
          <cell r="M68" t="str">
            <v>ZTWM-CDGS-XS-2024-0248-五冶钢构-南充市医学院项目</v>
          </cell>
        </row>
        <row r="69">
          <cell r="D69" t="str">
            <v>五冶钢构南充医学科学产业园建设项目</v>
          </cell>
          <cell r="E69" t="str">
            <v>五冶钢构医学科学产业园建设项目房建一部-三标（2-2）</v>
          </cell>
          <cell r="F69" t="str">
            <v>攀成钢,威钢,昆钢,龙钢,德胜,成实,达钢,鞍钢,宝钢,酒钢,冷钢</v>
          </cell>
          <cell r="G69" t="str">
            <v>(五冶钢构医学科学产业园建设项目房建一部-三标（2-2）)四川省南充市顺庆区搬罾街道学府大道二段</v>
          </cell>
          <cell r="H69" t="str">
            <v>胡泽宇</v>
          </cell>
          <cell r="I69">
            <v>18141337338</v>
          </cell>
          <cell r="J69" t="str">
            <v>送货单：送货单位：南充思临新材料科技有限公司,收货单位：五冶集团川北(南充)建设有限公司,项目名称：南充医学科学产业园,送货车型13米,装货前联系收货人核实到场规格</v>
          </cell>
          <cell r="K69" t="str">
            <v>JWDDCD2025051000019</v>
          </cell>
        </row>
        <row r="69">
          <cell r="M69" t="str">
            <v>ZTWM-CDGS-XS-2024-0248-五冶钢构-南充市医学院项目</v>
          </cell>
        </row>
        <row r="70">
          <cell r="D70" t="str">
            <v>五冶钢构南充医学科学产业园建设项目</v>
          </cell>
          <cell r="E70" t="str">
            <v>五冶钢构医学科学产业园建设项目房建一部-三标（2-3）</v>
          </cell>
          <cell r="F70" t="str">
            <v>攀成钢,威钢,昆钢,龙钢,德胜,成实,达钢,鞍钢,宝钢,酒钢,冷钢</v>
          </cell>
          <cell r="G70" t="str">
            <v>(五冶钢构医学科学产业园建设项目房建一部-三标（2-3）)四川省南充市顺庆区搬罾街道学府大道二段</v>
          </cell>
          <cell r="H70" t="str">
            <v>胡泽宇</v>
          </cell>
          <cell r="I70">
            <v>18141337338</v>
          </cell>
          <cell r="J70" t="str">
            <v>送货单：送货单位：南充思临新材料科技有限公司,收货单位：五冶集团川北(南充)建设有限公司,项目名称：南充医学科学产业园,送货车型13米,装货前联系收货人核实到场规格</v>
          </cell>
          <cell r="K70" t="str">
            <v>JWDDCD2025051000019</v>
          </cell>
        </row>
        <row r="70">
          <cell r="M70" t="str">
            <v>ZTWM-CDGS-XS-2024-0248-五冶钢构-南充市医学院项目</v>
          </cell>
        </row>
        <row r="71">
          <cell r="D71" t="str">
            <v>五冶钢构南充医学科学产业园建设项目</v>
          </cell>
          <cell r="E71" t="str">
            <v>五冶钢构医学科学产业园建设项目房建一部-四标（3-4）</v>
          </cell>
          <cell r="F71" t="str">
            <v>攀成钢,威钢,昆钢,龙钢,德胜,成实,达钢,鞍钢,宝钢,酒钢,冷钢</v>
          </cell>
          <cell r="G71" t="str">
            <v>(五冶钢构医学科学产业园建设项目房建一部-四标（3-4）)四川省南充市顺庆区搬罾街道学府大道二段</v>
          </cell>
          <cell r="H71" t="str">
            <v>胡泽宇</v>
          </cell>
          <cell r="I71">
            <v>18141337338</v>
          </cell>
          <cell r="J71" t="str">
            <v>送货单：送货单位：南充思临新材料科技有限公司,收货单位：五冶集团川北(南充)建设有限公司,项目名称：南充医学科学产业园,送货车型13米,装货前联系收货人核实到场规格</v>
          </cell>
          <cell r="K71" t="str">
            <v>JWDDCD2025051000019</v>
          </cell>
        </row>
        <row r="71">
          <cell r="M71" t="str">
            <v>ZTWM-CDGS-XS-2024-0248-五冶钢构-南充市医学院项目</v>
          </cell>
        </row>
        <row r="72">
          <cell r="D72" t="str">
            <v>五冶钢构南充医学科学产业园建设项目</v>
          </cell>
          <cell r="E72" t="str">
            <v>五冶钢构医学科学产业园建设项目房建一部-四标（3-5）</v>
          </cell>
          <cell r="F72" t="str">
            <v>攀成钢,威钢,昆钢,龙钢,德胜,成实,达钢,鞍钢,宝钢,酒钢,冷钢</v>
          </cell>
          <cell r="G72" t="str">
            <v>(五冶钢构医学科学产业园建设项目房建一部-四标（3-5）)四川省南充市顺庆区搬罾街道学府大道二段</v>
          </cell>
          <cell r="H72" t="str">
            <v>胡泽宇</v>
          </cell>
          <cell r="I72">
            <v>18141337338</v>
          </cell>
          <cell r="J72" t="str">
            <v>送货单：送货单位：南充思临新材料科技有限公司,收货单位：五冶集团川北(南充)建设有限公司,项目名称：南充医学科学产业园,送货车型13米,装货前联系收货人核实到场规格</v>
          </cell>
          <cell r="K72" t="str">
            <v>JWDDCD2025051000019</v>
          </cell>
        </row>
        <row r="72">
          <cell r="M72" t="str">
            <v>ZTWM-CDGS-XS-2024-0248-五冶钢构-南充市医学院项目</v>
          </cell>
        </row>
        <row r="73">
          <cell r="D73" t="str">
            <v>五冶钢构南充医学科学产业园建设项目</v>
          </cell>
          <cell r="E73" t="str">
            <v>五冶钢构医学科学产业园建设项目房建一部-四标（3-6）</v>
          </cell>
          <cell r="F73" t="str">
            <v>攀成钢,威钢,昆钢,龙钢,德胜,成实,达钢,鞍钢,宝钢,酒钢,冷钢</v>
          </cell>
          <cell r="G73" t="str">
            <v>(五冶钢构医学科学产业园建设项目房建一部-四标（3-6）)四川省南充市顺庆区搬罾街道学府大道二段</v>
          </cell>
          <cell r="H73" t="str">
            <v>胡泽宇</v>
          </cell>
          <cell r="I73">
            <v>18141337338</v>
          </cell>
          <cell r="J73" t="str">
            <v>送货单：送货单位：南充思临新材料科技有限公司,收货单位：五冶集团川北(南充)建设有限公司,项目名称：南充医学科学产业园,送货车型13米,装货前联系收货人核实到场规格</v>
          </cell>
          <cell r="K73" t="str">
            <v>JWDDCD2025051000019</v>
          </cell>
        </row>
        <row r="73">
          <cell r="M73" t="str">
            <v>ZTWM-CDGS-XS-2024-0248-五冶钢构-南充市医学院项目</v>
          </cell>
        </row>
        <row r="74">
          <cell r="D74" t="str">
            <v>五冶钢构南充医学科学产业园建设项目</v>
          </cell>
          <cell r="E74" t="str">
            <v>五冶钢构医学科学产业园建设项目房建一部-四标（3-7）</v>
          </cell>
          <cell r="F74" t="str">
            <v>攀成钢,威钢,昆钢,龙钢,德胜,成实,达钢,鞍钢,宝钢,酒钢,冷钢</v>
          </cell>
          <cell r="G74" t="str">
            <v>(五冶钢构医学科学产业园建设项目房建一部-四标（3-7）)四川省南充市顺庆区搬罾街道学府大道二段</v>
          </cell>
          <cell r="H74" t="str">
            <v>胡泽宇</v>
          </cell>
          <cell r="I74">
            <v>18141337338</v>
          </cell>
          <cell r="J74" t="str">
            <v>送货单：送货单位：南充思临新材料科技有限公司,收货单位：五冶集团川北(南充)建设有限公司,项目名称：南充医学科学产业园,送货车型13米,装货前联系收货人核实到场规格</v>
          </cell>
          <cell r="K74" t="str">
            <v>JWDDCD2025051000019</v>
          </cell>
        </row>
        <row r="74">
          <cell r="M74" t="str">
            <v>ZTWM-CDGS-XS-2024-0248-五冶钢构-南充市医学院项目</v>
          </cell>
        </row>
        <row r="75">
          <cell r="D75" t="str">
            <v>五冶钢构南充医学科学产业园建设项目</v>
          </cell>
          <cell r="E75" t="str">
            <v>五冶钢构医学科学产业园建设项目房建一部-五标（校医院6-1）</v>
          </cell>
          <cell r="F75" t="str">
            <v>攀成钢,威钢,昆钢,龙钢,德胜,成实,达钢,鞍钢,宝钢,酒钢,冷钢</v>
          </cell>
          <cell r="G75" t="str">
            <v>(五冶钢构医学科学产业园建设项目房建一部-五标（校医院6-1）)四川省南充市顺庆区搬罾街道学府大道二段</v>
          </cell>
          <cell r="H75" t="str">
            <v>胡泽宇</v>
          </cell>
          <cell r="I75">
            <v>18141337338</v>
          </cell>
          <cell r="J75" t="str">
            <v>送货单：送货单位：南充思临新材料科技有限公司,收货单位：五冶集团川北(南充)建设有限公司,项目名称：南充医学科学产业园,送货车型13米,装货前联系收货人核实到场规格</v>
          </cell>
          <cell r="K75" t="str">
            <v>JWDDCD2025051000019</v>
          </cell>
        </row>
        <row r="75">
          <cell r="M75" t="str">
            <v>ZTWM-CDGS-XS-2024-0248-五冶钢构-南充市医学院项目</v>
          </cell>
        </row>
        <row r="76">
          <cell r="D76" t="str">
            <v>五冶钢构南充医学科学产业园建设项目</v>
          </cell>
          <cell r="E76" t="str">
            <v>五冶钢构医学科学产业园建设项目房建一部-六标（3-1）</v>
          </cell>
          <cell r="F76" t="str">
            <v>攀成钢,威钢,昆钢,龙钢,德胜,成实,达钢,鞍钢,宝钢,酒钢,冷钢</v>
          </cell>
          <cell r="G76" t="str">
            <v>(五冶钢构医学科学产业园建设项目房建一部-六标（3-1）)四川省南充市顺庆区搬罾街道学府大道二段</v>
          </cell>
          <cell r="H76" t="str">
            <v>胡泽宇</v>
          </cell>
          <cell r="I76">
            <v>18141337338</v>
          </cell>
          <cell r="J76" t="str">
            <v>送货单：送货单位：南充思临新材料科技有限公司,收货单位：五冶集团川北(南充)建设有限公司,项目名称：南充医学科学产业园,送货车型13米,装货前联系收货人核实到场规格</v>
          </cell>
          <cell r="K76" t="str">
            <v>JWDDCD2025051000019</v>
          </cell>
        </row>
        <row r="76">
          <cell r="M76" t="str">
            <v>ZTWM-CDGS-XS-2024-0248-五冶钢构-南充市医学院项目</v>
          </cell>
        </row>
        <row r="77">
          <cell r="D77" t="str">
            <v>五冶钢构南充医学科学产业园建设项目</v>
          </cell>
          <cell r="E77" t="str">
            <v>五冶钢构医学科学产业园建设项目房建二部-一标（1-3）</v>
          </cell>
          <cell r="F77" t="str">
            <v>攀成钢,威钢,昆钢,龙钢,德胜,成实,达钢,鞍钢,宝钢,酒钢,冷钢</v>
          </cell>
          <cell r="G77" t="str">
            <v>(五冶钢构医学科学产业园建设项目房建二部-一标（1-3）)四川省南充市顺庆区搬罾街道学府大道二段</v>
          </cell>
          <cell r="H77" t="str">
            <v>安南</v>
          </cell>
          <cell r="I77">
            <v>19950525030</v>
          </cell>
          <cell r="J77" t="str">
            <v>送货单：送货单位：南充思临新材料科技有限公司,收货单位：五冶集团川北(南充)建设有限公司,项目名称：南充医学科学产业园,送货车型13米,装货前联系收货人核实到场规格</v>
          </cell>
          <cell r="K77" t="str">
            <v>JWDDCD2025051000019</v>
          </cell>
        </row>
        <row r="77">
          <cell r="M77" t="str">
            <v>ZTWM-CDGS-XS-2024-0248-五冶钢构-南充市医学院项目</v>
          </cell>
        </row>
        <row r="78">
          <cell r="D78" t="str">
            <v>五冶钢构南充医学科学产业园建设项目</v>
          </cell>
          <cell r="E78" t="str">
            <v>五冶钢构医学科学产业园建设项目房建二部-一标（1-4）</v>
          </cell>
          <cell r="F78" t="str">
            <v>攀成钢,威钢,昆钢,龙钢,德胜,成实,达钢,鞍钢,宝钢,酒钢,冷钢</v>
          </cell>
          <cell r="G78" t="str">
            <v>(五冶钢构医学科学产业园建设项目房建二部-一标（1-4）)四川省南充市顺庆区搬罾街道学府大道二段</v>
          </cell>
          <cell r="H78" t="str">
            <v>安南</v>
          </cell>
          <cell r="I78">
            <v>19950525030</v>
          </cell>
          <cell r="J78" t="str">
            <v>送货单：送货单位：南充思临新材料科技有限公司,收货单位：五冶集团川北(南充)建设有限公司,项目名称：南充医学科学产业园,送货车型13米,装货前联系收货人核实到场规格</v>
          </cell>
          <cell r="K78" t="str">
            <v>JWDDCD2025051000019</v>
          </cell>
        </row>
        <row r="78">
          <cell r="M78" t="str">
            <v>ZTWM-CDGS-XS-2024-0248-五冶钢构-南充市医学院项目</v>
          </cell>
        </row>
        <row r="79">
          <cell r="D79" t="str">
            <v>五冶钢构南充医学科学产业园建设项目</v>
          </cell>
          <cell r="E79" t="str">
            <v>五冶钢构医学科学产业园建设项目房建二部-一标（1-6）</v>
          </cell>
          <cell r="F79" t="str">
            <v>攀成钢,威钢,昆钢,龙钢,德胜,成实,达钢,鞍钢,宝钢,酒钢,冷钢</v>
          </cell>
          <cell r="G79" t="str">
            <v>(五冶钢构医学科学产业园建设项目房建二部-一标（1-6）)四川省南充市顺庆区搬罾街道学府大道二段</v>
          </cell>
          <cell r="H79" t="str">
            <v>安南</v>
          </cell>
          <cell r="I79">
            <v>19950525030</v>
          </cell>
          <cell r="J79" t="str">
            <v>送货单：送货单位：南充思临新材料科技有限公司,收货单位：五冶集团川北(南充)建设有限公司,项目名称：南充医学科学产业园,送货车型13米,装货前联系收货人核实到场规格</v>
          </cell>
          <cell r="K79" t="str">
            <v>JWDDCD2025051000019</v>
          </cell>
        </row>
        <row r="79">
          <cell r="M79" t="str">
            <v>ZTWM-CDGS-XS-2024-0248-五冶钢构-南充市医学院项目</v>
          </cell>
        </row>
        <row r="80">
          <cell r="D80" t="str">
            <v>五冶钢构南充医学科学产业园建设项目</v>
          </cell>
          <cell r="E80" t="str">
            <v>五冶钢构医学科学产业园建设项目房建二部-一标（1-7）</v>
          </cell>
          <cell r="F80" t="str">
            <v>攀成钢,威钢,昆钢,龙钢,德胜,成实,达钢,鞍钢,宝钢,酒钢,冷钢</v>
          </cell>
          <cell r="G80" t="str">
            <v>(五冶钢构医学科学产业园建设项目房建二部-一标（1-7）)四川省南充市顺庆区搬罾街道学府大道二段</v>
          </cell>
          <cell r="H80" t="str">
            <v>安南</v>
          </cell>
          <cell r="I80">
            <v>19950525030</v>
          </cell>
          <cell r="J80" t="str">
            <v>送货单：送货单位：南充思临新材料科技有限公司,收货单位：五冶集团川北(南充)建设有限公司,项目名称：南充医学科学产业园,送货车型13米,装货前联系收货人核实到场规格</v>
          </cell>
          <cell r="K80" t="str">
            <v>JWDDCD2025051000019</v>
          </cell>
        </row>
        <row r="80">
          <cell r="M80" t="str">
            <v>ZTWM-CDGS-XS-2024-0248-五冶钢构-南充市医学院项目</v>
          </cell>
        </row>
        <row r="81">
          <cell r="D81" t="str">
            <v>五冶钢构南充医学科学产业园建设项目</v>
          </cell>
          <cell r="E81" t="str">
            <v>五冶钢构医学科学产业园建设项目房建二部-二标（图情信息中心1-1）</v>
          </cell>
          <cell r="F81" t="str">
            <v>攀成钢,威钢,昆钢,龙钢,德胜,成实,达钢,鞍钢,宝钢,酒钢,冷钢</v>
          </cell>
          <cell r="G81" t="str">
            <v>(五冶钢构医学科学产业园建设项目房建二部-二标（图情信息中心1-1）)四川省南充市顺庆区搬罾街道学府大道二段</v>
          </cell>
          <cell r="H81" t="str">
            <v>安南</v>
          </cell>
          <cell r="I81">
            <v>19950525030</v>
          </cell>
          <cell r="J81" t="str">
            <v>送货单：送货单位：南充思临新材料科技有限公司,收货单位：五冶集团川北(南充)建设有限公司,项目名称：南充医学科学产业园,送货车型13米,装货前联系收货人核实到场规格</v>
          </cell>
          <cell r="K81" t="str">
            <v>JWDDCD2025051000019</v>
          </cell>
        </row>
        <row r="81">
          <cell r="M81" t="str">
            <v>ZTWM-CDGS-XS-2024-0248-五冶钢构-南充市医学院项目</v>
          </cell>
        </row>
        <row r="82">
          <cell r="D82" t="str">
            <v>五冶钢构南充医学科学产业园建设项目</v>
          </cell>
          <cell r="E82" t="str">
            <v>五冶钢构医学科学产业园建设项目房建二部-三标（1-2）</v>
          </cell>
          <cell r="F82" t="str">
            <v>攀成钢,威钢,昆钢,龙钢,德胜,成实,达钢,鞍钢,宝钢,酒钢,冷钢</v>
          </cell>
          <cell r="G82" t="str">
            <v>(五冶钢构医学科学产业园建设项目房建二部-三标（1-2）)四川省南充市顺庆区搬罾街道学府大道二段</v>
          </cell>
          <cell r="H82" t="str">
            <v>安南</v>
          </cell>
          <cell r="I82">
            <v>19950525030</v>
          </cell>
          <cell r="J82" t="str">
            <v>送货单：送货单位：南充思临新材料科技有限公司,收货单位：五冶集团川北(南充)建设有限公司,项目名称：南充医学科学产业园,送货车型13米,装货前联系收货人核实到场规格</v>
          </cell>
          <cell r="K82" t="str">
            <v>JWDDCD2025051000019</v>
          </cell>
        </row>
        <row r="82">
          <cell r="M82" t="str">
            <v>ZTWM-CDGS-XS-2024-0248-五冶钢构-南充市医学院项目</v>
          </cell>
        </row>
        <row r="83">
          <cell r="D83" t="str">
            <v>五冶钢构南充医学科学产业园建设项目</v>
          </cell>
          <cell r="E83" t="str">
            <v>五冶钢构医学科学产业园建设项目房建二部-三标（1-5）</v>
          </cell>
          <cell r="F83" t="str">
            <v>攀成钢,威钢,昆钢,龙钢,德胜,成实,达钢,鞍钢,宝钢,酒钢,冷钢</v>
          </cell>
          <cell r="G83" t="str">
            <v>(五冶钢构医学科学产业园建设项目房建二部-三标（1-5）)四川省南充市顺庆区搬罾街道学府大道二段</v>
          </cell>
          <cell r="H83" t="str">
            <v>安南</v>
          </cell>
          <cell r="I83">
            <v>19950525030</v>
          </cell>
          <cell r="J83" t="str">
            <v>送货单：送货单位：南充思临新材料科技有限公司,收货单位：五冶集团川北(南充)建设有限公司,项目名称：南充医学科学产业园,送货车型13米,装货前联系收货人核实到场规格</v>
          </cell>
          <cell r="K83" t="str">
            <v>JWDDCD2025051000019</v>
          </cell>
        </row>
        <row r="83">
          <cell r="M83" t="str">
            <v>ZTWM-CDGS-XS-2024-0248-五冶钢构-南充市医学院项目</v>
          </cell>
        </row>
        <row r="84">
          <cell r="D84" t="str">
            <v>五冶钢构南充医学科学产业园建设项目</v>
          </cell>
          <cell r="E84" t="str">
            <v>五冶钢构医学科学产业园建设项目房建二部-三标（5-1）</v>
          </cell>
          <cell r="F84" t="str">
            <v>攀成钢,威钢,昆钢,龙钢,德胜,成实,达钢,鞍钢,宝钢,酒钢,冷钢</v>
          </cell>
          <cell r="G84" t="str">
            <v>(五冶钢构医学科学产业园建设项目房建二部-三标（5-1）)四川省南充市顺庆区搬罾街道学府大道二段</v>
          </cell>
          <cell r="H84" t="str">
            <v>安南</v>
          </cell>
          <cell r="I84">
            <v>19950525030</v>
          </cell>
          <cell r="J84" t="str">
            <v>送货单：送货单位：南充思临新材料科技有限公司,收货单位：五冶集团川北(南充)建设有限公司,项目名称：南充医学科学产业园,送货车型13米,装货前联系收货人核实到场规格</v>
          </cell>
          <cell r="K84" t="str">
            <v>JWDDCD2025051000019</v>
          </cell>
        </row>
        <row r="84">
          <cell r="M84" t="str">
            <v>ZTWM-CDGS-XS-2024-0248-五冶钢构-南充市医学院项目</v>
          </cell>
        </row>
        <row r="85">
          <cell r="D85" t="str">
            <v>五冶钢构南充医学科学产业园建设项目</v>
          </cell>
          <cell r="E85" t="str">
            <v>五冶钢构医学科学产业园建设项目房建二部-三标（5-2）</v>
          </cell>
          <cell r="F85" t="str">
            <v>攀成钢,威钢,昆钢,龙钢,德胜,成实,达钢,鞍钢,宝钢,酒钢,冷钢</v>
          </cell>
          <cell r="G85" t="str">
            <v>(五冶钢构医学科学产业园建设项目房建二部-三标（5-2）)四川省南充市顺庆区搬罾街道学府大道二段</v>
          </cell>
          <cell r="H85" t="str">
            <v>安南</v>
          </cell>
          <cell r="I85">
            <v>19950525030</v>
          </cell>
          <cell r="J85" t="str">
            <v>送货单：送货单位：南充思临新材料科技有限公司,收货单位：五冶集团川北(南充)建设有限公司,项目名称：南充医学科学产业园,送货车型13米,装货前联系收货人核实到场规格</v>
          </cell>
          <cell r="K85" t="str">
            <v>JWDDCD2025051000019</v>
          </cell>
        </row>
        <row r="85">
          <cell r="M85" t="str">
            <v>ZTWM-CDGS-XS-2024-0248-五冶钢构-南充市医学院项目</v>
          </cell>
        </row>
        <row r="86">
          <cell r="D86" t="str">
            <v>五冶钢构南充医学科学产业园建设项目</v>
          </cell>
          <cell r="E86" t="str">
            <v>五冶钢构医学科学产业园建设项目房建二部-三标（5-3）</v>
          </cell>
          <cell r="F86" t="str">
            <v>攀成钢,威钢,昆钢,龙钢,德胜,成实,达钢,鞍钢,宝钢,酒钢,冷钢</v>
          </cell>
          <cell r="G86" t="str">
            <v>(五冶钢构医学科学产业园建设项目房建二部-三标（5-3）)四川省南充市顺庆区搬罾街道学府大道二段</v>
          </cell>
          <cell r="H86" t="str">
            <v>安南</v>
          </cell>
          <cell r="I86">
            <v>19950525030</v>
          </cell>
          <cell r="J86" t="str">
            <v>送货单：送货单位：南充思临新材料科技有限公司,收货单位：五冶集团川北(南充)建设有限公司,项目名称：南充医学科学产业园,送货车型13米,装货前联系收货人核实到场规格</v>
          </cell>
          <cell r="K86" t="str">
            <v>JWDDCD2025051000019</v>
          </cell>
        </row>
        <row r="86">
          <cell r="M86" t="str">
            <v>ZTWM-CDGS-XS-2024-0248-五冶钢构-南充市医学院项目</v>
          </cell>
        </row>
        <row r="87">
          <cell r="D87" t="str">
            <v>五冶钢构南充医学科学产业园建设项目</v>
          </cell>
          <cell r="E87" t="str">
            <v>五冶钢构医学科学产业园建设项目房建二部-四标（5-4）</v>
          </cell>
          <cell r="F87" t="str">
            <v>攀成钢,威钢,昆钢,龙钢,德胜,成实,达钢,鞍钢,宝钢,酒钢,冷钢</v>
          </cell>
          <cell r="G87" t="str">
            <v>(五冶钢构医学科学产业园建设项目房建二部-四标（5-4）)四川省南充市顺庆区搬罾街道学府大道二段</v>
          </cell>
          <cell r="H87" t="str">
            <v>安南</v>
          </cell>
          <cell r="I87">
            <v>19950525030</v>
          </cell>
          <cell r="J87" t="str">
            <v>送货单：送货单位：南充思临新材料科技有限公司,收货单位：五冶集团川北(南充)建设有限公司,项目名称：南充医学科学产业园,送货车型13米,装货前联系收货人核实到场规格</v>
          </cell>
          <cell r="K87" t="str">
            <v>JWDDCD2025051000019</v>
          </cell>
        </row>
        <row r="87">
          <cell r="M87" t="str">
            <v>ZTWM-CDGS-XS-2024-0248-五冶钢构-南充市医学院项目</v>
          </cell>
        </row>
        <row r="88">
          <cell r="D88" t="str">
            <v>五冶钢构南充医学科学产业园建设项目</v>
          </cell>
          <cell r="E88" t="str">
            <v>五冶钢构医学科学产业园建设项目房建二部-四标（5-5）</v>
          </cell>
          <cell r="F88" t="str">
            <v>攀成钢,威钢,昆钢,龙钢,德胜,成实,达钢,鞍钢,宝钢,酒钢,冷钢</v>
          </cell>
          <cell r="G88" t="str">
            <v>(五冶钢构医学科学产业园建设项目房建二部-四标（5-5）)四川省南充市顺庆区搬罾街道学府大道二段</v>
          </cell>
          <cell r="H88" t="str">
            <v>安南</v>
          </cell>
          <cell r="I88">
            <v>19950525030</v>
          </cell>
          <cell r="J88" t="str">
            <v>送货单：送货单位：南充思临新材料科技有限公司,收货单位：五冶集团川北(南充)建设有限公司,项目名称：南充医学科学产业园,送货车型13米,装货前联系收货人核实到场规格</v>
          </cell>
          <cell r="K88" t="str">
            <v>JWDDCD2025051000019</v>
          </cell>
        </row>
        <row r="88">
          <cell r="M88" t="str">
            <v>ZTWM-CDGS-XS-2024-0248-五冶钢构-南充市医学院项目</v>
          </cell>
        </row>
        <row r="89">
          <cell r="D89" t="str">
            <v>五冶钢构南充医学科学产业园建设项目</v>
          </cell>
          <cell r="E89" t="str">
            <v>五冶钢构医学科学产业园建设项目房建二部-排洪渠（五标）</v>
          </cell>
          <cell r="F89" t="str">
            <v>攀成钢,威钢,昆钢,龙钢,德胜,成实,达钢,鞍钢,宝钢,酒钢,冷钢</v>
          </cell>
          <cell r="G89" t="str">
            <v>(五冶钢构医学科学产业园建设项目房建二部-排洪渠（五标）)四川省南充市顺庆区搬罾街道学府大道二段</v>
          </cell>
          <cell r="H89" t="str">
            <v>安南</v>
          </cell>
          <cell r="I89">
            <v>19950525030</v>
          </cell>
          <cell r="J89" t="str">
            <v>送货单：送货单位：南充思临新材料科技有限公司,收货单位：五冶集团川北(南充)建设有限公司,项目名称：南充医学科学产业园,送货车型13米,装货前联系收货人核实到场规格</v>
          </cell>
          <cell r="K89" t="str">
            <v>JWDDCD2025051000019</v>
          </cell>
        </row>
        <row r="89">
          <cell r="M89" t="str">
            <v>ZTWM-CDGS-XS-2024-0248-五冶钢构-南充市医学院项目</v>
          </cell>
        </row>
        <row r="90">
          <cell r="D90" t="str">
            <v>五冶钢构南充医学科学产业园建设项目</v>
          </cell>
          <cell r="E90" t="str">
            <v>五冶钢构医学科学产业园建设项目房建二部-六标</v>
          </cell>
          <cell r="F90" t="str">
            <v>攀成钢,威钢,昆钢,龙钢,德胜,成实,达钢,鞍钢,宝钢,酒钢,冷钢</v>
          </cell>
          <cell r="G90" t="str">
            <v>(五冶钢构医学科学产业园建设项目房建二部-六标)四川省南充市顺庆区搬罾街道学府大道二段</v>
          </cell>
          <cell r="H90" t="str">
            <v>安南</v>
          </cell>
          <cell r="I90">
            <v>19950525030</v>
          </cell>
          <cell r="J90" t="str">
            <v>送货单：送货单位：南充思临新材料科技有限公司,收货单位：五冶集团川北(南充)建设有限公司,项目名称：南充医学科学产业园,送货车型13米,装货前联系收货人核实到场规格</v>
          </cell>
          <cell r="K90" t="str">
            <v>JWDDCD2025051000019</v>
          </cell>
        </row>
        <row r="90">
          <cell r="M90" t="str">
            <v>ZTWM-CDGS-XS-2024-0248-五冶钢构-南充市医学院项目</v>
          </cell>
        </row>
        <row r="91">
          <cell r="D91" t="str">
            <v>五冶钢构南充医学科学产业园建设项目</v>
          </cell>
          <cell r="E91" t="str">
            <v>五冶钢构医学科学产业园建设项目房建二部-网羽馆（6-5）</v>
          </cell>
          <cell r="F91" t="str">
            <v>攀成钢,威钢,昆钢,龙钢,德胜,成实,达钢,鞍钢,宝钢,酒钢,冷钢</v>
          </cell>
          <cell r="G91" t="str">
            <v>(五冶钢构医学科学产业园建设项目房建二部-网羽馆（6-5）)四川省南充市顺庆区搬罾街道学府大道二段</v>
          </cell>
          <cell r="H91" t="str">
            <v>安南</v>
          </cell>
          <cell r="I91">
            <v>19950525030</v>
          </cell>
          <cell r="J91" t="str">
            <v>送货单：送货单位：南充思临新材料科技有限公司,收货单位：五冶集团川北(南充)建设有限公司,项目名称：南充医学科学产业园,送货车型13米,装货前联系收货人核实到场规格</v>
          </cell>
          <cell r="K91" t="str">
            <v>JWDDCD2025051000019</v>
          </cell>
        </row>
        <row r="91">
          <cell r="M91" t="str">
            <v>ZTWM-CDGS-XS-2024-0248-五冶钢构-南充市医学院项目</v>
          </cell>
        </row>
        <row r="92">
          <cell r="D92" t="str">
            <v>五冶钢构南充医学科学产业园建设项目</v>
          </cell>
          <cell r="E92" t="str">
            <v>五冶钢构医学科学产业园建设项目房建三部-一标（4-1）</v>
          </cell>
          <cell r="F92" t="str">
            <v>攀成钢,威钢,昆钢,龙钢,德胜,成实,达钢,鞍钢,宝钢,酒钢,冷钢</v>
          </cell>
          <cell r="G92" t="str">
            <v>(五冶钢构医学科学产业园建设项目房建三部-一标（4-1）)四川省南充市顺庆区搬罾街道学府大道二段</v>
          </cell>
          <cell r="H92" t="str">
            <v>郑林</v>
          </cell>
          <cell r="I92">
            <v>18349955455</v>
          </cell>
          <cell r="J92" t="str">
            <v>送货单：送货单位：南充思临新材料科技有限公司,收货单位：五冶集团川北(南充)建设有限公司,项目名称：南充医学科学产业园,送货车型13米,装货前联系收货人核实到场规格</v>
          </cell>
          <cell r="K92" t="str">
            <v>JWDDCD2025051000019</v>
          </cell>
        </row>
        <row r="92">
          <cell r="M92" t="str">
            <v>ZTWM-CDGS-XS-2024-0248-五冶钢构-南充市医学院项目</v>
          </cell>
        </row>
        <row r="93">
          <cell r="D93" t="str">
            <v>五冶钢构南充医学科学产业园建设项目</v>
          </cell>
          <cell r="E93" t="str">
            <v>五冶钢构医学科学产业园建设项目房建三部-一标（4-2）</v>
          </cell>
          <cell r="F93" t="str">
            <v>攀成钢,威钢,昆钢,龙钢,德胜,成实,达钢,鞍钢,宝钢,酒钢,冷钢</v>
          </cell>
          <cell r="G93" t="str">
            <v>(五冶钢构医学科学产业园建设项目房建三部-一标（4-2）)四川省南充市顺庆区搬罾街道学府大道二段</v>
          </cell>
          <cell r="H93" t="str">
            <v>郑林</v>
          </cell>
          <cell r="I93">
            <v>18349955455</v>
          </cell>
          <cell r="J93" t="str">
            <v>送货单：送货单位：南充思临新材料科技有限公司,收货单位：五冶集团川北(南充)建设有限公司,项目名称：南充医学科学产业园,送货车型13米,装货前联系收货人核实到场规格</v>
          </cell>
          <cell r="K93" t="str">
            <v>JWDDCD2025051000019</v>
          </cell>
        </row>
        <row r="93">
          <cell r="M93" t="str">
            <v>ZTWM-CDGS-XS-2024-0248-五冶钢构-南充市医学院项目</v>
          </cell>
        </row>
        <row r="94">
          <cell r="D94" t="str">
            <v>五冶钢构南充医学科学产业园建设项目</v>
          </cell>
          <cell r="E94" t="str">
            <v>五冶钢构医学科学产业园建设项目房建三部-一标（4-3）</v>
          </cell>
          <cell r="F94" t="str">
            <v>攀成钢,威钢,昆钢,龙钢,德胜,成实,达钢,鞍钢,宝钢,酒钢,冷钢</v>
          </cell>
          <cell r="G94" t="str">
            <v>(五冶钢构医学科学产业园建设项目房建三部-一标（4-3）)四川省南充市顺庆区搬罾街道学府大道二段</v>
          </cell>
          <cell r="H94" t="str">
            <v>郑林</v>
          </cell>
          <cell r="I94">
            <v>18349955455</v>
          </cell>
          <cell r="J94" t="str">
            <v>送货单：送货单位：南充思临新材料科技有限公司,收货单位：五冶集团川北(南充)建设有限公司,项目名称：南充医学科学产业园,送货车型13米,装货前联系收货人核实到场规格</v>
          </cell>
          <cell r="K94" t="str">
            <v>JWDDCD2025051000019</v>
          </cell>
        </row>
        <row r="94">
          <cell r="M94" t="str">
            <v>ZTWM-CDGS-XS-2024-0248-五冶钢构-南充市医学院项目</v>
          </cell>
        </row>
        <row r="95">
          <cell r="D95" t="str">
            <v>五冶钢构南充医学科学产业园建设项目</v>
          </cell>
          <cell r="E95" t="str">
            <v>五冶钢构医学科学产业园建设项目房建三部-一标（4-4）</v>
          </cell>
          <cell r="F95" t="str">
            <v>攀成钢,威钢,昆钢,龙钢,德胜,成实,达钢,鞍钢,宝钢,酒钢,冷钢</v>
          </cell>
          <cell r="G95" t="str">
            <v>(五冶钢构医学科学产业园建设项目房建三部-一标（4-4）)四川省南充市顺庆区搬罾街道学府大道二段</v>
          </cell>
          <cell r="H95" t="str">
            <v>郑林</v>
          </cell>
          <cell r="I95">
            <v>18349955455</v>
          </cell>
          <cell r="J95" t="str">
            <v>送货单：送货单位：南充思临新材料科技有限公司,收货单位：五冶集团川北(南充)建设有限公司,项目名称：南充医学科学产业园,送货车型13米,装货前联系收货人核实到场规格</v>
          </cell>
          <cell r="K95" t="str">
            <v>JWDDCD2025051000019</v>
          </cell>
        </row>
        <row r="95">
          <cell r="M95" t="str">
            <v>ZTWM-CDGS-XS-2024-0248-五冶钢构-南充市医学院项目</v>
          </cell>
        </row>
        <row r="96">
          <cell r="D96" t="str">
            <v>五冶钢构南充医学科学产业园建设项目</v>
          </cell>
          <cell r="E96" t="str">
            <v>五冶钢构医学科学产业园建设项目房建三部-一标（4-5）</v>
          </cell>
          <cell r="F96" t="str">
            <v>攀成钢,威钢,昆钢,龙钢,德胜,成实,达钢,鞍钢,宝钢,酒钢,冷钢</v>
          </cell>
          <cell r="G96" t="str">
            <v>(五冶钢构医学科学产业园建设项目房建三部-一标（4-5）)四川省南充市顺庆区搬罾街道学府大道二段</v>
          </cell>
          <cell r="H96" t="str">
            <v>郑林</v>
          </cell>
          <cell r="I96">
            <v>18349955455</v>
          </cell>
          <cell r="J96" t="str">
            <v>送货单：送货单位：南充思临新材料科技有限公司,收货单位：五冶集团川北(南充)建设有限公司,项目名称：南充医学科学产业园,送货车型13米,装货前联系收货人核实到场规格</v>
          </cell>
          <cell r="K96" t="str">
            <v>JWDDCD2025051000019</v>
          </cell>
        </row>
        <row r="96">
          <cell r="M96" t="str">
            <v>ZTWM-CDGS-XS-2024-0248-五冶钢构-南充市医学院项目</v>
          </cell>
        </row>
        <row r="97">
          <cell r="D97" t="str">
            <v>五冶钢构南充医学科学产业园建设项目</v>
          </cell>
          <cell r="E97" t="str">
            <v>五冶钢构医学科学产业园建设项目房建三部-一标（4-6）</v>
          </cell>
          <cell r="F97" t="str">
            <v>攀成钢,威钢,昆钢,龙钢,德胜,成实,达钢,鞍钢,宝钢,酒钢,冷钢</v>
          </cell>
          <cell r="G97" t="str">
            <v>(五冶钢构医学科学产业园建设项目房建三部-一标（4-6）)四川省南充市顺庆区搬罾街道学府大道二段</v>
          </cell>
          <cell r="H97" t="str">
            <v>郑林</v>
          </cell>
          <cell r="I97">
            <v>18349955455</v>
          </cell>
          <cell r="J97" t="str">
            <v>送货单：送货单位：南充思临新材料科技有限公司,收货单位：五冶集团川北(南充)建设有限公司,项目名称：南充医学科学产业园,送货车型13米,装货前联系收货人核实到场规格</v>
          </cell>
          <cell r="K97" t="str">
            <v>JWDDCD2025051000019</v>
          </cell>
        </row>
        <row r="97">
          <cell r="M97" t="str">
            <v>ZTWM-CDGS-XS-2024-0248-五冶钢构-南充市医学院项目</v>
          </cell>
        </row>
        <row r="98">
          <cell r="D98" t="str">
            <v>五冶钢构南充医学科学产业园建设项目</v>
          </cell>
          <cell r="E98" t="str">
            <v>五冶钢构医学科学产业园建设项目房建三部-一标（7-1）</v>
          </cell>
          <cell r="F98" t="str">
            <v>攀成钢,威钢,昆钢,龙钢,德胜,成实,达钢,鞍钢,宝钢,酒钢,冷钢</v>
          </cell>
          <cell r="G98" t="str">
            <v>(五冶钢构医学科学产业园建设项目房建三部-一标（7-1）)四川省南充市顺庆区搬罾街道学府大道二段</v>
          </cell>
          <cell r="H98" t="str">
            <v>郑林</v>
          </cell>
          <cell r="I98">
            <v>18349955455</v>
          </cell>
          <cell r="J98" t="str">
            <v>送货单：送货单位：南充思临新材料科技有限公司,收货单位：五冶集团川北(南充)建设有限公司,项目名称：南充医学科学产业园,送货车型13米,装货前联系收货人核实到场规格</v>
          </cell>
          <cell r="K98" t="str">
            <v>JWDDCD2025051000019</v>
          </cell>
        </row>
        <row r="98">
          <cell r="M98" t="str">
            <v>ZTWM-CDGS-XS-2024-0248-五冶钢构-南充市医学院项目</v>
          </cell>
        </row>
        <row r="99">
          <cell r="D99" t="str">
            <v>五冶钢构南充医学科学产业园建设项目</v>
          </cell>
          <cell r="E99" t="str">
            <v>五冶钢构医学科学产业园建设项目房建三部-一标（7-2）</v>
          </cell>
          <cell r="F99" t="str">
            <v>攀成钢,威钢,昆钢,龙钢,德胜,成实,达钢,鞍钢,宝钢,酒钢,冷钢</v>
          </cell>
          <cell r="G99" t="str">
            <v>(五冶钢构医学科学产业园建设项目房建三部-一标（7-2）)四川省南充市顺庆区搬罾街道学府大道二段</v>
          </cell>
          <cell r="H99" t="str">
            <v>郑林</v>
          </cell>
          <cell r="I99">
            <v>18349955455</v>
          </cell>
          <cell r="J99" t="str">
            <v>送货单：送货单位：南充思临新材料科技有限公司,收货单位：五冶集团川北(南充)建设有限公司,项目名称：南充医学科学产业园,送货车型13米,装货前联系收货人核实到场规格</v>
          </cell>
          <cell r="K99" t="str">
            <v>JWDDCD2025051000019</v>
          </cell>
        </row>
        <row r="99">
          <cell r="M99" t="str">
            <v>ZTWM-CDGS-XS-2024-0248-五冶钢构-南充市医学院项目</v>
          </cell>
        </row>
        <row r="100">
          <cell r="D100" t="str">
            <v>五冶钢构南充医学科学产业园建设项目</v>
          </cell>
          <cell r="E100" t="str">
            <v>五冶钢构医学科学产业园建设项目房建三部-一标（7-3）</v>
          </cell>
          <cell r="F100" t="str">
            <v>攀成钢,威钢,昆钢,龙钢,德胜,成实,达钢,鞍钢,宝钢,酒钢,冷钢</v>
          </cell>
          <cell r="G100" t="str">
            <v>(五冶钢构医学科学产业园建设项目房建三部-一标（7-3）)四川省南充市顺庆区搬罾街道学府大道二段</v>
          </cell>
          <cell r="H100" t="str">
            <v>郑林</v>
          </cell>
          <cell r="I100">
            <v>18349955455</v>
          </cell>
          <cell r="J100" t="str">
            <v>送货单：送货单位：南充思临新材料科技有限公司,收货单位：五冶集团川北(南充)建设有限公司,项目名称：南充医学科学产业园,送货车型13米,装货前联系收货人核实到场规格</v>
          </cell>
          <cell r="K100" t="str">
            <v>JWDDCD2025051000019</v>
          </cell>
        </row>
        <row r="100">
          <cell r="M100" t="str">
            <v>ZTWM-CDGS-XS-2024-0248-五冶钢构-南充市医学院项目</v>
          </cell>
        </row>
        <row r="101">
          <cell r="D101" t="str">
            <v>五冶钢构南充医学科学产业园建设项目</v>
          </cell>
          <cell r="E101" t="str">
            <v>五冶钢构医学科学产业园建设项目房建三部-一标（7-4）</v>
          </cell>
          <cell r="F101" t="str">
            <v>攀成钢,威钢,昆钢,龙钢,德胜,成实,达钢,鞍钢,宝钢,酒钢,冷钢</v>
          </cell>
          <cell r="G101" t="str">
            <v>(五冶钢构医学科学产业园建设项目房建三部-一标（7-4）)四川省南充市顺庆区搬罾街道学府大道二段</v>
          </cell>
          <cell r="H101" t="str">
            <v>郑林</v>
          </cell>
          <cell r="I101">
            <v>18349955455</v>
          </cell>
          <cell r="J101" t="str">
            <v>送货单：送货单位：南充思临新材料科技有限公司,收货单位：五冶集团川北(南充)建设有限公司,项目名称：南充医学科学产业园,送货车型13米,装货前联系收货人核实到场规格</v>
          </cell>
          <cell r="K101" t="str">
            <v>JWDDCD2025051000019</v>
          </cell>
        </row>
        <row r="101">
          <cell r="M101" t="str">
            <v>ZTWM-CDGS-XS-2024-0248-五冶钢构-南充市医学院项目</v>
          </cell>
        </row>
        <row r="102">
          <cell r="D102" t="str">
            <v>五冶钢构南充医学科学产业园建设项目</v>
          </cell>
          <cell r="E102" t="str">
            <v>五冶钢构医学科学产业园建设项目房建三部-排洪渠</v>
          </cell>
          <cell r="F102" t="str">
            <v>攀成钢,威钢,昆钢,龙钢,德胜,成实,达钢,鞍钢,宝钢,酒钢,冷钢</v>
          </cell>
          <cell r="G102" t="str">
            <v>(五冶钢构医学科学产业园建设项目房建三部-排洪渠)四川省南充市顺庆区搬罾街道学府大道二段</v>
          </cell>
          <cell r="H102" t="str">
            <v>郑林</v>
          </cell>
          <cell r="I102">
            <v>18349955455</v>
          </cell>
          <cell r="J102" t="str">
            <v>送货单：送货单位：南充思临新材料科技有限公司,收货单位：五冶集团川北(南充)建设有限公司,项目名称：南充医学科学产业园,送货车型13米,装货前联系收货人核实到场规格</v>
          </cell>
          <cell r="K102" t="str">
            <v>JWDDCD2025051000019</v>
          </cell>
        </row>
        <row r="102">
          <cell r="M102" t="str">
            <v>ZTWM-CDGS-XS-2024-0248-五冶钢构-南充市医学院项目</v>
          </cell>
        </row>
        <row r="103">
          <cell r="D103" t="str">
            <v>五冶钢构南充医学科学产业园建设项目</v>
          </cell>
          <cell r="E103" t="str">
            <v>五冶钢构医学科学产业园建设项目房建三部-管网总坪</v>
          </cell>
          <cell r="F103" t="str">
            <v>攀成钢,威钢,昆钢,龙钢,德胜,成实,达钢,鞍钢,宝钢,酒钢,冷钢</v>
          </cell>
          <cell r="G103" t="str">
            <v>(五冶钢构医学科学产业园建设项目房建三部-管网总坪)四川省南充市顺庆区搬罾街道学府大道二段</v>
          </cell>
          <cell r="H103" t="str">
            <v>郑林</v>
          </cell>
          <cell r="I103">
            <v>18349955455</v>
          </cell>
          <cell r="J103" t="str">
            <v>送货单：送货单位：南充思临新材料科技有限公司,收货单位：五冶集团川北(南充)建设有限公司,项目名称：南充医学科学产业园,送货车型13米,装货前联系收货人核实到场规格</v>
          </cell>
          <cell r="K103" t="str">
            <v>JWDDCD2025051000019</v>
          </cell>
        </row>
        <row r="103">
          <cell r="M103" t="str">
            <v>ZTWM-CDGS-XS-2024-0248-五冶钢构-南充市医学院项目</v>
          </cell>
        </row>
        <row r="104">
          <cell r="D104" t="str">
            <v>五冶钢构南充医学科学产业园建设项目</v>
          </cell>
          <cell r="E104" t="str">
            <v>五冶钢构医学科学产业园建设项目房建三部-配套用房及围墙</v>
          </cell>
          <cell r="F104" t="str">
            <v>攀成钢,威钢,昆钢,龙钢,德胜,成实,达钢,鞍钢,宝钢,酒钢,冷钢</v>
          </cell>
          <cell r="G104" t="str">
            <v>(五冶钢构医学科学产业园建设项目房建三部-配套用房及围墙)四川省南充市顺庆区搬罾街道学府大道二段</v>
          </cell>
          <cell r="H104" t="str">
            <v>郑林</v>
          </cell>
          <cell r="I104">
            <v>18349955455</v>
          </cell>
          <cell r="J104" t="str">
            <v>送货单：送货单位：南充思临新材料科技有限公司,收货单位：五冶集团川北(南充)建设有限公司,项目名称：南充医学科学产业园,送货车型13米,装货前联系收货人核实到场规格</v>
          </cell>
          <cell r="K104" t="str">
            <v>JWDDCD2025051000019</v>
          </cell>
        </row>
        <row r="104">
          <cell r="M104" t="str">
            <v>ZTWM-CDGS-XS-2024-0248-五冶钢构-南充市医学院项目</v>
          </cell>
        </row>
        <row r="105">
          <cell r="D105" t="str">
            <v>五冶钢构南充医学科学产业园建设项目</v>
          </cell>
          <cell r="E105" t="str">
            <v>五冶钢构医学科学产业园建设项目房建连接线道路工程-1</v>
          </cell>
          <cell r="F105" t="str">
            <v>攀成钢,威钢,昆钢,龙钢,德胜,成实,达钢,鞍钢,宝钢,酒钢,冷钢</v>
          </cell>
          <cell r="G105" t="str">
            <v>(五冶钢构医学科学产业园建设项目房建连接线道路工程-1)四川省南充市顺庆区搬罾街道学府大道二段</v>
          </cell>
          <cell r="H105" t="str">
            <v>刘建中</v>
          </cell>
          <cell r="I105">
            <v>13908143055</v>
          </cell>
          <cell r="J105" t="str">
            <v>送货单：送货单位：南充思临新材料科技有限公司,收货单位：五冶集团川北(南充)建设有限公司,项目名称：南充医学科学产业园,送货车型13米,装货前联系收货人核实到场规格</v>
          </cell>
          <cell r="K105" t="str">
            <v>JWDDCD2025051000019</v>
          </cell>
        </row>
        <row r="105">
          <cell r="M105" t="str">
            <v>ZTWM-CDGS-XS-2024-0248-五冶钢构-南充市医学院项目</v>
          </cell>
        </row>
        <row r="106">
          <cell r="D106" t="str">
            <v>五冶钢构南充医学科学产业园建设项目</v>
          </cell>
          <cell r="E106" t="str">
            <v>五冶钢构医学科学产业园建设项目房建连接线道路工程-2</v>
          </cell>
          <cell r="F106" t="str">
            <v>攀成钢,威钢,昆钢,龙钢,德胜,成实,达钢,鞍钢,宝钢,酒钢,冷钢</v>
          </cell>
          <cell r="G106" t="str">
            <v>(五冶钢构医学科学产业园建设项目房建连接线道路工程-2)四川省南充市顺庆区搬罾街道学府大道二段</v>
          </cell>
          <cell r="H106" t="str">
            <v>陈有璋</v>
          </cell>
          <cell r="I106">
            <v>15982411682</v>
          </cell>
          <cell r="J106" t="str">
            <v>送货单：送货单位：南充思临新材料科技有限公司,收货单位：五冶集团川北(南充)建设有限公司,项目名称：南充医学科学产业园,送货车型13米,装货前联系收货人核实到场规格</v>
          </cell>
          <cell r="K106" t="str">
            <v>JWDDCD2025051000019</v>
          </cell>
        </row>
        <row r="106">
          <cell r="M106" t="str">
            <v>ZTWM-CDGS-XS-2024-0248-五冶钢构-南充市医学院项目</v>
          </cell>
        </row>
        <row r="107">
          <cell r="D107" t="str">
            <v>德阳新欧鹏文教城(调拨项目走南充医学院合同)</v>
          </cell>
          <cell r="E107" t="str">
            <v>德阳新欧鹏文教城牛津公馆一标</v>
          </cell>
          <cell r="F107" t="e">
            <v>#REF!</v>
          </cell>
          <cell r="G107" t="str">
            <v>(德阳新欧鹏文教城牛津公馆一标)广汉市汉州街道邓家院子</v>
          </cell>
          <cell r="H107" t="str">
            <v>杜文君</v>
          </cell>
          <cell r="I107">
            <v>17726331991</v>
          </cell>
          <cell r="J107" t="str">
            <v>项目走南充医学院,送货车型13米,装货前联系收货人核实到场规格</v>
          </cell>
          <cell r="K107" t="str">
            <v>JWDDCD2024110400069</v>
          </cell>
        </row>
        <row r="107">
          <cell r="M107" t="str">
            <v>ZTWM-CDGS-XS-2024-0248-五冶钢构-南充市医学院项目</v>
          </cell>
        </row>
        <row r="108">
          <cell r="D108" t="str">
            <v>德阳新欧鹏文教城(调拨项目走南充医学院合同)</v>
          </cell>
          <cell r="E108" t="str">
            <v>德阳新鸥鹏文教城牛津公馆二标</v>
          </cell>
          <cell r="F108" t="e">
            <v>#REF!</v>
          </cell>
          <cell r="G108" t="str">
            <v>(德阳新鸥鹏文教城牛津公馆二标)广汉市汉州街道邓家院子</v>
          </cell>
          <cell r="H108" t="str">
            <v>杜文君</v>
          </cell>
          <cell r="I108">
            <v>17726331991</v>
          </cell>
          <cell r="J108" t="str">
            <v>项目走南充医学院,送货车型13米,装货前联系收货人核实到场规格</v>
          </cell>
          <cell r="K108" t="str">
            <v>JWDDCD2024110400069</v>
          </cell>
        </row>
        <row r="108">
          <cell r="M108" t="str">
            <v>ZTWM-CDGS-XS-2024-0248-五冶钢构-南充市医学院项目</v>
          </cell>
        </row>
        <row r="109">
          <cell r="D109" t="str">
            <v>德阳新欧鹏文教城(调拨项目走南充医学院合同)</v>
          </cell>
          <cell r="E109" t="str">
            <v>德阳新鸥鹏文教城巴川府</v>
          </cell>
          <cell r="F109" t="e">
            <v>#REF!</v>
          </cell>
          <cell r="G109" t="str">
            <v>(德阳新鸥鹏文教城巴川府)广汉市汉州街道张家大院子</v>
          </cell>
          <cell r="H109" t="str">
            <v>杜文君</v>
          </cell>
          <cell r="I109">
            <v>17726331991</v>
          </cell>
          <cell r="J109" t="str">
            <v>项目走南充医学院,送货车型13米,装货前联系收货人核实到场规格</v>
          </cell>
          <cell r="K109" t="str">
            <v>JWDDCD2024110400069</v>
          </cell>
        </row>
        <row r="109">
          <cell r="M109" t="str">
            <v>ZTWM-CDGS-XS-2024-0248-五冶钢构-南充市医学院项目</v>
          </cell>
        </row>
        <row r="110">
          <cell r="D110" t="str">
            <v>德阳新欧鹏文教城(调拨项目走南充医学院合同)</v>
          </cell>
          <cell r="E110" t="str">
            <v>德阳新鸥鹏文教城巴川印</v>
          </cell>
          <cell r="F110" t="e">
            <v>#REF!</v>
          </cell>
          <cell r="G110" t="str">
            <v>(德阳新鸥鹏文教城巴川印)广汉市汉州街道邓家院子</v>
          </cell>
          <cell r="H110" t="str">
            <v>杜文君</v>
          </cell>
          <cell r="I110">
            <v>17726331991</v>
          </cell>
          <cell r="J110" t="str">
            <v>项目走南充医学院,送货车型13米,装货前联系收货人核实到场规格</v>
          </cell>
          <cell r="K110" t="str">
            <v>JWDDCD2024110400069</v>
          </cell>
        </row>
        <row r="110">
          <cell r="M110" t="str">
            <v>ZTWM-CDGS-XS-2024-0248-五冶钢构-南充市医学院项目</v>
          </cell>
        </row>
        <row r="111">
          <cell r="D111" t="str">
            <v>武汉电气化局成达万高铁强电项目</v>
          </cell>
          <cell r="E111" t="str">
            <v>武汉电气化局成达万高铁强电项目-渠县</v>
          </cell>
          <cell r="F111" t="str">
            <v>不限</v>
          </cell>
          <cell r="G111" t="str">
            <v>(武汉电气化局成达万高铁强电项目-渠县)四川省达州市渠县渠北镇雷家湾渠县北站旁</v>
          </cell>
          <cell r="H111" t="str">
            <v>刘频</v>
          </cell>
          <cell r="I111">
            <v>18779627939</v>
          </cell>
          <cell r="J111" t="str">
            <v>锈货不收！！下雨天钢筋没盖篷布不收！！，装货前联系收货人核实到场规格,没提前告知进场规格现场不给予接收</v>
          </cell>
          <cell r="K111" t="str">
            <v>JWDDCD2025062200016</v>
          </cell>
        </row>
        <row r="111">
          <cell r="M111" t="str">
            <v>ZTWM-CDGS-XS-2025-0033-中铁武汉电气化局集团有限公司成达万高速铁路强电工程项目</v>
          </cell>
        </row>
        <row r="112">
          <cell r="D112" t="str">
            <v>武汉电气化局成达万高铁强电项目</v>
          </cell>
          <cell r="E112" t="str">
            <v>武汉电气化局成达万高铁强电项目-重庆开州</v>
          </cell>
          <cell r="F112" t="str">
            <v>不限</v>
          </cell>
          <cell r="G112" t="str">
            <v>(武汉电气化局成达万高铁强电项目-重庆开州)四川省达州市达川区斌郎街道四川省达州市达川区洞洞湾256米</v>
          </cell>
          <cell r="H112" t="str">
            <v>余凡</v>
          </cell>
          <cell r="I112">
            <v>18228076992</v>
          </cell>
          <cell r="J112" t="str">
            <v>锈货不收！！下雨天钢筋没盖篷布不收！！，装货前联系收货人核实到场规格,没提前告知进场规格现场不给予接收</v>
          </cell>
          <cell r="K112" t="str">
            <v>JWDDCD2025062200016</v>
          </cell>
        </row>
        <row r="112">
          <cell r="M112" t="str">
            <v>ZTWM-CDGS-XS-2025-0033-中铁武汉电气化局集团有限公司成达万高速铁路强电工程项目</v>
          </cell>
        </row>
        <row r="113">
          <cell r="D113" t="str">
            <v>武汉电气化局成达万高铁强电项目</v>
          </cell>
          <cell r="E113" t="str">
            <v>武汉电气化局成达万高铁强电项目-南充营山</v>
          </cell>
          <cell r="F113" t="str">
            <v>不限</v>
          </cell>
          <cell r="G113" t="str">
            <v>(武汉电气化局成达万高铁强电项目-南充营山)四川省南充市营山县保真路景阳名城南50米(保真路东)</v>
          </cell>
          <cell r="H113" t="str">
            <v>周开亮</v>
          </cell>
          <cell r="I113">
            <v>18381485052</v>
          </cell>
          <cell r="J113" t="str">
            <v>锈货不收！！下雨天钢筋没盖篷布不收！！，装货前联系收货人核实到场规格,没提前告知进场规格现场不给予接收</v>
          </cell>
          <cell r="K113" t="str">
            <v>JWDDCD2025062200016</v>
          </cell>
        </row>
        <row r="113">
          <cell r="M113" t="str">
            <v>ZTWM-CDGS-XS-2025-0033-中铁武汉电气化局集团有限公司成达万高速铁路强电工程项目</v>
          </cell>
        </row>
        <row r="114">
          <cell r="D114" t="str">
            <v>中铁三局集团西渝高铁康渝段站房四标工程</v>
          </cell>
          <cell r="E114" t="str">
            <v>中铁三局集团西渝高铁康渝段站房四标工程</v>
          </cell>
          <cell r="F114" t="str">
            <v>不限</v>
          </cell>
          <cell r="G114" t="str">
            <v>(中铁三局集团西渝高铁康渝段站房四标工程)重庆市九龙坡区华祥支路与华祥路交叉口重庆建工重庆西站TOD项目部</v>
          </cell>
          <cell r="H114" t="str">
            <v>卢庆江</v>
          </cell>
          <cell r="I114">
            <v>18883488177</v>
          </cell>
          <cell r="J114" t="str">
            <v>锈货不收！！下雨天钢筋没盖篷布不收！！，装货前联系收货人核实到场规格,没提前告知进场规格现场不给予接收</v>
          </cell>
        </row>
        <row r="115">
          <cell r="D115" t="str">
            <v>乐山市校地共建产教融合基地配套设施项目（一、二标段）</v>
          </cell>
          <cell r="E115" t="str">
            <v>乐山市校地共建产教融合基地建设项目一标段</v>
          </cell>
          <cell r="F115" t="str">
            <v>成实,德胜</v>
          </cell>
          <cell r="G115" t="str">
            <v>(乐山市校地共建产教融合基地建设项目一标段)四川省乐山市市中区苏稽镇周山嘴</v>
          </cell>
          <cell r="H115" t="str">
            <v>范增云</v>
          </cell>
          <cell r="I115">
            <v>13668153241</v>
          </cell>
          <cell r="J115" t="str">
            <v>提前联系到场规格及数量</v>
          </cell>
        </row>
        <row r="116">
          <cell r="D116" t="str">
            <v>乐山市校地共建产教融合基地配套设施项目（一、二标段）</v>
          </cell>
          <cell r="E116" t="str">
            <v>乐山市校地共建产教融合基地建设项目二标段</v>
          </cell>
          <cell r="F116" t="str">
            <v>成实,德胜</v>
          </cell>
          <cell r="G116" t="str">
            <v>(乐山市校地共建产教融合基地建设项目二标段)四川省乐山市市中区苏稽镇</v>
          </cell>
          <cell r="H116" t="str">
            <v>彭江涛</v>
          </cell>
          <cell r="I116">
            <v>13990276572</v>
          </cell>
          <cell r="J116" t="str">
            <v>提前联系到场规格及数量</v>
          </cell>
        </row>
      </sheetData>
      <sheetData sheetId="2"/>
      <sheetData sheetId="3"/>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38" totalsRowShown="0">
  <autoFilter ref="D1:M13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2243"/>
  <sheetViews>
    <sheetView tabSelected="1" workbookViewId="0">
      <pane ySplit="1" topLeftCell="A2198" activePane="bottomLeft" state="frozen"/>
      <selection/>
      <selection pane="bottomLeft" activeCell="F2224" sqref="F2224"/>
    </sheetView>
  </sheetViews>
  <sheetFormatPr defaultColWidth="8.875" defaultRowHeight="12"/>
  <cols>
    <col min="1" max="1" width="9" style="45" customWidth="1"/>
    <col min="2" max="2" width="44.625" style="15" customWidth="1"/>
    <col min="3" max="3" width="8.875" style="15" customWidth="1"/>
    <col min="4" max="4" width="23.5" style="15" customWidth="1"/>
    <col min="5" max="5" width="7.875" style="15" customWidth="1"/>
    <col min="6" max="6" width="13.625" style="15" customWidth="1"/>
    <col min="7" max="7" width="6.25" style="46" customWidth="1"/>
    <col min="8" max="8" width="7.375" style="47" customWidth="1"/>
    <col min="9" max="9" width="93.75" style="15" customWidth="1"/>
    <col min="10" max="10" width="7" style="15" customWidth="1"/>
    <col min="11" max="11" width="9.625" style="15" customWidth="1"/>
    <col min="12" max="12" width="19" style="48" customWidth="1"/>
    <col min="13" max="13" width="8.125" style="49" customWidth="1"/>
    <col min="14" max="14" width="2.25" style="49" customWidth="1"/>
    <col min="15" max="16" width="3.875" style="49" customWidth="1"/>
    <col min="17" max="17" width="7.25" style="50" customWidth="1"/>
    <col min="18" max="18" width="8" style="50" customWidth="1"/>
    <col min="19" max="19" width="8.875" style="15" customWidth="1"/>
    <col min="20" max="16384" width="8.875" style="15"/>
  </cols>
  <sheetData>
    <row r="1" s="44" customFormat="1" ht="24" customHeight="1" spans="1:18">
      <c r="A1" s="51"/>
      <c r="B1" s="51" t="s">
        <v>0</v>
      </c>
      <c r="C1" s="52" t="s">
        <v>1</v>
      </c>
      <c r="D1" s="52" t="s">
        <v>2</v>
      </c>
      <c r="E1" s="51" t="s">
        <v>3</v>
      </c>
      <c r="F1" s="51" t="s">
        <v>4</v>
      </c>
      <c r="G1" s="53" t="s">
        <v>5</v>
      </c>
      <c r="H1" s="54" t="s">
        <v>6</v>
      </c>
      <c r="I1" s="51" t="s">
        <v>7</v>
      </c>
      <c r="J1" s="51" t="s">
        <v>8</v>
      </c>
      <c r="K1" s="51" t="s">
        <v>9</v>
      </c>
      <c r="L1" s="60" t="s">
        <v>10</v>
      </c>
      <c r="M1" s="61" t="s">
        <v>11</v>
      </c>
      <c r="N1" s="62" t="s">
        <v>12</v>
      </c>
      <c r="O1" s="62" t="s">
        <v>13</v>
      </c>
      <c r="P1" s="62" t="s">
        <v>14</v>
      </c>
      <c r="Q1" s="69" t="s">
        <v>15</v>
      </c>
      <c r="R1" s="69" t="s">
        <v>16</v>
      </c>
    </row>
    <row r="2" hidden="1" spans="2:18">
      <c r="B2" s="55" t="s">
        <v>17</v>
      </c>
      <c r="C2" s="56">
        <v>45658</v>
      </c>
      <c r="D2" s="55" t="str">
        <f>VLOOKUP(B2,辅助信息!E:K,7,FALSE)</f>
        <v>JWDDCD2024101600090</v>
      </c>
      <c r="E2" s="55" t="str">
        <f>VLOOKUP(F2,辅助信息!A:B,2,FALSE)</f>
        <v>螺纹钢</v>
      </c>
      <c r="F2" s="55" t="s">
        <v>18</v>
      </c>
      <c r="G2" s="57">
        <v>69</v>
      </c>
      <c r="H2" s="57" t="e">
        <f>_xlfn._xlws.FILTER(#REF!,#REF!&amp;#REF!&amp;#REF!&amp;#REF!=C2&amp;F2&amp;I2&amp;J2,"未发货")</f>
        <v>#REF!</v>
      </c>
      <c r="I2" s="55" t="str">
        <f>VLOOKUP(B2,辅助信息!E:I,3,FALSE)</f>
        <v>（达州市公共卫生临床医疗中心项目-一标-1号制作房）达州市通川区西外复兴镇公共卫生临床医疗中心项目</v>
      </c>
      <c r="J2" s="55" t="str">
        <f>VLOOKUP(B2,辅助信息!E:I,4,FALSE)</f>
        <v>潘建发</v>
      </c>
      <c r="K2" s="55">
        <f>VLOOKUP(J2,辅助信息!H:I,2,FALSE)</f>
        <v>13658059919</v>
      </c>
      <c r="L2" s="63" t="str">
        <f>VLOOKUP(B2,辅助信息!E:J,6,FALSE)</f>
        <v>提前联系到场规格,一天到场车辆不低于2车</v>
      </c>
      <c r="M2" s="63"/>
      <c r="N2" s="63"/>
      <c r="O2" s="63"/>
      <c r="P2" s="63"/>
      <c r="Q2" s="55" t="str">
        <f>VLOOKUP(B2,辅助信息!E:M,9,FALSE)</f>
        <v>ZTWM-CDGS-XS-2024-0205-五冶钢构-达州市通川区西外复兴镇及临近片区建设项目</v>
      </c>
      <c r="R2" s="15"/>
    </row>
    <row r="3" hidden="1" spans="2:18">
      <c r="B3" s="28" t="s">
        <v>17</v>
      </c>
      <c r="C3" s="58">
        <v>45658</v>
      </c>
      <c r="D3" s="28" t="str">
        <f>VLOOKUP(B3,辅助信息!E:K,7,FALSE)</f>
        <v>JWDDCD2024101600090</v>
      </c>
      <c r="E3" s="28" t="str">
        <f>VLOOKUP(F3,辅助信息!A:B,2,FALSE)</f>
        <v>螺纹钢</v>
      </c>
      <c r="F3" s="28" t="s">
        <v>19</v>
      </c>
      <c r="G3" s="24">
        <v>35</v>
      </c>
      <c r="H3" s="24" t="e">
        <f>_xlfn._xlws.FILTER(#REF!,#REF!&amp;#REF!&amp;#REF!&amp;#REF!=C3&amp;F3&amp;I3&amp;J3,"未发货")</f>
        <v>#REF!</v>
      </c>
      <c r="I3" s="28" t="str">
        <f>VLOOKUP(B3,辅助信息!E:I,3,FALSE)</f>
        <v>（达州市公共卫生临床医疗中心项目-一标-1号制作房）达州市通川区西外复兴镇公共卫生临床医疗中心项目</v>
      </c>
      <c r="J3" s="28" t="str">
        <f>VLOOKUP(B3,辅助信息!E:I,4,FALSE)</f>
        <v>潘建发</v>
      </c>
      <c r="K3" s="28">
        <f>VLOOKUP(J3,辅助信息!H:I,2,FALSE)</f>
        <v>13658059919</v>
      </c>
      <c r="L3" s="64"/>
      <c r="M3" s="65"/>
      <c r="N3" s="65"/>
      <c r="O3" s="65"/>
      <c r="P3" s="65"/>
      <c r="Q3" s="28" t="str">
        <f>VLOOKUP(B3,辅助信息!E:M,9,FALSE)</f>
        <v>ZTWM-CDGS-XS-2024-0205-五冶钢构-达州市通川区西外复兴镇及临近片区建设项目</v>
      </c>
      <c r="R3" s="15"/>
    </row>
    <row r="4" hidden="1" spans="2:18">
      <c r="B4" s="28" t="s">
        <v>20</v>
      </c>
      <c r="C4" s="58">
        <v>45658</v>
      </c>
      <c r="D4" s="28" t="str">
        <f>VLOOKUP(B4,辅助信息!E:K,7,FALSE)</f>
        <v>JWDDCD2025051000019</v>
      </c>
      <c r="E4" s="28" t="str">
        <f>VLOOKUP(F4,辅助信息!A:B,2,FALSE)</f>
        <v>螺纹钢</v>
      </c>
      <c r="F4" s="28" t="s">
        <v>21</v>
      </c>
      <c r="G4" s="24">
        <v>5</v>
      </c>
      <c r="H4" s="24" t="e">
        <f>_xlfn._xlws.FILTER(#REF!,#REF!&amp;#REF!&amp;#REF!&amp;#REF!=C4&amp;F4&amp;I4&amp;J4,"未发货")</f>
        <v>#REF!</v>
      </c>
      <c r="I4" s="28" t="str">
        <f>VLOOKUP(B4,辅助信息!E:I,3,FALSE)</f>
        <v>(五冶钢构医学科学产业园建设项目房建三部-一标（7-2）)四川省南充市顺庆区搬罾街道学府大道二段</v>
      </c>
      <c r="J4" s="28" t="str">
        <f>VLOOKUP(B4,辅助信息!E:I,4,FALSE)</f>
        <v>郑林</v>
      </c>
      <c r="K4" s="28">
        <f>VLOOKUP(J4,辅助信息!H:I,2,FALSE)</f>
        <v>18349955455</v>
      </c>
      <c r="L4" s="65" t="str">
        <f>VLOOKUP(B4,辅助信息!E:J,6,FALSE)</f>
        <v>送货单：送货单位：南充思临新材料科技有限公司,收货单位：五冶集团川北(南充)建设有限公司,项目名称：南充医学科学产业园,送货车型13米,装货前联系收货人核实到场规格</v>
      </c>
      <c r="M4" s="65"/>
      <c r="N4" s="65"/>
      <c r="O4" s="65"/>
      <c r="P4" s="65"/>
      <c r="Q4" s="28" t="str">
        <f>VLOOKUP(B4,辅助信息!E:M,9,FALSE)</f>
        <v>ZTWM-CDGS-XS-2024-0248-五冶钢构-南充市医学院项目</v>
      </c>
      <c r="R4" s="15"/>
    </row>
    <row r="5" hidden="1" spans="2:18">
      <c r="B5" s="28" t="s">
        <v>20</v>
      </c>
      <c r="C5" s="58">
        <v>45658</v>
      </c>
      <c r="D5" s="28" t="str">
        <f>VLOOKUP(B5,辅助信息!E:K,7,FALSE)</f>
        <v>JWDDCD2025051000019</v>
      </c>
      <c r="E5" s="28" t="str">
        <f>VLOOKUP(F5,辅助信息!A:B,2,FALSE)</f>
        <v>螺纹钢</v>
      </c>
      <c r="F5" s="28" t="s">
        <v>22</v>
      </c>
      <c r="G5" s="24">
        <v>15</v>
      </c>
      <c r="H5" s="24" t="e">
        <f>_xlfn._xlws.FILTER(#REF!,#REF!&amp;#REF!&amp;#REF!&amp;#REF!=C5&amp;F5&amp;I5&amp;J5,"未发货")</f>
        <v>#REF!</v>
      </c>
      <c r="I5" s="28" t="str">
        <f>VLOOKUP(B5,辅助信息!E:I,3,FALSE)</f>
        <v>(五冶钢构医学科学产业园建设项目房建三部-一标（7-2）)四川省南充市顺庆区搬罾街道学府大道二段</v>
      </c>
      <c r="J5" s="28" t="str">
        <f>VLOOKUP(B5,辅助信息!E:I,4,FALSE)</f>
        <v>郑林</v>
      </c>
      <c r="K5" s="28">
        <f>VLOOKUP(J5,辅助信息!H:I,2,FALSE)</f>
        <v>18349955455</v>
      </c>
      <c r="L5" s="66"/>
      <c r="M5" s="65"/>
      <c r="N5" s="65"/>
      <c r="O5" s="65"/>
      <c r="P5" s="65"/>
      <c r="Q5" s="28" t="str">
        <f>VLOOKUP(B5,辅助信息!E:M,9,FALSE)</f>
        <v>ZTWM-CDGS-XS-2024-0248-五冶钢构-南充市医学院项目</v>
      </c>
      <c r="R5" s="15"/>
    </row>
    <row r="6" hidden="1" spans="2:18">
      <c r="B6" s="28" t="s">
        <v>23</v>
      </c>
      <c r="C6" s="58">
        <v>45658</v>
      </c>
      <c r="D6" s="28" t="str">
        <f>VLOOKUP(B6,辅助信息!E:K,7,FALSE)</f>
        <v>JWDDCD2025051000019</v>
      </c>
      <c r="E6" s="28" t="str">
        <f>VLOOKUP(F6,辅助信息!A:B,2,FALSE)</f>
        <v>螺纹钢</v>
      </c>
      <c r="F6" s="28" t="s">
        <v>21</v>
      </c>
      <c r="G6" s="24">
        <v>5</v>
      </c>
      <c r="H6" s="24" t="e">
        <f>_xlfn._xlws.FILTER(#REF!,#REF!&amp;#REF!&amp;#REF!&amp;#REF!=C6&amp;F6&amp;I6&amp;J6,"未发货")</f>
        <v>#REF!</v>
      </c>
      <c r="I6" s="28" t="str">
        <f>VLOOKUP(B6,辅助信息!E:I,3,FALSE)</f>
        <v>(五冶钢构医学科学产业园建设项目房建三部-一标（7-3）)四川省南充市顺庆区搬罾街道学府大道二段</v>
      </c>
      <c r="J6" s="28" t="str">
        <f>VLOOKUP(B6,辅助信息!E:I,4,FALSE)</f>
        <v>郑林</v>
      </c>
      <c r="K6" s="28">
        <f>VLOOKUP(J6,辅助信息!H:I,2,FALSE)</f>
        <v>18349955455</v>
      </c>
      <c r="L6" s="66"/>
      <c r="M6" s="65"/>
      <c r="N6" s="65"/>
      <c r="O6" s="65"/>
      <c r="P6" s="65"/>
      <c r="Q6" s="28" t="str">
        <f>VLOOKUP(B6,辅助信息!E:M,9,FALSE)</f>
        <v>ZTWM-CDGS-XS-2024-0248-五冶钢构-南充市医学院项目</v>
      </c>
      <c r="R6" s="15"/>
    </row>
    <row r="7" hidden="1" spans="2:18">
      <c r="B7" s="28" t="s">
        <v>23</v>
      </c>
      <c r="C7" s="58">
        <v>45658</v>
      </c>
      <c r="D7" s="28" t="str">
        <f>VLOOKUP(B7,辅助信息!E:K,7,FALSE)</f>
        <v>JWDDCD2025051000019</v>
      </c>
      <c r="E7" s="28" t="str">
        <f>VLOOKUP(F7,辅助信息!A:B,2,FALSE)</f>
        <v>螺纹钢</v>
      </c>
      <c r="F7" s="28" t="s">
        <v>22</v>
      </c>
      <c r="G7" s="24">
        <v>15</v>
      </c>
      <c r="H7" s="24" t="e">
        <f>_xlfn._xlws.FILTER(#REF!,#REF!&amp;#REF!&amp;#REF!&amp;#REF!=C7&amp;F7&amp;I7&amp;J7,"未发货")</f>
        <v>#REF!</v>
      </c>
      <c r="I7" s="28" t="str">
        <f>VLOOKUP(B7,辅助信息!E:I,3,FALSE)</f>
        <v>(五冶钢构医学科学产业园建设项目房建三部-一标（7-3）)四川省南充市顺庆区搬罾街道学府大道二段</v>
      </c>
      <c r="J7" s="28" t="str">
        <f>VLOOKUP(B7,辅助信息!E:I,4,FALSE)</f>
        <v>郑林</v>
      </c>
      <c r="K7" s="28">
        <f>VLOOKUP(J7,辅助信息!H:I,2,FALSE)</f>
        <v>18349955455</v>
      </c>
      <c r="L7" s="66"/>
      <c r="M7" s="65"/>
      <c r="N7" s="65"/>
      <c r="O7" s="65"/>
      <c r="P7" s="65"/>
      <c r="Q7" s="28" t="str">
        <f>VLOOKUP(B7,辅助信息!E:M,9,FALSE)</f>
        <v>ZTWM-CDGS-XS-2024-0248-五冶钢构-南充市医学院项目</v>
      </c>
      <c r="R7" s="15"/>
    </row>
    <row r="8" hidden="1" spans="2:18">
      <c r="B8" s="28" t="s">
        <v>24</v>
      </c>
      <c r="C8" s="58">
        <v>45658</v>
      </c>
      <c r="D8" s="28" t="str">
        <f>VLOOKUP(B8,辅助信息!E:K,7,FALSE)</f>
        <v>JWDDCD2025051000019</v>
      </c>
      <c r="E8" s="28" t="str">
        <f>VLOOKUP(F8,辅助信息!A:B,2,FALSE)</f>
        <v>螺纹钢</v>
      </c>
      <c r="F8" s="28" t="s">
        <v>22</v>
      </c>
      <c r="G8" s="24">
        <v>15</v>
      </c>
      <c r="H8" s="24" t="e">
        <f>_xlfn._xlws.FILTER(#REF!,#REF!&amp;#REF!&amp;#REF!&amp;#REF!=C8&amp;F8&amp;I8&amp;J8,"未发货")</f>
        <v>#REF!</v>
      </c>
      <c r="I8" s="28" t="str">
        <f>VLOOKUP(B8,辅助信息!E:I,3,FALSE)</f>
        <v>(五冶钢构医学科学产业园建设项目房建三部-一标（7-4）)四川省南充市顺庆区搬罾街道学府大道二段</v>
      </c>
      <c r="J8" s="28" t="str">
        <f>VLOOKUP(B8,辅助信息!E:I,4,FALSE)</f>
        <v>郑林</v>
      </c>
      <c r="K8" s="28">
        <f>VLOOKUP(J8,辅助信息!H:I,2,FALSE)</f>
        <v>18349955455</v>
      </c>
      <c r="L8" s="64"/>
      <c r="M8" s="65"/>
      <c r="N8" s="65"/>
      <c r="O8" s="65"/>
      <c r="P8" s="65"/>
      <c r="Q8" s="28"/>
      <c r="R8" s="15"/>
    </row>
    <row r="9" hidden="1" spans="2:18">
      <c r="B9" s="28" t="s">
        <v>25</v>
      </c>
      <c r="C9" s="58">
        <v>45658</v>
      </c>
      <c r="D9" s="28" t="str">
        <f>VLOOKUP(B9,辅助信息!E:K,7,FALSE)</f>
        <v>JWDDCD2024102400111</v>
      </c>
      <c r="E9" s="28" t="str">
        <f>VLOOKUP(F9,辅助信息!A:B,2,FALSE)</f>
        <v>盘螺</v>
      </c>
      <c r="F9" s="28" t="s">
        <v>26</v>
      </c>
      <c r="G9" s="24">
        <v>3</v>
      </c>
      <c r="H9" s="24" t="e">
        <f>_xlfn._xlws.FILTER(#REF!,#REF!&amp;#REF!&amp;#REF!&amp;#REF!=C9&amp;F9&amp;I9&amp;J9,"未发货")</f>
        <v>#REF!</v>
      </c>
      <c r="I9" s="28" t="str">
        <f>VLOOKUP(B9,辅助信息!E:I,3,FALSE)</f>
        <v>（五冶达州国道542项目-二工区路基五工段）四川省达州市达川区赵固镇黄家坡</v>
      </c>
      <c r="J9" s="28" t="str">
        <f>VLOOKUP(B9,辅助信息!E:I,4,FALSE)</f>
        <v>潘远林</v>
      </c>
      <c r="K9" s="28">
        <f>VLOOKUP(J9,辅助信息!H:I,2,FALSE)</f>
        <v>18281865966</v>
      </c>
      <c r="L9" s="65"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5"/>
      <c r="N9" s="65"/>
      <c r="O9" s="65"/>
      <c r="P9" s="65"/>
      <c r="Q9" s="28" t="str">
        <f>VLOOKUP(B9,辅助信息!E:M,9,FALSE)</f>
        <v>ZTWM-CDGS-XS-2024-0181-五冶天府-国道542项目（二批次）</v>
      </c>
      <c r="R9" s="15"/>
    </row>
    <row r="10" hidden="1" spans="2:18">
      <c r="B10" s="28" t="s">
        <v>25</v>
      </c>
      <c r="C10" s="58">
        <v>45658</v>
      </c>
      <c r="D10" s="28" t="str">
        <f>VLOOKUP(B10,辅助信息!E:K,7,FALSE)</f>
        <v>JWDDCD2024102400111</v>
      </c>
      <c r="E10" s="28" t="str">
        <f>VLOOKUP(F10,辅助信息!A:B,2,FALSE)</f>
        <v>螺纹钢</v>
      </c>
      <c r="F10" s="28" t="s">
        <v>27</v>
      </c>
      <c r="G10" s="24">
        <v>13</v>
      </c>
      <c r="H10" s="24" t="e">
        <f>_xlfn._xlws.FILTER(#REF!,#REF!&amp;#REF!&amp;#REF!&amp;#REF!=C10&amp;F10&amp;I10&amp;J10,"未发货")</f>
        <v>#REF!</v>
      </c>
      <c r="I10" s="28" t="str">
        <f>VLOOKUP(B10,辅助信息!E:I,3,FALSE)</f>
        <v>（五冶达州国道542项目-二工区路基五工段）四川省达州市达川区赵固镇黄家坡</v>
      </c>
      <c r="J10" s="28" t="str">
        <f>VLOOKUP(B10,辅助信息!E:I,4,FALSE)</f>
        <v>潘远林</v>
      </c>
      <c r="K10" s="28">
        <f>VLOOKUP(J10,辅助信息!H:I,2,FALSE)</f>
        <v>18281865966</v>
      </c>
      <c r="L10" s="66"/>
      <c r="M10" s="65"/>
      <c r="N10" s="65"/>
      <c r="O10" s="65"/>
      <c r="P10" s="65"/>
      <c r="Q10" s="28" t="str">
        <f>VLOOKUP(B10,辅助信息!E:M,9,FALSE)</f>
        <v>ZTWM-CDGS-XS-2024-0181-五冶天府-国道542项目（二批次）</v>
      </c>
      <c r="R10" s="15"/>
    </row>
    <row r="11" hidden="1" spans="2:18">
      <c r="B11" s="28" t="s">
        <v>25</v>
      </c>
      <c r="C11" s="58">
        <v>45658</v>
      </c>
      <c r="D11" s="28" t="str">
        <f>VLOOKUP(B11,辅助信息!E:K,7,FALSE)</f>
        <v>JWDDCD2024102400111</v>
      </c>
      <c r="E11" s="28" t="str">
        <f>VLOOKUP(F11,辅助信息!A:B,2,FALSE)</f>
        <v>螺纹钢</v>
      </c>
      <c r="F11" s="28" t="s">
        <v>19</v>
      </c>
      <c r="G11" s="24">
        <v>10</v>
      </c>
      <c r="H11" s="24" t="e">
        <f>_xlfn._xlws.FILTER(#REF!,#REF!&amp;#REF!&amp;#REF!&amp;#REF!=C11&amp;F11&amp;I11&amp;J11,"未发货")</f>
        <v>#REF!</v>
      </c>
      <c r="I11" s="28" t="str">
        <f>VLOOKUP(B11,辅助信息!E:I,3,FALSE)</f>
        <v>（五冶达州国道542项目-二工区路基五工段）四川省达州市达川区赵固镇黄家坡</v>
      </c>
      <c r="J11" s="28" t="str">
        <f>VLOOKUP(B11,辅助信息!E:I,4,FALSE)</f>
        <v>潘远林</v>
      </c>
      <c r="K11" s="28">
        <f>VLOOKUP(J11,辅助信息!H:I,2,FALSE)</f>
        <v>18281865966</v>
      </c>
      <c r="L11" s="66"/>
      <c r="M11" s="65"/>
      <c r="N11" s="65"/>
      <c r="O11" s="65"/>
      <c r="P11" s="65"/>
      <c r="Q11" s="28" t="str">
        <f>VLOOKUP(B11,辅助信息!E:M,9,FALSE)</f>
        <v>ZTWM-CDGS-XS-2024-0181-五冶天府-国道542项目（二批次）</v>
      </c>
      <c r="R11" s="15"/>
    </row>
    <row r="12" hidden="1" spans="2:18">
      <c r="B12" s="28" t="s">
        <v>25</v>
      </c>
      <c r="C12" s="58">
        <v>45658</v>
      </c>
      <c r="D12" s="28" t="str">
        <f>VLOOKUP(B12,辅助信息!E:K,7,FALSE)</f>
        <v>JWDDCD2024102400111</v>
      </c>
      <c r="E12" s="28" t="str">
        <f>VLOOKUP(F12,辅助信息!A:B,2,FALSE)</f>
        <v>螺纹钢</v>
      </c>
      <c r="F12" s="28" t="s">
        <v>28</v>
      </c>
      <c r="G12" s="24">
        <v>10</v>
      </c>
      <c r="H12" s="24" t="e">
        <f>_xlfn._xlws.FILTER(#REF!,#REF!&amp;#REF!&amp;#REF!&amp;#REF!=C12&amp;F12&amp;I12&amp;J12,"未发货")</f>
        <v>#REF!</v>
      </c>
      <c r="I12" s="28" t="str">
        <f>VLOOKUP(B12,辅助信息!E:I,3,FALSE)</f>
        <v>（五冶达州国道542项目-二工区路基五工段）四川省达州市达川区赵固镇黄家坡</v>
      </c>
      <c r="J12" s="28" t="str">
        <f>VLOOKUP(B12,辅助信息!E:I,4,FALSE)</f>
        <v>潘远林</v>
      </c>
      <c r="K12" s="28">
        <f>VLOOKUP(J12,辅助信息!H:I,2,FALSE)</f>
        <v>18281865966</v>
      </c>
      <c r="L12" s="64"/>
      <c r="M12" s="65"/>
      <c r="N12" s="65"/>
      <c r="O12" s="65"/>
      <c r="P12" s="65"/>
      <c r="Q12" s="28" t="str">
        <f>VLOOKUP(B12,辅助信息!E:M,9,FALSE)</f>
        <v>ZTWM-CDGS-XS-2024-0181-五冶天府-国道542项目（二批次）</v>
      </c>
      <c r="R12" s="15"/>
    </row>
    <row r="13" ht="56.25" hidden="1" customHeight="1" spans="2:18">
      <c r="B13" s="28" t="s">
        <v>29</v>
      </c>
      <c r="C13" s="58">
        <v>45658</v>
      </c>
      <c r="D13" s="28" t="str">
        <f>VLOOKUP(B13,辅助信息!E:K,7,FALSE)</f>
        <v>JWDDCD2024102400111</v>
      </c>
      <c r="E13" s="28" t="str">
        <f>VLOOKUP(F13,辅助信息!A:B,2,FALSE)</f>
        <v>螺纹钢</v>
      </c>
      <c r="F13" s="28" t="s">
        <v>30</v>
      </c>
      <c r="G13" s="24">
        <v>35</v>
      </c>
      <c r="H13" s="24" t="e">
        <f>_xlfn._xlws.FILTER(#REF!,#REF!&amp;#REF!&amp;#REF!&amp;#REF!=C13&amp;F13&amp;I13&amp;J13,"未发货")</f>
        <v>#REF!</v>
      </c>
      <c r="I13" s="28" t="str">
        <f>VLOOKUP(B13,辅助信息!E:I,3,FALSE)</f>
        <v>（五冶达州国道542项目-二工区黄家湾隧道工段）四川省达州市达川区赵固镇黄家坡</v>
      </c>
      <c r="J13" s="28" t="str">
        <f>VLOOKUP(B13,辅助信息!E:I,4,FALSE)</f>
        <v>罗永方</v>
      </c>
      <c r="K13" s="28">
        <f>VLOOKUP(J13,辅助信息!H:I,2,FALSE)</f>
        <v>13551450899</v>
      </c>
      <c r="L13" s="65" t="str">
        <f>VLOOKUP(B13,辅助信息!E:J,6,FALSE)</f>
        <v>五冶建设送货单,4份材质书,送货车型9.6米,装货前联系收货人核实到场规格,没提前告知进场规格现场不给予接收</v>
      </c>
      <c r="M13" s="65"/>
      <c r="N13" s="65"/>
      <c r="O13" s="65"/>
      <c r="P13" s="65"/>
      <c r="Q13" s="28"/>
      <c r="R13" s="15"/>
    </row>
    <row r="14" hidden="1" spans="2:18">
      <c r="B14" s="28" t="s">
        <v>31</v>
      </c>
      <c r="C14" s="58">
        <v>45658</v>
      </c>
      <c r="D14" s="28" t="str">
        <f>VLOOKUP(B14,辅助信息!E:K,7,FALSE)</f>
        <v>JWDDCD2024121000136</v>
      </c>
      <c r="E14" s="28" t="str">
        <f>VLOOKUP(F14,辅助信息!A:B,2,FALSE)</f>
        <v>螺纹钢</v>
      </c>
      <c r="F14" s="28" t="s">
        <v>27</v>
      </c>
      <c r="G14" s="24">
        <v>9</v>
      </c>
      <c r="H14" s="24" t="e">
        <f>_xlfn._xlws.FILTER(#REF!,#REF!&amp;#REF!&amp;#REF!&amp;#REF!=C14&amp;F14&amp;I14&amp;J14,"未发货")</f>
        <v>#REF!</v>
      </c>
      <c r="I14" s="28" t="str">
        <f>VLOOKUP(B14,辅助信息!E:I,3,FALSE)</f>
        <v>（四川商建-射洪城乡一体化项目）遂宁市射洪市忠新幼儿园北侧约220米新溪小区</v>
      </c>
      <c r="J14" s="28" t="str">
        <f>VLOOKUP(B14,辅助信息!E:I,4,FALSE)</f>
        <v>柏子刚</v>
      </c>
      <c r="K14" s="28">
        <f>VLOOKUP(J14,辅助信息!H:I,2,FALSE)</f>
        <v>15692885305</v>
      </c>
      <c r="L14" s="65" t="str">
        <f>VLOOKUP(B14,辅助信息!E:J,6,FALSE)</f>
        <v>提前联系到场规格及数量</v>
      </c>
      <c r="M14" s="65"/>
      <c r="N14" s="65"/>
      <c r="O14" s="65"/>
      <c r="P14" s="65"/>
      <c r="Q14" s="28" t="str">
        <f>VLOOKUP(B14,辅助信息!E:M,9,FALSE)</f>
        <v>ZTWM-CDGS-XS-2024-0179-四川商投-射洪城乡一体化建设项目</v>
      </c>
      <c r="R14" s="15"/>
    </row>
    <row r="15" hidden="1" spans="2:18">
      <c r="B15" s="28" t="s">
        <v>31</v>
      </c>
      <c r="C15" s="58">
        <v>45658</v>
      </c>
      <c r="D15" s="28" t="str">
        <f>VLOOKUP(B15,辅助信息!E:K,7,FALSE)</f>
        <v>JWDDCD2024121000136</v>
      </c>
      <c r="E15" s="28" t="str">
        <f>VLOOKUP(F15,辅助信息!A:B,2,FALSE)</f>
        <v>螺纹钢</v>
      </c>
      <c r="F15" s="28" t="s">
        <v>32</v>
      </c>
      <c r="G15" s="24">
        <v>21</v>
      </c>
      <c r="H15" s="24" t="e">
        <f>_xlfn._xlws.FILTER(#REF!,#REF!&amp;#REF!&amp;#REF!&amp;#REF!=C15&amp;F15&amp;I15&amp;J15,"未发货")</f>
        <v>#REF!</v>
      </c>
      <c r="I15" s="28" t="str">
        <f>VLOOKUP(B15,辅助信息!E:I,3,FALSE)</f>
        <v>（四川商建-射洪城乡一体化项目）遂宁市射洪市忠新幼儿园北侧约220米新溪小区</v>
      </c>
      <c r="J15" s="28" t="str">
        <f>VLOOKUP(B15,辅助信息!E:I,4,FALSE)</f>
        <v>柏子刚</v>
      </c>
      <c r="K15" s="28">
        <f>VLOOKUP(J15,辅助信息!H:I,2,FALSE)</f>
        <v>15692885305</v>
      </c>
      <c r="L15" s="66"/>
      <c r="M15" s="65"/>
      <c r="N15" s="65"/>
      <c r="O15" s="65"/>
      <c r="P15" s="65"/>
      <c r="Q15" s="28" t="str">
        <f>VLOOKUP(B15,辅助信息!E:M,9,FALSE)</f>
        <v>ZTWM-CDGS-XS-2024-0179-四川商投-射洪城乡一体化建设项目</v>
      </c>
      <c r="R15" s="15"/>
    </row>
    <row r="16" hidden="1" spans="2:18">
      <c r="B16" s="28" t="s">
        <v>31</v>
      </c>
      <c r="C16" s="58">
        <v>45658</v>
      </c>
      <c r="D16" s="28" t="str">
        <f>VLOOKUP(B16,辅助信息!E:K,7,FALSE)</f>
        <v>JWDDCD2024121000136</v>
      </c>
      <c r="E16" s="28" t="str">
        <f>VLOOKUP(F16,辅助信息!A:B,2,FALSE)</f>
        <v>螺纹钢</v>
      </c>
      <c r="F16" s="28" t="s">
        <v>30</v>
      </c>
      <c r="G16" s="24">
        <v>6</v>
      </c>
      <c r="H16" s="24" t="e">
        <f>_xlfn._xlws.FILTER(#REF!,#REF!&amp;#REF!&amp;#REF!&amp;#REF!=C16&amp;F16&amp;I16&amp;J16,"未发货")</f>
        <v>#REF!</v>
      </c>
      <c r="I16" s="28" t="str">
        <f>VLOOKUP(B16,辅助信息!E:I,3,FALSE)</f>
        <v>（四川商建-射洪城乡一体化项目）遂宁市射洪市忠新幼儿园北侧约220米新溪小区</v>
      </c>
      <c r="J16" s="28" t="str">
        <f>VLOOKUP(B16,辅助信息!E:I,4,FALSE)</f>
        <v>柏子刚</v>
      </c>
      <c r="K16" s="28">
        <f>VLOOKUP(J16,辅助信息!H:I,2,FALSE)</f>
        <v>15692885305</v>
      </c>
      <c r="L16" s="66"/>
      <c r="M16" s="65"/>
      <c r="N16" s="65"/>
      <c r="O16" s="65"/>
      <c r="P16" s="65"/>
      <c r="Q16" s="28" t="str">
        <f>VLOOKUP(B16,辅助信息!E:M,9,FALSE)</f>
        <v>ZTWM-CDGS-XS-2024-0179-四川商投-射洪城乡一体化建设项目</v>
      </c>
      <c r="R16" s="15"/>
    </row>
    <row r="17" hidden="1" spans="2:18">
      <c r="B17" s="28" t="s">
        <v>31</v>
      </c>
      <c r="C17" s="58">
        <v>45658</v>
      </c>
      <c r="D17" s="28" t="str">
        <f>VLOOKUP(B17,辅助信息!E:K,7,FALSE)</f>
        <v>JWDDCD2024121000136</v>
      </c>
      <c r="E17" s="28" t="str">
        <f>VLOOKUP(F17,辅助信息!A:B,2,FALSE)</f>
        <v>螺纹钢</v>
      </c>
      <c r="F17" s="28" t="s">
        <v>33</v>
      </c>
      <c r="G17" s="24">
        <v>36</v>
      </c>
      <c r="H17" s="24" t="e">
        <f>_xlfn._xlws.FILTER(#REF!,#REF!&amp;#REF!&amp;#REF!&amp;#REF!=C17&amp;F17&amp;I17&amp;J17,"未发货")</f>
        <v>#REF!</v>
      </c>
      <c r="I17" s="28" t="str">
        <f>VLOOKUP(B17,辅助信息!E:I,3,FALSE)</f>
        <v>（四川商建-射洪城乡一体化项目）遂宁市射洪市忠新幼儿园北侧约220米新溪小区</v>
      </c>
      <c r="J17" s="28" t="str">
        <f>VLOOKUP(B17,辅助信息!E:I,4,FALSE)</f>
        <v>柏子刚</v>
      </c>
      <c r="K17" s="28">
        <f>VLOOKUP(J17,辅助信息!H:I,2,FALSE)</f>
        <v>15692885305</v>
      </c>
      <c r="L17" s="64"/>
      <c r="M17" s="65"/>
      <c r="N17" s="65"/>
      <c r="O17" s="65"/>
      <c r="P17" s="65"/>
      <c r="Q17" s="28" t="str">
        <f>VLOOKUP(B17,辅助信息!E:M,9,FALSE)</f>
        <v>ZTWM-CDGS-XS-2024-0179-四川商投-射洪城乡一体化建设项目</v>
      </c>
      <c r="R17" s="15"/>
    </row>
    <row r="18" hidden="1" spans="2:18">
      <c r="B18" s="28" t="s">
        <v>17</v>
      </c>
      <c r="C18" s="58">
        <v>45659</v>
      </c>
      <c r="D18" s="28" t="str">
        <f>VLOOKUP(B18,辅助信息!E:K,7,FALSE)</f>
        <v>JWDDCD2024101600090</v>
      </c>
      <c r="E18" s="28" t="str">
        <f>VLOOKUP(F18,辅助信息!A:B,2,FALSE)</f>
        <v>螺纹钢</v>
      </c>
      <c r="F18" s="28" t="s">
        <v>18</v>
      </c>
      <c r="G18" s="24">
        <v>69</v>
      </c>
      <c r="H18" s="24" t="e">
        <f>_xlfn._xlws.FILTER(#REF!,#REF!&amp;#REF!&amp;#REF!&amp;#REF!=C18&amp;F18&amp;I18&amp;J18,"未发货")</f>
        <v>#REF!</v>
      </c>
      <c r="I18" s="28" t="str">
        <f>VLOOKUP(B18,辅助信息!E:I,3,FALSE)</f>
        <v>（达州市公共卫生临床医疗中心项目-一标-1号制作房）达州市通川区西外复兴镇公共卫生临床医疗中心项目</v>
      </c>
      <c r="J18" s="28" t="str">
        <f>VLOOKUP(B18,辅助信息!E:I,4,FALSE)</f>
        <v>潘建发</v>
      </c>
      <c r="K18" s="28">
        <f>VLOOKUP(J18,辅助信息!H:I,2,FALSE)</f>
        <v>13658059919</v>
      </c>
      <c r="L18" s="65" t="s">
        <v>34</v>
      </c>
      <c r="M18" s="65"/>
      <c r="N18" s="65"/>
      <c r="O18" s="65"/>
      <c r="P18" s="65"/>
      <c r="Q18" s="28" t="str">
        <f>VLOOKUP(B18,辅助信息!E:M,9,FALSE)</f>
        <v>ZTWM-CDGS-XS-2024-0205-五冶钢构-达州市通川区西外复兴镇及临近片区建设项目</v>
      </c>
      <c r="R18" s="15"/>
    </row>
    <row r="19" hidden="1" spans="2:18">
      <c r="B19" s="28" t="s">
        <v>17</v>
      </c>
      <c r="C19" s="58">
        <v>45659</v>
      </c>
      <c r="D19" s="28" t="str">
        <f>VLOOKUP(B19,辅助信息!E:K,7,FALSE)</f>
        <v>JWDDCD2024101600090</v>
      </c>
      <c r="E19" s="28" t="str">
        <f>VLOOKUP(F19,辅助信息!A:B,2,FALSE)</f>
        <v>螺纹钢</v>
      </c>
      <c r="F19" s="28" t="s">
        <v>19</v>
      </c>
      <c r="G19" s="24">
        <v>35</v>
      </c>
      <c r="H19" s="24" t="e">
        <f>_xlfn._xlws.FILTER(#REF!,#REF!&amp;#REF!&amp;#REF!&amp;#REF!=C19&amp;F19&amp;I19&amp;J19,"未发货")</f>
        <v>#REF!</v>
      </c>
      <c r="I19" s="28" t="str">
        <f>VLOOKUP(B19,辅助信息!E:I,3,FALSE)</f>
        <v>（达州市公共卫生临床医疗中心项目-一标-1号制作房）达州市通川区西外复兴镇公共卫生临床医疗中心项目</v>
      </c>
      <c r="J19" s="28" t="str">
        <f>VLOOKUP(B19,辅助信息!E:I,4,FALSE)</f>
        <v>潘建发</v>
      </c>
      <c r="K19" s="28">
        <f>VLOOKUP(J19,辅助信息!H:I,2,FALSE)</f>
        <v>13658059919</v>
      </c>
      <c r="L19" s="64"/>
      <c r="M19" s="65"/>
      <c r="N19" s="65"/>
      <c r="O19" s="65"/>
      <c r="P19" s="65"/>
      <c r="Q19" s="28" t="str">
        <f>VLOOKUP(B19,辅助信息!E:M,9,FALSE)</f>
        <v>ZTWM-CDGS-XS-2024-0205-五冶钢构-达州市通川区西外复兴镇及临近片区建设项目</v>
      </c>
      <c r="R19" s="15"/>
    </row>
    <row r="20" hidden="1" spans="2:18">
      <c r="B20" s="28" t="s">
        <v>24</v>
      </c>
      <c r="C20" s="58">
        <v>45659</v>
      </c>
      <c r="D20" s="28" t="str">
        <f>VLOOKUP(B20,辅助信息!E:K,7,FALSE)</f>
        <v>JWDDCD2025051000019</v>
      </c>
      <c r="E20" s="28" t="str">
        <f>VLOOKUP(F20,辅助信息!A:B,2,FALSE)</f>
        <v>螺纹钢</v>
      </c>
      <c r="F20" s="28" t="s">
        <v>27</v>
      </c>
      <c r="G20" s="24">
        <v>35</v>
      </c>
      <c r="H20" s="24" t="e">
        <f>_xlfn._xlws.FILTER(#REF!,#REF!&amp;#REF!&amp;#REF!&amp;#REF!=C20&amp;F20&amp;I20&amp;J20,"未发货")</f>
        <v>#REF!</v>
      </c>
      <c r="I20" s="28" t="str">
        <f>VLOOKUP(B20,辅助信息!E:I,3,FALSE)</f>
        <v>(五冶钢构医学科学产业园建设项目房建三部-一标（7-4）)四川省南充市顺庆区搬罾街道学府大道二段</v>
      </c>
      <c r="J20" s="28" t="str">
        <f>VLOOKUP(B20,辅助信息!E:I,4,FALSE)</f>
        <v>郑林</v>
      </c>
      <c r="K20" s="28">
        <f>VLOOKUP(J20,辅助信息!H:I,2,FALSE)</f>
        <v>18349955455</v>
      </c>
      <c r="L20" s="65"/>
      <c r="M20" s="65"/>
      <c r="N20" s="65"/>
      <c r="O20" s="65"/>
      <c r="P20" s="65"/>
      <c r="Q20" s="28" t="str">
        <f>VLOOKUP(B20,辅助信息!E:M,9,FALSE)</f>
        <v>ZTWM-CDGS-XS-2024-0248-五冶钢构-南充市医学院项目</v>
      </c>
      <c r="R20" s="15"/>
    </row>
    <row r="21" hidden="1" spans="2:18">
      <c r="B21" s="28" t="s">
        <v>24</v>
      </c>
      <c r="C21" s="58">
        <v>45659</v>
      </c>
      <c r="D21" s="28" t="str">
        <f>VLOOKUP(B21,辅助信息!E:K,7,FALSE)</f>
        <v>JWDDCD2025051000019</v>
      </c>
      <c r="E21" s="28" t="str">
        <f>VLOOKUP(F21,辅助信息!A:B,2,FALSE)</f>
        <v>螺纹钢</v>
      </c>
      <c r="F21" s="28" t="s">
        <v>21</v>
      </c>
      <c r="G21" s="24">
        <v>10</v>
      </c>
      <c r="H21" s="24" t="e">
        <f>_xlfn._xlws.FILTER(#REF!,#REF!&amp;#REF!&amp;#REF!&amp;#REF!=C21&amp;F21&amp;I21&amp;J21,"未发货")</f>
        <v>#REF!</v>
      </c>
      <c r="I21" s="28" t="str">
        <f>VLOOKUP(B21,辅助信息!E:I,3,FALSE)</f>
        <v>(五冶钢构医学科学产业园建设项目房建三部-一标（7-4）)四川省南充市顺庆区搬罾街道学府大道二段</v>
      </c>
      <c r="J21" s="28" t="str">
        <f>VLOOKUP(B21,辅助信息!E:I,4,FALSE)</f>
        <v>郑林</v>
      </c>
      <c r="K21" s="28">
        <f>VLOOKUP(J21,辅助信息!H:I,2,FALSE)</f>
        <v>18349955455</v>
      </c>
      <c r="L21" s="65" t="s">
        <v>35</v>
      </c>
      <c r="M21" s="65"/>
      <c r="N21" s="65"/>
      <c r="O21" s="65"/>
      <c r="P21" s="65"/>
      <c r="Q21" s="28" t="str">
        <f>VLOOKUP(B21,辅助信息!E:M,9,FALSE)</f>
        <v>ZTWM-CDGS-XS-2024-0248-五冶钢构-南充市医学院项目</v>
      </c>
      <c r="R21" s="15"/>
    </row>
    <row r="22" hidden="1" spans="2:18">
      <c r="B22" s="28" t="s">
        <v>24</v>
      </c>
      <c r="C22" s="58">
        <v>45659</v>
      </c>
      <c r="D22" s="28" t="str">
        <f>VLOOKUP(B22,辅助信息!E:K,7,FALSE)</f>
        <v>JWDDCD2025051000019</v>
      </c>
      <c r="E22" s="28" t="str">
        <f>VLOOKUP(F22,辅助信息!A:B,2,FALSE)</f>
        <v>螺纹钢</v>
      </c>
      <c r="F22" s="28" t="s">
        <v>22</v>
      </c>
      <c r="G22" s="24">
        <v>25</v>
      </c>
      <c r="H22" s="24" t="e">
        <f>_xlfn._xlws.FILTER(#REF!,#REF!&amp;#REF!&amp;#REF!&amp;#REF!=C22&amp;F22&amp;I22&amp;J22,"未发货")</f>
        <v>#REF!</v>
      </c>
      <c r="I22" s="28" t="str">
        <f>VLOOKUP(B22,辅助信息!E:I,3,FALSE)</f>
        <v>(五冶钢构医学科学产业园建设项目房建三部-一标（7-4）)四川省南充市顺庆区搬罾街道学府大道二段</v>
      </c>
      <c r="J22" s="28" t="str">
        <f>VLOOKUP(B22,辅助信息!E:I,4,FALSE)</f>
        <v>郑林</v>
      </c>
      <c r="K22" s="28">
        <f>VLOOKUP(J22,辅助信息!H:I,2,FALSE)</f>
        <v>18349955455</v>
      </c>
      <c r="L22" s="64"/>
      <c r="M22" s="65"/>
      <c r="N22" s="65"/>
      <c r="O22" s="65"/>
      <c r="P22" s="65"/>
      <c r="Q22" s="28" t="str">
        <f>VLOOKUP(B22,辅助信息!E:M,9,FALSE)</f>
        <v>ZTWM-CDGS-XS-2024-0248-五冶钢构-南充市医学院项目</v>
      </c>
      <c r="R22" s="15"/>
    </row>
    <row r="23" hidden="1" spans="2:18">
      <c r="B23" s="28" t="s">
        <v>25</v>
      </c>
      <c r="C23" s="58">
        <v>45659</v>
      </c>
      <c r="D23" s="28" t="str">
        <f>VLOOKUP(B23,辅助信息!E:K,7,FALSE)</f>
        <v>JWDDCD2024102400111</v>
      </c>
      <c r="E23" s="28" t="str">
        <f>VLOOKUP(F23,辅助信息!A:B,2,FALSE)</f>
        <v>盘螺</v>
      </c>
      <c r="F23" s="28" t="s">
        <v>26</v>
      </c>
      <c r="G23" s="24">
        <v>3</v>
      </c>
      <c r="H23" s="24" t="e">
        <f>_xlfn._xlws.FILTER(#REF!,#REF!&amp;#REF!&amp;#REF!&amp;#REF!=C23&amp;F23&amp;I23&amp;J23,"未发货")</f>
        <v>#REF!</v>
      </c>
      <c r="I23" s="28" t="str">
        <f>VLOOKUP(B23,辅助信息!E:I,3,FALSE)</f>
        <v>（五冶达州国道542项目-二工区路基五工段）四川省达州市达川区赵固镇黄家坡</v>
      </c>
      <c r="J23" s="28" t="str">
        <f>VLOOKUP(B23,辅助信息!E:I,4,FALSE)</f>
        <v>潘远林</v>
      </c>
      <c r="K23" s="28">
        <f>VLOOKUP(J23,辅助信息!H:I,2,FALSE)</f>
        <v>18281865966</v>
      </c>
      <c r="L23" s="65" t="s">
        <v>36</v>
      </c>
      <c r="M23" s="65"/>
      <c r="N23" s="65"/>
      <c r="O23" s="65"/>
      <c r="P23" s="65"/>
      <c r="Q23" s="28" t="str">
        <f>VLOOKUP(B23,辅助信息!E:M,9,FALSE)</f>
        <v>ZTWM-CDGS-XS-2024-0181-五冶天府-国道542项目（二批次）</v>
      </c>
      <c r="R23" s="15"/>
    </row>
    <row r="24" hidden="1" spans="2:18">
      <c r="B24" s="28" t="s">
        <v>25</v>
      </c>
      <c r="C24" s="58">
        <v>45659</v>
      </c>
      <c r="D24" s="28" t="str">
        <f>VLOOKUP(B24,辅助信息!E:K,7,FALSE)</f>
        <v>JWDDCD2024102400111</v>
      </c>
      <c r="E24" s="28" t="str">
        <f>VLOOKUP(F24,辅助信息!A:B,2,FALSE)</f>
        <v>螺纹钢</v>
      </c>
      <c r="F24" s="28" t="s">
        <v>27</v>
      </c>
      <c r="G24" s="24">
        <v>13</v>
      </c>
      <c r="H24" s="24" t="e">
        <f>_xlfn._xlws.FILTER(#REF!,#REF!&amp;#REF!&amp;#REF!&amp;#REF!=C24&amp;F24&amp;I24&amp;J24,"未发货")</f>
        <v>#REF!</v>
      </c>
      <c r="I24" s="28" t="str">
        <f>VLOOKUP(B24,辅助信息!E:I,3,FALSE)</f>
        <v>（五冶达州国道542项目-二工区路基五工段）四川省达州市达川区赵固镇黄家坡</v>
      </c>
      <c r="J24" s="28" t="str">
        <f>VLOOKUP(B24,辅助信息!E:I,4,FALSE)</f>
        <v>潘远林</v>
      </c>
      <c r="K24" s="28">
        <f>VLOOKUP(J24,辅助信息!H:I,2,FALSE)</f>
        <v>18281865966</v>
      </c>
      <c r="L24" s="66"/>
      <c r="M24" s="65"/>
      <c r="N24" s="65"/>
      <c r="O24" s="65"/>
      <c r="P24" s="65"/>
      <c r="Q24" s="28" t="str">
        <f>VLOOKUP(B24,辅助信息!E:M,9,FALSE)</f>
        <v>ZTWM-CDGS-XS-2024-0181-五冶天府-国道542项目（二批次）</v>
      </c>
      <c r="R24" s="15"/>
    </row>
    <row r="25" hidden="1" spans="2:18">
      <c r="B25" s="28" t="s">
        <v>25</v>
      </c>
      <c r="C25" s="58">
        <v>45659</v>
      </c>
      <c r="D25" s="28" t="str">
        <f>VLOOKUP(B25,辅助信息!E:K,7,FALSE)</f>
        <v>JWDDCD2024102400111</v>
      </c>
      <c r="E25" s="28" t="str">
        <f>VLOOKUP(F25,辅助信息!A:B,2,FALSE)</f>
        <v>螺纹钢</v>
      </c>
      <c r="F25" s="28" t="s">
        <v>19</v>
      </c>
      <c r="G25" s="24">
        <v>10</v>
      </c>
      <c r="H25" s="24" t="e">
        <f>_xlfn._xlws.FILTER(#REF!,#REF!&amp;#REF!&amp;#REF!&amp;#REF!=C25&amp;F25&amp;I25&amp;J25,"未发货")</f>
        <v>#REF!</v>
      </c>
      <c r="I25" s="28" t="str">
        <f>VLOOKUP(B25,辅助信息!E:I,3,FALSE)</f>
        <v>（五冶达州国道542项目-二工区路基五工段）四川省达州市达川区赵固镇黄家坡</v>
      </c>
      <c r="J25" s="28" t="str">
        <f>VLOOKUP(B25,辅助信息!E:I,4,FALSE)</f>
        <v>潘远林</v>
      </c>
      <c r="K25" s="28">
        <f>VLOOKUP(J25,辅助信息!H:I,2,FALSE)</f>
        <v>18281865966</v>
      </c>
      <c r="L25" s="66"/>
      <c r="M25" s="65"/>
      <c r="N25" s="65"/>
      <c r="O25" s="65"/>
      <c r="P25" s="65"/>
      <c r="Q25" s="28" t="str">
        <f>VLOOKUP(B25,辅助信息!E:M,9,FALSE)</f>
        <v>ZTWM-CDGS-XS-2024-0181-五冶天府-国道542项目（二批次）</v>
      </c>
      <c r="R25" s="15"/>
    </row>
    <row r="26" hidden="1" spans="2:18">
      <c r="B26" s="28" t="s">
        <v>25</v>
      </c>
      <c r="C26" s="58">
        <v>45659</v>
      </c>
      <c r="D26" s="28" t="str">
        <f>VLOOKUP(B26,辅助信息!E:K,7,FALSE)</f>
        <v>JWDDCD2024102400111</v>
      </c>
      <c r="E26" s="28" t="str">
        <f>VLOOKUP(F26,辅助信息!A:B,2,FALSE)</f>
        <v>螺纹钢</v>
      </c>
      <c r="F26" s="28" t="s">
        <v>28</v>
      </c>
      <c r="G26" s="24">
        <v>10</v>
      </c>
      <c r="H26" s="24" t="e">
        <f>_xlfn._xlws.FILTER(#REF!,#REF!&amp;#REF!&amp;#REF!&amp;#REF!=C26&amp;F26&amp;I26&amp;J26,"未发货")</f>
        <v>#REF!</v>
      </c>
      <c r="I26" s="28" t="str">
        <f>VLOOKUP(B26,辅助信息!E:I,3,FALSE)</f>
        <v>（五冶达州国道542项目-二工区路基五工段）四川省达州市达川区赵固镇黄家坡</v>
      </c>
      <c r="J26" s="28" t="str">
        <f>VLOOKUP(B26,辅助信息!E:I,4,FALSE)</f>
        <v>潘远林</v>
      </c>
      <c r="K26" s="28">
        <f>VLOOKUP(J26,辅助信息!H:I,2,FALSE)</f>
        <v>18281865966</v>
      </c>
      <c r="L26" s="64"/>
      <c r="M26" s="65"/>
      <c r="N26" s="65"/>
      <c r="O26" s="65"/>
      <c r="P26" s="65"/>
      <c r="Q26" s="28" t="str">
        <f>VLOOKUP(B26,辅助信息!E:M,9,FALSE)</f>
        <v>ZTWM-CDGS-XS-2024-0181-五冶天府-国道542项目（二批次）</v>
      </c>
      <c r="R26" s="15"/>
    </row>
    <row r="27" ht="56.25" hidden="1" customHeight="1" spans="2:18">
      <c r="B27" s="28" t="s">
        <v>29</v>
      </c>
      <c r="C27" s="58">
        <v>45659</v>
      </c>
      <c r="D27" s="28" t="str">
        <f>VLOOKUP(B27,辅助信息!E:K,7,FALSE)</f>
        <v>JWDDCD2024102400111</v>
      </c>
      <c r="E27" s="28" t="str">
        <f>VLOOKUP(F27,辅助信息!A:B,2,FALSE)</f>
        <v>螺纹钢</v>
      </c>
      <c r="F27" s="28" t="s">
        <v>30</v>
      </c>
      <c r="G27" s="24">
        <v>35</v>
      </c>
      <c r="H27" s="24" t="e">
        <f>_xlfn._xlws.FILTER(#REF!,#REF!&amp;#REF!&amp;#REF!&amp;#REF!=C27&amp;F27&amp;I27&amp;J27,"未发货")</f>
        <v>#REF!</v>
      </c>
      <c r="I27" s="28" t="str">
        <f>VLOOKUP(B27,辅助信息!E:I,3,FALSE)</f>
        <v>（五冶达州国道542项目-二工区黄家湾隧道工段）四川省达州市达川区赵固镇黄家坡</v>
      </c>
      <c r="J27" s="28" t="str">
        <f>VLOOKUP(B27,辅助信息!E:I,4,FALSE)</f>
        <v>罗永方</v>
      </c>
      <c r="K27" s="28">
        <f>VLOOKUP(J27,辅助信息!H:I,2,FALSE)</f>
        <v>13551450899</v>
      </c>
      <c r="L27" s="65" t="s">
        <v>37</v>
      </c>
      <c r="M27" s="65"/>
      <c r="N27" s="65"/>
      <c r="O27" s="65"/>
      <c r="P27" s="65"/>
      <c r="Q27" s="28" t="str">
        <f>VLOOKUP(B27,辅助信息!E:M,9,FALSE)</f>
        <v>ZTWM-CDGS-XS-2024-0181-五冶天府-国道542项目（二批次）</v>
      </c>
      <c r="R27" s="15"/>
    </row>
    <row r="28" hidden="1" spans="2:18">
      <c r="B28" s="28" t="s">
        <v>31</v>
      </c>
      <c r="C28" s="58">
        <v>45659</v>
      </c>
      <c r="D28" s="28" t="str">
        <f>VLOOKUP(B28,辅助信息!E:K,7,FALSE)</f>
        <v>JWDDCD2024121000136</v>
      </c>
      <c r="E28" s="28" t="str">
        <f>VLOOKUP(F28,辅助信息!A:B,2,FALSE)</f>
        <v>螺纹钢</v>
      </c>
      <c r="F28" s="28" t="s">
        <v>27</v>
      </c>
      <c r="G28" s="24">
        <v>9</v>
      </c>
      <c r="H28" s="24" t="e">
        <f>_xlfn._xlws.FILTER(#REF!,#REF!&amp;#REF!&amp;#REF!&amp;#REF!=C28&amp;F28&amp;I28&amp;J28,"未发货")</f>
        <v>#REF!</v>
      </c>
      <c r="I28" s="28" t="str">
        <f>VLOOKUP(B28,辅助信息!E:I,3,FALSE)</f>
        <v>（四川商建-射洪城乡一体化项目）遂宁市射洪市忠新幼儿园北侧约220米新溪小区</v>
      </c>
      <c r="J28" s="28" t="str">
        <f>VLOOKUP(B28,辅助信息!E:I,4,FALSE)</f>
        <v>柏子刚</v>
      </c>
      <c r="K28" s="28">
        <f>VLOOKUP(J28,辅助信息!H:I,2,FALSE)</f>
        <v>15692885305</v>
      </c>
      <c r="L28" s="65" t="s">
        <v>38</v>
      </c>
      <c r="M28" s="65"/>
      <c r="N28" s="65"/>
      <c r="O28" s="65"/>
      <c r="P28" s="65"/>
      <c r="Q28" s="28" t="str">
        <f>VLOOKUP(B28,辅助信息!E:M,9,FALSE)</f>
        <v>ZTWM-CDGS-XS-2024-0179-四川商投-射洪城乡一体化建设项目</v>
      </c>
      <c r="R28" s="15"/>
    </row>
    <row r="29" hidden="1" spans="2:18">
      <c r="B29" s="28" t="s">
        <v>31</v>
      </c>
      <c r="C29" s="58">
        <v>45659</v>
      </c>
      <c r="D29" s="28" t="str">
        <f>VLOOKUP(B29,辅助信息!E:K,7,FALSE)</f>
        <v>JWDDCD2024121000136</v>
      </c>
      <c r="E29" s="28" t="str">
        <f>VLOOKUP(F29,辅助信息!A:B,2,FALSE)</f>
        <v>螺纹钢</v>
      </c>
      <c r="F29" s="28" t="s">
        <v>32</v>
      </c>
      <c r="G29" s="24">
        <v>21</v>
      </c>
      <c r="H29" s="24" t="e">
        <f>_xlfn._xlws.FILTER(#REF!,#REF!&amp;#REF!&amp;#REF!&amp;#REF!=C29&amp;F29&amp;I29&amp;J29,"未发货")</f>
        <v>#REF!</v>
      </c>
      <c r="I29" s="28" t="str">
        <f>VLOOKUP(B29,辅助信息!E:I,3,FALSE)</f>
        <v>（四川商建-射洪城乡一体化项目）遂宁市射洪市忠新幼儿园北侧约220米新溪小区</v>
      </c>
      <c r="J29" s="28" t="str">
        <f>VLOOKUP(B29,辅助信息!E:I,4,FALSE)</f>
        <v>柏子刚</v>
      </c>
      <c r="K29" s="28">
        <f>VLOOKUP(J29,辅助信息!H:I,2,FALSE)</f>
        <v>15692885305</v>
      </c>
      <c r="L29" s="66"/>
      <c r="M29" s="65"/>
      <c r="N29" s="65"/>
      <c r="O29" s="65"/>
      <c r="P29" s="65"/>
      <c r="Q29" s="28" t="str">
        <f>VLOOKUP(B29,辅助信息!E:M,9,FALSE)</f>
        <v>ZTWM-CDGS-XS-2024-0179-四川商投-射洪城乡一体化建设项目</v>
      </c>
      <c r="R29" s="15"/>
    </row>
    <row r="30" hidden="1" spans="2:18">
      <c r="B30" s="28" t="s">
        <v>31</v>
      </c>
      <c r="C30" s="58">
        <v>45659</v>
      </c>
      <c r="D30" s="28" t="str">
        <f>VLOOKUP(B30,辅助信息!E:K,7,FALSE)</f>
        <v>JWDDCD2024121000136</v>
      </c>
      <c r="E30" s="28" t="str">
        <f>VLOOKUP(F30,辅助信息!A:B,2,FALSE)</f>
        <v>螺纹钢</v>
      </c>
      <c r="F30" s="28" t="s">
        <v>30</v>
      </c>
      <c r="G30" s="24">
        <v>6</v>
      </c>
      <c r="H30" s="24" t="e">
        <f>_xlfn._xlws.FILTER(#REF!,#REF!&amp;#REF!&amp;#REF!&amp;#REF!=C30&amp;F30&amp;I30&amp;J30,"未发货")</f>
        <v>#REF!</v>
      </c>
      <c r="I30" s="28" t="str">
        <f>VLOOKUP(B30,辅助信息!E:I,3,FALSE)</f>
        <v>（四川商建-射洪城乡一体化项目）遂宁市射洪市忠新幼儿园北侧约220米新溪小区</v>
      </c>
      <c r="J30" s="28" t="str">
        <f>VLOOKUP(B30,辅助信息!E:I,4,FALSE)</f>
        <v>柏子刚</v>
      </c>
      <c r="K30" s="28">
        <f>VLOOKUP(J30,辅助信息!H:I,2,FALSE)</f>
        <v>15692885305</v>
      </c>
      <c r="L30" s="66"/>
      <c r="M30" s="65"/>
      <c r="N30" s="65"/>
      <c r="O30" s="65"/>
      <c r="P30" s="65"/>
      <c r="Q30" s="28" t="str">
        <f>VLOOKUP(B30,辅助信息!E:M,9,FALSE)</f>
        <v>ZTWM-CDGS-XS-2024-0179-四川商投-射洪城乡一体化建设项目</v>
      </c>
      <c r="R30" s="15"/>
    </row>
    <row r="31" hidden="1" spans="2:18">
      <c r="B31" s="28" t="s">
        <v>31</v>
      </c>
      <c r="C31" s="58">
        <v>45659</v>
      </c>
      <c r="D31" s="28" t="str">
        <f>VLOOKUP(B31,辅助信息!E:K,7,FALSE)</f>
        <v>JWDDCD2024121000136</v>
      </c>
      <c r="E31" s="28" t="str">
        <f>VLOOKUP(F31,辅助信息!A:B,2,FALSE)</f>
        <v>螺纹钢</v>
      </c>
      <c r="F31" s="28" t="s">
        <v>33</v>
      </c>
      <c r="G31" s="24">
        <v>36</v>
      </c>
      <c r="H31" s="24" t="e">
        <f>_xlfn._xlws.FILTER(#REF!,#REF!&amp;#REF!&amp;#REF!&amp;#REF!=C31&amp;F31&amp;I31&amp;J31,"未发货")</f>
        <v>#REF!</v>
      </c>
      <c r="I31" s="28" t="str">
        <f>VLOOKUP(B31,辅助信息!E:I,3,FALSE)</f>
        <v>（四川商建-射洪城乡一体化项目）遂宁市射洪市忠新幼儿园北侧约220米新溪小区</v>
      </c>
      <c r="J31" s="28" t="str">
        <f>VLOOKUP(B31,辅助信息!E:I,4,FALSE)</f>
        <v>柏子刚</v>
      </c>
      <c r="K31" s="28">
        <f>VLOOKUP(J31,辅助信息!H:I,2,FALSE)</f>
        <v>15692885305</v>
      </c>
      <c r="L31" s="64"/>
      <c r="M31" s="65"/>
      <c r="N31" s="65"/>
      <c r="O31" s="65"/>
      <c r="P31" s="65"/>
      <c r="Q31" s="28" t="str">
        <f>VLOOKUP(B31,辅助信息!E:M,9,FALSE)</f>
        <v>ZTWM-CDGS-XS-2024-0179-四川商投-射洪城乡一体化建设项目</v>
      </c>
      <c r="R31" s="15"/>
    </row>
    <row r="32" hidden="1" spans="2:18">
      <c r="B32" s="28" t="s">
        <v>39</v>
      </c>
      <c r="C32" s="58">
        <v>45659</v>
      </c>
      <c r="D32" s="28" t="str">
        <f>VLOOKUP(B32,辅助信息!E:K,7,FALSE)</f>
        <v>JWDDCD2024101600090</v>
      </c>
      <c r="E32" s="28" t="str">
        <f>VLOOKUP(F32,辅助信息!A:B,2,FALSE)</f>
        <v>盘螺</v>
      </c>
      <c r="F32" s="28" t="s">
        <v>40</v>
      </c>
      <c r="G32" s="24">
        <v>10</v>
      </c>
      <c r="H32" s="24" t="e">
        <f>_xlfn._xlws.FILTER(#REF!,#REF!&amp;#REF!&amp;#REF!&amp;#REF!=C32&amp;F32&amp;I32&amp;J32,"未发货")</f>
        <v>#REF!</v>
      </c>
      <c r="I32" s="28" t="str">
        <f>VLOOKUP(B32,辅助信息!E:I,3,FALSE)</f>
        <v>（达州市公共卫生临床医疗中心项目-一标-2号制作房）达州市通川区西外复兴镇公共卫生临床医疗中心项目</v>
      </c>
      <c r="J32" s="28" t="str">
        <f>VLOOKUP(B32,辅助信息!E:I,4,FALSE)</f>
        <v>潘建发</v>
      </c>
      <c r="K32" s="67">
        <f>VLOOKUP(J32,辅助信息!H:I,2,FALSE)</f>
        <v>13658059919</v>
      </c>
      <c r="L32" s="68" t="s">
        <v>34</v>
      </c>
      <c r="M32" s="68"/>
      <c r="N32" s="68"/>
      <c r="O32" s="68"/>
      <c r="P32" s="68"/>
      <c r="Q32" s="28" t="str">
        <f>VLOOKUP(B32,辅助信息!E:M,9,FALSE)</f>
        <v>ZTWM-CDGS-XS-2024-0205-五冶钢构-达州市通川区西外复兴镇及临近片区建设项目</v>
      </c>
      <c r="R32" s="15"/>
    </row>
    <row r="33" hidden="1" spans="2:18">
      <c r="B33" s="28" t="s">
        <v>39</v>
      </c>
      <c r="C33" s="58">
        <v>45659</v>
      </c>
      <c r="D33" s="28" t="str">
        <f>VLOOKUP(B33,辅助信息!E:K,7,FALSE)</f>
        <v>JWDDCD2024101600090</v>
      </c>
      <c r="E33" s="28" t="str">
        <f>VLOOKUP(F33,辅助信息!A:B,2,FALSE)</f>
        <v>盘螺</v>
      </c>
      <c r="F33" s="28" t="s">
        <v>41</v>
      </c>
      <c r="G33" s="24">
        <v>2</v>
      </c>
      <c r="H33" s="24">
        <v>2</v>
      </c>
      <c r="I33" s="28" t="str">
        <f>VLOOKUP(B33,辅助信息!E:I,3,FALSE)</f>
        <v>（达州市公共卫生临床医疗中心项目-一标-2号制作房）达州市通川区西外复兴镇公共卫生临床医疗中心项目</v>
      </c>
      <c r="J33" s="28" t="str">
        <f>VLOOKUP(B33,辅助信息!E:I,4,FALSE)</f>
        <v>潘建发</v>
      </c>
      <c r="K33" s="67">
        <f>VLOOKUP(J33,辅助信息!H:I,2,FALSE)</f>
        <v>13658059919</v>
      </c>
      <c r="M33" s="45"/>
      <c r="N33" s="45"/>
      <c r="O33" s="45"/>
      <c r="P33" s="45"/>
      <c r="Q33" s="28" t="str">
        <f>VLOOKUP(B33,辅助信息!E:M,9,FALSE)</f>
        <v>ZTWM-CDGS-XS-2024-0205-五冶钢构-达州市通川区西外复兴镇及临近片区建设项目</v>
      </c>
      <c r="R33" s="15"/>
    </row>
    <row r="34" hidden="1" spans="2:18">
      <c r="B34" s="28" t="s">
        <v>39</v>
      </c>
      <c r="C34" s="58">
        <v>45659</v>
      </c>
      <c r="D34" s="28" t="str">
        <f>VLOOKUP(B34,辅助信息!E:K,7,FALSE)</f>
        <v>JWDDCD2024101600090</v>
      </c>
      <c r="E34" s="28" t="str">
        <f>VLOOKUP(F34,辅助信息!A:B,2,FALSE)</f>
        <v>螺纹钢</v>
      </c>
      <c r="F34" s="28" t="s">
        <v>27</v>
      </c>
      <c r="G34" s="24">
        <v>45</v>
      </c>
      <c r="H34" s="24">
        <v>45</v>
      </c>
      <c r="I34" s="28" t="str">
        <f>VLOOKUP(B34,辅助信息!E:I,3,FALSE)</f>
        <v>（达州市公共卫生临床医疗中心项目-一标-2号制作房）达州市通川区西外复兴镇公共卫生临床医疗中心项目</v>
      </c>
      <c r="J34" s="28" t="str">
        <f>VLOOKUP(B34,辅助信息!E:I,4,FALSE)</f>
        <v>潘建发</v>
      </c>
      <c r="K34" s="67">
        <f>VLOOKUP(J34,辅助信息!H:I,2,FALSE)</f>
        <v>13658059919</v>
      </c>
      <c r="M34" s="45"/>
      <c r="N34" s="45"/>
      <c r="O34" s="45"/>
      <c r="P34" s="45"/>
      <c r="Q34" s="28" t="str">
        <f>VLOOKUP(B34,辅助信息!E:M,9,FALSE)</f>
        <v>ZTWM-CDGS-XS-2024-0205-五冶钢构-达州市通川区西外复兴镇及临近片区建设项目</v>
      </c>
      <c r="R34" s="15"/>
    </row>
    <row r="35" hidden="1" spans="2:18">
      <c r="B35" s="28" t="s">
        <v>39</v>
      </c>
      <c r="C35" s="58">
        <v>45659</v>
      </c>
      <c r="D35" s="28" t="str">
        <f>VLOOKUP(B35,辅助信息!E:K,7,FALSE)</f>
        <v>JWDDCD2024101600090</v>
      </c>
      <c r="E35" s="28" t="str">
        <f>VLOOKUP(F35,辅助信息!A:B,2,FALSE)</f>
        <v>螺纹钢</v>
      </c>
      <c r="F35" s="28" t="s">
        <v>19</v>
      </c>
      <c r="G35" s="24">
        <v>16</v>
      </c>
      <c r="H35" s="24" t="e">
        <f>_xlfn._xlws.FILTER(#REF!,#REF!&amp;#REF!&amp;#REF!&amp;#REF!=C35&amp;F35&amp;I35&amp;J35,"未发货")</f>
        <v>#REF!</v>
      </c>
      <c r="I35" s="28" t="str">
        <f>VLOOKUP(B35,辅助信息!E:I,3,FALSE)</f>
        <v>（达州市公共卫生临床医疗中心项目-一标-2号制作房）达州市通川区西外复兴镇公共卫生临床医疗中心项目</v>
      </c>
      <c r="J35" s="28" t="str">
        <f>VLOOKUP(B35,辅助信息!E:I,4,FALSE)</f>
        <v>潘建发</v>
      </c>
      <c r="K35" s="67">
        <f>VLOOKUP(J35,辅助信息!H:I,2,FALSE)</f>
        <v>13658059919</v>
      </c>
      <c r="M35" s="45"/>
      <c r="N35" s="45"/>
      <c r="O35" s="45"/>
      <c r="P35" s="45"/>
      <c r="Q35" s="28" t="str">
        <f>VLOOKUP(B35,辅助信息!E:M,9,FALSE)</f>
        <v>ZTWM-CDGS-XS-2024-0205-五冶钢构-达州市通川区西外复兴镇及临近片区建设项目</v>
      </c>
      <c r="R35" s="15"/>
    </row>
    <row r="36" hidden="1" spans="2:18">
      <c r="B36" s="28" t="s">
        <v>39</v>
      </c>
      <c r="C36" s="58">
        <v>45659</v>
      </c>
      <c r="D36" s="28" t="str">
        <f>VLOOKUP(B36,辅助信息!E:K,7,FALSE)</f>
        <v>JWDDCD2024101600090</v>
      </c>
      <c r="E36" s="28" t="str">
        <f>VLOOKUP(F36,辅助信息!A:B,2,FALSE)</f>
        <v>螺纹钢</v>
      </c>
      <c r="F36" s="28" t="s">
        <v>32</v>
      </c>
      <c r="G36" s="24">
        <v>5</v>
      </c>
      <c r="H36" s="24" t="e">
        <f>_xlfn._xlws.FILTER(#REF!,#REF!&amp;#REF!&amp;#REF!&amp;#REF!=C36&amp;F36&amp;I36&amp;J36,"未发货")</f>
        <v>#REF!</v>
      </c>
      <c r="I36" s="28" t="str">
        <f>VLOOKUP(B36,辅助信息!E:I,3,FALSE)</f>
        <v>（达州市公共卫生临床医疗中心项目-一标-2号制作房）达州市通川区西外复兴镇公共卫生临床医疗中心项目</v>
      </c>
      <c r="J36" s="28" t="str">
        <f>VLOOKUP(B36,辅助信息!E:I,4,FALSE)</f>
        <v>潘建发</v>
      </c>
      <c r="K36" s="67">
        <f>VLOOKUP(J36,辅助信息!H:I,2,FALSE)</f>
        <v>13658059919</v>
      </c>
      <c r="M36" s="45"/>
      <c r="N36" s="45"/>
      <c r="O36" s="45"/>
      <c r="P36" s="45"/>
      <c r="Q36" s="28" t="str">
        <f>VLOOKUP(B36,辅助信息!E:M,9,FALSE)</f>
        <v>ZTWM-CDGS-XS-2024-0205-五冶钢构-达州市通川区西外复兴镇及临近片区建设项目</v>
      </c>
      <c r="R36" s="15"/>
    </row>
    <row r="37" hidden="1" spans="2:18">
      <c r="B37" s="28" t="s">
        <v>39</v>
      </c>
      <c r="C37" s="58">
        <v>45659</v>
      </c>
      <c r="D37" s="28" t="str">
        <f>VLOOKUP(B37,辅助信息!E:K,7,FALSE)</f>
        <v>JWDDCD2024101600090</v>
      </c>
      <c r="E37" s="28" t="str">
        <f>VLOOKUP(F37,辅助信息!A:B,2,FALSE)</f>
        <v>螺纹钢</v>
      </c>
      <c r="F37" s="28" t="s">
        <v>33</v>
      </c>
      <c r="G37" s="24">
        <v>8</v>
      </c>
      <c r="H37" s="24" t="e">
        <f>_xlfn._xlws.FILTER(#REF!,#REF!&amp;#REF!&amp;#REF!&amp;#REF!=C37&amp;F37&amp;I37&amp;J37,"未发货")</f>
        <v>#REF!</v>
      </c>
      <c r="I37" s="28" t="str">
        <f>VLOOKUP(B37,辅助信息!E:I,3,FALSE)</f>
        <v>（达州市公共卫生临床医疗中心项目-一标-2号制作房）达州市通川区西外复兴镇公共卫生临床医疗中心项目</v>
      </c>
      <c r="J37" s="28" t="str">
        <f>VLOOKUP(B37,辅助信息!E:I,4,FALSE)</f>
        <v>潘建发</v>
      </c>
      <c r="K37" s="67">
        <f>VLOOKUP(J37,辅助信息!H:I,2,FALSE)</f>
        <v>13658059919</v>
      </c>
      <c r="M37" s="45"/>
      <c r="N37" s="45"/>
      <c r="O37" s="45"/>
      <c r="P37" s="45"/>
      <c r="Q37" s="28" t="str">
        <f>VLOOKUP(B37,辅助信息!E:M,9,FALSE)</f>
        <v>ZTWM-CDGS-XS-2024-0205-五冶钢构-达州市通川区西外复兴镇及临近片区建设项目</v>
      </c>
      <c r="R37" s="15"/>
    </row>
    <row r="38" hidden="1" spans="2:18">
      <c r="B38" s="28" t="s">
        <v>39</v>
      </c>
      <c r="C38" s="58">
        <v>45659</v>
      </c>
      <c r="D38" s="28" t="str">
        <f>VLOOKUP(B38,辅助信息!E:K,7,FALSE)</f>
        <v>JWDDCD2024101600090</v>
      </c>
      <c r="E38" s="28" t="str">
        <f>VLOOKUP(F38,辅助信息!A:B,2,FALSE)</f>
        <v>螺纹钢</v>
      </c>
      <c r="F38" s="28" t="s">
        <v>28</v>
      </c>
      <c r="G38" s="24">
        <v>5</v>
      </c>
      <c r="H38" s="24" t="e">
        <f>_xlfn._xlws.FILTER(#REF!,#REF!&amp;#REF!&amp;#REF!&amp;#REF!=C38&amp;F38&amp;I38&amp;J38,"未发货")</f>
        <v>#REF!</v>
      </c>
      <c r="I38" s="28" t="str">
        <f>VLOOKUP(B38,辅助信息!E:I,3,FALSE)</f>
        <v>（达州市公共卫生临床医疗中心项目-一标-2号制作房）达州市通川区西外复兴镇公共卫生临床医疗中心项目</v>
      </c>
      <c r="J38" s="28" t="str">
        <f>VLOOKUP(B38,辅助信息!E:I,4,FALSE)</f>
        <v>潘建发</v>
      </c>
      <c r="K38" s="67">
        <f>VLOOKUP(J38,辅助信息!H:I,2,FALSE)</f>
        <v>13658059919</v>
      </c>
      <c r="M38" s="45"/>
      <c r="N38" s="45"/>
      <c r="O38" s="45"/>
      <c r="P38" s="45"/>
      <c r="Q38" s="28" t="str">
        <f>VLOOKUP(B38,辅助信息!E:M,9,FALSE)</f>
        <v>ZTWM-CDGS-XS-2024-0205-五冶钢构-达州市通川区西外复兴镇及临近片区建设项目</v>
      </c>
      <c r="R38" s="15"/>
    </row>
    <row r="39" hidden="1" spans="2:18">
      <c r="B39" s="28" t="s">
        <v>39</v>
      </c>
      <c r="C39" s="58">
        <v>45659</v>
      </c>
      <c r="D39" s="28" t="str">
        <f>VLOOKUP(B39,辅助信息!E:K,7,FALSE)</f>
        <v>JWDDCD2024101600090</v>
      </c>
      <c r="E39" s="28" t="str">
        <f>VLOOKUP(F39,辅助信息!A:B,2,FALSE)</f>
        <v>螺纹钢</v>
      </c>
      <c r="F39" s="28" t="s">
        <v>18</v>
      </c>
      <c r="G39" s="24">
        <v>55</v>
      </c>
      <c r="H39" s="24" t="e">
        <f>_xlfn._xlws.FILTER(#REF!,#REF!&amp;#REF!&amp;#REF!&amp;#REF!=C39&amp;F39&amp;I39&amp;J39,"未发货")</f>
        <v>#REF!</v>
      </c>
      <c r="I39" s="28" t="str">
        <f>VLOOKUP(B39,辅助信息!E:I,3,FALSE)</f>
        <v>（达州市公共卫生临床医疗中心项目-一标-2号制作房）达州市通川区西外复兴镇公共卫生临床医疗中心项目</v>
      </c>
      <c r="J39" s="28" t="str">
        <f>VLOOKUP(B39,辅助信息!E:I,4,FALSE)</f>
        <v>潘建发</v>
      </c>
      <c r="K39" s="67">
        <f>VLOOKUP(J39,辅助信息!H:I,2,FALSE)</f>
        <v>13658059919</v>
      </c>
      <c r="M39" s="45"/>
      <c r="N39" s="45"/>
      <c r="O39" s="45"/>
      <c r="P39" s="45"/>
      <c r="Q39" s="28" t="str">
        <f>VLOOKUP(B39,辅助信息!E:M,9,FALSE)</f>
        <v>ZTWM-CDGS-XS-2024-0205-五冶钢构-达州市通川区西外复兴镇及临近片区建设项目</v>
      </c>
      <c r="R39" s="15"/>
    </row>
    <row r="40" hidden="1" spans="2:18">
      <c r="B40" s="28" t="s">
        <v>17</v>
      </c>
      <c r="C40" s="58">
        <v>45659</v>
      </c>
      <c r="D40" s="28" t="str">
        <f>VLOOKUP(B40,辅助信息!E:K,7,FALSE)</f>
        <v>JWDDCD2024101600090</v>
      </c>
      <c r="E40" s="28" t="str">
        <f>VLOOKUP(F40,辅助信息!A:B,2,FALSE)</f>
        <v>盘螺</v>
      </c>
      <c r="F40" s="28" t="s">
        <v>41</v>
      </c>
      <c r="G40" s="24">
        <v>25</v>
      </c>
      <c r="H40" s="24">
        <v>25</v>
      </c>
      <c r="I40" s="28" t="str">
        <f>VLOOKUP(B40,辅助信息!E:I,3,FALSE)</f>
        <v>（达州市公共卫生临床医疗中心项目-一标-1号制作房）达州市通川区西外复兴镇公共卫生临床医疗中心项目</v>
      </c>
      <c r="J40" s="28" t="str">
        <f>VLOOKUP(B40,辅助信息!E:I,4,FALSE)</f>
        <v>潘建发</v>
      </c>
      <c r="K40" s="28">
        <f>VLOOKUP(J40,辅助信息!H:I,2,FALSE)</f>
        <v>13658059919</v>
      </c>
      <c r="L40" s="68" t="s">
        <v>34</v>
      </c>
      <c r="M40" s="68"/>
      <c r="N40" s="68"/>
      <c r="O40" s="68"/>
      <c r="P40" s="68"/>
      <c r="Q40" s="28" t="str">
        <f>VLOOKUP(B40,辅助信息!E:M,9,FALSE)</f>
        <v>ZTWM-CDGS-XS-2024-0205-五冶钢构-达州市通川区西外复兴镇及临近片区建设项目</v>
      </c>
      <c r="R40" s="15"/>
    </row>
    <row r="41" hidden="1" spans="2:18">
      <c r="B41" s="28" t="s">
        <v>17</v>
      </c>
      <c r="C41" s="58">
        <v>45659</v>
      </c>
      <c r="D41" s="28" t="str">
        <f>VLOOKUP(B41,辅助信息!E:K,7,FALSE)</f>
        <v>JWDDCD2024101600090</v>
      </c>
      <c r="E41" s="28" t="str">
        <f>VLOOKUP(F41,辅助信息!A:B,2,FALSE)</f>
        <v>螺纹钢</v>
      </c>
      <c r="F41" s="28" t="s">
        <v>27</v>
      </c>
      <c r="G41" s="24">
        <v>29</v>
      </c>
      <c r="H41" s="24">
        <v>5</v>
      </c>
      <c r="I41" s="28" t="str">
        <f>VLOOKUP(B41,辅助信息!E:I,3,FALSE)</f>
        <v>（达州市公共卫生临床医疗中心项目-一标-1号制作房）达州市通川区西外复兴镇公共卫生临床医疗中心项目</v>
      </c>
      <c r="J41" s="28" t="str">
        <f>VLOOKUP(B41,辅助信息!E:I,4,FALSE)</f>
        <v>潘建发</v>
      </c>
      <c r="K41" s="28">
        <f>VLOOKUP(J41,辅助信息!H:I,2,FALSE)</f>
        <v>13658059919</v>
      </c>
      <c r="M41" s="45"/>
      <c r="N41" s="45"/>
      <c r="O41" s="45"/>
      <c r="P41" s="45"/>
      <c r="Q41" s="28" t="str">
        <f>VLOOKUP(B41,辅助信息!E:M,9,FALSE)</f>
        <v>ZTWM-CDGS-XS-2024-0205-五冶钢构-达州市通川区西外复兴镇及临近片区建设项目</v>
      </c>
      <c r="R41" s="15"/>
    </row>
    <row r="42" hidden="1" spans="2:18">
      <c r="B42" s="28" t="s">
        <v>17</v>
      </c>
      <c r="C42" s="58">
        <v>45659</v>
      </c>
      <c r="D42" s="28" t="str">
        <f>VLOOKUP(B42,辅助信息!E:K,7,FALSE)</f>
        <v>JWDDCD2024101600090</v>
      </c>
      <c r="E42" s="28" t="str">
        <f>VLOOKUP(F42,辅助信息!A:B,2,FALSE)</f>
        <v>螺纹钢</v>
      </c>
      <c r="F42" s="28" t="s">
        <v>33</v>
      </c>
      <c r="G42" s="24">
        <v>3</v>
      </c>
      <c r="H42" s="24" t="e">
        <f>_xlfn._xlws.FILTER(#REF!,#REF!&amp;#REF!&amp;#REF!&amp;#REF!=C42&amp;F42&amp;I42&amp;J42,"未发货")</f>
        <v>#REF!</v>
      </c>
      <c r="I42" s="28" t="str">
        <f>VLOOKUP(B42,辅助信息!E:I,3,FALSE)</f>
        <v>（达州市公共卫生临床医疗中心项目-一标-1号制作房）达州市通川区西外复兴镇公共卫生临床医疗中心项目</v>
      </c>
      <c r="J42" s="28" t="str">
        <f>VLOOKUP(B42,辅助信息!E:I,4,FALSE)</f>
        <v>潘建发</v>
      </c>
      <c r="K42" s="28">
        <f>VLOOKUP(J42,辅助信息!H:I,2,FALSE)</f>
        <v>13658059919</v>
      </c>
      <c r="M42" s="45"/>
      <c r="N42" s="45"/>
      <c r="O42" s="45"/>
      <c r="P42" s="45"/>
      <c r="Q42" s="28" t="str">
        <f>VLOOKUP(B42,辅助信息!E:M,9,FALSE)</f>
        <v>ZTWM-CDGS-XS-2024-0205-五冶钢构-达州市通川区西外复兴镇及临近片区建设项目</v>
      </c>
      <c r="R42" s="15"/>
    </row>
    <row r="43" hidden="1" spans="2:18">
      <c r="B43" s="28" t="s">
        <v>17</v>
      </c>
      <c r="C43" s="58">
        <v>45659</v>
      </c>
      <c r="D43" s="28" t="str">
        <f>VLOOKUP(B43,辅助信息!E:K,7,FALSE)</f>
        <v>JWDDCD2024101600090</v>
      </c>
      <c r="E43" s="28" t="str">
        <f>VLOOKUP(F43,辅助信息!A:B,2,FALSE)</f>
        <v>螺纹钢</v>
      </c>
      <c r="F43" s="28" t="s">
        <v>28</v>
      </c>
      <c r="G43" s="24">
        <v>3</v>
      </c>
      <c r="H43" s="24" t="e">
        <f>_xlfn._xlws.FILTER(#REF!,#REF!&amp;#REF!&amp;#REF!&amp;#REF!=C43&amp;F43&amp;I43&amp;J43,"未发货")</f>
        <v>#REF!</v>
      </c>
      <c r="I43" s="28" t="str">
        <f>VLOOKUP(B43,辅助信息!E:I,3,FALSE)</f>
        <v>（达州市公共卫生临床医疗中心项目-一标-1号制作房）达州市通川区西外复兴镇公共卫生临床医疗中心项目</v>
      </c>
      <c r="J43" s="28" t="str">
        <f>VLOOKUP(B43,辅助信息!E:I,4,FALSE)</f>
        <v>潘建发</v>
      </c>
      <c r="K43" s="28">
        <f>VLOOKUP(J43,辅助信息!H:I,2,FALSE)</f>
        <v>13658059919</v>
      </c>
      <c r="M43" s="45"/>
      <c r="N43" s="45"/>
      <c r="O43" s="45"/>
      <c r="P43" s="45"/>
      <c r="Q43" s="28" t="str">
        <f>VLOOKUP(B43,辅助信息!E:M,9,FALSE)</f>
        <v>ZTWM-CDGS-XS-2024-0205-五冶钢构-达州市通川区西外复兴镇及临近片区建设项目</v>
      </c>
      <c r="R43" s="15"/>
    </row>
    <row r="44" hidden="1" spans="2:18">
      <c r="B44" s="28" t="s">
        <v>17</v>
      </c>
      <c r="C44" s="58">
        <v>45659</v>
      </c>
      <c r="D44" s="28" t="str">
        <f>VLOOKUP(B44,辅助信息!E:K,7,FALSE)</f>
        <v>JWDDCD2024101600090</v>
      </c>
      <c r="E44" s="28" t="str">
        <f>VLOOKUP(F44,辅助信息!A:B,2,FALSE)</f>
        <v>螺纹钢</v>
      </c>
      <c r="F44" s="28" t="s">
        <v>18</v>
      </c>
      <c r="G44" s="24">
        <v>25</v>
      </c>
      <c r="H44" s="24" t="e">
        <f>_xlfn._xlws.FILTER(#REF!,#REF!&amp;#REF!&amp;#REF!&amp;#REF!=C44&amp;F44&amp;I44&amp;J44,"未发货")</f>
        <v>#REF!</v>
      </c>
      <c r="I44" s="28" t="str">
        <f>VLOOKUP(B44,辅助信息!E:I,3,FALSE)</f>
        <v>（达州市公共卫生临床医疗中心项目-一标-1号制作房）达州市通川区西外复兴镇公共卫生临床医疗中心项目</v>
      </c>
      <c r="J44" s="28" t="str">
        <f>VLOOKUP(B44,辅助信息!E:I,4,FALSE)</f>
        <v>潘建发</v>
      </c>
      <c r="K44" s="28">
        <f>VLOOKUP(J44,辅助信息!H:I,2,FALSE)</f>
        <v>13658059919</v>
      </c>
      <c r="M44" s="45"/>
      <c r="N44" s="45"/>
      <c r="O44" s="45"/>
      <c r="P44" s="45"/>
      <c r="Q44" s="28" t="str">
        <f>VLOOKUP(B44,辅助信息!E:M,9,FALSE)</f>
        <v>ZTWM-CDGS-XS-2024-0205-五冶钢构-达州市通川区西外复兴镇及临近片区建设项目</v>
      </c>
      <c r="R44" s="15"/>
    </row>
    <row r="45" hidden="1" spans="1:18">
      <c r="A45" s="59" t="s">
        <v>42</v>
      </c>
      <c r="B45" s="28" t="s">
        <v>43</v>
      </c>
      <c r="C45" s="58">
        <v>45659</v>
      </c>
      <c r="D45" s="28" t="str">
        <f>VLOOKUP(B45,辅助信息!E:K,7,FALSE)</f>
        <v>JWDDCD2024101600090</v>
      </c>
      <c r="E45" s="28" t="str">
        <f>VLOOKUP(F45,辅助信息!A:B,2,FALSE)</f>
        <v>螺纹钢</v>
      </c>
      <c r="F45" s="28" t="s">
        <v>27</v>
      </c>
      <c r="G45" s="24">
        <v>10</v>
      </c>
      <c r="H45" s="24" t="e">
        <f>_xlfn._xlws.FILTER(#REF!,#REF!&amp;#REF!&amp;#REF!&amp;#REF!=C45&amp;F45&amp;I45&amp;J45,"未发货")</f>
        <v>#REF!</v>
      </c>
      <c r="I45" s="28" t="str">
        <f>VLOOKUP(B45,辅助信息!E:I,3,FALSE)</f>
        <v>（达州市公共卫生医疗中心项目-二标-3号楼）达州市通川区西外复兴镇公共卫生临床医疗中心项目</v>
      </c>
      <c r="J45" s="28" t="str">
        <f>VLOOKUP(B45,辅助信息!E:I,4,FALSE)</f>
        <v>黄永林</v>
      </c>
      <c r="K45" s="28">
        <f>VLOOKUP(J45,辅助信息!H:I,2,FALSE)</f>
        <v>15982487227</v>
      </c>
      <c r="L45" s="65" t="s">
        <v>34</v>
      </c>
      <c r="M45" s="65"/>
      <c r="N45" s="65"/>
      <c r="O45" s="65"/>
      <c r="P45" s="65"/>
      <c r="Q45" s="28" t="str">
        <f>VLOOKUP(B45,辅助信息!E:M,9,FALSE)</f>
        <v>ZTWM-CDGS-XS-2024-0205-五冶钢构-达州市通川区西外复兴镇及临近片区建设项目</v>
      </c>
      <c r="R45" s="15"/>
    </row>
    <row r="46" hidden="1" spans="2:18">
      <c r="B46" s="28" t="s">
        <v>43</v>
      </c>
      <c r="C46" s="58">
        <v>45659</v>
      </c>
      <c r="D46" s="28" t="str">
        <f>VLOOKUP(B46,辅助信息!E:K,7,FALSE)</f>
        <v>JWDDCD2024101600090</v>
      </c>
      <c r="E46" s="28" t="str">
        <f>VLOOKUP(F46,辅助信息!A:B,2,FALSE)</f>
        <v>螺纹钢</v>
      </c>
      <c r="F46" s="28" t="s">
        <v>32</v>
      </c>
      <c r="G46" s="24">
        <v>4</v>
      </c>
      <c r="H46" s="24" t="e">
        <f>_xlfn._xlws.FILTER(#REF!,#REF!&amp;#REF!&amp;#REF!&amp;#REF!=C46&amp;F46&amp;I46&amp;J46,"未发货")</f>
        <v>#REF!</v>
      </c>
      <c r="I46" s="28" t="str">
        <f>VLOOKUP(B46,辅助信息!E:I,3,FALSE)</f>
        <v>（达州市公共卫生医疗中心项目-二标-3号楼）达州市通川区西外复兴镇公共卫生临床医疗中心项目</v>
      </c>
      <c r="J46" s="28" t="str">
        <f>VLOOKUP(B46,辅助信息!E:I,4,FALSE)</f>
        <v>黄永林</v>
      </c>
      <c r="K46" s="28">
        <f>VLOOKUP(J46,辅助信息!H:I,2,FALSE)</f>
        <v>15982487227</v>
      </c>
      <c r="L46" s="66"/>
      <c r="M46" s="65"/>
      <c r="N46" s="65"/>
      <c r="O46" s="65"/>
      <c r="P46" s="65"/>
      <c r="Q46" s="28" t="str">
        <f>VLOOKUP(B46,辅助信息!E:M,9,FALSE)</f>
        <v>ZTWM-CDGS-XS-2024-0205-五冶钢构-达州市通川区西外复兴镇及临近片区建设项目</v>
      </c>
      <c r="R46" s="15"/>
    </row>
    <row r="47" hidden="1" spans="2:18">
      <c r="B47" s="28" t="s">
        <v>43</v>
      </c>
      <c r="C47" s="58">
        <v>45659</v>
      </c>
      <c r="D47" s="28" t="str">
        <f>VLOOKUP(B47,辅助信息!E:K,7,FALSE)</f>
        <v>JWDDCD2024101600090</v>
      </c>
      <c r="E47" s="28" t="str">
        <f>VLOOKUP(F47,辅助信息!A:B,2,FALSE)</f>
        <v>螺纹钢</v>
      </c>
      <c r="F47" s="28" t="s">
        <v>30</v>
      </c>
      <c r="G47" s="24">
        <v>5</v>
      </c>
      <c r="H47" s="24" t="e">
        <f>_xlfn._xlws.FILTER(#REF!,#REF!&amp;#REF!&amp;#REF!&amp;#REF!=C47&amp;F47&amp;I47&amp;J47,"未发货")</f>
        <v>#REF!</v>
      </c>
      <c r="I47" s="28" t="str">
        <f>VLOOKUP(B47,辅助信息!E:I,3,FALSE)</f>
        <v>（达州市公共卫生医疗中心项目-二标-3号楼）达州市通川区西外复兴镇公共卫生临床医疗中心项目</v>
      </c>
      <c r="J47" s="28" t="str">
        <f>VLOOKUP(B47,辅助信息!E:I,4,FALSE)</f>
        <v>黄永林</v>
      </c>
      <c r="K47" s="28">
        <f>VLOOKUP(J47,辅助信息!H:I,2,FALSE)</f>
        <v>15982487227</v>
      </c>
      <c r="L47" s="66"/>
      <c r="M47" s="65"/>
      <c r="N47" s="65"/>
      <c r="O47" s="65"/>
      <c r="P47" s="65"/>
      <c r="Q47" s="28" t="str">
        <f>VLOOKUP(B47,辅助信息!E:M,9,FALSE)</f>
        <v>ZTWM-CDGS-XS-2024-0205-五冶钢构-达州市通川区西外复兴镇及临近片区建设项目</v>
      </c>
      <c r="R47" s="15"/>
    </row>
    <row r="48" hidden="1" spans="2:18">
      <c r="B48" s="28" t="s">
        <v>43</v>
      </c>
      <c r="C48" s="58">
        <v>45659</v>
      </c>
      <c r="D48" s="28" t="str">
        <f>VLOOKUP(B48,辅助信息!E:K,7,FALSE)</f>
        <v>JWDDCD2024101600090</v>
      </c>
      <c r="E48" s="28" t="str">
        <f>VLOOKUP(F48,辅助信息!A:B,2,FALSE)</f>
        <v>螺纹钢</v>
      </c>
      <c r="F48" s="28" t="s">
        <v>28</v>
      </c>
      <c r="G48" s="24">
        <v>13</v>
      </c>
      <c r="H48" s="24" t="e">
        <f>_xlfn._xlws.FILTER(#REF!,#REF!&amp;#REF!&amp;#REF!&amp;#REF!=C48&amp;F48&amp;I48&amp;J48,"未发货")</f>
        <v>#REF!</v>
      </c>
      <c r="I48" s="28" t="str">
        <f>VLOOKUP(B48,辅助信息!E:I,3,FALSE)</f>
        <v>（达州市公共卫生医疗中心项目-二标-3号楼）达州市通川区西外复兴镇公共卫生临床医疗中心项目</v>
      </c>
      <c r="J48" s="28" t="str">
        <f>VLOOKUP(B48,辅助信息!E:I,4,FALSE)</f>
        <v>黄永林</v>
      </c>
      <c r="K48" s="28">
        <f>VLOOKUP(J48,辅助信息!H:I,2,FALSE)</f>
        <v>15982487227</v>
      </c>
      <c r="L48" s="66"/>
      <c r="M48" s="65"/>
      <c r="N48" s="65"/>
      <c r="O48" s="65"/>
      <c r="P48" s="65"/>
      <c r="Q48" s="28" t="str">
        <f>VLOOKUP(B48,辅助信息!E:M,9,FALSE)</f>
        <v>ZTWM-CDGS-XS-2024-0205-五冶钢构-达州市通川区西外复兴镇及临近片区建设项目</v>
      </c>
      <c r="R48" s="15"/>
    </row>
    <row r="49" hidden="1" spans="2:18">
      <c r="B49" s="28" t="s">
        <v>43</v>
      </c>
      <c r="C49" s="58">
        <v>45659</v>
      </c>
      <c r="D49" s="28" t="str">
        <f>VLOOKUP(B49,辅助信息!E:K,7,FALSE)</f>
        <v>JWDDCD2024101600090</v>
      </c>
      <c r="E49" s="28" t="str">
        <f>VLOOKUP(F49,辅助信息!A:B,2,FALSE)</f>
        <v>螺纹钢</v>
      </c>
      <c r="F49" s="28" t="s">
        <v>18</v>
      </c>
      <c r="G49" s="24">
        <v>26</v>
      </c>
      <c r="H49" s="24" t="e">
        <f>_xlfn._xlws.FILTER(#REF!,#REF!&amp;#REF!&amp;#REF!&amp;#REF!=C49&amp;F49&amp;I49&amp;J49,"未发货")</f>
        <v>#REF!</v>
      </c>
      <c r="I49" s="28" t="str">
        <f>VLOOKUP(B49,辅助信息!E:I,3,FALSE)</f>
        <v>（达州市公共卫生医疗中心项目-二标-3号楼）达州市通川区西外复兴镇公共卫生临床医疗中心项目</v>
      </c>
      <c r="J49" s="28" t="str">
        <f>VLOOKUP(B49,辅助信息!E:I,4,FALSE)</f>
        <v>黄永林</v>
      </c>
      <c r="K49" s="28">
        <f>VLOOKUP(J49,辅助信息!H:I,2,FALSE)</f>
        <v>15982487227</v>
      </c>
      <c r="L49" s="64"/>
      <c r="M49" s="65"/>
      <c r="N49" s="65"/>
      <c r="O49" s="65"/>
      <c r="P49" s="65"/>
      <c r="Q49" s="28" t="str">
        <f>VLOOKUP(B49,辅助信息!E:M,9,FALSE)</f>
        <v>ZTWM-CDGS-XS-2024-0205-五冶钢构-达州市通川区西外复兴镇及临近片区建设项目</v>
      </c>
      <c r="R49" s="15"/>
    </row>
    <row r="50" hidden="1" spans="2:18">
      <c r="B50" s="28" t="s">
        <v>44</v>
      </c>
      <c r="C50" s="58">
        <v>45659</v>
      </c>
      <c r="D50" s="28" t="str">
        <f>VLOOKUP(B50,辅助信息!E:K,7,FALSE)</f>
        <v>JWDDCD2025060600053</v>
      </c>
      <c r="E50" s="28" t="str">
        <f>VLOOKUP(F50,辅助信息!A:B,2,FALSE)</f>
        <v>盘螺</v>
      </c>
      <c r="F50" s="28" t="s">
        <v>40</v>
      </c>
      <c r="G50" s="24">
        <v>30</v>
      </c>
      <c r="H50" s="24" t="e">
        <f>_xlfn._xlws.FILTER(#REF!,#REF!&amp;#REF!&amp;#REF!&amp;#REF!=C50&amp;F50&amp;I50&amp;J50,"未发货")</f>
        <v>#REF!</v>
      </c>
      <c r="I50" s="28" t="str">
        <f>VLOOKUP(B50,辅助信息!E:I,3,FALSE)</f>
        <v>（华西酒城南）成都市武侯区火车南站西路8号酒城南项目</v>
      </c>
      <c r="J50" s="28" t="str">
        <f>VLOOKUP(B50,辅助信息!E:I,4,FALSE)</f>
        <v>龙耀宇</v>
      </c>
      <c r="K50" s="28">
        <f>VLOOKUP(J50,辅助信息!H:I,2,FALSE)</f>
        <v>18384145895</v>
      </c>
      <c r="L50" s="65" t="s">
        <v>34</v>
      </c>
      <c r="M50" s="65"/>
      <c r="N50" s="65"/>
      <c r="O50" s="65"/>
      <c r="P50" s="65"/>
      <c r="Q50" s="28" t="str">
        <f>VLOOKUP(B50,辅助信息!E:M,9,FALSE)</f>
        <v>ZTWM-CDGS-XS-2024-0189-华西集采-酒城南项目</v>
      </c>
      <c r="R50" s="15"/>
    </row>
    <row r="51" hidden="1" spans="2:18">
      <c r="B51" s="28" t="s">
        <v>44</v>
      </c>
      <c r="C51" s="58">
        <v>45659</v>
      </c>
      <c r="D51" s="28" t="str">
        <f>VLOOKUP(B51,辅助信息!E:K,7,FALSE)</f>
        <v>JWDDCD2025060600053</v>
      </c>
      <c r="E51" s="28" t="str">
        <f>VLOOKUP(F51,辅助信息!A:B,2,FALSE)</f>
        <v>盘螺</v>
      </c>
      <c r="F51" s="28" t="s">
        <v>41</v>
      </c>
      <c r="G51" s="24">
        <v>12</v>
      </c>
      <c r="H51" s="24" t="e">
        <f>_xlfn._xlws.FILTER(#REF!,#REF!&amp;#REF!&amp;#REF!&amp;#REF!=C51&amp;F51&amp;I51&amp;J51,"未发货")</f>
        <v>#REF!</v>
      </c>
      <c r="I51" s="28" t="str">
        <f>VLOOKUP(B51,辅助信息!E:I,3,FALSE)</f>
        <v>（华西酒城南）成都市武侯区火车南站西路8号酒城南项目</v>
      </c>
      <c r="J51" s="28" t="str">
        <f>VLOOKUP(B51,辅助信息!E:I,4,FALSE)</f>
        <v>龙耀宇</v>
      </c>
      <c r="K51" s="28">
        <f>VLOOKUP(J51,辅助信息!H:I,2,FALSE)</f>
        <v>18384145895</v>
      </c>
      <c r="L51" s="66"/>
      <c r="M51" s="65"/>
      <c r="N51" s="65"/>
      <c r="O51" s="65"/>
      <c r="P51" s="65"/>
      <c r="Q51" s="28" t="str">
        <f>VLOOKUP(B51,辅助信息!E:M,9,FALSE)</f>
        <v>ZTWM-CDGS-XS-2024-0189-华西集采-酒城南项目</v>
      </c>
      <c r="R51" s="15"/>
    </row>
    <row r="52" hidden="1" spans="2:18">
      <c r="B52" s="28" t="s">
        <v>44</v>
      </c>
      <c r="C52" s="58">
        <v>45659</v>
      </c>
      <c r="D52" s="28" t="str">
        <f>VLOOKUP(B52,辅助信息!E:K,7,FALSE)</f>
        <v>JWDDCD2025060600053</v>
      </c>
      <c r="E52" s="28" t="str">
        <f>VLOOKUP(F52,辅助信息!A:B,2,FALSE)</f>
        <v>盘螺</v>
      </c>
      <c r="F52" s="28" t="s">
        <v>26</v>
      </c>
      <c r="G52" s="24">
        <v>15</v>
      </c>
      <c r="H52" s="24" t="e">
        <f>_xlfn._xlws.FILTER(#REF!,#REF!&amp;#REF!&amp;#REF!&amp;#REF!=C52&amp;F52&amp;I52&amp;J52,"未发货")</f>
        <v>#REF!</v>
      </c>
      <c r="I52" s="28" t="str">
        <f>VLOOKUP(B52,辅助信息!E:I,3,FALSE)</f>
        <v>（华西酒城南）成都市武侯区火车南站西路8号酒城南项目</v>
      </c>
      <c r="J52" s="28" t="str">
        <f>VLOOKUP(B52,辅助信息!E:I,4,FALSE)</f>
        <v>龙耀宇</v>
      </c>
      <c r="K52" s="28">
        <f>VLOOKUP(J52,辅助信息!H:I,2,FALSE)</f>
        <v>18384145895</v>
      </c>
      <c r="L52" s="66"/>
      <c r="M52" s="65"/>
      <c r="N52" s="65"/>
      <c r="O52" s="65"/>
      <c r="P52" s="65"/>
      <c r="Q52" s="28" t="str">
        <f>VLOOKUP(B52,辅助信息!E:M,9,FALSE)</f>
        <v>ZTWM-CDGS-XS-2024-0189-华西集采-酒城南项目</v>
      </c>
      <c r="R52" s="15"/>
    </row>
    <row r="53" hidden="1" spans="2:18">
      <c r="B53" s="28" t="s">
        <v>44</v>
      </c>
      <c r="C53" s="58">
        <v>45659</v>
      </c>
      <c r="D53" s="28" t="str">
        <f>VLOOKUP(B53,辅助信息!E:K,7,FALSE)</f>
        <v>JWDDCD2025060600053</v>
      </c>
      <c r="E53" s="28" t="str">
        <f>VLOOKUP(F53,辅助信息!A:B,2,FALSE)</f>
        <v>螺纹钢</v>
      </c>
      <c r="F53" s="28" t="s">
        <v>19</v>
      </c>
      <c r="G53" s="24">
        <v>25.5</v>
      </c>
      <c r="H53" s="24" t="e">
        <f>_xlfn._xlws.FILTER(#REF!,#REF!&amp;#REF!&amp;#REF!&amp;#REF!=C53&amp;F53&amp;I53&amp;J53,"未发货")</f>
        <v>#REF!</v>
      </c>
      <c r="I53" s="28" t="str">
        <f>VLOOKUP(B53,辅助信息!E:I,3,FALSE)</f>
        <v>（华西酒城南）成都市武侯区火车南站西路8号酒城南项目</v>
      </c>
      <c r="J53" s="28" t="str">
        <f>VLOOKUP(B53,辅助信息!E:I,4,FALSE)</f>
        <v>龙耀宇</v>
      </c>
      <c r="K53" s="28">
        <f>VLOOKUP(J53,辅助信息!H:I,2,FALSE)</f>
        <v>18384145895</v>
      </c>
      <c r="L53" s="66"/>
      <c r="M53" s="65"/>
      <c r="N53" s="65"/>
      <c r="O53" s="65"/>
      <c r="P53" s="65"/>
      <c r="Q53" s="28" t="str">
        <f>VLOOKUP(B53,辅助信息!E:M,9,FALSE)</f>
        <v>ZTWM-CDGS-XS-2024-0189-华西集采-酒城南项目</v>
      </c>
      <c r="R53" s="15"/>
    </row>
    <row r="54" hidden="1" spans="2:18">
      <c r="B54" s="28" t="s">
        <v>44</v>
      </c>
      <c r="C54" s="58">
        <v>45659</v>
      </c>
      <c r="D54" s="28" t="str">
        <f>VLOOKUP(B54,辅助信息!E:K,7,FALSE)</f>
        <v>JWDDCD2025060600053</v>
      </c>
      <c r="E54" s="28" t="str">
        <f>VLOOKUP(F54,辅助信息!A:B,2,FALSE)</f>
        <v>螺纹钢</v>
      </c>
      <c r="F54" s="28" t="s">
        <v>32</v>
      </c>
      <c r="G54" s="24">
        <v>9</v>
      </c>
      <c r="H54" s="24" t="e">
        <f>_xlfn._xlws.FILTER(#REF!,#REF!&amp;#REF!&amp;#REF!&amp;#REF!=C54&amp;F54&amp;I54&amp;J54,"未发货")</f>
        <v>#REF!</v>
      </c>
      <c r="I54" s="28" t="str">
        <f>VLOOKUP(B54,辅助信息!E:I,3,FALSE)</f>
        <v>（华西酒城南）成都市武侯区火车南站西路8号酒城南项目</v>
      </c>
      <c r="J54" s="28" t="str">
        <f>VLOOKUP(B54,辅助信息!E:I,4,FALSE)</f>
        <v>龙耀宇</v>
      </c>
      <c r="K54" s="28">
        <f>VLOOKUP(J54,辅助信息!H:I,2,FALSE)</f>
        <v>18384145895</v>
      </c>
      <c r="L54" s="66"/>
      <c r="M54" s="65"/>
      <c r="N54" s="65"/>
      <c r="O54" s="65"/>
      <c r="P54" s="65"/>
      <c r="Q54" s="28" t="str">
        <f>VLOOKUP(B54,辅助信息!E:M,9,FALSE)</f>
        <v>ZTWM-CDGS-XS-2024-0189-华西集采-酒城南项目</v>
      </c>
      <c r="R54" s="15"/>
    </row>
    <row r="55" hidden="1" spans="2:18">
      <c r="B55" s="28" t="s">
        <v>44</v>
      </c>
      <c r="C55" s="58">
        <v>45659</v>
      </c>
      <c r="D55" s="28" t="str">
        <f>VLOOKUP(B55,辅助信息!E:K,7,FALSE)</f>
        <v>JWDDCD2025060600053</v>
      </c>
      <c r="E55" s="28" t="str">
        <f>VLOOKUP(F55,辅助信息!A:B,2,FALSE)</f>
        <v>螺纹钢</v>
      </c>
      <c r="F55" s="28" t="s">
        <v>30</v>
      </c>
      <c r="G55" s="24">
        <v>8</v>
      </c>
      <c r="H55" s="24" t="e">
        <f>_xlfn._xlws.FILTER(#REF!,#REF!&amp;#REF!&amp;#REF!&amp;#REF!=C55&amp;F55&amp;I55&amp;J55,"未发货")</f>
        <v>#REF!</v>
      </c>
      <c r="I55" s="28" t="str">
        <f>VLOOKUP(B55,辅助信息!E:I,3,FALSE)</f>
        <v>（华西酒城南）成都市武侯区火车南站西路8号酒城南项目</v>
      </c>
      <c r="J55" s="28" t="str">
        <f>VLOOKUP(B55,辅助信息!E:I,4,FALSE)</f>
        <v>龙耀宇</v>
      </c>
      <c r="K55" s="28">
        <f>VLOOKUP(J55,辅助信息!H:I,2,FALSE)</f>
        <v>18384145895</v>
      </c>
      <c r="L55" s="66"/>
      <c r="M55" s="65"/>
      <c r="N55" s="65"/>
      <c r="O55" s="65"/>
      <c r="P55" s="65"/>
      <c r="Q55" s="28" t="str">
        <f>VLOOKUP(B55,辅助信息!E:M,9,FALSE)</f>
        <v>ZTWM-CDGS-XS-2024-0189-华西集采-酒城南项目</v>
      </c>
      <c r="R55" s="15"/>
    </row>
    <row r="56" hidden="1" spans="2:18">
      <c r="B56" s="28" t="s">
        <v>44</v>
      </c>
      <c r="C56" s="58">
        <v>45659</v>
      </c>
      <c r="D56" s="28" t="str">
        <f>VLOOKUP(B56,辅助信息!E:K,7,FALSE)</f>
        <v>JWDDCD2025060600053</v>
      </c>
      <c r="E56" s="28" t="str">
        <f>VLOOKUP(F56,辅助信息!A:B,2,FALSE)</f>
        <v>螺纹钢</v>
      </c>
      <c r="F56" s="28" t="s">
        <v>45</v>
      </c>
      <c r="G56" s="24">
        <v>3</v>
      </c>
      <c r="H56" s="24" t="e">
        <f>_xlfn._xlws.FILTER(#REF!,#REF!&amp;#REF!&amp;#REF!&amp;#REF!=C56&amp;F56&amp;I56&amp;J56,"未发货")</f>
        <v>#REF!</v>
      </c>
      <c r="I56" s="28" t="str">
        <f>VLOOKUP(B56,辅助信息!E:I,3,FALSE)</f>
        <v>（华西酒城南）成都市武侯区火车南站西路8号酒城南项目</v>
      </c>
      <c r="J56" s="28" t="str">
        <f>VLOOKUP(B56,辅助信息!E:I,4,FALSE)</f>
        <v>龙耀宇</v>
      </c>
      <c r="K56" s="28">
        <f>VLOOKUP(J56,辅助信息!H:I,2,FALSE)</f>
        <v>18384145895</v>
      </c>
      <c r="L56" s="66"/>
      <c r="M56" s="65"/>
      <c r="N56" s="65"/>
      <c r="O56" s="65"/>
      <c r="P56" s="65"/>
      <c r="Q56" s="28" t="str">
        <f>VLOOKUP(B56,辅助信息!E:M,9,FALSE)</f>
        <v>ZTWM-CDGS-XS-2024-0189-华西集采-酒城南项目</v>
      </c>
      <c r="R56" s="15"/>
    </row>
    <row r="57" hidden="1" spans="2:18">
      <c r="B57" s="28" t="s">
        <v>44</v>
      </c>
      <c r="C57" s="58">
        <v>45659</v>
      </c>
      <c r="D57" s="28" t="str">
        <f>VLOOKUP(B57,辅助信息!E:K,7,FALSE)</f>
        <v>JWDDCD2025060600053</v>
      </c>
      <c r="E57" s="28" t="str">
        <f>VLOOKUP(F57,辅助信息!A:B,2,FALSE)</f>
        <v>螺纹钢</v>
      </c>
      <c r="F57" s="28" t="s">
        <v>21</v>
      </c>
      <c r="G57" s="24">
        <v>3</v>
      </c>
      <c r="H57" s="24" t="e">
        <f>_xlfn._xlws.FILTER(#REF!,#REF!&amp;#REF!&amp;#REF!&amp;#REF!=C57&amp;F57&amp;I57&amp;J57,"未发货")</f>
        <v>#REF!</v>
      </c>
      <c r="I57" s="28" t="str">
        <f>VLOOKUP(B57,辅助信息!E:I,3,FALSE)</f>
        <v>（华西酒城南）成都市武侯区火车南站西路8号酒城南项目</v>
      </c>
      <c r="J57" s="28" t="str">
        <f>VLOOKUP(B57,辅助信息!E:I,4,FALSE)</f>
        <v>龙耀宇</v>
      </c>
      <c r="K57" s="28">
        <f>VLOOKUP(J57,辅助信息!H:I,2,FALSE)</f>
        <v>18384145895</v>
      </c>
      <c r="L57" s="66"/>
      <c r="M57" s="65"/>
      <c r="N57" s="65"/>
      <c r="O57" s="65"/>
      <c r="P57" s="65"/>
      <c r="Q57" s="28" t="str">
        <f>VLOOKUP(B57,辅助信息!E:M,9,FALSE)</f>
        <v>ZTWM-CDGS-XS-2024-0189-华西集采-酒城南项目</v>
      </c>
      <c r="R57" s="15"/>
    </row>
    <row r="58" hidden="1" spans="2:18">
      <c r="B58" s="28" t="s">
        <v>44</v>
      </c>
      <c r="C58" s="58">
        <v>45659</v>
      </c>
      <c r="D58" s="28" t="str">
        <f>VLOOKUP(B58,辅助信息!E:K,7,FALSE)</f>
        <v>JWDDCD2025060600053</v>
      </c>
      <c r="E58" s="28" t="str">
        <f>VLOOKUP(F58,辅助信息!A:B,2,FALSE)</f>
        <v>螺纹钢</v>
      </c>
      <c r="F58" s="28" t="s">
        <v>46</v>
      </c>
      <c r="G58" s="24">
        <v>11</v>
      </c>
      <c r="H58" s="24" t="e">
        <f>_xlfn._xlws.FILTER(#REF!,#REF!&amp;#REF!&amp;#REF!&amp;#REF!=C58&amp;F58&amp;I58&amp;J58,"未发货")</f>
        <v>#REF!</v>
      </c>
      <c r="I58" s="28" t="str">
        <f>VLOOKUP(B58,辅助信息!E:I,3,FALSE)</f>
        <v>（华西酒城南）成都市武侯区火车南站西路8号酒城南项目</v>
      </c>
      <c r="J58" s="28" t="str">
        <f>VLOOKUP(B58,辅助信息!E:I,4,FALSE)</f>
        <v>龙耀宇</v>
      </c>
      <c r="K58" s="28">
        <f>VLOOKUP(J58,辅助信息!H:I,2,FALSE)</f>
        <v>18384145895</v>
      </c>
      <c r="L58" s="66"/>
      <c r="M58" s="65"/>
      <c r="N58" s="65"/>
      <c r="O58" s="65"/>
      <c r="P58" s="65"/>
      <c r="Q58" s="28" t="str">
        <f>VLOOKUP(B58,辅助信息!E:M,9,FALSE)</f>
        <v>ZTWM-CDGS-XS-2024-0189-华西集采-酒城南项目</v>
      </c>
      <c r="R58" s="15"/>
    </row>
    <row r="59" hidden="1" spans="2:18">
      <c r="B59" s="28" t="s">
        <v>44</v>
      </c>
      <c r="C59" s="58">
        <v>45659</v>
      </c>
      <c r="D59" s="28" t="str">
        <f>VLOOKUP(B59,辅助信息!E:K,7,FALSE)</f>
        <v>JWDDCD2025060600053</v>
      </c>
      <c r="E59" s="28" t="str">
        <f>VLOOKUP(F59,辅助信息!A:B,2,FALSE)</f>
        <v>螺纹钢</v>
      </c>
      <c r="F59" s="28" t="s">
        <v>22</v>
      </c>
      <c r="G59" s="24">
        <v>16</v>
      </c>
      <c r="H59" s="24" t="e">
        <f>_xlfn._xlws.FILTER(#REF!,#REF!&amp;#REF!&amp;#REF!&amp;#REF!=C59&amp;F59&amp;I59&amp;J59,"未发货")</f>
        <v>#REF!</v>
      </c>
      <c r="I59" s="28" t="str">
        <f>VLOOKUP(B59,辅助信息!E:I,3,FALSE)</f>
        <v>（华西酒城南）成都市武侯区火车南站西路8号酒城南项目</v>
      </c>
      <c r="J59" s="28" t="str">
        <f>VLOOKUP(B59,辅助信息!E:I,4,FALSE)</f>
        <v>龙耀宇</v>
      </c>
      <c r="K59" s="28">
        <f>VLOOKUP(J59,辅助信息!H:I,2,FALSE)</f>
        <v>18384145895</v>
      </c>
      <c r="L59" s="64"/>
      <c r="M59" s="65"/>
      <c r="N59" s="65"/>
      <c r="O59" s="65"/>
      <c r="P59" s="65"/>
      <c r="Q59" s="28" t="str">
        <f>VLOOKUP(B59,辅助信息!E:M,9,FALSE)</f>
        <v>ZTWM-CDGS-XS-2024-0189-华西集采-酒城南项目</v>
      </c>
      <c r="R59" s="15"/>
    </row>
    <row r="60" ht="22.5" hidden="1" customHeight="1" spans="2:18">
      <c r="B60" s="28" t="s">
        <v>17</v>
      </c>
      <c r="C60" s="58">
        <v>45660</v>
      </c>
      <c r="D60" s="28" t="str">
        <f>VLOOKUP(B60,辅助信息!E:K,7,FALSE)</f>
        <v>JWDDCD2024101600090</v>
      </c>
      <c r="E60" s="28" t="str">
        <f>VLOOKUP(F60,辅助信息!A:B,2,FALSE)</f>
        <v>螺纹钢</v>
      </c>
      <c r="F60" s="28" t="s">
        <v>18</v>
      </c>
      <c r="G60" s="24">
        <v>69</v>
      </c>
      <c r="H60" s="24" t="e">
        <f>_xlfn._xlws.FILTER(#REF!,#REF!&amp;#REF!&amp;#REF!&amp;#REF!=C60&amp;F60&amp;I60&amp;J60,"未发货")</f>
        <v>#REF!</v>
      </c>
      <c r="I60" s="28" t="str">
        <f>VLOOKUP(B60,辅助信息!E:I,3,FALSE)</f>
        <v>（达州市公共卫生临床医疗中心项目-一标-1号制作房）达州市通川区西外复兴镇公共卫生临床医疗中心项目</v>
      </c>
      <c r="J60" s="28" t="str">
        <f>VLOOKUP(B60,辅助信息!E:I,4,FALSE)</f>
        <v>潘建发</v>
      </c>
      <c r="K60" s="28">
        <f>VLOOKUP(J60,辅助信息!H:I,2,FALSE)</f>
        <v>13658059919</v>
      </c>
      <c r="L60" s="65" t="s">
        <v>34</v>
      </c>
      <c r="M60" s="65"/>
      <c r="N60" s="65"/>
      <c r="O60" s="65"/>
      <c r="P60" s="65"/>
      <c r="Q60" s="28" t="str">
        <f>VLOOKUP(B60,辅助信息!E:M,9,FALSE)</f>
        <v>ZTWM-CDGS-XS-2024-0205-五冶钢构-达州市通川区西外复兴镇及临近片区建设项目</v>
      </c>
      <c r="R60" s="15"/>
    </row>
    <row r="61" hidden="1" spans="2:18">
      <c r="B61" s="28" t="s">
        <v>24</v>
      </c>
      <c r="C61" s="58">
        <v>45660</v>
      </c>
      <c r="D61" s="28" t="str">
        <f>VLOOKUP(B61,辅助信息!E:K,7,FALSE)</f>
        <v>JWDDCD2025051000019</v>
      </c>
      <c r="E61" s="28" t="str">
        <f>VLOOKUP(F61,辅助信息!A:B,2,FALSE)</f>
        <v>螺纹钢</v>
      </c>
      <c r="F61" s="28" t="s">
        <v>21</v>
      </c>
      <c r="G61" s="24">
        <v>10</v>
      </c>
      <c r="H61" s="24" t="e">
        <f>_xlfn._xlws.FILTER(#REF!,#REF!&amp;#REF!&amp;#REF!&amp;#REF!=C61&amp;F61&amp;I61&amp;J61,"未发货")</f>
        <v>#REF!</v>
      </c>
      <c r="I61" s="28" t="str">
        <f>VLOOKUP(B61,辅助信息!E:I,3,FALSE)</f>
        <v>(五冶钢构医学科学产业园建设项目房建三部-一标（7-4）)四川省南充市顺庆区搬罾街道学府大道二段</v>
      </c>
      <c r="J61" s="28" t="str">
        <f>VLOOKUP(B61,辅助信息!E:I,4,FALSE)</f>
        <v>郑林</v>
      </c>
      <c r="K61" s="28">
        <f>VLOOKUP(J61,辅助信息!H:I,2,FALSE)</f>
        <v>18349955455</v>
      </c>
      <c r="L61" s="65" t="s">
        <v>35</v>
      </c>
      <c r="M61" s="65"/>
      <c r="N61" s="65"/>
      <c r="O61" s="65"/>
      <c r="P61" s="65"/>
      <c r="Q61" s="28" t="str">
        <f>VLOOKUP(B61,辅助信息!E:M,9,FALSE)</f>
        <v>ZTWM-CDGS-XS-2024-0248-五冶钢构-南充市医学院项目</v>
      </c>
      <c r="R61" s="15"/>
    </row>
    <row r="62" hidden="1" spans="2:18">
      <c r="B62" s="28" t="s">
        <v>24</v>
      </c>
      <c r="C62" s="58">
        <v>45660</v>
      </c>
      <c r="D62" s="28" t="str">
        <f>VLOOKUP(B62,辅助信息!E:K,7,FALSE)</f>
        <v>JWDDCD2025051000019</v>
      </c>
      <c r="E62" s="28" t="str">
        <f>VLOOKUP(F62,辅助信息!A:B,2,FALSE)</f>
        <v>螺纹钢</v>
      </c>
      <c r="F62" s="28" t="s">
        <v>22</v>
      </c>
      <c r="G62" s="24">
        <v>25</v>
      </c>
      <c r="H62" s="24" t="e">
        <f>_xlfn._xlws.FILTER(#REF!,#REF!&amp;#REF!&amp;#REF!&amp;#REF!=C62&amp;F62&amp;I62&amp;J62,"未发货")</f>
        <v>#REF!</v>
      </c>
      <c r="I62" s="28" t="str">
        <f>VLOOKUP(B62,辅助信息!E:I,3,FALSE)</f>
        <v>(五冶钢构医学科学产业园建设项目房建三部-一标（7-4）)四川省南充市顺庆区搬罾街道学府大道二段</v>
      </c>
      <c r="J62" s="28" t="str">
        <f>VLOOKUP(B62,辅助信息!E:I,4,FALSE)</f>
        <v>郑林</v>
      </c>
      <c r="K62" s="28">
        <f>VLOOKUP(J62,辅助信息!H:I,2,FALSE)</f>
        <v>18349955455</v>
      </c>
      <c r="L62" s="64"/>
      <c r="M62" s="65"/>
      <c r="N62" s="65"/>
      <c r="O62" s="65"/>
      <c r="P62" s="65"/>
      <c r="Q62" s="28" t="str">
        <f>VLOOKUP(B62,辅助信息!E:M,9,FALSE)</f>
        <v>ZTWM-CDGS-XS-2024-0248-五冶钢构-南充市医学院项目</v>
      </c>
      <c r="R62" s="15"/>
    </row>
    <row r="63" hidden="1" spans="2:18">
      <c r="B63" s="28" t="s">
        <v>25</v>
      </c>
      <c r="C63" s="58">
        <v>45660</v>
      </c>
      <c r="D63" s="28" t="str">
        <f>VLOOKUP(B63,辅助信息!E:K,7,FALSE)</f>
        <v>JWDDCD2024102400111</v>
      </c>
      <c r="E63" s="28" t="str">
        <f>VLOOKUP(F63,辅助信息!A:B,2,FALSE)</f>
        <v>盘螺</v>
      </c>
      <c r="F63" s="28" t="s">
        <v>26</v>
      </c>
      <c r="G63" s="24">
        <v>3</v>
      </c>
      <c r="H63" s="24" t="e">
        <f>_xlfn._xlws.FILTER(#REF!,#REF!&amp;#REF!&amp;#REF!&amp;#REF!=C63&amp;F63&amp;I63&amp;J63,"未发货")</f>
        <v>#REF!</v>
      </c>
      <c r="I63" s="28" t="str">
        <f>VLOOKUP(B63,辅助信息!E:I,3,FALSE)</f>
        <v>（五冶达州国道542项目-二工区路基五工段）四川省达州市达川区赵固镇黄家坡</v>
      </c>
      <c r="J63" s="28" t="str">
        <f>VLOOKUP(B63,辅助信息!E:I,4,FALSE)</f>
        <v>潘远林</v>
      </c>
      <c r="K63" s="28">
        <f>VLOOKUP(J63,辅助信息!H:I,2,FALSE)</f>
        <v>18281865966</v>
      </c>
      <c r="L63" s="65" t="s">
        <v>36</v>
      </c>
      <c r="M63" s="65"/>
      <c r="N63" s="65"/>
      <c r="O63" s="65"/>
      <c r="P63" s="65"/>
      <c r="Q63" s="28" t="str">
        <f>VLOOKUP(B63,辅助信息!E:M,9,FALSE)</f>
        <v>ZTWM-CDGS-XS-2024-0181-五冶天府-国道542项目（二批次）</v>
      </c>
      <c r="R63" s="15"/>
    </row>
    <row r="64" hidden="1" spans="2:18">
      <c r="B64" s="28" t="s">
        <v>25</v>
      </c>
      <c r="C64" s="58">
        <v>45660</v>
      </c>
      <c r="D64" s="28" t="str">
        <f>VLOOKUP(B64,辅助信息!E:K,7,FALSE)</f>
        <v>JWDDCD2024102400111</v>
      </c>
      <c r="E64" s="28" t="str">
        <f>VLOOKUP(F64,辅助信息!A:B,2,FALSE)</f>
        <v>螺纹钢</v>
      </c>
      <c r="F64" s="28" t="s">
        <v>27</v>
      </c>
      <c r="G64" s="24">
        <v>13</v>
      </c>
      <c r="H64" s="24" t="e">
        <f>_xlfn._xlws.FILTER(#REF!,#REF!&amp;#REF!&amp;#REF!&amp;#REF!=C64&amp;F64&amp;I64&amp;J64,"未发货")</f>
        <v>#REF!</v>
      </c>
      <c r="I64" s="28" t="str">
        <f>VLOOKUP(B64,辅助信息!E:I,3,FALSE)</f>
        <v>（五冶达州国道542项目-二工区路基五工段）四川省达州市达川区赵固镇黄家坡</v>
      </c>
      <c r="J64" s="28" t="str">
        <f>VLOOKUP(B64,辅助信息!E:I,4,FALSE)</f>
        <v>潘远林</v>
      </c>
      <c r="K64" s="28">
        <f>VLOOKUP(J64,辅助信息!H:I,2,FALSE)</f>
        <v>18281865966</v>
      </c>
      <c r="L64" s="66"/>
      <c r="M64" s="65"/>
      <c r="N64" s="65"/>
      <c r="O64" s="65"/>
      <c r="P64" s="65"/>
      <c r="Q64" s="28" t="str">
        <f>VLOOKUP(B64,辅助信息!E:M,9,FALSE)</f>
        <v>ZTWM-CDGS-XS-2024-0181-五冶天府-国道542项目（二批次）</v>
      </c>
      <c r="R64" s="15"/>
    </row>
    <row r="65" hidden="1" spans="2:18">
      <c r="B65" s="28" t="s">
        <v>25</v>
      </c>
      <c r="C65" s="58">
        <v>45660</v>
      </c>
      <c r="D65" s="28" t="str">
        <f>VLOOKUP(B65,辅助信息!E:K,7,FALSE)</f>
        <v>JWDDCD2024102400111</v>
      </c>
      <c r="E65" s="28" t="str">
        <f>VLOOKUP(F65,辅助信息!A:B,2,FALSE)</f>
        <v>螺纹钢</v>
      </c>
      <c r="F65" s="28" t="s">
        <v>19</v>
      </c>
      <c r="G65" s="24">
        <v>10</v>
      </c>
      <c r="H65" s="24" t="e">
        <f>_xlfn._xlws.FILTER(#REF!,#REF!&amp;#REF!&amp;#REF!&amp;#REF!=C65&amp;F65&amp;I65&amp;J65,"未发货")</f>
        <v>#REF!</v>
      </c>
      <c r="I65" s="28" t="str">
        <f>VLOOKUP(B65,辅助信息!E:I,3,FALSE)</f>
        <v>（五冶达州国道542项目-二工区路基五工段）四川省达州市达川区赵固镇黄家坡</v>
      </c>
      <c r="J65" s="28" t="str">
        <f>VLOOKUP(B65,辅助信息!E:I,4,FALSE)</f>
        <v>潘远林</v>
      </c>
      <c r="K65" s="28">
        <f>VLOOKUP(J65,辅助信息!H:I,2,FALSE)</f>
        <v>18281865966</v>
      </c>
      <c r="L65" s="66"/>
      <c r="M65" s="65"/>
      <c r="N65" s="65"/>
      <c r="O65" s="65"/>
      <c r="P65" s="65"/>
      <c r="Q65" s="28" t="str">
        <f>VLOOKUP(B65,辅助信息!E:M,9,FALSE)</f>
        <v>ZTWM-CDGS-XS-2024-0181-五冶天府-国道542项目（二批次）</v>
      </c>
      <c r="R65" s="15"/>
    </row>
    <row r="66" hidden="1" spans="2:18">
      <c r="B66" s="28" t="s">
        <v>25</v>
      </c>
      <c r="C66" s="58">
        <v>45660</v>
      </c>
      <c r="D66" s="28" t="str">
        <f>VLOOKUP(B66,辅助信息!E:K,7,FALSE)</f>
        <v>JWDDCD2024102400111</v>
      </c>
      <c r="E66" s="28" t="str">
        <f>VLOOKUP(F66,辅助信息!A:B,2,FALSE)</f>
        <v>螺纹钢</v>
      </c>
      <c r="F66" s="28" t="s">
        <v>28</v>
      </c>
      <c r="G66" s="24">
        <v>10</v>
      </c>
      <c r="H66" s="24" t="e">
        <f>_xlfn._xlws.FILTER(#REF!,#REF!&amp;#REF!&amp;#REF!&amp;#REF!=C66&amp;F66&amp;I66&amp;J66,"未发货")</f>
        <v>#REF!</v>
      </c>
      <c r="I66" s="28" t="str">
        <f>VLOOKUP(B66,辅助信息!E:I,3,FALSE)</f>
        <v>（五冶达州国道542项目-二工区路基五工段）四川省达州市达川区赵固镇黄家坡</v>
      </c>
      <c r="J66" s="28" t="str">
        <f>VLOOKUP(B66,辅助信息!E:I,4,FALSE)</f>
        <v>潘远林</v>
      </c>
      <c r="K66" s="28">
        <f>VLOOKUP(J66,辅助信息!H:I,2,FALSE)</f>
        <v>18281865966</v>
      </c>
      <c r="L66" s="64"/>
      <c r="M66" s="65"/>
      <c r="N66" s="65"/>
      <c r="O66" s="65"/>
      <c r="P66" s="65"/>
      <c r="Q66" s="28" t="str">
        <f>VLOOKUP(B66,辅助信息!E:M,9,FALSE)</f>
        <v>ZTWM-CDGS-XS-2024-0181-五冶天府-国道542项目（二批次）</v>
      </c>
      <c r="R66" s="15"/>
    </row>
    <row r="67" hidden="1" spans="2:18">
      <c r="B67" s="28" t="s">
        <v>39</v>
      </c>
      <c r="C67" s="58">
        <v>45660</v>
      </c>
      <c r="D67" s="28" t="str">
        <f>VLOOKUP(B67,辅助信息!E:K,7,FALSE)</f>
        <v>JWDDCD2024101600090</v>
      </c>
      <c r="E67" s="28" t="str">
        <f>VLOOKUP(F67,辅助信息!A:B,2,FALSE)</f>
        <v>螺纹钢</v>
      </c>
      <c r="F67" s="28" t="s">
        <v>28</v>
      </c>
      <c r="G67" s="24">
        <v>5</v>
      </c>
      <c r="H67" s="24" t="e">
        <f>_xlfn._xlws.FILTER(#REF!,#REF!&amp;#REF!&amp;#REF!&amp;#REF!=C67&amp;F67&amp;I67&amp;J67,"未发货")</f>
        <v>#REF!</v>
      </c>
      <c r="I67" s="28" t="str">
        <f>VLOOKUP(B67,辅助信息!E:I,3,FALSE)</f>
        <v>（达州市公共卫生临床医疗中心项目-一标-2号制作房）达州市通川区西外复兴镇公共卫生临床医疗中心项目</v>
      </c>
      <c r="J67" s="28" t="str">
        <f>VLOOKUP(B67,辅助信息!E:I,4,FALSE)</f>
        <v>潘建发</v>
      </c>
      <c r="K67" s="28">
        <f>VLOOKUP(J67,辅助信息!H:I,2,FALSE)</f>
        <v>13658059919</v>
      </c>
      <c r="L67" s="65" t="s">
        <v>37</v>
      </c>
      <c r="M67" s="65"/>
      <c r="N67" s="65"/>
      <c r="O67" s="65"/>
      <c r="P67" s="65"/>
      <c r="Q67" s="28" t="str">
        <f>VLOOKUP(B67,辅助信息!E:M,9,FALSE)</f>
        <v>ZTWM-CDGS-XS-2024-0205-五冶钢构-达州市通川区西外复兴镇及临近片区建设项目</v>
      </c>
      <c r="R67" s="15"/>
    </row>
    <row r="68" hidden="1" spans="2:18">
      <c r="B68" s="28" t="s">
        <v>39</v>
      </c>
      <c r="C68" s="58">
        <v>45660</v>
      </c>
      <c r="D68" s="28" t="str">
        <f>VLOOKUP(B68,辅助信息!E:K,7,FALSE)</f>
        <v>JWDDCD2024101600090</v>
      </c>
      <c r="E68" s="28" t="str">
        <f>VLOOKUP(F68,辅助信息!A:B,2,FALSE)</f>
        <v>螺纹钢</v>
      </c>
      <c r="F68" s="28" t="s">
        <v>18</v>
      </c>
      <c r="G68" s="24">
        <v>55</v>
      </c>
      <c r="H68" s="24" t="e">
        <f>_xlfn._xlws.FILTER(#REF!,#REF!&amp;#REF!&amp;#REF!&amp;#REF!=C68&amp;F68&amp;I68&amp;J68,"未发货")</f>
        <v>#REF!</v>
      </c>
      <c r="I68" s="28" t="str">
        <f>VLOOKUP(B68,辅助信息!E:I,3,FALSE)</f>
        <v>（达州市公共卫生临床医疗中心项目-一标-2号制作房）达州市通川区西外复兴镇公共卫生临床医疗中心项目</v>
      </c>
      <c r="J68" s="28" t="str">
        <f>VLOOKUP(B68,辅助信息!E:I,4,FALSE)</f>
        <v>潘建发</v>
      </c>
      <c r="K68" s="28">
        <f>VLOOKUP(J68,辅助信息!H:I,2,FALSE)</f>
        <v>13658059919</v>
      </c>
      <c r="L68" s="66"/>
      <c r="M68" s="65"/>
      <c r="N68" s="65"/>
      <c r="O68" s="65"/>
      <c r="P68" s="65"/>
      <c r="Q68" s="28" t="str">
        <f>VLOOKUP(B68,辅助信息!E:M,9,FALSE)</f>
        <v>ZTWM-CDGS-XS-2024-0205-五冶钢构-达州市通川区西外复兴镇及临近片区建设项目</v>
      </c>
      <c r="R68" s="15"/>
    </row>
    <row r="69" hidden="1" spans="2:18">
      <c r="B69" s="28" t="s">
        <v>17</v>
      </c>
      <c r="C69" s="58">
        <v>45660</v>
      </c>
      <c r="D69" s="28" t="str">
        <f>VLOOKUP(B69,辅助信息!E:K,7,FALSE)</f>
        <v>JWDDCD2024101600090</v>
      </c>
      <c r="E69" s="28" t="str">
        <f>VLOOKUP(F69,辅助信息!A:B,2,FALSE)</f>
        <v>螺纹钢</v>
      </c>
      <c r="F69" s="28" t="s">
        <v>33</v>
      </c>
      <c r="G69" s="24">
        <v>3</v>
      </c>
      <c r="H69" s="24" t="e">
        <f>_xlfn._xlws.FILTER(#REF!,#REF!&amp;#REF!&amp;#REF!&amp;#REF!=C69&amp;F69&amp;I69&amp;J69,"未发货")</f>
        <v>#REF!</v>
      </c>
      <c r="I69" s="28" t="str">
        <f>VLOOKUP(B69,辅助信息!E:I,3,FALSE)</f>
        <v>（达州市公共卫生临床医疗中心项目-一标-1号制作房）达州市通川区西外复兴镇公共卫生临床医疗中心项目</v>
      </c>
      <c r="J69" s="28" t="str">
        <f>VLOOKUP(B69,辅助信息!E:I,4,FALSE)</f>
        <v>潘建发</v>
      </c>
      <c r="K69" s="28">
        <f>VLOOKUP(J69,辅助信息!H:I,2,FALSE)</f>
        <v>13658059919</v>
      </c>
      <c r="L69" s="66"/>
      <c r="M69" s="65"/>
      <c r="N69" s="65"/>
      <c r="O69" s="65"/>
      <c r="P69" s="65"/>
      <c r="Q69" s="28" t="str">
        <f>VLOOKUP(B69,辅助信息!E:M,9,FALSE)</f>
        <v>ZTWM-CDGS-XS-2024-0205-五冶钢构-达州市通川区西外复兴镇及临近片区建设项目</v>
      </c>
      <c r="R69" s="15"/>
    </row>
    <row r="70" hidden="1" spans="2:18">
      <c r="B70" s="28" t="s">
        <v>17</v>
      </c>
      <c r="C70" s="58">
        <v>45660</v>
      </c>
      <c r="D70" s="28" t="str">
        <f>VLOOKUP(B70,辅助信息!E:K,7,FALSE)</f>
        <v>JWDDCD2024101600090</v>
      </c>
      <c r="E70" s="28" t="str">
        <f>VLOOKUP(F70,辅助信息!A:B,2,FALSE)</f>
        <v>螺纹钢</v>
      </c>
      <c r="F70" s="28" t="s">
        <v>28</v>
      </c>
      <c r="G70" s="24">
        <v>3</v>
      </c>
      <c r="H70" s="24" t="e">
        <f>_xlfn._xlws.FILTER(#REF!,#REF!&amp;#REF!&amp;#REF!&amp;#REF!=C70&amp;F70&amp;I70&amp;J70,"未发货")</f>
        <v>#REF!</v>
      </c>
      <c r="I70" s="28" t="str">
        <f>VLOOKUP(B70,辅助信息!E:I,3,FALSE)</f>
        <v>（达州市公共卫生临床医疗中心项目-一标-1号制作房）达州市通川区西外复兴镇公共卫生临床医疗中心项目</v>
      </c>
      <c r="J70" s="28" t="str">
        <f>VLOOKUP(B70,辅助信息!E:I,4,FALSE)</f>
        <v>潘建发</v>
      </c>
      <c r="K70" s="28">
        <f>VLOOKUP(J70,辅助信息!H:I,2,FALSE)</f>
        <v>13658059919</v>
      </c>
      <c r="L70" s="66"/>
      <c r="M70" s="65"/>
      <c r="N70" s="65"/>
      <c r="O70" s="65"/>
      <c r="P70" s="65"/>
      <c r="Q70" s="28" t="str">
        <f>VLOOKUP(B70,辅助信息!E:M,9,FALSE)</f>
        <v>ZTWM-CDGS-XS-2024-0205-五冶钢构-达州市通川区西外复兴镇及临近片区建设项目</v>
      </c>
      <c r="R70" s="15"/>
    </row>
    <row r="71" hidden="1" spans="2:18">
      <c r="B71" s="28" t="s">
        <v>17</v>
      </c>
      <c r="C71" s="58">
        <v>45660</v>
      </c>
      <c r="D71" s="28" t="str">
        <f>VLOOKUP(B71,辅助信息!E:K,7,FALSE)</f>
        <v>JWDDCD2024101600090</v>
      </c>
      <c r="E71" s="28" t="str">
        <f>VLOOKUP(F71,辅助信息!A:B,2,FALSE)</f>
        <v>螺纹钢</v>
      </c>
      <c r="F71" s="28" t="s">
        <v>18</v>
      </c>
      <c r="G71" s="24">
        <v>25</v>
      </c>
      <c r="H71" s="24" t="e">
        <f>_xlfn._xlws.FILTER(#REF!,#REF!&amp;#REF!&amp;#REF!&amp;#REF!=C71&amp;F71&amp;I71&amp;J71,"未发货")</f>
        <v>#REF!</v>
      </c>
      <c r="I71" s="28" t="str">
        <f>VLOOKUP(B71,辅助信息!E:I,3,FALSE)</f>
        <v>（达州市公共卫生临床医疗中心项目-一标-1号制作房）达州市通川区西外复兴镇公共卫生临床医疗中心项目</v>
      </c>
      <c r="J71" s="28" t="str">
        <f>VLOOKUP(B71,辅助信息!E:I,4,FALSE)</f>
        <v>潘建发</v>
      </c>
      <c r="K71" s="28">
        <f>VLOOKUP(J71,辅助信息!H:I,2,FALSE)</f>
        <v>13658059919</v>
      </c>
      <c r="L71" s="66"/>
      <c r="M71" s="65"/>
      <c r="N71" s="65"/>
      <c r="O71" s="65"/>
      <c r="P71" s="65"/>
      <c r="Q71" s="28" t="str">
        <f>VLOOKUP(B71,辅助信息!E:M,9,FALSE)</f>
        <v>ZTWM-CDGS-XS-2024-0205-五冶钢构-达州市通川区西外复兴镇及临近片区建设项目</v>
      </c>
      <c r="R71" s="15"/>
    </row>
    <row r="72" hidden="1" spans="2:18">
      <c r="B72" s="28" t="s">
        <v>17</v>
      </c>
      <c r="C72" s="58">
        <v>45660</v>
      </c>
      <c r="D72" s="28" t="str">
        <f>VLOOKUP(B72,辅助信息!E:K,7,FALSE)</f>
        <v>JWDDCD2024101600090</v>
      </c>
      <c r="E72" s="28" t="str">
        <f>VLOOKUP(F72,辅助信息!A:B,2,FALSE)</f>
        <v>螺纹钢</v>
      </c>
      <c r="F72" s="28" t="s">
        <v>27</v>
      </c>
      <c r="G72" s="24">
        <v>24</v>
      </c>
      <c r="H72" s="24" t="e">
        <f>_xlfn._xlws.FILTER(#REF!,#REF!&amp;#REF!&amp;#REF!&amp;#REF!=C72&amp;F72&amp;I72&amp;J72,"未发货")</f>
        <v>#REF!</v>
      </c>
      <c r="I72" s="28" t="str">
        <f>VLOOKUP(B72,辅助信息!E:I,3,FALSE)</f>
        <v>（达州市公共卫生临床医疗中心项目-一标-1号制作房）达州市通川区西外复兴镇公共卫生临床医疗中心项目</v>
      </c>
      <c r="J72" s="28" t="str">
        <f>VLOOKUP(B72,辅助信息!E:I,4,FALSE)</f>
        <v>潘建发</v>
      </c>
      <c r="K72" s="28">
        <f>VLOOKUP(J72,辅助信息!H:I,2,FALSE)</f>
        <v>13658059919</v>
      </c>
      <c r="L72" s="64"/>
      <c r="M72" s="65"/>
      <c r="N72" s="65"/>
      <c r="O72" s="65"/>
      <c r="P72" s="65"/>
      <c r="Q72" s="28" t="str">
        <f>VLOOKUP(B72,辅助信息!E:M,9,FALSE)</f>
        <v>ZTWM-CDGS-XS-2024-0205-五冶钢构-达州市通川区西外复兴镇及临近片区建设项目</v>
      </c>
      <c r="R72" s="15"/>
    </row>
    <row r="73" hidden="1" spans="2:18">
      <c r="B73" s="28" t="s">
        <v>43</v>
      </c>
      <c r="C73" s="58">
        <v>45660</v>
      </c>
      <c r="D73" s="28" t="str">
        <f>VLOOKUP(B73,辅助信息!E:K,7,FALSE)</f>
        <v>JWDDCD2024101600090</v>
      </c>
      <c r="E73" s="28" t="str">
        <f>VLOOKUP(F73,辅助信息!A:B,2,FALSE)</f>
        <v>螺纹钢</v>
      </c>
      <c r="F73" s="28" t="s">
        <v>28</v>
      </c>
      <c r="G73" s="24">
        <v>13</v>
      </c>
      <c r="H73" s="24" t="e">
        <f>_xlfn._xlws.FILTER(#REF!,#REF!&amp;#REF!&amp;#REF!&amp;#REF!=C73&amp;F73&amp;I73&amp;J73,"未发货")</f>
        <v>#REF!</v>
      </c>
      <c r="I73" s="28" t="str">
        <f>VLOOKUP(B73,辅助信息!E:I,3,FALSE)</f>
        <v>（达州市公共卫生医疗中心项目-二标-3号楼）达州市通川区西外复兴镇公共卫生临床医疗中心项目</v>
      </c>
      <c r="J73" s="28" t="str">
        <f>VLOOKUP(B73,辅助信息!E:I,4,FALSE)</f>
        <v>黄永林</v>
      </c>
      <c r="K73" s="28">
        <f>VLOOKUP(J73,辅助信息!H:I,2,FALSE)</f>
        <v>15982487227</v>
      </c>
      <c r="L73" s="65" t="s">
        <v>34</v>
      </c>
      <c r="M73" s="65"/>
      <c r="N73" s="65"/>
      <c r="O73" s="65"/>
      <c r="P73" s="65"/>
      <c r="Q73" s="28" t="str">
        <f>VLOOKUP(B73,辅助信息!E:M,9,FALSE)</f>
        <v>ZTWM-CDGS-XS-2024-0205-五冶钢构-达州市通川区西外复兴镇及临近片区建设项目</v>
      </c>
      <c r="R73" s="15"/>
    </row>
    <row r="74" hidden="1" spans="2:18">
      <c r="B74" s="28" t="s">
        <v>43</v>
      </c>
      <c r="C74" s="58">
        <v>45660</v>
      </c>
      <c r="D74" s="28" t="str">
        <f>VLOOKUP(B74,辅助信息!E:K,7,FALSE)</f>
        <v>JWDDCD2024101600090</v>
      </c>
      <c r="E74" s="28" t="str">
        <f>VLOOKUP(F74,辅助信息!A:B,2,FALSE)</f>
        <v>螺纹钢</v>
      </c>
      <c r="F74" s="28" t="s">
        <v>18</v>
      </c>
      <c r="G74" s="24">
        <v>26</v>
      </c>
      <c r="H74" s="24" t="e">
        <f>_xlfn._xlws.FILTER(#REF!,#REF!&amp;#REF!&amp;#REF!&amp;#REF!=C74&amp;F74&amp;I74&amp;J74,"未发货")</f>
        <v>#REF!</v>
      </c>
      <c r="I74" s="28" t="str">
        <f>VLOOKUP(B74,辅助信息!E:I,3,FALSE)</f>
        <v>（达州市公共卫生医疗中心项目-二标-3号楼）达州市通川区西外复兴镇公共卫生临床医疗中心项目</v>
      </c>
      <c r="J74" s="28" t="str">
        <f>VLOOKUP(B74,辅助信息!E:I,4,FALSE)</f>
        <v>黄永林</v>
      </c>
      <c r="K74" s="28">
        <f>VLOOKUP(J74,辅助信息!H:I,2,FALSE)</f>
        <v>15982487227</v>
      </c>
      <c r="L74" s="64"/>
      <c r="M74" s="65"/>
      <c r="N74" s="65"/>
      <c r="O74" s="65"/>
      <c r="P74" s="65"/>
      <c r="Q74" s="28" t="str">
        <f>VLOOKUP(B74,辅助信息!E:M,9,FALSE)</f>
        <v>ZTWM-CDGS-XS-2024-0205-五冶钢构-达州市通川区西外复兴镇及临近片区建设项目</v>
      </c>
      <c r="R74" s="15"/>
    </row>
    <row r="75" hidden="1" spans="2:18">
      <c r="B75" s="28" t="s">
        <v>44</v>
      </c>
      <c r="C75" s="58">
        <v>45660</v>
      </c>
      <c r="D75" s="28" t="str">
        <f>VLOOKUP(B75,辅助信息!E:K,7,FALSE)</f>
        <v>JWDDCD2025060600053</v>
      </c>
      <c r="E75" s="28" t="str">
        <f>VLOOKUP(F75,辅助信息!A:B,2,FALSE)</f>
        <v>盘螺</v>
      </c>
      <c r="F75" s="28" t="s">
        <v>40</v>
      </c>
      <c r="G75" s="24">
        <v>30</v>
      </c>
      <c r="H75" s="24" t="e">
        <f>_xlfn._xlws.FILTER(#REF!,#REF!&amp;#REF!&amp;#REF!&amp;#REF!=C75&amp;F75&amp;I75&amp;J75,"未发货")</f>
        <v>#REF!</v>
      </c>
      <c r="I75" s="28" t="str">
        <f>VLOOKUP(B75,辅助信息!E:I,3,FALSE)</f>
        <v>（华西酒城南）成都市武侯区火车南站西路8号酒城南项目</v>
      </c>
      <c r="J75" s="28" t="str">
        <f>VLOOKUP(B75,辅助信息!E:I,4,FALSE)</f>
        <v>龙耀宇</v>
      </c>
      <c r="K75" s="28">
        <f>VLOOKUP(J75,辅助信息!H:I,2,FALSE)</f>
        <v>18384145895</v>
      </c>
      <c r="L75" s="65" t="s">
        <v>34</v>
      </c>
      <c r="M75" s="65"/>
      <c r="N75" s="65"/>
      <c r="O75" s="65"/>
      <c r="P75" s="65"/>
      <c r="Q75" s="28" t="str">
        <f>VLOOKUP(B75,辅助信息!E:M,9,FALSE)</f>
        <v>ZTWM-CDGS-XS-2024-0189-华西集采-酒城南项目</v>
      </c>
      <c r="R75" s="15"/>
    </row>
    <row r="76" hidden="1" spans="2:18">
      <c r="B76" s="28" t="s">
        <v>44</v>
      </c>
      <c r="C76" s="58">
        <v>45660</v>
      </c>
      <c r="D76" s="28" t="str">
        <f>VLOOKUP(B76,辅助信息!E:K,7,FALSE)</f>
        <v>JWDDCD2025060600053</v>
      </c>
      <c r="E76" s="28" t="str">
        <f>VLOOKUP(F76,辅助信息!A:B,2,FALSE)</f>
        <v>盘螺</v>
      </c>
      <c r="F76" s="28" t="s">
        <v>41</v>
      </c>
      <c r="G76" s="24">
        <v>12</v>
      </c>
      <c r="H76" s="24" t="e">
        <f>_xlfn._xlws.FILTER(#REF!,#REF!&amp;#REF!&amp;#REF!&amp;#REF!=C76&amp;F76&amp;I76&amp;J76,"未发货")</f>
        <v>#REF!</v>
      </c>
      <c r="I76" s="28" t="str">
        <f>VLOOKUP(B76,辅助信息!E:I,3,FALSE)</f>
        <v>（华西酒城南）成都市武侯区火车南站西路8号酒城南项目</v>
      </c>
      <c r="J76" s="28" t="str">
        <f>VLOOKUP(B76,辅助信息!E:I,4,FALSE)</f>
        <v>龙耀宇</v>
      </c>
      <c r="K76" s="28">
        <f>VLOOKUP(J76,辅助信息!H:I,2,FALSE)</f>
        <v>18384145895</v>
      </c>
      <c r="L76" s="66"/>
      <c r="M76" s="65"/>
      <c r="N76" s="65"/>
      <c r="O76" s="65"/>
      <c r="P76" s="65"/>
      <c r="Q76" s="28" t="str">
        <f>VLOOKUP(B76,辅助信息!E:M,9,FALSE)</f>
        <v>ZTWM-CDGS-XS-2024-0189-华西集采-酒城南项目</v>
      </c>
      <c r="R76" s="15"/>
    </row>
    <row r="77" hidden="1" spans="2:18">
      <c r="B77" s="28" t="s">
        <v>44</v>
      </c>
      <c r="C77" s="58">
        <v>45660</v>
      </c>
      <c r="D77" s="28" t="str">
        <f>VLOOKUP(B77,辅助信息!E:K,7,FALSE)</f>
        <v>JWDDCD2025060600053</v>
      </c>
      <c r="E77" s="28" t="str">
        <f>VLOOKUP(F77,辅助信息!A:B,2,FALSE)</f>
        <v>盘螺</v>
      </c>
      <c r="F77" s="28" t="s">
        <v>26</v>
      </c>
      <c r="G77" s="24">
        <v>15</v>
      </c>
      <c r="H77" s="24" t="e">
        <f>_xlfn._xlws.FILTER(#REF!,#REF!&amp;#REF!&amp;#REF!&amp;#REF!=C77&amp;F77&amp;I77&amp;J77,"未发货")</f>
        <v>#REF!</v>
      </c>
      <c r="I77" s="28" t="str">
        <f>VLOOKUP(B77,辅助信息!E:I,3,FALSE)</f>
        <v>（华西酒城南）成都市武侯区火车南站西路8号酒城南项目</v>
      </c>
      <c r="J77" s="28" t="str">
        <f>VLOOKUP(B77,辅助信息!E:I,4,FALSE)</f>
        <v>龙耀宇</v>
      </c>
      <c r="K77" s="28">
        <f>VLOOKUP(J77,辅助信息!H:I,2,FALSE)</f>
        <v>18384145895</v>
      </c>
      <c r="L77" s="66"/>
      <c r="M77" s="65"/>
      <c r="N77" s="65"/>
      <c r="O77" s="65"/>
      <c r="P77" s="65"/>
      <c r="Q77" s="28" t="str">
        <f>VLOOKUP(B77,辅助信息!E:M,9,FALSE)</f>
        <v>ZTWM-CDGS-XS-2024-0189-华西集采-酒城南项目</v>
      </c>
      <c r="R77" s="15"/>
    </row>
    <row r="78" hidden="1" spans="2:18">
      <c r="B78" s="28" t="s">
        <v>44</v>
      </c>
      <c r="C78" s="58">
        <v>45660</v>
      </c>
      <c r="D78" s="28" t="str">
        <f>VLOOKUP(B78,辅助信息!E:K,7,FALSE)</f>
        <v>JWDDCD2025060600053</v>
      </c>
      <c r="E78" s="28" t="str">
        <f>VLOOKUP(F78,辅助信息!A:B,2,FALSE)</f>
        <v>螺纹钢</v>
      </c>
      <c r="F78" s="28" t="s">
        <v>19</v>
      </c>
      <c r="G78" s="24">
        <v>25.5</v>
      </c>
      <c r="H78" s="24" t="e">
        <f>_xlfn._xlws.FILTER(#REF!,#REF!&amp;#REF!&amp;#REF!&amp;#REF!=C78&amp;F78&amp;I78&amp;J78,"未发货")</f>
        <v>#REF!</v>
      </c>
      <c r="I78" s="28" t="str">
        <f>VLOOKUP(B78,辅助信息!E:I,3,FALSE)</f>
        <v>（华西酒城南）成都市武侯区火车南站西路8号酒城南项目</v>
      </c>
      <c r="J78" s="28" t="str">
        <f>VLOOKUP(B78,辅助信息!E:I,4,FALSE)</f>
        <v>龙耀宇</v>
      </c>
      <c r="K78" s="28">
        <f>VLOOKUP(J78,辅助信息!H:I,2,FALSE)</f>
        <v>18384145895</v>
      </c>
      <c r="L78" s="66"/>
      <c r="M78" s="65"/>
      <c r="N78" s="65"/>
      <c r="O78" s="65"/>
      <c r="P78" s="65"/>
      <c r="Q78" s="28" t="str">
        <f>VLOOKUP(B78,辅助信息!E:M,9,FALSE)</f>
        <v>ZTWM-CDGS-XS-2024-0189-华西集采-酒城南项目</v>
      </c>
      <c r="R78" s="15"/>
    </row>
    <row r="79" hidden="1" spans="2:18">
      <c r="B79" s="28" t="s">
        <v>44</v>
      </c>
      <c r="C79" s="58">
        <v>45660</v>
      </c>
      <c r="D79" s="28" t="str">
        <f>VLOOKUP(B79,辅助信息!E:K,7,FALSE)</f>
        <v>JWDDCD2025060600053</v>
      </c>
      <c r="E79" s="28" t="str">
        <f>VLOOKUP(F79,辅助信息!A:B,2,FALSE)</f>
        <v>螺纹钢</v>
      </c>
      <c r="F79" s="28" t="s">
        <v>32</v>
      </c>
      <c r="G79" s="24">
        <v>9</v>
      </c>
      <c r="H79" s="24" t="e">
        <f>_xlfn._xlws.FILTER(#REF!,#REF!&amp;#REF!&amp;#REF!&amp;#REF!=C79&amp;F79&amp;I79&amp;J79,"未发货")</f>
        <v>#REF!</v>
      </c>
      <c r="I79" s="28" t="str">
        <f>VLOOKUP(B79,辅助信息!E:I,3,FALSE)</f>
        <v>（华西酒城南）成都市武侯区火车南站西路8号酒城南项目</v>
      </c>
      <c r="J79" s="28" t="str">
        <f>VLOOKUP(B79,辅助信息!E:I,4,FALSE)</f>
        <v>龙耀宇</v>
      </c>
      <c r="K79" s="28">
        <f>VLOOKUP(J79,辅助信息!H:I,2,FALSE)</f>
        <v>18384145895</v>
      </c>
      <c r="L79" s="66"/>
      <c r="M79" s="65"/>
      <c r="N79" s="65"/>
      <c r="O79" s="65"/>
      <c r="P79" s="65"/>
      <c r="Q79" s="28" t="str">
        <f>VLOOKUP(B79,辅助信息!E:M,9,FALSE)</f>
        <v>ZTWM-CDGS-XS-2024-0189-华西集采-酒城南项目</v>
      </c>
      <c r="R79" s="15"/>
    </row>
    <row r="80" hidden="1" spans="2:18">
      <c r="B80" s="28" t="s">
        <v>44</v>
      </c>
      <c r="C80" s="58">
        <v>45660</v>
      </c>
      <c r="D80" s="28" t="str">
        <f>VLOOKUP(B80,辅助信息!E:K,7,FALSE)</f>
        <v>JWDDCD2025060600053</v>
      </c>
      <c r="E80" s="28" t="str">
        <f>VLOOKUP(F80,辅助信息!A:B,2,FALSE)</f>
        <v>螺纹钢</v>
      </c>
      <c r="F80" s="28" t="s">
        <v>30</v>
      </c>
      <c r="G80" s="24">
        <v>8</v>
      </c>
      <c r="H80" s="24" t="e">
        <f>_xlfn._xlws.FILTER(#REF!,#REF!&amp;#REF!&amp;#REF!&amp;#REF!=C80&amp;F80&amp;I80&amp;J80,"未发货")</f>
        <v>#REF!</v>
      </c>
      <c r="I80" s="28" t="str">
        <f>VLOOKUP(B80,辅助信息!E:I,3,FALSE)</f>
        <v>（华西酒城南）成都市武侯区火车南站西路8号酒城南项目</v>
      </c>
      <c r="J80" s="28" t="str">
        <f>VLOOKUP(B80,辅助信息!E:I,4,FALSE)</f>
        <v>龙耀宇</v>
      </c>
      <c r="K80" s="28">
        <f>VLOOKUP(J80,辅助信息!H:I,2,FALSE)</f>
        <v>18384145895</v>
      </c>
      <c r="L80" s="66"/>
      <c r="M80" s="65"/>
      <c r="N80" s="65"/>
      <c r="O80" s="65"/>
      <c r="P80" s="65"/>
      <c r="Q80" s="28" t="str">
        <f>VLOOKUP(B80,辅助信息!E:M,9,FALSE)</f>
        <v>ZTWM-CDGS-XS-2024-0189-华西集采-酒城南项目</v>
      </c>
      <c r="R80" s="15"/>
    </row>
    <row r="81" hidden="1" spans="2:18">
      <c r="B81" s="28" t="s">
        <v>44</v>
      </c>
      <c r="C81" s="58">
        <v>45660</v>
      </c>
      <c r="D81" s="28" t="str">
        <f>VLOOKUP(B81,辅助信息!E:K,7,FALSE)</f>
        <v>JWDDCD2025060600053</v>
      </c>
      <c r="E81" s="28" t="str">
        <f>VLOOKUP(F81,辅助信息!A:B,2,FALSE)</f>
        <v>螺纹钢</v>
      </c>
      <c r="F81" s="28" t="s">
        <v>45</v>
      </c>
      <c r="G81" s="24">
        <v>3</v>
      </c>
      <c r="H81" s="24" t="e">
        <f>_xlfn._xlws.FILTER(#REF!,#REF!&amp;#REF!&amp;#REF!&amp;#REF!=C81&amp;F81&amp;I81&amp;J81,"未发货")</f>
        <v>#REF!</v>
      </c>
      <c r="I81" s="28" t="str">
        <f>VLOOKUP(B81,辅助信息!E:I,3,FALSE)</f>
        <v>（华西酒城南）成都市武侯区火车南站西路8号酒城南项目</v>
      </c>
      <c r="J81" s="28" t="str">
        <f>VLOOKUP(B81,辅助信息!E:I,4,FALSE)</f>
        <v>龙耀宇</v>
      </c>
      <c r="K81" s="28">
        <f>VLOOKUP(J81,辅助信息!H:I,2,FALSE)</f>
        <v>18384145895</v>
      </c>
      <c r="L81" s="66"/>
      <c r="M81" s="65"/>
      <c r="N81" s="65"/>
      <c r="O81" s="65"/>
      <c r="P81" s="65"/>
      <c r="Q81" s="28" t="str">
        <f>VLOOKUP(B81,辅助信息!E:M,9,FALSE)</f>
        <v>ZTWM-CDGS-XS-2024-0189-华西集采-酒城南项目</v>
      </c>
      <c r="R81" s="15"/>
    </row>
    <row r="82" hidden="1" spans="2:18">
      <c r="B82" s="28" t="s">
        <v>44</v>
      </c>
      <c r="C82" s="58">
        <v>45660</v>
      </c>
      <c r="D82" s="28" t="str">
        <f>VLOOKUP(B82,辅助信息!E:K,7,FALSE)</f>
        <v>JWDDCD2025060600053</v>
      </c>
      <c r="E82" s="28" t="str">
        <f>VLOOKUP(F82,辅助信息!A:B,2,FALSE)</f>
        <v>螺纹钢</v>
      </c>
      <c r="F82" s="28" t="s">
        <v>21</v>
      </c>
      <c r="G82" s="24">
        <v>3</v>
      </c>
      <c r="H82" s="24" t="e">
        <f>_xlfn._xlws.FILTER(#REF!,#REF!&amp;#REF!&amp;#REF!&amp;#REF!=C82&amp;F82&amp;I82&amp;J82,"未发货")</f>
        <v>#REF!</v>
      </c>
      <c r="I82" s="28" t="str">
        <f>VLOOKUP(B82,辅助信息!E:I,3,FALSE)</f>
        <v>（华西酒城南）成都市武侯区火车南站西路8号酒城南项目</v>
      </c>
      <c r="J82" s="28" t="str">
        <f>VLOOKUP(B82,辅助信息!E:I,4,FALSE)</f>
        <v>龙耀宇</v>
      </c>
      <c r="K82" s="28">
        <f>VLOOKUP(J82,辅助信息!H:I,2,FALSE)</f>
        <v>18384145895</v>
      </c>
      <c r="L82" s="66"/>
      <c r="M82" s="65"/>
      <c r="N82" s="65"/>
      <c r="O82" s="65"/>
      <c r="P82" s="65"/>
      <c r="Q82" s="28" t="str">
        <f>VLOOKUP(B82,辅助信息!E:M,9,FALSE)</f>
        <v>ZTWM-CDGS-XS-2024-0189-华西集采-酒城南项目</v>
      </c>
      <c r="R82" s="15"/>
    </row>
    <row r="83" hidden="1" spans="2:18">
      <c r="B83" s="28" t="s">
        <v>44</v>
      </c>
      <c r="C83" s="58">
        <v>45660</v>
      </c>
      <c r="D83" s="28" t="str">
        <f>VLOOKUP(B83,辅助信息!E:K,7,FALSE)</f>
        <v>JWDDCD2025060600053</v>
      </c>
      <c r="E83" s="28" t="str">
        <f>VLOOKUP(F83,辅助信息!A:B,2,FALSE)</f>
        <v>螺纹钢</v>
      </c>
      <c r="F83" s="28" t="s">
        <v>46</v>
      </c>
      <c r="G83" s="24">
        <v>11</v>
      </c>
      <c r="H83" s="24" t="e">
        <f>_xlfn._xlws.FILTER(#REF!,#REF!&amp;#REF!&amp;#REF!&amp;#REF!=C83&amp;F83&amp;I83&amp;J83,"未发货")</f>
        <v>#REF!</v>
      </c>
      <c r="I83" s="28" t="str">
        <f>VLOOKUP(B83,辅助信息!E:I,3,FALSE)</f>
        <v>（华西酒城南）成都市武侯区火车南站西路8号酒城南项目</v>
      </c>
      <c r="J83" s="28" t="str">
        <f>VLOOKUP(B83,辅助信息!E:I,4,FALSE)</f>
        <v>龙耀宇</v>
      </c>
      <c r="K83" s="28">
        <f>VLOOKUP(J83,辅助信息!H:I,2,FALSE)</f>
        <v>18384145895</v>
      </c>
      <c r="L83" s="66"/>
      <c r="M83" s="65"/>
      <c r="N83" s="65"/>
      <c r="O83" s="65"/>
      <c r="P83" s="65"/>
      <c r="Q83" s="28" t="str">
        <f>VLOOKUP(B83,辅助信息!E:M,9,FALSE)</f>
        <v>ZTWM-CDGS-XS-2024-0189-华西集采-酒城南项目</v>
      </c>
      <c r="R83" s="15"/>
    </row>
    <row r="84" hidden="1" spans="2:18">
      <c r="B84" s="28" t="s">
        <v>44</v>
      </c>
      <c r="C84" s="58">
        <v>45660</v>
      </c>
      <c r="D84" s="28" t="str">
        <f>VLOOKUP(B84,辅助信息!E:K,7,FALSE)</f>
        <v>JWDDCD2025060600053</v>
      </c>
      <c r="E84" s="28" t="str">
        <f>VLOOKUP(F84,辅助信息!A:B,2,FALSE)</f>
        <v>螺纹钢</v>
      </c>
      <c r="F84" s="28" t="s">
        <v>22</v>
      </c>
      <c r="G84" s="24">
        <v>16</v>
      </c>
      <c r="H84" s="24" t="e">
        <f>_xlfn._xlws.FILTER(#REF!,#REF!&amp;#REF!&amp;#REF!&amp;#REF!=C84&amp;F84&amp;I84&amp;J84,"未发货")</f>
        <v>#REF!</v>
      </c>
      <c r="I84" s="28" t="str">
        <f>VLOOKUP(B84,辅助信息!E:I,3,FALSE)</f>
        <v>（华西酒城南）成都市武侯区火车南站西路8号酒城南项目</v>
      </c>
      <c r="J84" s="28" t="str">
        <f>VLOOKUP(B84,辅助信息!E:I,4,FALSE)</f>
        <v>龙耀宇</v>
      </c>
      <c r="K84" s="28">
        <f>VLOOKUP(J84,辅助信息!H:I,2,FALSE)</f>
        <v>18384145895</v>
      </c>
      <c r="L84" s="64"/>
      <c r="M84" s="65"/>
      <c r="N84" s="65"/>
      <c r="O84" s="65"/>
      <c r="P84" s="65"/>
      <c r="Q84" s="28" t="str">
        <f>VLOOKUP(B84,辅助信息!E:M,9,FALSE)</f>
        <v>ZTWM-CDGS-XS-2024-0189-华西集采-酒城南项目</v>
      </c>
      <c r="R84" s="15"/>
    </row>
    <row r="85" hidden="1" spans="2:18">
      <c r="B85" s="28" t="s">
        <v>47</v>
      </c>
      <c r="C85" s="58">
        <v>45660</v>
      </c>
      <c r="D85" s="28" t="str">
        <f>VLOOKUP(B85,辅助信息!E:K,7,FALSE)</f>
        <v>JWDDCD2025052800131</v>
      </c>
      <c r="E85" s="28" t="str">
        <f>VLOOKUP(F85,辅助信息!A:B,2,FALSE)</f>
        <v>盘螺</v>
      </c>
      <c r="F85" s="28" t="s">
        <v>40</v>
      </c>
      <c r="G85" s="24">
        <v>6</v>
      </c>
      <c r="H85" s="24" t="e">
        <f>_xlfn._xlws.FILTER(#REF!,#REF!&amp;#REF!&amp;#REF!&amp;#REF!=C85&amp;F85&amp;I85&amp;J85,"未发货")</f>
        <v>#REF!</v>
      </c>
      <c r="I85" s="28" t="str">
        <f>VLOOKUP(B85,辅助信息!E:I,3,FALSE)</f>
        <v>（商投建工达州中医药科技园-1工区）达州市通川区达州中医药职业学院犀牛大道北段</v>
      </c>
      <c r="J85" s="28" t="str">
        <f>VLOOKUP(B85,辅助信息!E:I,4,FALSE)</f>
        <v>程黄刚</v>
      </c>
      <c r="K85" s="28">
        <f>VLOOKUP(J85,辅助信息!H:I,2,FALSE)</f>
        <v>15108211617</v>
      </c>
      <c r="L85" s="65" t="s">
        <v>34</v>
      </c>
      <c r="M85" s="65"/>
      <c r="N85" s="65"/>
      <c r="O85" s="65"/>
      <c r="P85" s="65"/>
      <c r="Q85" s="28" t="str">
        <f>VLOOKUP(B85,辅助信息!E:M,9,FALSE)</f>
        <v>ZTWM-CDGS-XS-2024-0134-商投建工达州中医药科技成果示范园项目</v>
      </c>
      <c r="R85" s="15"/>
    </row>
    <row r="86" hidden="1" spans="2:18">
      <c r="B86" s="28" t="s">
        <v>47</v>
      </c>
      <c r="C86" s="58">
        <v>45660</v>
      </c>
      <c r="D86" s="28" t="str">
        <f>VLOOKUP(B86,辅助信息!E:K,7,FALSE)</f>
        <v>JWDDCD2025052800131</v>
      </c>
      <c r="E86" s="28" t="str">
        <f>VLOOKUP(F86,辅助信息!A:B,2,FALSE)</f>
        <v>螺纹钢</v>
      </c>
      <c r="F86" s="28" t="s">
        <v>19</v>
      </c>
      <c r="G86" s="24">
        <v>39</v>
      </c>
      <c r="H86" s="24" t="e">
        <f>_xlfn._xlws.FILTER(#REF!,#REF!&amp;#REF!&amp;#REF!&amp;#REF!=C86&amp;F86&amp;I86&amp;J86,"未发货")</f>
        <v>#REF!</v>
      </c>
      <c r="I86" s="28" t="str">
        <f>VLOOKUP(B86,辅助信息!E:I,3,FALSE)</f>
        <v>（商投建工达州中医药科技园-1工区）达州市通川区达州中医药职业学院犀牛大道北段</v>
      </c>
      <c r="J86" s="28" t="str">
        <f>VLOOKUP(B86,辅助信息!E:I,4,FALSE)</f>
        <v>程黄刚</v>
      </c>
      <c r="K86" s="28">
        <f>VLOOKUP(J86,辅助信息!H:I,2,FALSE)</f>
        <v>15108211617</v>
      </c>
      <c r="L86" s="66"/>
      <c r="M86" s="65"/>
      <c r="N86" s="65"/>
      <c r="O86" s="65"/>
      <c r="P86" s="65"/>
      <c r="Q86" s="28" t="str">
        <f>VLOOKUP(B86,辅助信息!E:M,9,FALSE)</f>
        <v>ZTWM-CDGS-XS-2024-0134-商投建工达州中医药科技成果示范园项目</v>
      </c>
      <c r="R86" s="15"/>
    </row>
    <row r="87" hidden="1" spans="2:18">
      <c r="B87" s="28" t="s">
        <v>47</v>
      </c>
      <c r="C87" s="58">
        <v>45660</v>
      </c>
      <c r="D87" s="28" t="str">
        <f>VLOOKUP(B87,辅助信息!E:K,7,FALSE)</f>
        <v>JWDDCD2025052800131</v>
      </c>
      <c r="E87" s="28" t="str">
        <f>VLOOKUP(F87,辅助信息!A:B,2,FALSE)</f>
        <v>螺纹钢</v>
      </c>
      <c r="F87" s="28" t="s">
        <v>32</v>
      </c>
      <c r="G87" s="24">
        <v>3</v>
      </c>
      <c r="H87" s="24" t="e">
        <f>_xlfn._xlws.FILTER(#REF!,#REF!&amp;#REF!&amp;#REF!&amp;#REF!=C87&amp;F87&amp;I87&amp;J87,"未发货")</f>
        <v>#REF!</v>
      </c>
      <c r="I87" s="28" t="str">
        <f>VLOOKUP(B87,辅助信息!E:I,3,FALSE)</f>
        <v>（商投建工达州中医药科技园-1工区）达州市通川区达州中医药职业学院犀牛大道北段</v>
      </c>
      <c r="J87" s="28" t="str">
        <f>VLOOKUP(B87,辅助信息!E:I,4,FALSE)</f>
        <v>程黄刚</v>
      </c>
      <c r="K87" s="28">
        <f>VLOOKUP(J87,辅助信息!H:I,2,FALSE)</f>
        <v>15108211617</v>
      </c>
      <c r="L87" s="66"/>
      <c r="M87" s="65"/>
      <c r="N87" s="65"/>
      <c r="O87" s="65"/>
      <c r="P87" s="65"/>
      <c r="Q87" s="28" t="str">
        <f>VLOOKUP(B87,辅助信息!E:M,9,FALSE)</f>
        <v>ZTWM-CDGS-XS-2024-0134-商投建工达州中医药科技成果示范园项目</v>
      </c>
      <c r="R87" s="15"/>
    </row>
    <row r="88" hidden="1" spans="2:18">
      <c r="B88" s="28" t="s">
        <v>47</v>
      </c>
      <c r="C88" s="58">
        <v>45660</v>
      </c>
      <c r="D88" s="28" t="str">
        <f>VLOOKUP(B88,辅助信息!E:K,7,FALSE)</f>
        <v>JWDDCD2025052800131</v>
      </c>
      <c r="E88" s="28" t="str">
        <f>VLOOKUP(F88,辅助信息!A:B,2,FALSE)</f>
        <v>螺纹钢</v>
      </c>
      <c r="F88" s="28" t="s">
        <v>33</v>
      </c>
      <c r="G88" s="24">
        <v>6</v>
      </c>
      <c r="H88" s="24" t="e">
        <f>_xlfn._xlws.FILTER(#REF!,#REF!&amp;#REF!&amp;#REF!&amp;#REF!=C88&amp;F88&amp;I88&amp;J88,"未发货")</f>
        <v>#REF!</v>
      </c>
      <c r="I88" s="28" t="str">
        <f>VLOOKUP(B88,辅助信息!E:I,3,FALSE)</f>
        <v>（商投建工达州中医药科技园-1工区）达州市通川区达州中医药职业学院犀牛大道北段</v>
      </c>
      <c r="J88" s="28" t="str">
        <f>VLOOKUP(B88,辅助信息!E:I,4,FALSE)</f>
        <v>程黄刚</v>
      </c>
      <c r="K88" s="28">
        <f>VLOOKUP(J88,辅助信息!H:I,2,FALSE)</f>
        <v>15108211617</v>
      </c>
      <c r="L88" s="64"/>
      <c r="M88" s="65"/>
      <c r="N88" s="65"/>
      <c r="O88" s="65"/>
      <c r="P88" s="65"/>
      <c r="Q88" s="28" t="str">
        <f>VLOOKUP(B88,辅助信息!E:M,9,FALSE)</f>
        <v>ZTWM-CDGS-XS-2024-0134-商投建工达州中医药科技成果示范园项目</v>
      </c>
      <c r="R88" s="15"/>
    </row>
    <row r="89" hidden="1" spans="2:18">
      <c r="B89" s="28" t="s">
        <v>48</v>
      </c>
      <c r="C89" s="58">
        <v>45660</v>
      </c>
      <c r="D89" s="28" t="str">
        <f>VLOOKUP(B89,辅助信息!E:K,7,FALSE)</f>
        <v>ZTWM-CDGS-YL-20240529-006</v>
      </c>
      <c r="E89" s="28" t="str">
        <f>VLOOKUP(F89,辅助信息!A:B,2,FALSE)</f>
        <v>盘螺</v>
      </c>
      <c r="F89" s="28" t="s">
        <v>40</v>
      </c>
      <c r="G89" s="24">
        <v>6</v>
      </c>
      <c r="H89" s="24" t="e">
        <f>_xlfn._xlws.FILTER(#REF!,#REF!&amp;#REF!&amp;#REF!&amp;#REF!=C89&amp;F89&amp;I89&amp;J89,"未发货")</f>
        <v>#REF!</v>
      </c>
      <c r="I89" s="28" t="str">
        <f>VLOOKUP(B89,辅助信息!E:I,3,FALSE)</f>
        <v>(华西颐海-科创农业生态谷-1号钢筋房)成都市简阳市白金山水库</v>
      </c>
      <c r="J89" s="28" t="str">
        <f>VLOOKUP(B89,辅助信息!E:I,4,FALSE)</f>
        <v>石清国</v>
      </c>
      <c r="K89" s="28">
        <f>VLOOKUP(J89,辅助信息!H:I,2,FALSE)</f>
        <v>13458642015</v>
      </c>
      <c r="L89" s="65" t="s">
        <v>34</v>
      </c>
      <c r="M89" s="65"/>
      <c r="N89" s="65"/>
      <c r="O89" s="65"/>
      <c r="P89" s="65"/>
      <c r="Q89" s="28" t="str">
        <f>VLOOKUP(B89,辅助信息!E:M,9,FALSE)</f>
        <v>ZTWM-CDGS-XS-2024-0093-华西-颐海科创农业生态谷</v>
      </c>
      <c r="R89" s="15"/>
    </row>
    <row r="90" hidden="1" spans="2:18">
      <c r="B90" s="28" t="s">
        <v>48</v>
      </c>
      <c r="C90" s="58">
        <v>45660</v>
      </c>
      <c r="D90" s="28" t="str">
        <f>VLOOKUP(B90,辅助信息!E:K,7,FALSE)</f>
        <v>ZTWM-CDGS-YL-20240529-006</v>
      </c>
      <c r="E90" s="28" t="str">
        <f>VLOOKUP(F90,辅助信息!A:B,2,FALSE)</f>
        <v>盘螺</v>
      </c>
      <c r="F90" s="28" t="s">
        <v>41</v>
      </c>
      <c r="G90" s="24">
        <v>4</v>
      </c>
      <c r="H90" s="24" t="e">
        <f>_xlfn._xlws.FILTER(#REF!,#REF!&amp;#REF!&amp;#REF!&amp;#REF!=C90&amp;F90&amp;I90&amp;J90,"未发货")</f>
        <v>#REF!</v>
      </c>
      <c r="I90" s="28" t="str">
        <f>VLOOKUP(B90,辅助信息!E:I,3,FALSE)</f>
        <v>(华西颐海-科创农业生态谷-1号钢筋房)成都市简阳市白金山水库</v>
      </c>
      <c r="J90" s="28" t="str">
        <f>VLOOKUP(B90,辅助信息!E:I,4,FALSE)</f>
        <v>石清国</v>
      </c>
      <c r="K90" s="28">
        <f>VLOOKUP(J90,辅助信息!H:I,2,FALSE)</f>
        <v>13458642015</v>
      </c>
      <c r="L90" s="66"/>
      <c r="M90" s="65"/>
      <c r="N90" s="65"/>
      <c r="O90" s="65"/>
      <c r="P90" s="65"/>
      <c r="Q90" s="28" t="str">
        <f>VLOOKUP(B90,辅助信息!E:M,9,FALSE)</f>
        <v>ZTWM-CDGS-XS-2024-0093-华西-颐海科创农业生态谷</v>
      </c>
      <c r="R90" s="15"/>
    </row>
    <row r="91" hidden="1" spans="2:18">
      <c r="B91" s="28" t="s">
        <v>48</v>
      </c>
      <c r="C91" s="58">
        <v>45660</v>
      </c>
      <c r="D91" s="28" t="str">
        <f>VLOOKUP(B91,辅助信息!E:K,7,FALSE)</f>
        <v>ZTWM-CDGS-YL-20240529-006</v>
      </c>
      <c r="E91" s="28" t="str">
        <f>VLOOKUP(F91,辅助信息!A:B,2,FALSE)</f>
        <v>螺纹钢</v>
      </c>
      <c r="F91" s="28" t="s">
        <v>18</v>
      </c>
      <c r="G91" s="24">
        <v>25</v>
      </c>
      <c r="H91" s="24" t="e">
        <f>_xlfn._xlws.FILTER(#REF!,#REF!&amp;#REF!&amp;#REF!&amp;#REF!=C91&amp;F91&amp;I91&amp;J91,"未发货")</f>
        <v>#REF!</v>
      </c>
      <c r="I91" s="28" t="str">
        <f>VLOOKUP(B91,辅助信息!E:I,3,FALSE)</f>
        <v>(华西颐海-科创农业生态谷-1号钢筋房)成都市简阳市白金山水库</v>
      </c>
      <c r="J91" s="28" t="str">
        <f>VLOOKUP(B91,辅助信息!E:I,4,FALSE)</f>
        <v>石清国</v>
      </c>
      <c r="K91" s="28">
        <f>VLOOKUP(J91,辅助信息!H:I,2,FALSE)</f>
        <v>13458642015</v>
      </c>
      <c r="L91" s="64"/>
      <c r="M91" s="65"/>
      <c r="N91" s="65"/>
      <c r="O91" s="65"/>
      <c r="P91" s="65"/>
      <c r="Q91" s="28" t="str">
        <f>VLOOKUP(B91,辅助信息!E:M,9,FALSE)</f>
        <v>ZTWM-CDGS-XS-2024-0093-华西-颐海科创农业生态谷</v>
      </c>
      <c r="R91" s="15"/>
    </row>
    <row r="92" ht="22.5" hidden="1" customHeight="1" spans="2:18">
      <c r="B92" s="28" t="s">
        <v>17</v>
      </c>
      <c r="C92" s="58">
        <v>45661</v>
      </c>
      <c r="D92" s="28" t="str">
        <f>VLOOKUP(B92,辅助信息!E:K,7,FALSE)</f>
        <v>JWDDCD2024101600090</v>
      </c>
      <c r="E92" s="28" t="str">
        <f>VLOOKUP(F92,辅助信息!A:B,2,FALSE)</f>
        <v>螺纹钢</v>
      </c>
      <c r="F92" s="28" t="s">
        <v>18</v>
      </c>
      <c r="G92" s="24">
        <v>69</v>
      </c>
      <c r="H92" s="24" t="e">
        <f>_xlfn._xlws.FILTER(#REF!,#REF!&amp;#REF!&amp;#REF!&amp;#REF!=C92&amp;F92&amp;I92&amp;J92,"未发货")</f>
        <v>#REF!</v>
      </c>
      <c r="I92" s="28" t="str">
        <f>VLOOKUP(B92,辅助信息!E:I,3,FALSE)</f>
        <v>（达州市公共卫生临床医疗中心项目-一标-1号制作房）达州市通川区西外复兴镇公共卫生临床医疗中心项目</v>
      </c>
      <c r="J92" s="28" t="str">
        <f>VLOOKUP(B92,辅助信息!E:I,4,FALSE)</f>
        <v>潘建发</v>
      </c>
      <c r="K92" s="28">
        <f>VLOOKUP(J92,辅助信息!H:I,2,FALSE)</f>
        <v>13658059919</v>
      </c>
      <c r="L92" s="65" t="str">
        <f>VLOOKUP(B92,辅助信息!E:J,6,FALSE)</f>
        <v>提前联系到场规格,一天到场车辆不低于2车</v>
      </c>
      <c r="M92" s="65"/>
      <c r="N92" s="65"/>
      <c r="O92" s="65"/>
      <c r="P92" s="65"/>
      <c r="Q92" s="28" t="str">
        <f>VLOOKUP(B92,辅助信息!E:M,9,FALSE)</f>
        <v>ZTWM-CDGS-XS-2024-0205-五冶钢构-达州市通川区西外复兴镇及临近片区建设项目</v>
      </c>
      <c r="R92" s="15"/>
    </row>
    <row r="93" hidden="1" spans="2:18">
      <c r="B93" s="28" t="s">
        <v>24</v>
      </c>
      <c r="C93" s="58">
        <v>45661</v>
      </c>
      <c r="D93" s="28" t="str">
        <f>VLOOKUP(B93,辅助信息!E:K,7,FALSE)</f>
        <v>JWDDCD2025051000019</v>
      </c>
      <c r="E93" s="28" t="str">
        <f>VLOOKUP(F93,辅助信息!A:B,2,FALSE)</f>
        <v>螺纹钢</v>
      </c>
      <c r="F93" s="28" t="s">
        <v>21</v>
      </c>
      <c r="G93" s="24">
        <v>10</v>
      </c>
      <c r="H93" s="24" t="e">
        <f>_xlfn._xlws.FILTER(#REF!,#REF!&amp;#REF!&amp;#REF!&amp;#REF!=C93&amp;F93&amp;I93&amp;J93,"未发货")</f>
        <v>#REF!</v>
      </c>
      <c r="I93" s="28" t="str">
        <f>VLOOKUP(B93,辅助信息!E:I,3,FALSE)</f>
        <v>(五冶钢构医学科学产业园建设项目房建三部-一标（7-4）)四川省南充市顺庆区搬罾街道学府大道二段</v>
      </c>
      <c r="J93" s="28" t="str">
        <f>VLOOKUP(B93,辅助信息!E:I,4,FALSE)</f>
        <v>郑林</v>
      </c>
      <c r="K93" s="28">
        <f>VLOOKUP(J93,辅助信息!H:I,2,FALSE)</f>
        <v>18349955455</v>
      </c>
      <c r="L93" s="65" t="str">
        <f>VLOOKUP(B93,辅助信息!E:J,6,FALSE)</f>
        <v>送货单：送货单位：南充思临新材料科技有限公司,收货单位：五冶集团川北(南充)建设有限公司,项目名称：南充医学科学产业园,送货车型13米,装货前联系收货人核实到场规格</v>
      </c>
      <c r="M93" s="65"/>
      <c r="N93" s="65"/>
      <c r="O93" s="65"/>
      <c r="P93" s="65"/>
      <c r="Q93" s="28" t="str">
        <f>VLOOKUP(B93,辅助信息!E:M,9,FALSE)</f>
        <v>ZTWM-CDGS-XS-2024-0248-五冶钢构-南充市医学院项目</v>
      </c>
      <c r="R93" s="15"/>
    </row>
    <row r="94" hidden="1" spans="2:18">
      <c r="B94" s="28" t="s">
        <v>24</v>
      </c>
      <c r="C94" s="58">
        <v>45661</v>
      </c>
      <c r="D94" s="28" t="str">
        <f>VLOOKUP(B94,辅助信息!E:K,7,FALSE)</f>
        <v>JWDDCD2025051000019</v>
      </c>
      <c r="E94" s="28" t="str">
        <f>VLOOKUP(F94,辅助信息!A:B,2,FALSE)</f>
        <v>螺纹钢</v>
      </c>
      <c r="F94" s="28" t="s">
        <v>22</v>
      </c>
      <c r="G94" s="24">
        <v>25</v>
      </c>
      <c r="H94" s="24" t="e">
        <f>_xlfn._xlws.FILTER(#REF!,#REF!&amp;#REF!&amp;#REF!&amp;#REF!=C94&amp;F94&amp;I94&amp;J94,"未发货")</f>
        <v>#REF!</v>
      </c>
      <c r="I94" s="28" t="str">
        <f>VLOOKUP(B94,辅助信息!E:I,3,FALSE)</f>
        <v>(五冶钢构医学科学产业园建设项目房建三部-一标（7-4）)四川省南充市顺庆区搬罾街道学府大道二段</v>
      </c>
      <c r="J94" s="28" t="str">
        <f>VLOOKUP(B94,辅助信息!E:I,4,FALSE)</f>
        <v>郑林</v>
      </c>
      <c r="K94" s="28">
        <f>VLOOKUP(J94,辅助信息!H:I,2,FALSE)</f>
        <v>18349955455</v>
      </c>
      <c r="L94" s="64"/>
      <c r="M94" s="65"/>
      <c r="N94" s="65"/>
      <c r="O94" s="65"/>
      <c r="P94" s="65"/>
      <c r="Q94" s="28" t="str">
        <f>VLOOKUP(B94,辅助信息!E:M,9,FALSE)</f>
        <v>ZTWM-CDGS-XS-2024-0248-五冶钢构-南充市医学院项目</v>
      </c>
      <c r="R94" s="15"/>
    </row>
    <row r="95" hidden="1" spans="2:18">
      <c r="B95" s="28" t="s">
        <v>25</v>
      </c>
      <c r="C95" s="58">
        <v>45661</v>
      </c>
      <c r="D95" s="28" t="str">
        <f>VLOOKUP(B95,辅助信息!E:K,7,FALSE)</f>
        <v>JWDDCD2024102400111</v>
      </c>
      <c r="E95" s="28" t="str">
        <f>VLOOKUP(F95,辅助信息!A:B,2,FALSE)</f>
        <v>盘螺</v>
      </c>
      <c r="F95" s="28" t="s">
        <v>26</v>
      </c>
      <c r="G95" s="24">
        <v>3</v>
      </c>
      <c r="H95" s="24" t="e">
        <f>_xlfn._xlws.FILTER(#REF!,#REF!&amp;#REF!&amp;#REF!&amp;#REF!=C95&amp;F95&amp;I95&amp;J95,"未发货")</f>
        <v>#REF!</v>
      </c>
      <c r="I95" s="28" t="str">
        <f>VLOOKUP(B95,辅助信息!E:I,3,FALSE)</f>
        <v>（五冶达州国道542项目-二工区路基五工段）四川省达州市达川区赵固镇黄家坡</v>
      </c>
      <c r="J95" s="28" t="str">
        <f>VLOOKUP(B95,辅助信息!E:I,4,FALSE)</f>
        <v>潘远林</v>
      </c>
      <c r="K95" s="28">
        <f>VLOOKUP(J95,辅助信息!H:I,2,FALSE)</f>
        <v>18281865966</v>
      </c>
      <c r="L95" s="65"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5"/>
      <c r="N95" s="65"/>
      <c r="O95" s="65"/>
      <c r="P95" s="65"/>
      <c r="Q95" s="28" t="str">
        <f>VLOOKUP(B95,辅助信息!E:M,9,FALSE)</f>
        <v>ZTWM-CDGS-XS-2024-0181-五冶天府-国道542项目（二批次）</v>
      </c>
      <c r="R95" s="15"/>
    </row>
    <row r="96" hidden="1" spans="2:18">
      <c r="B96" s="28" t="s">
        <v>25</v>
      </c>
      <c r="C96" s="58">
        <v>45661</v>
      </c>
      <c r="D96" s="28" t="str">
        <f>VLOOKUP(B96,辅助信息!E:K,7,FALSE)</f>
        <v>JWDDCD2024102400111</v>
      </c>
      <c r="E96" s="28" t="str">
        <f>VLOOKUP(F96,辅助信息!A:B,2,FALSE)</f>
        <v>螺纹钢</v>
      </c>
      <c r="F96" s="28" t="s">
        <v>27</v>
      </c>
      <c r="G96" s="24">
        <v>13</v>
      </c>
      <c r="H96" s="24" t="e">
        <f>_xlfn._xlws.FILTER(#REF!,#REF!&amp;#REF!&amp;#REF!&amp;#REF!=C96&amp;F96&amp;I96&amp;J96,"未发货")</f>
        <v>#REF!</v>
      </c>
      <c r="I96" s="28" t="str">
        <f>VLOOKUP(B96,辅助信息!E:I,3,FALSE)</f>
        <v>（五冶达州国道542项目-二工区路基五工段）四川省达州市达川区赵固镇黄家坡</v>
      </c>
      <c r="J96" s="28" t="str">
        <f>VLOOKUP(B96,辅助信息!E:I,4,FALSE)</f>
        <v>潘远林</v>
      </c>
      <c r="K96" s="28">
        <f>VLOOKUP(J96,辅助信息!H:I,2,FALSE)</f>
        <v>18281865966</v>
      </c>
      <c r="L96" s="66"/>
      <c r="M96" s="65"/>
      <c r="N96" s="65"/>
      <c r="O96" s="65"/>
      <c r="P96" s="65"/>
      <c r="Q96" s="28" t="str">
        <f>VLOOKUP(B96,辅助信息!E:M,9,FALSE)</f>
        <v>ZTWM-CDGS-XS-2024-0181-五冶天府-国道542项目（二批次）</v>
      </c>
      <c r="R96" s="15"/>
    </row>
    <row r="97" hidden="1" spans="2:18">
      <c r="B97" s="28" t="s">
        <v>25</v>
      </c>
      <c r="C97" s="58">
        <v>45661</v>
      </c>
      <c r="D97" s="28" t="str">
        <f>VLOOKUP(B97,辅助信息!E:K,7,FALSE)</f>
        <v>JWDDCD2024102400111</v>
      </c>
      <c r="E97" s="28" t="str">
        <f>VLOOKUP(F97,辅助信息!A:B,2,FALSE)</f>
        <v>螺纹钢</v>
      </c>
      <c r="F97" s="28" t="s">
        <v>19</v>
      </c>
      <c r="G97" s="24">
        <v>10</v>
      </c>
      <c r="H97" s="24" t="e">
        <f>_xlfn._xlws.FILTER(#REF!,#REF!&amp;#REF!&amp;#REF!&amp;#REF!=C97&amp;F97&amp;I97&amp;J97,"未发货")</f>
        <v>#REF!</v>
      </c>
      <c r="I97" s="28" t="str">
        <f>VLOOKUP(B97,辅助信息!E:I,3,FALSE)</f>
        <v>（五冶达州国道542项目-二工区路基五工段）四川省达州市达川区赵固镇黄家坡</v>
      </c>
      <c r="J97" s="28" t="str">
        <f>VLOOKUP(B97,辅助信息!E:I,4,FALSE)</f>
        <v>潘远林</v>
      </c>
      <c r="K97" s="28">
        <f>VLOOKUP(J97,辅助信息!H:I,2,FALSE)</f>
        <v>18281865966</v>
      </c>
      <c r="L97" s="66"/>
      <c r="M97" s="65"/>
      <c r="N97" s="65"/>
      <c r="O97" s="65"/>
      <c r="P97" s="65"/>
      <c r="Q97" s="28" t="str">
        <f>VLOOKUP(B97,辅助信息!E:M,9,FALSE)</f>
        <v>ZTWM-CDGS-XS-2024-0181-五冶天府-国道542项目（二批次）</v>
      </c>
      <c r="R97" s="15"/>
    </row>
    <row r="98" hidden="1" spans="2:18">
      <c r="B98" s="28" t="s">
        <v>25</v>
      </c>
      <c r="C98" s="58">
        <v>45661</v>
      </c>
      <c r="D98" s="28" t="str">
        <f>VLOOKUP(B98,辅助信息!E:K,7,FALSE)</f>
        <v>JWDDCD2024102400111</v>
      </c>
      <c r="E98" s="28" t="str">
        <f>VLOOKUP(F98,辅助信息!A:B,2,FALSE)</f>
        <v>螺纹钢</v>
      </c>
      <c r="F98" s="28" t="s">
        <v>28</v>
      </c>
      <c r="G98" s="24">
        <v>10</v>
      </c>
      <c r="H98" s="24" t="e">
        <f>_xlfn._xlws.FILTER(#REF!,#REF!&amp;#REF!&amp;#REF!&amp;#REF!=C98&amp;F98&amp;I98&amp;J98,"未发货")</f>
        <v>#REF!</v>
      </c>
      <c r="I98" s="28" t="str">
        <f>VLOOKUP(B98,辅助信息!E:I,3,FALSE)</f>
        <v>（五冶达州国道542项目-二工区路基五工段）四川省达州市达川区赵固镇黄家坡</v>
      </c>
      <c r="J98" s="28" t="str">
        <f>VLOOKUP(B98,辅助信息!E:I,4,FALSE)</f>
        <v>潘远林</v>
      </c>
      <c r="K98" s="28">
        <f>VLOOKUP(J98,辅助信息!H:I,2,FALSE)</f>
        <v>18281865966</v>
      </c>
      <c r="L98" s="64"/>
      <c r="M98" s="65"/>
      <c r="N98" s="65"/>
      <c r="O98" s="65"/>
      <c r="P98" s="65"/>
      <c r="Q98" s="28" t="str">
        <f>VLOOKUP(B98,辅助信息!E:M,9,FALSE)</f>
        <v>ZTWM-CDGS-XS-2024-0181-五冶天府-国道542项目（二批次）</v>
      </c>
      <c r="R98" s="15"/>
    </row>
    <row r="99" hidden="1" spans="2:18">
      <c r="B99" s="28" t="s">
        <v>39</v>
      </c>
      <c r="C99" s="58">
        <v>45661</v>
      </c>
      <c r="D99" s="28" t="str">
        <f>VLOOKUP(B99,辅助信息!E:K,7,FALSE)</f>
        <v>JWDDCD2024101600090</v>
      </c>
      <c r="E99" s="28" t="str">
        <f>VLOOKUP(F99,辅助信息!A:B,2,FALSE)</f>
        <v>螺纹钢</v>
      </c>
      <c r="F99" s="28" t="s">
        <v>28</v>
      </c>
      <c r="G99" s="24">
        <v>5</v>
      </c>
      <c r="H99" s="24" t="e">
        <f>_xlfn._xlws.FILTER(#REF!,#REF!&amp;#REF!&amp;#REF!&amp;#REF!=C99&amp;F99&amp;I99&amp;J99,"未发货")</f>
        <v>#REF!</v>
      </c>
      <c r="I99" s="28" t="str">
        <f>VLOOKUP(B99,辅助信息!E:I,3,FALSE)</f>
        <v>（达州市公共卫生临床医疗中心项目-一标-2号制作房）达州市通川区西外复兴镇公共卫生临床医疗中心项目</v>
      </c>
      <c r="J99" s="28" t="str">
        <f>VLOOKUP(B99,辅助信息!E:I,4,FALSE)</f>
        <v>潘建发</v>
      </c>
      <c r="K99" s="28">
        <f>VLOOKUP(J99,辅助信息!H:I,2,FALSE)</f>
        <v>13658059919</v>
      </c>
      <c r="L99" s="65" t="str">
        <f>VLOOKUP(B99,辅助信息!E:J,6,FALSE)</f>
        <v>提前联系到场规格,一天到场车辆不低于2车</v>
      </c>
      <c r="M99" s="65"/>
      <c r="N99" s="65"/>
      <c r="O99" s="65"/>
      <c r="P99" s="65"/>
      <c r="Q99" s="28" t="str">
        <f>VLOOKUP(B99,辅助信息!E:M,9,FALSE)</f>
        <v>ZTWM-CDGS-XS-2024-0205-五冶钢构-达州市通川区西外复兴镇及临近片区建设项目</v>
      </c>
      <c r="R99" s="15"/>
    </row>
    <row r="100" hidden="1" spans="2:18">
      <c r="B100" s="28" t="s">
        <v>39</v>
      </c>
      <c r="C100" s="58">
        <v>45661</v>
      </c>
      <c r="D100" s="28" t="str">
        <f>VLOOKUP(B100,辅助信息!E:K,7,FALSE)</f>
        <v>JWDDCD2024101600090</v>
      </c>
      <c r="E100" s="28" t="str">
        <f>VLOOKUP(F100,辅助信息!A:B,2,FALSE)</f>
        <v>螺纹钢</v>
      </c>
      <c r="F100" s="28" t="s">
        <v>18</v>
      </c>
      <c r="G100" s="24">
        <v>55</v>
      </c>
      <c r="H100" s="24" t="e">
        <f>_xlfn._xlws.FILTER(#REF!,#REF!&amp;#REF!&amp;#REF!&amp;#REF!=C100&amp;F100&amp;I100&amp;J100,"未发货")</f>
        <v>#REF!</v>
      </c>
      <c r="I100" s="28" t="str">
        <f>VLOOKUP(B100,辅助信息!E:I,3,FALSE)</f>
        <v>（达州市公共卫生临床医疗中心项目-一标-2号制作房）达州市通川区西外复兴镇公共卫生临床医疗中心项目</v>
      </c>
      <c r="J100" s="28" t="str">
        <f>VLOOKUP(B100,辅助信息!E:I,4,FALSE)</f>
        <v>潘建发</v>
      </c>
      <c r="K100" s="28">
        <f>VLOOKUP(J100,辅助信息!H:I,2,FALSE)</f>
        <v>13658059919</v>
      </c>
      <c r="L100" s="66"/>
      <c r="M100" s="65"/>
      <c r="N100" s="65"/>
      <c r="O100" s="65"/>
      <c r="P100" s="65"/>
      <c r="Q100" s="28" t="str">
        <f>VLOOKUP(B100,辅助信息!E:M,9,FALSE)</f>
        <v>ZTWM-CDGS-XS-2024-0205-五冶钢构-达州市通川区西外复兴镇及临近片区建设项目</v>
      </c>
      <c r="R100" s="15"/>
    </row>
    <row r="101" hidden="1" spans="2:18">
      <c r="B101" s="28" t="s">
        <v>17</v>
      </c>
      <c r="C101" s="58">
        <v>45661</v>
      </c>
      <c r="D101" s="28" t="str">
        <f>VLOOKUP(B101,辅助信息!E:K,7,FALSE)</f>
        <v>JWDDCD2024101600090</v>
      </c>
      <c r="E101" s="28" t="str">
        <f>VLOOKUP(F101,辅助信息!A:B,2,FALSE)</f>
        <v>螺纹钢</v>
      </c>
      <c r="F101" s="28" t="s">
        <v>33</v>
      </c>
      <c r="G101" s="24">
        <v>3</v>
      </c>
      <c r="H101" s="24" t="e">
        <f>_xlfn._xlws.FILTER(#REF!,#REF!&amp;#REF!&amp;#REF!&amp;#REF!=C101&amp;F101&amp;I101&amp;J101,"未发货")</f>
        <v>#REF!</v>
      </c>
      <c r="I101" s="28" t="str">
        <f>VLOOKUP(B101,辅助信息!E:I,3,FALSE)</f>
        <v>（达州市公共卫生临床医疗中心项目-一标-1号制作房）达州市通川区西外复兴镇公共卫生临床医疗中心项目</v>
      </c>
      <c r="J101" s="28" t="str">
        <f>VLOOKUP(B101,辅助信息!E:I,4,FALSE)</f>
        <v>潘建发</v>
      </c>
      <c r="K101" s="28">
        <f>VLOOKUP(J101,辅助信息!H:I,2,FALSE)</f>
        <v>13658059919</v>
      </c>
      <c r="L101" s="66"/>
      <c r="M101" s="65"/>
      <c r="N101" s="65"/>
      <c r="O101" s="65"/>
      <c r="P101" s="65"/>
      <c r="Q101" s="28" t="str">
        <f>VLOOKUP(B101,辅助信息!E:M,9,FALSE)</f>
        <v>ZTWM-CDGS-XS-2024-0205-五冶钢构-达州市通川区西外复兴镇及临近片区建设项目</v>
      </c>
      <c r="R101" s="15"/>
    </row>
    <row r="102" hidden="1" spans="2:18">
      <c r="B102" s="28" t="s">
        <v>17</v>
      </c>
      <c r="C102" s="58">
        <v>45661</v>
      </c>
      <c r="D102" s="28" t="str">
        <f>VLOOKUP(B102,辅助信息!E:K,7,FALSE)</f>
        <v>JWDDCD2024101600090</v>
      </c>
      <c r="E102" s="28" t="str">
        <f>VLOOKUP(F102,辅助信息!A:B,2,FALSE)</f>
        <v>螺纹钢</v>
      </c>
      <c r="F102" s="28" t="s">
        <v>28</v>
      </c>
      <c r="G102" s="24">
        <v>3</v>
      </c>
      <c r="H102" s="24" t="e">
        <f>_xlfn._xlws.FILTER(#REF!,#REF!&amp;#REF!&amp;#REF!&amp;#REF!=C102&amp;F102&amp;I102&amp;J102,"未发货")</f>
        <v>#REF!</v>
      </c>
      <c r="I102" s="28" t="str">
        <f>VLOOKUP(B102,辅助信息!E:I,3,FALSE)</f>
        <v>（达州市公共卫生临床医疗中心项目-一标-1号制作房）达州市通川区西外复兴镇公共卫生临床医疗中心项目</v>
      </c>
      <c r="J102" s="28" t="str">
        <f>VLOOKUP(B102,辅助信息!E:I,4,FALSE)</f>
        <v>潘建发</v>
      </c>
      <c r="K102" s="28">
        <f>VLOOKUP(J102,辅助信息!H:I,2,FALSE)</f>
        <v>13658059919</v>
      </c>
      <c r="L102" s="66"/>
      <c r="M102" s="65"/>
      <c r="N102" s="65"/>
      <c r="O102" s="65"/>
      <c r="P102" s="65"/>
      <c r="Q102" s="28" t="str">
        <f>VLOOKUP(B102,辅助信息!E:M,9,FALSE)</f>
        <v>ZTWM-CDGS-XS-2024-0205-五冶钢构-达州市通川区西外复兴镇及临近片区建设项目</v>
      </c>
      <c r="R102" s="15"/>
    </row>
    <row r="103" hidden="1" spans="2:18">
      <c r="B103" s="28" t="s">
        <v>17</v>
      </c>
      <c r="C103" s="58">
        <v>45661</v>
      </c>
      <c r="D103" s="28" t="str">
        <f>VLOOKUP(B103,辅助信息!E:K,7,FALSE)</f>
        <v>JWDDCD2024101600090</v>
      </c>
      <c r="E103" s="28" t="str">
        <f>VLOOKUP(F103,辅助信息!A:B,2,FALSE)</f>
        <v>螺纹钢</v>
      </c>
      <c r="F103" s="28" t="s">
        <v>18</v>
      </c>
      <c r="G103" s="24">
        <v>25</v>
      </c>
      <c r="H103" s="24" t="e">
        <f>_xlfn._xlws.FILTER(#REF!,#REF!&amp;#REF!&amp;#REF!&amp;#REF!=C103&amp;F103&amp;I103&amp;J103,"未发货")</f>
        <v>#REF!</v>
      </c>
      <c r="I103" s="28" t="str">
        <f>VLOOKUP(B103,辅助信息!E:I,3,FALSE)</f>
        <v>（达州市公共卫生临床医疗中心项目-一标-1号制作房）达州市通川区西外复兴镇公共卫生临床医疗中心项目</v>
      </c>
      <c r="J103" s="28" t="str">
        <f>VLOOKUP(B103,辅助信息!E:I,4,FALSE)</f>
        <v>潘建发</v>
      </c>
      <c r="K103" s="28">
        <f>VLOOKUP(J103,辅助信息!H:I,2,FALSE)</f>
        <v>13658059919</v>
      </c>
      <c r="L103" s="66"/>
      <c r="M103" s="65"/>
      <c r="N103" s="65"/>
      <c r="O103" s="65"/>
      <c r="P103" s="65"/>
      <c r="Q103" s="28" t="str">
        <f>VLOOKUP(B103,辅助信息!E:M,9,FALSE)</f>
        <v>ZTWM-CDGS-XS-2024-0205-五冶钢构-达州市通川区西外复兴镇及临近片区建设项目</v>
      </c>
      <c r="R103" s="15"/>
    </row>
    <row r="104" hidden="1" spans="2:18">
      <c r="B104" s="28" t="s">
        <v>17</v>
      </c>
      <c r="C104" s="58">
        <v>45661</v>
      </c>
      <c r="D104" s="28" t="str">
        <f>VLOOKUP(B104,辅助信息!E:K,7,FALSE)</f>
        <v>JWDDCD2024101600090</v>
      </c>
      <c r="E104" s="28" t="str">
        <f>VLOOKUP(F104,辅助信息!A:B,2,FALSE)</f>
        <v>螺纹钢</v>
      </c>
      <c r="F104" s="28" t="s">
        <v>27</v>
      </c>
      <c r="G104" s="24">
        <v>24</v>
      </c>
      <c r="H104" s="24" t="e">
        <f>_xlfn._xlws.FILTER(#REF!,#REF!&amp;#REF!&amp;#REF!&amp;#REF!=C104&amp;F104&amp;I104&amp;J104,"未发货")</f>
        <v>#REF!</v>
      </c>
      <c r="I104" s="28" t="str">
        <f>VLOOKUP(B104,辅助信息!E:I,3,FALSE)</f>
        <v>（达州市公共卫生临床医疗中心项目-一标-1号制作房）达州市通川区西外复兴镇公共卫生临床医疗中心项目</v>
      </c>
      <c r="J104" s="28" t="str">
        <f>VLOOKUP(B104,辅助信息!E:I,4,FALSE)</f>
        <v>潘建发</v>
      </c>
      <c r="K104" s="28">
        <f>VLOOKUP(J104,辅助信息!H:I,2,FALSE)</f>
        <v>13658059919</v>
      </c>
      <c r="L104" s="64"/>
      <c r="M104" s="65"/>
      <c r="N104" s="65"/>
      <c r="O104" s="65"/>
      <c r="P104" s="65"/>
      <c r="Q104" s="28" t="str">
        <f>VLOOKUP(B104,辅助信息!E:M,9,FALSE)</f>
        <v>ZTWM-CDGS-XS-2024-0205-五冶钢构-达州市通川区西外复兴镇及临近片区建设项目</v>
      </c>
      <c r="R104" s="15"/>
    </row>
    <row r="105" hidden="1" spans="2:18">
      <c r="B105" s="28" t="s">
        <v>44</v>
      </c>
      <c r="C105" s="58">
        <v>45661</v>
      </c>
      <c r="D105" s="28" t="str">
        <f>VLOOKUP(B105,辅助信息!E:K,7,FALSE)</f>
        <v>JWDDCD2025060600053</v>
      </c>
      <c r="E105" s="28" t="str">
        <f>VLOOKUP(F105,辅助信息!A:B,2,FALSE)</f>
        <v>盘螺</v>
      </c>
      <c r="F105" s="28" t="s">
        <v>41</v>
      </c>
      <c r="G105" s="24">
        <v>10</v>
      </c>
      <c r="H105" s="24" t="e">
        <f>_xlfn._xlws.FILTER(#REF!,#REF!&amp;#REF!&amp;#REF!&amp;#REF!=C105&amp;F105&amp;I105&amp;J105,"未发货")</f>
        <v>#REF!</v>
      </c>
      <c r="I105" s="28" t="str">
        <f>VLOOKUP(B105,辅助信息!E:I,3,FALSE)</f>
        <v>（华西酒城南）成都市武侯区火车南站西路8号酒城南项目</v>
      </c>
      <c r="J105" s="28" t="str">
        <f>VLOOKUP(B105,辅助信息!E:I,4,FALSE)</f>
        <v>龙耀宇</v>
      </c>
      <c r="K105" s="28">
        <f>VLOOKUP(J105,辅助信息!H:I,2,FALSE)</f>
        <v>18384145895</v>
      </c>
      <c r="L105" s="65" t="str">
        <f>VLOOKUP(B105,辅助信息!E:J,6,FALSE)</f>
        <v>对方卸车</v>
      </c>
      <c r="M105" s="65"/>
      <c r="N105" s="65"/>
      <c r="O105" s="65"/>
      <c r="P105" s="65"/>
      <c r="Q105" s="28" t="str">
        <f>VLOOKUP(B105,辅助信息!E:M,9,FALSE)</f>
        <v>ZTWM-CDGS-XS-2024-0189-华西集采-酒城南项目</v>
      </c>
      <c r="R105" s="15"/>
    </row>
    <row r="106" hidden="1" spans="2:18">
      <c r="B106" s="28" t="s">
        <v>44</v>
      </c>
      <c r="C106" s="58">
        <v>45661</v>
      </c>
      <c r="D106" s="28" t="str">
        <f>VLOOKUP(B106,辅助信息!E:K,7,FALSE)</f>
        <v>JWDDCD2025060600053</v>
      </c>
      <c r="E106" s="28" t="str">
        <f>VLOOKUP(F106,辅助信息!A:B,2,FALSE)</f>
        <v>盘螺</v>
      </c>
      <c r="F106" s="28" t="s">
        <v>26</v>
      </c>
      <c r="G106" s="24">
        <v>10</v>
      </c>
      <c r="H106" s="24" t="e">
        <f>_xlfn._xlws.FILTER(#REF!,#REF!&amp;#REF!&amp;#REF!&amp;#REF!=C106&amp;F106&amp;I106&amp;J106,"未发货")</f>
        <v>#REF!</v>
      </c>
      <c r="I106" s="28" t="str">
        <f>VLOOKUP(B106,辅助信息!E:I,3,FALSE)</f>
        <v>（华西酒城南）成都市武侯区火车南站西路8号酒城南项目</v>
      </c>
      <c r="J106" s="28" t="str">
        <f>VLOOKUP(B106,辅助信息!E:I,4,FALSE)</f>
        <v>龙耀宇</v>
      </c>
      <c r="K106" s="28">
        <f>VLOOKUP(J106,辅助信息!H:I,2,FALSE)</f>
        <v>18384145895</v>
      </c>
      <c r="L106" s="66"/>
      <c r="M106" s="65"/>
      <c r="N106" s="65"/>
      <c r="O106" s="65"/>
      <c r="P106" s="65"/>
      <c r="Q106" s="28" t="str">
        <f>VLOOKUP(B106,辅助信息!E:M,9,FALSE)</f>
        <v>ZTWM-CDGS-XS-2024-0189-华西集采-酒城南项目</v>
      </c>
      <c r="R106" s="15"/>
    </row>
    <row r="107" hidden="1" spans="2:18">
      <c r="B107" s="28" t="s">
        <v>44</v>
      </c>
      <c r="C107" s="58">
        <v>45661</v>
      </c>
      <c r="D107" s="28" t="str">
        <f>VLOOKUP(B107,辅助信息!E:K,7,FALSE)</f>
        <v>JWDDCD2025060600053</v>
      </c>
      <c r="E107" s="28" t="str">
        <f>VLOOKUP(F107,辅助信息!A:B,2,FALSE)</f>
        <v>螺纹钢</v>
      </c>
      <c r="F107" s="28" t="s">
        <v>22</v>
      </c>
      <c r="G107" s="24">
        <v>16</v>
      </c>
      <c r="H107" s="24" t="e">
        <f>_xlfn._xlws.FILTER(#REF!,#REF!&amp;#REF!&amp;#REF!&amp;#REF!=C107&amp;F107&amp;I107&amp;J107,"未发货")</f>
        <v>#REF!</v>
      </c>
      <c r="I107" s="28" t="str">
        <f>VLOOKUP(B107,辅助信息!E:I,3,FALSE)</f>
        <v>（华西酒城南）成都市武侯区火车南站西路8号酒城南项目</v>
      </c>
      <c r="J107" s="28" t="str">
        <f>VLOOKUP(B107,辅助信息!E:I,4,FALSE)</f>
        <v>龙耀宇</v>
      </c>
      <c r="K107" s="28">
        <f>VLOOKUP(J107,辅助信息!H:I,2,FALSE)</f>
        <v>18384145895</v>
      </c>
      <c r="L107" s="64"/>
      <c r="M107" s="65"/>
      <c r="N107" s="65"/>
      <c r="O107" s="65"/>
      <c r="P107" s="65"/>
      <c r="Q107" s="28" t="str">
        <f>VLOOKUP(B107,辅助信息!E:M,9,FALSE)</f>
        <v>ZTWM-CDGS-XS-2024-0189-华西集采-酒城南项目</v>
      </c>
      <c r="R107" s="15"/>
    </row>
    <row r="108" hidden="1" spans="2:18">
      <c r="B108" s="28" t="s">
        <v>31</v>
      </c>
      <c r="C108" s="58">
        <v>45661</v>
      </c>
      <c r="D108" s="28" t="str">
        <f>VLOOKUP(B108,辅助信息!E:K,7,FALSE)</f>
        <v>JWDDCD2024121000136</v>
      </c>
      <c r="E108" s="28" t="str">
        <f>VLOOKUP(F108,辅助信息!A:B,2,FALSE)</f>
        <v>盘螺</v>
      </c>
      <c r="F108" s="28" t="s">
        <v>49</v>
      </c>
      <c r="G108" s="24">
        <v>6</v>
      </c>
      <c r="H108" s="24" t="e">
        <f>_xlfn._xlws.FILTER(#REF!,#REF!&amp;#REF!&amp;#REF!&amp;#REF!=C108&amp;F108&amp;I108&amp;J108,"未发货")</f>
        <v>#REF!</v>
      </c>
      <c r="I108" s="28" t="str">
        <f>VLOOKUP(B108,辅助信息!E:I,3,FALSE)</f>
        <v>（四川商建-射洪城乡一体化项目）遂宁市射洪市忠新幼儿园北侧约220米新溪小区</v>
      </c>
      <c r="J108" s="28" t="str">
        <f>VLOOKUP(B108,辅助信息!E:I,4,FALSE)</f>
        <v>柏子刚</v>
      </c>
      <c r="K108" s="28">
        <f>VLOOKUP(J108,辅助信息!H:I,2,FALSE)</f>
        <v>15692885305</v>
      </c>
      <c r="L108" s="65" t="str">
        <f>VLOOKUP(B108,辅助信息!E:J,6,FALSE)</f>
        <v>提前联系到场规格及数量</v>
      </c>
      <c r="M108" s="65"/>
      <c r="N108" s="65"/>
      <c r="O108" s="65"/>
      <c r="P108" s="65"/>
      <c r="Q108" s="28" t="str">
        <f>VLOOKUP(B108,辅助信息!E:M,9,FALSE)</f>
        <v>ZTWM-CDGS-XS-2024-0179-四川商投-射洪城乡一体化建设项目</v>
      </c>
      <c r="R108" s="15"/>
    </row>
    <row r="109" hidden="1" spans="2:18">
      <c r="B109" s="28" t="s">
        <v>31</v>
      </c>
      <c r="C109" s="58">
        <v>45661</v>
      </c>
      <c r="D109" s="28" t="str">
        <f>VLOOKUP(B109,辅助信息!E:K,7,FALSE)</f>
        <v>JWDDCD2024121000136</v>
      </c>
      <c r="E109" s="28" t="str">
        <f>VLOOKUP(F109,辅助信息!A:B,2,FALSE)</f>
        <v>盘螺</v>
      </c>
      <c r="F109" s="28" t="s">
        <v>40</v>
      </c>
      <c r="G109" s="24">
        <v>9</v>
      </c>
      <c r="H109" s="24" t="e">
        <f>_xlfn._xlws.FILTER(#REF!,#REF!&amp;#REF!&amp;#REF!&amp;#REF!=C109&amp;F109&amp;I109&amp;J109,"未发货")</f>
        <v>#REF!</v>
      </c>
      <c r="I109" s="28" t="str">
        <f>VLOOKUP(B109,辅助信息!E:I,3,FALSE)</f>
        <v>（四川商建-射洪城乡一体化项目）遂宁市射洪市忠新幼儿园北侧约220米新溪小区</v>
      </c>
      <c r="J109" s="28" t="str">
        <f>VLOOKUP(B109,辅助信息!E:I,4,FALSE)</f>
        <v>柏子刚</v>
      </c>
      <c r="K109" s="28">
        <f>VLOOKUP(J109,辅助信息!H:I,2,FALSE)</f>
        <v>15692885305</v>
      </c>
      <c r="L109" s="66"/>
      <c r="M109" s="65"/>
      <c r="N109" s="65"/>
      <c r="O109" s="65"/>
      <c r="P109" s="65"/>
      <c r="Q109" s="28" t="str">
        <f>VLOOKUP(B109,辅助信息!E:M,9,FALSE)</f>
        <v>ZTWM-CDGS-XS-2024-0179-四川商投-射洪城乡一体化建设项目</v>
      </c>
      <c r="R109" s="15"/>
    </row>
    <row r="110" hidden="1" spans="2:18">
      <c r="B110" s="28" t="s">
        <v>31</v>
      </c>
      <c r="C110" s="58">
        <v>45661</v>
      </c>
      <c r="D110" s="28" t="str">
        <f>VLOOKUP(B110,辅助信息!E:K,7,FALSE)</f>
        <v>JWDDCD2024121000136</v>
      </c>
      <c r="E110" s="28" t="str">
        <f>VLOOKUP(F110,辅助信息!A:B,2,FALSE)</f>
        <v>盘螺</v>
      </c>
      <c r="F110" s="28" t="s">
        <v>41</v>
      </c>
      <c r="G110" s="24">
        <v>21</v>
      </c>
      <c r="H110" s="24" t="e">
        <f>_xlfn._xlws.FILTER(#REF!,#REF!&amp;#REF!&amp;#REF!&amp;#REF!=C110&amp;F110&amp;I110&amp;J110,"未发货")</f>
        <v>#REF!</v>
      </c>
      <c r="I110" s="28" t="str">
        <f>VLOOKUP(B110,辅助信息!E:I,3,FALSE)</f>
        <v>（四川商建-射洪城乡一体化项目）遂宁市射洪市忠新幼儿园北侧约220米新溪小区</v>
      </c>
      <c r="J110" s="28" t="str">
        <f>VLOOKUP(B110,辅助信息!E:I,4,FALSE)</f>
        <v>柏子刚</v>
      </c>
      <c r="K110" s="28">
        <f>VLOOKUP(J110,辅助信息!H:I,2,FALSE)</f>
        <v>15692885305</v>
      </c>
      <c r="L110" s="66"/>
      <c r="M110" s="65"/>
      <c r="N110" s="65"/>
      <c r="O110" s="65"/>
      <c r="P110" s="65"/>
      <c r="Q110" s="28" t="str">
        <f>VLOOKUP(B110,辅助信息!E:M,9,FALSE)</f>
        <v>ZTWM-CDGS-XS-2024-0179-四川商投-射洪城乡一体化建设项目</v>
      </c>
      <c r="R110" s="15"/>
    </row>
    <row r="111" hidden="1" spans="2:18">
      <c r="B111" s="28" t="s">
        <v>31</v>
      </c>
      <c r="C111" s="58">
        <v>45661</v>
      </c>
      <c r="D111" s="28" t="str">
        <f>VLOOKUP(B111,辅助信息!E:K,7,FALSE)</f>
        <v>JWDDCD2024121000136</v>
      </c>
      <c r="E111" s="28" t="str">
        <f>VLOOKUP(F111,辅助信息!A:B,2,FALSE)</f>
        <v>螺纹钢</v>
      </c>
      <c r="F111" s="28" t="s">
        <v>27</v>
      </c>
      <c r="G111" s="24">
        <v>3</v>
      </c>
      <c r="H111" s="24" t="e">
        <f>_xlfn._xlws.FILTER(#REF!,#REF!&amp;#REF!&amp;#REF!&amp;#REF!=C111&amp;F111&amp;I111&amp;J111,"未发货")</f>
        <v>#REF!</v>
      </c>
      <c r="I111" s="28" t="str">
        <f>VLOOKUP(B111,辅助信息!E:I,3,FALSE)</f>
        <v>（四川商建-射洪城乡一体化项目）遂宁市射洪市忠新幼儿园北侧约220米新溪小区</v>
      </c>
      <c r="J111" s="28" t="str">
        <f>VLOOKUP(B111,辅助信息!E:I,4,FALSE)</f>
        <v>柏子刚</v>
      </c>
      <c r="K111" s="28">
        <f>VLOOKUP(J111,辅助信息!H:I,2,FALSE)</f>
        <v>15692885305</v>
      </c>
      <c r="L111" s="66"/>
      <c r="M111" s="65"/>
      <c r="N111" s="65"/>
      <c r="O111" s="65"/>
      <c r="P111" s="65"/>
      <c r="Q111" s="28" t="str">
        <f>VLOOKUP(B111,辅助信息!E:M,9,FALSE)</f>
        <v>ZTWM-CDGS-XS-2024-0179-四川商投-射洪城乡一体化建设项目</v>
      </c>
      <c r="R111" s="15"/>
    </row>
    <row r="112" hidden="1" spans="2:18">
      <c r="B112" s="28" t="s">
        <v>31</v>
      </c>
      <c r="C112" s="58">
        <v>45661</v>
      </c>
      <c r="D112" s="28" t="str">
        <f>VLOOKUP(B112,辅助信息!E:K,7,FALSE)</f>
        <v>JWDDCD2024121000136</v>
      </c>
      <c r="E112" s="28" t="str">
        <f>VLOOKUP(F112,辅助信息!A:B,2,FALSE)</f>
        <v>螺纹钢</v>
      </c>
      <c r="F112" s="28" t="s">
        <v>19</v>
      </c>
      <c r="G112" s="24">
        <v>6</v>
      </c>
      <c r="H112" s="24" t="e">
        <f>_xlfn._xlws.FILTER(#REF!,#REF!&amp;#REF!&amp;#REF!&amp;#REF!=C112&amp;F112&amp;I112&amp;J112,"未发货")</f>
        <v>#REF!</v>
      </c>
      <c r="I112" s="28" t="str">
        <f>VLOOKUP(B112,辅助信息!E:I,3,FALSE)</f>
        <v>（四川商建-射洪城乡一体化项目）遂宁市射洪市忠新幼儿园北侧约220米新溪小区</v>
      </c>
      <c r="J112" s="28" t="str">
        <f>VLOOKUP(B112,辅助信息!E:I,4,FALSE)</f>
        <v>柏子刚</v>
      </c>
      <c r="K112" s="28">
        <f>VLOOKUP(J112,辅助信息!H:I,2,FALSE)</f>
        <v>15692885305</v>
      </c>
      <c r="L112" s="66"/>
      <c r="M112" s="65"/>
      <c r="N112" s="65"/>
      <c r="O112" s="65"/>
      <c r="P112" s="65"/>
      <c r="Q112" s="28" t="str">
        <f>VLOOKUP(B112,辅助信息!E:M,9,FALSE)</f>
        <v>ZTWM-CDGS-XS-2024-0179-四川商投-射洪城乡一体化建设项目</v>
      </c>
      <c r="R112" s="15"/>
    </row>
    <row r="113" hidden="1" spans="2:18">
      <c r="B113" s="28" t="s">
        <v>31</v>
      </c>
      <c r="C113" s="58">
        <v>45661</v>
      </c>
      <c r="D113" s="28" t="str">
        <f>VLOOKUP(B113,辅助信息!E:K,7,FALSE)</f>
        <v>JWDDCD2024121000136</v>
      </c>
      <c r="E113" s="28" t="str">
        <f>VLOOKUP(F113,辅助信息!A:B,2,FALSE)</f>
        <v>螺纹钢</v>
      </c>
      <c r="F113" s="28" t="s">
        <v>32</v>
      </c>
      <c r="G113" s="24">
        <v>9</v>
      </c>
      <c r="H113" s="24" t="e">
        <f>_xlfn._xlws.FILTER(#REF!,#REF!&amp;#REF!&amp;#REF!&amp;#REF!=C113&amp;F113&amp;I113&amp;J113,"未发货")</f>
        <v>#REF!</v>
      </c>
      <c r="I113" s="28" t="str">
        <f>VLOOKUP(B113,辅助信息!E:I,3,FALSE)</f>
        <v>（四川商建-射洪城乡一体化项目）遂宁市射洪市忠新幼儿园北侧约220米新溪小区</v>
      </c>
      <c r="J113" s="28" t="str">
        <f>VLOOKUP(B113,辅助信息!E:I,4,FALSE)</f>
        <v>柏子刚</v>
      </c>
      <c r="K113" s="28">
        <f>VLOOKUP(J113,辅助信息!H:I,2,FALSE)</f>
        <v>15692885305</v>
      </c>
      <c r="L113" s="66"/>
      <c r="M113" s="65"/>
      <c r="N113" s="65"/>
      <c r="O113" s="65"/>
      <c r="P113" s="65"/>
      <c r="Q113" s="28" t="str">
        <f>VLOOKUP(B113,辅助信息!E:M,9,FALSE)</f>
        <v>ZTWM-CDGS-XS-2024-0179-四川商投-射洪城乡一体化建设项目</v>
      </c>
      <c r="R113" s="15"/>
    </row>
    <row r="114" hidden="1" spans="2:18">
      <c r="B114" s="28" t="s">
        <v>31</v>
      </c>
      <c r="C114" s="58">
        <v>45661</v>
      </c>
      <c r="D114" s="28" t="str">
        <f>VLOOKUP(B114,辅助信息!E:K,7,FALSE)</f>
        <v>JWDDCD2024121000136</v>
      </c>
      <c r="E114" s="28" t="str">
        <f>VLOOKUP(F114,辅助信息!A:B,2,FALSE)</f>
        <v>螺纹钢</v>
      </c>
      <c r="F114" s="28" t="s">
        <v>30</v>
      </c>
      <c r="G114" s="24">
        <v>6</v>
      </c>
      <c r="H114" s="24" t="e">
        <f>_xlfn._xlws.FILTER(#REF!,#REF!&amp;#REF!&amp;#REF!&amp;#REF!=C114&amp;F114&amp;I114&amp;J114,"未发货")</f>
        <v>#REF!</v>
      </c>
      <c r="I114" s="28" t="str">
        <f>VLOOKUP(B114,辅助信息!E:I,3,FALSE)</f>
        <v>（四川商建-射洪城乡一体化项目）遂宁市射洪市忠新幼儿园北侧约220米新溪小区</v>
      </c>
      <c r="J114" s="28" t="str">
        <f>VLOOKUP(B114,辅助信息!E:I,4,FALSE)</f>
        <v>柏子刚</v>
      </c>
      <c r="K114" s="28">
        <f>VLOOKUP(J114,辅助信息!H:I,2,FALSE)</f>
        <v>15692885305</v>
      </c>
      <c r="L114" s="66"/>
      <c r="M114" s="65"/>
      <c r="N114" s="65"/>
      <c r="O114" s="65"/>
      <c r="P114" s="65"/>
      <c r="Q114" s="28" t="str">
        <f>VLOOKUP(B114,辅助信息!E:M,9,FALSE)</f>
        <v>ZTWM-CDGS-XS-2024-0179-四川商投-射洪城乡一体化建设项目</v>
      </c>
      <c r="R114" s="15"/>
    </row>
    <row r="115" hidden="1" spans="2:18">
      <c r="B115" s="28" t="s">
        <v>31</v>
      </c>
      <c r="C115" s="58">
        <v>45661</v>
      </c>
      <c r="D115" s="28" t="str">
        <f>VLOOKUP(B115,辅助信息!E:K,7,FALSE)</f>
        <v>JWDDCD2024121000136</v>
      </c>
      <c r="E115" s="28" t="str">
        <f>VLOOKUP(F115,辅助信息!A:B,2,FALSE)</f>
        <v>螺纹钢</v>
      </c>
      <c r="F115" s="28" t="s">
        <v>33</v>
      </c>
      <c r="G115" s="24">
        <v>35</v>
      </c>
      <c r="H115" s="24" t="e">
        <f>_xlfn._xlws.FILTER(#REF!,#REF!&amp;#REF!&amp;#REF!&amp;#REF!=C115&amp;F115&amp;I115&amp;J115,"未发货")</f>
        <v>#REF!</v>
      </c>
      <c r="I115" s="28" t="str">
        <f>VLOOKUP(B115,辅助信息!E:I,3,FALSE)</f>
        <v>（四川商建-射洪城乡一体化项目）遂宁市射洪市忠新幼儿园北侧约220米新溪小区</v>
      </c>
      <c r="J115" s="28" t="str">
        <f>VLOOKUP(B115,辅助信息!E:I,4,FALSE)</f>
        <v>柏子刚</v>
      </c>
      <c r="K115" s="28">
        <f>VLOOKUP(J115,辅助信息!H:I,2,FALSE)</f>
        <v>15692885305</v>
      </c>
      <c r="L115" s="66"/>
      <c r="M115" s="65"/>
      <c r="N115" s="65"/>
      <c r="O115" s="65"/>
      <c r="P115" s="65"/>
      <c r="Q115" s="28" t="str">
        <f>VLOOKUP(B115,辅助信息!E:M,9,FALSE)</f>
        <v>ZTWM-CDGS-XS-2024-0179-四川商投-射洪城乡一体化建设项目</v>
      </c>
      <c r="R115" s="15"/>
    </row>
    <row r="116" hidden="1" spans="2:18">
      <c r="B116" s="28" t="s">
        <v>31</v>
      </c>
      <c r="C116" s="58">
        <v>45661</v>
      </c>
      <c r="D116" s="28" t="str">
        <f>VLOOKUP(B116,辅助信息!E:K,7,FALSE)</f>
        <v>JWDDCD2024121000136</v>
      </c>
      <c r="E116" s="28" t="str">
        <f>VLOOKUP(F116,辅助信息!A:B,2,FALSE)</f>
        <v>螺纹钢</v>
      </c>
      <c r="F116" s="28" t="s">
        <v>46</v>
      </c>
      <c r="G116" s="24">
        <v>15</v>
      </c>
      <c r="H116" s="24" t="e">
        <f>_xlfn._xlws.FILTER(#REF!,#REF!&amp;#REF!&amp;#REF!&amp;#REF!=C116&amp;F116&amp;I116&amp;J116,"未发货")</f>
        <v>#REF!</v>
      </c>
      <c r="I116" s="28" t="str">
        <f>VLOOKUP(B116,辅助信息!E:I,3,FALSE)</f>
        <v>（四川商建-射洪城乡一体化项目）遂宁市射洪市忠新幼儿园北侧约220米新溪小区</v>
      </c>
      <c r="J116" s="28" t="str">
        <f>VLOOKUP(B116,辅助信息!E:I,4,FALSE)</f>
        <v>柏子刚</v>
      </c>
      <c r="K116" s="28">
        <f>VLOOKUP(J116,辅助信息!H:I,2,FALSE)</f>
        <v>15692885305</v>
      </c>
      <c r="L116" s="66"/>
      <c r="M116" s="65"/>
      <c r="N116" s="65"/>
      <c r="O116" s="65"/>
      <c r="P116" s="65"/>
      <c r="Q116" s="28" t="str">
        <f>VLOOKUP(B116,辅助信息!E:M,9,FALSE)</f>
        <v>ZTWM-CDGS-XS-2024-0179-四川商投-射洪城乡一体化建设项目</v>
      </c>
      <c r="R116" s="15"/>
    </row>
    <row r="117" hidden="1" spans="2:18">
      <c r="B117" s="28" t="s">
        <v>31</v>
      </c>
      <c r="C117" s="58">
        <v>45661</v>
      </c>
      <c r="D117" s="28" t="str">
        <f>VLOOKUP(B117,辅助信息!E:K,7,FALSE)</f>
        <v>JWDDCD2024121000136</v>
      </c>
      <c r="E117" s="28" t="str">
        <f>VLOOKUP(F117,辅助信息!A:B,2,FALSE)</f>
        <v>螺纹钢</v>
      </c>
      <c r="F117" s="28" t="s">
        <v>22</v>
      </c>
      <c r="G117" s="24">
        <v>35</v>
      </c>
      <c r="H117" s="24" t="e">
        <f>_xlfn._xlws.FILTER(#REF!,#REF!&amp;#REF!&amp;#REF!&amp;#REF!=C117&amp;F117&amp;I117&amp;J117,"未发货")</f>
        <v>#REF!</v>
      </c>
      <c r="I117" s="28" t="str">
        <f>VLOOKUP(B117,辅助信息!E:I,3,FALSE)</f>
        <v>（四川商建-射洪城乡一体化项目）遂宁市射洪市忠新幼儿园北侧约220米新溪小区</v>
      </c>
      <c r="J117" s="28" t="str">
        <f>VLOOKUP(B117,辅助信息!E:I,4,FALSE)</f>
        <v>柏子刚</v>
      </c>
      <c r="K117" s="28">
        <f>VLOOKUP(J117,辅助信息!H:I,2,FALSE)</f>
        <v>15692885305</v>
      </c>
      <c r="L117" s="64"/>
      <c r="M117" s="65"/>
      <c r="N117" s="65"/>
      <c r="O117" s="65"/>
      <c r="P117" s="65"/>
      <c r="Q117" s="28" t="str">
        <f>VLOOKUP(B117,辅助信息!E:M,9,FALSE)</f>
        <v>ZTWM-CDGS-XS-2024-0179-四川商投-射洪城乡一体化建设项目</v>
      </c>
      <c r="R117" s="15"/>
    </row>
    <row r="118" hidden="1" spans="2:18">
      <c r="B118" s="28" t="s">
        <v>50</v>
      </c>
      <c r="C118" s="58">
        <v>45661</v>
      </c>
      <c r="D118" s="28" t="str">
        <f>VLOOKUP(B118,辅助信息!E:K,7,FALSE)</f>
        <v>JWDDCD2024102400111</v>
      </c>
      <c r="E118" s="28" t="str">
        <f>VLOOKUP(F118,辅助信息!A:B,2,FALSE)</f>
        <v>高线</v>
      </c>
      <c r="F118" s="28" t="s">
        <v>51</v>
      </c>
      <c r="G118" s="24">
        <v>2</v>
      </c>
      <c r="H118" s="24" t="e">
        <f>_xlfn._xlws.FILTER(#REF!,#REF!&amp;#REF!&amp;#REF!&amp;#REF!=C118&amp;F118&amp;I118&amp;J118,"未发货")</f>
        <v>#REF!</v>
      </c>
      <c r="I118" s="28" t="str">
        <f>VLOOKUP(B118,辅助信息!E:I,3,FALSE)</f>
        <v>（五冶达州国道542项目-一工区路基四工段）人社社保就业服务窗口达州市达川区石梯镇愉活社区村民委员会</v>
      </c>
      <c r="J118" s="28" t="str">
        <f>VLOOKUP(B118,辅助信息!E:I,4,FALSE)</f>
        <v>杨勇</v>
      </c>
      <c r="K118" s="28">
        <f>VLOOKUP(J118,辅助信息!H:I,2,FALSE)</f>
        <v>18398563998</v>
      </c>
      <c r="L118" s="65" t="str">
        <f>VLOOKUP(B118,辅助信息!E:J,6,FALSE)</f>
        <v>五冶建设送货单,送货车型13米,装货前联系收货人核实到场规格,没提前告知进场规格现场不给予接收</v>
      </c>
      <c r="M118" s="65"/>
      <c r="N118" s="65"/>
      <c r="O118" s="65"/>
      <c r="P118" s="65"/>
      <c r="Q118" s="28" t="str">
        <f>VLOOKUP(B118,辅助信息!E:M,9,FALSE)</f>
        <v>ZTWM-CDGS-XS-2024-0181-五冶天府-国道542项目（二批次）</v>
      </c>
      <c r="R118" s="15"/>
    </row>
    <row r="119" hidden="1" spans="2:18">
      <c r="B119" s="28" t="s">
        <v>50</v>
      </c>
      <c r="C119" s="58">
        <v>45661</v>
      </c>
      <c r="D119" s="28" t="str">
        <f>VLOOKUP(B119,辅助信息!E:K,7,FALSE)</f>
        <v>JWDDCD2024102400111</v>
      </c>
      <c r="E119" s="28" t="str">
        <f>VLOOKUP(F119,辅助信息!A:B,2,FALSE)</f>
        <v>螺纹钢</v>
      </c>
      <c r="F119" s="28" t="s">
        <v>32</v>
      </c>
      <c r="G119" s="24">
        <v>12</v>
      </c>
      <c r="H119" s="24" t="e">
        <f>_xlfn._xlws.FILTER(#REF!,#REF!&amp;#REF!&amp;#REF!&amp;#REF!=C119&amp;F119&amp;I119&amp;J119,"未发货")</f>
        <v>#REF!</v>
      </c>
      <c r="I119" s="28" t="str">
        <f>VLOOKUP(B119,辅助信息!E:I,3,FALSE)</f>
        <v>（五冶达州国道542项目-一工区路基四工段）人社社保就业服务窗口达州市达川区石梯镇愉活社区村民委员会</v>
      </c>
      <c r="J119" s="28" t="str">
        <f>VLOOKUP(B119,辅助信息!E:I,4,FALSE)</f>
        <v>杨勇</v>
      </c>
      <c r="K119" s="28">
        <f>VLOOKUP(J119,辅助信息!H:I,2,FALSE)</f>
        <v>18398563998</v>
      </c>
      <c r="L119" s="66"/>
      <c r="M119" s="65"/>
      <c r="N119" s="65"/>
      <c r="O119" s="65"/>
      <c r="P119" s="65"/>
      <c r="Q119" s="28" t="str">
        <f>VLOOKUP(B119,辅助信息!E:M,9,FALSE)</f>
        <v>ZTWM-CDGS-XS-2024-0181-五冶天府-国道542项目（二批次）</v>
      </c>
      <c r="R119" s="15"/>
    </row>
    <row r="120" hidden="1" spans="2:18">
      <c r="B120" s="28" t="s">
        <v>50</v>
      </c>
      <c r="C120" s="58">
        <v>45661</v>
      </c>
      <c r="D120" s="28" t="str">
        <f>VLOOKUP(B120,辅助信息!E:K,7,FALSE)</f>
        <v>JWDDCD2024102400111</v>
      </c>
      <c r="E120" s="28" t="str">
        <f>VLOOKUP(F120,辅助信息!A:B,2,FALSE)</f>
        <v>螺纹钢</v>
      </c>
      <c r="F120" s="28" t="s">
        <v>52</v>
      </c>
      <c r="G120" s="24">
        <v>21</v>
      </c>
      <c r="H120" s="24" t="e">
        <f>_xlfn._xlws.FILTER(#REF!,#REF!&amp;#REF!&amp;#REF!&amp;#REF!=C120&amp;F120&amp;I120&amp;J120,"未发货")</f>
        <v>#REF!</v>
      </c>
      <c r="I120" s="28" t="str">
        <f>VLOOKUP(B120,辅助信息!E:I,3,FALSE)</f>
        <v>（五冶达州国道542项目-一工区路基四工段）人社社保就业服务窗口达州市达川区石梯镇愉活社区村民委员会</v>
      </c>
      <c r="J120" s="28" t="str">
        <f>VLOOKUP(B120,辅助信息!E:I,4,FALSE)</f>
        <v>杨勇</v>
      </c>
      <c r="K120" s="28">
        <f>VLOOKUP(J120,辅助信息!H:I,2,FALSE)</f>
        <v>18398563998</v>
      </c>
      <c r="L120" s="64"/>
      <c r="M120" s="65"/>
      <c r="N120" s="65"/>
      <c r="O120" s="65"/>
      <c r="P120" s="65"/>
      <c r="Q120" s="28" t="str">
        <f>VLOOKUP(B120,辅助信息!E:M,9,FALSE)</f>
        <v>ZTWM-CDGS-XS-2024-0181-五冶天府-国道542项目（二批次）</v>
      </c>
      <c r="R120" s="15"/>
    </row>
    <row r="121" hidden="1" spans="2:18">
      <c r="B121" s="28" t="s">
        <v>29</v>
      </c>
      <c r="C121" s="58">
        <v>45661</v>
      </c>
      <c r="D121" s="28" t="str">
        <f>VLOOKUP(B121,辅助信息!E:K,7,FALSE)</f>
        <v>JWDDCD2024102400111</v>
      </c>
      <c r="E121" s="28" t="str">
        <f>VLOOKUP(F121,辅助信息!A:B,2,FALSE)</f>
        <v>高线</v>
      </c>
      <c r="F121" s="28" t="s">
        <v>53</v>
      </c>
      <c r="G121" s="24">
        <v>70</v>
      </c>
      <c r="H121" s="24" t="e">
        <f>_xlfn._xlws.FILTER(#REF!,#REF!&amp;#REF!&amp;#REF!&amp;#REF!=C121&amp;F121&amp;I121&amp;J121,"未发货")</f>
        <v>#REF!</v>
      </c>
      <c r="I121" s="28" t="str">
        <f>VLOOKUP(B121,辅助信息!E:I,3,FALSE)</f>
        <v>（五冶达州国道542项目-二工区黄家湾隧道工段）四川省达州市达川区赵固镇黄家坡</v>
      </c>
      <c r="J121" s="28" t="str">
        <f>VLOOKUP(B121,辅助信息!E:I,4,FALSE)</f>
        <v>罗永方</v>
      </c>
      <c r="K121" s="28">
        <f>VLOOKUP(J121,辅助信息!H:I,2,FALSE)</f>
        <v>13551450899</v>
      </c>
      <c r="L121" s="65" t="str">
        <f>VLOOKUP(B121,辅助信息!E:J,6,FALSE)</f>
        <v>五冶建设送货单,4份材质书,送货车型9.6米,装货前联系收货人核实到场规格,没提前告知进场规格现场不给予接收</v>
      </c>
      <c r="M121" s="65"/>
      <c r="N121" s="65"/>
      <c r="O121" s="65"/>
      <c r="P121" s="65"/>
      <c r="Q121" s="28" t="str">
        <f>VLOOKUP(B121,辅助信息!E:M,9,FALSE)</f>
        <v>ZTWM-CDGS-XS-2024-0181-五冶天府-国道542项目（二批次）</v>
      </c>
      <c r="R121" s="15"/>
    </row>
    <row r="122" hidden="1" spans="2:18">
      <c r="B122" s="28" t="s">
        <v>29</v>
      </c>
      <c r="C122" s="58">
        <v>45661</v>
      </c>
      <c r="D122" s="28" t="str">
        <f>VLOOKUP(B122,辅助信息!E:K,7,FALSE)</f>
        <v>JWDDCD2024102400111</v>
      </c>
      <c r="E122" s="28" t="str">
        <f>VLOOKUP(F122,辅助信息!A:B,2,FALSE)</f>
        <v>螺纹钢</v>
      </c>
      <c r="F122" s="28" t="s">
        <v>28</v>
      </c>
      <c r="G122" s="24">
        <v>70</v>
      </c>
      <c r="H122" s="24" t="e">
        <f>_xlfn._xlws.FILTER(#REF!,#REF!&amp;#REF!&amp;#REF!&amp;#REF!=C122&amp;F122&amp;I122&amp;J122,"未发货")</f>
        <v>#REF!</v>
      </c>
      <c r="I122" s="28" t="str">
        <f>VLOOKUP(B122,辅助信息!E:I,3,FALSE)</f>
        <v>（五冶达州国道542项目-二工区黄家湾隧道工段）四川省达州市达川区赵固镇黄家坡</v>
      </c>
      <c r="J122" s="28" t="str">
        <f>VLOOKUP(B122,辅助信息!E:I,4,FALSE)</f>
        <v>罗永方</v>
      </c>
      <c r="K122" s="28">
        <f>VLOOKUP(J122,辅助信息!H:I,2,FALSE)</f>
        <v>13551450899</v>
      </c>
      <c r="L122" s="64"/>
      <c r="M122" s="65"/>
      <c r="N122" s="65"/>
      <c r="O122" s="65"/>
      <c r="P122" s="65"/>
      <c r="Q122" s="28" t="str">
        <f>VLOOKUP(B122,辅助信息!E:M,9,FALSE)</f>
        <v>ZTWM-CDGS-XS-2024-0181-五冶天府-国道542项目（二批次）</v>
      </c>
      <c r="R122" s="15"/>
    </row>
    <row r="123" hidden="1" spans="2:18">
      <c r="B123" s="28" t="s">
        <v>54</v>
      </c>
      <c r="C123" s="58">
        <v>45661</v>
      </c>
      <c r="D123" s="28" t="str">
        <f>VLOOKUP(B123,辅助信息!E:K,7,FALSE)</f>
        <v>JWDDCD2024102400111</v>
      </c>
      <c r="E123" s="28" t="str">
        <f>VLOOKUP(F123,辅助信息!A:B,2,FALSE)</f>
        <v>螺纹钢</v>
      </c>
      <c r="F123" s="28" t="s">
        <v>32</v>
      </c>
      <c r="G123" s="24">
        <v>15</v>
      </c>
      <c r="H123" s="24" t="e">
        <f>_xlfn._xlws.FILTER(#REF!,#REF!&amp;#REF!&amp;#REF!&amp;#REF!=C123&amp;F123&amp;I123&amp;J123,"未发货")</f>
        <v>#REF!</v>
      </c>
      <c r="I123" s="28" t="str">
        <f>VLOOKUP(B123,辅助信息!E:I,3,FALSE)</f>
        <v>（五冶达州国道542项目-二工区巴河特大桥工段-5号墩）四川省达州市达川区石梯镇固家村村民委员会</v>
      </c>
      <c r="J123" s="28" t="str">
        <f>VLOOKUP(B123,辅助信息!E:I,4,FALSE)</f>
        <v>谭福中</v>
      </c>
      <c r="K123" s="28">
        <f>VLOOKUP(J123,辅助信息!H:I,2,FALSE)</f>
        <v>15828538619</v>
      </c>
      <c r="L123" s="65" t="str">
        <f>VLOOKUP(B123,辅助信息!E:J,6,FALSE)</f>
        <v>五冶建设送货单,4份材质书,送货车型13米,装货前联系收货人核实到场规格,没提前告知进场规格现场不给予接收</v>
      </c>
      <c r="M123" s="65"/>
      <c r="N123" s="65"/>
      <c r="O123" s="65"/>
      <c r="P123" s="65"/>
      <c r="Q123" s="28" t="str">
        <f>VLOOKUP(B123,辅助信息!E:M,9,FALSE)</f>
        <v>ZTWM-CDGS-XS-2024-0181-五冶天府-国道542项目（二批次）</v>
      </c>
      <c r="R123" s="15"/>
    </row>
    <row r="124" hidden="1" spans="2:18">
      <c r="B124" s="28" t="s">
        <v>54</v>
      </c>
      <c r="C124" s="58">
        <v>45661</v>
      </c>
      <c r="D124" s="28" t="str">
        <f>VLOOKUP(B124,辅助信息!E:K,7,FALSE)</f>
        <v>JWDDCD2024102400111</v>
      </c>
      <c r="E124" s="28" t="str">
        <f>VLOOKUP(F124,辅助信息!A:B,2,FALSE)</f>
        <v>螺纹钢</v>
      </c>
      <c r="F124" s="28" t="s">
        <v>33</v>
      </c>
      <c r="G124" s="24">
        <v>60</v>
      </c>
      <c r="H124" s="24" t="e">
        <f>_xlfn._xlws.FILTER(#REF!,#REF!&amp;#REF!&amp;#REF!&amp;#REF!=C124&amp;F124&amp;I124&amp;J124,"未发货")</f>
        <v>#REF!</v>
      </c>
      <c r="I124" s="28" t="str">
        <f>VLOOKUP(B124,辅助信息!E:I,3,FALSE)</f>
        <v>（五冶达州国道542项目-二工区巴河特大桥工段-5号墩）四川省达州市达川区石梯镇固家村村民委员会</v>
      </c>
      <c r="J124" s="28" t="str">
        <f>VLOOKUP(B124,辅助信息!E:I,4,FALSE)</f>
        <v>谭福中</v>
      </c>
      <c r="K124" s="28">
        <f>VLOOKUP(J124,辅助信息!H:I,2,FALSE)</f>
        <v>15828538619</v>
      </c>
      <c r="L124" s="66"/>
      <c r="M124" s="65"/>
      <c r="N124" s="65"/>
      <c r="O124" s="65"/>
      <c r="P124" s="65"/>
      <c r="Q124" s="28" t="str">
        <f>VLOOKUP(B124,辅助信息!E:M,9,FALSE)</f>
        <v>ZTWM-CDGS-XS-2024-0181-五冶天府-国道542项目（二批次）</v>
      </c>
      <c r="R124" s="15"/>
    </row>
    <row r="125" hidden="1" spans="2:18">
      <c r="B125" s="28" t="s">
        <v>54</v>
      </c>
      <c r="C125" s="58">
        <v>45661</v>
      </c>
      <c r="D125" s="28" t="str">
        <f>VLOOKUP(B125,辅助信息!E:K,7,FALSE)</f>
        <v>JWDDCD2024102400111</v>
      </c>
      <c r="E125" s="28" t="str">
        <f>VLOOKUP(F125,辅助信息!A:B,2,FALSE)</f>
        <v>螺纹钢</v>
      </c>
      <c r="F125" s="28" t="s">
        <v>28</v>
      </c>
      <c r="G125" s="24">
        <v>15</v>
      </c>
      <c r="H125" s="24" t="e">
        <f>_xlfn._xlws.FILTER(#REF!,#REF!&amp;#REF!&amp;#REF!&amp;#REF!=C125&amp;F125&amp;I125&amp;J125,"未发货")</f>
        <v>#REF!</v>
      </c>
      <c r="I125" s="28" t="str">
        <f>VLOOKUP(B125,辅助信息!E:I,3,FALSE)</f>
        <v>（五冶达州国道542项目-二工区巴河特大桥工段-5号墩）四川省达州市达川区石梯镇固家村村民委员会</v>
      </c>
      <c r="J125" s="28" t="str">
        <f>VLOOKUP(B125,辅助信息!E:I,4,FALSE)</f>
        <v>谭福中</v>
      </c>
      <c r="K125" s="28">
        <f>VLOOKUP(J125,辅助信息!H:I,2,FALSE)</f>
        <v>15828538619</v>
      </c>
      <c r="L125" s="64"/>
      <c r="M125" s="65"/>
      <c r="N125" s="65"/>
      <c r="O125" s="65"/>
      <c r="P125" s="65"/>
      <c r="Q125" s="28" t="str">
        <f>VLOOKUP(B125,辅助信息!E:M,9,FALSE)</f>
        <v>ZTWM-CDGS-XS-2024-0181-五冶天府-国道542项目（二批次）</v>
      </c>
      <c r="R125" s="15"/>
    </row>
    <row r="126" hidden="1" spans="1:18">
      <c r="A126" s="70" t="s">
        <v>55</v>
      </c>
      <c r="B126" s="28" t="s">
        <v>56</v>
      </c>
      <c r="C126" s="58">
        <v>45661</v>
      </c>
      <c r="D126" s="28" t="str">
        <f>VLOOKUP(B126,辅助信息!E:K,7,FALSE)</f>
        <v>JWDDCD2025052800131</v>
      </c>
      <c r="E126" s="28" t="str">
        <f>VLOOKUP(F126,辅助信息!A:B,2,FALSE)</f>
        <v>高线</v>
      </c>
      <c r="F126" s="28" t="s">
        <v>57</v>
      </c>
      <c r="G126" s="24">
        <v>6</v>
      </c>
      <c r="H126" s="24" t="e">
        <f>_xlfn._xlws.FILTER(#REF!,#REF!&amp;#REF!&amp;#REF!&amp;#REF!=C126&amp;F126&amp;I126&amp;J126,"未发货")</f>
        <v>#REF!</v>
      </c>
      <c r="I126" s="28" t="str">
        <f>VLOOKUP(B126,辅助信息!E:I,3,FALSE)</f>
        <v>（商投建工达州中医药科技园-4工区-7号楼）达州市通川区达州中医药职业学院犀牛大道北段</v>
      </c>
      <c r="J126" s="28" t="str">
        <f>VLOOKUP(B126,辅助信息!E:I,4,FALSE)</f>
        <v>张扬</v>
      </c>
      <c r="K126" s="28">
        <f>VLOOKUP(J126,辅助信息!H:I,2,FALSE)</f>
        <v>18381904567</v>
      </c>
      <c r="L126" s="45"/>
      <c r="M126" s="45"/>
      <c r="N126" s="45"/>
      <c r="O126" s="45"/>
      <c r="P126" s="45"/>
      <c r="Q126" s="15"/>
      <c r="R126" s="15"/>
    </row>
    <row r="127" hidden="1" spans="1:18">
      <c r="A127" s="66"/>
      <c r="B127" s="28" t="s">
        <v>56</v>
      </c>
      <c r="C127" s="58">
        <v>45661</v>
      </c>
      <c r="D127" s="28" t="str">
        <f>VLOOKUP(B127,辅助信息!E:K,7,FALSE)</f>
        <v>JWDDCD2025052800131</v>
      </c>
      <c r="E127" s="28" t="str">
        <f>VLOOKUP(F127,辅助信息!A:B,2,FALSE)</f>
        <v>盘螺</v>
      </c>
      <c r="F127" s="28" t="s">
        <v>49</v>
      </c>
      <c r="G127" s="24">
        <v>9</v>
      </c>
      <c r="H127" s="24" t="e">
        <f>_xlfn._xlws.FILTER(#REF!,#REF!&amp;#REF!&amp;#REF!&amp;#REF!=C127&amp;F127&amp;I127&amp;J127,"未发货")</f>
        <v>#REF!</v>
      </c>
      <c r="I127" s="28" t="str">
        <f>VLOOKUP(B127,辅助信息!E:I,3,FALSE)</f>
        <v>（商投建工达州中医药科技园-4工区-7号楼）达州市通川区达州中医药职业学院犀牛大道北段</v>
      </c>
      <c r="J127" s="28" t="str">
        <f>VLOOKUP(B127,辅助信息!E:I,4,FALSE)</f>
        <v>张扬</v>
      </c>
      <c r="K127" s="28">
        <f>VLOOKUP(J127,辅助信息!H:I,2,FALSE)</f>
        <v>18381904567</v>
      </c>
      <c r="L127" s="45"/>
      <c r="M127" s="45"/>
      <c r="N127" s="45"/>
      <c r="O127" s="45"/>
      <c r="P127" s="45"/>
      <c r="Q127" s="15"/>
      <c r="R127" s="15"/>
    </row>
    <row r="128" hidden="1" spans="1:18">
      <c r="A128" s="66"/>
      <c r="B128" s="28" t="s">
        <v>56</v>
      </c>
      <c r="C128" s="58">
        <v>45661</v>
      </c>
      <c r="D128" s="28" t="str">
        <f>VLOOKUP(B128,辅助信息!E:K,7,FALSE)</f>
        <v>JWDDCD2025052800131</v>
      </c>
      <c r="E128" s="28" t="str">
        <f>VLOOKUP(F128,辅助信息!A:B,2,FALSE)</f>
        <v>螺纹钢</v>
      </c>
      <c r="F128" s="28" t="s">
        <v>30</v>
      </c>
      <c r="G128" s="24">
        <v>3</v>
      </c>
      <c r="H128" s="24" t="e">
        <f>_xlfn._xlws.FILTER(#REF!,#REF!&amp;#REF!&amp;#REF!&amp;#REF!=C128&amp;F128&amp;I128&amp;J128,"未发货")</f>
        <v>#REF!</v>
      </c>
      <c r="I128" s="28" t="str">
        <f>VLOOKUP(B128,辅助信息!E:I,3,FALSE)</f>
        <v>（商投建工达州中医药科技园-4工区-7号楼）达州市通川区达州中医药职业学院犀牛大道北段</v>
      </c>
      <c r="J128" s="28" t="str">
        <f>VLOOKUP(B128,辅助信息!E:I,4,FALSE)</f>
        <v>张扬</v>
      </c>
      <c r="K128" s="28">
        <f>VLOOKUP(J128,辅助信息!H:I,2,FALSE)</f>
        <v>18381904567</v>
      </c>
      <c r="L128" s="45"/>
      <c r="M128" s="45"/>
      <c r="N128" s="45"/>
      <c r="O128" s="45"/>
      <c r="P128" s="45"/>
      <c r="Q128" s="15"/>
      <c r="R128" s="15"/>
    </row>
    <row r="129" hidden="1" spans="1:18">
      <c r="A129" s="66"/>
      <c r="B129" s="28" t="s">
        <v>56</v>
      </c>
      <c r="C129" s="58">
        <v>45661</v>
      </c>
      <c r="D129" s="28" t="str">
        <f>VLOOKUP(B129,辅助信息!E:K,7,FALSE)</f>
        <v>JWDDCD2025052800131</v>
      </c>
      <c r="E129" s="28" t="str">
        <f>VLOOKUP(F129,辅助信息!A:B,2,FALSE)</f>
        <v>螺纹钢</v>
      </c>
      <c r="F129" s="28" t="s">
        <v>28</v>
      </c>
      <c r="G129" s="24">
        <v>15</v>
      </c>
      <c r="H129" s="24" t="e">
        <f>_xlfn._xlws.FILTER(#REF!,#REF!&amp;#REF!&amp;#REF!&amp;#REF!=C129&amp;F129&amp;I129&amp;J129,"未发货")</f>
        <v>#REF!</v>
      </c>
      <c r="I129" s="28" t="str">
        <f>VLOOKUP(B129,辅助信息!E:I,3,FALSE)</f>
        <v>（商投建工达州中医药科技园-4工区-7号楼）达州市通川区达州中医药职业学院犀牛大道北段</v>
      </c>
      <c r="J129" s="28" t="str">
        <f>VLOOKUP(B129,辅助信息!E:I,4,FALSE)</f>
        <v>张扬</v>
      </c>
      <c r="K129" s="28">
        <f>VLOOKUP(J129,辅助信息!H:I,2,FALSE)</f>
        <v>18381904567</v>
      </c>
      <c r="L129" s="45"/>
      <c r="M129" s="45"/>
      <c r="N129" s="45"/>
      <c r="O129" s="45"/>
      <c r="P129" s="45"/>
      <c r="Q129" s="15"/>
      <c r="R129" s="15"/>
    </row>
    <row r="130" hidden="1" spans="1:18">
      <c r="A130" s="66"/>
      <c r="B130" s="28" t="s">
        <v>56</v>
      </c>
      <c r="C130" s="58">
        <v>45661</v>
      </c>
      <c r="D130" s="28" t="str">
        <f>VLOOKUP(B130,辅助信息!E:K,7,FALSE)</f>
        <v>JWDDCD2025052800131</v>
      </c>
      <c r="E130" s="28" t="str">
        <f>VLOOKUP(F130,辅助信息!A:B,2,FALSE)</f>
        <v>螺纹钢</v>
      </c>
      <c r="F130" s="28" t="s">
        <v>21</v>
      </c>
      <c r="G130" s="24">
        <v>6</v>
      </c>
      <c r="H130" s="24" t="e">
        <f>_xlfn._xlws.FILTER(#REF!,#REF!&amp;#REF!&amp;#REF!&amp;#REF!=C130&amp;F130&amp;I130&amp;J130,"未发货")</f>
        <v>#REF!</v>
      </c>
      <c r="I130" s="28" t="str">
        <f>VLOOKUP(B130,辅助信息!E:I,3,FALSE)</f>
        <v>（商投建工达州中医药科技园-4工区-7号楼）达州市通川区达州中医药职业学院犀牛大道北段</v>
      </c>
      <c r="J130" s="28" t="str">
        <f>VLOOKUP(B130,辅助信息!E:I,4,FALSE)</f>
        <v>张扬</v>
      </c>
      <c r="K130" s="28">
        <f>VLOOKUP(J130,辅助信息!H:I,2,FALSE)</f>
        <v>18381904567</v>
      </c>
      <c r="L130" s="45"/>
      <c r="M130" s="45"/>
      <c r="N130" s="45"/>
      <c r="O130" s="45"/>
      <c r="P130" s="45"/>
      <c r="Q130" s="15"/>
      <c r="R130" s="15"/>
    </row>
    <row r="131" hidden="1" spans="1:18">
      <c r="A131" s="66"/>
      <c r="B131" s="28" t="s">
        <v>56</v>
      </c>
      <c r="C131" s="58">
        <v>45661</v>
      </c>
      <c r="D131" s="28" t="str">
        <f>VLOOKUP(B131,辅助信息!E:K,7,FALSE)</f>
        <v>JWDDCD2025052800131</v>
      </c>
      <c r="E131" s="28" t="str">
        <f>VLOOKUP(F131,辅助信息!A:B,2,FALSE)</f>
        <v>螺纹钢</v>
      </c>
      <c r="F131" s="28" t="s">
        <v>58</v>
      </c>
      <c r="G131" s="24">
        <v>27</v>
      </c>
      <c r="H131" s="24" t="e">
        <f>_xlfn._xlws.FILTER(#REF!,#REF!&amp;#REF!&amp;#REF!&amp;#REF!=C131&amp;F131&amp;I131&amp;J131,"未发货")</f>
        <v>#REF!</v>
      </c>
      <c r="I131" s="28" t="str">
        <f>VLOOKUP(B131,辅助信息!E:I,3,FALSE)</f>
        <v>（商投建工达州中医药科技园-4工区-7号楼）达州市通川区达州中医药职业学院犀牛大道北段</v>
      </c>
      <c r="J131" s="28" t="str">
        <f>VLOOKUP(B131,辅助信息!E:I,4,FALSE)</f>
        <v>张扬</v>
      </c>
      <c r="K131" s="28">
        <f>VLOOKUP(J131,辅助信息!H:I,2,FALSE)</f>
        <v>18381904567</v>
      </c>
      <c r="L131" s="45"/>
      <c r="M131" s="45"/>
      <c r="N131" s="45"/>
      <c r="O131" s="45"/>
      <c r="P131" s="45"/>
      <c r="Q131" s="15"/>
      <c r="R131" s="15"/>
    </row>
    <row r="132" hidden="1" spans="1:18">
      <c r="A132" s="66"/>
      <c r="B132" s="28" t="s">
        <v>56</v>
      </c>
      <c r="C132" s="58">
        <v>45661</v>
      </c>
      <c r="D132" s="28" t="str">
        <f>VLOOKUP(B132,辅助信息!E:K,7,FALSE)</f>
        <v>JWDDCD2025052800131</v>
      </c>
      <c r="E132" s="28" t="str">
        <f>VLOOKUP(F132,辅助信息!A:B,2,FALSE)</f>
        <v>螺纹钢</v>
      </c>
      <c r="F132" s="28" t="s">
        <v>46</v>
      </c>
      <c r="G132" s="24">
        <v>9</v>
      </c>
      <c r="H132" s="24" t="e">
        <f>_xlfn._xlws.FILTER(#REF!,#REF!&amp;#REF!&amp;#REF!&amp;#REF!=C132&amp;F132&amp;I132&amp;J132,"未发货")</f>
        <v>#REF!</v>
      </c>
      <c r="I132" s="28" t="str">
        <f>VLOOKUP(B132,辅助信息!E:I,3,FALSE)</f>
        <v>（商投建工达州中医药科技园-4工区-7号楼）达州市通川区达州中医药职业学院犀牛大道北段</v>
      </c>
      <c r="J132" s="28" t="str">
        <f>VLOOKUP(B132,辅助信息!E:I,4,FALSE)</f>
        <v>张扬</v>
      </c>
      <c r="K132" s="28">
        <f>VLOOKUP(J132,辅助信息!H:I,2,FALSE)</f>
        <v>18381904567</v>
      </c>
      <c r="L132" s="45"/>
      <c r="M132" s="45"/>
      <c r="N132" s="45"/>
      <c r="O132" s="45"/>
      <c r="P132" s="45"/>
      <c r="Q132" s="15"/>
      <c r="R132" s="15"/>
    </row>
    <row r="133" hidden="1" spans="1:18">
      <c r="A133" s="64"/>
      <c r="B133" s="71" t="s">
        <v>56</v>
      </c>
      <c r="C133" s="72">
        <v>45661</v>
      </c>
      <c r="D133" s="71" t="str">
        <f>VLOOKUP(B133,辅助信息!E:K,7,FALSE)</f>
        <v>JWDDCD2025052800131</v>
      </c>
      <c r="E133" s="71" t="str">
        <f>VLOOKUP(F133,辅助信息!A:B,2,FALSE)</f>
        <v>螺纹钢</v>
      </c>
      <c r="F133" s="71" t="s">
        <v>22</v>
      </c>
      <c r="G133" s="73">
        <v>12</v>
      </c>
      <c r="H133" s="73" t="e">
        <f>_xlfn._xlws.FILTER(#REF!,#REF!&amp;#REF!&amp;#REF!&amp;#REF!=C133&amp;F133&amp;I133&amp;J133,"未发货")</f>
        <v>#REF!</v>
      </c>
      <c r="I133" s="71" t="str">
        <f>VLOOKUP(B133,辅助信息!E:I,3,FALSE)</f>
        <v>（商投建工达州中医药科技园-4工区-7号楼）达州市通川区达州中医药职业学院犀牛大道北段</v>
      </c>
      <c r="J133" s="71" t="str">
        <f>VLOOKUP(B133,辅助信息!E:I,4,FALSE)</f>
        <v>张扬</v>
      </c>
      <c r="K133" s="71">
        <f>VLOOKUP(J133,辅助信息!H:I,2,FALSE)</f>
        <v>18381904567</v>
      </c>
      <c r="L133" s="45"/>
      <c r="M133" s="45"/>
      <c r="N133" s="45"/>
      <c r="O133" s="45"/>
      <c r="P133" s="45"/>
      <c r="Q133" s="15"/>
      <c r="R133" s="15"/>
    </row>
    <row r="134" ht="78.75" hidden="1" customHeight="1" spans="1:18">
      <c r="A134" s="59"/>
      <c r="B134" s="28" t="s">
        <v>59</v>
      </c>
      <c r="C134" s="58">
        <v>45662</v>
      </c>
      <c r="D134" s="28" t="str">
        <f>VLOOKUP(B134,辅助信息!E:K,7,FALSE)</f>
        <v>JWDDCD2025051000019</v>
      </c>
      <c r="E134" s="28" t="str">
        <f>VLOOKUP(F134,辅助信息!A:B,2,FALSE)</f>
        <v>盘螺</v>
      </c>
      <c r="F134" s="28" t="s">
        <v>49</v>
      </c>
      <c r="G134" s="24">
        <v>35</v>
      </c>
      <c r="H134" s="24" t="e">
        <f>_xlfn._xlws.FILTER(#REF!,#REF!&amp;#REF!&amp;#REF!&amp;#REF!=C134&amp;F134&amp;I134&amp;J134,"未发货")</f>
        <v>#REF!</v>
      </c>
      <c r="I134" s="28" t="str">
        <f>VLOOKUP(B134,辅助信息!E:I,3,FALSE)</f>
        <v>(五冶钢构医学科学产业园建设项目房建二部-三标（1-2）)四川省南充市顺庆区搬罾街道学府大道二段</v>
      </c>
      <c r="J134" s="28" t="str">
        <f>VLOOKUP(B134,辅助信息!E:I,4,FALSE)</f>
        <v>安南</v>
      </c>
      <c r="K134" s="28">
        <f>VLOOKUP(J134,辅助信息!H:I,2,FALSE)</f>
        <v>19950525030</v>
      </c>
      <c r="L134" s="74" t="str">
        <f>VLOOKUP(B134,辅助信息!E:J,6,FALSE)</f>
        <v>送货单：送货单位：南充思临新材料科技有限公司,收货单位：五冶集团川北(南充)建设有限公司,项目名称：南充医学科学产业园,送货车型13米,装货前联系收货人核实到场规格</v>
      </c>
      <c r="M134" s="74"/>
      <c r="N134" s="74"/>
      <c r="O134" s="74"/>
      <c r="P134" s="74"/>
      <c r="Q134" s="28" t="str">
        <f>VLOOKUP(B134,辅助信息!E:M,9,FALSE)</f>
        <v>ZTWM-CDGS-XS-2024-0248-五冶钢构-南充市医学院项目</v>
      </c>
      <c r="R134" s="15"/>
    </row>
    <row r="135" hidden="1" spans="2:18">
      <c r="B135" s="28" t="s">
        <v>24</v>
      </c>
      <c r="C135" s="58">
        <v>45662</v>
      </c>
      <c r="D135" s="28" t="str">
        <f>VLOOKUP(B135,辅助信息!E:K,7,FALSE)</f>
        <v>JWDDCD2025051000019</v>
      </c>
      <c r="E135" s="28" t="str">
        <f>VLOOKUP(F135,辅助信息!A:B,2,FALSE)</f>
        <v>螺纹钢</v>
      </c>
      <c r="F135" s="28" t="s">
        <v>21</v>
      </c>
      <c r="G135" s="24">
        <v>10</v>
      </c>
      <c r="H135" s="24" t="e">
        <f>_xlfn._xlws.FILTER(#REF!,#REF!&amp;#REF!&amp;#REF!&amp;#REF!=C135&amp;F135&amp;I135&amp;J135,"未发货")</f>
        <v>#REF!</v>
      </c>
      <c r="I135" s="28" t="str">
        <f>VLOOKUP(B135,辅助信息!E:I,3,FALSE)</f>
        <v>(五冶钢构医学科学产业园建设项目房建三部-一标（7-4）)四川省南充市顺庆区搬罾街道学府大道二段</v>
      </c>
      <c r="J135" s="28" t="str">
        <f>VLOOKUP(B135,辅助信息!E:I,4,FALSE)</f>
        <v>郑林</v>
      </c>
      <c r="K135" s="28">
        <f>VLOOKUP(J135,辅助信息!H:I,2,FALSE)</f>
        <v>18349955455</v>
      </c>
      <c r="L135" s="65" t="str">
        <f>VLOOKUP(B135,辅助信息!E:J,6,FALSE)</f>
        <v>送货单：送货单位：南充思临新材料科技有限公司,收货单位：五冶集团川北(南充)建设有限公司,项目名称：南充医学科学产业园,送货车型13米,装货前联系收货人核实到场规格</v>
      </c>
      <c r="M135" s="65"/>
      <c r="N135" s="65"/>
      <c r="O135" s="65"/>
      <c r="P135" s="65"/>
      <c r="Q135" s="28" t="str">
        <f>VLOOKUP(B135,辅助信息!E:M,9,FALSE)</f>
        <v>ZTWM-CDGS-XS-2024-0248-五冶钢构-南充市医学院项目</v>
      </c>
      <c r="R135" s="15"/>
    </row>
    <row r="136" hidden="1" spans="2:18">
      <c r="B136" s="28" t="s">
        <v>24</v>
      </c>
      <c r="C136" s="58">
        <v>45662</v>
      </c>
      <c r="D136" s="28" t="str">
        <f>VLOOKUP(B136,辅助信息!E:K,7,FALSE)</f>
        <v>JWDDCD2025051000019</v>
      </c>
      <c r="E136" s="28" t="str">
        <f>VLOOKUP(F136,辅助信息!A:B,2,FALSE)</f>
        <v>螺纹钢</v>
      </c>
      <c r="F136" s="28" t="s">
        <v>22</v>
      </c>
      <c r="G136" s="24">
        <v>25</v>
      </c>
      <c r="H136" s="24" t="e">
        <f>_xlfn._xlws.FILTER(#REF!,#REF!&amp;#REF!&amp;#REF!&amp;#REF!=C136&amp;F136&amp;I136&amp;J136,"未发货")</f>
        <v>#REF!</v>
      </c>
      <c r="I136" s="28" t="str">
        <f>VLOOKUP(B136,辅助信息!E:I,3,FALSE)</f>
        <v>(五冶钢构医学科学产业园建设项目房建三部-一标（7-4）)四川省南充市顺庆区搬罾街道学府大道二段</v>
      </c>
      <c r="J136" s="28" t="str">
        <f>VLOOKUP(B136,辅助信息!E:I,4,FALSE)</f>
        <v>郑林</v>
      </c>
      <c r="K136" s="28">
        <f>VLOOKUP(J136,辅助信息!H:I,2,FALSE)</f>
        <v>18349955455</v>
      </c>
      <c r="L136" s="64"/>
      <c r="M136" s="65"/>
      <c r="N136" s="65"/>
      <c r="O136" s="65"/>
      <c r="P136" s="65"/>
      <c r="Q136" s="28" t="str">
        <f>VLOOKUP(B136,辅助信息!E:M,9,FALSE)</f>
        <v>ZTWM-CDGS-XS-2024-0248-五冶钢构-南充市医学院项目</v>
      </c>
      <c r="R136" s="15"/>
    </row>
    <row r="137" hidden="1" spans="2:18">
      <c r="B137" s="28" t="s">
        <v>25</v>
      </c>
      <c r="C137" s="58">
        <v>45662</v>
      </c>
      <c r="D137" s="28" t="str">
        <f>VLOOKUP(B137,辅助信息!E:K,7,FALSE)</f>
        <v>JWDDCD2024102400111</v>
      </c>
      <c r="E137" s="28" t="str">
        <f>VLOOKUP(F137,辅助信息!A:B,2,FALSE)</f>
        <v>盘螺</v>
      </c>
      <c r="F137" s="28" t="s">
        <v>26</v>
      </c>
      <c r="G137" s="24">
        <v>3</v>
      </c>
      <c r="H137" s="24" t="e">
        <f>_xlfn._xlws.FILTER(#REF!,#REF!&amp;#REF!&amp;#REF!&amp;#REF!=C137&amp;F137&amp;I137&amp;J137,"未发货")</f>
        <v>#REF!</v>
      </c>
      <c r="I137" s="28" t="str">
        <f>VLOOKUP(B137,辅助信息!E:I,3,FALSE)</f>
        <v>（五冶达州国道542项目-二工区路基五工段）四川省达州市达川区赵固镇黄家坡</v>
      </c>
      <c r="J137" s="28" t="str">
        <f>VLOOKUP(B137,辅助信息!E:I,4,FALSE)</f>
        <v>潘远林</v>
      </c>
      <c r="K137" s="28">
        <f>VLOOKUP(J137,辅助信息!H:I,2,FALSE)</f>
        <v>18281865966</v>
      </c>
      <c r="L137" s="65"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5"/>
      <c r="N137" s="65"/>
      <c r="O137" s="65"/>
      <c r="P137" s="65"/>
      <c r="Q137" s="28" t="str">
        <f>VLOOKUP(B137,辅助信息!E:M,9,FALSE)</f>
        <v>ZTWM-CDGS-XS-2024-0181-五冶天府-国道542项目（二批次）</v>
      </c>
      <c r="R137" s="15"/>
    </row>
    <row r="138" hidden="1" spans="2:18">
      <c r="B138" s="28" t="s">
        <v>25</v>
      </c>
      <c r="C138" s="58">
        <v>45662</v>
      </c>
      <c r="D138" s="28" t="str">
        <f>VLOOKUP(B138,辅助信息!E:K,7,FALSE)</f>
        <v>JWDDCD2024102400111</v>
      </c>
      <c r="E138" s="28" t="str">
        <f>VLOOKUP(F138,辅助信息!A:B,2,FALSE)</f>
        <v>螺纹钢</v>
      </c>
      <c r="F138" s="28" t="s">
        <v>27</v>
      </c>
      <c r="G138" s="24">
        <v>13</v>
      </c>
      <c r="H138" s="24" t="e">
        <f>_xlfn._xlws.FILTER(#REF!,#REF!&amp;#REF!&amp;#REF!&amp;#REF!=C138&amp;F138&amp;I138&amp;J138,"未发货")</f>
        <v>#REF!</v>
      </c>
      <c r="I138" s="28" t="str">
        <f>VLOOKUP(B138,辅助信息!E:I,3,FALSE)</f>
        <v>（五冶达州国道542项目-二工区路基五工段）四川省达州市达川区赵固镇黄家坡</v>
      </c>
      <c r="J138" s="28" t="str">
        <f>VLOOKUP(B138,辅助信息!E:I,4,FALSE)</f>
        <v>潘远林</v>
      </c>
      <c r="K138" s="28">
        <f>VLOOKUP(J138,辅助信息!H:I,2,FALSE)</f>
        <v>18281865966</v>
      </c>
      <c r="L138" s="66"/>
      <c r="M138" s="65"/>
      <c r="N138" s="65"/>
      <c r="O138" s="65"/>
      <c r="P138" s="65"/>
      <c r="Q138" s="28" t="str">
        <f>VLOOKUP(B138,辅助信息!E:M,9,FALSE)</f>
        <v>ZTWM-CDGS-XS-2024-0181-五冶天府-国道542项目（二批次）</v>
      </c>
      <c r="R138" s="15"/>
    </row>
    <row r="139" hidden="1" spans="2:18">
      <c r="B139" s="28" t="s">
        <v>25</v>
      </c>
      <c r="C139" s="58">
        <v>45662</v>
      </c>
      <c r="D139" s="28" t="str">
        <f>VLOOKUP(B139,辅助信息!E:K,7,FALSE)</f>
        <v>JWDDCD2024102400111</v>
      </c>
      <c r="E139" s="28" t="str">
        <f>VLOOKUP(F139,辅助信息!A:B,2,FALSE)</f>
        <v>螺纹钢</v>
      </c>
      <c r="F139" s="28" t="s">
        <v>19</v>
      </c>
      <c r="G139" s="24">
        <v>10</v>
      </c>
      <c r="H139" s="24" t="e">
        <f>_xlfn._xlws.FILTER(#REF!,#REF!&amp;#REF!&amp;#REF!&amp;#REF!=C139&amp;F139&amp;I139&amp;J139,"未发货")</f>
        <v>#REF!</v>
      </c>
      <c r="I139" s="28" t="str">
        <f>VLOOKUP(B139,辅助信息!E:I,3,FALSE)</f>
        <v>（五冶达州国道542项目-二工区路基五工段）四川省达州市达川区赵固镇黄家坡</v>
      </c>
      <c r="J139" s="28" t="str">
        <f>VLOOKUP(B139,辅助信息!E:I,4,FALSE)</f>
        <v>潘远林</v>
      </c>
      <c r="K139" s="28">
        <f>VLOOKUP(J139,辅助信息!H:I,2,FALSE)</f>
        <v>18281865966</v>
      </c>
      <c r="L139" s="66"/>
      <c r="M139" s="65"/>
      <c r="N139" s="65"/>
      <c r="O139" s="65"/>
      <c r="P139" s="65"/>
      <c r="Q139" s="28" t="str">
        <f>VLOOKUP(B139,辅助信息!E:M,9,FALSE)</f>
        <v>ZTWM-CDGS-XS-2024-0181-五冶天府-国道542项目（二批次）</v>
      </c>
      <c r="R139" s="15"/>
    </row>
    <row r="140" hidden="1" spans="2:18">
      <c r="B140" s="28" t="s">
        <v>25</v>
      </c>
      <c r="C140" s="58">
        <v>45662</v>
      </c>
      <c r="D140" s="28" t="str">
        <f>VLOOKUP(B140,辅助信息!E:K,7,FALSE)</f>
        <v>JWDDCD2024102400111</v>
      </c>
      <c r="E140" s="28" t="str">
        <f>VLOOKUP(F140,辅助信息!A:B,2,FALSE)</f>
        <v>螺纹钢</v>
      </c>
      <c r="F140" s="28" t="s">
        <v>28</v>
      </c>
      <c r="G140" s="24">
        <v>10</v>
      </c>
      <c r="H140" s="24" t="e">
        <f>_xlfn._xlws.FILTER(#REF!,#REF!&amp;#REF!&amp;#REF!&amp;#REF!=C140&amp;F140&amp;I140&amp;J140,"未发货")</f>
        <v>#REF!</v>
      </c>
      <c r="I140" s="28" t="str">
        <f>VLOOKUP(B140,辅助信息!E:I,3,FALSE)</f>
        <v>（五冶达州国道542项目-二工区路基五工段）四川省达州市达川区赵固镇黄家坡</v>
      </c>
      <c r="J140" s="28" t="str">
        <f>VLOOKUP(B140,辅助信息!E:I,4,FALSE)</f>
        <v>潘远林</v>
      </c>
      <c r="K140" s="28">
        <f>VLOOKUP(J140,辅助信息!H:I,2,FALSE)</f>
        <v>18281865966</v>
      </c>
      <c r="L140" s="64"/>
      <c r="M140" s="65"/>
      <c r="N140" s="65"/>
      <c r="O140" s="65"/>
      <c r="P140" s="65"/>
      <c r="Q140" s="28" t="str">
        <f>VLOOKUP(B140,辅助信息!E:M,9,FALSE)</f>
        <v>ZTWM-CDGS-XS-2024-0181-五冶天府-国道542项目（二批次）</v>
      </c>
      <c r="R140" s="15"/>
    </row>
    <row r="141" hidden="1" spans="2:18">
      <c r="B141" s="28" t="s">
        <v>17</v>
      </c>
      <c r="C141" s="58">
        <v>45662</v>
      </c>
      <c r="D141" s="28" t="str">
        <f>VLOOKUP(B141,辅助信息!E:K,7,FALSE)</f>
        <v>JWDDCD2024101600090</v>
      </c>
      <c r="E141" s="28" t="str">
        <f>VLOOKUP(F141,辅助信息!A:B,2,FALSE)</f>
        <v>螺纹钢</v>
      </c>
      <c r="F141" s="28" t="s">
        <v>28</v>
      </c>
      <c r="G141" s="24">
        <v>8</v>
      </c>
      <c r="H141" s="24" t="e">
        <f>_xlfn._xlws.FILTER(#REF!,#REF!&amp;#REF!&amp;#REF!&amp;#REF!=C141&amp;F141&amp;I141&amp;J141,"未发货")</f>
        <v>#REF!</v>
      </c>
      <c r="I141" s="28" t="str">
        <f>VLOOKUP(B141,辅助信息!E:I,3,FALSE)</f>
        <v>（达州市公共卫生临床医疗中心项目-一标-1号制作房）达州市通川区西外复兴镇公共卫生临床医疗中心项目</v>
      </c>
      <c r="J141" s="28" t="str">
        <f>VLOOKUP(B141,辅助信息!E:I,4,FALSE)</f>
        <v>潘建发</v>
      </c>
      <c r="K141" s="28">
        <f>VLOOKUP(J141,辅助信息!H:I,2,FALSE)</f>
        <v>13658059919</v>
      </c>
      <c r="L141" s="65" t="str">
        <f>VLOOKUP(B141,辅助信息!E:J,6,FALSE)</f>
        <v>提前联系到场规格,一天到场车辆不低于2车</v>
      </c>
      <c r="M141" s="65"/>
      <c r="N141" s="65"/>
      <c r="O141" s="65"/>
      <c r="P141" s="65"/>
      <c r="Q141" s="28" t="str">
        <f>VLOOKUP(B141,辅助信息!E:M,9,FALSE)</f>
        <v>ZTWM-CDGS-XS-2024-0205-五冶钢构-达州市通川区西外复兴镇及临近片区建设项目</v>
      </c>
      <c r="R141" s="15"/>
    </row>
    <row r="142" hidden="1" spans="2:18">
      <c r="B142" s="28" t="s">
        <v>17</v>
      </c>
      <c r="C142" s="58">
        <v>45662</v>
      </c>
      <c r="D142" s="28" t="str">
        <f>VLOOKUP(B142,辅助信息!E:K,7,FALSE)</f>
        <v>JWDDCD2024101600090</v>
      </c>
      <c r="E142" s="28" t="str">
        <f>VLOOKUP(F142,辅助信息!A:B,2,FALSE)</f>
        <v>螺纹钢</v>
      </c>
      <c r="F142" s="28" t="s">
        <v>18</v>
      </c>
      <c r="G142" s="24">
        <v>149</v>
      </c>
      <c r="H142" s="24">
        <v>108</v>
      </c>
      <c r="I142" s="28" t="str">
        <f>VLOOKUP(B142,辅助信息!E:I,3,FALSE)</f>
        <v>（达州市公共卫生临床医疗中心项目-一标-1号制作房）达州市通川区西外复兴镇公共卫生临床医疗中心项目</v>
      </c>
      <c r="J142" s="28" t="str">
        <f>VLOOKUP(B142,辅助信息!E:I,4,FALSE)</f>
        <v>潘建发</v>
      </c>
      <c r="K142" s="28">
        <f>VLOOKUP(J142,辅助信息!H:I,2,FALSE)</f>
        <v>13658059919</v>
      </c>
      <c r="L142" s="66"/>
      <c r="M142" s="65"/>
      <c r="N142" s="65"/>
      <c r="O142" s="65"/>
      <c r="P142" s="65"/>
      <c r="Q142" s="28" t="str">
        <f>VLOOKUP(B142,辅助信息!E:M,9,FALSE)</f>
        <v>ZTWM-CDGS-XS-2024-0205-五冶钢构-达州市通川区西外复兴镇及临近片区建设项目</v>
      </c>
      <c r="R142" s="15"/>
    </row>
    <row r="143" hidden="1" spans="2:18">
      <c r="B143" s="28" t="s">
        <v>17</v>
      </c>
      <c r="C143" s="58">
        <v>45662</v>
      </c>
      <c r="D143" s="28" t="str">
        <f>VLOOKUP(B143,辅助信息!E:K,7,FALSE)</f>
        <v>JWDDCD2024101600090</v>
      </c>
      <c r="E143" s="28" t="str">
        <f>VLOOKUP(F143,辅助信息!A:B,2,FALSE)</f>
        <v>螺纹钢</v>
      </c>
      <c r="F143" s="28" t="s">
        <v>27</v>
      </c>
      <c r="G143" s="24">
        <v>31</v>
      </c>
      <c r="H143" s="24" t="e">
        <f>_xlfn._xlws.FILTER(#REF!,#REF!&amp;#REF!&amp;#REF!&amp;#REF!=C143&amp;F143&amp;I143&amp;J143,"未发货")</f>
        <v>#REF!</v>
      </c>
      <c r="I143" s="28" t="str">
        <f>VLOOKUP(B143,辅助信息!E:I,3,FALSE)</f>
        <v>（达州市公共卫生临床医疗中心项目-一标-1号制作房）达州市通川区西外复兴镇公共卫生临床医疗中心项目</v>
      </c>
      <c r="J143" s="28" t="str">
        <f>VLOOKUP(B143,辅助信息!E:I,4,FALSE)</f>
        <v>潘建发</v>
      </c>
      <c r="K143" s="28">
        <f>VLOOKUP(J143,辅助信息!H:I,2,FALSE)</f>
        <v>13658059919</v>
      </c>
      <c r="L143" s="64"/>
      <c r="M143" s="65"/>
      <c r="N143" s="65"/>
      <c r="O143" s="65"/>
      <c r="P143" s="65"/>
      <c r="Q143" s="28" t="str">
        <f>VLOOKUP(B143,辅助信息!E:M,9,FALSE)</f>
        <v>ZTWM-CDGS-XS-2024-0205-五冶钢构-达州市通川区西外复兴镇及临近片区建设项目</v>
      </c>
      <c r="R143" s="15"/>
    </row>
    <row r="144" hidden="1" spans="2:18">
      <c r="B144" s="28" t="s">
        <v>44</v>
      </c>
      <c r="C144" s="58">
        <v>45662</v>
      </c>
      <c r="D144" s="28" t="str">
        <f>VLOOKUP(B144,辅助信息!E:K,7,FALSE)</f>
        <v>JWDDCD2025060600053</v>
      </c>
      <c r="E144" s="28" t="str">
        <f>VLOOKUP(F144,辅助信息!A:B,2,FALSE)</f>
        <v>盘螺</v>
      </c>
      <c r="F144" s="28" t="s">
        <v>41</v>
      </c>
      <c r="G144" s="24">
        <v>10</v>
      </c>
      <c r="H144" s="24" t="e">
        <f>_xlfn._xlws.FILTER(#REF!,#REF!&amp;#REF!&amp;#REF!&amp;#REF!=C144&amp;F144&amp;I144&amp;J144,"未发货")</f>
        <v>#REF!</v>
      </c>
      <c r="I144" s="28" t="str">
        <f>VLOOKUP(B144,辅助信息!E:I,3,FALSE)</f>
        <v>（华西酒城南）成都市武侯区火车南站西路8号酒城南项目</v>
      </c>
      <c r="J144" s="28" t="str">
        <f>VLOOKUP(B144,辅助信息!E:I,4,FALSE)</f>
        <v>龙耀宇</v>
      </c>
      <c r="K144" s="28">
        <f>VLOOKUP(J144,辅助信息!H:I,2,FALSE)</f>
        <v>18384145895</v>
      </c>
      <c r="L144" s="65" t="str">
        <f>VLOOKUP(B144,辅助信息!E:J,6,FALSE)</f>
        <v>对方卸车</v>
      </c>
      <c r="M144" s="65"/>
      <c r="N144" s="65"/>
      <c r="O144" s="65"/>
      <c r="P144" s="65"/>
      <c r="Q144" s="28" t="str">
        <f>VLOOKUP(B144,辅助信息!E:M,9,FALSE)</f>
        <v>ZTWM-CDGS-XS-2024-0189-华西集采-酒城南项目</v>
      </c>
      <c r="R144" s="15"/>
    </row>
    <row r="145" hidden="1" spans="2:18">
      <c r="B145" s="28" t="s">
        <v>44</v>
      </c>
      <c r="C145" s="58">
        <v>45662</v>
      </c>
      <c r="D145" s="28" t="str">
        <f>VLOOKUP(B145,辅助信息!E:K,7,FALSE)</f>
        <v>JWDDCD2025060600053</v>
      </c>
      <c r="E145" s="28" t="str">
        <f>VLOOKUP(F145,辅助信息!A:B,2,FALSE)</f>
        <v>盘螺</v>
      </c>
      <c r="F145" s="28" t="s">
        <v>26</v>
      </c>
      <c r="G145" s="24">
        <v>10</v>
      </c>
      <c r="H145" s="24" t="e">
        <f>_xlfn._xlws.FILTER(#REF!,#REF!&amp;#REF!&amp;#REF!&amp;#REF!=C145&amp;F145&amp;I145&amp;J145,"未发货")</f>
        <v>#REF!</v>
      </c>
      <c r="I145" s="28" t="str">
        <f>VLOOKUP(B145,辅助信息!E:I,3,FALSE)</f>
        <v>（华西酒城南）成都市武侯区火车南站西路8号酒城南项目</v>
      </c>
      <c r="J145" s="28" t="str">
        <f>VLOOKUP(B145,辅助信息!E:I,4,FALSE)</f>
        <v>龙耀宇</v>
      </c>
      <c r="K145" s="28">
        <f>VLOOKUP(J145,辅助信息!H:I,2,FALSE)</f>
        <v>18384145895</v>
      </c>
      <c r="L145" s="66"/>
      <c r="M145" s="65"/>
      <c r="N145" s="65"/>
      <c r="O145" s="65"/>
      <c r="P145" s="65"/>
      <c r="Q145" s="28" t="str">
        <f>VLOOKUP(B145,辅助信息!E:M,9,FALSE)</f>
        <v>ZTWM-CDGS-XS-2024-0189-华西集采-酒城南项目</v>
      </c>
      <c r="R145" s="15"/>
    </row>
    <row r="146" hidden="1" spans="2:18">
      <c r="B146" s="28" t="s">
        <v>44</v>
      </c>
      <c r="C146" s="58">
        <v>45662</v>
      </c>
      <c r="D146" s="28" t="str">
        <f>VLOOKUP(B146,辅助信息!E:K,7,FALSE)</f>
        <v>JWDDCD2025060600053</v>
      </c>
      <c r="E146" s="28" t="str">
        <f>VLOOKUP(F146,辅助信息!A:B,2,FALSE)</f>
        <v>螺纹钢</v>
      </c>
      <c r="F146" s="28" t="s">
        <v>22</v>
      </c>
      <c r="G146" s="24">
        <v>16</v>
      </c>
      <c r="H146" s="24" t="e">
        <f>_xlfn._xlws.FILTER(#REF!,#REF!&amp;#REF!&amp;#REF!&amp;#REF!=C146&amp;F146&amp;I146&amp;J146,"未发货")</f>
        <v>#REF!</v>
      </c>
      <c r="I146" s="28" t="str">
        <f>VLOOKUP(B146,辅助信息!E:I,3,FALSE)</f>
        <v>（华西酒城南）成都市武侯区火车南站西路8号酒城南项目</v>
      </c>
      <c r="J146" s="28" t="str">
        <f>VLOOKUP(B146,辅助信息!E:I,4,FALSE)</f>
        <v>龙耀宇</v>
      </c>
      <c r="K146" s="28">
        <f>VLOOKUP(J146,辅助信息!H:I,2,FALSE)</f>
        <v>18384145895</v>
      </c>
      <c r="L146" s="64"/>
      <c r="M146" s="65"/>
      <c r="N146" s="65"/>
      <c r="O146" s="65"/>
      <c r="P146" s="65"/>
      <c r="Q146" s="28" t="str">
        <f>VLOOKUP(B146,辅助信息!E:M,9,FALSE)</f>
        <v>ZTWM-CDGS-XS-2024-0189-华西集采-酒城南项目</v>
      </c>
      <c r="R146" s="15"/>
    </row>
    <row r="147" hidden="1" spans="2:18">
      <c r="B147" s="28" t="s">
        <v>31</v>
      </c>
      <c r="C147" s="58">
        <v>45662</v>
      </c>
      <c r="D147" s="28" t="str">
        <f>VLOOKUP(B147,辅助信息!E:K,7,FALSE)</f>
        <v>JWDDCD2024121000136</v>
      </c>
      <c r="E147" s="28" t="str">
        <f>VLOOKUP(F147,辅助信息!A:B,2,FALSE)</f>
        <v>螺纹钢</v>
      </c>
      <c r="F147" s="28" t="s">
        <v>33</v>
      </c>
      <c r="G147" s="24">
        <v>35</v>
      </c>
      <c r="H147" s="24" t="e">
        <f>_xlfn._xlws.FILTER(#REF!,#REF!&amp;#REF!&amp;#REF!&amp;#REF!=C147&amp;F147&amp;I147&amp;J147,"未发货")</f>
        <v>#REF!</v>
      </c>
      <c r="I147" s="28" t="str">
        <f>VLOOKUP(B147,辅助信息!E:I,3,FALSE)</f>
        <v>（四川商建-射洪城乡一体化项目）遂宁市射洪市忠新幼儿园北侧约220米新溪小区</v>
      </c>
      <c r="J147" s="28" t="str">
        <f>VLOOKUP(B147,辅助信息!E:I,4,FALSE)</f>
        <v>柏子刚</v>
      </c>
      <c r="K147" s="28">
        <f>VLOOKUP(J147,辅助信息!H:I,2,FALSE)</f>
        <v>15692885305</v>
      </c>
      <c r="L147" s="65" t="str">
        <f>VLOOKUP(B147,辅助信息!E:J,6,FALSE)</f>
        <v>提前联系到场规格及数量</v>
      </c>
      <c r="M147" s="65"/>
      <c r="N147" s="65"/>
      <c r="O147" s="65"/>
      <c r="P147" s="65"/>
      <c r="Q147" s="28" t="str">
        <f>VLOOKUP(B147,辅助信息!E:M,9,FALSE)</f>
        <v>ZTWM-CDGS-XS-2024-0179-四川商投-射洪城乡一体化建设项目</v>
      </c>
      <c r="R147" s="15"/>
    </row>
    <row r="148" hidden="1" spans="2:18">
      <c r="B148" s="28" t="s">
        <v>31</v>
      </c>
      <c r="C148" s="58">
        <v>45662</v>
      </c>
      <c r="D148" s="28" t="str">
        <f>VLOOKUP(B148,辅助信息!E:K,7,FALSE)</f>
        <v>JWDDCD2024121000136</v>
      </c>
      <c r="E148" s="28" t="str">
        <f>VLOOKUP(F148,辅助信息!A:B,2,FALSE)</f>
        <v>螺纹钢</v>
      </c>
      <c r="F148" s="28" t="s">
        <v>46</v>
      </c>
      <c r="G148" s="24">
        <v>15</v>
      </c>
      <c r="H148" s="24" t="e">
        <f>_xlfn._xlws.FILTER(#REF!,#REF!&amp;#REF!&amp;#REF!&amp;#REF!=C148&amp;F148&amp;I148&amp;J148,"未发货")</f>
        <v>#REF!</v>
      </c>
      <c r="I148" s="28" t="str">
        <f>VLOOKUP(B148,辅助信息!E:I,3,FALSE)</f>
        <v>（四川商建-射洪城乡一体化项目）遂宁市射洪市忠新幼儿园北侧约220米新溪小区</v>
      </c>
      <c r="J148" s="28" t="str">
        <f>VLOOKUP(B148,辅助信息!E:I,4,FALSE)</f>
        <v>柏子刚</v>
      </c>
      <c r="K148" s="28">
        <f>VLOOKUP(J148,辅助信息!H:I,2,FALSE)</f>
        <v>15692885305</v>
      </c>
      <c r="L148" s="66"/>
      <c r="M148" s="65"/>
      <c r="N148" s="65"/>
      <c r="O148" s="65"/>
      <c r="P148" s="65"/>
      <c r="Q148" s="28" t="str">
        <f>VLOOKUP(B148,辅助信息!E:M,9,FALSE)</f>
        <v>ZTWM-CDGS-XS-2024-0179-四川商投-射洪城乡一体化建设项目</v>
      </c>
      <c r="R148" s="15"/>
    </row>
    <row r="149" hidden="1" spans="2:18">
      <c r="B149" s="28" t="s">
        <v>31</v>
      </c>
      <c r="C149" s="58">
        <v>45662</v>
      </c>
      <c r="D149" s="28" t="str">
        <f>VLOOKUP(B149,辅助信息!E:K,7,FALSE)</f>
        <v>JWDDCD2024121000136</v>
      </c>
      <c r="E149" s="28" t="str">
        <f>VLOOKUP(F149,辅助信息!A:B,2,FALSE)</f>
        <v>螺纹钢</v>
      </c>
      <c r="F149" s="28" t="s">
        <v>22</v>
      </c>
      <c r="G149" s="24">
        <v>35</v>
      </c>
      <c r="H149" s="24" t="e">
        <f>_xlfn._xlws.FILTER(#REF!,#REF!&amp;#REF!&amp;#REF!&amp;#REF!=C149&amp;F149&amp;I149&amp;J149,"未发货")</f>
        <v>#REF!</v>
      </c>
      <c r="I149" s="28" t="str">
        <f>VLOOKUP(B149,辅助信息!E:I,3,FALSE)</f>
        <v>（四川商建-射洪城乡一体化项目）遂宁市射洪市忠新幼儿园北侧约220米新溪小区</v>
      </c>
      <c r="J149" s="28" t="str">
        <f>VLOOKUP(B149,辅助信息!E:I,4,FALSE)</f>
        <v>柏子刚</v>
      </c>
      <c r="K149" s="28">
        <f>VLOOKUP(J149,辅助信息!H:I,2,FALSE)</f>
        <v>15692885305</v>
      </c>
      <c r="L149" s="64"/>
      <c r="M149" s="65"/>
      <c r="N149" s="65"/>
      <c r="O149" s="65"/>
      <c r="P149" s="65"/>
      <c r="Q149" s="28" t="str">
        <f>VLOOKUP(B149,辅助信息!E:M,9,FALSE)</f>
        <v>ZTWM-CDGS-XS-2024-0179-四川商投-射洪城乡一体化建设项目</v>
      </c>
      <c r="R149" s="15"/>
    </row>
    <row r="150" hidden="1" spans="2:18">
      <c r="B150" s="28" t="s">
        <v>50</v>
      </c>
      <c r="C150" s="58">
        <v>45662</v>
      </c>
      <c r="D150" s="28" t="str">
        <f>VLOOKUP(B150,辅助信息!E:K,7,FALSE)</f>
        <v>JWDDCD2024102400111</v>
      </c>
      <c r="E150" s="28" t="str">
        <f>VLOOKUP(F150,辅助信息!A:B,2,FALSE)</f>
        <v>高线</v>
      </c>
      <c r="F150" s="28" t="s">
        <v>51</v>
      </c>
      <c r="G150" s="24">
        <v>2</v>
      </c>
      <c r="H150" s="24" t="e">
        <f>_xlfn._xlws.FILTER(#REF!,#REF!&amp;#REF!&amp;#REF!&amp;#REF!=C150&amp;F150&amp;I150&amp;J150,"未发货")</f>
        <v>#REF!</v>
      </c>
      <c r="I150" s="28" t="str">
        <f>VLOOKUP(B150,辅助信息!E:I,3,FALSE)</f>
        <v>（五冶达州国道542项目-一工区路基四工段）人社社保就业服务窗口达州市达川区石梯镇愉活社区村民委员会</v>
      </c>
      <c r="J150" s="28" t="str">
        <f>VLOOKUP(B150,辅助信息!E:I,4,FALSE)</f>
        <v>杨勇</v>
      </c>
      <c r="K150" s="28">
        <f>VLOOKUP(J150,辅助信息!H:I,2,FALSE)</f>
        <v>18398563998</v>
      </c>
      <c r="L150" s="65" t="str">
        <f>VLOOKUP(B150,辅助信息!E:J,6,FALSE)</f>
        <v>五冶建设送货单,送货车型13米,装货前联系收货人核实到场规格,没提前告知进场规格现场不给予接收</v>
      </c>
      <c r="M150" s="65"/>
      <c r="N150" s="65"/>
      <c r="O150" s="65"/>
      <c r="P150" s="65"/>
      <c r="Q150" s="28" t="str">
        <f>VLOOKUP(B150,辅助信息!E:M,9,FALSE)</f>
        <v>ZTWM-CDGS-XS-2024-0181-五冶天府-国道542项目（二批次）</v>
      </c>
      <c r="R150" s="15"/>
    </row>
    <row r="151" hidden="1" spans="2:18">
      <c r="B151" s="28" t="s">
        <v>50</v>
      </c>
      <c r="C151" s="58">
        <v>45662</v>
      </c>
      <c r="D151" s="28" t="str">
        <f>VLOOKUP(B151,辅助信息!E:K,7,FALSE)</f>
        <v>JWDDCD2024102400111</v>
      </c>
      <c r="E151" s="28" t="str">
        <f>VLOOKUP(F151,辅助信息!A:B,2,FALSE)</f>
        <v>螺纹钢</v>
      </c>
      <c r="F151" s="28" t="s">
        <v>32</v>
      </c>
      <c r="G151" s="24">
        <v>12</v>
      </c>
      <c r="H151" s="24" t="e">
        <f>_xlfn._xlws.FILTER(#REF!,#REF!&amp;#REF!&amp;#REF!&amp;#REF!=C151&amp;F151&amp;I151&amp;J151,"未发货")</f>
        <v>#REF!</v>
      </c>
      <c r="I151" s="28" t="str">
        <f>VLOOKUP(B151,辅助信息!E:I,3,FALSE)</f>
        <v>（五冶达州国道542项目-一工区路基四工段）人社社保就业服务窗口达州市达川区石梯镇愉活社区村民委员会</v>
      </c>
      <c r="J151" s="28" t="str">
        <f>VLOOKUP(B151,辅助信息!E:I,4,FALSE)</f>
        <v>杨勇</v>
      </c>
      <c r="K151" s="28">
        <f>VLOOKUP(J151,辅助信息!H:I,2,FALSE)</f>
        <v>18398563998</v>
      </c>
      <c r="L151" s="66"/>
      <c r="M151" s="65"/>
      <c r="N151" s="65"/>
      <c r="O151" s="65"/>
      <c r="P151" s="65"/>
      <c r="Q151" s="28" t="str">
        <f>VLOOKUP(B151,辅助信息!E:M,9,FALSE)</f>
        <v>ZTWM-CDGS-XS-2024-0181-五冶天府-国道542项目（二批次）</v>
      </c>
      <c r="R151" s="15"/>
    </row>
    <row r="152" hidden="1" spans="2:18">
      <c r="B152" s="28" t="s">
        <v>50</v>
      </c>
      <c r="C152" s="58">
        <v>45662</v>
      </c>
      <c r="D152" s="28" t="str">
        <f>VLOOKUP(B152,辅助信息!E:K,7,FALSE)</f>
        <v>JWDDCD2024102400111</v>
      </c>
      <c r="E152" s="28" t="str">
        <f>VLOOKUP(F152,辅助信息!A:B,2,FALSE)</f>
        <v>螺纹钢</v>
      </c>
      <c r="F152" s="28" t="s">
        <v>52</v>
      </c>
      <c r="G152" s="24">
        <v>21</v>
      </c>
      <c r="H152" s="24" t="e">
        <f>_xlfn._xlws.FILTER(#REF!,#REF!&amp;#REF!&amp;#REF!&amp;#REF!=C152&amp;F152&amp;I152&amp;J152,"未发货")</f>
        <v>#REF!</v>
      </c>
      <c r="I152" s="28" t="str">
        <f>VLOOKUP(B152,辅助信息!E:I,3,FALSE)</f>
        <v>（五冶达州国道542项目-一工区路基四工段）人社社保就业服务窗口达州市达川区石梯镇愉活社区村民委员会</v>
      </c>
      <c r="J152" s="28" t="str">
        <f>VLOOKUP(B152,辅助信息!E:I,4,FALSE)</f>
        <v>杨勇</v>
      </c>
      <c r="K152" s="28">
        <f>VLOOKUP(J152,辅助信息!H:I,2,FALSE)</f>
        <v>18398563998</v>
      </c>
      <c r="L152" s="64"/>
      <c r="M152" s="65"/>
      <c r="N152" s="65"/>
      <c r="O152" s="65"/>
      <c r="P152" s="65"/>
      <c r="Q152" s="28" t="str">
        <f>VLOOKUP(B152,辅助信息!E:M,9,FALSE)</f>
        <v>ZTWM-CDGS-XS-2024-0181-五冶天府-国道542项目（二批次）</v>
      </c>
      <c r="R152" s="15"/>
    </row>
    <row r="153" hidden="1" spans="2:18">
      <c r="B153" s="28" t="s">
        <v>29</v>
      </c>
      <c r="C153" s="58">
        <v>45662</v>
      </c>
      <c r="D153" s="28" t="str">
        <f>VLOOKUP(B153,辅助信息!E:K,7,FALSE)</f>
        <v>JWDDCD2024102400111</v>
      </c>
      <c r="E153" s="28" t="str">
        <f>VLOOKUP(F153,辅助信息!A:B,2,FALSE)</f>
        <v>高线</v>
      </c>
      <c r="F153" s="28" t="s">
        <v>53</v>
      </c>
      <c r="G153" s="24">
        <v>70</v>
      </c>
      <c r="H153" s="24" t="e">
        <f>_xlfn._xlws.FILTER(#REF!,#REF!&amp;#REF!&amp;#REF!&amp;#REF!=C153&amp;F153&amp;I153&amp;J153,"未发货")</f>
        <v>#REF!</v>
      </c>
      <c r="I153" s="28" t="str">
        <f>VLOOKUP(B153,辅助信息!E:I,3,FALSE)</f>
        <v>（五冶达州国道542项目-二工区黄家湾隧道工段）四川省达州市达川区赵固镇黄家坡</v>
      </c>
      <c r="J153" s="28" t="str">
        <f>VLOOKUP(B153,辅助信息!E:I,4,FALSE)</f>
        <v>罗永方</v>
      </c>
      <c r="K153" s="28">
        <f>VLOOKUP(J153,辅助信息!H:I,2,FALSE)</f>
        <v>13551450899</v>
      </c>
      <c r="L153" s="65" t="str">
        <f>VLOOKUP(B153,辅助信息!E:J,6,FALSE)</f>
        <v>五冶建设送货单,4份材质书,送货车型9.6米,装货前联系收货人核实到场规格,没提前告知进场规格现场不给予接收</v>
      </c>
      <c r="M153" s="65"/>
      <c r="N153" s="65"/>
      <c r="O153" s="65"/>
      <c r="P153" s="65"/>
      <c r="Q153" s="28" t="str">
        <f>VLOOKUP(B153,辅助信息!E:M,9,FALSE)</f>
        <v>ZTWM-CDGS-XS-2024-0181-五冶天府-国道542项目（二批次）</v>
      </c>
      <c r="R153" s="15"/>
    </row>
    <row r="154" hidden="1" spans="2:18">
      <c r="B154" s="28" t="s">
        <v>29</v>
      </c>
      <c r="C154" s="58">
        <v>45662</v>
      </c>
      <c r="D154" s="28" t="str">
        <f>VLOOKUP(B154,辅助信息!E:K,7,FALSE)</f>
        <v>JWDDCD2024102400111</v>
      </c>
      <c r="E154" s="28" t="str">
        <f>VLOOKUP(F154,辅助信息!A:B,2,FALSE)</f>
        <v>螺纹钢</v>
      </c>
      <c r="F154" s="28" t="s">
        <v>28</v>
      </c>
      <c r="G154" s="24">
        <v>70</v>
      </c>
      <c r="H154" s="24" t="e">
        <f>_xlfn._xlws.FILTER(#REF!,#REF!&amp;#REF!&amp;#REF!&amp;#REF!=C154&amp;F154&amp;I154&amp;J154,"未发货")</f>
        <v>#REF!</v>
      </c>
      <c r="I154" s="28" t="str">
        <f>VLOOKUP(B154,辅助信息!E:I,3,FALSE)</f>
        <v>（五冶达州国道542项目-二工区黄家湾隧道工段）四川省达州市达川区赵固镇黄家坡</v>
      </c>
      <c r="J154" s="28" t="str">
        <f>VLOOKUP(B154,辅助信息!E:I,4,FALSE)</f>
        <v>罗永方</v>
      </c>
      <c r="K154" s="28">
        <f>VLOOKUP(J154,辅助信息!H:I,2,FALSE)</f>
        <v>13551450899</v>
      </c>
      <c r="L154" s="64"/>
      <c r="M154" s="65"/>
      <c r="N154" s="65"/>
      <c r="O154" s="65"/>
      <c r="P154" s="65"/>
      <c r="Q154" s="28" t="str">
        <f>VLOOKUP(B154,辅助信息!E:M,9,FALSE)</f>
        <v>ZTWM-CDGS-XS-2024-0181-五冶天府-国道542项目（二批次）</v>
      </c>
      <c r="R154" s="15"/>
    </row>
    <row r="155" hidden="1" spans="2:18">
      <c r="B155" s="28" t="s">
        <v>54</v>
      </c>
      <c r="C155" s="58">
        <v>45662</v>
      </c>
      <c r="D155" s="28" t="str">
        <f>VLOOKUP(B155,辅助信息!E:K,7,FALSE)</f>
        <v>JWDDCD2024102400111</v>
      </c>
      <c r="E155" s="28" t="str">
        <f>VLOOKUP(F155,辅助信息!A:B,2,FALSE)</f>
        <v>螺纹钢</v>
      </c>
      <c r="F155" s="28" t="s">
        <v>32</v>
      </c>
      <c r="G155" s="24">
        <v>15</v>
      </c>
      <c r="H155" s="24" t="e">
        <f>_xlfn._xlws.FILTER(#REF!,#REF!&amp;#REF!&amp;#REF!&amp;#REF!=C155&amp;F155&amp;I155&amp;J155,"未发货")</f>
        <v>#REF!</v>
      </c>
      <c r="I155" s="28" t="str">
        <f>VLOOKUP(B155,辅助信息!E:I,3,FALSE)</f>
        <v>（五冶达州国道542项目-二工区巴河特大桥工段-5号墩）四川省达州市达川区石梯镇固家村村民委员会</v>
      </c>
      <c r="J155" s="28" t="str">
        <f>VLOOKUP(B155,辅助信息!E:I,4,FALSE)</f>
        <v>谭福中</v>
      </c>
      <c r="K155" s="28">
        <f>VLOOKUP(J155,辅助信息!H:I,2,FALSE)</f>
        <v>15828538619</v>
      </c>
      <c r="L155" s="65" t="str">
        <f>VLOOKUP(B155,辅助信息!E:J,6,FALSE)</f>
        <v>五冶建设送货单,4份材质书,送货车型13米,装货前联系收货人核实到场规格,没提前告知进场规格现场不给予接收</v>
      </c>
      <c r="M155" s="65"/>
      <c r="N155" s="65"/>
      <c r="O155" s="65"/>
      <c r="P155" s="65"/>
      <c r="Q155" s="28" t="str">
        <f>VLOOKUP(B155,辅助信息!E:M,9,FALSE)</f>
        <v>ZTWM-CDGS-XS-2024-0181-五冶天府-国道542项目（二批次）</v>
      </c>
      <c r="R155" s="15"/>
    </row>
    <row r="156" hidden="1" spans="2:18">
      <c r="B156" s="28" t="s">
        <v>54</v>
      </c>
      <c r="C156" s="58">
        <v>45662</v>
      </c>
      <c r="D156" s="28" t="str">
        <f>VLOOKUP(B156,辅助信息!E:K,7,FALSE)</f>
        <v>JWDDCD2024102400111</v>
      </c>
      <c r="E156" s="28" t="str">
        <f>VLOOKUP(F156,辅助信息!A:B,2,FALSE)</f>
        <v>螺纹钢</v>
      </c>
      <c r="F156" s="28" t="s">
        <v>33</v>
      </c>
      <c r="G156" s="24">
        <v>60</v>
      </c>
      <c r="H156" s="24" t="e">
        <f>_xlfn._xlws.FILTER(#REF!,#REF!&amp;#REF!&amp;#REF!&amp;#REF!=C156&amp;F156&amp;I156&amp;J156,"未发货")</f>
        <v>#REF!</v>
      </c>
      <c r="I156" s="28" t="str">
        <f>VLOOKUP(B156,辅助信息!E:I,3,FALSE)</f>
        <v>（五冶达州国道542项目-二工区巴河特大桥工段-5号墩）四川省达州市达川区石梯镇固家村村民委员会</v>
      </c>
      <c r="J156" s="28" t="str">
        <f>VLOOKUP(B156,辅助信息!E:I,4,FALSE)</f>
        <v>谭福中</v>
      </c>
      <c r="K156" s="28">
        <f>VLOOKUP(J156,辅助信息!H:I,2,FALSE)</f>
        <v>15828538619</v>
      </c>
      <c r="L156" s="66"/>
      <c r="M156" s="65"/>
      <c r="N156" s="65"/>
      <c r="O156" s="65"/>
      <c r="P156" s="65"/>
      <c r="Q156" s="28" t="str">
        <f>VLOOKUP(B156,辅助信息!E:M,9,FALSE)</f>
        <v>ZTWM-CDGS-XS-2024-0181-五冶天府-国道542项目（二批次）</v>
      </c>
      <c r="R156" s="15"/>
    </row>
    <row r="157" hidden="1" spans="2:18">
      <c r="B157" s="28" t="s">
        <v>54</v>
      </c>
      <c r="C157" s="58">
        <v>45662</v>
      </c>
      <c r="D157" s="28" t="str">
        <f>VLOOKUP(B157,辅助信息!E:K,7,FALSE)</f>
        <v>JWDDCD2024102400111</v>
      </c>
      <c r="E157" s="28" t="str">
        <f>VLOOKUP(F157,辅助信息!A:B,2,FALSE)</f>
        <v>螺纹钢</v>
      </c>
      <c r="F157" s="28" t="s">
        <v>28</v>
      </c>
      <c r="G157" s="24">
        <v>15</v>
      </c>
      <c r="H157" s="24" t="e">
        <f>_xlfn._xlws.FILTER(#REF!,#REF!&amp;#REF!&amp;#REF!&amp;#REF!=C157&amp;F157&amp;I157&amp;J157,"未发货")</f>
        <v>#REF!</v>
      </c>
      <c r="I157" s="28" t="str">
        <f>VLOOKUP(B157,辅助信息!E:I,3,FALSE)</f>
        <v>（五冶达州国道542项目-二工区巴河特大桥工段-5号墩）四川省达州市达川区石梯镇固家村村民委员会</v>
      </c>
      <c r="J157" s="28" t="str">
        <f>VLOOKUP(B157,辅助信息!E:I,4,FALSE)</f>
        <v>谭福中</v>
      </c>
      <c r="K157" s="28">
        <f>VLOOKUP(J157,辅助信息!H:I,2,FALSE)</f>
        <v>15828538619</v>
      </c>
      <c r="L157" s="64"/>
      <c r="M157" s="65"/>
      <c r="N157" s="65"/>
      <c r="O157" s="65"/>
      <c r="P157" s="65"/>
      <c r="Q157" s="28" t="str">
        <f>VLOOKUP(B157,辅助信息!E:M,9,FALSE)</f>
        <v>ZTWM-CDGS-XS-2024-0181-五冶天府-国道542项目（二批次）</v>
      </c>
      <c r="R157" s="15"/>
    </row>
    <row r="158" hidden="1" spans="1:18">
      <c r="A158" s="45" t="s">
        <v>55</v>
      </c>
      <c r="B158" s="28" t="s">
        <v>56</v>
      </c>
      <c r="C158" s="58">
        <v>45662</v>
      </c>
      <c r="D158" s="28" t="str">
        <f>VLOOKUP(B158,辅助信息!E:K,7,FALSE)</f>
        <v>JWDDCD2025052800131</v>
      </c>
      <c r="E158" s="28" t="str">
        <f>VLOOKUP(F158,辅助信息!A:B,2,FALSE)</f>
        <v>高线</v>
      </c>
      <c r="F158" s="28" t="s">
        <v>57</v>
      </c>
      <c r="G158" s="24">
        <v>6</v>
      </c>
      <c r="H158" s="24" t="e">
        <f>_xlfn._xlws.FILTER(#REF!,#REF!&amp;#REF!&amp;#REF!&amp;#REF!=C158&amp;F158&amp;I158&amp;J158,"未发货")</f>
        <v>#REF!</v>
      </c>
      <c r="I158" s="28" t="str">
        <f>VLOOKUP(B158,辅助信息!E:I,3,FALSE)</f>
        <v>（商投建工达州中医药科技园-4工区-7号楼）达州市通川区达州中医药职业学院犀牛大道北段</v>
      </c>
      <c r="J158" s="28" t="str">
        <f>VLOOKUP(B158,辅助信息!E:I,4,FALSE)</f>
        <v>张扬</v>
      </c>
      <c r="K158" s="28">
        <f>VLOOKUP(J158,辅助信息!H:I,2,FALSE)</f>
        <v>18381904567</v>
      </c>
      <c r="L158" s="65" t="str">
        <f>VLOOKUP(B158,辅助信息!E:J,6,FALSE)</f>
        <v>控制炉批号！多了现场不收！,优先安排达钢,提前联系到场规格及数量</v>
      </c>
      <c r="M158" s="65"/>
      <c r="N158" s="65"/>
      <c r="O158" s="65"/>
      <c r="P158" s="65"/>
      <c r="Q158" s="28" t="str">
        <f>VLOOKUP(B158,辅助信息!E:M,9,FALSE)</f>
        <v>ZTWM-CDGS-XS-2024-0134-商投建工达州中医药科技成果示范园项目</v>
      </c>
      <c r="R158" s="15"/>
    </row>
    <row r="159" hidden="1" spans="2:18">
      <c r="B159" s="28" t="s">
        <v>56</v>
      </c>
      <c r="C159" s="58">
        <v>45662</v>
      </c>
      <c r="D159" s="28" t="str">
        <f>VLOOKUP(B159,辅助信息!E:K,7,FALSE)</f>
        <v>JWDDCD2025052800131</v>
      </c>
      <c r="E159" s="28" t="str">
        <f>VLOOKUP(F159,辅助信息!A:B,2,FALSE)</f>
        <v>盘螺</v>
      </c>
      <c r="F159" s="28" t="s">
        <v>49</v>
      </c>
      <c r="G159" s="24">
        <v>9</v>
      </c>
      <c r="H159" s="24" t="e">
        <f>_xlfn._xlws.FILTER(#REF!,#REF!&amp;#REF!&amp;#REF!&amp;#REF!=C159&amp;F159&amp;I159&amp;J159,"未发货")</f>
        <v>#REF!</v>
      </c>
      <c r="I159" s="28" t="str">
        <f>VLOOKUP(B159,辅助信息!E:I,3,FALSE)</f>
        <v>（商投建工达州中医药科技园-4工区-7号楼）达州市通川区达州中医药职业学院犀牛大道北段</v>
      </c>
      <c r="J159" s="28" t="str">
        <f>VLOOKUP(B159,辅助信息!E:I,4,FALSE)</f>
        <v>张扬</v>
      </c>
      <c r="K159" s="28">
        <f>VLOOKUP(J159,辅助信息!H:I,2,FALSE)</f>
        <v>18381904567</v>
      </c>
      <c r="L159" s="66"/>
      <c r="M159" s="65"/>
      <c r="N159" s="65"/>
      <c r="O159" s="65"/>
      <c r="P159" s="65"/>
      <c r="Q159" s="28" t="str">
        <f>VLOOKUP(B159,辅助信息!E:M,9,FALSE)</f>
        <v>ZTWM-CDGS-XS-2024-0134-商投建工达州中医药科技成果示范园项目</v>
      </c>
      <c r="R159" s="15"/>
    </row>
    <row r="160" hidden="1" spans="2:18">
      <c r="B160" s="28" t="s">
        <v>56</v>
      </c>
      <c r="C160" s="58">
        <v>45662</v>
      </c>
      <c r="D160" s="28" t="str">
        <f>VLOOKUP(B160,辅助信息!E:K,7,FALSE)</f>
        <v>JWDDCD2025052800131</v>
      </c>
      <c r="E160" s="28" t="str">
        <f>VLOOKUP(F160,辅助信息!A:B,2,FALSE)</f>
        <v>螺纹钢</v>
      </c>
      <c r="F160" s="28" t="s">
        <v>30</v>
      </c>
      <c r="G160" s="24">
        <v>3</v>
      </c>
      <c r="H160" s="24" t="e">
        <f>_xlfn._xlws.FILTER(#REF!,#REF!&amp;#REF!&amp;#REF!&amp;#REF!=C160&amp;F160&amp;I160&amp;J160,"未发货")</f>
        <v>#REF!</v>
      </c>
      <c r="I160" s="28" t="str">
        <f>VLOOKUP(B160,辅助信息!E:I,3,FALSE)</f>
        <v>（商投建工达州中医药科技园-4工区-7号楼）达州市通川区达州中医药职业学院犀牛大道北段</v>
      </c>
      <c r="J160" s="28" t="str">
        <f>VLOOKUP(B160,辅助信息!E:I,4,FALSE)</f>
        <v>张扬</v>
      </c>
      <c r="K160" s="28">
        <f>VLOOKUP(J160,辅助信息!H:I,2,FALSE)</f>
        <v>18381904567</v>
      </c>
      <c r="L160" s="66"/>
      <c r="M160" s="65"/>
      <c r="N160" s="65"/>
      <c r="O160" s="65"/>
      <c r="P160" s="65"/>
      <c r="Q160" s="28" t="str">
        <f>VLOOKUP(B160,辅助信息!E:M,9,FALSE)</f>
        <v>ZTWM-CDGS-XS-2024-0134-商投建工达州中医药科技成果示范园项目</v>
      </c>
      <c r="R160" s="15"/>
    </row>
    <row r="161" hidden="1" spans="2:18">
      <c r="B161" s="28" t="s">
        <v>56</v>
      </c>
      <c r="C161" s="58">
        <v>45662</v>
      </c>
      <c r="D161" s="28" t="str">
        <f>VLOOKUP(B161,辅助信息!E:K,7,FALSE)</f>
        <v>JWDDCD2025052800131</v>
      </c>
      <c r="E161" s="28" t="str">
        <f>VLOOKUP(F161,辅助信息!A:B,2,FALSE)</f>
        <v>螺纹钢</v>
      </c>
      <c r="F161" s="28" t="s">
        <v>28</v>
      </c>
      <c r="G161" s="24">
        <v>15</v>
      </c>
      <c r="H161" s="24" t="e">
        <f>_xlfn._xlws.FILTER(#REF!,#REF!&amp;#REF!&amp;#REF!&amp;#REF!=C161&amp;F161&amp;I161&amp;J161,"未发货")</f>
        <v>#REF!</v>
      </c>
      <c r="I161" s="28" t="str">
        <f>VLOOKUP(B161,辅助信息!E:I,3,FALSE)</f>
        <v>（商投建工达州中医药科技园-4工区-7号楼）达州市通川区达州中医药职业学院犀牛大道北段</v>
      </c>
      <c r="J161" s="28" t="str">
        <f>VLOOKUP(B161,辅助信息!E:I,4,FALSE)</f>
        <v>张扬</v>
      </c>
      <c r="K161" s="28">
        <f>VLOOKUP(J161,辅助信息!H:I,2,FALSE)</f>
        <v>18381904567</v>
      </c>
      <c r="L161" s="66"/>
      <c r="M161" s="65"/>
      <c r="N161" s="65"/>
      <c r="O161" s="65"/>
      <c r="P161" s="65"/>
      <c r="Q161" s="28" t="str">
        <f>VLOOKUP(B161,辅助信息!E:M,9,FALSE)</f>
        <v>ZTWM-CDGS-XS-2024-0134-商投建工达州中医药科技成果示范园项目</v>
      </c>
      <c r="R161" s="15"/>
    </row>
    <row r="162" hidden="1" spans="2:18">
      <c r="B162" s="28" t="s">
        <v>56</v>
      </c>
      <c r="C162" s="58">
        <v>45662</v>
      </c>
      <c r="D162" s="28" t="str">
        <f>VLOOKUP(B162,辅助信息!E:K,7,FALSE)</f>
        <v>JWDDCD2025052800131</v>
      </c>
      <c r="E162" s="28" t="str">
        <f>VLOOKUP(F162,辅助信息!A:B,2,FALSE)</f>
        <v>螺纹钢</v>
      </c>
      <c r="F162" s="28" t="s">
        <v>21</v>
      </c>
      <c r="G162" s="24">
        <v>6</v>
      </c>
      <c r="H162" s="24" t="e">
        <f>_xlfn._xlws.FILTER(#REF!,#REF!&amp;#REF!&amp;#REF!&amp;#REF!=C162&amp;F162&amp;I162&amp;J162,"未发货")</f>
        <v>#REF!</v>
      </c>
      <c r="I162" s="28" t="str">
        <f>VLOOKUP(B162,辅助信息!E:I,3,FALSE)</f>
        <v>（商投建工达州中医药科技园-4工区-7号楼）达州市通川区达州中医药职业学院犀牛大道北段</v>
      </c>
      <c r="J162" s="28" t="str">
        <f>VLOOKUP(B162,辅助信息!E:I,4,FALSE)</f>
        <v>张扬</v>
      </c>
      <c r="K162" s="28">
        <f>VLOOKUP(J162,辅助信息!H:I,2,FALSE)</f>
        <v>18381904567</v>
      </c>
      <c r="L162" s="66"/>
      <c r="M162" s="65"/>
      <c r="N162" s="65"/>
      <c r="O162" s="65"/>
      <c r="P162" s="65"/>
      <c r="Q162" s="28" t="str">
        <f>VLOOKUP(B162,辅助信息!E:M,9,FALSE)</f>
        <v>ZTWM-CDGS-XS-2024-0134-商投建工达州中医药科技成果示范园项目</v>
      </c>
      <c r="R162" s="15"/>
    </row>
    <row r="163" hidden="1" spans="2:18">
      <c r="B163" s="28" t="s">
        <v>56</v>
      </c>
      <c r="C163" s="58">
        <v>45662</v>
      </c>
      <c r="D163" s="28" t="str">
        <f>VLOOKUP(B163,辅助信息!E:K,7,FALSE)</f>
        <v>JWDDCD2025052800131</v>
      </c>
      <c r="E163" s="28" t="str">
        <f>VLOOKUP(F163,辅助信息!A:B,2,FALSE)</f>
        <v>螺纹钢</v>
      </c>
      <c r="F163" s="28" t="s">
        <v>58</v>
      </c>
      <c r="G163" s="24">
        <v>27</v>
      </c>
      <c r="H163" s="24" t="e">
        <f>_xlfn._xlws.FILTER(#REF!,#REF!&amp;#REF!&amp;#REF!&amp;#REF!=C163&amp;F163&amp;I163&amp;J163,"未发货")</f>
        <v>#REF!</v>
      </c>
      <c r="I163" s="28" t="str">
        <f>VLOOKUP(B163,辅助信息!E:I,3,FALSE)</f>
        <v>（商投建工达州中医药科技园-4工区-7号楼）达州市通川区达州中医药职业学院犀牛大道北段</v>
      </c>
      <c r="J163" s="28" t="str">
        <f>VLOOKUP(B163,辅助信息!E:I,4,FALSE)</f>
        <v>张扬</v>
      </c>
      <c r="K163" s="28">
        <f>VLOOKUP(J163,辅助信息!H:I,2,FALSE)</f>
        <v>18381904567</v>
      </c>
      <c r="L163" s="66"/>
      <c r="M163" s="65"/>
      <c r="N163" s="65"/>
      <c r="O163" s="65"/>
      <c r="P163" s="65"/>
      <c r="Q163" s="28" t="str">
        <f>VLOOKUP(B163,辅助信息!E:M,9,FALSE)</f>
        <v>ZTWM-CDGS-XS-2024-0134-商投建工达州中医药科技成果示范园项目</v>
      </c>
      <c r="R163" s="15"/>
    </row>
    <row r="164" hidden="1" spans="2:18">
      <c r="B164" s="28" t="s">
        <v>56</v>
      </c>
      <c r="C164" s="58">
        <v>45662</v>
      </c>
      <c r="D164" s="28" t="str">
        <f>VLOOKUP(B164,辅助信息!E:K,7,FALSE)</f>
        <v>JWDDCD2025052800131</v>
      </c>
      <c r="E164" s="28" t="str">
        <f>VLOOKUP(F164,辅助信息!A:B,2,FALSE)</f>
        <v>螺纹钢</v>
      </c>
      <c r="F164" s="28" t="s">
        <v>46</v>
      </c>
      <c r="G164" s="24">
        <v>9</v>
      </c>
      <c r="H164" s="24" t="e">
        <f>_xlfn._xlws.FILTER(#REF!,#REF!&amp;#REF!&amp;#REF!&amp;#REF!=C164&amp;F164&amp;I164&amp;J164,"未发货")</f>
        <v>#REF!</v>
      </c>
      <c r="I164" s="28" t="str">
        <f>VLOOKUP(B164,辅助信息!E:I,3,FALSE)</f>
        <v>（商投建工达州中医药科技园-4工区-7号楼）达州市通川区达州中医药职业学院犀牛大道北段</v>
      </c>
      <c r="J164" s="28" t="str">
        <f>VLOOKUP(B164,辅助信息!E:I,4,FALSE)</f>
        <v>张扬</v>
      </c>
      <c r="K164" s="28">
        <f>VLOOKUP(J164,辅助信息!H:I,2,FALSE)</f>
        <v>18381904567</v>
      </c>
      <c r="L164" s="66"/>
      <c r="M164" s="65"/>
      <c r="N164" s="65"/>
      <c r="O164" s="65"/>
      <c r="P164" s="65"/>
      <c r="Q164" s="28" t="str">
        <f>VLOOKUP(B164,辅助信息!E:M,9,FALSE)</f>
        <v>ZTWM-CDGS-XS-2024-0134-商投建工达州中医药科技成果示范园项目</v>
      </c>
      <c r="R164" s="15"/>
    </row>
    <row r="165" hidden="1" spans="2:18">
      <c r="B165" s="28" t="s">
        <v>56</v>
      </c>
      <c r="C165" s="58">
        <v>45662</v>
      </c>
      <c r="D165" s="28" t="str">
        <f>VLOOKUP(B165,辅助信息!E:K,7,FALSE)</f>
        <v>JWDDCD2025052800131</v>
      </c>
      <c r="E165" s="28" t="str">
        <f>VLOOKUP(F165,辅助信息!A:B,2,FALSE)</f>
        <v>螺纹钢</v>
      </c>
      <c r="F165" s="28" t="s">
        <v>22</v>
      </c>
      <c r="G165" s="24">
        <v>12</v>
      </c>
      <c r="H165" s="24" t="e">
        <f>_xlfn._xlws.FILTER(#REF!,#REF!&amp;#REF!&amp;#REF!&amp;#REF!=C165&amp;F165&amp;I165&amp;J165,"未发货")</f>
        <v>#REF!</v>
      </c>
      <c r="I165" s="28" t="str">
        <f>VLOOKUP(B165,辅助信息!E:I,3,FALSE)</f>
        <v>（商投建工达州中医药科技园-4工区-7号楼）达州市通川区达州中医药职业学院犀牛大道北段</v>
      </c>
      <c r="J165" s="28" t="str">
        <f>VLOOKUP(B165,辅助信息!E:I,4,FALSE)</f>
        <v>张扬</v>
      </c>
      <c r="K165" s="28">
        <f>VLOOKUP(J165,辅助信息!H:I,2,FALSE)</f>
        <v>18381904567</v>
      </c>
      <c r="L165" s="64"/>
      <c r="M165" s="65"/>
      <c r="N165" s="65"/>
      <c r="O165" s="65"/>
      <c r="P165" s="65"/>
      <c r="Q165" s="28" t="str">
        <f>VLOOKUP(B165,辅助信息!E:M,9,FALSE)</f>
        <v>ZTWM-CDGS-XS-2024-0134-商投建工达州中医药科技成果示范园项目</v>
      </c>
      <c r="R165" s="15"/>
    </row>
    <row r="166" hidden="1" spans="2:18">
      <c r="B166" s="28" t="s">
        <v>59</v>
      </c>
      <c r="C166" s="58">
        <v>45665</v>
      </c>
      <c r="D166" s="28" t="str">
        <f>VLOOKUP(B166,辅助信息!E:K,7,FALSE)</f>
        <v>JWDDCD2025051000019</v>
      </c>
      <c r="E166" s="28" t="str">
        <f>VLOOKUP(F166,辅助信息!A:B,2,FALSE)</f>
        <v>盘螺</v>
      </c>
      <c r="F166" s="28" t="s">
        <v>49</v>
      </c>
      <c r="G166" s="24">
        <v>35</v>
      </c>
      <c r="H166" s="24" t="e">
        <f>_xlfn._xlws.FILTER(#REF!,#REF!&amp;#REF!&amp;#REF!&amp;#REF!=C166&amp;F166&amp;I166&amp;J166,"未发货")</f>
        <v>#REF!</v>
      </c>
      <c r="I166" s="28" t="str">
        <f>VLOOKUP(B166,辅助信息!E:I,3,FALSE)</f>
        <v>(五冶钢构医学科学产业园建设项目房建二部-三标（1-2）)四川省南充市顺庆区搬罾街道学府大道二段</v>
      </c>
      <c r="J166" s="28" t="str">
        <f>VLOOKUP(B166,辅助信息!E:I,4,FALSE)</f>
        <v>安南</v>
      </c>
      <c r="K166" s="28">
        <f>VLOOKUP(J166,辅助信息!H:I,2,FALSE)</f>
        <v>19950525030</v>
      </c>
      <c r="L166" s="65" t="str">
        <f>VLOOKUP(B166,辅助信息!E:J,6,FALSE)</f>
        <v>送货单：送货单位：南充思临新材料科技有限公司,收货单位：五冶集团川北(南充)建设有限公司,项目名称：南充医学科学产业园,送货车型13米,装货前联系收货人核实到场规格</v>
      </c>
      <c r="M166" s="65"/>
      <c r="N166" s="65"/>
      <c r="O166" s="65"/>
      <c r="P166" s="65"/>
      <c r="Q166" s="28" t="str">
        <f>VLOOKUP(B166,辅助信息!E:M,9,FALSE)</f>
        <v>ZTWM-CDGS-XS-2024-0248-五冶钢构-南充市医学院项目</v>
      </c>
      <c r="R166" s="15"/>
    </row>
    <row r="167" hidden="1" spans="2:18">
      <c r="B167" s="28" t="s">
        <v>59</v>
      </c>
      <c r="C167" s="58">
        <v>45665</v>
      </c>
      <c r="D167" s="28" t="str">
        <f>VLOOKUP(B167,辅助信息!E:K,7,FALSE)</f>
        <v>JWDDCD2025051000019</v>
      </c>
      <c r="E167" s="28" t="str">
        <f>VLOOKUP(F167,辅助信息!A:B,2,FALSE)</f>
        <v>盘螺</v>
      </c>
      <c r="F167" s="28" t="s">
        <v>40</v>
      </c>
      <c r="G167" s="24">
        <v>25</v>
      </c>
      <c r="H167" s="24" t="e">
        <f>_xlfn._xlws.FILTER(#REF!,#REF!&amp;#REF!&amp;#REF!&amp;#REF!=C167&amp;F167&amp;I167&amp;J167,"未发货")</f>
        <v>#REF!</v>
      </c>
      <c r="I167" s="28" t="str">
        <f>VLOOKUP(B167,辅助信息!E:I,3,FALSE)</f>
        <v>(五冶钢构医学科学产业园建设项目房建二部-三标（1-2）)四川省南充市顺庆区搬罾街道学府大道二段</v>
      </c>
      <c r="J167" s="28" t="str">
        <f>VLOOKUP(B167,辅助信息!E:I,4,FALSE)</f>
        <v>安南</v>
      </c>
      <c r="K167" s="28">
        <f>VLOOKUP(J167,辅助信息!H:I,2,FALSE)</f>
        <v>19950525030</v>
      </c>
      <c r="L167" s="66"/>
      <c r="M167" s="65"/>
      <c r="N167" s="65"/>
      <c r="O167" s="65"/>
      <c r="P167" s="65"/>
      <c r="Q167" s="28" t="str">
        <f>VLOOKUP(B167,辅助信息!E:M,9,FALSE)</f>
        <v>ZTWM-CDGS-XS-2024-0248-五冶钢构-南充市医学院项目</v>
      </c>
      <c r="R167" s="15"/>
    </row>
    <row r="168" hidden="1" spans="2:18">
      <c r="B168" s="28" t="s">
        <v>59</v>
      </c>
      <c r="C168" s="58">
        <v>45665</v>
      </c>
      <c r="D168" s="28" t="str">
        <f>VLOOKUP(B168,辅助信息!E:K,7,FALSE)</f>
        <v>JWDDCD2025051000019</v>
      </c>
      <c r="E168" s="28" t="str">
        <f>VLOOKUP(F168,辅助信息!A:B,2,FALSE)</f>
        <v>盘螺</v>
      </c>
      <c r="F168" s="28" t="s">
        <v>41</v>
      </c>
      <c r="G168" s="24">
        <v>10</v>
      </c>
      <c r="H168" s="24" t="e">
        <f>_xlfn._xlws.FILTER(#REF!,#REF!&amp;#REF!&amp;#REF!&amp;#REF!=C168&amp;F168&amp;I168&amp;J168,"未发货")</f>
        <v>#REF!</v>
      </c>
      <c r="I168" s="28" t="str">
        <f>VLOOKUP(B168,辅助信息!E:I,3,FALSE)</f>
        <v>(五冶钢构医学科学产业园建设项目房建二部-三标（1-2）)四川省南充市顺庆区搬罾街道学府大道二段</v>
      </c>
      <c r="J168" s="28" t="str">
        <f>VLOOKUP(B168,辅助信息!E:I,4,FALSE)</f>
        <v>安南</v>
      </c>
      <c r="K168" s="28">
        <f>VLOOKUP(J168,辅助信息!H:I,2,FALSE)</f>
        <v>19950525030</v>
      </c>
      <c r="L168" s="66"/>
      <c r="M168" s="65"/>
      <c r="N168" s="65"/>
      <c r="O168" s="65"/>
      <c r="P168" s="65"/>
      <c r="Q168" s="28" t="str">
        <f>VLOOKUP(B168,辅助信息!E:M,9,FALSE)</f>
        <v>ZTWM-CDGS-XS-2024-0248-五冶钢构-南充市医学院项目</v>
      </c>
      <c r="R168" s="15"/>
    </row>
    <row r="169" hidden="1" spans="2:18">
      <c r="B169" s="28" t="s">
        <v>60</v>
      </c>
      <c r="C169" s="58">
        <v>45665</v>
      </c>
      <c r="D169" s="28" t="str">
        <f>VLOOKUP(B169,辅助信息!E:K,7,FALSE)</f>
        <v>JWDDCD2025051000019</v>
      </c>
      <c r="E169" s="28" t="str">
        <f>VLOOKUP(F169,辅助信息!A:B,2,FALSE)</f>
        <v>高线</v>
      </c>
      <c r="F169" s="28" t="s">
        <v>53</v>
      </c>
      <c r="G169" s="24">
        <v>2</v>
      </c>
      <c r="H169" s="24" t="e">
        <f>_xlfn._xlws.FILTER(#REF!,#REF!&amp;#REF!&amp;#REF!&amp;#REF!=C169&amp;F169&amp;I169&amp;J169,"未发货")</f>
        <v>#REF!</v>
      </c>
      <c r="I169" s="28" t="str">
        <f>VLOOKUP(B169,辅助信息!E:I,3,FALSE)</f>
        <v>(五冶钢构医学科学产业园建设项目房建二部-六标)四川省南充市顺庆区搬罾街道学府大道二段</v>
      </c>
      <c r="J169" s="28" t="str">
        <f>VLOOKUP(B169,辅助信息!E:I,4,FALSE)</f>
        <v>安南</v>
      </c>
      <c r="K169" s="28">
        <f>VLOOKUP(J169,辅助信息!H:I,2,FALSE)</f>
        <v>19950525030</v>
      </c>
      <c r="L169" s="66"/>
      <c r="M169" s="65"/>
      <c r="N169" s="65"/>
      <c r="O169" s="65"/>
      <c r="P169" s="65"/>
      <c r="Q169" s="28" t="str">
        <f>VLOOKUP(B169,辅助信息!E:M,9,FALSE)</f>
        <v>ZTWM-CDGS-XS-2024-0248-五冶钢构-南充市医学院项目</v>
      </c>
      <c r="R169" s="15"/>
    </row>
    <row r="170" hidden="1" spans="2:18">
      <c r="B170" s="28" t="s">
        <v>60</v>
      </c>
      <c r="C170" s="58">
        <v>45665</v>
      </c>
      <c r="D170" s="28" t="str">
        <f>VLOOKUP(B170,辅助信息!E:K,7,FALSE)</f>
        <v>JWDDCD2025051000019</v>
      </c>
      <c r="E170" s="28" t="str">
        <f>VLOOKUP(F170,辅助信息!A:B,2,FALSE)</f>
        <v>高线</v>
      </c>
      <c r="F170" s="28" t="s">
        <v>61</v>
      </c>
      <c r="G170" s="24">
        <v>8</v>
      </c>
      <c r="H170" s="24" t="e">
        <f>_xlfn._xlws.FILTER(#REF!,#REF!&amp;#REF!&amp;#REF!&amp;#REF!=C170&amp;F170&amp;I170&amp;J170,"未发货")</f>
        <v>#REF!</v>
      </c>
      <c r="I170" s="28" t="str">
        <f>VLOOKUP(B170,辅助信息!E:I,3,FALSE)</f>
        <v>(五冶钢构医学科学产业园建设项目房建二部-六标)四川省南充市顺庆区搬罾街道学府大道二段</v>
      </c>
      <c r="J170" s="28" t="str">
        <f>VLOOKUP(B170,辅助信息!E:I,4,FALSE)</f>
        <v>安南</v>
      </c>
      <c r="K170" s="28">
        <f>VLOOKUP(J170,辅助信息!H:I,2,FALSE)</f>
        <v>19950525030</v>
      </c>
      <c r="L170" s="66"/>
      <c r="M170" s="65"/>
      <c r="N170" s="65"/>
      <c r="O170" s="65"/>
      <c r="P170" s="65"/>
      <c r="Q170" s="28" t="str">
        <f>VLOOKUP(B170,辅助信息!E:M,9,FALSE)</f>
        <v>ZTWM-CDGS-XS-2024-0248-五冶钢构-南充市医学院项目</v>
      </c>
      <c r="R170" s="15"/>
    </row>
    <row r="171" hidden="1" spans="2:18">
      <c r="B171" s="28" t="s">
        <v>60</v>
      </c>
      <c r="C171" s="58">
        <v>45665</v>
      </c>
      <c r="D171" s="28" t="str">
        <f>VLOOKUP(B171,辅助信息!E:K,7,FALSE)</f>
        <v>JWDDCD2025051000019</v>
      </c>
      <c r="E171" s="28" t="str">
        <f>VLOOKUP(F171,辅助信息!A:B,2,FALSE)</f>
        <v>盘螺</v>
      </c>
      <c r="F171" s="28" t="s">
        <v>40</v>
      </c>
      <c r="G171" s="24">
        <v>2</v>
      </c>
      <c r="H171" s="24" t="e">
        <f>_xlfn._xlws.FILTER(#REF!,#REF!&amp;#REF!&amp;#REF!&amp;#REF!=C171&amp;F171&amp;I171&amp;J171,"未发货")</f>
        <v>#REF!</v>
      </c>
      <c r="I171" s="28" t="str">
        <f>VLOOKUP(B171,辅助信息!E:I,3,FALSE)</f>
        <v>(五冶钢构医学科学产业园建设项目房建二部-六标)四川省南充市顺庆区搬罾街道学府大道二段</v>
      </c>
      <c r="J171" s="28" t="str">
        <f>VLOOKUP(B171,辅助信息!E:I,4,FALSE)</f>
        <v>安南</v>
      </c>
      <c r="K171" s="28">
        <f>VLOOKUP(J171,辅助信息!H:I,2,FALSE)</f>
        <v>19950525030</v>
      </c>
      <c r="L171" s="66"/>
      <c r="M171" s="65"/>
      <c r="N171" s="65"/>
      <c r="O171" s="65"/>
      <c r="P171" s="65"/>
      <c r="Q171" s="28" t="str">
        <f>VLOOKUP(B171,辅助信息!E:M,9,FALSE)</f>
        <v>ZTWM-CDGS-XS-2024-0248-五冶钢构-南充市医学院项目</v>
      </c>
      <c r="R171" s="15"/>
    </row>
    <row r="172" hidden="1" spans="2:18">
      <c r="B172" s="28" t="s">
        <v>60</v>
      </c>
      <c r="C172" s="58">
        <v>45665</v>
      </c>
      <c r="D172" s="28" t="str">
        <f>VLOOKUP(B172,辅助信息!E:K,7,FALSE)</f>
        <v>JWDDCD2025051000019</v>
      </c>
      <c r="E172" s="28" t="str">
        <f>VLOOKUP(F172,辅助信息!A:B,2,FALSE)</f>
        <v>螺纹钢</v>
      </c>
      <c r="F172" s="28" t="s">
        <v>27</v>
      </c>
      <c r="G172" s="24">
        <v>20</v>
      </c>
      <c r="H172" s="24" t="e">
        <f>_xlfn._xlws.FILTER(#REF!,#REF!&amp;#REF!&amp;#REF!&amp;#REF!=C172&amp;F172&amp;I172&amp;J172,"未发货")</f>
        <v>#REF!</v>
      </c>
      <c r="I172" s="28" t="str">
        <f>VLOOKUP(B172,辅助信息!E:I,3,FALSE)</f>
        <v>(五冶钢构医学科学产业园建设项目房建二部-六标)四川省南充市顺庆区搬罾街道学府大道二段</v>
      </c>
      <c r="J172" s="28" t="str">
        <f>VLOOKUP(B172,辅助信息!E:I,4,FALSE)</f>
        <v>安南</v>
      </c>
      <c r="K172" s="28">
        <f>VLOOKUP(J172,辅助信息!H:I,2,FALSE)</f>
        <v>19950525030</v>
      </c>
      <c r="L172" s="66"/>
      <c r="M172" s="65"/>
      <c r="N172" s="65"/>
      <c r="O172" s="65"/>
      <c r="P172" s="65"/>
      <c r="Q172" s="28" t="str">
        <f>VLOOKUP(B172,辅助信息!E:M,9,FALSE)</f>
        <v>ZTWM-CDGS-XS-2024-0248-五冶钢构-南充市医学院项目</v>
      </c>
      <c r="R172" s="15"/>
    </row>
    <row r="173" hidden="1" spans="2:18">
      <c r="B173" s="28" t="s">
        <v>60</v>
      </c>
      <c r="C173" s="58">
        <v>45665</v>
      </c>
      <c r="D173" s="28" t="str">
        <f>VLOOKUP(B173,辅助信息!E:K,7,FALSE)</f>
        <v>JWDDCD2025051000019</v>
      </c>
      <c r="E173" s="28" t="str">
        <f>VLOOKUP(F173,辅助信息!A:B,2,FALSE)</f>
        <v>螺纹钢</v>
      </c>
      <c r="F173" s="28" t="s">
        <v>32</v>
      </c>
      <c r="G173" s="24">
        <v>3</v>
      </c>
      <c r="H173" s="24" t="e">
        <f>_xlfn._xlws.FILTER(#REF!,#REF!&amp;#REF!&amp;#REF!&amp;#REF!=C173&amp;F173&amp;I173&amp;J173,"未发货")</f>
        <v>#REF!</v>
      </c>
      <c r="I173" s="28" t="str">
        <f>VLOOKUP(B173,辅助信息!E:I,3,FALSE)</f>
        <v>(五冶钢构医学科学产业园建设项目房建二部-六标)四川省南充市顺庆区搬罾街道学府大道二段</v>
      </c>
      <c r="J173" s="28" t="str">
        <f>VLOOKUP(B173,辅助信息!E:I,4,FALSE)</f>
        <v>安南</v>
      </c>
      <c r="K173" s="28">
        <f>VLOOKUP(J173,辅助信息!H:I,2,FALSE)</f>
        <v>19950525030</v>
      </c>
      <c r="L173" s="64"/>
      <c r="M173" s="65"/>
      <c r="N173" s="65"/>
      <c r="O173" s="65"/>
      <c r="P173" s="65"/>
      <c r="Q173" s="28" t="str">
        <f>VLOOKUP(B173,辅助信息!E:M,9,FALSE)</f>
        <v>ZTWM-CDGS-XS-2024-0248-五冶钢构-南充市医学院项目</v>
      </c>
      <c r="R173" s="15"/>
    </row>
    <row r="174" ht="78.75" hidden="1" customHeight="1" spans="2:18">
      <c r="B174" s="28" t="s">
        <v>20</v>
      </c>
      <c r="C174" s="58">
        <v>45665</v>
      </c>
      <c r="D174" s="28" t="str">
        <f>VLOOKUP(B174,辅助信息!E:K,7,FALSE)</f>
        <v>JWDDCD2025051000019</v>
      </c>
      <c r="E174" s="28" t="str">
        <f>VLOOKUP(F174,辅助信息!A:B,2,FALSE)</f>
        <v>螺纹钢</v>
      </c>
      <c r="F174" s="28" t="s">
        <v>27</v>
      </c>
      <c r="G174" s="24">
        <v>35</v>
      </c>
      <c r="H174" s="24" t="e">
        <f>_xlfn._xlws.FILTER(#REF!,#REF!&amp;#REF!&amp;#REF!&amp;#REF!=C174&amp;F174&amp;I174&amp;J174,"未发货")</f>
        <v>#REF!</v>
      </c>
      <c r="I174" s="28" t="str">
        <f>VLOOKUP(B174,辅助信息!E:I,3,FALSE)</f>
        <v>(五冶钢构医学科学产业园建设项目房建三部-一标（7-2）)四川省南充市顺庆区搬罾街道学府大道二段</v>
      </c>
      <c r="J174" s="28" t="str">
        <f>VLOOKUP(B174,辅助信息!E:I,4,FALSE)</f>
        <v>郑林</v>
      </c>
      <c r="K174" s="28">
        <f>VLOOKUP(J174,辅助信息!H:I,2,FALSE)</f>
        <v>18349955455</v>
      </c>
      <c r="L174" s="74" t="str">
        <f>VLOOKUP(B174,辅助信息!E:J,6,FALSE)</f>
        <v>送货单：送货单位：南充思临新材料科技有限公司,收货单位：五冶集团川北(南充)建设有限公司,项目名称：南充医学科学产业园,送货车型13米,装货前联系收货人核实到场规格</v>
      </c>
      <c r="M174" s="74"/>
      <c r="N174" s="74"/>
      <c r="O174" s="74"/>
      <c r="P174" s="74"/>
      <c r="Q174" s="28" t="str">
        <f>VLOOKUP(B174,辅助信息!E:M,9,FALSE)</f>
        <v>ZTWM-CDGS-XS-2024-0248-五冶钢构-南充市医学院项目</v>
      </c>
      <c r="R174" s="15"/>
    </row>
    <row r="175" hidden="1" spans="2:18">
      <c r="B175" s="28" t="s">
        <v>17</v>
      </c>
      <c r="C175" s="58">
        <v>45665</v>
      </c>
      <c r="D175" s="28" t="str">
        <f>VLOOKUP(B175,辅助信息!E:K,7,FALSE)</f>
        <v>JWDDCD2024101600090</v>
      </c>
      <c r="E175" s="28" t="str">
        <f>VLOOKUP(F175,辅助信息!A:B,2,FALSE)</f>
        <v>螺纹钢</v>
      </c>
      <c r="F175" s="28" t="s">
        <v>18</v>
      </c>
      <c r="G175" s="24">
        <f>149-108</f>
        <v>41</v>
      </c>
      <c r="H175" s="24" t="e">
        <f>_xlfn._xlws.FILTER(#REF!,#REF!&amp;#REF!&amp;#REF!&amp;#REF!=C175&amp;F175&amp;I175&amp;J175,"未发货")</f>
        <v>#REF!</v>
      </c>
      <c r="I175" s="28" t="str">
        <f>VLOOKUP(B175,辅助信息!E:I,3,FALSE)</f>
        <v>（达州市公共卫生临床医疗中心项目-一标-1号制作房）达州市通川区西外复兴镇公共卫生临床医疗中心项目</v>
      </c>
      <c r="J175" s="28" t="str">
        <f>VLOOKUP(B175,辅助信息!E:I,4,FALSE)</f>
        <v>潘建发</v>
      </c>
      <c r="K175" s="28">
        <f>VLOOKUP(J175,辅助信息!H:I,2,FALSE)</f>
        <v>13658059919</v>
      </c>
      <c r="L175" s="65" t="str">
        <f>VLOOKUP(B175,辅助信息!E:J,6,FALSE)</f>
        <v>提前联系到场规格,一天到场车辆不低于2车</v>
      </c>
      <c r="M175" s="65"/>
      <c r="N175" s="65"/>
      <c r="O175" s="65"/>
      <c r="P175" s="65"/>
      <c r="Q175" s="28" t="str">
        <f>VLOOKUP(B175,辅助信息!E:M,9,FALSE)</f>
        <v>ZTWM-CDGS-XS-2024-0205-五冶钢构-达州市通川区西外复兴镇及临近片区建设项目</v>
      </c>
      <c r="R175" s="15"/>
    </row>
    <row r="176" hidden="1" spans="2:18">
      <c r="B176" s="28" t="s">
        <v>17</v>
      </c>
      <c r="C176" s="58">
        <v>45665</v>
      </c>
      <c r="D176" s="28" t="str">
        <f>VLOOKUP(B176,辅助信息!E:K,7,FALSE)</f>
        <v>JWDDCD2024101600090</v>
      </c>
      <c r="E176" s="28" t="str">
        <f>VLOOKUP(F176,辅助信息!A:B,2,FALSE)</f>
        <v>螺纹钢</v>
      </c>
      <c r="F176" s="28" t="s">
        <v>32</v>
      </c>
      <c r="G176" s="24">
        <v>9</v>
      </c>
      <c r="H176" s="24" t="e">
        <f>_xlfn._xlws.FILTER(#REF!,#REF!&amp;#REF!&amp;#REF!&amp;#REF!=C176&amp;F176&amp;I176&amp;J176,"未发货")</f>
        <v>#REF!</v>
      </c>
      <c r="I176" s="28" t="str">
        <f>VLOOKUP(B176,辅助信息!E:I,3,FALSE)</f>
        <v>（达州市公共卫生临床医疗中心项目-一标-1号制作房）达州市通川区西外复兴镇公共卫生临床医疗中心项目</v>
      </c>
      <c r="J176" s="28" t="str">
        <f>VLOOKUP(B176,辅助信息!E:I,4,FALSE)</f>
        <v>潘建发</v>
      </c>
      <c r="K176" s="28">
        <f>VLOOKUP(J176,辅助信息!H:I,2,FALSE)</f>
        <v>13658059919</v>
      </c>
      <c r="L176" s="66"/>
      <c r="M176" s="65"/>
      <c r="N176" s="65"/>
      <c r="O176" s="65"/>
      <c r="P176" s="65"/>
      <c r="Q176" s="28"/>
      <c r="R176" s="15"/>
    </row>
    <row r="177" hidden="1" spans="2:18">
      <c r="B177" s="28" t="s">
        <v>17</v>
      </c>
      <c r="C177" s="58">
        <v>45665</v>
      </c>
      <c r="D177" s="28" t="str">
        <f>VLOOKUP(B177,辅助信息!E:K,7,FALSE)</f>
        <v>JWDDCD2024101600090</v>
      </c>
      <c r="E177" s="28" t="str">
        <f>VLOOKUP(F177,辅助信息!A:B,2,FALSE)</f>
        <v>盘螺</v>
      </c>
      <c r="F177" s="28" t="s">
        <v>41</v>
      </c>
      <c r="G177" s="24">
        <v>5</v>
      </c>
      <c r="H177" s="24" t="e">
        <f>_xlfn._xlws.FILTER(#REF!,#REF!&amp;#REF!&amp;#REF!&amp;#REF!=C177&amp;F177&amp;I177&amp;J177,"未发货")</f>
        <v>#REF!</v>
      </c>
      <c r="I177" s="28" t="str">
        <f>VLOOKUP(B177,辅助信息!E:I,3,FALSE)</f>
        <v>（达州市公共卫生临床医疗中心项目-一标-1号制作房）达州市通川区西外复兴镇公共卫生临床医疗中心项目</v>
      </c>
      <c r="J177" s="28" t="str">
        <f>VLOOKUP(B177,辅助信息!E:I,4,FALSE)</f>
        <v>潘建发</v>
      </c>
      <c r="K177" s="28">
        <f>VLOOKUP(J177,辅助信息!H:I,2,FALSE)</f>
        <v>13658059919</v>
      </c>
      <c r="L177" s="64"/>
      <c r="M177" s="65"/>
      <c r="N177" s="65"/>
      <c r="O177" s="65"/>
      <c r="P177" s="65"/>
      <c r="Q177" s="28" t="str">
        <f>VLOOKUP(B177,辅助信息!E:M,9,FALSE)</f>
        <v>ZTWM-CDGS-XS-2024-0205-五冶钢构-达州市通川区西外复兴镇及临近片区建设项目</v>
      </c>
      <c r="R177" s="15"/>
    </row>
    <row r="178" hidden="1" spans="2:18">
      <c r="B178" s="28" t="s">
        <v>31</v>
      </c>
      <c r="C178" s="58">
        <v>45665</v>
      </c>
      <c r="D178" s="28" t="str">
        <f>VLOOKUP(B178,辅助信息!E:K,7,FALSE)</f>
        <v>JWDDCD2024121000136</v>
      </c>
      <c r="E178" s="28" t="str">
        <f>VLOOKUP(F178,辅助信息!A:B,2,FALSE)</f>
        <v>螺纹钢</v>
      </c>
      <c r="F178" s="28" t="s">
        <v>33</v>
      </c>
      <c r="G178" s="24">
        <v>15</v>
      </c>
      <c r="H178" s="24">
        <v>15</v>
      </c>
      <c r="I178" s="28" t="str">
        <f>VLOOKUP(B178,辅助信息!E:I,3,FALSE)</f>
        <v>（四川商建-射洪城乡一体化项目）遂宁市射洪市忠新幼儿园北侧约220米新溪小区</v>
      </c>
      <c r="J178" s="28" t="str">
        <f>VLOOKUP(B178,辅助信息!E:I,4,FALSE)</f>
        <v>柏子刚</v>
      </c>
      <c r="K178" s="28">
        <f>VLOOKUP(J178,辅助信息!H:I,2,FALSE)</f>
        <v>15692885305</v>
      </c>
      <c r="L178" s="65" t="str">
        <f>VLOOKUP(B178,辅助信息!E:J,6,FALSE)</f>
        <v>提前联系到场规格及数量</v>
      </c>
      <c r="M178" s="65"/>
      <c r="N178" s="65"/>
      <c r="O178" s="65"/>
      <c r="P178" s="65"/>
      <c r="Q178" s="28" t="str">
        <f>VLOOKUP(B178,辅助信息!E:M,9,FALSE)</f>
        <v>ZTWM-CDGS-XS-2024-0179-四川商投-射洪城乡一体化建设项目</v>
      </c>
      <c r="R178" s="15"/>
    </row>
    <row r="179" hidden="1" spans="2:18">
      <c r="B179" s="28" t="s">
        <v>31</v>
      </c>
      <c r="C179" s="58">
        <v>45665</v>
      </c>
      <c r="D179" s="28" t="str">
        <f>VLOOKUP(B179,辅助信息!E:K,7,FALSE)</f>
        <v>JWDDCD2024121000136</v>
      </c>
      <c r="E179" s="28" t="str">
        <f>VLOOKUP(F179,辅助信息!A:B,2,FALSE)</f>
        <v>盘螺</v>
      </c>
      <c r="F179" s="28" t="s">
        <v>40</v>
      </c>
      <c r="G179" s="24">
        <v>5</v>
      </c>
      <c r="H179" s="24">
        <v>5</v>
      </c>
      <c r="I179" s="28" t="str">
        <f>VLOOKUP(B179,辅助信息!E:I,3,FALSE)</f>
        <v>（四川商建-射洪城乡一体化项目）遂宁市射洪市忠新幼儿园北侧约220米新溪小区</v>
      </c>
      <c r="J179" s="28" t="str">
        <f>VLOOKUP(B179,辅助信息!E:I,4,FALSE)</f>
        <v>柏子刚</v>
      </c>
      <c r="K179" s="28">
        <f>VLOOKUP(J179,辅助信息!H:I,2,FALSE)</f>
        <v>15692885305</v>
      </c>
      <c r="L179" s="66"/>
      <c r="M179" s="65"/>
      <c r="N179" s="65"/>
      <c r="O179" s="65"/>
      <c r="P179" s="65"/>
      <c r="Q179" s="28" t="str">
        <f>VLOOKUP(B179,辅助信息!E:M,9,FALSE)</f>
        <v>ZTWM-CDGS-XS-2024-0179-四川商投-射洪城乡一体化建设项目</v>
      </c>
      <c r="R179" s="15"/>
    </row>
    <row r="180" hidden="1" spans="2:18">
      <c r="B180" s="28" t="s">
        <v>31</v>
      </c>
      <c r="C180" s="58">
        <v>45665</v>
      </c>
      <c r="D180" s="28" t="str">
        <f>VLOOKUP(B180,辅助信息!E:K,7,FALSE)</f>
        <v>JWDDCD2024121000136</v>
      </c>
      <c r="E180" s="28" t="str">
        <f>VLOOKUP(F180,辅助信息!A:B,2,FALSE)</f>
        <v>盘螺</v>
      </c>
      <c r="F180" s="28" t="s">
        <v>41</v>
      </c>
      <c r="G180" s="24">
        <v>15</v>
      </c>
      <c r="H180" s="24">
        <v>15</v>
      </c>
      <c r="I180" s="28" t="str">
        <f>VLOOKUP(B180,辅助信息!E:I,3,FALSE)</f>
        <v>（四川商建-射洪城乡一体化项目）遂宁市射洪市忠新幼儿园北侧约220米新溪小区</v>
      </c>
      <c r="J180" s="28" t="str">
        <f>VLOOKUP(B180,辅助信息!E:I,4,FALSE)</f>
        <v>柏子刚</v>
      </c>
      <c r="K180" s="28">
        <f>VLOOKUP(J180,辅助信息!H:I,2,FALSE)</f>
        <v>15692885305</v>
      </c>
      <c r="L180" s="66"/>
      <c r="M180" s="65"/>
      <c r="N180" s="65"/>
      <c r="O180" s="65"/>
      <c r="P180" s="65"/>
      <c r="Q180" s="28" t="str">
        <f>VLOOKUP(B180,辅助信息!E:M,9,FALSE)</f>
        <v>ZTWM-CDGS-XS-2024-0179-四川商投-射洪城乡一体化建设项目</v>
      </c>
      <c r="R180" s="15"/>
    </row>
    <row r="181" hidden="1" spans="1:18">
      <c r="A181" s="59" t="s">
        <v>62</v>
      </c>
      <c r="B181" s="28" t="s">
        <v>31</v>
      </c>
      <c r="C181" s="58">
        <v>45665</v>
      </c>
      <c r="D181" s="28" t="str">
        <f>VLOOKUP(B181,辅助信息!E:K,7,FALSE)</f>
        <v>JWDDCD2024121000136</v>
      </c>
      <c r="E181" s="28" t="str">
        <f>VLOOKUP(F181,辅助信息!A:B,2,FALSE)</f>
        <v>盘螺</v>
      </c>
      <c r="F181" s="28" t="s">
        <v>40</v>
      </c>
      <c r="G181" s="24">
        <v>21</v>
      </c>
      <c r="H181" s="24">
        <v>21</v>
      </c>
      <c r="I181" s="28" t="str">
        <f>VLOOKUP(B181,辅助信息!E:I,3,FALSE)</f>
        <v>（四川商建-射洪城乡一体化项目）遂宁市射洪市忠新幼儿园北侧约220米新溪小区</v>
      </c>
      <c r="J181" s="28" t="str">
        <f>VLOOKUP(B181,辅助信息!E:I,4,FALSE)</f>
        <v>柏子刚</v>
      </c>
      <c r="K181" s="28">
        <f>VLOOKUP(J181,辅助信息!H:I,2,FALSE)</f>
        <v>15692885305</v>
      </c>
      <c r="L181" s="66"/>
      <c r="M181" s="65"/>
      <c r="N181" s="65"/>
      <c r="O181" s="65"/>
      <c r="P181" s="65"/>
      <c r="Q181" s="28" t="str">
        <f>VLOOKUP(B181,辅助信息!E:M,9,FALSE)</f>
        <v>ZTWM-CDGS-XS-2024-0179-四川商投-射洪城乡一体化建设项目</v>
      </c>
      <c r="R181" s="15"/>
    </row>
    <row r="182" hidden="1" spans="2:18">
      <c r="B182" s="28" t="s">
        <v>31</v>
      </c>
      <c r="C182" s="58">
        <v>45665</v>
      </c>
      <c r="D182" s="28" t="str">
        <f>VLOOKUP(B182,辅助信息!E:K,7,FALSE)</f>
        <v>JWDDCD2024121000136</v>
      </c>
      <c r="E182" s="28" t="str">
        <f>VLOOKUP(F182,辅助信息!A:B,2,FALSE)</f>
        <v>盘螺</v>
      </c>
      <c r="F182" s="28" t="s">
        <v>41</v>
      </c>
      <c r="G182" s="24">
        <v>30</v>
      </c>
      <c r="H182" s="24">
        <v>30</v>
      </c>
      <c r="I182" s="28" t="str">
        <f>VLOOKUP(B182,辅助信息!E:I,3,FALSE)</f>
        <v>（四川商建-射洪城乡一体化项目）遂宁市射洪市忠新幼儿园北侧约220米新溪小区</v>
      </c>
      <c r="J182" s="28" t="str">
        <f>VLOOKUP(B182,辅助信息!E:I,4,FALSE)</f>
        <v>柏子刚</v>
      </c>
      <c r="K182" s="28">
        <f>VLOOKUP(J182,辅助信息!H:I,2,FALSE)</f>
        <v>15692885305</v>
      </c>
      <c r="L182" s="66"/>
      <c r="M182" s="65"/>
      <c r="N182" s="65"/>
      <c r="O182" s="65"/>
      <c r="P182" s="65"/>
      <c r="Q182" s="28" t="str">
        <f>VLOOKUP(B182,辅助信息!E:M,9,FALSE)</f>
        <v>ZTWM-CDGS-XS-2024-0179-四川商投-射洪城乡一体化建设项目</v>
      </c>
      <c r="R182" s="15"/>
    </row>
    <row r="183" hidden="1" spans="2:18">
      <c r="B183" s="28" t="s">
        <v>31</v>
      </c>
      <c r="C183" s="58">
        <v>45665</v>
      </c>
      <c r="D183" s="28" t="str">
        <f>VLOOKUP(B183,辅助信息!E:K,7,FALSE)</f>
        <v>JWDDCD2024121000136</v>
      </c>
      <c r="E183" s="28" t="str">
        <f>VLOOKUP(F183,辅助信息!A:B,2,FALSE)</f>
        <v>螺纹钢</v>
      </c>
      <c r="F183" s="28" t="s">
        <v>32</v>
      </c>
      <c r="G183" s="24">
        <v>21</v>
      </c>
      <c r="H183" s="24" t="e">
        <f>_xlfn._xlws.FILTER(#REF!,#REF!&amp;#REF!&amp;#REF!&amp;#REF!=C183&amp;F183&amp;I183&amp;J183,"未发货")</f>
        <v>#REF!</v>
      </c>
      <c r="I183" s="28" t="str">
        <f>VLOOKUP(B183,辅助信息!E:I,3,FALSE)</f>
        <v>（四川商建-射洪城乡一体化项目）遂宁市射洪市忠新幼儿园北侧约220米新溪小区</v>
      </c>
      <c r="J183" s="28" t="str">
        <f>VLOOKUP(B183,辅助信息!E:I,4,FALSE)</f>
        <v>柏子刚</v>
      </c>
      <c r="K183" s="28">
        <f>VLOOKUP(J183,辅助信息!H:I,2,FALSE)</f>
        <v>15692885305</v>
      </c>
      <c r="L183" s="66"/>
      <c r="M183" s="65"/>
      <c r="N183" s="65"/>
      <c r="O183" s="65"/>
      <c r="P183" s="65"/>
      <c r="Q183" s="28" t="str">
        <f>VLOOKUP(B183,辅助信息!E:M,9,FALSE)</f>
        <v>ZTWM-CDGS-XS-2024-0179-四川商投-射洪城乡一体化建设项目</v>
      </c>
      <c r="R183" s="15"/>
    </row>
    <row r="184" hidden="1" spans="2:18">
      <c r="B184" s="28" t="s">
        <v>31</v>
      </c>
      <c r="C184" s="58">
        <v>45665</v>
      </c>
      <c r="D184" s="28" t="str">
        <f>VLOOKUP(B184,辅助信息!E:K,7,FALSE)</f>
        <v>JWDDCD2024121000136</v>
      </c>
      <c r="E184" s="28" t="str">
        <f>VLOOKUP(F184,辅助信息!A:B,2,FALSE)</f>
        <v>螺纹钢</v>
      </c>
      <c r="F184" s="28" t="s">
        <v>33</v>
      </c>
      <c r="G184" s="24">
        <v>30</v>
      </c>
      <c r="H184" s="24">
        <v>30</v>
      </c>
      <c r="I184" s="28" t="str">
        <f>VLOOKUP(B184,辅助信息!E:I,3,FALSE)</f>
        <v>（四川商建-射洪城乡一体化项目）遂宁市射洪市忠新幼儿园北侧约220米新溪小区</v>
      </c>
      <c r="J184" s="28" t="str">
        <f>VLOOKUP(B184,辅助信息!E:I,4,FALSE)</f>
        <v>柏子刚</v>
      </c>
      <c r="K184" s="28">
        <f>VLOOKUP(J184,辅助信息!H:I,2,FALSE)</f>
        <v>15692885305</v>
      </c>
      <c r="L184" s="64"/>
      <c r="M184" s="65"/>
      <c r="N184" s="65"/>
      <c r="O184" s="65"/>
      <c r="P184" s="65"/>
      <c r="Q184" s="28" t="str">
        <f>VLOOKUP(B184,辅助信息!E:M,9,FALSE)</f>
        <v>ZTWM-CDGS-XS-2024-0179-四川商投-射洪城乡一体化建设项目</v>
      </c>
      <c r="R184" s="15"/>
    </row>
    <row r="185" ht="56.25" hidden="1" customHeight="1" spans="2:18">
      <c r="B185" s="28" t="s">
        <v>29</v>
      </c>
      <c r="C185" s="58">
        <v>45665</v>
      </c>
      <c r="D185" s="28" t="str">
        <f>VLOOKUP(B185,辅助信息!E:K,7,FALSE)</f>
        <v>JWDDCD2024102400111</v>
      </c>
      <c r="E185" s="28" t="str">
        <f>VLOOKUP(F185,辅助信息!A:B,2,FALSE)</f>
        <v>螺纹钢</v>
      </c>
      <c r="F185" s="28" t="s">
        <v>28</v>
      </c>
      <c r="G185" s="24">
        <v>70</v>
      </c>
      <c r="H185" s="24" t="e">
        <f>_xlfn._xlws.FILTER(#REF!,#REF!&amp;#REF!&amp;#REF!&amp;#REF!=C185&amp;F185&amp;I185&amp;J185,"未发货")</f>
        <v>#REF!</v>
      </c>
      <c r="I185" s="28" t="str">
        <f>VLOOKUP(B185,辅助信息!E:I,3,FALSE)</f>
        <v>（五冶达州国道542项目-二工区黄家湾隧道工段）四川省达州市达川区赵固镇黄家坡</v>
      </c>
      <c r="J185" s="28" t="str">
        <f>VLOOKUP(B185,辅助信息!E:I,4,FALSE)</f>
        <v>罗永方</v>
      </c>
      <c r="K185" s="28">
        <f>VLOOKUP(J185,辅助信息!H:I,2,FALSE)</f>
        <v>13551450899</v>
      </c>
      <c r="L185" s="74" t="str">
        <f>VLOOKUP(B185,辅助信息!E:J,6,FALSE)</f>
        <v>五冶建设送货单,4份材质书,送货车型9.6米,装货前联系收货人核实到场规格,没提前告知进场规格现场不给予接收</v>
      </c>
      <c r="M185" s="74"/>
      <c r="N185" s="74"/>
      <c r="O185" s="74"/>
      <c r="P185" s="74"/>
      <c r="Q185" s="28" t="str">
        <f>VLOOKUP(B185,辅助信息!E:M,9,FALSE)</f>
        <v>ZTWM-CDGS-XS-2024-0181-五冶天府-国道542项目（二批次）</v>
      </c>
      <c r="R185" s="15"/>
    </row>
    <row r="186" ht="56.25" hidden="1" customHeight="1" spans="2:18">
      <c r="B186" s="28" t="s">
        <v>54</v>
      </c>
      <c r="C186" s="58">
        <v>45665</v>
      </c>
      <c r="D186" s="28" t="str">
        <f>VLOOKUP(B186,辅助信息!E:K,7,FALSE)</f>
        <v>JWDDCD2024102400111</v>
      </c>
      <c r="E186" s="28" t="str">
        <f>VLOOKUP(F186,辅助信息!A:B,2,FALSE)</f>
        <v>螺纹钢</v>
      </c>
      <c r="F186" s="28" t="s">
        <v>33</v>
      </c>
      <c r="G186" s="24">
        <v>54</v>
      </c>
      <c r="H186" s="24" t="e">
        <f>_xlfn._xlws.FILTER(#REF!,#REF!&amp;#REF!&amp;#REF!&amp;#REF!=C186&amp;F186&amp;I186&amp;J186,"未发货")</f>
        <v>#REF!</v>
      </c>
      <c r="I186" s="28" t="str">
        <f>VLOOKUP(B186,辅助信息!E:I,3,FALSE)</f>
        <v>（五冶达州国道542项目-二工区巴河特大桥工段-5号墩）四川省达州市达川区石梯镇固家村村民委员会</v>
      </c>
      <c r="J186" s="28" t="str">
        <f>VLOOKUP(B186,辅助信息!E:I,4,FALSE)</f>
        <v>谭福中</v>
      </c>
      <c r="K186" s="28">
        <f>VLOOKUP(J186,辅助信息!H:I,2,FALSE)</f>
        <v>15828538619</v>
      </c>
      <c r="L186" s="74" t="str">
        <f>VLOOKUP(B186,辅助信息!E:J,6,FALSE)</f>
        <v>五冶建设送货单,4份材质书,送货车型13米,装货前联系收货人核实到场规格,没提前告知进场规格现场不给予接收</v>
      </c>
      <c r="M186" s="74"/>
      <c r="N186" s="74"/>
      <c r="O186" s="74"/>
      <c r="P186" s="74"/>
      <c r="Q186" s="28" t="str">
        <f>VLOOKUP(B186,辅助信息!E:M,9,FALSE)</f>
        <v>ZTWM-CDGS-XS-2024-0181-五冶天府-国道542项目（二批次）</v>
      </c>
      <c r="R186" s="15"/>
    </row>
    <row r="187" ht="45" hidden="1" customHeight="1" spans="2:18">
      <c r="B187" s="28" t="s">
        <v>63</v>
      </c>
      <c r="C187" s="58">
        <v>45665</v>
      </c>
      <c r="D187" s="28" t="str">
        <f>VLOOKUP(B187,辅助信息!E:K,7,FALSE)</f>
        <v>JWDDCD2024102400111</v>
      </c>
      <c r="E187" s="28" t="str">
        <f>VLOOKUP(F187,辅助信息!A:B,2,FALSE)</f>
        <v>螺纹钢</v>
      </c>
      <c r="F187" s="28" t="s">
        <v>52</v>
      </c>
      <c r="G187" s="24">
        <v>26</v>
      </c>
      <c r="H187" s="24" t="e">
        <f>_xlfn._xlws.FILTER(#REF!,#REF!&amp;#REF!&amp;#REF!&amp;#REF!=C187&amp;F187&amp;I187&amp;J187,"未发货")</f>
        <v>#REF!</v>
      </c>
      <c r="I187" s="28" t="str">
        <f>VLOOKUP(B187,辅助信息!E:I,3,FALSE)</f>
        <v>（五冶达州国道542项目-三工区路基六工段）四川省达州市达川区赵固镇水文村</v>
      </c>
      <c r="J187" s="28" t="str">
        <f>VLOOKUP(B187,辅助信息!E:I,4,FALSE)</f>
        <v>谭鹏程</v>
      </c>
      <c r="K187" s="28">
        <f>VLOOKUP(J187,辅助信息!H:I,2,FALSE)</f>
        <v>18280895666</v>
      </c>
      <c r="L187" s="65" t="str">
        <f>VLOOKUP(B187,辅助信息!E:J,6,FALSE)</f>
        <v>五冶建设送货单,送货车型9.6米,装货前联系收货人核实到场规格,没提前告知进场规格现场不给予接收</v>
      </c>
      <c r="M187" s="65"/>
      <c r="N187" s="65"/>
      <c r="O187" s="65"/>
      <c r="P187" s="65"/>
      <c r="Q187" s="28" t="str">
        <f>VLOOKUP(B187,辅助信息!E:M,9,FALSE)</f>
        <v>ZTWM-CDGS-XS-2024-0181-五冶天府-国道542项目（二批次）</v>
      </c>
      <c r="R187" s="15"/>
    </row>
    <row r="188" hidden="1" spans="2:18">
      <c r="B188" s="28" t="s">
        <v>64</v>
      </c>
      <c r="C188" s="58">
        <v>45665</v>
      </c>
      <c r="D188" s="28" t="str">
        <f>VLOOKUP(B188,辅助信息!E:K,7,FALSE)</f>
        <v>JWDDCD2024102400111</v>
      </c>
      <c r="E188" s="28" t="str">
        <f>VLOOKUP(F188,辅助信息!A:B,2,FALSE)</f>
        <v>螺纹钢</v>
      </c>
      <c r="F188" s="28" t="s">
        <v>27</v>
      </c>
      <c r="G188" s="24">
        <v>15</v>
      </c>
      <c r="H188" s="24" t="e">
        <f>_xlfn._xlws.FILTER(#REF!,#REF!&amp;#REF!&amp;#REF!&amp;#REF!=C188&amp;F188&amp;I188&amp;J188,"未发货")</f>
        <v>#REF!</v>
      </c>
      <c r="I188" s="28" t="str">
        <f>VLOOKUP(B188,辅助信息!E:I,3,FALSE)</f>
        <v>（五冶达州国道542项目-三工区桥梁3工段）四川省达州市达川区赵固镇水文村原村委会下300米</v>
      </c>
      <c r="J188" s="28" t="str">
        <f>VLOOKUP(B188,辅助信息!E:I,4,FALSE)</f>
        <v>李代茂</v>
      </c>
      <c r="K188" s="28">
        <f>VLOOKUP(J188,辅助信息!H:I,2,FALSE)</f>
        <v>18302833536</v>
      </c>
      <c r="L188" s="65" t="str">
        <f>VLOOKUP(B188,辅助信息!E:J,6,FALSE)</f>
        <v>五冶建设送货单,送货车型9.6米,装货前联系收货人核实到场规格,没提前告知进场规格现场不给予接收</v>
      </c>
      <c r="M188" s="65"/>
      <c r="N188" s="65"/>
      <c r="O188" s="65"/>
      <c r="P188" s="65"/>
      <c r="Q188" s="28" t="str">
        <f>VLOOKUP(B188,辅助信息!E:M,9,FALSE)</f>
        <v>ZTWM-CDGS-XS-2024-0181-五冶天府-国道542项目（二批次）</v>
      </c>
      <c r="R188" s="15"/>
    </row>
    <row r="189" hidden="1" spans="2:18">
      <c r="B189" s="28" t="s">
        <v>64</v>
      </c>
      <c r="C189" s="58">
        <v>45665</v>
      </c>
      <c r="D189" s="28" t="str">
        <f>VLOOKUP(B189,辅助信息!E:K,7,FALSE)</f>
        <v>JWDDCD2024102400111</v>
      </c>
      <c r="E189" s="28" t="str">
        <f>VLOOKUP(F189,辅助信息!A:B,2,FALSE)</f>
        <v>螺纹钢</v>
      </c>
      <c r="F189" s="28" t="s">
        <v>32</v>
      </c>
      <c r="G189" s="24">
        <v>18</v>
      </c>
      <c r="H189" s="24" t="e">
        <f>_xlfn._xlws.FILTER(#REF!,#REF!&amp;#REF!&amp;#REF!&amp;#REF!=C189&amp;F189&amp;I189&amp;J189,"未发货")</f>
        <v>#REF!</v>
      </c>
      <c r="I189" s="28" t="str">
        <f>VLOOKUP(B189,辅助信息!E:I,3,FALSE)</f>
        <v>（五冶达州国道542项目-三工区桥梁3工段）四川省达州市达川区赵固镇水文村原村委会下300米</v>
      </c>
      <c r="J189" s="28" t="str">
        <f>VLOOKUP(B189,辅助信息!E:I,4,FALSE)</f>
        <v>李代茂</v>
      </c>
      <c r="K189" s="28">
        <f>VLOOKUP(J189,辅助信息!H:I,2,FALSE)</f>
        <v>18302833536</v>
      </c>
      <c r="L189" s="66"/>
      <c r="M189" s="65"/>
      <c r="N189" s="65"/>
      <c r="O189" s="65"/>
      <c r="P189" s="65"/>
      <c r="Q189" s="28" t="str">
        <f>VLOOKUP(B189,辅助信息!E:M,9,FALSE)</f>
        <v>ZTWM-CDGS-XS-2024-0181-五冶天府-国道542项目（二批次）</v>
      </c>
      <c r="R189" s="15"/>
    </row>
    <row r="190" hidden="1" spans="2:18">
      <c r="B190" s="28" t="s">
        <v>64</v>
      </c>
      <c r="C190" s="58">
        <v>45665</v>
      </c>
      <c r="D190" s="28" t="str">
        <f>VLOOKUP(B190,辅助信息!E:K,7,FALSE)</f>
        <v>JWDDCD2024102400111</v>
      </c>
      <c r="E190" s="28" t="str">
        <f>VLOOKUP(F190,辅助信息!A:B,2,FALSE)</f>
        <v>螺纹钢</v>
      </c>
      <c r="F190" s="28" t="s">
        <v>28</v>
      </c>
      <c r="G190" s="24">
        <v>6</v>
      </c>
      <c r="H190" s="24" t="e">
        <f>_xlfn._xlws.FILTER(#REF!,#REF!&amp;#REF!&amp;#REF!&amp;#REF!=C190&amp;F190&amp;I190&amp;J190,"未发货")</f>
        <v>#REF!</v>
      </c>
      <c r="I190" s="28" t="str">
        <f>VLOOKUP(B190,辅助信息!E:I,3,FALSE)</f>
        <v>（五冶达州国道542项目-三工区桥梁3工段）四川省达州市达川区赵固镇水文村原村委会下300米</v>
      </c>
      <c r="J190" s="28" t="str">
        <f>VLOOKUP(B190,辅助信息!E:I,4,FALSE)</f>
        <v>李代茂</v>
      </c>
      <c r="K190" s="28">
        <f>VLOOKUP(J190,辅助信息!H:I,2,FALSE)</f>
        <v>18302833536</v>
      </c>
      <c r="L190" s="66"/>
      <c r="M190" s="65"/>
      <c r="N190" s="65"/>
      <c r="O190" s="65"/>
      <c r="P190" s="65"/>
      <c r="Q190" s="28" t="str">
        <f>VLOOKUP(B190,辅助信息!E:M,9,FALSE)</f>
        <v>ZTWM-CDGS-XS-2024-0181-五冶天府-国道542项目（二批次）</v>
      </c>
      <c r="R190" s="15"/>
    </row>
    <row r="191" hidden="1" spans="2:18">
      <c r="B191" s="28" t="s">
        <v>64</v>
      </c>
      <c r="C191" s="58">
        <v>45665</v>
      </c>
      <c r="D191" s="28" t="str">
        <f>VLOOKUP(B191,辅助信息!E:K,7,FALSE)</f>
        <v>JWDDCD2024102400111</v>
      </c>
      <c r="E191" s="28" t="str">
        <f>VLOOKUP(F191,辅助信息!A:B,2,FALSE)</f>
        <v>螺纹钢</v>
      </c>
      <c r="F191" s="28" t="s">
        <v>65</v>
      </c>
      <c r="G191" s="24">
        <v>38</v>
      </c>
      <c r="H191" s="24" t="e">
        <f>_xlfn._xlws.FILTER(#REF!,#REF!&amp;#REF!&amp;#REF!&amp;#REF!=C191&amp;F191&amp;I191&amp;J191,"未发货")</f>
        <v>#REF!</v>
      </c>
      <c r="I191" s="28" t="str">
        <f>VLOOKUP(B191,辅助信息!E:I,3,FALSE)</f>
        <v>（五冶达州国道542项目-三工区桥梁3工段）四川省达州市达川区赵固镇水文村原村委会下300米</v>
      </c>
      <c r="J191" s="28" t="str">
        <f>VLOOKUP(B191,辅助信息!E:I,4,FALSE)</f>
        <v>李代茂</v>
      </c>
      <c r="K191" s="28">
        <f>VLOOKUP(J191,辅助信息!H:I,2,FALSE)</f>
        <v>18302833536</v>
      </c>
      <c r="L191" s="66"/>
      <c r="M191" s="65"/>
      <c r="N191" s="65"/>
      <c r="O191" s="65"/>
      <c r="P191" s="65"/>
      <c r="Q191" s="28" t="str">
        <f>VLOOKUP(B191,辅助信息!E:M,9,FALSE)</f>
        <v>ZTWM-CDGS-XS-2024-0181-五冶天府-国道542项目（二批次）</v>
      </c>
      <c r="R191" s="15"/>
    </row>
    <row r="192" hidden="1" spans="2:18">
      <c r="B192" s="28" t="s">
        <v>64</v>
      </c>
      <c r="C192" s="58">
        <v>45665</v>
      </c>
      <c r="D192" s="28" t="str">
        <f>VLOOKUP(B192,辅助信息!E:K,7,FALSE)</f>
        <v>JWDDCD2024102400111</v>
      </c>
      <c r="E192" s="28" t="str">
        <f>VLOOKUP(F192,辅助信息!A:B,2,FALSE)</f>
        <v>螺纹钢</v>
      </c>
      <c r="F192" s="28" t="s">
        <v>52</v>
      </c>
      <c r="G192" s="24">
        <v>6</v>
      </c>
      <c r="H192" s="24" t="e">
        <f>_xlfn._xlws.FILTER(#REF!,#REF!&amp;#REF!&amp;#REF!&amp;#REF!=C192&amp;F192&amp;I192&amp;J192,"未发货")</f>
        <v>#REF!</v>
      </c>
      <c r="I192" s="28" t="str">
        <f>VLOOKUP(B192,辅助信息!E:I,3,FALSE)</f>
        <v>（五冶达州国道542项目-三工区桥梁3工段）四川省达州市达川区赵固镇水文村原村委会下300米</v>
      </c>
      <c r="J192" s="28" t="str">
        <f>VLOOKUP(B192,辅助信息!E:I,4,FALSE)</f>
        <v>李代茂</v>
      </c>
      <c r="K192" s="28">
        <f>VLOOKUP(J192,辅助信息!H:I,2,FALSE)</f>
        <v>18302833536</v>
      </c>
      <c r="L192" s="64"/>
      <c r="M192" s="65"/>
      <c r="N192" s="65"/>
      <c r="O192" s="65"/>
      <c r="P192" s="65"/>
      <c r="Q192" s="28" t="str">
        <f>VLOOKUP(B192,辅助信息!E:M,9,FALSE)</f>
        <v>ZTWM-CDGS-XS-2024-0181-五冶天府-国道542项目（二批次）</v>
      </c>
      <c r="R192" s="15"/>
    </row>
    <row r="193" hidden="1" spans="1:18">
      <c r="A193" s="70"/>
      <c r="B193" s="28" t="s">
        <v>56</v>
      </c>
      <c r="C193" s="58">
        <v>45665</v>
      </c>
      <c r="D193" s="28" t="str">
        <f>VLOOKUP(B193,辅助信息!E:K,7,FALSE)</f>
        <v>JWDDCD2025052800131</v>
      </c>
      <c r="E193" s="28" t="str">
        <f>VLOOKUP(F193,辅助信息!A:B,2,FALSE)</f>
        <v>螺纹钢</v>
      </c>
      <c r="F193" s="28" t="s">
        <v>30</v>
      </c>
      <c r="G193" s="24">
        <v>3</v>
      </c>
      <c r="H193" s="24" t="e">
        <f>_xlfn._xlws.FILTER(#REF!,#REF!&amp;#REF!&amp;#REF!&amp;#REF!=C193&amp;F193&amp;I193&amp;J193,"未发货")</f>
        <v>#REF!</v>
      </c>
      <c r="I193" s="28" t="str">
        <f>VLOOKUP(B193,辅助信息!E:I,3,FALSE)</f>
        <v>（商投建工达州中医药科技园-4工区-7号楼）达州市通川区达州中医药职业学院犀牛大道北段</v>
      </c>
      <c r="J193" s="28" t="str">
        <f>VLOOKUP(B193,辅助信息!E:I,4,FALSE)</f>
        <v>张扬</v>
      </c>
      <c r="K193" s="28">
        <f>VLOOKUP(J193,辅助信息!H:I,2,FALSE)</f>
        <v>18381904567</v>
      </c>
      <c r="L193" s="65" t="str">
        <f>VLOOKUP(B193,辅助信息!E:J,6,FALSE)</f>
        <v>控制炉批号！多了现场不收！,优先安排达钢,提前联系到场规格及数量</v>
      </c>
      <c r="M193" s="65"/>
      <c r="N193" s="65"/>
      <c r="O193" s="65"/>
      <c r="P193" s="65"/>
      <c r="Q193" s="28" t="str">
        <f>VLOOKUP(B193,辅助信息!E:M,9,FALSE)</f>
        <v>ZTWM-CDGS-XS-2024-0134-商投建工达州中医药科技成果示范园项目</v>
      </c>
      <c r="R193" s="15"/>
    </row>
    <row r="194" hidden="1" spans="1:18">
      <c r="A194" s="66"/>
      <c r="B194" s="28" t="s">
        <v>56</v>
      </c>
      <c r="C194" s="58">
        <v>45665</v>
      </c>
      <c r="D194" s="28" t="str">
        <f>VLOOKUP(B194,辅助信息!E:K,7,FALSE)</f>
        <v>JWDDCD2025052800131</v>
      </c>
      <c r="E194" s="28" t="str">
        <f>VLOOKUP(F194,辅助信息!A:B,2,FALSE)</f>
        <v>螺纹钢</v>
      </c>
      <c r="F194" s="28" t="s">
        <v>28</v>
      </c>
      <c r="G194" s="24">
        <v>15</v>
      </c>
      <c r="H194" s="24" t="e">
        <f>_xlfn._xlws.FILTER(#REF!,#REF!&amp;#REF!&amp;#REF!&amp;#REF!=C194&amp;F194&amp;I194&amp;J194,"未发货")</f>
        <v>#REF!</v>
      </c>
      <c r="I194" s="28" t="str">
        <f>VLOOKUP(B194,辅助信息!E:I,3,FALSE)</f>
        <v>（商投建工达州中医药科技园-4工区-7号楼）达州市通川区达州中医药职业学院犀牛大道北段</v>
      </c>
      <c r="J194" s="28" t="str">
        <f>VLOOKUP(B194,辅助信息!E:I,4,FALSE)</f>
        <v>张扬</v>
      </c>
      <c r="K194" s="28">
        <f>VLOOKUP(J194,辅助信息!H:I,2,FALSE)</f>
        <v>18381904567</v>
      </c>
      <c r="L194" s="66"/>
      <c r="M194" s="65"/>
      <c r="N194" s="65"/>
      <c r="O194" s="65"/>
      <c r="P194" s="65"/>
      <c r="Q194" s="28" t="str">
        <f>VLOOKUP(B194,辅助信息!E:M,9,FALSE)</f>
        <v>ZTWM-CDGS-XS-2024-0134-商投建工达州中医药科技成果示范园项目</v>
      </c>
      <c r="R194" s="15"/>
    </row>
    <row r="195" hidden="1" spans="1:18">
      <c r="A195" s="66"/>
      <c r="B195" s="28" t="s">
        <v>56</v>
      </c>
      <c r="C195" s="58">
        <v>45665</v>
      </c>
      <c r="D195" s="28" t="str">
        <f>VLOOKUP(B195,辅助信息!E:K,7,FALSE)</f>
        <v>JWDDCD2025052800131</v>
      </c>
      <c r="E195" s="28" t="str">
        <f>VLOOKUP(F195,辅助信息!A:B,2,FALSE)</f>
        <v>螺纹钢</v>
      </c>
      <c r="F195" s="28" t="s">
        <v>21</v>
      </c>
      <c r="G195" s="24">
        <v>6</v>
      </c>
      <c r="H195" s="24" t="e">
        <f>_xlfn._xlws.FILTER(#REF!,#REF!&amp;#REF!&amp;#REF!&amp;#REF!=C195&amp;F195&amp;I195&amp;J195,"未发货")</f>
        <v>#REF!</v>
      </c>
      <c r="I195" s="28" t="str">
        <f>VLOOKUP(B195,辅助信息!E:I,3,FALSE)</f>
        <v>（商投建工达州中医药科技园-4工区-7号楼）达州市通川区达州中医药职业学院犀牛大道北段</v>
      </c>
      <c r="J195" s="28" t="str">
        <f>VLOOKUP(B195,辅助信息!E:I,4,FALSE)</f>
        <v>张扬</v>
      </c>
      <c r="K195" s="28">
        <f>VLOOKUP(J195,辅助信息!H:I,2,FALSE)</f>
        <v>18381904567</v>
      </c>
      <c r="L195" s="66"/>
      <c r="M195" s="65"/>
      <c r="N195" s="65"/>
      <c r="O195" s="65"/>
      <c r="P195" s="65"/>
      <c r="Q195" s="28" t="str">
        <f>VLOOKUP(B195,辅助信息!E:M,9,FALSE)</f>
        <v>ZTWM-CDGS-XS-2024-0134-商投建工达州中医药科技成果示范园项目</v>
      </c>
      <c r="R195" s="15"/>
    </row>
    <row r="196" hidden="1" spans="1:18">
      <c r="A196" s="64"/>
      <c r="B196" s="28" t="s">
        <v>56</v>
      </c>
      <c r="C196" s="58">
        <v>45665</v>
      </c>
      <c r="D196" s="28" t="str">
        <f>VLOOKUP(B196,辅助信息!E:K,7,FALSE)</f>
        <v>JWDDCD2025052800131</v>
      </c>
      <c r="E196" s="28" t="str">
        <f>VLOOKUP(F196,辅助信息!A:B,2,FALSE)</f>
        <v>螺纹钢</v>
      </c>
      <c r="F196" s="28" t="s">
        <v>46</v>
      </c>
      <c r="G196" s="24">
        <v>9</v>
      </c>
      <c r="H196" s="24" t="e">
        <f>_xlfn._xlws.FILTER(#REF!,#REF!&amp;#REF!&amp;#REF!&amp;#REF!=C196&amp;F196&amp;I196&amp;J196,"未发货")</f>
        <v>#REF!</v>
      </c>
      <c r="I196" s="28" t="str">
        <f>VLOOKUP(B196,辅助信息!E:I,3,FALSE)</f>
        <v>（商投建工达州中医药科技园-4工区-7号楼）达州市通川区达州中医药职业学院犀牛大道北段</v>
      </c>
      <c r="J196" s="28" t="str">
        <f>VLOOKUP(B196,辅助信息!E:I,4,FALSE)</f>
        <v>张扬</v>
      </c>
      <c r="K196" s="28">
        <f>VLOOKUP(J196,辅助信息!H:I,2,FALSE)</f>
        <v>18381904567</v>
      </c>
      <c r="L196" s="64"/>
      <c r="M196" s="65"/>
      <c r="N196" s="65"/>
      <c r="O196" s="65"/>
      <c r="P196" s="65"/>
      <c r="Q196" s="28" t="str">
        <f>VLOOKUP(B196,辅助信息!E:M,9,FALSE)</f>
        <v>ZTWM-CDGS-XS-2024-0134-商投建工达州中医药科技成果示范园项目</v>
      </c>
      <c r="R196" s="15"/>
    </row>
    <row r="197" hidden="1" spans="2:18">
      <c r="B197" s="28" t="s">
        <v>48</v>
      </c>
      <c r="C197" s="58">
        <v>45665</v>
      </c>
      <c r="D197" s="28" t="str">
        <f>VLOOKUP(B197,辅助信息!E:K,7,FALSE)</f>
        <v>ZTWM-CDGS-YL-20240529-006</v>
      </c>
      <c r="E197" s="28" t="str">
        <f>VLOOKUP(F197,辅助信息!A:B,2,FALSE)</f>
        <v>螺纹钢</v>
      </c>
      <c r="F197" s="28" t="s">
        <v>66</v>
      </c>
      <c r="G197" s="24">
        <f>40-12</f>
        <v>28</v>
      </c>
      <c r="H197" s="24" t="e">
        <f>_xlfn._xlws.FILTER(#REF!,#REF!&amp;#REF!&amp;#REF!&amp;#REF!=C197&amp;F197&amp;I197&amp;J197,"未发货")</f>
        <v>#REF!</v>
      </c>
      <c r="I197" s="28" t="str">
        <f>VLOOKUP(B197,辅助信息!E:I,3,FALSE)</f>
        <v>(华西颐海-科创农业生态谷-1号钢筋房)成都市简阳市白金山水库</v>
      </c>
      <c r="J197" s="28" t="str">
        <f>VLOOKUP(B197,辅助信息!E:I,4,FALSE)</f>
        <v>石清国</v>
      </c>
      <c r="K197" s="28">
        <f>VLOOKUP(J197,辅助信息!H:I,2,FALSE)</f>
        <v>13458642015</v>
      </c>
      <c r="L197" s="65" t="str">
        <f>VLOOKUP(B197,辅助信息!E:J,6,FALSE)</f>
        <v>优先威钢,我方卸车,新老国标钢厂不加价可直发</v>
      </c>
      <c r="M197" s="65"/>
      <c r="N197" s="65"/>
      <c r="O197" s="65"/>
      <c r="P197" s="65"/>
      <c r="Q197" s="28" t="str">
        <f>VLOOKUP(B197,辅助信息!E:M,9,FALSE)</f>
        <v>ZTWM-CDGS-XS-2024-0093-华西-颐海科创农业生态谷</v>
      </c>
      <c r="R197" s="15"/>
    </row>
    <row r="198" hidden="1" spans="2:18">
      <c r="B198" s="28" t="s">
        <v>48</v>
      </c>
      <c r="C198" s="58">
        <v>45665</v>
      </c>
      <c r="D198" s="28" t="str">
        <f>VLOOKUP(B198,辅助信息!E:K,7,FALSE)</f>
        <v>ZTWM-CDGS-YL-20240529-006</v>
      </c>
      <c r="E198" s="28" t="str">
        <f>VLOOKUP(F198,辅助信息!A:B,2,FALSE)</f>
        <v>螺纹钢</v>
      </c>
      <c r="F198" s="28" t="s">
        <v>46</v>
      </c>
      <c r="G198" s="24">
        <v>6</v>
      </c>
      <c r="H198" s="24" t="e">
        <f>_xlfn._xlws.FILTER(#REF!,#REF!&amp;#REF!&amp;#REF!&amp;#REF!=C198&amp;F198&amp;I198&amp;J198,"未发货")</f>
        <v>#REF!</v>
      </c>
      <c r="I198" s="28" t="str">
        <f>VLOOKUP(B198,辅助信息!E:I,3,FALSE)</f>
        <v>(华西颐海-科创农业生态谷-1号钢筋房)成都市简阳市白金山水库</v>
      </c>
      <c r="J198" s="28" t="str">
        <f>VLOOKUP(B198,辅助信息!E:I,4,FALSE)</f>
        <v>石清国</v>
      </c>
      <c r="K198" s="28">
        <f>VLOOKUP(J198,辅助信息!H:I,2,FALSE)</f>
        <v>13458642015</v>
      </c>
      <c r="L198" s="66"/>
      <c r="M198" s="65"/>
      <c r="N198" s="65"/>
      <c r="O198" s="65"/>
      <c r="P198" s="65"/>
      <c r="Q198" s="28" t="str">
        <f>VLOOKUP(B198,辅助信息!E:M,9,FALSE)</f>
        <v>ZTWM-CDGS-XS-2024-0093-华西-颐海科创农业生态谷</v>
      </c>
      <c r="R198" s="15"/>
    </row>
    <row r="199" hidden="1" spans="2:18">
      <c r="B199" s="28" t="s">
        <v>48</v>
      </c>
      <c r="C199" s="58">
        <v>45665</v>
      </c>
      <c r="D199" s="28" t="str">
        <f>VLOOKUP(B199,辅助信息!E:K,7,FALSE)</f>
        <v>ZTWM-CDGS-YL-20240529-006</v>
      </c>
      <c r="E199" s="28" t="str">
        <f>VLOOKUP(F199,辅助信息!A:B,2,FALSE)</f>
        <v>螺纹钢</v>
      </c>
      <c r="F199" s="28" t="s">
        <v>22</v>
      </c>
      <c r="G199" s="24">
        <v>10</v>
      </c>
      <c r="H199" s="24" t="e">
        <f>_xlfn._xlws.FILTER(#REF!,#REF!&amp;#REF!&amp;#REF!&amp;#REF!=C199&amp;F199&amp;I199&amp;J199,"未发货")</f>
        <v>#REF!</v>
      </c>
      <c r="I199" s="28" t="str">
        <f>VLOOKUP(B199,辅助信息!E:I,3,FALSE)</f>
        <v>(华西颐海-科创农业生态谷-1号钢筋房)成都市简阳市白金山水库</v>
      </c>
      <c r="J199" s="28" t="str">
        <f>VLOOKUP(B199,辅助信息!E:I,4,FALSE)</f>
        <v>石清国</v>
      </c>
      <c r="K199" s="28">
        <f>VLOOKUP(J199,辅助信息!H:I,2,FALSE)</f>
        <v>13458642015</v>
      </c>
      <c r="L199" s="64"/>
      <c r="M199" s="65"/>
      <c r="N199" s="65"/>
      <c r="O199" s="65"/>
      <c r="P199" s="65"/>
      <c r="Q199" s="28" t="str">
        <f>VLOOKUP(B199,辅助信息!E:M,9,FALSE)</f>
        <v>ZTWM-CDGS-XS-2024-0093-华西-颐海科创农业生态谷</v>
      </c>
      <c r="R199" s="15"/>
    </row>
    <row r="200" hidden="1" spans="2:18">
      <c r="B200" s="28" t="s">
        <v>44</v>
      </c>
      <c r="C200" s="58">
        <v>45665</v>
      </c>
      <c r="D200" s="28" t="str">
        <f>VLOOKUP(B200,辅助信息!E:K,7,FALSE)</f>
        <v>JWDDCD2025060600053</v>
      </c>
      <c r="E200" s="28" t="str">
        <f>VLOOKUP(F200,辅助信息!A:B,2,FALSE)</f>
        <v>盘螺</v>
      </c>
      <c r="F200" s="28" t="s">
        <v>26</v>
      </c>
      <c r="G200" s="24">
        <v>52</v>
      </c>
      <c r="H200" s="24" t="e">
        <f>_xlfn._xlws.FILTER(#REF!,#REF!&amp;#REF!&amp;#REF!&amp;#REF!=C200&amp;F200&amp;I200&amp;J200,"未发货")</f>
        <v>#REF!</v>
      </c>
      <c r="I200" s="28" t="str">
        <f>VLOOKUP(B200,辅助信息!E:I,3,FALSE)</f>
        <v>（华西酒城南）成都市武侯区火车南站西路8号酒城南项目</v>
      </c>
      <c r="J200" s="28" t="str">
        <f>VLOOKUP(B200,辅助信息!E:I,4,FALSE)</f>
        <v>龙耀宇</v>
      </c>
      <c r="K200" s="28">
        <f>VLOOKUP(J200,辅助信息!H:I,2,FALSE)</f>
        <v>18384145895</v>
      </c>
      <c r="L200" s="74" t="str">
        <f>VLOOKUP(B200,辅助信息!E:J,6,FALSE)</f>
        <v>对方卸车</v>
      </c>
      <c r="M200" s="74"/>
      <c r="N200" s="74"/>
      <c r="O200" s="74"/>
      <c r="P200" s="74"/>
      <c r="Q200" s="28" t="str">
        <f>VLOOKUP(B200,辅助信息!E:M,9,FALSE)</f>
        <v>ZTWM-CDGS-XS-2024-0189-华西集采-酒城南项目</v>
      </c>
      <c r="R200" s="15"/>
    </row>
    <row r="201" hidden="1" spans="1:18">
      <c r="A201" s="59" t="s">
        <v>67</v>
      </c>
      <c r="B201" s="28" t="s">
        <v>17</v>
      </c>
      <c r="C201" s="58">
        <v>45667</v>
      </c>
      <c r="D201" s="28" t="str">
        <f>VLOOKUP(B201,辅助信息!E:K,7,FALSE)</f>
        <v>JWDDCD2024101600090</v>
      </c>
      <c r="E201" s="28" t="str">
        <f>VLOOKUP(F201,辅助信息!A:B,2,FALSE)</f>
        <v>螺纹钢</v>
      </c>
      <c r="F201" s="28" t="s">
        <v>18</v>
      </c>
      <c r="G201" s="24">
        <f>149-108</f>
        <v>41</v>
      </c>
      <c r="H201" s="24" t="e">
        <f>_xlfn._xlws.FILTER(#REF!,#REF!&amp;#REF!&amp;#REF!&amp;#REF!=C201&amp;F201&amp;I201&amp;J201,"未发货")</f>
        <v>#REF!</v>
      </c>
      <c r="I201" s="28" t="str">
        <f>VLOOKUP(B201,辅助信息!E:I,3,FALSE)</f>
        <v>（达州市公共卫生临床医疗中心项目-一标-1号制作房）达州市通川区西外复兴镇公共卫生临床医疗中心项目</v>
      </c>
      <c r="J201" s="28" t="str">
        <f>VLOOKUP(B201,辅助信息!E:I,4,FALSE)</f>
        <v>潘建发</v>
      </c>
      <c r="K201" s="28">
        <f>VLOOKUP(J201,辅助信息!H:I,2,FALSE)</f>
        <v>13658059919</v>
      </c>
      <c r="L201" s="65" t="str">
        <f>VLOOKUP(B201,辅助信息!E:J,6,FALSE)</f>
        <v>提前联系到场规格,一天到场车辆不低于2车</v>
      </c>
      <c r="M201" s="65"/>
      <c r="N201" s="65"/>
      <c r="O201" s="65"/>
      <c r="P201" s="65"/>
      <c r="Q201" s="28" t="str">
        <f>VLOOKUP(B201,辅助信息!E:M,9,FALSE)</f>
        <v>ZTWM-CDGS-XS-2024-0205-五冶钢构-达州市通川区西外复兴镇及临近片区建设项目</v>
      </c>
      <c r="R201" s="15"/>
    </row>
    <row r="202" hidden="1" spans="2:18">
      <c r="B202" s="28" t="s">
        <v>17</v>
      </c>
      <c r="C202" s="58">
        <v>45667</v>
      </c>
      <c r="D202" s="28" t="str">
        <f>VLOOKUP(B202,辅助信息!E:K,7,FALSE)</f>
        <v>JWDDCD2024101600090</v>
      </c>
      <c r="E202" s="28" t="str">
        <f>VLOOKUP(F202,辅助信息!A:B,2,FALSE)</f>
        <v>螺纹钢</v>
      </c>
      <c r="F202" s="28" t="s">
        <v>32</v>
      </c>
      <c r="G202" s="24">
        <v>9</v>
      </c>
      <c r="H202" s="24" t="e">
        <f>_xlfn._xlws.FILTER(#REF!,#REF!&amp;#REF!&amp;#REF!&amp;#REF!=C202&amp;F202&amp;I202&amp;J202,"未发货")</f>
        <v>#REF!</v>
      </c>
      <c r="I202" s="28" t="str">
        <f>VLOOKUP(B202,辅助信息!E:I,3,FALSE)</f>
        <v>（达州市公共卫生临床医疗中心项目-一标-1号制作房）达州市通川区西外复兴镇公共卫生临床医疗中心项目</v>
      </c>
      <c r="J202" s="28" t="str">
        <f>VLOOKUP(B202,辅助信息!E:I,4,FALSE)</f>
        <v>潘建发</v>
      </c>
      <c r="K202" s="28">
        <f>VLOOKUP(J202,辅助信息!H:I,2,FALSE)</f>
        <v>13658059919</v>
      </c>
      <c r="L202" s="66"/>
      <c r="M202" s="65"/>
      <c r="N202" s="65"/>
      <c r="O202" s="65"/>
      <c r="P202" s="65"/>
      <c r="Q202" s="28" t="str">
        <f>VLOOKUP(B202,辅助信息!E:M,9,FALSE)</f>
        <v>ZTWM-CDGS-XS-2024-0205-五冶钢构-达州市通川区西外复兴镇及临近片区建设项目</v>
      </c>
      <c r="R202" s="15"/>
    </row>
    <row r="203" hidden="1" spans="2:18">
      <c r="B203" s="28" t="s">
        <v>17</v>
      </c>
      <c r="C203" s="58">
        <v>45667</v>
      </c>
      <c r="D203" s="28" t="str">
        <f>VLOOKUP(B203,辅助信息!E:K,7,FALSE)</f>
        <v>JWDDCD2024101600090</v>
      </c>
      <c r="E203" s="28" t="str">
        <f>VLOOKUP(F203,辅助信息!A:B,2,FALSE)</f>
        <v>盘螺</v>
      </c>
      <c r="F203" s="28" t="s">
        <v>41</v>
      </c>
      <c r="G203" s="24">
        <v>5</v>
      </c>
      <c r="H203" s="24">
        <v>5.5</v>
      </c>
      <c r="I203" s="28" t="str">
        <f>VLOOKUP(B203,辅助信息!E:I,3,FALSE)</f>
        <v>（达州市公共卫生临床医疗中心项目-一标-1号制作房）达州市通川区西外复兴镇公共卫生临床医疗中心项目</v>
      </c>
      <c r="J203" s="28" t="str">
        <f>VLOOKUP(B203,辅助信息!E:I,4,FALSE)</f>
        <v>潘建发</v>
      </c>
      <c r="K203" s="28">
        <f>VLOOKUP(J203,辅助信息!H:I,2,FALSE)</f>
        <v>13658059919</v>
      </c>
      <c r="L203" s="64"/>
      <c r="M203" s="65"/>
      <c r="N203" s="65"/>
      <c r="O203" s="65"/>
      <c r="P203" s="65"/>
      <c r="Q203" s="28" t="str">
        <f>VLOOKUP(B203,辅助信息!E:M,9,FALSE)</f>
        <v>ZTWM-CDGS-XS-2024-0205-五冶钢构-达州市通川区西外复兴镇及临近片区建设项目</v>
      </c>
      <c r="R203" s="15"/>
    </row>
    <row r="204" ht="56.25" hidden="1" customHeight="1" spans="2:18">
      <c r="B204" s="28" t="s">
        <v>54</v>
      </c>
      <c r="C204" s="58">
        <v>45667</v>
      </c>
      <c r="D204" s="28" t="str">
        <f>VLOOKUP(B204,辅助信息!E:K,7,FALSE)</f>
        <v>JWDDCD2024102400111</v>
      </c>
      <c r="E204" s="28" t="str">
        <f>VLOOKUP(F204,辅助信息!A:B,2,FALSE)</f>
        <v>螺纹钢</v>
      </c>
      <c r="F204" s="28" t="s">
        <v>33</v>
      </c>
      <c r="G204" s="24">
        <v>19</v>
      </c>
      <c r="H204" s="24" t="e">
        <f>_xlfn._xlws.FILTER(#REF!,#REF!&amp;#REF!&amp;#REF!&amp;#REF!=C204&amp;F204&amp;I204&amp;J204,"未发货")</f>
        <v>#REF!</v>
      </c>
      <c r="I204" s="28" t="str">
        <f>VLOOKUP(B204,辅助信息!E:I,3,FALSE)</f>
        <v>（五冶达州国道542项目-二工区巴河特大桥工段-5号墩）四川省达州市达川区石梯镇固家村村民委员会</v>
      </c>
      <c r="J204" s="28" t="str">
        <f>VLOOKUP(B204,辅助信息!E:I,4,FALSE)</f>
        <v>谭福中</v>
      </c>
      <c r="K204" s="28">
        <f>VLOOKUP(J204,辅助信息!H:I,2,FALSE)</f>
        <v>15828538619</v>
      </c>
      <c r="L204" s="65" t="str">
        <f>VLOOKUP(B204,辅助信息!E:J,6,FALSE)</f>
        <v>五冶建设送货单,4份材质书,送货车型13米,装货前联系收货人核实到场规格,没提前告知进场规格现场不给予接收</v>
      </c>
      <c r="M204" s="65"/>
      <c r="N204" s="65"/>
      <c r="O204" s="65"/>
      <c r="P204" s="65"/>
      <c r="Q204" s="28" t="str">
        <f>VLOOKUP(B204,辅助信息!E:M,9,FALSE)</f>
        <v>ZTWM-CDGS-XS-2024-0181-五冶天府-国道542项目（二批次）</v>
      </c>
      <c r="R204" s="15"/>
    </row>
    <row r="205" hidden="1" spans="2:18">
      <c r="B205" s="28" t="s">
        <v>64</v>
      </c>
      <c r="C205" s="58">
        <v>45667</v>
      </c>
      <c r="D205" s="28" t="str">
        <f>VLOOKUP(B205,辅助信息!E:K,7,FALSE)</f>
        <v>JWDDCD2024102400111</v>
      </c>
      <c r="E205" s="28" t="str">
        <f>VLOOKUP(F205,辅助信息!A:B,2,FALSE)</f>
        <v>螺纹钢</v>
      </c>
      <c r="F205" s="28" t="s">
        <v>32</v>
      </c>
      <c r="G205" s="24">
        <v>18</v>
      </c>
      <c r="H205" s="24" t="e">
        <f>_xlfn._xlws.FILTER(#REF!,#REF!&amp;#REF!&amp;#REF!&amp;#REF!=C205&amp;F205&amp;I205&amp;J205,"未发货")</f>
        <v>#REF!</v>
      </c>
      <c r="I205" s="28" t="str">
        <f>VLOOKUP(B205,辅助信息!E:I,3,FALSE)</f>
        <v>（五冶达州国道542项目-三工区桥梁3工段）四川省达州市达川区赵固镇水文村原村委会下300米</v>
      </c>
      <c r="J205" s="28" t="str">
        <f>VLOOKUP(B205,辅助信息!E:I,4,FALSE)</f>
        <v>李代茂</v>
      </c>
      <c r="K205" s="28">
        <f>VLOOKUP(J205,辅助信息!H:I,2,FALSE)</f>
        <v>18302833536</v>
      </c>
      <c r="L205" s="65" t="str">
        <f>VLOOKUP(B205,辅助信息!E:J,6,FALSE)</f>
        <v>五冶建设送货单,送货车型9.6米,装货前联系收货人核实到场规格,没提前告知进场规格现场不给予接收</v>
      </c>
      <c r="M205" s="65"/>
      <c r="N205" s="65"/>
      <c r="O205" s="65"/>
      <c r="P205" s="65"/>
      <c r="Q205" s="28" t="str">
        <f>VLOOKUP(B205,辅助信息!E:M,9,FALSE)</f>
        <v>ZTWM-CDGS-XS-2024-0181-五冶天府-国道542项目（二批次）</v>
      </c>
      <c r="R205" s="15"/>
    </row>
    <row r="206" hidden="1" spans="2:18">
      <c r="B206" s="28" t="s">
        <v>64</v>
      </c>
      <c r="C206" s="58">
        <v>45667</v>
      </c>
      <c r="D206" s="28" t="str">
        <f>VLOOKUP(B206,辅助信息!E:K,7,FALSE)</f>
        <v>JWDDCD2024102400111</v>
      </c>
      <c r="E206" s="28" t="str">
        <f>VLOOKUP(F206,辅助信息!A:B,2,FALSE)</f>
        <v>螺纹钢</v>
      </c>
      <c r="F206" s="28" t="s">
        <v>28</v>
      </c>
      <c r="G206" s="24">
        <v>6</v>
      </c>
      <c r="H206" s="24" t="e">
        <f>_xlfn._xlws.FILTER(#REF!,#REF!&amp;#REF!&amp;#REF!&amp;#REF!=C206&amp;F206&amp;I206&amp;J206,"未发货")</f>
        <v>#REF!</v>
      </c>
      <c r="I206" s="28" t="str">
        <f>VLOOKUP(B206,辅助信息!E:I,3,FALSE)</f>
        <v>（五冶达州国道542项目-三工区桥梁3工段）四川省达州市达川区赵固镇水文村原村委会下300米</v>
      </c>
      <c r="J206" s="28" t="str">
        <f>VLOOKUP(B206,辅助信息!E:I,4,FALSE)</f>
        <v>李代茂</v>
      </c>
      <c r="K206" s="28">
        <f>VLOOKUP(J206,辅助信息!H:I,2,FALSE)</f>
        <v>18302833536</v>
      </c>
      <c r="L206" s="66"/>
      <c r="M206" s="65"/>
      <c r="N206" s="65"/>
      <c r="O206" s="65"/>
      <c r="P206" s="65"/>
      <c r="Q206" s="28" t="str">
        <f>VLOOKUP(B206,辅助信息!E:M,9,FALSE)</f>
        <v>ZTWM-CDGS-XS-2024-0181-五冶天府-国道542项目（二批次）</v>
      </c>
      <c r="R206" s="15"/>
    </row>
    <row r="207" hidden="1" spans="2:18">
      <c r="B207" s="28" t="s">
        <v>64</v>
      </c>
      <c r="C207" s="58">
        <v>45667</v>
      </c>
      <c r="D207" s="28" t="str">
        <f>VLOOKUP(B207,辅助信息!E:K,7,FALSE)</f>
        <v>JWDDCD2024102400111</v>
      </c>
      <c r="E207" s="28" t="str">
        <f>VLOOKUP(F207,辅助信息!A:B,2,FALSE)</f>
        <v>螺纹钢</v>
      </c>
      <c r="F207" s="28" t="s">
        <v>65</v>
      </c>
      <c r="G207" s="24">
        <v>38</v>
      </c>
      <c r="H207" s="24" t="e">
        <f>_xlfn._xlws.FILTER(#REF!,#REF!&amp;#REF!&amp;#REF!&amp;#REF!=C207&amp;F207&amp;I207&amp;J207,"未发货")</f>
        <v>#REF!</v>
      </c>
      <c r="I207" s="28" t="str">
        <f>VLOOKUP(B207,辅助信息!E:I,3,FALSE)</f>
        <v>（五冶达州国道542项目-三工区桥梁3工段）四川省达州市达川区赵固镇水文村原村委会下300米</v>
      </c>
      <c r="J207" s="28" t="str">
        <f>VLOOKUP(B207,辅助信息!E:I,4,FALSE)</f>
        <v>李代茂</v>
      </c>
      <c r="K207" s="28">
        <f>VLOOKUP(J207,辅助信息!H:I,2,FALSE)</f>
        <v>18302833536</v>
      </c>
      <c r="L207" s="64"/>
      <c r="M207" s="65"/>
      <c r="N207" s="65"/>
      <c r="O207" s="65"/>
      <c r="P207" s="65"/>
      <c r="Q207" s="28" t="str">
        <f>VLOOKUP(B207,辅助信息!E:M,9,FALSE)</f>
        <v>ZTWM-CDGS-XS-2024-0181-五冶天府-国道542项目（二批次）</v>
      </c>
      <c r="R207" s="15"/>
    </row>
    <row r="208" hidden="1" spans="2:18">
      <c r="B208" s="28" t="s">
        <v>56</v>
      </c>
      <c r="C208" s="58">
        <v>45667</v>
      </c>
      <c r="D208" s="28" t="str">
        <f>VLOOKUP(B208,辅助信息!E:K,7,FALSE)</f>
        <v>JWDDCD2025052800131</v>
      </c>
      <c r="E208" s="28" t="str">
        <f>VLOOKUP(F208,辅助信息!A:B,2,FALSE)</f>
        <v>螺纹钢</v>
      </c>
      <c r="F208" s="28" t="s">
        <v>30</v>
      </c>
      <c r="G208" s="24">
        <v>3</v>
      </c>
      <c r="H208" s="24" t="e">
        <f>_xlfn._xlws.FILTER(#REF!,#REF!&amp;#REF!&amp;#REF!&amp;#REF!=C208&amp;F208&amp;I208&amp;J208,"未发货")</f>
        <v>#REF!</v>
      </c>
      <c r="I208" s="28" t="str">
        <f>VLOOKUP(B208,辅助信息!E:I,3,FALSE)</f>
        <v>（商投建工达州中医药科技园-4工区-7号楼）达州市通川区达州中医药职业学院犀牛大道北段</v>
      </c>
      <c r="J208" s="28" t="str">
        <f>VLOOKUP(B208,辅助信息!E:I,4,FALSE)</f>
        <v>张扬</v>
      </c>
      <c r="K208" s="28">
        <f>VLOOKUP(J208,辅助信息!H:I,2,FALSE)</f>
        <v>18381904567</v>
      </c>
      <c r="L208" s="65" t="str">
        <f>VLOOKUP(B208,辅助信息!E:J,6,FALSE)</f>
        <v>控制炉批号！多了现场不收！,优先安排达钢,提前联系到场规格及数量</v>
      </c>
      <c r="M208" s="65"/>
      <c r="N208" s="65"/>
      <c r="O208" s="65"/>
      <c r="P208" s="65"/>
      <c r="Q208" s="28" t="str">
        <f>VLOOKUP(B208,辅助信息!E:M,9,FALSE)</f>
        <v>ZTWM-CDGS-XS-2024-0134-商投建工达州中医药科技成果示范园项目</v>
      </c>
      <c r="R208" s="15"/>
    </row>
    <row r="209" hidden="1" spans="2:18">
      <c r="B209" s="28" t="s">
        <v>56</v>
      </c>
      <c r="C209" s="58">
        <v>45667</v>
      </c>
      <c r="D209" s="28" t="str">
        <f>VLOOKUP(B209,辅助信息!E:K,7,FALSE)</f>
        <v>JWDDCD2025052800131</v>
      </c>
      <c r="E209" s="28" t="str">
        <f>VLOOKUP(F209,辅助信息!A:B,2,FALSE)</f>
        <v>螺纹钢</v>
      </c>
      <c r="F209" s="28" t="s">
        <v>28</v>
      </c>
      <c r="G209" s="24">
        <v>15</v>
      </c>
      <c r="H209" s="24" t="e">
        <f>_xlfn._xlws.FILTER(#REF!,#REF!&amp;#REF!&amp;#REF!&amp;#REF!=C209&amp;F209&amp;I209&amp;J209,"未发货")</f>
        <v>#REF!</v>
      </c>
      <c r="I209" s="28" t="str">
        <f>VLOOKUP(B209,辅助信息!E:I,3,FALSE)</f>
        <v>（商投建工达州中医药科技园-4工区-7号楼）达州市通川区达州中医药职业学院犀牛大道北段</v>
      </c>
      <c r="J209" s="28" t="str">
        <f>VLOOKUP(B209,辅助信息!E:I,4,FALSE)</f>
        <v>张扬</v>
      </c>
      <c r="K209" s="28">
        <f>VLOOKUP(J209,辅助信息!H:I,2,FALSE)</f>
        <v>18381904567</v>
      </c>
      <c r="L209" s="66"/>
      <c r="M209" s="65"/>
      <c r="N209" s="65"/>
      <c r="O209" s="65"/>
      <c r="P209" s="65"/>
      <c r="Q209" s="28" t="str">
        <f>VLOOKUP(B209,辅助信息!E:M,9,FALSE)</f>
        <v>ZTWM-CDGS-XS-2024-0134-商投建工达州中医药科技成果示范园项目</v>
      </c>
      <c r="R209" s="15"/>
    </row>
    <row r="210" hidden="1" spans="2:18">
      <c r="B210" s="28" t="s">
        <v>56</v>
      </c>
      <c r="C210" s="58">
        <v>45667</v>
      </c>
      <c r="D210" s="28" t="str">
        <f>VLOOKUP(B210,辅助信息!E:K,7,FALSE)</f>
        <v>JWDDCD2025052800131</v>
      </c>
      <c r="E210" s="28" t="str">
        <f>VLOOKUP(F210,辅助信息!A:B,2,FALSE)</f>
        <v>螺纹钢</v>
      </c>
      <c r="F210" s="28" t="s">
        <v>21</v>
      </c>
      <c r="G210" s="24">
        <v>6</v>
      </c>
      <c r="H210" s="24" t="e">
        <f>_xlfn._xlws.FILTER(#REF!,#REF!&amp;#REF!&amp;#REF!&amp;#REF!=C210&amp;F210&amp;I210&amp;J210,"未发货")</f>
        <v>#REF!</v>
      </c>
      <c r="I210" s="28" t="str">
        <f>VLOOKUP(B210,辅助信息!E:I,3,FALSE)</f>
        <v>（商投建工达州中医药科技园-4工区-7号楼）达州市通川区达州中医药职业学院犀牛大道北段</v>
      </c>
      <c r="J210" s="28" t="str">
        <f>VLOOKUP(B210,辅助信息!E:I,4,FALSE)</f>
        <v>张扬</v>
      </c>
      <c r="K210" s="28">
        <f>VLOOKUP(J210,辅助信息!H:I,2,FALSE)</f>
        <v>18381904567</v>
      </c>
      <c r="L210" s="66"/>
      <c r="M210" s="65"/>
      <c r="N210" s="65"/>
      <c r="O210" s="65"/>
      <c r="P210" s="65"/>
      <c r="Q210" s="28" t="str">
        <f>VLOOKUP(B210,辅助信息!E:M,9,FALSE)</f>
        <v>ZTWM-CDGS-XS-2024-0134-商投建工达州中医药科技成果示范园项目</v>
      </c>
      <c r="R210" s="15"/>
    </row>
    <row r="211" hidden="1" spans="2:18">
      <c r="B211" s="28" t="s">
        <v>56</v>
      </c>
      <c r="C211" s="58">
        <v>45667</v>
      </c>
      <c r="D211" s="28" t="str">
        <f>VLOOKUP(B211,辅助信息!E:K,7,FALSE)</f>
        <v>JWDDCD2025052800131</v>
      </c>
      <c r="E211" s="28" t="str">
        <f>VLOOKUP(F211,辅助信息!A:B,2,FALSE)</f>
        <v>螺纹钢</v>
      </c>
      <c r="F211" s="28" t="s">
        <v>46</v>
      </c>
      <c r="G211" s="24">
        <v>9</v>
      </c>
      <c r="H211" s="24" t="e">
        <f>_xlfn._xlws.FILTER(#REF!,#REF!&amp;#REF!&amp;#REF!&amp;#REF!=C211&amp;F211&amp;I211&amp;J211,"未发货")</f>
        <v>#REF!</v>
      </c>
      <c r="I211" s="28" t="str">
        <f>VLOOKUP(B211,辅助信息!E:I,3,FALSE)</f>
        <v>（商投建工达州中医药科技园-4工区-7号楼）达州市通川区达州中医药职业学院犀牛大道北段</v>
      </c>
      <c r="J211" s="28" t="str">
        <f>VLOOKUP(B211,辅助信息!E:I,4,FALSE)</f>
        <v>张扬</v>
      </c>
      <c r="K211" s="28">
        <f>VLOOKUP(J211,辅助信息!H:I,2,FALSE)</f>
        <v>18381904567</v>
      </c>
      <c r="L211" s="64"/>
      <c r="M211" s="65"/>
      <c r="N211" s="65"/>
      <c r="O211" s="65"/>
      <c r="P211" s="65"/>
      <c r="Q211" s="28" t="str">
        <f>VLOOKUP(B211,辅助信息!E:M,9,FALSE)</f>
        <v>ZTWM-CDGS-XS-2024-0134-商投建工达州中医药科技成果示范园项目</v>
      </c>
      <c r="R211" s="15"/>
    </row>
    <row r="212" hidden="1" spans="2:18">
      <c r="B212" s="28" t="s">
        <v>48</v>
      </c>
      <c r="C212" s="58">
        <v>45667</v>
      </c>
      <c r="D212" s="28" t="str">
        <f>VLOOKUP(B212,辅助信息!E:K,7,FALSE)</f>
        <v>ZTWM-CDGS-YL-20240529-006</v>
      </c>
      <c r="E212" s="28" t="str">
        <f>VLOOKUP(F212,辅助信息!A:B,2,FALSE)</f>
        <v>螺纹钢</v>
      </c>
      <c r="F212" s="28" t="s">
        <v>66</v>
      </c>
      <c r="G212" s="24">
        <f>40-12</f>
        <v>28</v>
      </c>
      <c r="H212" s="24" t="e">
        <f>_xlfn._xlws.FILTER(#REF!,#REF!&amp;#REF!&amp;#REF!&amp;#REF!=C212&amp;F212&amp;I212&amp;J212,"未发货")</f>
        <v>#REF!</v>
      </c>
      <c r="I212" s="28" t="str">
        <f>VLOOKUP(B212,辅助信息!E:I,3,FALSE)</f>
        <v>(华西颐海-科创农业生态谷-1号钢筋房)成都市简阳市白金山水库</v>
      </c>
      <c r="J212" s="28" t="str">
        <f>VLOOKUP(B212,辅助信息!E:I,4,FALSE)</f>
        <v>石清国</v>
      </c>
      <c r="K212" s="28">
        <f>VLOOKUP(J212,辅助信息!H:I,2,FALSE)</f>
        <v>13458642015</v>
      </c>
      <c r="L212" s="65" t="str">
        <f>VLOOKUP(B212,辅助信息!E:J,6,FALSE)</f>
        <v>优先威钢,我方卸车,新老国标钢厂不加价可直发</v>
      </c>
      <c r="M212" s="65"/>
      <c r="N212" s="65"/>
      <c r="O212" s="65"/>
      <c r="P212" s="65"/>
      <c r="Q212" s="28" t="str">
        <f>VLOOKUP(B212,辅助信息!E:M,9,FALSE)</f>
        <v>ZTWM-CDGS-XS-2024-0093-华西-颐海科创农业生态谷</v>
      </c>
      <c r="R212" s="15"/>
    </row>
    <row r="213" hidden="1" spans="2:18">
      <c r="B213" s="28" t="s">
        <v>48</v>
      </c>
      <c r="C213" s="58">
        <v>45667</v>
      </c>
      <c r="D213" s="28" t="str">
        <f>VLOOKUP(B213,辅助信息!E:K,7,FALSE)</f>
        <v>ZTWM-CDGS-YL-20240529-006</v>
      </c>
      <c r="E213" s="28" t="str">
        <f>VLOOKUP(F213,辅助信息!A:B,2,FALSE)</f>
        <v>螺纹钢</v>
      </c>
      <c r="F213" s="28" t="s">
        <v>46</v>
      </c>
      <c r="G213" s="24">
        <v>6</v>
      </c>
      <c r="H213" s="24" t="e">
        <f>_xlfn._xlws.FILTER(#REF!,#REF!&amp;#REF!&amp;#REF!&amp;#REF!=C213&amp;F213&amp;I213&amp;J213,"未发货")</f>
        <v>#REF!</v>
      </c>
      <c r="I213" s="28" t="str">
        <f>VLOOKUP(B213,辅助信息!E:I,3,FALSE)</f>
        <v>(华西颐海-科创农业生态谷-1号钢筋房)成都市简阳市白金山水库</v>
      </c>
      <c r="J213" s="28" t="str">
        <f>VLOOKUP(B213,辅助信息!E:I,4,FALSE)</f>
        <v>石清国</v>
      </c>
      <c r="K213" s="28">
        <f>VLOOKUP(J213,辅助信息!H:I,2,FALSE)</f>
        <v>13458642015</v>
      </c>
      <c r="L213" s="66"/>
      <c r="M213" s="65"/>
      <c r="N213" s="65"/>
      <c r="O213" s="65"/>
      <c r="P213" s="65"/>
      <c r="Q213" s="28" t="str">
        <f>VLOOKUP(B213,辅助信息!E:M,9,FALSE)</f>
        <v>ZTWM-CDGS-XS-2024-0093-华西-颐海科创农业生态谷</v>
      </c>
      <c r="R213" s="15"/>
    </row>
    <row r="214" hidden="1" spans="2:18">
      <c r="B214" s="28" t="s">
        <v>48</v>
      </c>
      <c r="C214" s="58">
        <v>45667</v>
      </c>
      <c r="D214" s="28" t="str">
        <f>VLOOKUP(B214,辅助信息!E:K,7,FALSE)</f>
        <v>ZTWM-CDGS-YL-20240529-006</v>
      </c>
      <c r="E214" s="28" t="str">
        <f>VLOOKUP(F214,辅助信息!A:B,2,FALSE)</f>
        <v>螺纹钢</v>
      </c>
      <c r="F214" s="28" t="s">
        <v>22</v>
      </c>
      <c r="G214" s="24">
        <v>10</v>
      </c>
      <c r="H214" s="24" t="e">
        <f>_xlfn._xlws.FILTER(#REF!,#REF!&amp;#REF!&amp;#REF!&amp;#REF!=C214&amp;F214&amp;I214&amp;J214,"未发货")</f>
        <v>#REF!</v>
      </c>
      <c r="I214" s="28" t="str">
        <f>VLOOKUP(B214,辅助信息!E:I,3,FALSE)</f>
        <v>(华西颐海-科创农业生态谷-1号钢筋房)成都市简阳市白金山水库</v>
      </c>
      <c r="J214" s="28" t="str">
        <f>VLOOKUP(B214,辅助信息!E:I,4,FALSE)</f>
        <v>石清国</v>
      </c>
      <c r="K214" s="28">
        <f>VLOOKUP(J214,辅助信息!H:I,2,FALSE)</f>
        <v>13458642015</v>
      </c>
      <c r="L214" s="64"/>
      <c r="M214" s="65"/>
      <c r="N214" s="65"/>
      <c r="O214" s="65"/>
      <c r="P214" s="65"/>
      <c r="Q214" s="28" t="str">
        <f>VLOOKUP(B214,辅助信息!E:M,9,FALSE)</f>
        <v>ZTWM-CDGS-XS-2024-0093-华西-颐海科创农业生态谷</v>
      </c>
      <c r="R214" s="15"/>
    </row>
    <row r="215" hidden="1" spans="2:18">
      <c r="B215" s="28" t="s">
        <v>44</v>
      </c>
      <c r="C215" s="58">
        <v>45667</v>
      </c>
      <c r="D215" s="28" t="str">
        <f>VLOOKUP(B215,辅助信息!E:K,7,FALSE)</f>
        <v>JWDDCD2025060600053</v>
      </c>
      <c r="E215" s="28" t="str">
        <f>VLOOKUP(F215,辅助信息!A:B,2,FALSE)</f>
        <v>盘螺</v>
      </c>
      <c r="F215" s="28" t="s">
        <v>26</v>
      </c>
      <c r="G215" s="75">
        <v>35</v>
      </c>
      <c r="H215" s="24" t="e">
        <f>_xlfn._xlws.FILTER(#REF!,#REF!&amp;#REF!&amp;#REF!&amp;#REF!=C215&amp;F215&amp;I215&amp;J215,"未发货")</f>
        <v>#REF!</v>
      </c>
      <c r="I215" s="28" t="str">
        <f>VLOOKUP(B215,辅助信息!E:I,3,FALSE)</f>
        <v>（华西酒城南）成都市武侯区火车南站西路8号酒城南项目</v>
      </c>
      <c r="J215" s="28" t="str">
        <f>VLOOKUP(B215,辅助信息!E:I,4,FALSE)</f>
        <v>龙耀宇</v>
      </c>
      <c r="K215" s="28">
        <f>VLOOKUP(J215,辅助信息!H:I,2,FALSE)</f>
        <v>18384145895</v>
      </c>
      <c r="L215" s="65" t="str">
        <f>VLOOKUP(B215,辅助信息!E:J,6,FALSE)</f>
        <v>对方卸车</v>
      </c>
      <c r="M215" s="65"/>
      <c r="N215" s="65"/>
      <c r="O215" s="65"/>
      <c r="P215" s="65"/>
      <c r="Q215" s="28" t="str">
        <f>VLOOKUP(B215,辅助信息!E:M,9,FALSE)</f>
        <v>ZTWM-CDGS-XS-2024-0189-华西集采-酒城南项目</v>
      </c>
      <c r="R215" s="15"/>
    </row>
    <row r="216" hidden="1" spans="2:18">
      <c r="B216" s="28" t="s">
        <v>31</v>
      </c>
      <c r="C216" s="58">
        <v>45667</v>
      </c>
      <c r="D216" s="28" t="str">
        <f>VLOOKUP(B216,辅助信息!E:K,7,FALSE)</f>
        <v>JWDDCD2024121000136</v>
      </c>
      <c r="E216" s="28" t="str">
        <f>VLOOKUP(F216,辅助信息!A:B,2,FALSE)</f>
        <v>螺纹钢</v>
      </c>
      <c r="F216" s="28" t="s">
        <v>27</v>
      </c>
      <c r="G216" s="24">
        <v>15</v>
      </c>
      <c r="H216" s="24" t="e">
        <f>_xlfn._xlws.FILTER(#REF!,#REF!&amp;#REF!&amp;#REF!&amp;#REF!=C216&amp;F216&amp;I216&amp;J216,"未发货")</f>
        <v>#REF!</v>
      </c>
      <c r="I216" s="28" t="str">
        <f>VLOOKUP(B216,辅助信息!E:I,3,FALSE)</f>
        <v>（四川商建-射洪城乡一体化项目）遂宁市射洪市忠新幼儿园北侧约220米新溪小区</v>
      </c>
      <c r="J216" s="28" t="str">
        <f>VLOOKUP(B216,辅助信息!E:I,4,FALSE)</f>
        <v>柏子刚</v>
      </c>
      <c r="K216" s="28">
        <f>VLOOKUP(J216,辅助信息!H:I,2,FALSE)</f>
        <v>15692885305</v>
      </c>
      <c r="L216" s="65" t="str">
        <f>VLOOKUP(B216,辅助信息!E:J,6,FALSE)</f>
        <v>提前联系到场规格及数量</v>
      </c>
      <c r="M216" s="65"/>
      <c r="N216" s="65"/>
      <c r="O216" s="65"/>
      <c r="P216" s="65"/>
      <c r="Q216" s="28" t="str">
        <f>VLOOKUP(B216,辅助信息!E:M,9,FALSE)</f>
        <v>ZTWM-CDGS-XS-2024-0179-四川商投-射洪城乡一体化建设项目</v>
      </c>
      <c r="R216" s="15"/>
    </row>
    <row r="217" hidden="1" spans="2:18">
      <c r="B217" s="28" t="s">
        <v>31</v>
      </c>
      <c r="C217" s="58">
        <v>45667</v>
      </c>
      <c r="D217" s="28" t="str">
        <f>VLOOKUP(B217,辅助信息!E:K,7,FALSE)</f>
        <v>JWDDCD2024121000136</v>
      </c>
      <c r="E217" s="28" t="str">
        <f>VLOOKUP(F217,辅助信息!A:B,2,FALSE)</f>
        <v>螺纹钢</v>
      </c>
      <c r="F217" s="28" t="s">
        <v>19</v>
      </c>
      <c r="G217" s="24">
        <v>15</v>
      </c>
      <c r="H217" s="24" t="e">
        <f>_xlfn._xlws.FILTER(#REF!,#REF!&amp;#REF!&amp;#REF!&amp;#REF!=C217&amp;F217&amp;I217&amp;J217,"未发货")</f>
        <v>#REF!</v>
      </c>
      <c r="I217" s="28" t="str">
        <f>VLOOKUP(B217,辅助信息!E:I,3,FALSE)</f>
        <v>（四川商建-射洪城乡一体化项目）遂宁市射洪市忠新幼儿园北侧约220米新溪小区</v>
      </c>
      <c r="J217" s="28" t="str">
        <f>VLOOKUP(B217,辅助信息!E:I,4,FALSE)</f>
        <v>柏子刚</v>
      </c>
      <c r="K217" s="28">
        <f>VLOOKUP(J217,辅助信息!H:I,2,FALSE)</f>
        <v>15692885305</v>
      </c>
      <c r="L217" s="66"/>
      <c r="M217" s="65"/>
      <c r="N217" s="65"/>
      <c r="O217" s="65"/>
      <c r="P217" s="65"/>
      <c r="Q217" s="28" t="str">
        <f>VLOOKUP(B217,辅助信息!E:M,9,FALSE)</f>
        <v>ZTWM-CDGS-XS-2024-0179-四川商投-射洪城乡一体化建设项目</v>
      </c>
      <c r="R217" s="15"/>
    </row>
    <row r="218" hidden="1" spans="2:18">
      <c r="B218" s="28" t="s">
        <v>31</v>
      </c>
      <c r="C218" s="58">
        <v>45667</v>
      </c>
      <c r="D218" s="28" t="str">
        <f>VLOOKUP(B218,辅助信息!E:K,7,FALSE)</f>
        <v>JWDDCD2024121000136</v>
      </c>
      <c r="E218" s="28" t="str">
        <f>VLOOKUP(F218,辅助信息!A:B,2,FALSE)</f>
        <v>螺纹钢</v>
      </c>
      <c r="F218" s="28" t="s">
        <v>32</v>
      </c>
      <c r="G218" s="24">
        <v>54</v>
      </c>
      <c r="H218" s="24" t="e">
        <f>_xlfn._xlws.FILTER(#REF!,#REF!&amp;#REF!&amp;#REF!&amp;#REF!=C218&amp;F218&amp;I218&amp;J218,"未发货")</f>
        <v>#REF!</v>
      </c>
      <c r="I218" s="28" t="str">
        <f>VLOOKUP(B218,辅助信息!E:I,3,FALSE)</f>
        <v>（四川商建-射洪城乡一体化项目）遂宁市射洪市忠新幼儿园北侧约220米新溪小区</v>
      </c>
      <c r="J218" s="28" t="str">
        <f>VLOOKUP(B218,辅助信息!E:I,4,FALSE)</f>
        <v>柏子刚</v>
      </c>
      <c r="K218" s="28">
        <f>VLOOKUP(J218,辅助信息!H:I,2,FALSE)</f>
        <v>15692885305</v>
      </c>
      <c r="L218" s="66"/>
      <c r="M218" s="65"/>
      <c r="N218" s="65"/>
      <c r="O218" s="65"/>
      <c r="P218" s="65"/>
      <c r="Q218" s="28" t="str">
        <f>VLOOKUP(B218,辅助信息!E:M,9,FALSE)</f>
        <v>ZTWM-CDGS-XS-2024-0179-四川商投-射洪城乡一体化建设项目</v>
      </c>
      <c r="R218" s="15"/>
    </row>
    <row r="219" hidden="1" spans="2:18">
      <c r="B219" s="28" t="s">
        <v>31</v>
      </c>
      <c r="C219" s="58">
        <v>45667</v>
      </c>
      <c r="D219" s="28" t="str">
        <f>VLOOKUP(B219,辅助信息!E:K,7,FALSE)</f>
        <v>JWDDCD2024121000136</v>
      </c>
      <c r="E219" s="28" t="str">
        <f>VLOOKUP(F219,辅助信息!A:B,2,FALSE)</f>
        <v>螺纹钢</v>
      </c>
      <c r="F219" s="28" t="s">
        <v>30</v>
      </c>
      <c r="G219" s="24">
        <v>21</v>
      </c>
      <c r="H219" s="24" t="e">
        <f>_xlfn._xlws.FILTER(#REF!,#REF!&amp;#REF!&amp;#REF!&amp;#REF!=C219&amp;F219&amp;I219&amp;J219,"未发货")</f>
        <v>#REF!</v>
      </c>
      <c r="I219" s="28" t="str">
        <f>VLOOKUP(B219,辅助信息!E:I,3,FALSE)</f>
        <v>（四川商建-射洪城乡一体化项目）遂宁市射洪市忠新幼儿园北侧约220米新溪小区</v>
      </c>
      <c r="J219" s="28" t="str">
        <f>VLOOKUP(B219,辅助信息!E:I,4,FALSE)</f>
        <v>柏子刚</v>
      </c>
      <c r="K219" s="28">
        <f>VLOOKUP(J219,辅助信息!H:I,2,FALSE)</f>
        <v>15692885305</v>
      </c>
      <c r="L219" s="64"/>
      <c r="M219" s="65"/>
      <c r="N219" s="65"/>
      <c r="O219" s="65"/>
      <c r="P219" s="65"/>
      <c r="Q219" s="28" t="str">
        <f>VLOOKUP(B219,辅助信息!E:M,9,FALSE)</f>
        <v>ZTWM-CDGS-XS-2024-0179-四川商投-射洪城乡一体化建设项目</v>
      </c>
      <c r="R219" s="15"/>
    </row>
    <row r="220" hidden="1" spans="2:18">
      <c r="B220" s="28" t="s">
        <v>43</v>
      </c>
      <c r="C220" s="58">
        <v>45667</v>
      </c>
      <c r="D220" s="28" t="str">
        <f>VLOOKUP(B220,辅助信息!E:K,7,FALSE)</f>
        <v>JWDDCD2024101600090</v>
      </c>
      <c r="E220" s="28" t="str">
        <f>VLOOKUP(F220,辅助信息!A:B,2,FALSE)</f>
        <v>盘螺</v>
      </c>
      <c r="F220" s="28" t="s">
        <v>40</v>
      </c>
      <c r="G220" s="24">
        <v>16</v>
      </c>
      <c r="H220" s="24" t="e">
        <f>_xlfn._xlws.FILTER(#REF!,#REF!&amp;#REF!&amp;#REF!&amp;#REF!=C220&amp;F220&amp;I220&amp;J220,"未发货")</f>
        <v>#REF!</v>
      </c>
      <c r="I220" s="28" t="str">
        <f>VLOOKUP(B220,辅助信息!E:I,3,FALSE)</f>
        <v>（达州市公共卫生医疗中心项目-二标-3号楼）达州市通川区西外复兴镇公共卫生临床医疗中心项目</v>
      </c>
      <c r="J220" s="28" t="str">
        <f>VLOOKUP(B220,辅助信息!E:I,4,FALSE)</f>
        <v>黄永林</v>
      </c>
      <c r="K220" s="28">
        <f>VLOOKUP(J220,辅助信息!H:I,2,FALSE)</f>
        <v>15982487227</v>
      </c>
      <c r="L220" s="45"/>
      <c r="M220" s="45"/>
      <c r="N220" s="45"/>
      <c r="O220" s="45"/>
      <c r="P220" s="45"/>
      <c r="Q220" s="15"/>
      <c r="R220" s="15"/>
    </row>
    <row r="221" hidden="1" spans="2:18">
      <c r="B221" s="28" t="s">
        <v>43</v>
      </c>
      <c r="C221" s="58">
        <v>45667</v>
      </c>
      <c r="D221" s="28" t="str">
        <f>VLOOKUP(B221,辅助信息!E:K,7,FALSE)</f>
        <v>JWDDCD2024101600090</v>
      </c>
      <c r="E221" s="28" t="str">
        <f>VLOOKUP(F221,辅助信息!A:B,2,FALSE)</f>
        <v>盘螺</v>
      </c>
      <c r="F221" s="28" t="s">
        <v>41</v>
      </c>
      <c r="G221" s="24">
        <v>12</v>
      </c>
      <c r="H221" s="24">
        <v>12</v>
      </c>
      <c r="I221" s="28" t="str">
        <f>VLOOKUP(B221,辅助信息!E:I,3,FALSE)</f>
        <v>（达州市公共卫生医疗中心项目-二标-3号楼）达州市通川区西外复兴镇公共卫生临床医疗中心项目</v>
      </c>
      <c r="J221" s="28" t="str">
        <f>VLOOKUP(B221,辅助信息!E:I,4,FALSE)</f>
        <v>黄永林</v>
      </c>
      <c r="K221" s="28">
        <f>VLOOKUP(J221,辅助信息!H:I,2,FALSE)</f>
        <v>15982487227</v>
      </c>
      <c r="L221" s="45"/>
      <c r="M221" s="45"/>
      <c r="N221" s="45"/>
      <c r="O221" s="45"/>
      <c r="P221" s="45"/>
      <c r="Q221" s="15"/>
      <c r="R221" s="15"/>
    </row>
    <row r="222" hidden="1" spans="2:18">
      <c r="B222" s="28" t="s">
        <v>43</v>
      </c>
      <c r="C222" s="58">
        <v>45667</v>
      </c>
      <c r="D222" s="28" t="str">
        <f>VLOOKUP(B222,辅助信息!E:K,7,FALSE)</f>
        <v>JWDDCD2024101600090</v>
      </c>
      <c r="E222" s="28" t="str">
        <f>VLOOKUP(F222,辅助信息!A:B,2,FALSE)</f>
        <v>螺纹钢</v>
      </c>
      <c r="F222" s="28" t="s">
        <v>27</v>
      </c>
      <c r="G222" s="24">
        <v>25</v>
      </c>
      <c r="H222" s="24" t="e">
        <f>_xlfn._xlws.FILTER(#REF!,#REF!&amp;#REF!&amp;#REF!&amp;#REF!=C222&amp;F222&amp;I222&amp;J222,"未发货")</f>
        <v>#REF!</v>
      </c>
      <c r="I222" s="28" t="str">
        <f>VLOOKUP(B222,辅助信息!E:I,3,FALSE)</f>
        <v>（达州市公共卫生医疗中心项目-二标-3号楼）达州市通川区西外复兴镇公共卫生临床医疗中心项目</v>
      </c>
      <c r="J222" s="28" t="str">
        <f>VLOOKUP(B222,辅助信息!E:I,4,FALSE)</f>
        <v>黄永林</v>
      </c>
      <c r="K222" s="28">
        <f>VLOOKUP(J222,辅助信息!H:I,2,FALSE)</f>
        <v>15982487227</v>
      </c>
      <c r="L222" s="45"/>
      <c r="M222" s="45"/>
      <c r="N222" s="45"/>
      <c r="O222" s="45"/>
      <c r="P222" s="45"/>
      <c r="Q222" s="15"/>
      <c r="R222" s="15"/>
    </row>
    <row r="223" hidden="1" spans="2:18">
      <c r="B223" s="28" t="s">
        <v>68</v>
      </c>
      <c r="C223" s="58">
        <v>45667</v>
      </c>
      <c r="D223" s="28" t="str">
        <f>VLOOKUP(B223,辅助信息!E:K,7,FALSE)</f>
        <v>JWDDCD2025052800131</v>
      </c>
      <c r="E223" s="28" t="str">
        <f>VLOOKUP(F223,辅助信息!A:B,2,FALSE)</f>
        <v>盘螺</v>
      </c>
      <c r="F223" s="28" t="s">
        <v>26</v>
      </c>
      <c r="G223" s="24">
        <v>9</v>
      </c>
      <c r="H223" s="24" t="e">
        <f>_xlfn._xlws.FILTER(#REF!,#REF!&amp;#REF!&amp;#REF!&amp;#REF!=C223&amp;F223&amp;I223&amp;J223,"未发货")</f>
        <v>#REF!</v>
      </c>
      <c r="I223" s="28" t="str">
        <f>VLOOKUP(B223,辅助信息!E:I,3,FALSE)</f>
        <v>（商投建工达州中医药科技园-2工区-景观桥）达州市通川区达州中医药职业学院犀牛大道北段</v>
      </c>
      <c r="J223" s="28" t="str">
        <f>VLOOKUP(B223,辅助信息!E:I,4,FALSE)</f>
        <v>李波</v>
      </c>
      <c r="K223" s="28">
        <f>VLOOKUP(J223,辅助信息!H:I,2,FALSE)</f>
        <v>18381899787</v>
      </c>
      <c r="L223" s="45"/>
      <c r="M223" s="45"/>
      <c r="N223" s="45"/>
      <c r="O223" s="45"/>
      <c r="P223" s="45"/>
      <c r="Q223" s="15"/>
      <c r="R223" s="15"/>
    </row>
    <row r="224" hidden="1" spans="2:18">
      <c r="B224" s="28" t="s">
        <v>68</v>
      </c>
      <c r="C224" s="58">
        <v>45667</v>
      </c>
      <c r="D224" s="28" t="str">
        <f>VLOOKUP(B224,辅助信息!E:K,7,FALSE)</f>
        <v>JWDDCD2025052800131</v>
      </c>
      <c r="E224" s="28" t="str">
        <f>VLOOKUP(F224,辅助信息!A:B,2,FALSE)</f>
        <v>螺纹钢</v>
      </c>
      <c r="F224" s="28" t="s">
        <v>32</v>
      </c>
      <c r="G224" s="24">
        <v>3</v>
      </c>
      <c r="H224" s="24" t="e">
        <f>_xlfn._xlws.FILTER(#REF!,#REF!&amp;#REF!&amp;#REF!&amp;#REF!=C224&amp;F224&amp;I224&amp;J224,"未发货")</f>
        <v>#REF!</v>
      </c>
      <c r="I224" s="28" t="str">
        <f>VLOOKUP(B224,辅助信息!E:I,3,FALSE)</f>
        <v>（商投建工达州中医药科技园-2工区-景观桥）达州市通川区达州中医药职业学院犀牛大道北段</v>
      </c>
      <c r="J224" s="28" t="str">
        <f>VLOOKUP(B224,辅助信息!E:I,4,FALSE)</f>
        <v>李波</v>
      </c>
      <c r="K224" s="28">
        <f>VLOOKUP(J224,辅助信息!H:I,2,FALSE)</f>
        <v>18381899787</v>
      </c>
      <c r="L224" s="45"/>
      <c r="M224" s="45"/>
      <c r="N224" s="45"/>
      <c r="O224" s="45"/>
      <c r="P224" s="45"/>
      <c r="Q224" s="15"/>
      <c r="R224" s="15"/>
    </row>
    <row r="225" hidden="1" spans="2:18">
      <c r="B225" s="28" t="s">
        <v>68</v>
      </c>
      <c r="C225" s="58">
        <v>45667</v>
      </c>
      <c r="D225" s="28" t="str">
        <f>VLOOKUP(B225,辅助信息!E:K,7,FALSE)</f>
        <v>JWDDCD2025052800131</v>
      </c>
      <c r="E225" s="28" t="str">
        <f>VLOOKUP(F225,辅助信息!A:B,2,FALSE)</f>
        <v>螺纹钢</v>
      </c>
      <c r="F225" s="28" t="s">
        <v>65</v>
      </c>
      <c r="G225" s="24">
        <v>115</v>
      </c>
      <c r="H225" s="24" t="e">
        <f>_xlfn._xlws.FILTER(#REF!,#REF!&amp;#REF!&amp;#REF!&amp;#REF!=C225&amp;F225&amp;I225&amp;J225,"未发货")</f>
        <v>#REF!</v>
      </c>
      <c r="I225" s="28" t="str">
        <f>VLOOKUP(B225,辅助信息!E:I,3,FALSE)</f>
        <v>（商投建工达州中医药科技园-2工区-景观桥）达州市通川区达州中医药职业学院犀牛大道北段</v>
      </c>
      <c r="J225" s="28" t="str">
        <f>VLOOKUP(B225,辅助信息!E:I,4,FALSE)</f>
        <v>李波</v>
      </c>
      <c r="K225" s="28">
        <f>VLOOKUP(J225,辅助信息!H:I,2,FALSE)</f>
        <v>18381899787</v>
      </c>
      <c r="L225" s="45"/>
      <c r="M225" s="45"/>
      <c r="N225" s="45"/>
      <c r="O225" s="45"/>
      <c r="P225" s="45"/>
      <c r="Q225" s="15"/>
      <c r="R225" s="15"/>
    </row>
    <row r="226" hidden="1" spans="2:18">
      <c r="B226" s="28" t="s">
        <v>69</v>
      </c>
      <c r="C226" s="58">
        <v>45667</v>
      </c>
      <c r="D226" s="28" t="str">
        <f>VLOOKUP(B226,辅助信息!E:K,7,FALSE)</f>
        <v>JWDDCD2025052800131</v>
      </c>
      <c r="E226" s="28" t="str">
        <f>VLOOKUP(F226,辅助信息!A:B,2,FALSE)</f>
        <v>盘螺</v>
      </c>
      <c r="F226" s="28" t="s">
        <v>49</v>
      </c>
      <c r="G226" s="24">
        <v>9</v>
      </c>
      <c r="H226" s="24" t="e">
        <f>_xlfn._xlws.FILTER(#REF!,#REF!&amp;#REF!&amp;#REF!&amp;#REF!=C226&amp;F226&amp;I226&amp;J226,"未发货")</f>
        <v>#REF!</v>
      </c>
      <c r="I226" s="28" t="str">
        <f>VLOOKUP(B226,辅助信息!E:I,3,FALSE)</f>
        <v>（商投建工达州中医药科技园-4工区-2号楼）达州市通川区达州中医药职业学院犀牛大道北段</v>
      </c>
      <c r="J226" s="28" t="str">
        <f>VLOOKUP(B226,辅助信息!E:I,4,FALSE)</f>
        <v>张扬</v>
      </c>
      <c r="K226" s="28">
        <f>VLOOKUP(J226,辅助信息!H:I,2,FALSE)</f>
        <v>18381904567</v>
      </c>
      <c r="L226" s="45"/>
      <c r="M226" s="45"/>
      <c r="N226" s="45"/>
      <c r="O226" s="45"/>
      <c r="P226" s="45"/>
      <c r="Q226" s="15"/>
      <c r="R226" s="15"/>
    </row>
    <row r="227" hidden="1" spans="2:18">
      <c r="B227" s="28" t="s">
        <v>69</v>
      </c>
      <c r="C227" s="58">
        <v>45667</v>
      </c>
      <c r="D227" s="28" t="str">
        <f>VLOOKUP(B227,辅助信息!E:K,7,FALSE)</f>
        <v>JWDDCD2025052800131</v>
      </c>
      <c r="E227" s="28" t="str">
        <f>VLOOKUP(F227,辅助信息!A:B,2,FALSE)</f>
        <v>盘螺</v>
      </c>
      <c r="F227" s="28" t="s">
        <v>40</v>
      </c>
      <c r="G227" s="24">
        <v>45</v>
      </c>
      <c r="H227" s="24" t="e">
        <f>_xlfn._xlws.FILTER(#REF!,#REF!&amp;#REF!&amp;#REF!&amp;#REF!=C227&amp;F227&amp;I227&amp;J227,"未发货")</f>
        <v>#REF!</v>
      </c>
      <c r="I227" s="28" t="str">
        <f>VLOOKUP(B227,辅助信息!E:I,3,FALSE)</f>
        <v>（商投建工达州中医药科技园-4工区-2号楼）达州市通川区达州中医药职业学院犀牛大道北段</v>
      </c>
      <c r="J227" s="28" t="str">
        <f>VLOOKUP(B227,辅助信息!E:I,4,FALSE)</f>
        <v>张扬</v>
      </c>
      <c r="K227" s="28">
        <f>VLOOKUP(J227,辅助信息!H:I,2,FALSE)</f>
        <v>18381904567</v>
      </c>
      <c r="L227" s="45"/>
      <c r="M227" s="45"/>
      <c r="N227" s="45"/>
      <c r="O227" s="45"/>
      <c r="P227" s="45"/>
      <c r="Q227" s="15"/>
      <c r="R227" s="15"/>
    </row>
    <row r="228" hidden="1" spans="2:18">
      <c r="B228" s="28" t="s">
        <v>69</v>
      </c>
      <c r="C228" s="58">
        <v>45667</v>
      </c>
      <c r="D228" s="28" t="str">
        <f>VLOOKUP(B228,辅助信息!E:K,7,FALSE)</f>
        <v>JWDDCD2025052800131</v>
      </c>
      <c r="E228" s="28" t="str">
        <f>VLOOKUP(F228,辅助信息!A:B,2,FALSE)</f>
        <v>盘螺</v>
      </c>
      <c r="F228" s="28" t="s">
        <v>41</v>
      </c>
      <c r="G228" s="24">
        <v>15</v>
      </c>
      <c r="H228" s="24" t="e">
        <f>_xlfn._xlws.FILTER(#REF!,#REF!&amp;#REF!&amp;#REF!&amp;#REF!=C228&amp;F228&amp;I228&amp;J228,"未发货")</f>
        <v>#REF!</v>
      </c>
      <c r="I228" s="28" t="str">
        <f>VLOOKUP(B228,辅助信息!E:I,3,FALSE)</f>
        <v>（商投建工达州中医药科技园-4工区-2号楼）达州市通川区达州中医药职业学院犀牛大道北段</v>
      </c>
      <c r="J228" s="28" t="str">
        <f>VLOOKUP(B228,辅助信息!E:I,4,FALSE)</f>
        <v>张扬</v>
      </c>
      <c r="K228" s="28">
        <f>VLOOKUP(J228,辅助信息!H:I,2,FALSE)</f>
        <v>18381904567</v>
      </c>
      <c r="L228" s="45"/>
      <c r="M228" s="45"/>
      <c r="N228" s="45"/>
      <c r="O228" s="45"/>
      <c r="P228" s="45"/>
      <c r="Q228" s="15"/>
      <c r="R228" s="15"/>
    </row>
    <row r="229" hidden="1" spans="2:18">
      <c r="B229" s="28" t="s">
        <v>56</v>
      </c>
      <c r="C229" s="58">
        <v>45667</v>
      </c>
      <c r="D229" s="28" t="str">
        <f>VLOOKUP(B229,辅助信息!E:K,7,FALSE)</f>
        <v>JWDDCD2025052800131</v>
      </c>
      <c r="E229" s="28" t="str">
        <f>VLOOKUP(F229,辅助信息!A:B,2,FALSE)</f>
        <v>螺纹钢</v>
      </c>
      <c r="F229" s="28" t="s">
        <v>30</v>
      </c>
      <c r="G229" s="24">
        <v>3</v>
      </c>
      <c r="H229" s="24" t="e">
        <f>_xlfn._xlws.FILTER(#REF!,#REF!&amp;#REF!&amp;#REF!&amp;#REF!=C229&amp;F229&amp;I229&amp;J229,"未发货")</f>
        <v>#REF!</v>
      </c>
      <c r="I229" s="28" t="str">
        <f>VLOOKUP(B229,辅助信息!E:I,3,FALSE)</f>
        <v>（商投建工达州中医药科技园-4工区-7号楼）达州市通川区达州中医药职业学院犀牛大道北段</v>
      </c>
      <c r="J229" s="28" t="str">
        <f>VLOOKUP(B229,辅助信息!E:I,4,FALSE)</f>
        <v>张扬</v>
      </c>
      <c r="K229" s="28">
        <f>VLOOKUP(J229,辅助信息!H:I,2,FALSE)</f>
        <v>18381904567</v>
      </c>
      <c r="L229" s="45"/>
      <c r="M229" s="45"/>
      <c r="N229" s="45"/>
      <c r="O229" s="45"/>
      <c r="P229" s="45"/>
      <c r="Q229" s="15"/>
      <c r="R229" s="15"/>
    </row>
    <row r="230" hidden="1" spans="2:18">
      <c r="B230" s="28" t="s">
        <v>56</v>
      </c>
      <c r="C230" s="58">
        <v>45667</v>
      </c>
      <c r="D230" s="28" t="str">
        <f>VLOOKUP(B230,辅助信息!E:K,7,FALSE)</f>
        <v>JWDDCD2025052800131</v>
      </c>
      <c r="E230" s="28" t="str">
        <f>VLOOKUP(F230,辅助信息!A:B,2,FALSE)</f>
        <v>螺纹钢</v>
      </c>
      <c r="F230" s="28" t="s">
        <v>28</v>
      </c>
      <c r="G230" s="24">
        <v>15</v>
      </c>
      <c r="H230" s="24" t="e">
        <f>_xlfn._xlws.FILTER(#REF!,#REF!&amp;#REF!&amp;#REF!&amp;#REF!=C230&amp;F230&amp;I230&amp;J230,"未发货")</f>
        <v>#REF!</v>
      </c>
      <c r="I230" s="28" t="str">
        <f>VLOOKUP(B230,辅助信息!E:I,3,FALSE)</f>
        <v>（商投建工达州中医药科技园-4工区-7号楼）达州市通川区达州中医药职业学院犀牛大道北段</v>
      </c>
      <c r="J230" s="28" t="str">
        <f>VLOOKUP(B230,辅助信息!E:I,4,FALSE)</f>
        <v>张扬</v>
      </c>
      <c r="K230" s="28">
        <f>VLOOKUP(J230,辅助信息!H:I,2,FALSE)</f>
        <v>18381904567</v>
      </c>
      <c r="L230" s="45"/>
      <c r="M230" s="45"/>
      <c r="N230" s="45"/>
      <c r="O230" s="45"/>
      <c r="P230" s="45"/>
      <c r="Q230" s="15"/>
      <c r="R230" s="15"/>
    </row>
    <row r="231" hidden="1" spans="2:18">
      <c r="B231" s="28" t="s">
        <v>56</v>
      </c>
      <c r="C231" s="58">
        <v>45667</v>
      </c>
      <c r="D231" s="28" t="str">
        <f>VLOOKUP(B231,辅助信息!E:K,7,FALSE)</f>
        <v>JWDDCD2025052800131</v>
      </c>
      <c r="E231" s="28" t="str">
        <f>VLOOKUP(F231,辅助信息!A:B,2,FALSE)</f>
        <v>螺纹钢</v>
      </c>
      <c r="F231" s="28" t="s">
        <v>21</v>
      </c>
      <c r="G231" s="24">
        <v>6</v>
      </c>
      <c r="H231" s="24" t="e">
        <f>_xlfn._xlws.FILTER(#REF!,#REF!&amp;#REF!&amp;#REF!&amp;#REF!=C231&amp;F231&amp;I231&amp;J231,"未发货")</f>
        <v>#REF!</v>
      </c>
      <c r="I231" s="28" t="str">
        <f>VLOOKUP(B231,辅助信息!E:I,3,FALSE)</f>
        <v>（商投建工达州中医药科技园-4工区-7号楼）达州市通川区达州中医药职业学院犀牛大道北段</v>
      </c>
      <c r="J231" s="28" t="str">
        <f>VLOOKUP(B231,辅助信息!E:I,4,FALSE)</f>
        <v>张扬</v>
      </c>
      <c r="K231" s="28">
        <f>VLOOKUP(J231,辅助信息!H:I,2,FALSE)</f>
        <v>18381904567</v>
      </c>
      <c r="L231" s="45"/>
      <c r="M231" s="45"/>
      <c r="N231" s="45"/>
      <c r="O231" s="45"/>
      <c r="P231" s="45"/>
      <c r="Q231" s="15"/>
      <c r="R231" s="15"/>
    </row>
    <row r="232" hidden="1" spans="2:18">
      <c r="B232" s="71" t="s">
        <v>56</v>
      </c>
      <c r="C232" s="72">
        <v>45667</v>
      </c>
      <c r="D232" s="71" t="str">
        <f>VLOOKUP(B232,辅助信息!E:K,7,FALSE)</f>
        <v>JWDDCD2025052800131</v>
      </c>
      <c r="E232" s="71" t="str">
        <f>VLOOKUP(F232,辅助信息!A:B,2,FALSE)</f>
        <v>螺纹钢</v>
      </c>
      <c r="F232" s="71" t="s">
        <v>46</v>
      </c>
      <c r="G232" s="73">
        <v>9</v>
      </c>
      <c r="H232" s="73" t="e">
        <f>_xlfn._xlws.FILTER(#REF!,#REF!&amp;#REF!&amp;#REF!&amp;#REF!=C232&amp;F232&amp;I232&amp;J232,"未发货")</f>
        <v>#REF!</v>
      </c>
      <c r="I232" s="71" t="str">
        <f>VLOOKUP(B232,辅助信息!E:I,3,FALSE)</f>
        <v>（商投建工达州中医药科技园-4工区-7号楼）达州市通川区达州中医药职业学院犀牛大道北段</v>
      </c>
      <c r="J232" s="71" t="str">
        <f>VLOOKUP(B232,辅助信息!E:I,4,FALSE)</f>
        <v>张扬</v>
      </c>
      <c r="K232" s="71">
        <f>VLOOKUP(J232,辅助信息!H:I,2,FALSE)</f>
        <v>18381904567</v>
      </c>
      <c r="L232" s="45"/>
      <c r="M232" s="45"/>
      <c r="N232" s="45"/>
      <c r="O232" s="45"/>
      <c r="P232" s="45"/>
      <c r="Q232" s="15"/>
      <c r="R232" s="15"/>
    </row>
    <row r="233" hidden="1" spans="2:18">
      <c r="B233" s="28" t="s">
        <v>17</v>
      </c>
      <c r="C233" s="58">
        <v>45668</v>
      </c>
      <c r="D233" s="28" t="str">
        <f>VLOOKUP(B233,辅助信息!E:K,7,FALSE)</f>
        <v>JWDDCD2024101600090</v>
      </c>
      <c r="E233" s="28" t="str">
        <f>VLOOKUP(F233,辅助信息!A:B,2,FALSE)</f>
        <v>螺纹钢</v>
      </c>
      <c r="F233" s="28" t="s">
        <v>18</v>
      </c>
      <c r="G233" s="24">
        <f>149-108</f>
        <v>41</v>
      </c>
      <c r="H233" s="24">
        <v>41</v>
      </c>
      <c r="I233" s="28" t="str">
        <f>VLOOKUP(B233,辅助信息!E:I,3,FALSE)</f>
        <v>（达州市公共卫生临床医疗中心项目-一标-1号制作房）达州市通川区西外复兴镇公共卫生临床医疗中心项目</v>
      </c>
      <c r="J233" s="28" t="str">
        <f>VLOOKUP(B233,辅助信息!E:I,4,FALSE)</f>
        <v>潘建发</v>
      </c>
      <c r="K233" s="67">
        <f>VLOOKUP(J233,辅助信息!H:I,2,FALSE)</f>
        <v>13658059919</v>
      </c>
      <c r="L233" s="76"/>
      <c r="M233" s="45"/>
      <c r="N233" s="45"/>
      <c r="O233" s="45"/>
      <c r="P233" s="45"/>
      <c r="Q233" s="15" t="str">
        <f>VLOOKUP(B233,辅助信息!E:M,9,FALSE)</f>
        <v>ZTWM-CDGS-XS-2024-0205-五冶钢构-达州市通川区西外复兴镇及临近片区建设项目</v>
      </c>
      <c r="R233" s="15"/>
    </row>
    <row r="234" hidden="1" spans="2:18">
      <c r="B234" s="28" t="s">
        <v>48</v>
      </c>
      <c r="C234" s="58">
        <v>45668</v>
      </c>
      <c r="D234" s="28" t="str">
        <f>VLOOKUP(B234,辅助信息!E:K,7,FALSE)</f>
        <v>ZTWM-CDGS-YL-20240529-006</v>
      </c>
      <c r="E234" s="28" t="str">
        <f>VLOOKUP(F234,辅助信息!A:B,2,FALSE)</f>
        <v>螺纹钢</v>
      </c>
      <c r="F234" s="28" t="s">
        <v>66</v>
      </c>
      <c r="G234" s="24">
        <f>40-12</f>
        <v>28</v>
      </c>
      <c r="H234" s="24" t="e">
        <f>_xlfn._xlws.FILTER(#REF!,#REF!&amp;#REF!&amp;#REF!&amp;#REF!=C234&amp;F234&amp;I234&amp;J234,"未发货")</f>
        <v>#REF!</v>
      </c>
      <c r="I234" s="28" t="str">
        <f>VLOOKUP(B234,辅助信息!E:I,3,FALSE)</f>
        <v>(华西颐海-科创农业生态谷-1号钢筋房)成都市简阳市白金山水库</v>
      </c>
      <c r="J234" s="28" t="str">
        <f>VLOOKUP(B234,辅助信息!E:I,4,FALSE)</f>
        <v>石清国</v>
      </c>
      <c r="K234" s="28">
        <f>VLOOKUP(J234,辅助信息!H:I,2,FALSE)</f>
        <v>13458642015</v>
      </c>
      <c r="L234" s="65" t="str">
        <f>VLOOKUP(B234,辅助信息!E:J,6,FALSE)</f>
        <v>优先威钢,我方卸车,新老国标钢厂不加价可直发</v>
      </c>
      <c r="M234" s="45"/>
      <c r="N234" s="45"/>
      <c r="O234" s="45"/>
      <c r="P234" s="45"/>
      <c r="Q234" s="15" t="str">
        <f>VLOOKUP(B234,辅助信息!E:M,9,FALSE)</f>
        <v>ZTWM-CDGS-XS-2024-0093-华西-颐海科创农业生态谷</v>
      </c>
      <c r="R234" s="15"/>
    </row>
    <row r="235" hidden="1" spans="2:18">
      <c r="B235" s="28" t="s">
        <v>48</v>
      </c>
      <c r="C235" s="58">
        <v>45668</v>
      </c>
      <c r="D235" s="28" t="str">
        <f>VLOOKUP(B235,辅助信息!E:K,7,FALSE)</f>
        <v>ZTWM-CDGS-YL-20240529-006</v>
      </c>
      <c r="E235" s="28" t="str">
        <f>VLOOKUP(F235,辅助信息!A:B,2,FALSE)</f>
        <v>螺纹钢</v>
      </c>
      <c r="F235" s="28" t="s">
        <v>46</v>
      </c>
      <c r="G235" s="24">
        <v>6</v>
      </c>
      <c r="H235" s="24" t="e">
        <f>_xlfn._xlws.FILTER(#REF!,#REF!&amp;#REF!&amp;#REF!&amp;#REF!=C235&amp;F235&amp;I235&amp;J235,"未发货")</f>
        <v>#REF!</v>
      </c>
      <c r="I235" s="28" t="str">
        <f>VLOOKUP(B235,辅助信息!E:I,3,FALSE)</f>
        <v>(华西颐海-科创农业生态谷-1号钢筋房)成都市简阳市白金山水库</v>
      </c>
      <c r="J235" s="28" t="str">
        <f>VLOOKUP(B235,辅助信息!E:I,4,FALSE)</f>
        <v>石清国</v>
      </c>
      <c r="K235" s="28">
        <f>VLOOKUP(J235,辅助信息!H:I,2,FALSE)</f>
        <v>13458642015</v>
      </c>
      <c r="L235" s="66"/>
      <c r="M235" s="45"/>
      <c r="N235" s="45"/>
      <c r="O235" s="45"/>
      <c r="P235" s="45"/>
      <c r="Q235" s="15" t="str">
        <f>VLOOKUP(B235,辅助信息!E:M,9,FALSE)</f>
        <v>ZTWM-CDGS-XS-2024-0093-华西-颐海科创农业生态谷</v>
      </c>
      <c r="R235" s="15"/>
    </row>
    <row r="236" hidden="1" spans="2:18">
      <c r="B236" s="28" t="s">
        <v>48</v>
      </c>
      <c r="C236" s="58">
        <v>45668</v>
      </c>
      <c r="D236" s="28" t="str">
        <f>VLOOKUP(B236,辅助信息!E:K,7,FALSE)</f>
        <v>ZTWM-CDGS-YL-20240529-006</v>
      </c>
      <c r="E236" s="28" t="str">
        <f>VLOOKUP(F236,辅助信息!A:B,2,FALSE)</f>
        <v>螺纹钢</v>
      </c>
      <c r="F236" s="28" t="s">
        <v>22</v>
      </c>
      <c r="G236" s="24">
        <v>10</v>
      </c>
      <c r="H236" s="24" t="e">
        <f>_xlfn._xlws.FILTER(#REF!,#REF!&amp;#REF!&amp;#REF!&amp;#REF!=C236&amp;F236&amp;I236&amp;J236,"未发货")</f>
        <v>#REF!</v>
      </c>
      <c r="I236" s="28" t="str">
        <f>VLOOKUP(B236,辅助信息!E:I,3,FALSE)</f>
        <v>(华西颐海-科创农业生态谷-1号钢筋房)成都市简阳市白金山水库</v>
      </c>
      <c r="J236" s="28" t="str">
        <f>VLOOKUP(B236,辅助信息!E:I,4,FALSE)</f>
        <v>石清国</v>
      </c>
      <c r="K236" s="28">
        <f>VLOOKUP(J236,辅助信息!H:I,2,FALSE)</f>
        <v>13458642015</v>
      </c>
      <c r="L236" s="64"/>
      <c r="M236" s="45"/>
      <c r="N236" s="45"/>
      <c r="O236" s="45"/>
      <c r="P236" s="45"/>
      <c r="Q236" s="15" t="str">
        <f>VLOOKUP(B236,辅助信息!E:M,9,FALSE)</f>
        <v>ZTWM-CDGS-XS-2024-0093-华西-颐海科创农业生态谷</v>
      </c>
      <c r="R236" s="15"/>
    </row>
    <row r="237" hidden="1" spans="2:18">
      <c r="B237" s="28" t="s">
        <v>44</v>
      </c>
      <c r="C237" s="58">
        <v>45668</v>
      </c>
      <c r="D237" s="28" t="str">
        <f>VLOOKUP(B237,辅助信息!E:K,7,FALSE)</f>
        <v>JWDDCD2025060600053</v>
      </c>
      <c r="E237" s="28" t="str">
        <f>VLOOKUP(F237,辅助信息!A:B,2,FALSE)</f>
        <v>盘螺</v>
      </c>
      <c r="F237" s="28" t="s">
        <v>26</v>
      </c>
      <c r="G237" s="24">
        <v>35</v>
      </c>
      <c r="H237" s="24" t="e">
        <f>_xlfn._xlws.FILTER(#REF!,#REF!&amp;#REF!&amp;#REF!&amp;#REF!=C237&amp;F237&amp;I237&amp;J237,"未发货")</f>
        <v>#REF!</v>
      </c>
      <c r="I237" s="28" t="str">
        <f>VLOOKUP(B237,辅助信息!E:I,3,FALSE)</f>
        <v>（华西酒城南）成都市武侯区火车南站西路8号酒城南项目</v>
      </c>
      <c r="J237" s="28" t="str">
        <f>VLOOKUP(B237,辅助信息!E:I,4,FALSE)</f>
        <v>龙耀宇</v>
      </c>
      <c r="K237" s="28">
        <f>VLOOKUP(J237,辅助信息!H:I,2,FALSE)</f>
        <v>18384145895</v>
      </c>
      <c r="L237" s="65" t="str">
        <f>VLOOKUP(B237,辅助信息!E:J,6,FALSE)</f>
        <v>对方卸车</v>
      </c>
      <c r="M237" s="45"/>
      <c r="N237" s="45"/>
      <c r="O237" s="45"/>
      <c r="P237" s="45"/>
      <c r="Q237" s="15" t="str">
        <f>VLOOKUP(B237,辅助信息!E:M,9,FALSE)</f>
        <v>ZTWM-CDGS-XS-2024-0189-华西集采-酒城南项目</v>
      </c>
      <c r="R237" s="15"/>
    </row>
    <row r="238" hidden="1" spans="2:18">
      <c r="B238" s="28" t="s">
        <v>31</v>
      </c>
      <c r="C238" s="58">
        <v>45668</v>
      </c>
      <c r="D238" s="28" t="str">
        <f>VLOOKUP(B238,辅助信息!E:K,7,FALSE)</f>
        <v>JWDDCD2024121000136</v>
      </c>
      <c r="E238" s="28" t="str">
        <f>VLOOKUP(F238,辅助信息!A:B,2,FALSE)</f>
        <v>螺纹钢</v>
      </c>
      <c r="F238" s="28" t="s">
        <v>27</v>
      </c>
      <c r="G238" s="24">
        <v>15</v>
      </c>
      <c r="H238" s="24" t="e">
        <f>_xlfn._xlws.FILTER(#REF!,#REF!&amp;#REF!&amp;#REF!&amp;#REF!=C238&amp;F238&amp;I238&amp;J238,"未发货")</f>
        <v>#REF!</v>
      </c>
      <c r="I238" s="28" t="str">
        <f>VLOOKUP(B238,辅助信息!E:I,3,FALSE)</f>
        <v>（四川商建-射洪城乡一体化项目）遂宁市射洪市忠新幼儿园北侧约220米新溪小区</v>
      </c>
      <c r="J238" s="28" t="str">
        <f>VLOOKUP(B238,辅助信息!E:I,4,FALSE)</f>
        <v>柏子刚</v>
      </c>
      <c r="K238" s="28">
        <f>VLOOKUP(J238,辅助信息!H:I,2,FALSE)</f>
        <v>15692885305</v>
      </c>
      <c r="L238" s="65" t="str">
        <f>VLOOKUP(B238,辅助信息!E:J,6,FALSE)</f>
        <v>提前联系到场规格及数量</v>
      </c>
      <c r="M238" s="45"/>
      <c r="N238" s="45"/>
      <c r="O238" s="45"/>
      <c r="P238" s="45"/>
      <c r="Q238" s="15" t="str">
        <f>VLOOKUP(B238,辅助信息!E:M,9,FALSE)</f>
        <v>ZTWM-CDGS-XS-2024-0179-四川商投-射洪城乡一体化建设项目</v>
      </c>
      <c r="R238" s="15"/>
    </row>
    <row r="239" hidden="1" spans="2:18">
      <c r="B239" s="28" t="s">
        <v>31</v>
      </c>
      <c r="C239" s="58">
        <v>45668</v>
      </c>
      <c r="D239" s="28" t="str">
        <f>VLOOKUP(B239,辅助信息!E:K,7,FALSE)</f>
        <v>JWDDCD2024121000136</v>
      </c>
      <c r="E239" s="28" t="str">
        <f>VLOOKUP(F239,辅助信息!A:B,2,FALSE)</f>
        <v>螺纹钢</v>
      </c>
      <c r="F239" s="28" t="s">
        <v>32</v>
      </c>
      <c r="G239" s="24">
        <v>20</v>
      </c>
      <c r="H239" s="24" t="e">
        <f>_xlfn._xlws.FILTER(#REF!,#REF!&amp;#REF!&amp;#REF!&amp;#REF!=C239&amp;F239&amp;I239&amp;J239,"未发货")</f>
        <v>#REF!</v>
      </c>
      <c r="I239" s="28" t="str">
        <f>VLOOKUP(B239,辅助信息!E:I,3,FALSE)</f>
        <v>（四川商建-射洪城乡一体化项目）遂宁市射洪市忠新幼儿园北侧约220米新溪小区</v>
      </c>
      <c r="J239" s="28" t="str">
        <f>VLOOKUP(B239,辅助信息!E:I,4,FALSE)</f>
        <v>柏子刚</v>
      </c>
      <c r="K239" s="28">
        <f>VLOOKUP(J239,辅助信息!H:I,2,FALSE)</f>
        <v>15692885305</v>
      </c>
      <c r="L239" s="64"/>
      <c r="M239" s="45"/>
      <c r="N239" s="45"/>
      <c r="O239" s="45"/>
      <c r="P239" s="45"/>
      <c r="Q239" s="15"/>
      <c r="R239" s="15"/>
    </row>
    <row r="240" hidden="1" spans="2:18">
      <c r="B240" s="28" t="s">
        <v>68</v>
      </c>
      <c r="C240" s="58">
        <v>45668</v>
      </c>
      <c r="D240" s="28" t="str">
        <f>VLOOKUP(B240,辅助信息!E:K,7,FALSE)</f>
        <v>JWDDCD2025052800131</v>
      </c>
      <c r="E240" s="28" t="str">
        <f>VLOOKUP(F240,辅助信息!A:B,2,FALSE)</f>
        <v>盘螺</v>
      </c>
      <c r="F240" s="28" t="s">
        <v>26</v>
      </c>
      <c r="G240" s="24">
        <v>9</v>
      </c>
      <c r="H240" s="24" t="e">
        <f>_xlfn._xlws.FILTER(#REF!,#REF!&amp;#REF!&amp;#REF!&amp;#REF!=C240&amp;F240&amp;I240&amp;J240,"未发货")</f>
        <v>#REF!</v>
      </c>
      <c r="I240" s="28" t="str">
        <f>VLOOKUP(B240,辅助信息!E:I,3,FALSE)</f>
        <v>（商投建工达州中医药科技园-2工区-景观桥）达州市通川区达州中医药职业学院犀牛大道北段</v>
      </c>
      <c r="J240" s="28" t="str">
        <f>VLOOKUP(B240,辅助信息!E:I,4,FALSE)</f>
        <v>李波</v>
      </c>
      <c r="K240" s="28">
        <f>VLOOKUP(J240,辅助信息!H:I,2,FALSE)</f>
        <v>18381899787</v>
      </c>
      <c r="L240" s="65" t="str">
        <f>VLOOKUP(B240,辅助信息!E:J,6,FALSE)</f>
        <v>控制炉批号！多了现场不收！,优先安排达钢,提前联系到场规格及数量</v>
      </c>
      <c r="M240" s="45"/>
      <c r="N240" s="45"/>
      <c r="O240" s="45"/>
      <c r="P240" s="45"/>
      <c r="Q240" s="15" t="str">
        <f>VLOOKUP(B240,辅助信息!E:M,9,FALSE)</f>
        <v>ZTWM-CDGS-XS-2024-0134-商投建工达州中医药科技成果示范园项目</v>
      </c>
      <c r="R240" s="15"/>
    </row>
    <row r="241" hidden="1" spans="2:18">
      <c r="B241" s="28" t="s">
        <v>68</v>
      </c>
      <c r="C241" s="58">
        <v>45668</v>
      </c>
      <c r="D241" s="28" t="str">
        <f>VLOOKUP(B241,辅助信息!E:K,7,FALSE)</f>
        <v>JWDDCD2025052800131</v>
      </c>
      <c r="E241" s="28" t="str">
        <f>VLOOKUP(F241,辅助信息!A:B,2,FALSE)</f>
        <v>螺纹钢</v>
      </c>
      <c r="F241" s="28" t="s">
        <v>32</v>
      </c>
      <c r="G241" s="24">
        <v>3</v>
      </c>
      <c r="H241" s="24" t="e">
        <f>_xlfn._xlws.FILTER(#REF!,#REF!&amp;#REF!&amp;#REF!&amp;#REF!=C241&amp;F241&amp;I241&amp;J241,"未发货")</f>
        <v>#REF!</v>
      </c>
      <c r="I241" s="28" t="str">
        <f>VLOOKUP(B241,辅助信息!E:I,3,FALSE)</f>
        <v>（商投建工达州中医药科技园-2工区-景观桥）达州市通川区达州中医药职业学院犀牛大道北段</v>
      </c>
      <c r="J241" s="28" t="str">
        <f>VLOOKUP(B241,辅助信息!E:I,4,FALSE)</f>
        <v>李波</v>
      </c>
      <c r="K241" s="28">
        <f>VLOOKUP(J241,辅助信息!H:I,2,FALSE)</f>
        <v>18381899787</v>
      </c>
      <c r="L241" s="66"/>
      <c r="M241" s="45"/>
      <c r="N241" s="45"/>
      <c r="O241" s="45"/>
      <c r="P241" s="45"/>
      <c r="Q241" s="15" t="str">
        <f>VLOOKUP(B241,辅助信息!E:M,9,FALSE)</f>
        <v>ZTWM-CDGS-XS-2024-0134-商投建工达州中医药科技成果示范园项目</v>
      </c>
      <c r="R241" s="15"/>
    </row>
    <row r="242" hidden="1" spans="2:18">
      <c r="B242" s="28" t="s">
        <v>68</v>
      </c>
      <c r="C242" s="58">
        <v>45668</v>
      </c>
      <c r="D242" s="28" t="str">
        <f>VLOOKUP(B242,辅助信息!E:K,7,FALSE)</f>
        <v>JWDDCD2025052800131</v>
      </c>
      <c r="E242" s="28" t="str">
        <f>VLOOKUP(F242,辅助信息!A:B,2,FALSE)</f>
        <v>螺纹钢</v>
      </c>
      <c r="F242" s="28" t="s">
        <v>65</v>
      </c>
      <c r="G242" s="24">
        <f>115-51</f>
        <v>64</v>
      </c>
      <c r="H242" s="24" t="e">
        <f>_xlfn._xlws.FILTER(#REF!,#REF!&amp;#REF!&amp;#REF!&amp;#REF!=C242&amp;F242&amp;I242&amp;J242,"未发货")</f>
        <v>#REF!</v>
      </c>
      <c r="I242" s="28" t="str">
        <f>VLOOKUP(B242,辅助信息!E:I,3,FALSE)</f>
        <v>（商投建工达州中医药科技园-2工区-景观桥）达州市通川区达州中医药职业学院犀牛大道北段</v>
      </c>
      <c r="J242" s="28" t="str">
        <f>VLOOKUP(B242,辅助信息!E:I,4,FALSE)</f>
        <v>李波</v>
      </c>
      <c r="K242" s="28">
        <f>VLOOKUP(J242,辅助信息!H:I,2,FALSE)</f>
        <v>18381899787</v>
      </c>
      <c r="L242" s="64"/>
      <c r="M242" s="45"/>
      <c r="N242" s="45"/>
      <c r="O242" s="45"/>
      <c r="P242" s="45"/>
      <c r="Q242" s="15" t="str">
        <f>VLOOKUP(B242,辅助信息!E:M,9,FALSE)</f>
        <v>ZTWM-CDGS-XS-2024-0134-商投建工达州中医药科技成果示范园项目</v>
      </c>
      <c r="R242" s="15"/>
    </row>
    <row r="243" hidden="1" spans="2:18">
      <c r="B243" s="28" t="s">
        <v>69</v>
      </c>
      <c r="C243" s="58">
        <v>45668</v>
      </c>
      <c r="D243" s="28" t="str">
        <f>VLOOKUP(B243,辅助信息!E:K,7,FALSE)</f>
        <v>JWDDCD2025052800131</v>
      </c>
      <c r="E243" s="28" t="str">
        <f>VLOOKUP(F243,辅助信息!A:B,2,FALSE)</f>
        <v>盘螺</v>
      </c>
      <c r="F243" s="28" t="s">
        <v>49</v>
      </c>
      <c r="G243" s="24">
        <v>9</v>
      </c>
      <c r="H243" s="24" t="e">
        <f>_xlfn._xlws.FILTER(#REF!,#REF!&amp;#REF!&amp;#REF!&amp;#REF!=C243&amp;F243&amp;I243&amp;J243,"未发货")</f>
        <v>#REF!</v>
      </c>
      <c r="I243" s="28" t="str">
        <f>VLOOKUP(B243,辅助信息!E:I,3,FALSE)</f>
        <v>（商投建工达州中医药科技园-4工区-2号楼）达州市通川区达州中医药职业学院犀牛大道北段</v>
      </c>
      <c r="J243" s="28" t="str">
        <f>VLOOKUP(B243,辅助信息!E:I,4,FALSE)</f>
        <v>张扬</v>
      </c>
      <c r="K243" s="28">
        <f>VLOOKUP(J243,辅助信息!H:I,2,FALSE)</f>
        <v>18381904567</v>
      </c>
      <c r="L243" s="65" t="str">
        <f>VLOOKUP(B243,辅助信息!E:J,6,FALSE)</f>
        <v>控制炉批号！多了现场不收！,优先安排达钢,提前联系到场规格及数量</v>
      </c>
      <c r="M243" s="45"/>
      <c r="N243" s="45"/>
      <c r="O243" s="45"/>
      <c r="P243" s="45"/>
      <c r="Q243" s="15" t="str">
        <f>VLOOKUP(B243,辅助信息!E:M,9,FALSE)</f>
        <v>ZTWM-CDGS-XS-2024-0134-商投建工达州中医药科技成果示范园项目</v>
      </c>
      <c r="R243" s="15"/>
    </row>
    <row r="244" hidden="1" spans="2:18">
      <c r="B244" s="28" t="s">
        <v>69</v>
      </c>
      <c r="C244" s="58">
        <v>45668</v>
      </c>
      <c r="D244" s="28" t="str">
        <f>VLOOKUP(B244,辅助信息!E:K,7,FALSE)</f>
        <v>JWDDCD2025052800131</v>
      </c>
      <c r="E244" s="28" t="str">
        <f>VLOOKUP(F244,辅助信息!A:B,2,FALSE)</f>
        <v>盘螺</v>
      </c>
      <c r="F244" s="28" t="s">
        <v>40</v>
      </c>
      <c r="G244" s="24">
        <v>45</v>
      </c>
      <c r="H244" s="24" t="e">
        <f>_xlfn._xlws.FILTER(#REF!,#REF!&amp;#REF!&amp;#REF!&amp;#REF!=C244&amp;F244&amp;I244&amp;J244,"未发货")</f>
        <v>#REF!</v>
      </c>
      <c r="I244" s="28" t="str">
        <f>VLOOKUP(B244,辅助信息!E:I,3,FALSE)</f>
        <v>（商投建工达州中医药科技园-4工区-2号楼）达州市通川区达州中医药职业学院犀牛大道北段</v>
      </c>
      <c r="J244" s="28" t="str">
        <f>VLOOKUP(B244,辅助信息!E:I,4,FALSE)</f>
        <v>张扬</v>
      </c>
      <c r="K244" s="28">
        <f>VLOOKUP(J244,辅助信息!H:I,2,FALSE)</f>
        <v>18381904567</v>
      </c>
      <c r="L244" s="66"/>
      <c r="M244" s="45"/>
      <c r="N244" s="45"/>
      <c r="O244" s="45"/>
      <c r="P244" s="45"/>
      <c r="Q244" s="15" t="str">
        <f>VLOOKUP(B244,辅助信息!E:M,9,FALSE)</f>
        <v>ZTWM-CDGS-XS-2024-0134-商投建工达州中医药科技成果示范园项目</v>
      </c>
      <c r="R244" s="15"/>
    </row>
    <row r="245" hidden="1" spans="2:18">
      <c r="B245" s="28" t="s">
        <v>69</v>
      </c>
      <c r="C245" s="58">
        <v>45668</v>
      </c>
      <c r="D245" s="28" t="str">
        <f>VLOOKUP(B245,辅助信息!E:K,7,FALSE)</f>
        <v>JWDDCD2025052800131</v>
      </c>
      <c r="E245" s="28" t="str">
        <f>VLOOKUP(F245,辅助信息!A:B,2,FALSE)</f>
        <v>盘螺</v>
      </c>
      <c r="F245" s="28" t="s">
        <v>41</v>
      </c>
      <c r="G245" s="24">
        <v>15</v>
      </c>
      <c r="H245" s="24" t="e">
        <f>_xlfn._xlws.FILTER(#REF!,#REF!&amp;#REF!&amp;#REF!&amp;#REF!=C245&amp;F245&amp;I245&amp;J245,"未发货")</f>
        <v>#REF!</v>
      </c>
      <c r="I245" s="28" t="str">
        <f>VLOOKUP(B245,辅助信息!E:I,3,FALSE)</f>
        <v>（商投建工达州中医药科技园-4工区-2号楼）达州市通川区达州中医药职业学院犀牛大道北段</v>
      </c>
      <c r="J245" s="28" t="str">
        <f>VLOOKUP(B245,辅助信息!E:I,4,FALSE)</f>
        <v>张扬</v>
      </c>
      <c r="K245" s="28">
        <f>VLOOKUP(J245,辅助信息!H:I,2,FALSE)</f>
        <v>18381904567</v>
      </c>
      <c r="L245" s="66"/>
      <c r="M245" s="45"/>
      <c r="N245" s="45"/>
      <c r="O245" s="45"/>
      <c r="P245" s="45"/>
      <c r="Q245" s="15" t="str">
        <f>VLOOKUP(B245,辅助信息!E:M,9,FALSE)</f>
        <v>ZTWM-CDGS-XS-2024-0134-商投建工达州中医药科技成果示范园项目</v>
      </c>
      <c r="R245" s="15"/>
    </row>
    <row r="246" hidden="1" spans="2:18">
      <c r="B246" s="28" t="s">
        <v>56</v>
      </c>
      <c r="C246" s="58">
        <v>45668</v>
      </c>
      <c r="D246" s="28" t="str">
        <f>VLOOKUP(B246,辅助信息!E:K,7,FALSE)</f>
        <v>JWDDCD2025052800131</v>
      </c>
      <c r="E246" s="28" t="str">
        <f>VLOOKUP(F246,辅助信息!A:B,2,FALSE)</f>
        <v>螺纹钢</v>
      </c>
      <c r="F246" s="28" t="s">
        <v>30</v>
      </c>
      <c r="G246" s="24">
        <v>3</v>
      </c>
      <c r="H246" s="24" t="e">
        <f>_xlfn._xlws.FILTER(#REF!,#REF!&amp;#REF!&amp;#REF!&amp;#REF!=C246&amp;F246&amp;I246&amp;J246,"未发货")</f>
        <v>#REF!</v>
      </c>
      <c r="I246" s="28" t="str">
        <f>VLOOKUP(B246,辅助信息!E:I,3,FALSE)</f>
        <v>（商投建工达州中医药科技园-4工区-7号楼）达州市通川区达州中医药职业学院犀牛大道北段</v>
      </c>
      <c r="J246" s="28" t="str">
        <f>VLOOKUP(B246,辅助信息!E:I,4,FALSE)</f>
        <v>张扬</v>
      </c>
      <c r="K246" s="28">
        <f>VLOOKUP(J246,辅助信息!H:I,2,FALSE)</f>
        <v>18381904567</v>
      </c>
      <c r="L246" s="66"/>
      <c r="M246" s="45"/>
      <c r="N246" s="45"/>
      <c r="O246" s="45"/>
      <c r="P246" s="45"/>
      <c r="Q246" s="15" t="str">
        <f>VLOOKUP(B246,辅助信息!E:M,9,FALSE)</f>
        <v>ZTWM-CDGS-XS-2024-0134-商投建工达州中医药科技成果示范园项目</v>
      </c>
      <c r="R246" s="15"/>
    </row>
    <row r="247" hidden="1" spans="2:18">
      <c r="B247" s="28" t="s">
        <v>56</v>
      </c>
      <c r="C247" s="58">
        <v>45668</v>
      </c>
      <c r="D247" s="28" t="str">
        <f>VLOOKUP(B247,辅助信息!E:K,7,FALSE)</f>
        <v>JWDDCD2025052800131</v>
      </c>
      <c r="E247" s="28" t="str">
        <f>VLOOKUP(F247,辅助信息!A:B,2,FALSE)</f>
        <v>螺纹钢</v>
      </c>
      <c r="F247" s="28" t="s">
        <v>28</v>
      </c>
      <c r="G247" s="24">
        <v>15</v>
      </c>
      <c r="H247" s="24" t="e">
        <f>_xlfn._xlws.FILTER(#REF!,#REF!&amp;#REF!&amp;#REF!&amp;#REF!=C247&amp;F247&amp;I247&amp;J247,"未发货")</f>
        <v>#REF!</v>
      </c>
      <c r="I247" s="28" t="str">
        <f>VLOOKUP(B247,辅助信息!E:I,3,FALSE)</f>
        <v>（商投建工达州中医药科技园-4工区-7号楼）达州市通川区达州中医药职业学院犀牛大道北段</v>
      </c>
      <c r="J247" s="28" t="str">
        <f>VLOOKUP(B247,辅助信息!E:I,4,FALSE)</f>
        <v>张扬</v>
      </c>
      <c r="K247" s="28">
        <f>VLOOKUP(J247,辅助信息!H:I,2,FALSE)</f>
        <v>18381904567</v>
      </c>
      <c r="L247" s="66"/>
      <c r="M247" s="45"/>
      <c r="N247" s="45"/>
      <c r="O247" s="45"/>
      <c r="P247" s="45"/>
      <c r="Q247" s="15" t="str">
        <f>VLOOKUP(B247,辅助信息!E:M,9,FALSE)</f>
        <v>ZTWM-CDGS-XS-2024-0134-商投建工达州中医药科技成果示范园项目</v>
      </c>
      <c r="R247" s="15"/>
    </row>
    <row r="248" hidden="1" spans="2:18">
      <c r="B248" s="28" t="s">
        <v>56</v>
      </c>
      <c r="C248" s="58">
        <v>45668</v>
      </c>
      <c r="D248" s="28" t="str">
        <f>VLOOKUP(B248,辅助信息!E:K,7,FALSE)</f>
        <v>JWDDCD2025052800131</v>
      </c>
      <c r="E248" s="28" t="str">
        <f>VLOOKUP(F248,辅助信息!A:B,2,FALSE)</f>
        <v>螺纹钢</v>
      </c>
      <c r="F248" s="28" t="s">
        <v>21</v>
      </c>
      <c r="G248" s="24">
        <v>6</v>
      </c>
      <c r="H248" s="24" t="e">
        <f>_xlfn._xlws.FILTER(#REF!,#REF!&amp;#REF!&amp;#REF!&amp;#REF!=C248&amp;F248&amp;I248&amp;J248,"未发货")</f>
        <v>#REF!</v>
      </c>
      <c r="I248" s="28" t="str">
        <f>VLOOKUP(B248,辅助信息!E:I,3,FALSE)</f>
        <v>（商投建工达州中医药科技园-4工区-7号楼）达州市通川区达州中医药职业学院犀牛大道北段</v>
      </c>
      <c r="J248" s="28" t="str">
        <f>VLOOKUP(B248,辅助信息!E:I,4,FALSE)</f>
        <v>张扬</v>
      </c>
      <c r="K248" s="28">
        <f>VLOOKUP(J248,辅助信息!H:I,2,FALSE)</f>
        <v>18381904567</v>
      </c>
      <c r="L248" s="66"/>
      <c r="M248" s="45"/>
      <c r="N248" s="45"/>
      <c r="O248" s="45"/>
      <c r="P248" s="45"/>
      <c r="Q248" s="15" t="str">
        <f>VLOOKUP(B248,辅助信息!E:M,9,FALSE)</f>
        <v>ZTWM-CDGS-XS-2024-0134-商投建工达州中医药科技成果示范园项目</v>
      </c>
      <c r="R248" s="15"/>
    </row>
    <row r="249" hidden="1" spans="2:18">
      <c r="B249" s="28" t="s">
        <v>56</v>
      </c>
      <c r="C249" s="58">
        <v>45668</v>
      </c>
      <c r="D249" s="28" t="str">
        <f>VLOOKUP(B249,辅助信息!E:K,7,FALSE)</f>
        <v>JWDDCD2025052800131</v>
      </c>
      <c r="E249" s="28" t="str">
        <f>VLOOKUP(F249,辅助信息!A:B,2,FALSE)</f>
        <v>螺纹钢</v>
      </c>
      <c r="F249" s="28" t="s">
        <v>46</v>
      </c>
      <c r="G249" s="24">
        <v>9</v>
      </c>
      <c r="H249" s="24" t="e">
        <f>_xlfn._xlws.FILTER(#REF!,#REF!&amp;#REF!&amp;#REF!&amp;#REF!=C249&amp;F249&amp;I249&amp;J249,"未发货")</f>
        <v>#REF!</v>
      </c>
      <c r="I249" s="28" t="str">
        <f>VLOOKUP(B249,辅助信息!E:I,3,FALSE)</f>
        <v>（商投建工达州中医药科技园-4工区-7号楼）达州市通川区达州中医药职业学院犀牛大道北段</v>
      </c>
      <c r="J249" s="28" t="str">
        <f>VLOOKUP(B249,辅助信息!E:I,4,FALSE)</f>
        <v>张扬</v>
      </c>
      <c r="K249" s="28">
        <f>VLOOKUP(J249,辅助信息!H:I,2,FALSE)</f>
        <v>18381904567</v>
      </c>
      <c r="L249" s="64"/>
      <c r="M249" s="45"/>
      <c r="N249" s="45"/>
      <c r="O249" s="45"/>
      <c r="P249" s="45"/>
      <c r="Q249" s="15" t="str">
        <f>VLOOKUP(B249,辅助信息!E:M,9,FALSE)</f>
        <v>ZTWM-CDGS-XS-2024-0134-商投建工达州中医药科技成果示范园项目</v>
      </c>
      <c r="R249" s="15"/>
    </row>
    <row r="250" hidden="1" spans="2:18">
      <c r="B250" s="28" t="s">
        <v>17</v>
      </c>
      <c r="C250" s="58">
        <v>45668</v>
      </c>
      <c r="D250" s="28" t="str">
        <f>VLOOKUP(B250,辅助信息!E:K,7,FALSE)</f>
        <v>JWDDCD2024101600090</v>
      </c>
      <c r="E250" s="28" t="str">
        <f>VLOOKUP(F250,辅助信息!A:B,2,FALSE)</f>
        <v>盘螺</v>
      </c>
      <c r="F250" s="28" t="s">
        <v>40</v>
      </c>
      <c r="G250" s="24">
        <v>2</v>
      </c>
      <c r="H250" s="24" t="e">
        <f>_xlfn._xlws.FILTER(#REF!,#REF!&amp;#REF!&amp;#REF!&amp;#REF!=C250&amp;F250&amp;I250&amp;J250,"未发货")</f>
        <v>#REF!</v>
      </c>
      <c r="I250" s="28" t="str">
        <f>VLOOKUP(B250,辅助信息!E:I,3,FALSE)</f>
        <v>（达州市公共卫生临床医疗中心项目-一标-1号制作房）达州市通川区西外复兴镇公共卫生临床医疗中心项目</v>
      </c>
      <c r="J250" s="28" t="str">
        <f>VLOOKUP(B250,辅助信息!E:I,4,FALSE)</f>
        <v>潘建发</v>
      </c>
      <c r="K250" s="28">
        <f>VLOOKUP(J250,辅助信息!H:I,2,FALSE)</f>
        <v>13658059919</v>
      </c>
      <c r="L250" s="65" t="str">
        <f>VLOOKUP(B250,辅助信息!E:J,6,FALSE)</f>
        <v>提前联系到场规格,一天到场车辆不低于2车</v>
      </c>
      <c r="M250" s="45"/>
      <c r="N250" s="45"/>
      <c r="O250" s="45"/>
      <c r="P250" s="45"/>
      <c r="Q250" s="15" t="str">
        <f>VLOOKUP(B250,辅助信息!E:M,9,FALSE)</f>
        <v>ZTWM-CDGS-XS-2024-0205-五冶钢构-达州市通川区西外复兴镇及临近片区建设项目</v>
      </c>
      <c r="R250" s="15"/>
    </row>
    <row r="251" hidden="1" spans="2:18">
      <c r="B251" s="28" t="s">
        <v>17</v>
      </c>
      <c r="C251" s="58">
        <v>45668</v>
      </c>
      <c r="D251" s="28" t="str">
        <f>VLOOKUP(B251,辅助信息!E:K,7,FALSE)</f>
        <v>JWDDCD2024101600090</v>
      </c>
      <c r="E251" s="28" t="str">
        <f>VLOOKUP(F251,辅助信息!A:B,2,FALSE)</f>
        <v>盘螺</v>
      </c>
      <c r="F251" s="28" t="s">
        <v>41</v>
      </c>
      <c r="G251" s="24">
        <v>7</v>
      </c>
      <c r="H251" s="24" t="e">
        <f>_xlfn._xlws.FILTER(#REF!,#REF!&amp;#REF!&amp;#REF!&amp;#REF!=C251&amp;F251&amp;I251&amp;J251,"未发货")</f>
        <v>#REF!</v>
      </c>
      <c r="I251" s="28" t="str">
        <f>VLOOKUP(B251,辅助信息!E:I,3,FALSE)</f>
        <v>（达州市公共卫生临床医疗中心项目-一标-1号制作房）达州市通川区西外复兴镇公共卫生临床医疗中心项目</v>
      </c>
      <c r="J251" s="28" t="str">
        <f>VLOOKUP(B251,辅助信息!E:I,4,FALSE)</f>
        <v>潘建发</v>
      </c>
      <c r="K251" s="28">
        <f>VLOOKUP(J251,辅助信息!H:I,2,FALSE)</f>
        <v>13658059919</v>
      </c>
      <c r="L251" s="66"/>
      <c r="M251" s="45"/>
      <c r="N251" s="45"/>
      <c r="O251" s="45"/>
      <c r="P251" s="45"/>
      <c r="Q251" s="15" t="str">
        <f>VLOOKUP(B251,辅助信息!E:M,9,FALSE)</f>
        <v>ZTWM-CDGS-XS-2024-0205-五冶钢构-达州市通川区西外复兴镇及临近片区建设项目</v>
      </c>
      <c r="R251" s="15"/>
    </row>
    <row r="252" hidden="1" spans="2:18">
      <c r="B252" s="28" t="s">
        <v>17</v>
      </c>
      <c r="C252" s="58">
        <v>45668</v>
      </c>
      <c r="D252" s="28" t="str">
        <f>VLOOKUP(B252,辅助信息!E:K,7,FALSE)</f>
        <v>JWDDCD2024101600090</v>
      </c>
      <c r="E252" s="28" t="str">
        <f>VLOOKUP(F252,辅助信息!A:B,2,FALSE)</f>
        <v>螺纹钢</v>
      </c>
      <c r="F252" s="28" t="s">
        <v>27</v>
      </c>
      <c r="G252" s="24">
        <v>18</v>
      </c>
      <c r="H252" s="24" t="e">
        <f>_xlfn._xlws.FILTER(#REF!,#REF!&amp;#REF!&amp;#REF!&amp;#REF!=C252&amp;F252&amp;I252&amp;J252,"未发货")</f>
        <v>#REF!</v>
      </c>
      <c r="I252" s="28" t="str">
        <f>VLOOKUP(B252,辅助信息!E:I,3,FALSE)</f>
        <v>（达州市公共卫生临床医疗中心项目-一标-1号制作房）达州市通川区西外复兴镇公共卫生临床医疗中心项目</v>
      </c>
      <c r="J252" s="28" t="str">
        <f>VLOOKUP(B252,辅助信息!E:I,4,FALSE)</f>
        <v>潘建发</v>
      </c>
      <c r="K252" s="28">
        <f>VLOOKUP(J252,辅助信息!H:I,2,FALSE)</f>
        <v>13658059919</v>
      </c>
      <c r="L252" s="66"/>
      <c r="M252" s="45"/>
      <c r="N252" s="45"/>
      <c r="O252" s="45"/>
      <c r="P252" s="45"/>
      <c r="Q252" s="15" t="str">
        <f>VLOOKUP(B252,辅助信息!E:M,9,FALSE)</f>
        <v>ZTWM-CDGS-XS-2024-0205-五冶钢构-达州市通川区西外复兴镇及临近片区建设项目</v>
      </c>
      <c r="R252" s="15"/>
    </row>
    <row r="253" hidden="1" spans="2:18">
      <c r="B253" s="28" t="s">
        <v>17</v>
      </c>
      <c r="C253" s="58">
        <v>45668</v>
      </c>
      <c r="D253" s="28" t="str">
        <f>VLOOKUP(B253,辅助信息!E:K,7,FALSE)</f>
        <v>JWDDCD2024101600090</v>
      </c>
      <c r="E253" s="28" t="str">
        <f>VLOOKUP(F253,辅助信息!A:B,2,FALSE)</f>
        <v>螺纹钢</v>
      </c>
      <c r="F253" s="28" t="s">
        <v>19</v>
      </c>
      <c r="G253" s="24">
        <v>3</v>
      </c>
      <c r="H253" s="24" t="e">
        <f>_xlfn._xlws.FILTER(#REF!,#REF!&amp;#REF!&amp;#REF!&amp;#REF!=C253&amp;F253&amp;I253&amp;J253,"未发货")</f>
        <v>#REF!</v>
      </c>
      <c r="I253" s="28" t="str">
        <f>VLOOKUP(B253,辅助信息!E:I,3,FALSE)</f>
        <v>（达州市公共卫生临床医疗中心项目-一标-1号制作房）达州市通川区西外复兴镇公共卫生临床医疗中心项目</v>
      </c>
      <c r="J253" s="28" t="str">
        <f>VLOOKUP(B253,辅助信息!E:I,4,FALSE)</f>
        <v>潘建发</v>
      </c>
      <c r="K253" s="28">
        <f>VLOOKUP(J253,辅助信息!H:I,2,FALSE)</f>
        <v>13658059919</v>
      </c>
      <c r="L253" s="66"/>
      <c r="M253" s="45"/>
      <c r="N253" s="45"/>
      <c r="O253" s="45"/>
      <c r="P253" s="45"/>
      <c r="Q253" s="15" t="str">
        <f>VLOOKUP(B253,辅助信息!E:M,9,FALSE)</f>
        <v>ZTWM-CDGS-XS-2024-0205-五冶钢构-达州市通川区西外复兴镇及临近片区建设项目</v>
      </c>
      <c r="R253" s="15"/>
    </row>
    <row r="254" hidden="1" spans="2:18">
      <c r="B254" s="28" t="s">
        <v>17</v>
      </c>
      <c r="C254" s="58">
        <v>45668</v>
      </c>
      <c r="D254" s="28" t="str">
        <f>VLOOKUP(B254,辅助信息!E:K,7,FALSE)</f>
        <v>JWDDCD2024101600090</v>
      </c>
      <c r="E254" s="28" t="str">
        <f>VLOOKUP(F254,辅助信息!A:B,2,FALSE)</f>
        <v>螺纹钢</v>
      </c>
      <c r="F254" s="28" t="s">
        <v>32</v>
      </c>
      <c r="G254" s="24">
        <v>9</v>
      </c>
      <c r="H254" s="24" t="e">
        <f>_xlfn._xlws.FILTER(#REF!,#REF!&amp;#REF!&amp;#REF!&amp;#REF!=C254&amp;F254&amp;I254&amp;J254,"未发货")</f>
        <v>#REF!</v>
      </c>
      <c r="I254" s="28" t="str">
        <f>VLOOKUP(B254,辅助信息!E:I,3,FALSE)</f>
        <v>（达州市公共卫生临床医疗中心项目-一标-1号制作房）达州市通川区西外复兴镇公共卫生临床医疗中心项目</v>
      </c>
      <c r="J254" s="28" t="str">
        <f>VLOOKUP(B254,辅助信息!E:I,4,FALSE)</f>
        <v>潘建发</v>
      </c>
      <c r="K254" s="28">
        <f>VLOOKUP(J254,辅助信息!H:I,2,FALSE)</f>
        <v>13658059919</v>
      </c>
      <c r="L254" s="66"/>
      <c r="M254" s="45"/>
      <c r="N254" s="45"/>
      <c r="O254" s="45"/>
      <c r="P254" s="45"/>
      <c r="Q254" s="15" t="str">
        <f>VLOOKUP(B254,辅助信息!E:M,9,FALSE)</f>
        <v>ZTWM-CDGS-XS-2024-0205-五冶钢构-达州市通川区西外复兴镇及临近片区建设项目</v>
      </c>
      <c r="R254" s="15"/>
    </row>
    <row r="255" hidden="1" spans="2:18">
      <c r="B255" s="28" t="s">
        <v>17</v>
      </c>
      <c r="C255" s="58">
        <v>45668</v>
      </c>
      <c r="D255" s="28" t="str">
        <f>VLOOKUP(B255,辅助信息!E:K,7,FALSE)</f>
        <v>JWDDCD2024101600090</v>
      </c>
      <c r="E255" s="28" t="str">
        <f>VLOOKUP(F255,辅助信息!A:B,2,FALSE)</f>
        <v>螺纹钢</v>
      </c>
      <c r="F255" s="28" t="s">
        <v>33</v>
      </c>
      <c r="G255" s="24">
        <v>2</v>
      </c>
      <c r="H255" s="24" t="e">
        <f>_xlfn._xlws.FILTER(#REF!,#REF!&amp;#REF!&amp;#REF!&amp;#REF!=C255&amp;F255&amp;I255&amp;J255,"未发货")</f>
        <v>#REF!</v>
      </c>
      <c r="I255" s="28" t="str">
        <f>VLOOKUP(B255,辅助信息!E:I,3,FALSE)</f>
        <v>（达州市公共卫生临床医疗中心项目-一标-1号制作房）达州市通川区西外复兴镇公共卫生临床医疗中心项目</v>
      </c>
      <c r="J255" s="28" t="str">
        <f>VLOOKUP(B255,辅助信息!E:I,4,FALSE)</f>
        <v>潘建发</v>
      </c>
      <c r="K255" s="28">
        <f>VLOOKUP(J255,辅助信息!H:I,2,FALSE)</f>
        <v>13658059919</v>
      </c>
      <c r="L255" s="66"/>
      <c r="M255" s="45"/>
      <c r="N255" s="45"/>
      <c r="O255" s="45"/>
      <c r="P255" s="45"/>
      <c r="Q255" s="15" t="str">
        <f>VLOOKUP(B255,辅助信息!E:M,9,FALSE)</f>
        <v>ZTWM-CDGS-XS-2024-0205-五冶钢构-达州市通川区西外复兴镇及临近片区建设项目</v>
      </c>
      <c r="R255" s="15"/>
    </row>
    <row r="256" hidden="1" spans="2:18">
      <c r="B256" s="71" t="s">
        <v>17</v>
      </c>
      <c r="C256" s="72">
        <v>45668</v>
      </c>
      <c r="D256" s="71" t="str">
        <f>VLOOKUP(B256,辅助信息!E:K,7,FALSE)</f>
        <v>JWDDCD2024101600090</v>
      </c>
      <c r="E256" s="71" t="str">
        <f>VLOOKUP(F256,辅助信息!A:B,2,FALSE)</f>
        <v>螺纹钢</v>
      </c>
      <c r="F256" s="71" t="s">
        <v>18</v>
      </c>
      <c r="G256" s="73">
        <v>18</v>
      </c>
      <c r="H256" s="73">
        <v>18</v>
      </c>
      <c r="I256" s="71" t="str">
        <f>VLOOKUP(B256,辅助信息!E:I,3,FALSE)</f>
        <v>（达州市公共卫生临床医疗中心项目-一标-1号制作房）达州市通川区西外复兴镇公共卫生临床医疗中心项目</v>
      </c>
      <c r="J256" s="71" t="str">
        <f>VLOOKUP(B256,辅助信息!E:I,4,FALSE)</f>
        <v>潘建发</v>
      </c>
      <c r="K256" s="71">
        <f>VLOOKUP(J256,辅助信息!H:I,2,FALSE)</f>
        <v>13658059919</v>
      </c>
      <c r="L256" s="64"/>
      <c r="M256" s="45"/>
      <c r="N256" s="45"/>
      <c r="O256" s="45"/>
      <c r="P256" s="45"/>
      <c r="Q256" s="15" t="str">
        <f>VLOOKUP(B256,辅助信息!E:M,9,FALSE)</f>
        <v>ZTWM-CDGS-XS-2024-0205-五冶钢构-达州市通川区西外复兴镇及临近片区建设项目</v>
      </c>
      <c r="R256" s="15"/>
    </row>
    <row r="257" hidden="1" spans="2:18">
      <c r="B257" s="28" t="s">
        <v>43</v>
      </c>
      <c r="C257" s="58">
        <v>45668</v>
      </c>
      <c r="D257" s="28" t="str">
        <f>VLOOKUP(B257,辅助信息!E:K,7,FALSE)</f>
        <v>JWDDCD2024101600090</v>
      </c>
      <c r="E257" s="28" t="str">
        <f>VLOOKUP(F257,辅助信息!A:B,2,FALSE)</f>
        <v>盘螺</v>
      </c>
      <c r="F257" s="28" t="s">
        <v>40</v>
      </c>
      <c r="G257" s="24">
        <v>16</v>
      </c>
      <c r="H257" s="24" t="e">
        <f>_xlfn._xlws.FILTER(#REF!,#REF!&amp;#REF!&amp;#REF!&amp;#REF!=C257&amp;F257&amp;I257&amp;J257,"未发货")</f>
        <v>#REF!</v>
      </c>
      <c r="I257" s="28" t="str">
        <f>VLOOKUP(B257,辅助信息!E:I,3,FALSE)</f>
        <v>（达州市公共卫生医疗中心项目-二标-3号楼）达州市通川区西外复兴镇公共卫生临床医疗中心项目</v>
      </c>
      <c r="J257" s="28" t="str">
        <f>VLOOKUP(B257,辅助信息!E:I,4,FALSE)</f>
        <v>黄永林</v>
      </c>
      <c r="K257" s="28">
        <f>VLOOKUP(J257,辅助信息!H:I,2,FALSE)</f>
        <v>15982487227</v>
      </c>
      <c r="L257" s="65" t="str">
        <f>VLOOKUP(B257,辅助信息!E:J,6,FALSE)</f>
        <v>提前联系到场规格,一天到场车辆不低于2车</v>
      </c>
      <c r="M257" s="65"/>
      <c r="N257" s="65"/>
      <c r="O257" s="65"/>
      <c r="P257" s="65"/>
      <c r="Q257" s="28" t="str">
        <f>VLOOKUP(B257,辅助信息!E:M,9,FALSE)</f>
        <v>ZTWM-CDGS-XS-2024-0205-五冶钢构-达州市通川区西外复兴镇及临近片区建设项目</v>
      </c>
      <c r="R257" s="15"/>
    </row>
    <row r="258" hidden="1" spans="2:18">
      <c r="B258" s="28" t="s">
        <v>43</v>
      </c>
      <c r="C258" s="58">
        <v>45668</v>
      </c>
      <c r="D258" s="28" t="str">
        <f>VLOOKUP(B258,辅助信息!E:K,7,FALSE)</f>
        <v>JWDDCD2024101600090</v>
      </c>
      <c r="E258" s="28" t="str">
        <f>VLOOKUP(F258,辅助信息!A:B,2,FALSE)</f>
        <v>盘螺</v>
      </c>
      <c r="F258" s="28" t="s">
        <v>41</v>
      </c>
      <c r="G258" s="24">
        <v>12</v>
      </c>
      <c r="H258" s="24" t="e">
        <f>_xlfn._xlws.FILTER(#REF!,#REF!&amp;#REF!&amp;#REF!&amp;#REF!=C258&amp;F258&amp;I258&amp;J258,"未发货")</f>
        <v>#REF!</v>
      </c>
      <c r="I258" s="28" t="str">
        <f>VLOOKUP(B258,辅助信息!E:I,3,FALSE)</f>
        <v>（达州市公共卫生医疗中心项目-二标-3号楼）达州市通川区西外复兴镇公共卫生临床医疗中心项目</v>
      </c>
      <c r="J258" s="28" t="str">
        <f>VLOOKUP(B258,辅助信息!E:I,4,FALSE)</f>
        <v>黄永林</v>
      </c>
      <c r="K258" s="28">
        <f>VLOOKUP(J258,辅助信息!H:I,2,FALSE)</f>
        <v>15982487227</v>
      </c>
      <c r="L258" s="66"/>
      <c r="M258" s="65"/>
      <c r="N258" s="65"/>
      <c r="O258" s="65"/>
      <c r="P258" s="65"/>
      <c r="Q258" s="28" t="str">
        <f>VLOOKUP(B258,辅助信息!E:M,9,FALSE)</f>
        <v>ZTWM-CDGS-XS-2024-0205-五冶钢构-达州市通川区西外复兴镇及临近片区建设项目</v>
      </c>
      <c r="R258" s="15"/>
    </row>
    <row r="259" hidden="1" spans="2:18">
      <c r="B259" s="28" t="s">
        <v>43</v>
      </c>
      <c r="C259" s="58">
        <v>45668</v>
      </c>
      <c r="D259" s="28" t="str">
        <f>VLOOKUP(B259,辅助信息!E:K,7,FALSE)</f>
        <v>JWDDCD2024101600090</v>
      </c>
      <c r="E259" s="28" t="str">
        <f>VLOOKUP(F259,辅助信息!A:B,2,FALSE)</f>
        <v>螺纹钢</v>
      </c>
      <c r="F259" s="28" t="s">
        <v>27</v>
      </c>
      <c r="G259" s="24">
        <v>25</v>
      </c>
      <c r="H259" s="24" t="e">
        <f>_xlfn._xlws.FILTER(#REF!,#REF!&amp;#REF!&amp;#REF!&amp;#REF!=C259&amp;F259&amp;I259&amp;J259,"未发货")</f>
        <v>#REF!</v>
      </c>
      <c r="I259" s="28" t="str">
        <f>VLOOKUP(B259,辅助信息!E:I,3,FALSE)</f>
        <v>（达州市公共卫生医疗中心项目-二标-3号楼）达州市通川区西外复兴镇公共卫生临床医疗中心项目</v>
      </c>
      <c r="J259" s="28" t="str">
        <f>VLOOKUP(B259,辅助信息!E:I,4,FALSE)</f>
        <v>黄永林</v>
      </c>
      <c r="K259" s="28">
        <f>VLOOKUP(J259,辅助信息!H:I,2,FALSE)</f>
        <v>15982487227</v>
      </c>
      <c r="L259" s="64"/>
      <c r="M259" s="65"/>
      <c r="N259" s="65"/>
      <c r="O259" s="65"/>
      <c r="P259" s="65"/>
      <c r="Q259" s="28" t="str">
        <f>VLOOKUP(B259,辅助信息!E:M,9,FALSE)</f>
        <v>ZTWM-CDGS-XS-2024-0205-五冶钢构-达州市通川区西外复兴镇及临近片区建设项目</v>
      </c>
      <c r="R259" s="15"/>
    </row>
    <row r="260" hidden="1" spans="2:18">
      <c r="B260" s="28" t="s">
        <v>70</v>
      </c>
      <c r="C260" s="58">
        <v>45668</v>
      </c>
      <c r="D260" s="28" t="str">
        <f>VLOOKUP(B260,辅助信息!E:K,7,FALSE)</f>
        <v>JWDDCD2024102400111</v>
      </c>
      <c r="E260" s="28" t="str">
        <f>VLOOKUP(F260,辅助信息!A:B,2,FALSE)</f>
        <v>螺纹钢</v>
      </c>
      <c r="F260" s="28" t="s">
        <v>27</v>
      </c>
      <c r="G260" s="24">
        <v>30</v>
      </c>
      <c r="H260" s="24" t="e">
        <f>_xlfn._xlws.FILTER(#REF!,#REF!&amp;#REF!&amp;#REF!&amp;#REF!=C260&amp;F260&amp;I260&amp;J260,"未发货")</f>
        <v>#REF!</v>
      </c>
      <c r="I260" s="28" t="str">
        <f>VLOOKUP(B260,辅助信息!E:I,3,FALSE)</f>
        <v>（五冶达州国道542项目-一工区路基二工段）四川省达州市达川区石桥镇列宁街熊家营</v>
      </c>
      <c r="J260" s="28" t="str">
        <f>VLOOKUP(B260,辅助信息!E:I,4,FALSE)</f>
        <v>黄纯益</v>
      </c>
      <c r="K260" s="28">
        <f>VLOOKUP(J260,辅助信息!H:I,2,FALSE)</f>
        <v>13518257339</v>
      </c>
      <c r="L260" s="65" t="str">
        <f>VLOOKUP(B260,辅助信息!E:J,6,FALSE)</f>
        <v>五冶建设送货单,送货车型13米(不要高栏车),装货前联系收货人核实到场规格,没提前告知进场规格现场不给予接收</v>
      </c>
      <c r="M260" s="65"/>
      <c r="N260" s="65"/>
      <c r="O260" s="65"/>
      <c r="P260" s="65"/>
      <c r="Q260" s="28" t="str">
        <f>VLOOKUP(B260,辅助信息!E:M,9,FALSE)</f>
        <v>ZTWM-CDGS-XS-2024-0181-五冶天府-国道542项目（二批次）</v>
      </c>
      <c r="R260" s="15"/>
    </row>
    <row r="261" hidden="1" spans="2:18">
      <c r="B261" s="28" t="s">
        <v>70</v>
      </c>
      <c r="C261" s="58">
        <v>45668</v>
      </c>
      <c r="D261" s="28" t="str">
        <f>VLOOKUP(B261,辅助信息!E:K,7,FALSE)</f>
        <v>JWDDCD2024102400111</v>
      </c>
      <c r="E261" s="28" t="str">
        <f>VLOOKUP(F261,辅助信息!A:B,2,FALSE)</f>
        <v>螺纹钢</v>
      </c>
      <c r="F261" s="28" t="s">
        <v>32</v>
      </c>
      <c r="G261" s="24">
        <v>6</v>
      </c>
      <c r="H261" s="24" t="e">
        <f>_xlfn._xlws.FILTER(#REF!,#REF!&amp;#REF!&amp;#REF!&amp;#REF!=C261&amp;F261&amp;I261&amp;J261,"未发货")</f>
        <v>#REF!</v>
      </c>
      <c r="I261" s="28" t="str">
        <f>VLOOKUP(B261,辅助信息!E:I,3,FALSE)</f>
        <v>（五冶达州国道542项目-一工区路基二工段）四川省达州市达川区石桥镇列宁街熊家营</v>
      </c>
      <c r="J261" s="28" t="str">
        <f>VLOOKUP(B261,辅助信息!E:I,4,FALSE)</f>
        <v>黄纯益</v>
      </c>
      <c r="K261" s="28">
        <f>VLOOKUP(J261,辅助信息!H:I,2,FALSE)</f>
        <v>13518257339</v>
      </c>
      <c r="L261" s="64"/>
      <c r="M261" s="65"/>
      <c r="N261" s="65"/>
      <c r="O261" s="65"/>
      <c r="P261" s="65"/>
      <c r="Q261" s="28" t="str">
        <f>VLOOKUP(B261,辅助信息!E:M,9,FALSE)</f>
        <v>ZTWM-CDGS-XS-2024-0181-五冶天府-国道542项目（二批次）</v>
      </c>
      <c r="R261" s="15"/>
    </row>
    <row r="262" hidden="1" spans="2:18">
      <c r="B262" s="28" t="s">
        <v>64</v>
      </c>
      <c r="C262" s="58">
        <v>45668</v>
      </c>
      <c r="D262" s="28" t="str">
        <f>VLOOKUP(B262,辅助信息!E:K,7,FALSE)</f>
        <v>JWDDCD2024102400111</v>
      </c>
      <c r="E262" s="28" t="str">
        <f>VLOOKUP(F262,辅助信息!A:B,2,FALSE)</f>
        <v>螺纹钢</v>
      </c>
      <c r="F262" s="28" t="s">
        <v>27</v>
      </c>
      <c r="G262" s="24">
        <v>15</v>
      </c>
      <c r="H262" s="24" t="e">
        <f>_xlfn._xlws.FILTER(#REF!,#REF!&amp;#REF!&amp;#REF!&amp;#REF!=C262&amp;F262&amp;I262&amp;J262,"未发货")</f>
        <v>#REF!</v>
      </c>
      <c r="I262" s="28" t="str">
        <f>VLOOKUP(B262,辅助信息!E:I,3,FALSE)</f>
        <v>（五冶达州国道542项目-三工区桥梁3工段）四川省达州市达川区赵固镇水文村原村委会下300米</v>
      </c>
      <c r="J262" s="28" t="str">
        <f>VLOOKUP(B262,辅助信息!E:I,4,FALSE)</f>
        <v>李代茂</v>
      </c>
      <c r="K262" s="28">
        <f>VLOOKUP(J262,辅助信息!H:I,2,FALSE)</f>
        <v>18302833536</v>
      </c>
      <c r="L262" s="65" t="str">
        <f>VLOOKUP(B262,辅助信息!E:J,6,FALSE)</f>
        <v>五冶建设送货单,送货车型9.6米,装货前联系收货人核实到场规格,没提前告知进场规格现场不给予接收</v>
      </c>
      <c r="M262" s="65"/>
      <c r="N262" s="65"/>
      <c r="O262" s="65"/>
      <c r="P262" s="65"/>
      <c r="Q262" s="28" t="str">
        <f>VLOOKUP(B262,辅助信息!E:M,9,FALSE)</f>
        <v>ZTWM-CDGS-XS-2024-0181-五冶天府-国道542项目（二批次）</v>
      </c>
      <c r="R262" s="15"/>
    </row>
    <row r="263" hidden="1" spans="2:18">
      <c r="B263" s="28" t="s">
        <v>64</v>
      </c>
      <c r="C263" s="58">
        <v>45668</v>
      </c>
      <c r="D263" s="28" t="str">
        <f>VLOOKUP(B263,辅助信息!E:K,7,FALSE)</f>
        <v>JWDDCD2024102400111</v>
      </c>
      <c r="E263" s="28" t="str">
        <f>VLOOKUP(F263,辅助信息!A:B,2,FALSE)</f>
        <v>螺纹钢</v>
      </c>
      <c r="F263" s="28" t="s">
        <v>32</v>
      </c>
      <c r="G263" s="24">
        <v>18</v>
      </c>
      <c r="H263" s="24" t="e">
        <f>_xlfn._xlws.FILTER(#REF!,#REF!&amp;#REF!&amp;#REF!&amp;#REF!=C263&amp;F263&amp;I263&amp;J263,"未发货")</f>
        <v>#REF!</v>
      </c>
      <c r="I263" s="28" t="str">
        <f>VLOOKUP(B263,辅助信息!E:I,3,FALSE)</f>
        <v>（五冶达州国道542项目-三工区桥梁3工段）四川省达州市达川区赵固镇水文村原村委会下300米</v>
      </c>
      <c r="J263" s="28" t="str">
        <f>VLOOKUP(B263,辅助信息!E:I,4,FALSE)</f>
        <v>李代茂</v>
      </c>
      <c r="K263" s="28">
        <f>VLOOKUP(J263,辅助信息!H:I,2,FALSE)</f>
        <v>18302833536</v>
      </c>
      <c r="L263" s="66"/>
      <c r="M263" s="65"/>
      <c r="N263" s="65"/>
      <c r="O263" s="65"/>
      <c r="P263" s="65"/>
      <c r="Q263" s="28" t="str">
        <f>VLOOKUP(B263,辅助信息!E:M,9,FALSE)</f>
        <v>ZTWM-CDGS-XS-2024-0181-五冶天府-国道542项目（二批次）</v>
      </c>
      <c r="R263" s="15"/>
    </row>
    <row r="264" hidden="1" spans="2:18">
      <c r="B264" s="28" t="s">
        <v>64</v>
      </c>
      <c r="C264" s="58">
        <v>45668</v>
      </c>
      <c r="D264" s="28" t="str">
        <f>VLOOKUP(B264,辅助信息!E:K,7,FALSE)</f>
        <v>JWDDCD2024102400111</v>
      </c>
      <c r="E264" s="28" t="str">
        <f>VLOOKUP(F264,辅助信息!A:B,2,FALSE)</f>
        <v>螺纹钢</v>
      </c>
      <c r="F264" s="28" t="s">
        <v>28</v>
      </c>
      <c r="G264" s="24">
        <v>6</v>
      </c>
      <c r="H264" s="24" t="e">
        <f>_xlfn._xlws.FILTER(#REF!,#REF!&amp;#REF!&amp;#REF!&amp;#REF!=C264&amp;F264&amp;I264&amp;J264,"未发货")</f>
        <v>#REF!</v>
      </c>
      <c r="I264" s="28" t="str">
        <f>VLOOKUP(B264,辅助信息!E:I,3,FALSE)</f>
        <v>（五冶达州国道542项目-三工区桥梁3工段）四川省达州市达川区赵固镇水文村原村委会下300米</v>
      </c>
      <c r="J264" s="28" t="str">
        <f>VLOOKUP(B264,辅助信息!E:I,4,FALSE)</f>
        <v>李代茂</v>
      </c>
      <c r="K264" s="28">
        <f>VLOOKUP(J264,辅助信息!H:I,2,FALSE)</f>
        <v>18302833536</v>
      </c>
      <c r="L264" s="66"/>
      <c r="M264" s="65"/>
      <c r="N264" s="65"/>
      <c r="O264" s="65"/>
      <c r="P264" s="65"/>
      <c r="Q264" s="28" t="str">
        <f>VLOOKUP(B264,辅助信息!E:M,9,FALSE)</f>
        <v>ZTWM-CDGS-XS-2024-0181-五冶天府-国道542项目（二批次）</v>
      </c>
      <c r="R264" s="15"/>
    </row>
    <row r="265" hidden="1" spans="2:18">
      <c r="B265" s="28" t="s">
        <v>64</v>
      </c>
      <c r="C265" s="58">
        <v>45668</v>
      </c>
      <c r="D265" s="28" t="str">
        <f>VLOOKUP(B265,辅助信息!E:K,7,FALSE)</f>
        <v>JWDDCD2024102400111</v>
      </c>
      <c r="E265" s="28" t="str">
        <f>VLOOKUP(F265,辅助信息!A:B,2,FALSE)</f>
        <v>螺纹钢</v>
      </c>
      <c r="F265" s="28" t="s">
        <v>65</v>
      </c>
      <c r="G265" s="24">
        <v>38</v>
      </c>
      <c r="H265" s="24" t="e">
        <f>_xlfn._xlws.FILTER(#REF!,#REF!&amp;#REF!&amp;#REF!&amp;#REF!=C265&amp;F265&amp;I265&amp;J265,"未发货")</f>
        <v>#REF!</v>
      </c>
      <c r="I265" s="28" t="str">
        <f>VLOOKUP(B265,辅助信息!E:I,3,FALSE)</f>
        <v>（五冶达州国道542项目-三工区桥梁3工段）四川省达州市达川区赵固镇水文村原村委会下300米</v>
      </c>
      <c r="J265" s="28" t="str">
        <f>VLOOKUP(B265,辅助信息!E:I,4,FALSE)</f>
        <v>李代茂</v>
      </c>
      <c r="K265" s="28">
        <f>VLOOKUP(J265,辅助信息!H:I,2,FALSE)</f>
        <v>18302833536</v>
      </c>
      <c r="L265" s="66"/>
      <c r="M265" s="65"/>
      <c r="N265" s="65"/>
      <c r="O265" s="65"/>
      <c r="P265" s="65"/>
      <c r="Q265" s="28" t="str">
        <f>VLOOKUP(B265,辅助信息!E:M,9,FALSE)</f>
        <v>ZTWM-CDGS-XS-2024-0181-五冶天府-国道542项目（二批次）</v>
      </c>
      <c r="R265" s="15"/>
    </row>
    <row r="266" hidden="1" spans="2:18">
      <c r="B266" s="28" t="s">
        <v>64</v>
      </c>
      <c r="C266" s="58">
        <v>45668</v>
      </c>
      <c r="D266" s="28" t="str">
        <f>VLOOKUP(B266,辅助信息!E:K,7,FALSE)</f>
        <v>JWDDCD2024102400111</v>
      </c>
      <c r="E266" s="28" t="str">
        <f>VLOOKUP(F266,辅助信息!A:B,2,FALSE)</f>
        <v>螺纹钢</v>
      </c>
      <c r="F266" s="28" t="s">
        <v>52</v>
      </c>
      <c r="G266" s="24">
        <v>6</v>
      </c>
      <c r="H266" s="24" t="e">
        <f>_xlfn._xlws.FILTER(#REF!,#REF!&amp;#REF!&amp;#REF!&amp;#REF!=C266&amp;F266&amp;I266&amp;J266,"未发货")</f>
        <v>#REF!</v>
      </c>
      <c r="I266" s="28" t="str">
        <f>VLOOKUP(B266,辅助信息!E:I,3,FALSE)</f>
        <v>（五冶达州国道542项目-三工区桥梁3工段）四川省达州市达川区赵固镇水文村原村委会下300米</v>
      </c>
      <c r="J266" s="28" t="str">
        <f>VLOOKUP(B266,辅助信息!E:I,4,FALSE)</f>
        <v>李代茂</v>
      </c>
      <c r="K266" s="28">
        <f>VLOOKUP(J266,辅助信息!H:I,2,FALSE)</f>
        <v>18302833536</v>
      </c>
      <c r="L266" s="64"/>
      <c r="M266" s="65"/>
      <c r="N266" s="65"/>
      <c r="O266" s="65"/>
      <c r="P266" s="65"/>
      <c r="Q266" s="28" t="str">
        <f>VLOOKUP(B266,辅助信息!E:M,9,FALSE)</f>
        <v>ZTWM-CDGS-XS-2024-0181-五冶天府-国道542项目（二批次）</v>
      </c>
      <c r="R266" s="15"/>
    </row>
    <row r="267" hidden="1" spans="2:18">
      <c r="B267" s="28" t="s">
        <v>48</v>
      </c>
      <c r="C267" s="58">
        <v>45673</v>
      </c>
      <c r="D267" s="28" t="str">
        <f>VLOOKUP(B267,辅助信息!E:K,7,FALSE)</f>
        <v>ZTWM-CDGS-YL-20240529-006</v>
      </c>
      <c r="E267" s="28" t="str">
        <f>VLOOKUP(F267,辅助信息!A:B,2,FALSE)</f>
        <v>螺纹钢</v>
      </c>
      <c r="F267" s="28" t="s">
        <v>66</v>
      </c>
      <c r="G267" s="24">
        <f>40-12</f>
        <v>28</v>
      </c>
      <c r="H267" s="24">
        <v>28</v>
      </c>
      <c r="I267" s="28" t="str">
        <f>VLOOKUP(B267,辅助信息!E:I,3,FALSE)</f>
        <v>(华西颐海-科创农业生态谷-1号钢筋房)成都市简阳市白金山水库</v>
      </c>
      <c r="J267" s="28" t="str">
        <f>VLOOKUP(B267,辅助信息!E:I,4,FALSE)</f>
        <v>石清国</v>
      </c>
      <c r="K267" s="28">
        <f>VLOOKUP(J267,辅助信息!H:I,2,FALSE)</f>
        <v>13458642015</v>
      </c>
      <c r="L267" s="65" t="str">
        <f>VLOOKUP(B267,辅助信息!E:J,6,FALSE)</f>
        <v>优先威钢,我方卸车,新老国标钢厂不加价可直发</v>
      </c>
      <c r="M267" s="65"/>
      <c r="N267" s="65"/>
      <c r="O267" s="65"/>
      <c r="P267" s="65"/>
      <c r="Q267" s="28" t="str">
        <f>VLOOKUP(B267,辅助信息!E:M,9,FALSE)</f>
        <v>ZTWM-CDGS-XS-2024-0093-华西-颐海科创农业生态谷</v>
      </c>
      <c r="R267" s="15"/>
    </row>
    <row r="268" hidden="1" spans="2:18">
      <c r="B268" s="28" t="s">
        <v>48</v>
      </c>
      <c r="C268" s="58">
        <v>45673</v>
      </c>
      <c r="D268" s="28" t="str">
        <f>VLOOKUP(B268,辅助信息!E:K,7,FALSE)</f>
        <v>ZTWM-CDGS-YL-20240529-006</v>
      </c>
      <c r="E268" s="28" t="str">
        <f>VLOOKUP(F268,辅助信息!A:B,2,FALSE)</f>
        <v>螺纹钢</v>
      </c>
      <c r="F268" s="28" t="s">
        <v>46</v>
      </c>
      <c r="G268" s="24">
        <v>6</v>
      </c>
      <c r="H268" s="24">
        <v>6</v>
      </c>
      <c r="I268" s="28" t="str">
        <f>VLOOKUP(B268,辅助信息!E:I,3,FALSE)</f>
        <v>(华西颐海-科创农业生态谷-1号钢筋房)成都市简阳市白金山水库</v>
      </c>
      <c r="J268" s="28" t="str">
        <f>VLOOKUP(B268,辅助信息!E:I,4,FALSE)</f>
        <v>石清国</v>
      </c>
      <c r="K268" s="28">
        <f>VLOOKUP(J268,辅助信息!H:I,2,FALSE)</f>
        <v>13458642015</v>
      </c>
      <c r="L268" s="66"/>
      <c r="M268" s="65"/>
      <c r="N268" s="65"/>
      <c r="O268" s="65"/>
      <c r="P268" s="65"/>
      <c r="Q268" s="28" t="str">
        <f>VLOOKUP(B268,辅助信息!E:M,9,FALSE)</f>
        <v>ZTWM-CDGS-XS-2024-0093-华西-颐海科创农业生态谷</v>
      </c>
      <c r="R268" s="15"/>
    </row>
    <row r="269" hidden="1" spans="2:18">
      <c r="B269" s="28" t="s">
        <v>48</v>
      </c>
      <c r="C269" s="58">
        <v>45673</v>
      </c>
      <c r="D269" s="28" t="str">
        <f>VLOOKUP(B269,辅助信息!E:K,7,FALSE)</f>
        <v>ZTWM-CDGS-YL-20240529-006</v>
      </c>
      <c r="E269" s="28" t="str">
        <f>VLOOKUP(F269,辅助信息!A:B,2,FALSE)</f>
        <v>螺纹钢</v>
      </c>
      <c r="F269" s="28" t="s">
        <v>22</v>
      </c>
      <c r="G269" s="24">
        <v>10</v>
      </c>
      <c r="H269" s="24">
        <v>10</v>
      </c>
      <c r="I269" s="28" t="str">
        <f>VLOOKUP(B269,辅助信息!E:I,3,FALSE)</f>
        <v>(华西颐海-科创农业生态谷-1号钢筋房)成都市简阳市白金山水库</v>
      </c>
      <c r="J269" s="28" t="str">
        <f>VLOOKUP(B269,辅助信息!E:I,4,FALSE)</f>
        <v>石清国</v>
      </c>
      <c r="K269" s="28">
        <f>VLOOKUP(J269,辅助信息!H:I,2,FALSE)</f>
        <v>13458642015</v>
      </c>
      <c r="L269" s="64"/>
      <c r="M269" s="65"/>
      <c r="N269" s="65"/>
      <c r="O269" s="65"/>
      <c r="P269" s="65"/>
      <c r="Q269" s="28" t="str">
        <f>VLOOKUP(B269,辅助信息!E:M,9,FALSE)</f>
        <v>ZTWM-CDGS-XS-2024-0093-华西-颐海科创农业生态谷</v>
      </c>
      <c r="R269" s="15"/>
    </row>
    <row r="270" hidden="1" spans="2:18">
      <c r="B270" s="28" t="s">
        <v>71</v>
      </c>
      <c r="C270" s="58">
        <v>45673</v>
      </c>
      <c r="D270" s="28" t="str">
        <f>VLOOKUP(B270,辅助信息!E:K,7,FALSE)</f>
        <v>JWDDCD2025051000019</v>
      </c>
      <c r="E270" s="28" t="str">
        <f>VLOOKUP(F270,辅助信息!A:B,2,FALSE)</f>
        <v>盘螺</v>
      </c>
      <c r="F270" s="28" t="s">
        <v>49</v>
      </c>
      <c r="G270" s="24">
        <v>105</v>
      </c>
      <c r="H270" s="24">
        <v>105</v>
      </c>
      <c r="I270" s="28" t="str">
        <f>VLOOKUP(B270,辅助信息!E:I,3,FALSE)</f>
        <v>(五冶钢构医学科学产业园建设项目房建二部-三标（1-5）)四川省南充市顺庆区搬罾街道学府大道二段</v>
      </c>
      <c r="J270" s="28" t="str">
        <f>VLOOKUP(B270,辅助信息!E:I,4,FALSE)</f>
        <v>安南</v>
      </c>
      <c r="K270" s="28">
        <f>VLOOKUP(J270,辅助信息!H:I,2,FALSE)</f>
        <v>19950525030</v>
      </c>
      <c r="L270" s="65" t="str">
        <f>VLOOKUP(B270,辅助信息!E:J,6,FALSE)</f>
        <v>送货单：送货单位：南充思临新材料科技有限公司,收货单位：五冶集团川北(南充)建设有限公司,项目名称：南充医学科学产业园,送货车型13米,装货前联系收货人核实到场规格</v>
      </c>
      <c r="M270" s="65"/>
      <c r="N270" s="65"/>
      <c r="O270" s="65"/>
      <c r="P270" s="65"/>
      <c r="Q270" s="28" t="str">
        <f>VLOOKUP(B270,辅助信息!E:M,9,FALSE)</f>
        <v>ZTWM-CDGS-XS-2024-0248-五冶钢构-南充市医学院项目</v>
      </c>
      <c r="R270" s="15"/>
    </row>
    <row r="271" hidden="1" spans="2:18">
      <c r="B271" s="28" t="s">
        <v>71</v>
      </c>
      <c r="C271" s="58">
        <v>45673</v>
      </c>
      <c r="D271" s="28" t="str">
        <f>VLOOKUP(B271,辅助信息!E:K,7,FALSE)</f>
        <v>JWDDCD2025051000019</v>
      </c>
      <c r="E271" s="28" t="str">
        <f>VLOOKUP(F271,辅助信息!A:B,2,FALSE)</f>
        <v>螺纹钢</v>
      </c>
      <c r="F271" s="28" t="s">
        <v>27</v>
      </c>
      <c r="G271" s="24">
        <v>70</v>
      </c>
      <c r="H271" s="24">
        <v>70</v>
      </c>
      <c r="I271" s="28" t="str">
        <f>VLOOKUP(B271,辅助信息!E:I,3,FALSE)</f>
        <v>(五冶钢构医学科学产业园建设项目房建二部-三标（1-5）)四川省南充市顺庆区搬罾街道学府大道二段</v>
      </c>
      <c r="J271" s="28" t="str">
        <f>VLOOKUP(B271,辅助信息!E:I,4,FALSE)</f>
        <v>安南</v>
      </c>
      <c r="K271" s="28">
        <f>VLOOKUP(J271,辅助信息!H:I,2,FALSE)</f>
        <v>19950525030</v>
      </c>
      <c r="L271" s="66"/>
      <c r="M271" s="65"/>
      <c r="N271" s="65"/>
      <c r="O271" s="65"/>
      <c r="P271" s="65"/>
      <c r="Q271" s="28" t="str">
        <f>VLOOKUP(B271,辅助信息!E:M,9,FALSE)</f>
        <v>ZTWM-CDGS-XS-2024-0248-五冶钢构-南充市医学院项目</v>
      </c>
      <c r="R271" s="15"/>
    </row>
    <row r="272" hidden="1" spans="2:18">
      <c r="B272" s="28" t="s">
        <v>72</v>
      </c>
      <c r="C272" s="58">
        <v>45674</v>
      </c>
      <c r="D272" s="28" t="str">
        <f>VLOOKUP(B272,辅助信息!E:K,7,FALSE)</f>
        <v>JWDDCD2025051000019</v>
      </c>
      <c r="E272" s="28" t="str">
        <f>VLOOKUP(F272,辅助信息!A:B,2,FALSE)</f>
        <v>螺纹钢</v>
      </c>
      <c r="F272" s="28" t="s">
        <v>19</v>
      </c>
      <c r="G272" s="24">
        <v>22</v>
      </c>
      <c r="H272" s="24">
        <v>22</v>
      </c>
      <c r="I272" s="28" t="str">
        <f>VLOOKUP(B272,辅助信息!E:I,3,FALSE)</f>
        <v>(五冶钢构医学科学产业园建设项目房建二部-网羽馆（6-5）)四川省南充市顺庆区搬罾街道学府大道二段</v>
      </c>
      <c r="J272" s="28" t="str">
        <f>VLOOKUP(B272,辅助信息!E:I,4,FALSE)</f>
        <v>安南</v>
      </c>
      <c r="K272" s="28">
        <f>VLOOKUP(J272,辅助信息!H:I,2,FALSE)</f>
        <v>19950525030</v>
      </c>
      <c r="L272" s="66"/>
      <c r="M272" s="65"/>
      <c r="N272" s="65"/>
      <c r="O272" s="65"/>
      <c r="P272" s="65"/>
      <c r="Q272" s="28" t="str">
        <f>VLOOKUP(B272,辅助信息!E:M,9,FALSE)</f>
        <v>ZTWM-CDGS-XS-2024-0248-五冶钢构-南充市医学院项目</v>
      </c>
      <c r="R272" s="15"/>
    </row>
    <row r="273" hidden="1" spans="2:18">
      <c r="B273" s="28" t="s">
        <v>72</v>
      </c>
      <c r="C273" s="58">
        <v>45674</v>
      </c>
      <c r="D273" s="28" t="str">
        <f>VLOOKUP(B273,辅助信息!E:K,7,FALSE)</f>
        <v>JWDDCD2025051000019</v>
      </c>
      <c r="E273" s="28" t="str">
        <f>VLOOKUP(F273,辅助信息!A:B,2,FALSE)</f>
        <v>螺纹钢</v>
      </c>
      <c r="F273" s="28" t="s">
        <v>32</v>
      </c>
      <c r="G273" s="24">
        <v>13</v>
      </c>
      <c r="H273" s="24">
        <v>13</v>
      </c>
      <c r="I273" s="28" t="str">
        <f>VLOOKUP(B273,辅助信息!E:I,3,FALSE)</f>
        <v>(五冶钢构医学科学产业园建设项目房建二部-网羽馆（6-5）)四川省南充市顺庆区搬罾街道学府大道二段</v>
      </c>
      <c r="J273" s="28" t="str">
        <f>VLOOKUP(B273,辅助信息!E:I,4,FALSE)</f>
        <v>安南</v>
      </c>
      <c r="K273" s="28">
        <f>VLOOKUP(J273,辅助信息!H:I,2,FALSE)</f>
        <v>19950525030</v>
      </c>
      <c r="L273" s="64"/>
      <c r="M273" s="65"/>
      <c r="N273" s="65"/>
      <c r="O273" s="65"/>
      <c r="P273" s="65"/>
      <c r="Q273" s="28" t="str">
        <f>VLOOKUP(B273,辅助信息!E:M,9,FALSE)</f>
        <v>ZTWM-CDGS-XS-2024-0248-五冶钢构-南充市医学院项目</v>
      </c>
      <c r="R273" s="15"/>
    </row>
    <row r="274" hidden="1" spans="2:18">
      <c r="B274" s="28" t="s">
        <v>20</v>
      </c>
      <c r="C274" s="58">
        <v>45674</v>
      </c>
      <c r="D274" s="28" t="str">
        <f>VLOOKUP(B274,辅助信息!E:K,7,FALSE)</f>
        <v>JWDDCD2025051000019</v>
      </c>
      <c r="E274" s="28" t="str">
        <f>VLOOKUP(F274,辅助信息!A:B,2,FALSE)</f>
        <v>盘螺</v>
      </c>
      <c r="F274" s="28" t="s">
        <v>49</v>
      </c>
      <c r="G274" s="24">
        <v>5</v>
      </c>
      <c r="H274" s="24">
        <v>5</v>
      </c>
      <c r="I274" s="28" t="str">
        <f>VLOOKUP(B274,辅助信息!E:I,3,FALSE)</f>
        <v>(五冶钢构医学科学产业园建设项目房建三部-一标（7-2）)四川省南充市顺庆区搬罾街道学府大道二段</v>
      </c>
      <c r="J274" s="28" t="str">
        <f>VLOOKUP(B274,辅助信息!E:I,4,FALSE)</f>
        <v>郑林</v>
      </c>
      <c r="K274" s="28">
        <f>VLOOKUP(J274,辅助信息!H:I,2,FALSE)</f>
        <v>18349955455</v>
      </c>
      <c r="L274" s="65" t="str">
        <f>VLOOKUP(B274,辅助信息!E:J,6,FALSE)</f>
        <v>送货单：送货单位：南充思临新材料科技有限公司,收货单位：五冶集团川北(南充)建设有限公司,项目名称：南充医学科学产业园,送货车型13米,装货前联系收货人核实到场规格</v>
      </c>
      <c r="M274" s="65"/>
      <c r="N274" s="65"/>
      <c r="O274" s="65"/>
      <c r="P274" s="65"/>
      <c r="Q274" s="28" t="str">
        <f>VLOOKUP(B274,辅助信息!E:M,9,FALSE)</f>
        <v>ZTWM-CDGS-XS-2024-0248-五冶钢构-南充市医学院项目</v>
      </c>
      <c r="R274" s="15"/>
    </row>
    <row r="275" hidden="1" spans="2:18">
      <c r="B275" s="28" t="s">
        <v>20</v>
      </c>
      <c r="C275" s="58">
        <v>45674</v>
      </c>
      <c r="D275" s="28" t="str">
        <f>VLOOKUP(B275,辅助信息!E:K,7,FALSE)</f>
        <v>JWDDCD2025051000019</v>
      </c>
      <c r="E275" s="28" t="str">
        <f>VLOOKUP(F275,辅助信息!A:B,2,FALSE)</f>
        <v>盘螺</v>
      </c>
      <c r="F275" s="28" t="s">
        <v>40</v>
      </c>
      <c r="G275" s="24">
        <v>15</v>
      </c>
      <c r="H275" s="24">
        <v>15</v>
      </c>
      <c r="I275" s="28" t="str">
        <f>VLOOKUP(B275,辅助信息!E:I,3,FALSE)</f>
        <v>(五冶钢构医学科学产业园建设项目房建三部-一标（7-2）)四川省南充市顺庆区搬罾街道学府大道二段</v>
      </c>
      <c r="J275" s="28" t="str">
        <f>VLOOKUP(B275,辅助信息!E:I,4,FALSE)</f>
        <v>郑林</v>
      </c>
      <c r="K275" s="28">
        <f>VLOOKUP(J275,辅助信息!H:I,2,FALSE)</f>
        <v>18349955455</v>
      </c>
      <c r="L275" s="66"/>
      <c r="M275" s="65"/>
      <c r="N275" s="65"/>
      <c r="O275" s="65"/>
      <c r="P275" s="65"/>
      <c r="Q275" s="28" t="str">
        <f>VLOOKUP(B275,辅助信息!E:M,9,FALSE)</f>
        <v>ZTWM-CDGS-XS-2024-0248-五冶钢构-南充市医学院项目</v>
      </c>
      <c r="R275" s="15"/>
    </row>
    <row r="276" hidden="1" spans="2:18">
      <c r="B276" s="28" t="s">
        <v>20</v>
      </c>
      <c r="C276" s="58">
        <v>45674</v>
      </c>
      <c r="D276" s="28" t="str">
        <f>VLOOKUP(B276,辅助信息!E:K,7,FALSE)</f>
        <v>JWDDCD2025051000019</v>
      </c>
      <c r="E276" s="28" t="str">
        <f>VLOOKUP(F276,辅助信息!A:B,2,FALSE)</f>
        <v>螺纹钢</v>
      </c>
      <c r="F276" s="28" t="s">
        <v>19</v>
      </c>
      <c r="G276" s="24">
        <v>5</v>
      </c>
      <c r="H276" s="24">
        <v>5</v>
      </c>
      <c r="I276" s="28" t="str">
        <f>VLOOKUP(B276,辅助信息!E:I,3,FALSE)</f>
        <v>(五冶钢构医学科学产业园建设项目房建三部-一标（7-2）)四川省南充市顺庆区搬罾街道学府大道二段</v>
      </c>
      <c r="J276" s="28" t="str">
        <f>VLOOKUP(B276,辅助信息!E:I,4,FALSE)</f>
        <v>郑林</v>
      </c>
      <c r="K276" s="28">
        <f>VLOOKUP(J276,辅助信息!H:I,2,FALSE)</f>
        <v>18349955455</v>
      </c>
      <c r="L276" s="66"/>
      <c r="M276" s="65"/>
      <c r="N276" s="65"/>
      <c r="O276" s="65"/>
      <c r="P276" s="65"/>
      <c r="Q276" s="28" t="str">
        <f>VLOOKUP(B276,辅助信息!E:M,9,FALSE)</f>
        <v>ZTWM-CDGS-XS-2024-0248-五冶钢构-南充市医学院项目</v>
      </c>
      <c r="R276" s="15"/>
    </row>
    <row r="277" hidden="1" spans="2:18">
      <c r="B277" s="28" t="s">
        <v>20</v>
      </c>
      <c r="C277" s="58">
        <v>45674</v>
      </c>
      <c r="D277" s="28" t="str">
        <f>VLOOKUP(B277,辅助信息!E:K,7,FALSE)</f>
        <v>JWDDCD2025051000019</v>
      </c>
      <c r="E277" s="28" t="str">
        <f>VLOOKUP(F277,辅助信息!A:B,2,FALSE)</f>
        <v>螺纹钢</v>
      </c>
      <c r="F277" s="28" t="s">
        <v>58</v>
      </c>
      <c r="G277" s="24">
        <v>15</v>
      </c>
      <c r="H277" s="24">
        <v>15</v>
      </c>
      <c r="I277" s="28" t="str">
        <f>VLOOKUP(B277,辅助信息!E:I,3,FALSE)</f>
        <v>(五冶钢构医学科学产业园建设项目房建三部-一标（7-2）)四川省南充市顺庆区搬罾街道学府大道二段</v>
      </c>
      <c r="J277" s="28" t="str">
        <f>VLOOKUP(B277,辅助信息!E:I,4,FALSE)</f>
        <v>郑林</v>
      </c>
      <c r="K277" s="28">
        <f>VLOOKUP(J277,辅助信息!H:I,2,FALSE)</f>
        <v>18349955455</v>
      </c>
      <c r="L277" s="64"/>
      <c r="M277" s="65"/>
      <c r="N277" s="65"/>
      <c r="O277" s="65"/>
      <c r="P277" s="65"/>
      <c r="Q277" s="28" t="str">
        <f>VLOOKUP(B277,辅助信息!E:M,9,FALSE)</f>
        <v>ZTWM-CDGS-XS-2024-0248-五冶钢构-南充市医学院项目</v>
      </c>
      <c r="R277" s="15"/>
    </row>
    <row r="278" hidden="1" spans="2:18">
      <c r="B278" s="28" t="s">
        <v>20</v>
      </c>
      <c r="C278" s="58">
        <v>45674</v>
      </c>
      <c r="D278" s="28" t="str">
        <f>VLOOKUP(B278,辅助信息!E:K,7,FALSE)</f>
        <v>JWDDCD2025051000019</v>
      </c>
      <c r="E278" s="28" t="str">
        <f>VLOOKUP(F278,辅助信息!A:B,2,FALSE)</f>
        <v>螺纹钢</v>
      </c>
      <c r="F278" s="28" t="s">
        <v>22</v>
      </c>
      <c r="G278" s="24">
        <v>25</v>
      </c>
      <c r="H278" s="24">
        <v>25</v>
      </c>
      <c r="I278" s="28" t="str">
        <f>VLOOKUP(B278,辅助信息!E:I,3,FALSE)</f>
        <v>(五冶钢构医学科学产业园建设项目房建三部-一标（7-2）)四川省南充市顺庆区搬罾街道学府大道二段</v>
      </c>
      <c r="J278" s="28" t="str">
        <f>VLOOKUP(B278,辅助信息!E:I,4,FALSE)</f>
        <v>郑林</v>
      </c>
      <c r="K278" s="28">
        <f>VLOOKUP(J278,辅助信息!H:I,2,FALSE)</f>
        <v>18349955455</v>
      </c>
      <c r="L278" s="65" t="str">
        <f>VLOOKUP(B278,辅助信息!E:J,6,FALSE)</f>
        <v>送货单：送货单位：南充思临新材料科技有限公司,收货单位：五冶集团川北(南充)建设有限公司,项目名称：南充医学科学产业园,送货车型13米,装货前联系收货人核实到场规格</v>
      </c>
      <c r="M278" s="65"/>
      <c r="N278" s="65"/>
      <c r="O278" s="65"/>
      <c r="P278" s="65"/>
      <c r="Q278" s="28" t="str">
        <f>VLOOKUP(B278,辅助信息!E:M,9,FALSE)</f>
        <v>ZTWM-CDGS-XS-2024-0248-五冶钢构-南充市医学院项目</v>
      </c>
      <c r="R278" s="15"/>
    </row>
    <row r="279" hidden="1" spans="2:18">
      <c r="B279" s="28" t="s">
        <v>23</v>
      </c>
      <c r="C279" s="58">
        <v>45674</v>
      </c>
      <c r="D279" s="28" t="str">
        <f>VLOOKUP(B279,辅助信息!E:K,7,FALSE)</f>
        <v>JWDDCD2025051000019</v>
      </c>
      <c r="E279" s="28" t="str">
        <f>VLOOKUP(F279,辅助信息!A:B,2,FALSE)</f>
        <v>盘螺</v>
      </c>
      <c r="F279" s="28" t="s">
        <v>40</v>
      </c>
      <c r="G279" s="24">
        <v>12.5</v>
      </c>
      <c r="H279" s="24">
        <v>12.5</v>
      </c>
      <c r="I279" s="28" t="str">
        <f>VLOOKUP(B279,辅助信息!E:I,3,FALSE)</f>
        <v>(五冶钢构医学科学产业园建设项目房建三部-一标（7-3）)四川省南充市顺庆区搬罾街道学府大道二段</v>
      </c>
      <c r="J279" s="28" t="str">
        <f>VLOOKUP(B279,辅助信息!E:I,4,FALSE)</f>
        <v>郑林</v>
      </c>
      <c r="K279" s="28">
        <f>VLOOKUP(J279,辅助信息!H:I,2,FALSE)</f>
        <v>18349955455</v>
      </c>
      <c r="L279" s="66"/>
      <c r="M279" s="65"/>
      <c r="N279" s="65"/>
      <c r="O279" s="65"/>
      <c r="P279" s="65"/>
      <c r="Q279" s="28" t="str">
        <f>VLOOKUP(B279,辅助信息!E:M,9,FALSE)</f>
        <v>ZTWM-CDGS-XS-2024-0248-五冶钢构-南充市医学院项目</v>
      </c>
      <c r="R279" s="15"/>
    </row>
    <row r="280" hidden="1" spans="2:18">
      <c r="B280" s="28" t="s">
        <v>23</v>
      </c>
      <c r="C280" s="58">
        <v>45674</v>
      </c>
      <c r="D280" s="28" t="str">
        <f>VLOOKUP(B280,辅助信息!E:K,7,FALSE)</f>
        <v>JWDDCD2025051000019</v>
      </c>
      <c r="E280" s="28" t="str">
        <f>VLOOKUP(F280,辅助信息!A:B,2,FALSE)</f>
        <v>螺纹钢</v>
      </c>
      <c r="F280" s="28" t="s">
        <v>21</v>
      </c>
      <c r="G280" s="24">
        <v>2.5</v>
      </c>
      <c r="H280" s="24">
        <v>2.5</v>
      </c>
      <c r="I280" s="28" t="str">
        <f>VLOOKUP(B280,辅助信息!E:I,3,FALSE)</f>
        <v>(五冶钢构医学科学产业园建设项目房建三部-一标（7-3）)四川省南充市顺庆区搬罾街道学府大道二段</v>
      </c>
      <c r="J280" s="28" t="str">
        <f>VLOOKUP(B280,辅助信息!E:I,4,FALSE)</f>
        <v>郑林</v>
      </c>
      <c r="K280" s="28">
        <f>VLOOKUP(J280,辅助信息!H:I,2,FALSE)</f>
        <v>18349955455</v>
      </c>
      <c r="L280" s="66"/>
      <c r="M280" s="65"/>
      <c r="N280" s="65"/>
      <c r="O280" s="65"/>
      <c r="P280" s="65"/>
      <c r="Q280" s="28" t="str">
        <f>VLOOKUP(B280,辅助信息!E:M,9,FALSE)</f>
        <v>ZTWM-CDGS-XS-2024-0248-五冶钢构-南充市医学院项目</v>
      </c>
      <c r="R280" s="15"/>
    </row>
    <row r="281" hidden="1" spans="2:18">
      <c r="B281" s="28" t="s">
        <v>23</v>
      </c>
      <c r="C281" s="58">
        <v>45674</v>
      </c>
      <c r="D281" s="28" t="str">
        <f>VLOOKUP(B281,辅助信息!E:K,7,FALSE)</f>
        <v>JWDDCD2025051000019</v>
      </c>
      <c r="E281" s="28" t="str">
        <f>VLOOKUP(F281,辅助信息!A:B,2,FALSE)</f>
        <v>螺纹钢</v>
      </c>
      <c r="F281" s="28" t="s">
        <v>58</v>
      </c>
      <c r="G281" s="24">
        <v>7.5</v>
      </c>
      <c r="H281" s="24"/>
      <c r="I281" s="28" t="str">
        <f>VLOOKUP(B281,辅助信息!E:I,3,FALSE)</f>
        <v>(五冶钢构医学科学产业园建设项目房建三部-一标（7-3）)四川省南充市顺庆区搬罾街道学府大道二段</v>
      </c>
      <c r="J281" s="28" t="str">
        <f>VLOOKUP(B281,辅助信息!E:I,4,FALSE)</f>
        <v>郑林</v>
      </c>
      <c r="K281" s="28">
        <f>VLOOKUP(J281,辅助信息!H:I,2,FALSE)</f>
        <v>18349955455</v>
      </c>
      <c r="L281" s="66"/>
      <c r="M281" s="65"/>
      <c r="N281" s="65"/>
      <c r="O281" s="65"/>
      <c r="P281" s="65"/>
      <c r="Q281" s="28" t="str">
        <f>VLOOKUP(B281,辅助信息!E:M,9,FALSE)</f>
        <v>ZTWM-CDGS-XS-2024-0248-五冶钢构-南充市医学院项目</v>
      </c>
      <c r="R281" s="15"/>
    </row>
    <row r="282" hidden="1" spans="2:18">
      <c r="B282" s="28" t="s">
        <v>23</v>
      </c>
      <c r="C282" s="58">
        <v>45674</v>
      </c>
      <c r="D282" s="28" t="str">
        <f>VLOOKUP(B282,辅助信息!E:K,7,FALSE)</f>
        <v>JWDDCD2025051000019</v>
      </c>
      <c r="E282" s="28" t="str">
        <f>VLOOKUP(F282,辅助信息!A:B,2,FALSE)</f>
        <v>螺纹钢</v>
      </c>
      <c r="F282" s="28" t="s">
        <v>46</v>
      </c>
      <c r="G282" s="24">
        <v>2.5</v>
      </c>
      <c r="H282" s="24">
        <v>2.5</v>
      </c>
      <c r="I282" s="28" t="str">
        <f>VLOOKUP(B282,辅助信息!E:I,3,FALSE)</f>
        <v>(五冶钢构医学科学产业园建设项目房建三部-一标（7-3）)四川省南充市顺庆区搬罾街道学府大道二段</v>
      </c>
      <c r="J282" s="28" t="str">
        <f>VLOOKUP(B282,辅助信息!E:I,4,FALSE)</f>
        <v>郑林</v>
      </c>
      <c r="K282" s="28">
        <f>VLOOKUP(J282,辅助信息!H:I,2,FALSE)</f>
        <v>18349955455</v>
      </c>
      <c r="L282" s="66"/>
      <c r="M282" s="65"/>
      <c r="N282" s="65"/>
      <c r="O282" s="65"/>
      <c r="P282" s="65"/>
      <c r="Q282" s="28" t="str">
        <f>VLOOKUP(B282,辅助信息!E:M,9,FALSE)</f>
        <v>ZTWM-CDGS-XS-2024-0248-五冶钢构-南充市医学院项目</v>
      </c>
      <c r="R282" s="15"/>
    </row>
    <row r="283" hidden="1" spans="2:18">
      <c r="B283" s="28" t="s">
        <v>23</v>
      </c>
      <c r="C283" s="58">
        <v>45674</v>
      </c>
      <c r="D283" s="28" t="str">
        <f>VLOOKUP(B283,辅助信息!E:K,7,FALSE)</f>
        <v>JWDDCD2025051000019</v>
      </c>
      <c r="E283" s="28" t="str">
        <f>VLOOKUP(F283,辅助信息!A:B,2,FALSE)</f>
        <v>螺纹钢</v>
      </c>
      <c r="F283" s="28" t="s">
        <v>22</v>
      </c>
      <c r="G283" s="24">
        <v>15</v>
      </c>
      <c r="H283" s="24">
        <v>15</v>
      </c>
      <c r="I283" s="28" t="str">
        <f>VLOOKUP(B283,辅助信息!E:I,3,FALSE)</f>
        <v>(五冶钢构医学科学产业园建设项目房建三部-一标（7-3）)四川省南充市顺庆区搬罾街道学府大道二段</v>
      </c>
      <c r="J283" s="28" t="str">
        <f>VLOOKUP(B283,辅助信息!E:I,4,FALSE)</f>
        <v>郑林</v>
      </c>
      <c r="K283" s="28">
        <f>VLOOKUP(J283,辅助信息!H:I,2,FALSE)</f>
        <v>18349955455</v>
      </c>
      <c r="L283" s="64"/>
      <c r="M283" s="65"/>
      <c r="N283" s="65"/>
      <c r="O283" s="65"/>
      <c r="P283" s="65"/>
      <c r="Q283" s="28" t="str">
        <f>VLOOKUP(B283,辅助信息!E:M,9,FALSE)</f>
        <v>ZTWM-CDGS-XS-2024-0248-五冶钢构-南充市医学院项目</v>
      </c>
      <c r="R283" s="15"/>
    </row>
    <row r="284" hidden="1" spans="2:18">
      <c r="B284" s="28" t="s">
        <v>73</v>
      </c>
      <c r="C284" s="58">
        <v>45674</v>
      </c>
      <c r="D284" s="28" t="str">
        <f>VLOOKUP(B284,辅助信息!E:K,7,FALSE)</f>
        <v>JWDDCD2025051000019</v>
      </c>
      <c r="E284" s="28" t="str">
        <f>VLOOKUP(F284,辅助信息!A:B,2,FALSE)</f>
        <v>盘螺</v>
      </c>
      <c r="F284" s="28" t="s">
        <v>41</v>
      </c>
      <c r="G284" s="24">
        <v>15</v>
      </c>
      <c r="H284" s="24"/>
      <c r="I284" s="28" t="str">
        <f>VLOOKUP(B284,辅助信息!E:I,3,FALSE)</f>
        <v>(五冶钢构医学科学产业园建设项目房建三部-一标（7-1）)四川省南充市顺庆区搬罾街道学府大道二段</v>
      </c>
      <c r="J284" s="28" t="str">
        <f>VLOOKUP(B284,辅助信息!E:I,4,FALSE)</f>
        <v>郑林</v>
      </c>
      <c r="K284" s="28">
        <f>VLOOKUP(J284,辅助信息!H:I,2,FALSE)</f>
        <v>18349955455</v>
      </c>
      <c r="L284" s="65" t="str">
        <f>VLOOKUP(B284,辅助信息!E:J,6,FALSE)</f>
        <v>送货单：送货单位：南充思临新材料科技有限公司,收货单位：五冶集团川北(南充)建设有限公司,项目名称：南充医学科学产业园,送货车型13米,装货前联系收货人核实到场规格</v>
      </c>
      <c r="M284" s="77"/>
      <c r="N284" s="77"/>
      <c r="O284" s="77"/>
      <c r="P284" s="77"/>
      <c r="Q284" s="28" t="str">
        <f>VLOOKUP(B284,辅助信息!E:M,9,FALSE)</f>
        <v>ZTWM-CDGS-XS-2024-0248-五冶钢构-南充市医学院项目</v>
      </c>
      <c r="R284" s="15"/>
    </row>
    <row r="285" hidden="1" spans="2:18">
      <c r="B285" s="28" t="s">
        <v>73</v>
      </c>
      <c r="C285" s="58">
        <v>45674</v>
      </c>
      <c r="D285" s="28" t="str">
        <f>VLOOKUP(B285,辅助信息!E:K,7,FALSE)</f>
        <v>JWDDCD2025051000019</v>
      </c>
      <c r="E285" s="28" t="str">
        <f>VLOOKUP(F285,辅助信息!A:B,2,FALSE)</f>
        <v>螺纹钢</v>
      </c>
      <c r="F285" s="28" t="s">
        <v>27</v>
      </c>
      <c r="G285" s="24">
        <v>20</v>
      </c>
      <c r="H285" s="24"/>
      <c r="I285" s="28" t="str">
        <f>VLOOKUP(B285,辅助信息!E:I,3,FALSE)</f>
        <v>(五冶钢构医学科学产业园建设项目房建三部-一标（7-1）)四川省南充市顺庆区搬罾街道学府大道二段</v>
      </c>
      <c r="J285" s="28" t="str">
        <f>VLOOKUP(B285,辅助信息!E:I,4,FALSE)</f>
        <v>郑林</v>
      </c>
      <c r="K285" s="28">
        <f>VLOOKUP(J285,辅助信息!H:I,2,FALSE)</f>
        <v>18349955455</v>
      </c>
      <c r="L285" s="64"/>
      <c r="M285" s="63"/>
      <c r="N285" s="63"/>
      <c r="O285" s="63"/>
      <c r="P285" s="63"/>
      <c r="Q285" s="28" t="str">
        <f>VLOOKUP(B285,辅助信息!E:M,9,FALSE)</f>
        <v>ZTWM-CDGS-XS-2024-0248-五冶钢构-南充市医学院项目</v>
      </c>
      <c r="R285" s="15"/>
    </row>
    <row r="286" hidden="1" spans="2:18">
      <c r="B286" s="28" t="s">
        <v>73</v>
      </c>
      <c r="C286" s="58">
        <v>45675</v>
      </c>
      <c r="D286" s="28" t="str">
        <f>VLOOKUP(B286,辅助信息!E:K,7,FALSE)</f>
        <v>JWDDCD2025051000019</v>
      </c>
      <c r="E286" s="28" t="str">
        <f>VLOOKUP(F286,辅助信息!A:B,2,FALSE)</f>
        <v>盘螺</v>
      </c>
      <c r="F286" s="28" t="s">
        <v>41</v>
      </c>
      <c r="G286" s="24">
        <v>15</v>
      </c>
      <c r="H286" s="24" t="e">
        <f>_xlfn._xlws.FILTER(#REF!,#REF!&amp;#REF!&amp;#REF!&amp;#REF!=C286&amp;F286&amp;I286&amp;J286,"未发货")</f>
        <v>#REF!</v>
      </c>
      <c r="I286" s="28" t="str">
        <f>VLOOKUP(B286,辅助信息!E:I,3,FALSE)</f>
        <v>(五冶钢构医学科学产业园建设项目房建三部-一标（7-1）)四川省南充市顺庆区搬罾街道学府大道二段</v>
      </c>
      <c r="J286" s="28" t="str">
        <f>VLOOKUP(B286,辅助信息!E:I,4,FALSE)</f>
        <v>郑林</v>
      </c>
      <c r="K286" s="28">
        <f>VLOOKUP(J286,辅助信息!H:I,2,FALSE)</f>
        <v>18349955455</v>
      </c>
      <c r="L286" s="65"/>
      <c r="M286" s="65"/>
      <c r="N286" s="65"/>
      <c r="O286" s="65"/>
      <c r="P286" s="65"/>
      <c r="Q286" s="28" t="str">
        <f>VLOOKUP(B286,辅助信息!E:M,9,FALSE)</f>
        <v>ZTWM-CDGS-XS-2024-0248-五冶钢构-南充市医学院项目</v>
      </c>
      <c r="R286" s="15"/>
    </row>
    <row r="287" hidden="1" spans="2:18">
      <c r="B287" s="28" t="s">
        <v>73</v>
      </c>
      <c r="C287" s="58">
        <v>45675</v>
      </c>
      <c r="D287" s="28" t="str">
        <f>VLOOKUP(B287,辅助信息!E:K,7,FALSE)</f>
        <v>JWDDCD2025051000019</v>
      </c>
      <c r="E287" s="28" t="str">
        <f>VLOOKUP(F287,辅助信息!A:B,2,FALSE)</f>
        <v>螺纹钢</v>
      </c>
      <c r="F287" s="28" t="s">
        <v>27</v>
      </c>
      <c r="G287" s="24">
        <v>20</v>
      </c>
      <c r="H287" s="24" t="e">
        <f>_xlfn._xlws.FILTER(#REF!,#REF!&amp;#REF!&amp;#REF!&amp;#REF!=C287&amp;F287&amp;I287&amp;J287,"未发货")</f>
        <v>#REF!</v>
      </c>
      <c r="I287" s="28" t="str">
        <f>VLOOKUP(B287,辅助信息!E:I,3,FALSE)</f>
        <v>(五冶钢构医学科学产业园建设项目房建三部-一标（7-1）)四川省南充市顺庆区搬罾街道学府大道二段</v>
      </c>
      <c r="J287" s="28" t="str">
        <f>VLOOKUP(B287,辅助信息!E:I,4,FALSE)</f>
        <v>郑林</v>
      </c>
      <c r="K287" s="28">
        <f>VLOOKUP(J287,辅助信息!H:I,2,FALSE)</f>
        <v>18349955455</v>
      </c>
      <c r="L287" s="64"/>
      <c r="M287" s="65"/>
      <c r="N287" s="65"/>
      <c r="O287" s="65"/>
      <c r="P287" s="65"/>
      <c r="Q287" s="28" t="str">
        <f>VLOOKUP(B287,辅助信息!E:M,9,FALSE)</f>
        <v>ZTWM-CDGS-XS-2024-0248-五冶钢构-南充市医学院项目</v>
      </c>
      <c r="R287" s="15"/>
    </row>
    <row r="288" hidden="1" spans="2:18">
      <c r="B288" s="28" t="s">
        <v>54</v>
      </c>
      <c r="C288" s="58">
        <v>45675</v>
      </c>
      <c r="D288" s="28" t="str">
        <f>VLOOKUP(B288,辅助信息!E:K,7,FALSE)</f>
        <v>JWDDCD2024102400111</v>
      </c>
      <c r="E288" s="28" t="str">
        <f>VLOOKUP(F288,辅助信息!A:B,2,FALSE)</f>
        <v>螺纹钢</v>
      </c>
      <c r="F288" s="28" t="s">
        <v>19</v>
      </c>
      <c r="G288" s="24">
        <v>15</v>
      </c>
      <c r="H288" s="24" t="e">
        <f>_xlfn._xlws.FILTER(#REF!,#REF!&amp;#REF!&amp;#REF!&amp;#REF!=C288&amp;F288&amp;I288&amp;J288,"未发货")</f>
        <v>#REF!</v>
      </c>
      <c r="I288" s="28" t="str">
        <f>VLOOKUP(B288,辅助信息!E:I,3,FALSE)</f>
        <v>（五冶达州国道542项目-二工区巴河特大桥工段-5号墩）四川省达州市达川区石梯镇固家村村民委员会</v>
      </c>
      <c r="J288" s="28" t="str">
        <f>VLOOKUP(B288,辅助信息!E:I,4,FALSE)</f>
        <v>谭福中</v>
      </c>
      <c r="K288" s="28">
        <f>VLOOKUP(J288,辅助信息!H:I,2,FALSE)</f>
        <v>15828538619</v>
      </c>
      <c r="L288" s="65" t="str">
        <f>VLOOKUP(B288,辅助信息!E:J,6,FALSE)</f>
        <v>五冶建设送货单,4份材质书,送货车型13米,装货前联系收货人核实到场规格,没提前告知进场规格现场不给予接收</v>
      </c>
      <c r="M288" s="65"/>
      <c r="N288" s="65"/>
      <c r="O288" s="65"/>
      <c r="P288" s="65"/>
      <c r="Q288" s="28" t="str">
        <f>VLOOKUP(B288,辅助信息!E:M,9,FALSE)</f>
        <v>ZTWM-CDGS-XS-2024-0181-五冶天府-国道542项目（二批次）</v>
      </c>
      <c r="R288" s="15"/>
    </row>
    <row r="289" hidden="1" spans="2:18">
      <c r="B289" s="28" t="s">
        <v>54</v>
      </c>
      <c r="C289" s="58">
        <v>45675</v>
      </c>
      <c r="D289" s="28" t="str">
        <f>VLOOKUP(B289,辅助信息!E:K,7,FALSE)</f>
        <v>JWDDCD2024102400111</v>
      </c>
      <c r="E289" s="28" t="str">
        <f>VLOOKUP(F289,辅助信息!A:B,2,FALSE)</f>
        <v>螺纹钢</v>
      </c>
      <c r="F289" s="28" t="s">
        <v>33</v>
      </c>
      <c r="G289" s="24">
        <v>20</v>
      </c>
      <c r="H289" s="24" t="e">
        <f>_xlfn._xlws.FILTER(#REF!,#REF!&amp;#REF!&amp;#REF!&amp;#REF!=C289&amp;F289&amp;I289&amp;J289,"未发货")</f>
        <v>#REF!</v>
      </c>
      <c r="I289" s="28" t="str">
        <f>VLOOKUP(B289,辅助信息!E:I,3,FALSE)</f>
        <v>（五冶达州国道542项目-二工区巴河特大桥工段-5号墩）四川省达州市达川区石梯镇固家村村民委员会</v>
      </c>
      <c r="J289" s="28" t="str">
        <f>VLOOKUP(B289,辅助信息!E:I,4,FALSE)</f>
        <v>谭福中</v>
      </c>
      <c r="K289" s="28">
        <f>VLOOKUP(J289,辅助信息!H:I,2,FALSE)</f>
        <v>15828538619</v>
      </c>
      <c r="L289" s="64"/>
      <c r="M289" s="65"/>
      <c r="N289" s="65"/>
      <c r="O289" s="65"/>
      <c r="P289" s="65"/>
      <c r="Q289" s="28" t="str">
        <f>VLOOKUP(B289,辅助信息!E:M,9,FALSE)</f>
        <v>ZTWM-CDGS-XS-2024-0181-五冶天府-国道542项目（二批次）</v>
      </c>
      <c r="R289" s="15"/>
    </row>
    <row r="290" hidden="1" spans="2:18">
      <c r="B290" s="28" t="s">
        <v>64</v>
      </c>
      <c r="C290" s="58">
        <v>45696</v>
      </c>
      <c r="D290" s="28" t="str">
        <f>VLOOKUP(B290,辅助信息!E:K,7,FALSE)</f>
        <v>JWDDCD2024102400111</v>
      </c>
      <c r="E290" s="28" t="str">
        <f>VLOOKUP(F290,辅助信息!A:B,2,FALSE)</f>
        <v>螺纹钢</v>
      </c>
      <c r="F290" s="28" t="s">
        <v>27</v>
      </c>
      <c r="G290" s="24">
        <v>20</v>
      </c>
      <c r="H290" s="24" t="e">
        <f>_xlfn._xlws.FILTER(#REF!,#REF!&amp;#REF!&amp;#REF!&amp;#REF!=C290&amp;F290&amp;I290&amp;J290,"未发货")</f>
        <v>#REF!</v>
      </c>
      <c r="I290" s="28" t="str">
        <f>VLOOKUP(B290,辅助信息!E:I,3,FALSE)</f>
        <v>（五冶达州国道542项目-三工区桥梁3工段）四川省达州市达川区赵固镇水文村原村委会下300米</v>
      </c>
      <c r="J290" s="28" t="str">
        <f>VLOOKUP(B290,辅助信息!E:I,4,FALSE)</f>
        <v>李代茂</v>
      </c>
      <c r="K290" s="28">
        <f>VLOOKUP(J290,辅助信息!H:I,2,FALSE)</f>
        <v>18302833536</v>
      </c>
      <c r="L290" s="65" t="str">
        <f>VLOOKUP(B290,辅助信息!E:J,6,FALSE)</f>
        <v>五冶建设送货单,送货车型9.6米,装货前联系收货人核实到场规格,没提前告知进场规格现场不给予接收</v>
      </c>
      <c r="M290" s="65"/>
      <c r="N290" s="65"/>
      <c r="O290" s="65"/>
      <c r="P290" s="65"/>
      <c r="Q290" s="28" t="str">
        <f>VLOOKUP(B290,辅助信息!E:M,9,FALSE)</f>
        <v>ZTWM-CDGS-XS-2024-0181-五冶天府-国道542项目（二批次）</v>
      </c>
      <c r="R290" s="15"/>
    </row>
    <row r="291" hidden="1" spans="2:18">
      <c r="B291" s="28" t="s">
        <v>64</v>
      </c>
      <c r="C291" s="58">
        <v>45696</v>
      </c>
      <c r="D291" s="28" t="str">
        <f>VLOOKUP(B291,辅助信息!E:K,7,FALSE)</f>
        <v>JWDDCD2024102400111</v>
      </c>
      <c r="E291" s="28" t="str">
        <f>VLOOKUP(F291,辅助信息!A:B,2,FALSE)</f>
        <v>螺纹钢</v>
      </c>
      <c r="F291" s="28" t="s">
        <v>32</v>
      </c>
      <c r="G291" s="24">
        <v>30</v>
      </c>
      <c r="H291" s="24" t="e">
        <f>_xlfn._xlws.FILTER(#REF!,#REF!&amp;#REF!&amp;#REF!&amp;#REF!=C291&amp;F291&amp;I291&amp;J291,"未发货")</f>
        <v>#REF!</v>
      </c>
      <c r="I291" s="28" t="str">
        <f>VLOOKUP(B291,辅助信息!E:I,3,FALSE)</f>
        <v>（五冶达州国道542项目-三工区桥梁3工段）四川省达州市达川区赵固镇水文村原村委会下300米</v>
      </c>
      <c r="J291" s="28" t="str">
        <f>VLOOKUP(B291,辅助信息!E:I,4,FALSE)</f>
        <v>李代茂</v>
      </c>
      <c r="K291" s="28">
        <f>VLOOKUP(J291,辅助信息!H:I,2,FALSE)</f>
        <v>18302833536</v>
      </c>
      <c r="L291" s="66"/>
      <c r="M291" s="65"/>
      <c r="N291" s="65"/>
      <c r="O291" s="65"/>
      <c r="P291" s="65"/>
      <c r="Q291" s="28" t="str">
        <f>VLOOKUP(B291,辅助信息!E:M,9,FALSE)</f>
        <v>ZTWM-CDGS-XS-2024-0181-五冶天府-国道542项目（二批次）</v>
      </c>
      <c r="R291" s="15"/>
    </row>
    <row r="292" hidden="1" spans="2:18">
      <c r="B292" s="28" t="s">
        <v>64</v>
      </c>
      <c r="C292" s="58">
        <v>45696</v>
      </c>
      <c r="D292" s="28" t="str">
        <f>VLOOKUP(B292,辅助信息!E:K,7,FALSE)</f>
        <v>JWDDCD2024102400111</v>
      </c>
      <c r="E292" s="28" t="str">
        <f>VLOOKUP(F292,辅助信息!A:B,2,FALSE)</f>
        <v>螺纹钢</v>
      </c>
      <c r="F292" s="28" t="s">
        <v>33</v>
      </c>
      <c r="G292" s="24">
        <v>30</v>
      </c>
      <c r="H292" s="24" t="e">
        <f>_xlfn._xlws.FILTER(#REF!,#REF!&amp;#REF!&amp;#REF!&amp;#REF!=C292&amp;F292&amp;I292&amp;J292,"未发货")</f>
        <v>#REF!</v>
      </c>
      <c r="I292" s="28" t="str">
        <f>VLOOKUP(B292,辅助信息!E:I,3,FALSE)</f>
        <v>（五冶达州国道542项目-三工区桥梁3工段）四川省达州市达川区赵固镇水文村原村委会下300米</v>
      </c>
      <c r="J292" s="28" t="str">
        <f>VLOOKUP(B292,辅助信息!E:I,4,FALSE)</f>
        <v>李代茂</v>
      </c>
      <c r="K292" s="28">
        <f>VLOOKUP(J292,辅助信息!H:I,2,FALSE)</f>
        <v>18302833536</v>
      </c>
      <c r="L292" s="66"/>
      <c r="M292" s="65"/>
      <c r="N292" s="65"/>
      <c r="O292" s="65"/>
      <c r="P292" s="65"/>
      <c r="Q292" s="28" t="str">
        <f>VLOOKUP(B292,辅助信息!E:M,9,FALSE)</f>
        <v>ZTWM-CDGS-XS-2024-0181-五冶天府-国道542项目（二批次）</v>
      </c>
      <c r="R292" s="15"/>
    </row>
    <row r="293" hidden="1" spans="2:18">
      <c r="B293" s="28" t="s">
        <v>64</v>
      </c>
      <c r="C293" s="58">
        <v>45696</v>
      </c>
      <c r="D293" s="28" t="str">
        <f>VLOOKUP(B293,辅助信息!E:K,7,FALSE)</f>
        <v>JWDDCD2024102400111</v>
      </c>
      <c r="E293" s="28" t="str">
        <f>VLOOKUP(F293,辅助信息!A:B,2,FALSE)</f>
        <v>螺纹钢</v>
      </c>
      <c r="F293" s="28" t="s">
        <v>65</v>
      </c>
      <c r="G293" s="24">
        <v>60</v>
      </c>
      <c r="H293" s="24" t="e">
        <f>_xlfn._xlws.FILTER(#REF!,#REF!&amp;#REF!&amp;#REF!&amp;#REF!=C293&amp;F293&amp;I293&amp;J293,"未发货")</f>
        <v>#REF!</v>
      </c>
      <c r="I293" s="28" t="str">
        <f>VLOOKUP(B293,辅助信息!E:I,3,FALSE)</f>
        <v>（五冶达州国道542项目-三工区桥梁3工段）四川省达州市达川区赵固镇水文村原村委会下300米</v>
      </c>
      <c r="J293" s="28" t="str">
        <f>VLOOKUP(B293,辅助信息!E:I,4,FALSE)</f>
        <v>李代茂</v>
      </c>
      <c r="K293" s="28">
        <f>VLOOKUP(J293,辅助信息!H:I,2,FALSE)</f>
        <v>18302833536</v>
      </c>
      <c r="L293" s="66"/>
      <c r="M293" s="65"/>
      <c r="N293" s="65"/>
      <c r="O293" s="65"/>
      <c r="P293" s="65"/>
      <c r="Q293" s="28" t="str">
        <f>VLOOKUP(B293,辅助信息!E:M,9,FALSE)</f>
        <v>ZTWM-CDGS-XS-2024-0181-五冶天府-国道542项目（二批次）</v>
      </c>
      <c r="R293" s="15"/>
    </row>
    <row r="294" hidden="1" spans="2:18">
      <c r="B294" s="28" t="s">
        <v>64</v>
      </c>
      <c r="C294" s="58">
        <v>45696</v>
      </c>
      <c r="D294" s="28" t="str">
        <f>VLOOKUP(B294,辅助信息!E:K,7,FALSE)</f>
        <v>JWDDCD2024102400111</v>
      </c>
      <c r="E294" s="28" t="str">
        <f>VLOOKUP(F294,辅助信息!A:B,2,FALSE)</f>
        <v>螺纹钢</v>
      </c>
      <c r="F294" s="28" t="s">
        <v>52</v>
      </c>
      <c r="G294" s="24">
        <v>30</v>
      </c>
      <c r="H294" s="24" t="e">
        <f>_xlfn._xlws.FILTER(#REF!,#REF!&amp;#REF!&amp;#REF!&amp;#REF!=C294&amp;F294&amp;I294&amp;J294,"未发货")</f>
        <v>#REF!</v>
      </c>
      <c r="I294" s="28" t="str">
        <f>VLOOKUP(B294,辅助信息!E:I,3,FALSE)</f>
        <v>（五冶达州国道542项目-三工区桥梁3工段）四川省达州市达川区赵固镇水文村原村委会下300米</v>
      </c>
      <c r="J294" s="28" t="str">
        <f>VLOOKUP(B294,辅助信息!E:I,4,FALSE)</f>
        <v>李代茂</v>
      </c>
      <c r="K294" s="28">
        <f>VLOOKUP(J294,辅助信息!H:I,2,FALSE)</f>
        <v>18302833536</v>
      </c>
      <c r="L294" s="64"/>
      <c r="M294" s="65"/>
      <c r="N294" s="65"/>
      <c r="O294" s="65"/>
      <c r="P294" s="65"/>
      <c r="Q294" s="28" t="str">
        <f>VLOOKUP(B294,辅助信息!E:M,9,FALSE)</f>
        <v>ZTWM-CDGS-XS-2024-0181-五冶天府-国道542项目（二批次）</v>
      </c>
      <c r="R294" s="15"/>
    </row>
    <row r="295" hidden="1" spans="2:18">
      <c r="B295" s="28" t="s">
        <v>74</v>
      </c>
      <c r="C295" s="58">
        <v>45696</v>
      </c>
      <c r="D295" s="28" t="str">
        <f>VLOOKUP(B295,辅助信息!E:K,7,FALSE)</f>
        <v>JWDDCD2024102400111</v>
      </c>
      <c r="E295" s="28" t="str">
        <f>VLOOKUP(F295,辅助信息!A:B,2,FALSE)</f>
        <v>螺纹钢</v>
      </c>
      <c r="F295" s="28" t="s">
        <v>27</v>
      </c>
      <c r="G295" s="24">
        <v>15</v>
      </c>
      <c r="H295" s="24" t="e">
        <f>_xlfn._xlws.FILTER(#REF!,#REF!&amp;#REF!&amp;#REF!&amp;#REF!=C295&amp;F295&amp;I295&amp;J295,"未发货")</f>
        <v>#REF!</v>
      </c>
      <c r="I295" s="28" t="str">
        <f>VLOOKUP(B295,辅助信息!E:I,3,FALSE)</f>
        <v>（五冶达州国道542项目-桥梁4标）四川省达州市达川区大堰镇双井村</v>
      </c>
      <c r="J295" s="28" t="str">
        <f>VLOOKUP(B295,辅助信息!E:I,4,FALSE)</f>
        <v>吴志强</v>
      </c>
      <c r="K295" s="28">
        <f>VLOOKUP(J295,辅助信息!H:I,2,FALSE)</f>
        <v>18820030907</v>
      </c>
      <c r="L295" s="65" t="str">
        <f>VLOOKUP(B295,辅助信息!E:J,6,FALSE)</f>
        <v>五冶建设送货单,送货车型13米,装货前联系收货人核实到场规格,没提前告知进场规格现场不给予接收</v>
      </c>
      <c r="M295" s="77"/>
      <c r="N295" s="77"/>
      <c r="O295" s="77"/>
      <c r="P295" s="77"/>
      <c r="Q295" s="28" t="str">
        <f>VLOOKUP(B295,辅助信息!E:M,9,FALSE)</f>
        <v>ZTWM-CDGS-XS-2024-0181-五冶天府-国道542项目（二批次）</v>
      </c>
      <c r="R295" s="15"/>
    </row>
    <row r="296" hidden="1" spans="2:18">
      <c r="B296" s="28" t="s">
        <v>74</v>
      </c>
      <c r="C296" s="58">
        <v>45696</v>
      </c>
      <c r="D296" s="28" t="str">
        <f>VLOOKUP(B296,辅助信息!E:K,7,FALSE)</f>
        <v>JWDDCD2024102400111</v>
      </c>
      <c r="E296" s="28" t="str">
        <f>VLOOKUP(F296,辅助信息!A:B,2,FALSE)</f>
        <v>螺纹钢</v>
      </c>
      <c r="F296" s="28" t="s">
        <v>19</v>
      </c>
      <c r="G296" s="24">
        <v>12</v>
      </c>
      <c r="H296" s="24" t="e">
        <f>_xlfn._xlws.FILTER(#REF!,#REF!&amp;#REF!&amp;#REF!&amp;#REF!=C296&amp;F296&amp;I296&amp;J296,"未发货")</f>
        <v>#REF!</v>
      </c>
      <c r="I296" s="28" t="str">
        <f>VLOOKUP(B296,辅助信息!E:I,3,FALSE)</f>
        <v>（五冶达州国道542项目-桥梁4标）四川省达州市达川区大堰镇双井村</v>
      </c>
      <c r="J296" s="28" t="str">
        <f>VLOOKUP(B296,辅助信息!E:I,4,FALSE)</f>
        <v>吴志强</v>
      </c>
      <c r="K296" s="28">
        <f>VLOOKUP(J296,辅助信息!H:I,2,FALSE)</f>
        <v>18820030907</v>
      </c>
      <c r="L296" s="66"/>
      <c r="M296" s="78"/>
      <c r="N296" s="78"/>
      <c r="O296" s="78"/>
      <c r="P296" s="78"/>
      <c r="Q296" s="28" t="str">
        <f>VLOOKUP(B296,辅助信息!E:M,9,FALSE)</f>
        <v>ZTWM-CDGS-XS-2024-0181-五冶天府-国道542项目（二批次）</v>
      </c>
      <c r="R296" s="15"/>
    </row>
    <row r="297" hidden="1" spans="2:18">
      <c r="B297" s="28" t="s">
        <v>74</v>
      </c>
      <c r="C297" s="58">
        <v>45696</v>
      </c>
      <c r="D297" s="28" t="str">
        <f>VLOOKUP(B297,辅助信息!E:K,7,FALSE)</f>
        <v>JWDDCD2024102400111</v>
      </c>
      <c r="E297" s="28" t="str">
        <f>VLOOKUP(F297,辅助信息!A:B,2,FALSE)</f>
        <v>螺纹钢</v>
      </c>
      <c r="F297" s="28" t="s">
        <v>32</v>
      </c>
      <c r="G297" s="24">
        <v>18</v>
      </c>
      <c r="H297" s="24" t="e">
        <f>_xlfn._xlws.FILTER(#REF!,#REF!&amp;#REF!&amp;#REF!&amp;#REF!=C297&amp;F297&amp;I297&amp;J297,"未发货")</f>
        <v>#REF!</v>
      </c>
      <c r="I297" s="28" t="str">
        <f>VLOOKUP(B297,辅助信息!E:I,3,FALSE)</f>
        <v>（五冶达州国道542项目-桥梁4标）四川省达州市达川区大堰镇双井村</v>
      </c>
      <c r="J297" s="28" t="str">
        <f>VLOOKUP(B297,辅助信息!E:I,4,FALSE)</f>
        <v>吴志强</v>
      </c>
      <c r="K297" s="28">
        <f>VLOOKUP(J297,辅助信息!H:I,2,FALSE)</f>
        <v>18820030907</v>
      </c>
      <c r="L297" s="66"/>
      <c r="M297" s="78"/>
      <c r="N297" s="78"/>
      <c r="O297" s="78"/>
      <c r="P297" s="78"/>
      <c r="Q297" s="28" t="str">
        <f>VLOOKUP(B297,辅助信息!E:M,9,FALSE)</f>
        <v>ZTWM-CDGS-XS-2024-0181-五冶天府-国道542项目（二批次）</v>
      </c>
      <c r="R297" s="15"/>
    </row>
    <row r="298" hidden="1" spans="2:18">
      <c r="B298" s="28" t="s">
        <v>74</v>
      </c>
      <c r="C298" s="58">
        <v>45696</v>
      </c>
      <c r="D298" s="28" t="str">
        <f>VLOOKUP(B298,辅助信息!E:K,7,FALSE)</f>
        <v>JWDDCD2024102400111</v>
      </c>
      <c r="E298" s="28" t="str">
        <f>VLOOKUP(F298,辅助信息!A:B,2,FALSE)</f>
        <v>螺纹钢</v>
      </c>
      <c r="F298" s="28" t="s">
        <v>65</v>
      </c>
      <c r="G298" s="24">
        <v>30</v>
      </c>
      <c r="H298" s="24" t="e">
        <f>_xlfn._xlws.FILTER(#REF!,#REF!&amp;#REF!&amp;#REF!&amp;#REF!=C298&amp;F298&amp;I298&amp;J298,"未发货")</f>
        <v>#REF!</v>
      </c>
      <c r="I298" s="28" t="str">
        <f>VLOOKUP(B298,辅助信息!E:I,3,FALSE)</f>
        <v>（五冶达州国道542项目-桥梁4标）四川省达州市达川区大堰镇双井村</v>
      </c>
      <c r="J298" s="28" t="str">
        <f>VLOOKUP(B298,辅助信息!E:I,4,FALSE)</f>
        <v>吴志强</v>
      </c>
      <c r="K298" s="28">
        <f>VLOOKUP(J298,辅助信息!H:I,2,FALSE)</f>
        <v>18820030907</v>
      </c>
      <c r="L298" s="64"/>
      <c r="M298" s="63"/>
      <c r="N298" s="63"/>
      <c r="O298" s="63"/>
      <c r="P298" s="63"/>
      <c r="Q298" s="28" t="str">
        <f>VLOOKUP(B298,辅助信息!E:M,9,FALSE)</f>
        <v>ZTWM-CDGS-XS-2024-0181-五冶天府-国道542项目（二批次）</v>
      </c>
      <c r="R298" s="15"/>
    </row>
    <row r="299" hidden="1" spans="2:18">
      <c r="B299" s="28" t="s">
        <v>75</v>
      </c>
      <c r="C299" s="58">
        <v>45696</v>
      </c>
      <c r="D299" s="28" t="str">
        <f>VLOOKUP(B299,辅助信息!E:K,7,FALSE)</f>
        <v>JWDDCD2024102400111</v>
      </c>
      <c r="E299" s="28" t="str">
        <f>VLOOKUP(F299,辅助信息!A:B,2,FALSE)</f>
        <v>螺纹钢</v>
      </c>
      <c r="F299" s="28" t="s">
        <v>52</v>
      </c>
      <c r="G299" s="24">
        <v>35</v>
      </c>
      <c r="H299" s="24" t="e">
        <f>_xlfn._xlws.FILTER(#REF!,#REF!&amp;#REF!&amp;#REF!&amp;#REF!=C299&amp;F299&amp;I299&amp;J299,"未发货")</f>
        <v>#REF!</v>
      </c>
      <c r="I299" s="28" t="str">
        <f>VLOOKUP(B299,辅助信息!E:I,3,FALSE)</f>
        <v>（五冶达州国道542项目-一工区桥梁一工段）四川省达州市四川省达州市达川区石桥镇武寨村</v>
      </c>
      <c r="J299" s="28" t="str">
        <f>VLOOKUP(B299,辅助信息!E:I,4,FALSE)</f>
        <v>杨勇</v>
      </c>
      <c r="K299" s="28">
        <f>VLOOKUP(J299,辅助信息!H:I,2,FALSE)</f>
        <v>18398563998</v>
      </c>
      <c r="L299" s="65" t="str">
        <f>VLOOKUP(B299,辅助信息!E:J,6,FALSE)</f>
        <v>五冶建设送货单,送货车型13米,装货前联系收货人核实到场规格,没提前告知进场规格现场不给予接收</v>
      </c>
      <c r="M299" s="65"/>
      <c r="N299" s="65"/>
      <c r="O299" s="65"/>
      <c r="P299" s="65"/>
      <c r="Q299" s="28" t="str">
        <f>VLOOKUP(B299,辅助信息!E:M,9,FALSE)</f>
        <v>ZTWM-CDGS-XS-2024-0181-五冶天府-国道542项目（二批次）</v>
      </c>
      <c r="R299" s="15"/>
    </row>
    <row r="300" hidden="1" spans="2:18">
      <c r="B300" s="28" t="s">
        <v>75</v>
      </c>
      <c r="C300" s="58">
        <v>45696</v>
      </c>
      <c r="D300" s="28" t="str">
        <f>VLOOKUP(B300,辅助信息!E:K,7,FALSE)</f>
        <v>JWDDCD2024102400111</v>
      </c>
      <c r="E300" s="28" t="str">
        <f>VLOOKUP(F300,辅助信息!A:B,2,FALSE)</f>
        <v>螺纹钢</v>
      </c>
      <c r="F300" s="28" t="s">
        <v>76</v>
      </c>
      <c r="G300" s="24">
        <v>35</v>
      </c>
      <c r="H300" s="24" t="e">
        <f>_xlfn._xlws.FILTER(#REF!,#REF!&amp;#REF!&amp;#REF!&amp;#REF!=C300&amp;F300&amp;I300&amp;J300,"未发货")</f>
        <v>#REF!</v>
      </c>
      <c r="I300" s="28" t="str">
        <f>VLOOKUP(B300,辅助信息!E:I,3,FALSE)</f>
        <v>（五冶达州国道542项目-一工区桥梁一工段）四川省达州市四川省达州市达川区石桥镇武寨村</v>
      </c>
      <c r="J300" s="28" t="str">
        <f>VLOOKUP(B300,辅助信息!E:I,4,FALSE)</f>
        <v>杨勇</v>
      </c>
      <c r="K300" s="28">
        <f>VLOOKUP(J300,辅助信息!H:I,2,FALSE)</f>
        <v>18398563998</v>
      </c>
      <c r="L300" s="66"/>
      <c r="M300" s="65"/>
      <c r="N300" s="65"/>
      <c r="O300" s="65"/>
      <c r="P300" s="65"/>
      <c r="Q300" s="28" t="str">
        <f>VLOOKUP(B300,辅助信息!E:M,9,FALSE)</f>
        <v>ZTWM-CDGS-XS-2024-0181-五冶天府-国道542项目（二批次）</v>
      </c>
      <c r="R300" s="15"/>
    </row>
    <row r="301" hidden="1" spans="2:18">
      <c r="B301" s="28" t="s">
        <v>75</v>
      </c>
      <c r="C301" s="58">
        <v>45696</v>
      </c>
      <c r="D301" s="28" t="str">
        <f>VLOOKUP(B301,辅助信息!E:K,7,FALSE)</f>
        <v>JWDDCD2024102400111</v>
      </c>
      <c r="E301" s="28" t="str">
        <f>VLOOKUP(F301,辅助信息!A:B,2,FALSE)</f>
        <v>螺纹钢</v>
      </c>
      <c r="F301" s="28" t="s">
        <v>77</v>
      </c>
      <c r="G301" s="24">
        <v>35</v>
      </c>
      <c r="H301" s="24" t="e">
        <f>_xlfn._xlws.FILTER(#REF!,#REF!&amp;#REF!&amp;#REF!&amp;#REF!=C301&amp;F301&amp;I301&amp;J301,"未发货")</f>
        <v>#REF!</v>
      </c>
      <c r="I301" s="28" t="str">
        <f>VLOOKUP(B301,辅助信息!E:I,3,FALSE)</f>
        <v>（五冶达州国道542项目-一工区桥梁一工段）四川省达州市四川省达州市达川区石桥镇武寨村</v>
      </c>
      <c r="J301" s="28" t="str">
        <f>VLOOKUP(B301,辅助信息!E:I,4,FALSE)</f>
        <v>杨勇</v>
      </c>
      <c r="K301" s="28">
        <f>VLOOKUP(J301,辅助信息!H:I,2,FALSE)</f>
        <v>18398563998</v>
      </c>
      <c r="L301" s="64"/>
      <c r="M301" s="65"/>
      <c r="N301" s="65"/>
      <c r="O301" s="65"/>
      <c r="P301" s="65"/>
      <c r="Q301" s="28" t="str">
        <f>VLOOKUP(B301,辅助信息!E:M,9,FALSE)</f>
        <v>ZTWM-CDGS-XS-2024-0181-五冶天府-国道542项目（二批次）</v>
      </c>
      <c r="R301" s="15"/>
    </row>
    <row r="302" ht="45" hidden="1" customHeight="1" spans="2:18">
      <c r="B302" s="28" t="s">
        <v>64</v>
      </c>
      <c r="C302" s="58">
        <v>45698</v>
      </c>
      <c r="D302" s="28" t="str">
        <f>VLOOKUP(B302,辅助信息!E:K,7,FALSE)</f>
        <v>JWDDCD2024102400111</v>
      </c>
      <c r="E302" s="28" t="str">
        <f>VLOOKUP(F302,辅助信息!A:B,2,FALSE)</f>
        <v>螺纹钢</v>
      </c>
      <c r="F302" s="28" t="s">
        <v>65</v>
      </c>
      <c r="G302" s="24">
        <v>60</v>
      </c>
      <c r="H302" s="24" t="e">
        <f>_xlfn._xlws.FILTER(#REF!,#REF!&amp;#REF!&amp;#REF!&amp;#REF!=C302&amp;F302&amp;I302&amp;J302,"未发货")</f>
        <v>#REF!</v>
      </c>
      <c r="I302" s="28" t="str">
        <f>VLOOKUP(B302,辅助信息!E:I,3,FALSE)</f>
        <v>（五冶达州国道542项目-三工区桥梁3工段）四川省达州市达川区赵固镇水文村原村委会下300米</v>
      </c>
      <c r="J302" s="28" t="str">
        <f>VLOOKUP(B302,辅助信息!E:I,4,FALSE)</f>
        <v>李代茂</v>
      </c>
      <c r="K302" s="28">
        <f>VLOOKUP(J302,辅助信息!H:I,2,FALSE)</f>
        <v>18302833536</v>
      </c>
      <c r="L302" s="65" t="str">
        <f>VLOOKUP(B302,辅助信息!E:J,6,FALSE)</f>
        <v>五冶建设送货单,送货车型9.6米,装货前联系收货人核实到场规格,没提前告知进场规格现场不给予接收</v>
      </c>
      <c r="M302" s="45"/>
      <c r="N302" s="45"/>
      <c r="O302" s="45"/>
      <c r="P302" s="45"/>
      <c r="Q302" s="15" t="str">
        <f>VLOOKUP(B302,辅助信息!E:M,9,FALSE)</f>
        <v>ZTWM-CDGS-XS-2024-0181-五冶天府-国道542项目（二批次）</v>
      </c>
      <c r="R302" s="15"/>
    </row>
    <row r="303" ht="45" hidden="1" customHeight="1" spans="2:18">
      <c r="B303" s="28" t="s">
        <v>74</v>
      </c>
      <c r="C303" s="58">
        <v>45698</v>
      </c>
      <c r="D303" s="28" t="str">
        <f>VLOOKUP(B303,辅助信息!E:K,7,FALSE)</f>
        <v>JWDDCD2024102400111</v>
      </c>
      <c r="E303" s="28" t="str">
        <f>VLOOKUP(F303,辅助信息!A:B,2,FALSE)</f>
        <v>螺纹钢</v>
      </c>
      <c r="F303" s="28" t="s">
        <v>65</v>
      </c>
      <c r="G303" s="24">
        <v>30</v>
      </c>
      <c r="H303" s="24" t="e">
        <f>_xlfn._xlws.FILTER(#REF!,#REF!&amp;#REF!&amp;#REF!&amp;#REF!=C303&amp;F303&amp;I303&amp;J303,"未发货")</f>
        <v>#REF!</v>
      </c>
      <c r="I303" s="28" t="str">
        <f>VLOOKUP(B303,辅助信息!E:I,3,FALSE)</f>
        <v>（五冶达州国道542项目-桥梁4标）四川省达州市达川区大堰镇双井村</v>
      </c>
      <c r="J303" s="28" t="str">
        <f>VLOOKUP(B303,辅助信息!E:I,4,FALSE)</f>
        <v>吴志强</v>
      </c>
      <c r="K303" s="28">
        <f>VLOOKUP(J303,辅助信息!H:I,2,FALSE)</f>
        <v>18820030907</v>
      </c>
      <c r="L303" s="65" t="str">
        <f>VLOOKUP(B303,辅助信息!E:J,6,FALSE)</f>
        <v>五冶建设送货单,送货车型13米,装货前联系收货人核实到场规格,没提前告知进场规格现场不给予接收</v>
      </c>
      <c r="M303" s="45"/>
      <c r="N303" s="45"/>
      <c r="O303" s="45"/>
      <c r="P303" s="45"/>
      <c r="Q303" s="15" t="str">
        <f>VLOOKUP(B303,辅助信息!E:M,9,FALSE)</f>
        <v>ZTWM-CDGS-XS-2024-0181-五冶天府-国道542项目（二批次）</v>
      </c>
      <c r="R303" s="15"/>
    </row>
    <row r="304" hidden="1" spans="2:18">
      <c r="B304" s="28" t="s">
        <v>75</v>
      </c>
      <c r="C304" s="58">
        <v>45698</v>
      </c>
      <c r="D304" s="28" t="str">
        <f>VLOOKUP(B304,辅助信息!E:K,7,FALSE)</f>
        <v>JWDDCD2024102400111</v>
      </c>
      <c r="E304" s="28" t="str">
        <f>VLOOKUP(F304,辅助信息!A:B,2,FALSE)</f>
        <v>螺纹钢</v>
      </c>
      <c r="F304" s="28" t="s">
        <v>52</v>
      </c>
      <c r="G304" s="24">
        <v>35</v>
      </c>
      <c r="H304" s="24" t="e">
        <f>_xlfn._xlws.FILTER(#REF!,#REF!&amp;#REF!&amp;#REF!&amp;#REF!=C304&amp;F304&amp;I304&amp;J304,"未发货")</f>
        <v>#REF!</v>
      </c>
      <c r="I304" s="28" t="str">
        <f>VLOOKUP(B304,辅助信息!E:I,3,FALSE)</f>
        <v>（五冶达州国道542项目-一工区桥梁一工段）四川省达州市四川省达州市达川区石桥镇武寨村</v>
      </c>
      <c r="J304" s="28" t="str">
        <f>VLOOKUP(B304,辅助信息!E:I,4,FALSE)</f>
        <v>杨勇</v>
      </c>
      <c r="K304" s="28">
        <f>VLOOKUP(J304,辅助信息!H:I,2,FALSE)</f>
        <v>18398563998</v>
      </c>
      <c r="L304" s="65" t="str">
        <f>VLOOKUP(B304,辅助信息!E:J,6,FALSE)</f>
        <v>五冶建设送货单,送货车型13米,装货前联系收货人核实到场规格,没提前告知进场规格现场不给予接收</v>
      </c>
      <c r="M304" s="45"/>
      <c r="N304" s="45"/>
      <c r="O304" s="45"/>
      <c r="P304" s="45"/>
      <c r="Q304" s="15" t="str">
        <f>VLOOKUP(B304,辅助信息!E:M,9,FALSE)</f>
        <v>ZTWM-CDGS-XS-2024-0181-五冶天府-国道542项目（二批次）</v>
      </c>
      <c r="R304" s="15"/>
    </row>
    <row r="305" hidden="1" spans="2:18">
      <c r="B305" s="28" t="s">
        <v>75</v>
      </c>
      <c r="C305" s="58">
        <v>45698</v>
      </c>
      <c r="D305" s="28" t="str">
        <f>VLOOKUP(B305,辅助信息!E:K,7,FALSE)</f>
        <v>JWDDCD2024102400111</v>
      </c>
      <c r="E305" s="28" t="str">
        <f>VLOOKUP(F305,辅助信息!A:B,2,FALSE)</f>
        <v>螺纹钢</v>
      </c>
      <c r="F305" s="28" t="s">
        <v>76</v>
      </c>
      <c r="G305" s="24">
        <v>35</v>
      </c>
      <c r="H305" s="24" t="e">
        <f>_xlfn._xlws.FILTER(#REF!,#REF!&amp;#REF!&amp;#REF!&amp;#REF!=C305&amp;F305&amp;I305&amp;J305,"未发货")</f>
        <v>#REF!</v>
      </c>
      <c r="I305" s="28" t="str">
        <f>VLOOKUP(B305,辅助信息!E:I,3,FALSE)</f>
        <v>（五冶达州国道542项目-一工区桥梁一工段）四川省达州市四川省达州市达川区石桥镇武寨村</v>
      </c>
      <c r="J305" s="28" t="str">
        <f>VLOOKUP(B305,辅助信息!E:I,4,FALSE)</f>
        <v>杨勇</v>
      </c>
      <c r="K305" s="28">
        <f>VLOOKUP(J305,辅助信息!H:I,2,FALSE)</f>
        <v>18398563998</v>
      </c>
      <c r="L305" s="66"/>
      <c r="M305" s="45"/>
      <c r="N305" s="45"/>
      <c r="O305" s="45"/>
      <c r="P305" s="45"/>
      <c r="Q305" s="15" t="str">
        <f>VLOOKUP(B305,辅助信息!E:M,9,FALSE)</f>
        <v>ZTWM-CDGS-XS-2024-0181-五冶天府-国道542项目（二批次）</v>
      </c>
      <c r="R305" s="15"/>
    </row>
    <row r="306" hidden="1" spans="2:18">
      <c r="B306" s="28" t="s">
        <v>75</v>
      </c>
      <c r="C306" s="58">
        <v>45698</v>
      </c>
      <c r="D306" s="28" t="str">
        <f>VLOOKUP(B306,辅助信息!E:K,7,FALSE)</f>
        <v>JWDDCD2024102400111</v>
      </c>
      <c r="E306" s="28" t="str">
        <f>VLOOKUP(F306,辅助信息!A:B,2,FALSE)</f>
        <v>螺纹钢</v>
      </c>
      <c r="F306" s="28" t="s">
        <v>77</v>
      </c>
      <c r="G306" s="24">
        <v>35</v>
      </c>
      <c r="H306" s="24" t="e">
        <f>_xlfn._xlws.FILTER(#REF!,#REF!&amp;#REF!&amp;#REF!&amp;#REF!=C306&amp;F306&amp;I306&amp;J306,"未发货")</f>
        <v>#REF!</v>
      </c>
      <c r="I306" s="28" t="str">
        <f>VLOOKUP(B306,辅助信息!E:I,3,FALSE)</f>
        <v>（五冶达州国道542项目-一工区桥梁一工段）四川省达州市四川省达州市达川区石桥镇武寨村</v>
      </c>
      <c r="J306" s="28" t="str">
        <f>VLOOKUP(B306,辅助信息!E:I,4,FALSE)</f>
        <v>杨勇</v>
      </c>
      <c r="K306" s="28">
        <f>VLOOKUP(J306,辅助信息!H:I,2,FALSE)</f>
        <v>18398563998</v>
      </c>
      <c r="L306" s="64"/>
      <c r="M306" s="45"/>
      <c r="N306" s="45"/>
      <c r="O306" s="45"/>
      <c r="P306" s="45"/>
      <c r="Q306" s="15" t="str">
        <f>VLOOKUP(B306,辅助信息!E:M,9,FALSE)</f>
        <v>ZTWM-CDGS-XS-2024-0181-五冶天府-国道542项目（二批次）</v>
      </c>
      <c r="R306" s="15"/>
    </row>
    <row r="307" hidden="1" spans="2:18">
      <c r="B307" s="28" t="s">
        <v>78</v>
      </c>
      <c r="C307" s="58">
        <v>45698</v>
      </c>
      <c r="D307" s="28" t="str">
        <f>VLOOKUP(B307,辅助信息!E:K,7,FALSE)</f>
        <v>JWDDCD2024102400111</v>
      </c>
      <c r="E307" s="28" t="str">
        <f>VLOOKUP(F307,辅助信息!A:B,2,FALSE)</f>
        <v>螺纹钢</v>
      </c>
      <c r="F307" s="28" t="s">
        <v>33</v>
      </c>
      <c r="G307" s="24">
        <v>55</v>
      </c>
      <c r="H307" s="24" t="e">
        <f>_xlfn._xlws.FILTER(#REF!,#REF!&amp;#REF!&amp;#REF!&amp;#REF!=C307&amp;F307&amp;I307&amp;J307,"未发货")</f>
        <v>#REF!</v>
      </c>
      <c r="I307" s="28" t="str">
        <f>VLOOKUP(B307,辅助信息!E:I,3,FALSE)</f>
        <v>（五冶达州国道542项目-二工区巴河特大桥工段-4号墩）达州市达川区桥湾镇陈余村</v>
      </c>
      <c r="J307" s="28" t="str">
        <f>VLOOKUP(B307,辅助信息!E:I,4,FALSE)</f>
        <v>谭福中</v>
      </c>
      <c r="K307" s="28">
        <f>VLOOKUP(J307,辅助信息!H:I,2,FALSE)</f>
        <v>15828538619</v>
      </c>
      <c r="L307" s="65" t="str">
        <f>VLOOKUP(B307,辅助信息!E:J,6,FALSE)</f>
        <v>五冶建设送货单,4份材质书,送货车型9.6米,装货前联系收货人核实到场规格,没提前告知进场规格现场不给予接收</v>
      </c>
      <c r="M307" s="45"/>
      <c r="N307" s="45"/>
      <c r="O307" s="45"/>
      <c r="P307" s="45"/>
      <c r="Q307" s="15" t="str">
        <f>VLOOKUP(B307,辅助信息!E:M,9,FALSE)</f>
        <v>ZTWM-CDGS-XS-2024-0181-五冶天府-国道542项目（二批次）</v>
      </c>
      <c r="R307" s="15"/>
    </row>
    <row r="308" hidden="1" spans="2:18">
      <c r="B308" s="28" t="s">
        <v>78</v>
      </c>
      <c r="C308" s="58">
        <v>45698</v>
      </c>
      <c r="D308" s="28" t="str">
        <f>VLOOKUP(B308,辅助信息!E:K,7,FALSE)</f>
        <v>JWDDCD2024102400111</v>
      </c>
      <c r="E308" s="28" t="str">
        <f>VLOOKUP(F308,辅助信息!A:B,2,FALSE)</f>
        <v>螺纹钢</v>
      </c>
      <c r="F308" s="28" t="s">
        <v>28</v>
      </c>
      <c r="G308" s="24">
        <v>11</v>
      </c>
      <c r="H308" s="24" t="e">
        <f>_xlfn._xlws.FILTER(#REF!,#REF!&amp;#REF!&amp;#REF!&amp;#REF!=C308&amp;F308&amp;I308&amp;J308,"未发货")</f>
        <v>#REF!</v>
      </c>
      <c r="I308" s="28" t="str">
        <f>VLOOKUP(B308,辅助信息!E:I,3,FALSE)</f>
        <v>（五冶达州国道542项目-二工区巴河特大桥工段-4号墩）达州市达川区桥湾镇陈余村</v>
      </c>
      <c r="J308" s="28" t="str">
        <f>VLOOKUP(B308,辅助信息!E:I,4,FALSE)</f>
        <v>谭福中</v>
      </c>
      <c r="K308" s="28">
        <f>VLOOKUP(J308,辅助信息!H:I,2,FALSE)</f>
        <v>15828538619</v>
      </c>
      <c r="L308" s="66"/>
      <c r="M308" s="45"/>
      <c r="N308" s="45"/>
      <c r="O308" s="45"/>
      <c r="P308" s="45"/>
      <c r="Q308" s="15" t="str">
        <f>VLOOKUP(B308,辅助信息!E:M,9,FALSE)</f>
        <v>ZTWM-CDGS-XS-2024-0181-五冶天府-国道542项目（二批次）</v>
      </c>
      <c r="R308" s="15"/>
    </row>
    <row r="309" hidden="1" spans="2:18">
      <c r="B309" s="28" t="s">
        <v>78</v>
      </c>
      <c r="C309" s="58">
        <v>45698</v>
      </c>
      <c r="D309" s="28" t="str">
        <f>VLOOKUP(B309,辅助信息!E:K,7,FALSE)</f>
        <v>JWDDCD2024102400111</v>
      </c>
      <c r="E309" s="28" t="str">
        <f>VLOOKUP(F309,辅助信息!A:B,2,FALSE)</f>
        <v>螺纹钢</v>
      </c>
      <c r="F309" s="28" t="s">
        <v>18</v>
      </c>
      <c r="G309" s="24">
        <v>3</v>
      </c>
      <c r="H309" s="24" t="e">
        <f>_xlfn._xlws.FILTER(#REF!,#REF!&amp;#REF!&amp;#REF!&amp;#REF!=C309&amp;F309&amp;I309&amp;J309,"未发货")</f>
        <v>#REF!</v>
      </c>
      <c r="I309" s="28" t="str">
        <f>VLOOKUP(B309,辅助信息!E:I,3,FALSE)</f>
        <v>（五冶达州国道542项目-二工区巴河特大桥工段-4号墩）达州市达川区桥湾镇陈余村</v>
      </c>
      <c r="J309" s="28" t="str">
        <f>VLOOKUP(B309,辅助信息!E:I,4,FALSE)</f>
        <v>谭福中</v>
      </c>
      <c r="K309" s="28">
        <f>VLOOKUP(J309,辅助信息!H:I,2,FALSE)</f>
        <v>15828538619</v>
      </c>
      <c r="L309" s="64"/>
      <c r="M309" s="45"/>
      <c r="N309" s="45"/>
      <c r="O309" s="45"/>
      <c r="P309" s="45"/>
      <c r="Q309" s="15" t="str">
        <f>VLOOKUP(B309,辅助信息!E:M,9,FALSE)</f>
        <v>ZTWM-CDGS-XS-2024-0181-五冶天府-国道542项目（二批次）</v>
      </c>
      <c r="R309" s="15"/>
    </row>
    <row r="310" hidden="1" spans="2:18">
      <c r="B310" s="28" t="s">
        <v>79</v>
      </c>
      <c r="C310" s="58">
        <v>45699</v>
      </c>
      <c r="D310" s="28" t="str">
        <f>VLOOKUP(B310,辅助信息!E:K,7,FALSE)</f>
        <v>JWDDCD2024102400111</v>
      </c>
      <c r="E310" s="28" t="str">
        <f>VLOOKUP(F310,辅助信息!A:B,2,FALSE)</f>
        <v>盘螺</v>
      </c>
      <c r="F310" s="28" t="s">
        <v>40</v>
      </c>
      <c r="G310" s="24">
        <v>3</v>
      </c>
      <c r="H310" s="24" t="e">
        <f>_xlfn._xlws.FILTER(#REF!,#REF!&amp;#REF!&amp;#REF!&amp;#REF!=C310&amp;F310&amp;I310&amp;J310,"未发货")</f>
        <v>#REF!</v>
      </c>
      <c r="I310" s="28" t="str">
        <f>VLOOKUP(B310,辅助信息!E:I,3,FALSE)</f>
        <v>（五冶达州国道542项目-养护工区）四川省达州市达川区管村镇油房村</v>
      </c>
      <c r="J310" s="28" t="str">
        <f>VLOOKUP(B310,辅助信息!E:I,4,FALSE)</f>
        <v>侯自强</v>
      </c>
      <c r="K310" s="67">
        <f>VLOOKUP(J310,辅助信息!H:I,2,FALSE)</f>
        <v>13281725223</v>
      </c>
      <c r="L310" s="65" t="str">
        <f>VLOOKUP(B310,辅助信息!E:J,6,FALSE)</f>
        <v>五冶建设送货单,送货车型9.6米,装货前联系收货人核实到场规格,没提前告知进场规格现场不给予接收</v>
      </c>
      <c r="M310" s="45"/>
      <c r="N310" s="45"/>
      <c r="O310" s="45"/>
      <c r="P310" s="45"/>
      <c r="Q310" s="15" t="str">
        <f>VLOOKUP(B310,辅助信息!E:M,9,FALSE)</f>
        <v>ZTWM-CDGS-XS-2024-0181-五冶天府-国道542项目（二批次）</v>
      </c>
      <c r="R310" s="15"/>
    </row>
    <row r="311" hidden="1" spans="2:18">
      <c r="B311" s="28" t="s">
        <v>79</v>
      </c>
      <c r="C311" s="58">
        <v>45699</v>
      </c>
      <c r="D311" s="28" t="str">
        <f>VLOOKUP(B311,辅助信息!E:K,7,FALSE)</f>
        <v>JWDDCD2024102400111</v>
      </c>
      <c r="E311" s="28" t="str">
        <f>VLOOKUP(F311,辅助信息!A:B,2,FALSE)</f>
        <v>盘螺</v>
      </c>
      <c r="F311" s="28" t="s">
        <v>41</v>
      </c>
      <c r="G311" s="24">
        <v>3</v>
      </c>
      <c r="H311" s="24" t="e">
        <f>_xlfn._xlws.FILTER(#REF!,#REF!&amp;#REF!&amp;#REF!&amp;#REF!=C311&amp;F311&amp;I311&amp;J311,"未发货")</f>
        <v>#REF!</v>
      </c>
      <c r="I311" s="28" t="str">
        <f>VLOOKUP(B311,辅助信息!E:I,3,FALSE)</f>
        <v>（五冶达州国道542项目-养护工区）四川省达州市达川区管村镇油房村</v>
      </c>
      <c r="J311" s="28" t="str">
        <f>VLOOKUP(B311,辅助信息!E:I,4,FALSE)</f>
        <v>侯自强</v>
      </c>
      <c r="K311" s="67">
        <f>VLOOKUP(J311,辅助信息!H:I,2,FALSE)</f>
        <v>13281725223</v>
      </c>
      <c r="L311" s="66"/>
      <c r="M311" s="45"/>
      <c r="N311" s="45"/>
      <c r="O311" s="45"/>
      <c r="P311" s="45"/>
      <c r="Q311" s="15" t="str">
        <f>VLOOKUP(B311,辅助信息!E:M,9,FALSE)</f>
        <v>ZTWM-CDGS-XS-2024-0181-五冶天府-国道542项目（二批次）</v>
      </c>
      <c r="R311" s="15"/>
    </row>
    <row r="312" hidden="1" spans="2:18">
      <c r="B312" s="28" t="s">
        <v>79</v>
      </c>
      <c r="C312" s="58">
        <v>45699</v>
      </c>
      <c r="D312" s="28" t="str">
        <f>VLOOKUP(B312,辅助信息!E:K,7,FALSE)</f>
        <v>JWDDCD2024102400111</v>
      </c>
      <c r="E312" s="28" t="str">
        <f>VLOOKUP(F312,辅助信息!A:B,2,FALSE)</f>
        <v>螺纹钢</v>
      </c>
      <c r="F312" s="28" t="s">
        <v>27</v>
      </c>
      <c r="G312" s="75">
        <v>9</v>
      </c>
      <c r="H312" s="24" t="e">
        <f>_xlfn._xlws.FILTER(#REF!,#REF!&amp;#REF!&amp;#REF!&amp;#REF!=C312&amp;F312&amp;I312&amp;J312,"未发货")</f>
        <v>#REF!</v>
      </c>
      <c r="I312" s="28" t="str">
        <f>VLOOKUP(B312,辅助信息!E:I,3,FALSE)</f>
        <v>（五冶达州国道542项目-养护工区）四川省达州市达川区管村镇油房村</v>
      </c>
      <c r="J312" s="28" t="str">
        <f>VLOOKUP(B312,辅助信息!E:I,4,FALSE)</f>
        <v>侯自强</v>
      </c>
      <c r="K312" s="67">
        <f>VLOOKUP(J312,辅助信息!H:I,2,FALSE)</f>
        <v>13281725223</v>
      </c>
      <c r="L312" s="66"/>
      <c r="M312" s="45"/>
      <c r="N312" s="45"/>
      <c r="O312" s="45"/>
      <c r="P312" s="45"/>
      <c r="Q312" s="15" t="str">
        <f>VLOOKUP(B312,辅助信息!E:M,9,FALSE)</f>
        <v>ZTWM-CDGS-XS-2024-0181-五冶天府-国道542项目（二批次）</v>
      </c>
      <c r="R312" s="15"/>
    </row>
    <row r="313" hidden="1" spans="2:18">
      <c r="B313" s="28" t="s">
        <v>79</v>
      </c>
      <c r="C313" s="58">
        <v>45699</v>
      </c>
      <c r="D313" s="28" t="str">
        <f>VLOOKUP(B313,辅助信息!E:K,7,FALSE)</f>
        <v>JWDDCD2024102400111</v>
      </c>
      <c r="E313" s="28" t="str">
        <f>VLOOKUP(F313,辅助信息!A:B,2,FALSE)</f>
        <v>螺纹钢</v>
      </c>
      <c r="F313" s="28" t="s">
        <v>19</v>
      </c>
      <c r="G313" s="24">
        <v>20</v>
      </c>
      <c r="H313" s="24" t="e">
        <f>_xlfn._xlws.FILTER(#REF!,#REF!&amp;#REF!&amp;#REF!&amp;#REF!=C313&amp;F313&amp;I313&amp;J313,"未发货")</f>
        <v>#REF!</v>
      </c>
      <c r="I313" s="28" t="str">
        <f>VLOOKUP(B313,辅助信息!E:I,3,FALSE)</f>
        <v>（五冶达州国道542项目-养护工区）四川省达州市达川区管村镇油房村</v>
      </c>
      <c r="J313" s="28" t="str">
        <f>VLOOKUP(B313,辅助信息!E:I,4,FALSE)</f>
        <v>侯自强</v>
      </c>
      <c r="K313" s="67">
        <f>VLOOKUP(J313,辅助信息!H:I,2,FALSE)</f>
        <v>13281725223</v>
      </c>
      <c r="L313" s="66"/>
      <c r="M313" s="45"/>
      <c r="N313" s="45"/>
      <c r="O313" s="45"/>
      <c r="P313" s="45"/>
      <c r="Q313" s="15" t="str">
        <f>VLOOKUP(B313,辅助信息!E:M,9,FALSE)</f>
        <v>ZTWM-CDGS-XS-2024-0181-五冶天府-国道542项目（二批次）</v>
      </c>
      <c r="R313" s="15"/>
    </row>
    <row r="314" hidden="1" spans="2:18">
      <c r="B314" s="28" t="s">
        <v>79</v>
      </c>
      <c r="C314" s="58">
        <v>45699</v>
      </c>
      <c r="D314" s="28" t="str">
        <f>VLOOKUP(B314,辅助信息!E:K,7,FALSE)</f>
        <v>JWDDCD2024102400111</v>
      </c>
      <c r="E314" s="28" t="str">
        <f>VLOOKUP(F314,辅助信息!A:B,2,FALSE)</f>
        <v>螺纹钢</v>
      </c>
      <c r="F314" s="28" t="s">
        <v>32</v>
      </c>
      <c r="G314" s="75">
        <v>9</v>
      </c>
      <c r="H314" s="24" t="e">
        <f>_xlfn._xlws.FILTER(#REF!,#REF!&amp;#REF!&amp;#REF!&amp;#REF!=C314&amp;F314&amp;I314&amp;J314,"未发货")</f>
        <v>#REF!</v>
      </c>
      <c r="I314" s="28" t="str">
        <f>VLOOKUP(B314,辅助信息!E:I,3,FALSE)</f>
        <v>（五冶达州国道542项目-养护工区）四川省达州市达川区管村镇油房村</v>
      </c>
      <c r="J314" s="28" t="str">
        <f>VLOOKUP(B314,辅助信息!E:I,4,FALSE)</f>
        <v>侯自强</v>
      </c>
      <c r="K314" s="67">
        <f>VLOOKUP(J314,辅助信息!H:I,2,FALSE)</f>
        <v>13281725223</v>
      </c>
      <c r="L314" s="66"/>
      <c r="M314" s="45"/>
      <c r="N314" s="45"/>
      <c r="O314" s="45"/>
      <c r="P314" s="45"/>
      <c r="Q314" s="15" t="str">
        <f>VLOOKUP(B314,辅助信息!E:M,9,FALSE)</f>
        <v>ZTWM-CDGS-XS-2024-0181-五冶天府-国道542项目（二批次）</v>
      </c>
      <c r="R314" s="15"/>
    </row>
    <row r="315" hidden="1" spans="2:18">
      <c r="B315" s="28" t="s">
        <v>79</v>
      </c>
      <c r="C315" s="58">
        <v>45699</v>
      </c>
      <c r="D315" s="28" t="str">
        <f>VLOOKUP(B315,辅助信息!E:K,7,FALSE)</f>
        <v>JWDDCD2024102400111</v>
      </c>
      <c r="E315" s="28" t="str">
        <f>VLOOKUP(F315,辅助信息!A:B,2,FALSE)</f>
        <v>螺纹钢</v>
      </c>
      <c r="F315" s="28" t="s">
        <v>30</v>
      </c>
      <c r="G315" s="24">
        <v>3</v>
      </c>
      <c r="H315" s="24" t="e">
        <f>_xlfn._xlws.FILTER(#REF!,#REF!&amp;#REF!&amp;#REF!&amp;#REF!=C315&amp;F315&amp;I315&amp;J315,"未发货")</f>
        <v>#REF!</v>
      </c>
      <c r="I315" s="28" t="str">
        <f>VLOOKUP(B315,辅助信息!E:I,3,FALSE)</f>
        <v>（五冶达州国道542项目-养护工区）四川省达州市达川区管村镇油房村</v>
      </c>
      <c r="J315" s="28" t="str">
        <f>VLOOKUP(B315,辅助信息!E:I,4,FALSE)</f>
        <v>侯自强</v>
      </c>
      <c r="K315" s="67">
        <f>VLOOKUP(J315,辅助信息!H:I,2,FALSE)</f>
        <v>13281725223</v>
      </c>
      <c r="L315" s="66"/>
      <c r="M315" s="45"/>
      <c r="N315" s="45"/>
      <c r="O315" s="45"/>
      <c r="P315" s="45"/>
      <c r="Q315" s="15" t="str">
        <f>VLOOKUP(B315,辅助信息!E:M,9,FALSE)</f>
        <v>ZTWM-CDGS-XS-2024-0181-五冶天府-国道542项目（二批次）</v>
      </c>
      <c r="R315" s="15"/>
    </row>
    <row r="316" hidden="1" spans="2:18">
      <c r="B316" s="28" t="s">
        <v>79</v>
      </c>
      <c r="C316" s="58">
        <v>45699</v>
      </c>
      <c r="D316" s="28" t="str">
        <f>VLOOKUP(B316,辅助信息!E:K,7,FALSE)</f>
        <v>JWDDCD2024102400111</v>
      </c>
      <c r="E316" s="28" t="str">
        <f>VLOOKUP(F316,辅助信息!A:B,2,FALSE)</f>
        <v>螺纹钢</v>
      </c>
      <c r="F316" s="28" t="s">
        <v>33</v>
      </c>
      <c r="G316" s="75">
        <v>25</v>
      </c>
      <c r="H316" s="24" t="e">
        <f>_xlfn._xlws.FILTER(#REF!,#REF!&amp;#REF!&amp;#REF!&amp;#REF!=C316&amp;F316&amp;I316&amp;J316,"未发货")</f>
        <v>#REF!</v>
      </c>
      <c r="I316" s="28" t="str">
        <f>VLOOKUP(B316,辅助信息!E:I,3,FALSE)</f>
        <v>（五冶达州国道542项目-养护工区）四川省达州市达川区管村镇油房村</v>
      </c>
      <c r="J316" s="28" t="str">
        <f>VLOOKUP(B316,辅助信息!E:I,4,FALSE)</f>
        <v>侯自强</v>
      </c>
      <c r="K316" s="67">
        <f>VLOOKUP(J316,辅助信息!H:I,2,FALSE)</f>
        <v>13281725223</v>
      </c>
      <c r="L316" s="66"/>
      <c r="M316" s="45"/>
      <c r="N316" s="45"/>
      <c r="O316" s="45"/>
      <c r="P316" s="45"/>
      <c r="Q316" s="15" t="str">
        <f>VLOOKUP(B316,辅助信息!E:M,9,FALSE)</f>
        <v>ZTWM-CDGS-XS-2024-0181-五冶天府-国道542项目（二批次）</v>
      </c>
      <c r="R316" s="15"/>
    </row>
    <row r="317" hidden="1" spans="2:18">
      <c r="B317" s="28" t="s">
        <v>79</v>
      </c>
      <c r="C317" s="58">
        <v>45699</v>
      </c>
      <c r="D317" s="28" t="str">
        <f>VLOOKUP(B317,辅助信息!E:K,7,FALSE)</f>
        <v>JWDDCD2024102400111</v>
      </c>
      <c r="E317" s="28" t="str">
        <f>VLOOKUP(F317,辅助信息!A:B,2,FALSE)</f>
        <v>螺纹钢</v>
      </c>
      <c r="F317" s="28" t="s">
        <v>18</v>
      </c>
      <c r="G317" s="75">
        <v>90</v>
      </c>
      <c r="H317" s="24" t="e">
        <f>_xlfn._xlws.FILTER(#REF!,#REF!&amp;#REF!&amp;#REF!&amp;#REF!=C317&amp;F317&amp;I317&amp;J317,"未发货")</f>
        <v>#REF!</v>
      </c>
      <c r="I317" s="28" t="str">
        <f>VLOOKUP(B317,辅助信息!E:I,3,FALSE)</f>
        <v>（五冶达州国道542项目-养护工区）四川省达州市达川区管村镇油房村</v>
      </c>
      <c r="J317" s="28" t="str">
        <f>VLOOKUP(B317,辅助信息!E:I,4,FALSE)</f>
        <v>侯自强</v>
      </c>
      <c r="K317" s="67">
        <f>VLOOKUP(J317,辅助信息!H:I,2,FALSE)</f>
        <v>13281725223</v>
      </c>
      <c r="L317" s="64"/>
      <c r="M317" s="45"/>
      <c r="N317" s="45"/>
      <c r="O317" s="45"/>
      <c r="P317" s="45"/>
      <c r="Q317" s="15" t="str">
        <f>VLOOKUP(B317,辅助信息!E:M,9,FALSE)</f>
        <v>ZTWM-CDGS-XS-2024-0181-五冶天府-国道542项目（二批次）</v>
      </c>
      <c r="R317" s="15"/>
    </row>
    <row r="318" hidden="1" spans="2:18">
      <c r="B318" s="28" t="s">
        <v>80</v>
      </c>
      <c r="C318" s="58">
        <v>45700</v>
      </c>
      <c r="D318" s="28" t="e">
        <f>VLOOKUP(B318,辅助信息!E:K,7,FALSE)</f>
        <v>#N/A</v>
      </c>
      <c r="E318" s="28" t="str">
        <f>VLOOKUP(F318,辅助信息!A:B,2,FALSE)</f>
        <v>盘螺</v>
      </c>
      <c r="F318" s="28" t="s">
        <v>49</v>
      </c>
      <c r="G318" s="24">
        <v>7.5</v>
      </c>
      <c r="H318" s="24" t="e">
        <f>_xlfn._xlws.FILTER(#REF!,#REF!&amp;#REF!&amp;#REF!&amp;#REF!=C318&amp;F318&amp;I318&amp;J318,"未发货")</f>
        <v>#REF!</v>
      </c>
      <c r="I318" s="28" t="e">
        <f>VLOOKUP(B318,辅助信息!E:I,3,FALSE)</f>
        <v>#N/A</v>
      </c>
      <c r="J318" s="28" t="e">
        <f>VLOOKUP(B318,辅助信息!E:I,4,FALSE)</f>
        <v>#N/A</v>
      </c>
      <c r="K318" s="67" t="e">
        <f>VLOOKUP(J318,辅助信息!H:I,2,FALSE)</f>
        <v>#N/A</v>
      </c>
      <c r="L318" s="65" t="e">
        <f>VLOOKUP(B318,辅助信息!E:J,6,FALSE)</f>
        <v>#N/A</v>
      </c>
      <c r="M318" s="79">
        <v>45703</v>
      </c>
      <c r="N318" s="79"/>
      <c r="O318" s="49">
        <f ca="1" t="shared" ref="O318:O381" si="0">IF(OR(M318="",N318&lt;&gt;""),"",MAX(M318-TODAY(),0))</f>
        <v>0</v>
      </c>
      <c r="P318" s="49">
        <f ca="1" t="shared" ref="P318:P381" si="1">IF(M318="","",IF(N318&lt;&gt;"",MAX(N318-M318,0),IF(TODAY()&gt;M318,TODAY()-M318,0)))</f>
        <v>247</v>
      </c>
      <c r="Q318" s="15" t="e">
        <f>VLOOKUP(B318,辅助信息!E:M,9,FALSE)</f>
        <v>#N/A</v>
      </c>
      <c r="R318" s="15"/>
    </row>
    <row r="319" s="15" customFormat="1" hidden="1" spans="2:17">
      <c r="B319" s="28" t="s">
        <v>80</v>
      </c>
      <c r="C319" s="58">
        <v>45700</v>
      </c>
      <c r="D319" s="28" t="e">
        <f>VLOOKUP(B319,辅助信息!E:K,7,FALSE)</f>
        <v>#N/A</v>
      </c>
      <c r="E319" s="28" t="str">
        <f>VLOOKUP(F319,辅助信息!A:B,2,FALSE)</f>
        <v>盘螺</v>
      </c>
      <c r="F319" s="28" t="s">
        <v>40</v>
      </c>
      <c r="G319" s="24">
        <v>15</v>
      </c>
      <c r="H319" s="24" t="e">
        <f>_xlfn._xlws.FILTER(#REF!,#REF!&amp;#REF!&amp;#REF!&amp;#REF!=C319&amp;F319&amp;I319&amp;J319,"未发货")</f>
        <v>#REF!</v>
      </c>
      <c r="I319" s="28" t="e">
        <f>VLOOKUP(B319,辅助信息!E:I,3,FALSE)</f>
        <v>#N/A</v>
      </c>
      <c r="J319" s="28" t="e">
        <f>VLOOKUP(B319,辅助信息!E:I,4,FALSE)</f>
        <v>#N/A</v>
      </c>
      <c r="K319" s="67" t="e">
        <f>VLOOKUP(J319,辅助信息!H:I,2,FALSE)</f>
        <v>#N/A</v>
      </c>
      <c r="L319" s="66"/>
      <c r="M319" s="79">
        <v>45703</v>
      </c>
      <c r="N319" s="79"/>
      <c r="O319" s="49">
        <f ca="1" t="shared" si="0"/>
        <v>0</v>
      </c>
      <c r="P319" s="49">
        <f ca="1" t="shared" si="1"/>
        <v>247</v>
      </c>
      <c r="Q319" s="15" t="e">
        <f>VLOOKUP(B319,辅助信息!E:M,9,FALSE)</f>
        <v>#N/A</v>
      </c>
    </row>
    <row r="320" s="15" customFormat="1" hidden="1" spans="2:17">
      <c r="B320" s="28" t="s">
        <v>80</v>
      </c>
      <c r="C320" s="58">
        <v>45700</v>
      </c>
      <c r="D320" s="28" t="e">
        <f>VLOOKUP(B320,辅助信息!E:K,7,FALSE)</f>
        <v>#N/A</v>
      </c>
      <c r="E320" s="28" t="str">
        <f>VLOOKUP(F320,辅助信息!A:B,2,FALSE)</f>
        <v>盘螺</v>
      </c>
      <c r="F320" s="28" t="s">
        <v>41</v>
      </c>
      <c r="G320" s="24">
        <v>17.5</v>
      </c>
      <c r="H320" s="24" t="e">
        <f>_xlfn._xlws.FILTER(#REF!,#REF!&amp;#REF!&amp;#REF!&amp;#REF!=C320&amp;F320&amp;I320&amp;J320,"未发货")</f>
        <v>#REF!</v>
      </c>
      <c r="I320" s="28" t="e">
        <f>VLOOKUP(B320,辅助信息!E:I,3,FALSE)</f>
        <v>#N/A</v>
      </c>
      <c r="J320" s="28" t="e">
        <f>VLOOKUP(B320,辅助信息!E:I,4,FALSE)</f>
        <v>#N/A</v>
      </c>
      <c r="K320" s="67" t="e">
        <f>VLOOKUP(J320,辅助信息!H:I,2,FALSE)</f>
        <v>#N/A</v>
      </c>
      <c r="L320" s="66"/>
      <c r="M320" s="79">
        <v>45703</v>
      </c>
      <c r="N320" s="79"/>
      <c r="O320" s="49">
        <f ca="1" t="shared" si="0"/>
        <v>0</v>
      </c>
      <c r="P320" s="49">
        <f ca="1" t="shared" si="1"/>
        <v>247</v>
      </c>
      <c r="Q320" s="15" t="e">
        <f>VLOOKUP(B320,辅助信息!E:M,9,FALSE)</f>
        <v>#N/A</v>
      </c>
    </row>
    <row r="321" s="15" customFormat="1" hidden="1" spans="2:17">
      <c r="B321" s="28" t="s">
        <v>80</v>
      </c>
      <c r="C321" s="58">
        <v>45700</v>
      </c>
      <c r="D321" s="28" t="e">
        <f>VLOOKUP(B321,辅助信息!E:K,7,FALSE)</f>
        <v>#N/A</v>
      </c>
      <c r="E321" s="28" t="str">
        <f>VLOOKUP(F321,辅助信息!A:B,2,FALSE)</f>
        <v>螺纹钢</v>
      </c>
      <c r="F321" s="28" t="s">
        <v>27</v>
      </c>
      <c r="G321" s="24">
        <v>15</v>
      </c>
      <c r="H321" s="24" t="e">
        <f>_xlfn._xlws.FILTER(#REF!,#REF!&amp;#REF!&amp;#REF!&amp;#REF!=C321&amp;F321&amp;I321&amp;J321,"未发货")</f>
        <v>#REF!</v>
      </c>
      <c r="I321" s="28" t="e">
        <f>VLOOKUP(B321,辅助信息!E:I,3,FALSE)</f>
        <v>#N/A</v>
      </c>
      <c r="J321" s="28" t="e">
        <f>VLOOKUP(B321,辅助信息!E:I,4,FALSE)</f>
        <v>#N/A</v>
      </c>
      <c r="K321" s="67" t="e">
        <f>VLOOKUP(J321,辅助信息!H:I,2,FALSE)</f>
        <v>#N/A</v>
      </c>
      <c r="L321" s="66"/>
      <c r="M321" s="79">
        <v>45703</v>
      </c>
      <c r="N321" s="79"/>
      <c r="O321" s="49">
        <f ca="1" t="shared" si="0"/>
        <v>0</v>
      </c>
      <c r="P321" s="49">
        <f ca="1" t="shared" si="1"/>
        <v>247</v>
      </c>
      <c r="Q321" s="15" t="e">
        <f>VLOOKUP(B321,辅助信息!E:M,9,FALSE)</f>
        <v>#N/A</v>
      </c>
    </row>
    <row r="322" s="15" customFormat="1" hidden="1" spans="2:17">
      <c r="B322" s="28" t="s">
        <v>80</v>
      </c>
      <c r="C322" s="58">
        <v>45700</v>
      </c>
      <c r="D322" s="28" t="e">
        <f>VLOOKUP(B322,辅助信息!E:K,7,FALSE)</f>
        <v>#N/A</v>
      </c>
      <c r="E322" s="28" t="str">
        <f>VLOOKUP(F322,辅助信息!A:B,2,FALSE)</f>
        <v>螺纹钢</v>
      </c>
      <c r="F322" s="28" t="s">
        <v>19</v>
      </c>
      <c r="G322" s="24">
        <v>6</v>
      </c>
      <c r="H322" s="24" t="e">
        <f>_xlfn._xlws.FILTER(#REF!,#REF!&amp;#REF!&amp;#REF!&amp;#REF!=C322&amp;F322&amp;I322&amp;J322,"未发货")</f>
        <v>#REF!</v>
      </c>
      <c r="I322" s="28" t="e">
        <f>VLOOKUP(B322,辅助信息!E:I,3,FALSE)</f>
        <v>#N/A</v>
      </c>
      <c r="J322" s="28" t="e">
        <f>VLOOKUP(B322,辅助信息!E:I,4,FALSE)</f>
        <v>#N/A</v>
      </c>
      <c r="K322" s="67" t="e">
        <f>VLOOKUP(J322,辅助信息!H:I,2,FALSE)</f>
        <v>#N/A</v>
      </c>
      <c r="L322" s="66"/>
      <c r="M322" s="79">
        <v>45703</v>
      </c>
      <c r="N322" s="79"/>
      <c r="O322" s="49">
        <f ca="1" t="shared" si="0"/>
        <v>0</v>
      </c>
      <c r="P322" s="49">
        <f ca="1" t="shared" si="1"/>
        <v>247</v>
      </c>
      <c r="Q322" s="15" t="e">
        <f>VLOOKUP(B322,辅助信息!E:M,9,FALSE)</f>
        <v>#N/A</v>
      </c>
    </row>
    <row r="323" s="15" customFormat="1" hidden="1" spans="2:17">
      <c r="B323" s="28" t="s">
        <v>80</v>
      </c>
      <c r="C323" s="58">
        <v>45700</v>
      </c>
      <c r="D323" s="28" t="e">
        <f>VLOOKUP(B323,辅助信息!E:K,7,FALSE)</f>
        <v>#N/A</v>
      </c>
      <c r="E323" s="28" t="str">
        <f>VLOOKUP(F323,辅助信息!A:B,2,FALSE)</f>
        <v>螺纹钢</v>
      </c>
      <c r="F323" s="28" t="s">
        <v>32</v>
      </c>
      <c r="G323" s="24">
        <v>12</v>
      </c>
      <c r="H323" s="24" t="e">
        <f>_xlfn._xlws.FILTER(#REF!,#REF!&amp;#REF!&amp;#REF!&amp;#REF!=C323&amp;F323&amp;I323&amp;J323,"未发货")</f>
        <v>#REF!</v>
      </c>
      <c r="I323" s="28" t="e">
        <f>VLOOKUP(B323,辅助信息!E:I,3,FALSE)</f>
        <v>#N/A</v>
      </c>
      <c r="J323" s="28" t="e">
        <f>VLOOKUP(B323,辅助信息!E:I,4,FALSE)</f>
        <v>#N/A</v>
      </c>
      <c r="K323" s="67" t="e">
        <f>VLOOKUP(J323,辅助信息!H:I,2,FALSE)</f>
        <v>#N/A</v>
      </c>
      <c r="L323" s="66"/>
      <c r="M323" s="79">
        <v>45703</v>
      </c>
      <c r="N323" s="79"/>
      <c r="O323" s="49">
        <f ca="1" t="shared" si="0"/>
        <v>0</v>
      </c>
      <c r="P323" s="49">
        <f ca="1" t="shared" si="1"/>
        <v>247</v>
      </c>
      <c r="Q323" s="15" t="e">
        <f>VLOOKUP(B323,辅助信息!E:M,9,FALSE)</f>
        <v>#N/A</v>
      </c>
    </row>
    <row r="324" s="15" customFormat="1" hidden="1" spans="2:17">
      <c r="B324" s="28" t="s">
        <v>80</v>
      </c>
      <c r="C324" s="58">
        <v>45700</v>
      </c>
      <c r="D324" s="28" t="e">
        <f>VLOOKUP(B324,辅助信息!E:K,7,FALSE)</f>
        <v>#N/A</v>
      </c>
      <c r="E324" s="28" t="str">
        <f>VLOOKUP(F324,辅助信息!A:B,2,FALSE)</f>
        <v>螺纹钢</v>
      </c>
      <c r="F324" s="28" t="s">
        <v>30</v>
      </c>
      <c r="G324" s="24">
        <v>12</v>
      </c>
      <c r="H324" s="24" t="e">
        <f>_xlfn._xlws.FILTER(#REF!,#REF!&amp;#REF!&amp;#REF!&amp;#REF!=C324&amp;F324&amp;I324&amp;J324,"未发货")</f>
        <v>#REF!</v>
      </c>
      <c r="I324" s="28" t="e">
        <f>VLOOKUP(B324,辅助信息!E:I,3,FALSE)</f>
        <v>#N/A</v>
      </c>
      <c r="J324" s="28" t="e">
        <f>VLOOKUP(B324,辅助信息!E:I,4,FALSE)</f>
        <v>#N/A</v>
      </c>
      <c r="K324" s="67" t="e">
        <f>VLOOKUP(J324,辅助信息!H:I,2,FALSE)</f>
        <v>#N/A</v>
      </c>
      <c r="L324" s="66"/>
      <c r="M324" s="79">
        <v>45703</v>
      </c>
      <c r="N324" s="79"/>
      <c r="O324" s="49">
        <f ca="1" t="shared" si="0"/>
        <v>0</v>
      </c>
      <c r="P324" s="49">
        <f ca="1" t="shared" si="1"/>
        <v>247</v>
      </c>
      <c r="Q324" s="15" t="e">
        <f>VLOOKUP(B324,辅助信息!E:M,9,FALSE)</f>
        <v>#N/A</v>
      </c>
    </row>
    <row r="325" s="15" customFormat="1" hidden="1" spans="2:17">
      <c r="B325" s="28" t="s">
        <v>80</v>
      </c>
      <c r="C325" s="58">
        <v>45700</v>
      </c>
      <c r="D325" s="28" t="e">
        <f>VLOOKUP(B325,辅助信息!E:K,7,FALSE)</f>
        <v>#N/A</v>
      </c>
      <c r="E325" s="28" t="str">
        <f>VLOOKUP(F325,辅助信息!A:B,2,FALSE)</f>
        <v>螺纹钢</v>
      </c>
      <c r="F325" s="28" t="s">
        <v>33</v>
      </c>
      <c r="G325" s="24">
        <v>6</v>
      </c>
      <c r="H325" s="24" t="e">
        <f>_xlfn._xlws.FILTER(#REF!,#REF!&amp;#REF!&amp;#REF!&amp;#REF!=C325&amp;F325&amp;I325&amp;J325,"未发货")</f>
        <v>#REF!</v>
      </c>
      <c r="I325" s="28" t="e">
        <f>VLOOKUP(B325,辅助信息!E:I,3,FALSE)</f>
        <v>#N/A</v>
      </c>
      <c r="J325" s="28" t="e">
        <f>VLOOKUP(B325,辅助信息!E:I,4,FALSE)</f>
        <v>#N/A</v>
      </c>
      <c r="K325" s="67" t="e">
        <f>VLOOKUP(J325,辅助信息!H:I,2,FALSE)</f>
        <v>#N/A</v>
      </c>
      <c r="L325" s="66"/>
      <c r="M325" s="79">
        <v>45703</v>
      </c>
      <c r="N325" s="79"/>
      <c r="O325" s="49">
        <f ca="1" t="shared" si="0"/>
        <v>0</v>
      </c>
      <c r="P325" s="49">
        <f ca="1" t="shared" si="1"/>
        <v>247</v>
      </c>
      <c r="Q325" s="15" t="e">
        <f>VLOOKUP(B325,辅助信息!E:M,9,FALSE)</f>
        <v>#N/A</v>
      </c>
    </row>
    <row r="326" s="15" customFormat="1" hidden="1" spans="2:17">
      <c r="B326" s="28" t="s">
        <v>80</v>
      </c>
      <c r="C326" s="58">
        <v>45700</v>
      </c>
      <c r="D326" s="28" t="e">
        <f>VLOOKUP(B326,辅助信息!E:K,7,FALSE)</f>
        <v>#N/A</v>
      </c>
      <c r="E326" s="28" t="str">
        <f>VLOOKUP(F326,辅助信息!A:B,2,FALSE)</f>
        <v>螺纹钢</v>
      </c>
      <c r="F326" s="28" t="s">
        <v>28</v>
      </c>
      <c r="G326" s="24">
        <v>6</v>
      </c>
      <c r="H326" s="24" t="e">
        <f>_xlfn._xlws.FILTER(#REF!,#REF!&amp;#REF!&amp;#REF!&amp;#REF!=C326&amp;F326&amp;I326&amp;J326,"未发货")</f>
        <v>#REF!</v>
      </c>
      <c r="I326" s="28" t="e">
        <f>VLOOKUP(B326,辅助信息!E:I,3,FALSE)</f>
        <v>#N/A</v>
      </c>
      <c r="J326" s="28" t="e">
        <f>VLOOKUP(B326,辅助信息!E:I,4,FALSE)</f>
        <v>#N/A</v>
      </c>
      <c r="K326" s="67" t="e">
        <f>VLOOKUP(J326,辅助信息!H:I,2,FALSE)</f>
        <v>#N/A</v>
      </c>
      <c r="L326" s="66"/>
      <c r="M326" s="79">
        <v>45703</v>
      </c>
      <c r="N326" s="79"/>
      <c r="O326" s="49">
        <f ca="1" t="shared" si="0"/>
        <v>0</v>
      </c>
      <c r="P326" s="49">
        <f ca="1" t="shared" si="1"/>
        <v>247</v>
      </c>
      <c r="Q326" s="15" t="e">
        <f>VLOOKUP(B326,辅助信息!E:M,9,FALSE)</f>
        <v>#N/A</v>
      </c>
    </row>
    <row r="327" s="15" customFormat="1" hidden="1" spans="2:17">
      <c r="B327" s="28" t="s">
        <v>80</v>
      </c>
      <c r="C327" s="58">
        <v>45700</v>
      </c>
      <c r="D327" s="28" t="e">
        <f>VLOOKUP(B327,辅助信息!E:K,7,FALSE)</f>
        <v>#N/A</v>
      </c>
      <c r="E327" s="28" t="str">
        <f>VLOOKUP(F327,辅助信息!A:B,2,FALSE)</f>
        <v>螺纹钢</v>
      </c>
      <c r="F327" s="28" t="s">
        <v>18</v>
      </c>
      <c r="G327" s="24">
        <v>6</v>
      </c>
      <c r="H327" s="24" t="e">
        <f>_xlfn._xlws.FILTER(#REF!,#REF!&amp;#REF!&amp;#REF!&amp;#REF!=C327&amp;F327&amp;I327&amp;J327,"未发货")</f>
        <v>#REF!</v>
      </c>
      <c r="I327" s="28" t="e">
        <f>VLOOKUP(B327,辅助信息!E:I,3,FALSE)</f>
        <v>#N/A</v>
      </c>
      <c r="J327" s="28" t="e">
        <f>VLOOKUP(B327,辅助信息!E:I,4,FALSE)</f>
        <v>#N/A</v>
      </c>
      <c r="K327" s="67" t="e">
        <f>VLOOKUP(J327,辅助信息!H:I,2,FALSE)</f>
        <v>#N/A</v>
      </c>
      <c r="L327" s="64"/>
      <c r="M327" s="79">
        <v>45703</v>
      </c>
      <c r="N327" s="79"/>
      <c r="O327" s="49">
        <f ca="1" t="shared" si="0"/>
        <v>0</v>
      </c>
      <c r="P327" s="49">
        <f ca="1" t="shared" si="1"/>
        <v>247</v>
      </c>
      <c r="Q327" s="15" t="e">
        <f>VLOOKUP(B327,辅助信息!E:M,9,FALSE)</f>
        <v>#N/A</v>
      </c>
    </row>
    <row r="328" s="15" customFormat="1" hidden="1" spans="2:17">
      <c r="B328" s="28" t="s">
        <v>73</v>
      </c>
      <c r="C328" s="58">
        <v>45700</v>
      </c>
      <c r="D328" s="28" t="str">
        <f>VLOOKUP(B328,辅助信息!E:K,7,FALSE)</f>
        <v>JWDDCD2025051000019</v>
      </c>
      <c r="E328" s="28" t="str">
        <f>VLOOKUP(F328,辅助信息!A:B,2,FALSE)</f>
        <v>盘螺</v>
      </c>
      <c r="F328" s="28" t="s">
        <v>40</v>
      </c>
      <c r="G328" s="24">
        <v>45</v>
      </c>
      <c r="H328" s="24" t="e">
        <f>_xlfn._xlws.FILTER(#REF!,#REF!&amp;#REF!&amp;#REF!&amp;#REF!=C328&amp;F328&amp;I328&amp;J328,"未发货")</f>
        <v>#REF!</v>
      </c>
      <c r="I328" s="28" t="str">
        <f>VLOOKUP(B328,辅助信息!E:I,3,FALSE)</f>
        <v>(五冶钢构医学科学产业园建设项目房建三部-一标（7-1）)四川省南充市顺庆区搬罾街道学府大道二段</v>
      </c>
      <c r="J328" s="28" t="str">
        <f>VLOOKUP(B328,辅助信息!E:I,4,FALSE)</f>
        <v>郑林</v>
      </c>
      <c r="K328" s="67">
        <f>VLOOKUP(J328,辅助信息!H:I,2,FALSE)</f>
        <v>18349955455</v>
      </c>
      <c r="L328" s="31" t="str">
        <f>VLOOKUP(B328,辅助信息!E:J,6,FALSE)</f>
        <v>送货单：送货单位：南充思临新材料科技有限公司,收货单位：五冶集团川北(南充)建设有限公司,项目名称：南充医学科学产业园,送货车型13米,装货前联系收货人核实到场规格</v>
      </c>
      <c r="M328" s="79">
        <v>45703</v>
      </c>
      <c r="N328" s="79"/>
      <c r="O328" s="49">
        <f ca="1" t="shared" si="0"/>
        <v>0</v>
      </c>
      <c r="P328" s="49">
        <f ca="1" t="shared" si="1"/>
        <v>247</v>
      </c>
      <c r="Q328" s="15" t="str">
        <f>VLOOKUP(B328,辅助信息!E:M,9,FALSE)</f>
        <v>ZTWM-CDGS-XS-2024-0248-五冶钢构-南充市医学院项目</v>
      </c>
    </row>
    <row r="329" s="15" customFormat="1" hidden="1" spans="2:17">
      <c r="B329" s="28" t="s">
        <v>73</v>
      </c>
      <c r="C329" s="58">
        <v>45700</v>
      </c>
      <c r="D329" s="28" t="str">
        <f>VLOOKUP(B329,辅助信息!E:K,7,FALSE)</f>
        <v>JWDDCD2025051000019</v>
      </c>
      <c r="E329" s="28" t="str">
        <f>VLOOKUP(F329,辅助信息!A:B,2,FALSE)</f>
        <v>盘螺</v>
      </c>
      <c r="F329" s="28" t="s">
        <v>41</v>
      </c>
      <c r="G329" s="24">
        <v>27</v>
      </c>
      <c r="H329" s="24" t="e">
        <f>_xlfn._xlws.FILTER(#REF!,#REF!&amp;#REF!&amp;#REF!&amp;#REF!=C329&amp;F329&amp;I329&amp;J329,"未发货")</f>
        <v>#REF!</v>
      </c>
      <c r="I329" s="28" t="str">
        <f>VLOOKUP(B329,辅助信息!E:I,3,FALSE)</f>
        <v>(五冶钢构医学科学产业园建设项目房建三部-一标（7-1）)四川省南充市顺庆区搬罾街道学府大道二段</v>
      </c>
      <c r="J329" s="28" t="str">
        <f>VLOOKUP(B329,辅助信息!E:I,4,FALSE)</f>
        <v>郑林</v>
      </c>
      <c r="K329" s="67">
        <f>VLOOKUP(J329,辅助信息!H:I,2,FALSE)</f>
        <v>18349955455</v>
      </c>
      <c r="L329" s="66"/>
      <c r="M329" s="79">
        <v>45703</v>
      </c>
      <c r="N329" s="79"/>
      <c r="O329" s="49">
        <f ca="1" t="shared" si="0"/>
        <v>0</v>
      </c>
      <c r="P329" s="49">
        <f ca="1" t="shared" si="1"/>
        <v>247</v>
      </c>
      <c r="Q329" s="15" t="str">
        <f>VLOOKUP(B329,辅助信息!E:M,9,FALSE)</f>
        <v>ZTWM-CDGS-XS-2024-0248-五冶钢构-南充市医学院项目</v>
      </c>
    </row>
    <row r="330" s="15" customFormat="1" hidden="1" spans="2:17">
      <c r="B330" s="28" t="s">
        <v>73</v>
      </c>
      <c r="C330" s="58">
        <v>45700</v>
      </c>
      <c r="D330" s="28" t="str">
        <f>VLOOKUP(B330,辅助信息!E:K,7,FALSE)</f>
        <v>JWDDCD2025051000019</v>
      </c>
      <c r="E330" s="28" t="str">
        <f>VLOOKUP(F330,辅助信息!A:B,2,FALSE)</f>
        <v>盘螺</v>
      </c>
      <c r="F330" s="28" t="s">
        <v>26</v>
      </c>
      <c r="G330" s="24">
        <v>33</v>
      </c>
      <c r="H330" s="24" t="e">
        <f>_xlfn._xlws.FILTER(#REF!,#REF!&amp;#REF!&amp;#REF!&amp;#REF!=C330&amp;F330&amp;I330&amp;J330,"未发货")</f>
        <v>#REF!</v>
      </c>
      <c r="I330" s="28" t="str">
        <f>VLOOKUP(B330,辅助信息!E:I,3,FALSE)</f>
        <v>(五冶钢构医学科学产业园建设项目房建三部-一标（7-1）)四川省南充市顺庆区搬罾街道学府大道二段</v>
      </c>
      <c r="J330" s="28" t="str">
        <f>VLOOKUP(B330,辅助信息!E:I,4,FALSE)</f>
        <v>郑林</v>
      </c>
      <c r="K330" s="67">
        <f>VLOOKUP(J330,辅助信息!H:I,2,FALSE)</f>
        <v>18349955455</v>
      </c>
      <c r="L330" s="66"/>
      <c r="M330" s="79">
        <v>45703</v>
      </c>
      <c r="N330" s="79"/>
      <c r="O330" s="49">
        <f ca="1" t="shared" si="0"/>
        <v>0</v>
      </c>
      <c r="P330" s="49">
        <f ca="1" t="shared" si="1"/>
        <v>247</v>
      </c>
      <c r="Q330" s="15" t="str">
        <f>VLOOKUP(B330,辅助信息!E:M,9,FALSE)</f>
        <v>ZTWM-CDGS-XS-2024-0248-五冶钢构-南充市医学院项目</v>
      </c>
    </row>
    <row r="331" s="15" customFormat="1" hidden="1" spans="2:17">
      <c r="B331" s="28" t="s">
        <v>73</v>
      </c>
      <c r="C331" s="58">
        <v>45700</v>
      </c>
      <c r="D331" s="28" t="str">
        <f>VLOOKUP(B331,辅助信息!E:K,7,FALSE)</f>
        <v>JWDDCD2025051000019</v>
      </c>
      <c r="E331" s="28" t="str">
        <f>VLOOKUP(F331,辅助信息!A:B,2,FALSE)</f>
        <v>螺纹钢</v>
      </c>
      <c r="F331" s="28" t="s">
        <v>22</v>
      </c>
      <c r="G331" s="24">
        <v>35</v>
      </c>
      <c r="H331" s="24" t="e">
        <f>_xlfn._xlws.FILTER(#REF!,#REF!&amp;#REF!&amp;#REF!&amp;#REF!=C331&amp;F331&amp;I331&amp;J331,"未发货")</f>
        <v>#REF!</v>
      </c>
      <c r="I331" s="28" t="str">
        <f>VLOOKUP(B331,辅助信息!E:I,3,FALSE)</f>
        <v>(五冶钢构医学科学产业园建设项目房建三部-一标（7-1）)四川省南充市顺庆区搬罾街道学府大道二段</v>
      </c>
      <c r="J331" s="28" t="str">
        <f>VLOOKUP(B331,辅助信息!E:I,4,FALSE)</f>
        <v>郑林</v>
      </c>
      <c r="K331" s="67">
        <f>VLOOKUP(J331,辅助信息!H:I,2,FALSE)</f>
        <v>18349955455</v>
      </c>
      <c r="L331" s="64"/>
      <c r="M331" s="79">
        <v>45703</v>
      </c>
      <c r="N331" s="79"/>
      <c r="O331" s="49">
        <f ca="1" t="shared" si="0"/>
        <v>0</v>
      </c>
      <c r="P331" s="49">
        <f ca="1" t="shared" si="1"/>
        <v>247</v>
      </c>
      <c r="Q331" s="15" t="str">
        <f>VLOOKUP(B331,辅助信息!E:M,9,FALSE)</f>
        <v>ZTWM-CDGS-XS-2024-0248-五冶钢构-南充市医学院项目</v>
      </c>
    </row>
    <row r="332" s="15" customFormat="1" hidden="1" spans="2:17">
      <c r="B332" s="28" t="s">
        <v>44</v>
      </c>
      <c r="C332" s="58">
        <v>45700</v>
      </c>
      <c r="D332" s="28" t="str">
        <f>VLOOKUP(B332,辅助信息!E:K,7,FALSE)</f>
        <v>JWDDCD2025060600053</v>
      </c>
      <c r="E332" s="28" t="str">
        <f>VLOOKUP(F332,辅助信息!A:B,2,FALSE)</f>
        <v>盘螺</v>
      </c>
      <c r="F332" s="28" t="s">
        <v>49</v>
      </c>
      <c r="G332" s="24">
        <v>10</v>
      </c>
      <c r="H332" s="24" t="e">
        <f>_xlfn._xlws.FILTER(#REF!,#REF!&amp;#REF!&amp;#REF!&amp;#REF!=C332&amp;F332&amp;I332&amp;J332,"未发货")</f>
        <v>#REF!</v>
      </c>
      <c r="I332" s="28" t="str">
        <f>VLOOKUP(B332,辅助信息!E:I,3,FALSE)</f>
        <v>（华西酒城南）成都市武侯区火车南站西路8号酒城南项目</v>
      </c>
      <c r="J332" s="28" t="str">
        <f>VLOOKUP(B332,辅助信息!E:I,4,FALSE)</f>
        <v>龙耀宇</v>
      </c>
      <c r="K332" s="67">
        <f>VLOOKUP(J332,辅助信息!H:I,2,FALSE)</f>
        <v>18384145895</v>
      </c>
      <c r="L332" s="31" t="str">
        <f>VLOOKUP(B332,辅助信息!E:J,6,FALSE)</f>
        <v>对方卸车</v>
      </c>
      <c r="M332" s="79">
        <v>45702</v>
      </c>
      <c r="N332" s="79"/>
      <c r="O332" s="49">
        <f ca="1" t="shared" si="0"/>
        <v>0</v>
      </c>
      <c r="P332" s="49">
        <f ca="1" t="shared" si="1"/>
        <v>248</v>
      </c>
      <c r="Q332" s="15" t="str">
        <f>VLOOKUP(B332,辅助信息!E:M,9,FALSE)</f>
        <v>ZTWM-CDGS-XS-2024-0189-华西集采-酒城南项目</v>
      </c>
    </row>
    <row r="333" s="15" customFormat="1" hidden="1" spans="2:17">
      <c r="B333" s="28" t="s">
        <v>44</v>
      </c>
      <c r="C333" s="58">
        <v>45700</v>
      </c>
      <c r="D333" s="28" t="str">
        <f>VLOOKUP(B333,辅助信息!E:K,7,FALSE)</f>
        <v>JWDDCD2025060600053</v>
      </c>
      <c r="E333" s="28" t="str">
        <f>VLOOKUP(F333,辅助信息!A:B,2,FALSE)</f>
        <v>盘螺</v>
      </c>
      <c r="F333" s="28" t="s">
        <v>40</v>
      </c>
      <c r="G333" s="24">
        <v>42</v>
      </c>
      <c r="H333" s="24" t="e">
        <f>_xlfn._xlws.FILTER(#REF!,#REF!&amp;#REF!&amp;#REF!&amp;#REF!=C333&amp;F333&amp;I333&amp;J333,"未发货")</f>
        <v>#REF!</v>
      </c>
      <c r="I333" s="28" t="str">
        <f>VLOOKUP(B333,辅助信息!E:I,3,FALSE)</f>
        <v>（华西酒城南）成都市武侯区火车南站西路8号酒城南项目</v>
      </c>
      <c r="J333" s="28" t="str">
        <f>VLOOKUP(B333,辅助信息!E:I,4,FALSE)</f>
        <v>龙耀宇</v>
      </c>
      <c r="K333" s="67">
        <f>VLOOKUP(J333,辅助信息!H:I,2,FALSE)</f>
        <v>18384145895</v>
      </c>
      <c r="L333" s="66"/>
      <c r="M333" s="79">
        <v>45702</v>
      </c>
      <c r="N333" s="79"/>
      <c r="O333" s="49">
        <f ca="1" t="shared" si="0"/>
        <v>0</v>
      </c>
      <c r="P333" s="49">
        <f ca="1" t="shared" si="1"/>
        <v>248</v>
      </c>
      <c r="Q333" s="15" t="str">
        <f>VLOOKUP(B333,辅助信息!E:M,9,FALSE)</f>
        <v>ZTWM-CDGS-XS-2024-0189-华西集采-酒城南项目</v>
      </c>
    </row>
    <row r="334" s="15" customFormat="1" hidden="1" spans="2:17">
      <c r="B334" s="28" t="s">
        <v>44</v>
      </c>
      <c r="C334" s="58">
        <v>45700</v>
      </c>
      <c r="D334" s="28" t="str">
        <f>VLOOKUP(B334,辅助信息!E:K,7,FALSE)</f>
        <v>JWDDCD2025060600053</v>
      </c>
      <c r="E334" s="28" t="str">
        <f>VLOOKUP(F334,辅助信息!A:B,2,FALSE)</f>
        <v>盘螺</v>
      </c>
      <c r="F334" s="28" t="s">
        <v>41</v>
      </c>
      <c r="G334" s="24">
        <v>9</v>
      </c>
      <c r="H334" s="24" t="e">
        <f>_xlfn._xlws.FILTER(#REF!,#REF!&amp;#REF!&amp;#REF!&amp;#REF!=C334&amp;F334&amp;I334&amp;J334,"未发货")</f>
        <v>#REF!</v>
      </c>
      <c r="I334" s="28" t="str">
        <f>VLOOKUP(B334,辅助信息!E:I,3,FALSE)</f>
        <v>（华西酒城南）成都市武侯区火车南站西路8号酒城南项目</v>
      </c>
      <c r="J334" s="28" t="str">
        <f>VLOOKUP(B334,辅助信息!E:I,4,FALSE)</f>
        <v>龙耀宇</v>
      </c>
      <c r="K334" s="67">
        <f>VLOOKUP(J334,辅助信息!H:I,2,FALSE)</f>
        <v>18384145895</v>
      </c>
      <c r="L334" s="66"/>
      <c r="M334" s="79">
        <v>45702</v>
      </c>
      <c r="N334" s="79"/>
      <c r="O334" s="49">
        <f ca="1" t="shared" si="0"/>
        <v>0</v>
      </c>
      <c r="P334" s="49">
        <f ca="1" t="shared" si="1"/>
        <v>248</v>
      </c>
      <c r="Q334" s="15" t="str">
        <f>VLOOKUP(B334,辅助信息!E:M,9,FALSE)</f>
        <v>ZTWM-CDGS-XS-2024-0189-华西集采-酒城南项目</v>
      </c>
    </row>
    <row r="335" s="15" customFormat="1" hidden="1" spans="2:17">
      <c r="B335" s="28" t="s">
        <v>44</v>
      </c>
      <c r="C335" s="58">
        <v>45700</v>
      </c>
      <c r="D335" s="28" t="str">
        <f>VLOOKUP(B335,辅助信息!E:K,7,FALSE)</f>
        <v>JWDDCD2025060600053</v>
      </c>
      <c r="E335" s="28" t="str">
        <f>VLOOKUP(F335,辅助信息!A:B,2,FALSE)</f>
        <v>盘螺</v>
      </c>
      <c r="F335" s="28" t="s">
        <v>26</v>
      </c>
      <c r="G335" s="24">
        <v>10</v>
      </c>
      <c r="H335" s="24" t="e">
        <f>_xlfn._xlws.FILTER(#REF!,#REF!&amp;#REF!&amp;#REF!&amp;#REF!=C335&amp;F335&amp;I335&amp;J335,"未发货")</f>
        <v>#REF!</v>
      </c>
      <c r="I335" s="28" t="str">
        <f>VLOOKUP(B335,辅助信息!E:I,3,FALSE)</f>
        <v>（华西酒城南）成都市武侯区火车南站西路8号酒城南项目</v>
      </c>
      <c r="J335" s="28" t="str">
        <f>VLOOKUP(B335,辅助信息!E:I,4,FALSE)</f>
        <v>龙耀宇</v>
      </c>
      <c r="K335" s="67">
        <f>VLOOKUP(J335,辅助信息!H:I,2,FALSE)</f>
        <v>18384145895</v>
      </c>
      <c r="L335" s="64"/>
      <c r="M335" s="79">
        <v>45702</v>
      </c>
      <c r="N335" s="79"/>
      <c r="O335" s="49">
        <f ca="1" t="shared" si="0"/>
        <v>0</v>
      </c>
      <c r="P335" s="49">
        <f ca="1" t="shared" si="1"/>
        <v>248</v>
      </c>
      <c r="Q335" s="15" t="str">
        <f>VLOOKUP(B335,辅助信息!E:M,9,FALSE)</f>
        <v>ZTWM-CDGS-XS-2024-0189-华西集采-酒城南项目</v>
      </c>
    </row>
    <row r="336" s="15" customFormat="1" hidden="1" spans="2:17">
      <c r="B336" s="28" t="s">
        <v>80</v>
      </c>
      <c r="C336" s="58">
        <v>45701</v>
      </c>
      <c r="D336" s="28" t="e">
        <f>VLOOKUP(B336,辅助信息!E:K,7,FALSE)</f>
        <v>#N/A</v>
      </c>
      <c r="E336" s="28" t="str">
        <f>VLOOKUP(F336,辅助信息!A:B,2,FALSE)</f>
        <v>盘螺</v>
      </c>
      <c r="F336" s="28" t="s">
        <v>49</v>
      </c>
      <c r="G336" s="24">
        <v>7.5</v>
      </c>
      <c r="H336" s="24" t="e">
        <f>_xlfn._xlws.FILTER(#REF!,#REF!&amp;#REF!&amp;#REF!&amp;#REF!=C336&amp;F336&amp;I336&amp;J336,"未发货")</f>
        <v>#REF!</v>
      </c>
      <c r="I336" s="28" t="e">
        <f>VLOOKUP(B336,辅助信息!E:I,3,FALSE)</f>
        <v>#N/A</v>
      </c>
      <c r="J336" s="28" t="e">
        <f>VLOOKUP(B336,辅助信息!E:I,4,FALSE)</f>
        <v>#N/A</v>
      </c>
      <c r="K336" s="28" t="e">
        <f>VLOOKUP(J336,辅助信息!H:I,2,FALSE)</f>
        <v>#N/A</v>
      </c>
      <c r="L336" s="31" t="e">
        <f>VLOOKUP(B336,辅助信息!E:J,6,FALSE)</f>
        <v>#N/A</v>
      </c>
      <c r="M336" s="79">
        <v>45703</v>
      </c>
      <c r="N336" s="79"/>
      <c r="O336" s="49">
        <f ca="1" t="shared" si="0"/>
        <v>0</v>
      </c>
      <c r="P336" s="49">
        <f ca="1" t="shared" si="1"/>
        <v>247</v>
      </c>
      <c r="Q336" s="15" t="e">
        <f>VLOOKUP(B336,辅助信息!E:M,9,FALSE)</f>
        <v>#N/A</v>
      </c>
    </row>
    <row r="337" s="15" customFormat="1" hidden="1" spans="2:17">
      <c r="B337" s="28" t="s">
        <v>80</v>
      </c>
      <c r="C337" s="58">
        <v>45701</v>
      </c>
      <c r="D337" s="28" t="e">
        <f>VLOOKUP(B337,辅助信息!E:K,7,FALSE)</f>
        <v>#N/A</v>
      </c>
      <c r="E337" s="28" t="str">
        <f>VLOOKUP(F337,辅助信息!A:B,2,FALSE)</f>
        <v>盘螺</v>
      </c>
      <c r="F337" s="28" t="s">
        <v>40</v>
      </c>
      <c r="G337" s="24">
        <v>15</v>
      </c>
      <c r="H337" s="24" t="e">
        <f>_xlfn._xlws.FILTER(#REF!,#REF!&amp;#REF!&amp;#REF!&amp;#REF!=C337&amp;F337&amp;I337&amp;J337,"未发货")</f>
        <v>#REF!</v>
      </c>
      <c r="I337" s="28" t="e">
        <f>VLOOKUP(B337,辅助信息!E:I,3,FALSE)</f>
        <v>#N/A</v>
      </c>
      <c r="J337" s="28" t="e">
        <f>VLOOKUP(B337,辅助信息!E:I,4,FALSE)</f>
        <v>#N/A</v>
      </c>
      <c r="K337" s="28" t="e">
        <f>VLOOKUP(J337,辅助信息!H:I,2,FALSE)</f>
        <v>#N/A</v>
      </c>
      <c r="L337" s="66"/>
      <c r="M337" s="79">
        <v>45703</v>
      </c>
      <c r="N337" s="79"/>
      <c r="O337" s="49">
        <f ca="1" t="shared" si="0"/>
        <v>0</v>
      </c>
      <c r="P337" s="49">
        <f ca="1" t="shared" si="1"/>
        <v>247</v>
      </c>
      <c r="Q337" s="15" t="e">
        <f>VLOOKUP(B337,辅助信息!E:M,9,FALSE)</f>
        <v>#N/A</v>
      </c>
    </row>
    <row r="338" s="15" customFormat="1" hidden="1" spans="2:17">
      <c r="B338" s="28" t="s">
        <v>80</v>
      </c>
      <c r="C338" s="58">
        <v>45701</v>
      </c>
      <c r="D338" s="28" t="e">
        <f>VLOOKUP(B338,辅助信息!E:K,7,FALSE)</f>
        <v>#N/A</v>
      </c>
      <c r="E338" s="28" t="str">
        <f>VLOOKUP(F338,辅助信息!A:B,2,FALSE)</f>
        <v>螺纹钢</v>
      </c>
      <c r="F338" s="28" t="s">
        <v>30</v>
      </c>
      <c r="G338" s="24">
        <v>12</v>
      </c>
      <c r="H338" s="24" t="e">
        <f>_xlfn._xlws.FILTER(#REF!,#REF!&amp;#REF!&amp;#REF!&amp;#REF!=C338&amp;F338&amp;I338&amp;J338,"未发货")</f>
        <v>#REF!</v>
      </c>
      <c r="I338" s="28" t="e">
        <f>VLOOKUP(B338,辅助信息!E:I,3,FALSE)</f>
        <v>#N/A</v>
      </c>
      <c r="J338" s="28" t="e">
        <f>VLOOKUP(B338,辅助信息!E:I,4,FALSE)</f>
        <v>#N/A</v>
      </c>
      <c r="K338" s="28" t="e">
        <f>VLOOKUP(J338,辅助信息!H:I,2,FALSE)</f>
        <v>#N/A</v>
      </c>
      <c r="L338" s="64"/>
      <c r="M338" s="79">
        <v>45703</v>
      </c>
      <c r="N338" s="79"/>
      <c r="O338" s="49">
        <f ca="1" t="shared" si="0"/>
        <v>0</v>
      </c>
      <c r="P338" s="49">
        <f ca="1" t="shared" si="1"/>
        <v>247</v>
      </c>
      <c r="Q338" s="15" t="e">
        <f>VLOOKUP(B338,辅助信息!E:M,9,FALSE)</f>
        <v>#N/A</v>
      </c>
    </row>
    <row r="339" s="15" customFormat="1" hidden="1" spans="2:17">
      <c r="B339" s="28" t="s">
        <v>73</v>
      </c>
      <c r="C339" s="58">
        <v>45701</v>
      </c>
      <c r="D339" s="28" t="str">
        <f>VLOOKUP(B339,辅助信息!E:K,7,FALSE)</f>
        <v>JWDDCD2025051000019</v>
      </c>
      <c r="E339" s="28" t="str">
        <f>VLOOKUP(F339,辅助信息!A:B,2,FALSE)</f>
        <v>盘螺</v>
      </c>
      <c r="F339" s="28" t="s">
        <v>40</v>
      </c>
      <c r="G339" s="24">
        <v>45</v>
      </c>
      <c r="H339" s="24" t="e">
        <f>_xlfn._xlws.FILTER(#REF!,#REF!&amp;#REF!&amp;#REF!&amp;#REF!=C339&amp;F339&amp;I339&amp;J339,"未发货")</f>
        <v>#REF!</v>
      </c>
      <c r="I339" s="28" t="str">
        <f>VLOOKUP(B339,辅助信息!E:I,3,FALSE)</f>
        <v>(五冶钢构医学科学产业园建设项目房建三部-一标（7-1）)四川省南充市顺庆区搬罾街道学府大道二段</v>
      </c>
      <c r="J339" s="28" t="str">
        <f>VLOOKUP(B339,辅助信息!E:I,4,FALSE)</f>
        <v>郑林</v>
      </c>
      <c r="K339" s="28">
        <f>VLOOKUP(J339,辅助信息!H:I,2,FALSE)</f>
        <v>18349955455</v>
      </c>
      <c r="L339" s="31" t="str">
        <f>VLOOKUP(B339,辅助信息!E:J,6,FALSE)</f>
        <v>送货单：送货单位：南充思临新材料科技有限公司,收货单位：五冶集团川北(南充)建设有限公司,项目名称：南充医学科学产业园,送货车型13米,装货前联系收货人核实到场规格</v>
      </c>
      <c r="M339" s="79">
        <v>45703</v>
      </c>
      <c r="N339" s="79"/>
      <c r="O339" s="49">
        <f ca="1" t="shared" si="0"/>
        <v>0</v>
      </c>
      <c r="P339" s="49">
        <f ca="1" t="shared" si="1"/>
        <v>247</v>
      </c>
      <c r="Q339" s="15" t="str">
        <f>VLOOKUP(B339,辅助信息!E:M,9,FALSE)</f>
        <v>ZTWM-CDGS-XS-2024-0248-五冶钢构-南充市医学院项目</v>
      </c>
    </row>
    <row r="340" s="15" customFormat="1" hidden="1" spans="2:17">
      <c r="B340" s="28" t="s">
        <v>73</v>
      </c>
      <c r="C340" s="58">
        <v>45701</v>
      </c>
      <c r="D340" s="28" t="str">
        <f>VLOOKUP(B340,辅助信息!E:K,7,FALSE)</f>
        <v>JWDDCD2025051000019</v>
      </c>
      <c r="E340" s="28" t="str">
        <f>VLOOKUP(F340,辅助信息!A:B,2,FALSE)</f>
        <v>盘螺</v>
      </c>
      <c r="F340" s="28" t="s">
        <v>41</v>
      </c>
      <c r="G340" s="24">
        <v>7</v>
      </c>
      <c r="H340" s="24" t="e">
        <f>_xlfn._xlws.FILTER(#REF!,#REF!&amp;#REF!&amp;#REF!&amp;#REF!=C340&amp;F340&amp;I340&amp;J340,"未发货")</f>
        <v>#REF!</v>
      </c>
      <c r="I340" s="28" t="str">
        <f>VLOOKUP(B340,辅助信息!E:I,3,FALSE)</f>
        <v>(五冶钢构医学科学产业园建设项目房建三部-一标（7-1）)四川省南充市顺庆区搬罾街道学府大道二段</v>
      </c>
      <c r="J340" s="28" t="str">
        <f>VLOOKUP(B340,辅助信息!E:I,4,FALSE)</f>
        <v>郑林</v>
      </c>
      <c r="K340" s="28">
        <f>VLOOKUP(J340,辅助信息!H:I,2,FALSE)</f>
        <v>18349955455</v>
      </c>
      <c r="L340" s="66"/>
      <c r="M340" s="79">
        <v>45703</v>
      </c>
      <c r="N340" s="79"/>
      <c r="O340" s="49">
        <f ca="1" t="shared" si="0"/>
        <v>0</v>
      </c>
      <c r="P340" s="49">
        <f ca="1" t="shared" si="1"/>
        <v>247</v>
      </c>
      <c r="Q340" s="15" t="str">
        <f>VLOOKUP(B340,辅助信息!E:M,9,FALSE)</f>
        <v>ZTWM-CDGS-XS-2024-0248-五冶钢构-南充市医学院项目</v>
      </c>
    </row>
    <row r="341" s="15" customFormat="1" hidden="1" spans="2:17">
      <c r="B341" s="28" t="s">
        <v>73</v>
      </c>
      <c r="C341" s="58">
        <v>45701</v>
      </c>
      <c r="D341" s="28" t="str">
        <f>VLOOKUP(B341,辅助信息!E:K,7,FALSE)</f>
        <v>JWDDCD2025051000019</v>
      </c>
      <c r="E341" s="28" t="str">
        <f>VLOOKUP(F341,辅助信息!A:B,2,FALSE)</f>
        <v>盘螺</v>
      </c>
      <c r="F341" s="28" t="s">
        <v>26</v>
      </c>
      <c r="G341" s="24">
        <f>33-15</f>
        <v>18</v>
      </c>
      <c r="H341" s="24" t="e">
        <f>_xlfn._xlws.FILTER(#REF!,#REF!&amp;#REF!&amp;#REF!&amp;#REF!=C341&amp;F341&amp;I341&amp;J341,"未发货")</f>
        <v>#REF!</v>
      </c>
      <c r="I341" s="28" t="str">
        <f>VLOOKUP(B341,辅助信息!E:I,3,FALSE)</f>
        <v>(五冶钢构医学科学产业园建设项目房建三部-一标（7-1）)四川省南充市顺庆区搬罾街道学府大道二段</v>
      </c>
      <c r="J341" s="28" t="str">
        <f>VLOOKUP(B341,辅助信息!E:I,4,FALSE)</f>
        <v>郑林</v>
      </c>
      <c r="K341" s="28">
        <f>VLOOKUP(J341,辅助信息!H:I,2,FALSE)</f>
        <v>18349955455</v>
      </c>
      <c r="L341" s="64"/>
      <c r="M341" s="79">
        <v>45703</v>
      </c>
      <c r="N341" s="79"/>
      <c r="O341" s="49">
        <f ca="1" t="shared" si="0"/>
        <v>0</v>
      </c>
      <c r="P341" s="49">
        <f ca="1" t="shared" si="1"/>
        <v>247</v>
      </c>
      <c r="Q341" s="15" t="str">
        <f>VLOOKUP(B341,辅助信息!E:M,9,FALSE)</f>
        <v>ZTWM-CDGS-XS-2024-0248-五冶钢构-南充市医学院项目</v>
      </c>
    </row>
    <row r="342" s="15" customFormat="1" hidden="1" spans="2:17">
      <c r="B342" s="28" t="s">
        <v>44</v>
      </c>
      <c r="C342" s="58">
        <v>45701</v>
      </c>
      <c r="D342" s="28" t="str">
        <f>VLOOKUP(B342,辅助信息!E:K,7,FALSE)</f>
        <v>JWDDCD2025060600053</v>
      </c>
      <c r="E342" s="28" t="str">
        <f>VLOOKUP(F342,辅助信息!A:B,2,FALSE)</f>
        <v>盘螺</v>
      </c>
      <c r="F342" s="28" t="s">
        <v>49</v>
      </c>
      <c r="G342" s="24">
        <v>10</v>
      </c>
      <c r="H342" s="24" t="e">
        <f>_xlfn._xlws.FILTER(#REF!,#REF!&amp;#REF!&amp;#REF!&amp;#REF!=C342&amp;F342&amp;I342&amp;J342,"未发货")</f>
        <v>#REF!</v>
      </c>
      <c r="I342" s="28" t="str">
        <f>VLOOKUP(B342,辅助信息!E:I,3,FALSE)</f>
        <v>（华西酒城南）成都市武侯区火车南站西路8号酒城南项目</v>
      </c>
      <c r="J342" s="28" t="str">
        <f>VLOOKUP(B342,辅助信息!E:I,4,FALSE)</f>
        <v>龙耀宇</v>
      </c>
      <c r="K342" s="28">
        <f>VLOOKUP(J342,辅助信息!H:I,2,FALSE)</f>
        <v>18384145895</v>
      </c>
      <c r="L342" s="31" t="str">
        <f>VLOOKUP(B342,辅助信息!E:J,6,FALSE)</f>
        <v>对方卸车</v>
      </c>
      <c r="M342" s="79">
        <v>45702</v>
      </c>
      <c r="N342" s="79"/>
      <c r="O342" s="49">
        <f ca="1" t="shared" si="0"/>
        <v>0</v>
      </c>
      <c r="P342" s="49">
        <f ca="1" t="shared" si="1"/>
        <v>248</v>
      </c>
      <c r="Q342" s="15" t="str">
        <f>VLOOKUP(B342,辅助信息!E:M,9,FALSE)</f>
        <v>ZTWM-CDGS-XS-2024-0189-华西集采-酒城南项目</v>
      </c>
    </row>
    <row r="343" s="15" customFormat="1" hidden="1" spans="2:17">
      <c r="B343" s="28" t="s">
        <v>44</v>
      </c>
      <c r="C343" s="58">
        <v>45701</v>
      </c>
      <c r="D343" s="28" t="str">
        <f>VLOOKUP(B343,辅助信息!E:K,7,FALSE)</f>
        <v>JWDDCD2025060600053</v>
      </c>
      <c r="E343" s="28" t="str">
        <f>VLOOKUP(F343,辅助信息!A:B,2,FALSE)</f>
        <v>盘螺</v>
      </c>
      <c r="F343" s="28" t="s">
        <v>40</v>
      </c>
      <c r="G343" s="24">
        <v>42</v>
      </c>
      <c r="H343" s="24" t="e">
        <f>_xlfn._xlws.FILTER(#REF!,#REF!&amp;#REF!&amp;#REF!&amp;#REF!=C343&amp;F343&amp;I343&amp;J343,"未发货")</f>
        <v>#REF!</v>
      </c>
      <c r="I343" s="28" t="str">
        <f>VLOOKUP(B343,辅助信息!E:I,3,FALSE)</f>
        <v>（华西酒城南）成都市武侯区火车南站西路8号酒城南项目</v>
      </c>
      <c r="J343" s="28" t="str">
        <f>VLOOKUP(B343,辅助信息!E:I,4,FALSE)</f>
        <v>龙耀宇</v>
      </c>
      <c r="K343" s="28">
        <f>VLOOKUP(J343,辅助信息!H:I,2,FALSE)</f>
        <v>18384145895</v>
      </c>
      <c r="L343" s="66"/>
      <c r="M343" s="79">
        <v>45702</v>
      </c>
      <c r="N343" s="79"/>
      <c r="O343" s="49">
        <f ca="1" t="shared" si="0"/>
        <v>0</v>
      </c>
      <c r="P343" s="49">
        <f ca="1" t="shared" si="1"/>
        <v>248</v>
      </c>
      <c r="Q343" s="15" t="str">
        <f>VLOOKUP(B343,辅助信息!E:M,9,FALSE)</f>
        <v>ZTWM-CDGS-XS-2024-0189-华西集采-酒城南项目</v>
      </c>
    </row>
    <row r="344" s="15" customFormat="1" hidden="1" spans="2:17">
      <c r="B344" s="28" t="s">
        <v>44</v>
      </c>
      <c r="C344" s="58">
        <v>45701</v>
      </c>
      <c r="D344" s="28" t="str">
        <f>VLOOKUP(B344,辅助信息!E:K,7,FALSE)</f>
        <v>JWDDCD2025060600053</v>
      </c>
      <c r="E344" s="28" t="str">
        <f>VLOOKUP(F344,辅助信息!A:B,2,FALSE)</f>
        <v>盘螺</v>
      </c>
      <c r="F344" s="28" t="s">
        <v>41</v>
      </c>
      <c r="G344" s="24">
        <v>9</v>
      </c>
      <c r="H344" s="24" t="e">
        <f>_xlfn._xlws.FILTER(#REF!,#REF!&amp;#REF!&amp;#REF!&amp;#REF!=C344&amp;F344&amp;I344&amp;J344,"未发货")</f>
        <v>#REF!</v>
      </c>
      <c r="I344" s="28" t="str">
        <f>VLOOKUP(B344,辅助信息!E:I,3,FALSE)</f>
        <v>（华西酒城南）成都市武侯区火车南站西路8号酒城南项目</v>
      </c>
      <c r="J344" s="28" t="str">
        <f>VLOOKUP(B344,辅助信息!E:I,4,FALSE)</f>
        <v>龙耀宇</v>
      </c>
      <c r="K344" s="28">
        <f>VLOOKUP(J344,辅助信息!H:I,2,FALSE)</f>
        <v>18384145895</v>
      </c>
      <c r="L344" s="66"/>
      <c r="M344" s="79">
        <v>45702</v>
      </c>
      <c r="N344" s="79"/>
      <c r="O344" s="49">
        <f ca="1" t="shared" si="0"/>
        <v>0</v>
      </c>
      <c r="P344" s="49">
        <f ca="1" t="shared" si="1"/>
        <v>248</v>
      </c>
      <c r="Q344" s="15" t="str">
        <f>VLOOKUP(B344,辅助信息!E:M,9,FALSE)</f>
        <v>ZTWM-CDGS-XS-2024-0189-华西集采-酒城南项目</v>
      </c>
    </row>
    <row r="345" s="15" customFormat="1" hidden="1" spans="2:17">
      <c r="B345" s="28" t="s">
        <v>44</v>
      </c>
      <c r="C345" s="58">
        <v>45701</v>
      </c>
      <c r="D345" s="28" t="str">
        <f>VLOOKUP(B345,辅助信息!E:K,7,FALSE)</f>
        <v>JWDDCD2025060600053</v>
      </c>
      <c r="E345" s="28" t="str">
        <f>VLOOKUP(F345,辅助信息!A:B,2,FALSE)</f>
        <v>盘螺</v>
      </c>
      <c r="F345" s="28" t="s">
        <v>26</v>
      </c>
      <c r="G345" s="24">
        <v>10</v>
      </c>
      <c r="H345" s="24" t="e">
        <f>_xlfn._xlws.FILTER(#REF!,#REF!&amp;#REF!&amp;#REF!&amp;#REF!=C345&amp;F345&amp;I345&amp;J345,"未发货")</f>
        <v>#REF!</v>
      </c>
      <c r="I345" s="28" t="str">
        <f>VLOOKUP(B345,辅助信息!E:I,3,FALSE)</f>
        <v>（华西酒城南）成都市武侯区火车南站西路8号酒城南项目</v>
      </c>
      <c r="J345" s="28" t="str">
        <f>VLOOKUP(B345,辅助信息!E:I,4,FALSE)</f>
        <v>龙耀宇</v>
      </c>
      <c r="K345" s="28">
        <f>VLOOKUP(J345,辅助信息!H:I,2,FALSE)</f>
        <v>18384145895</v>
      </c>
      <c r="L345" s="64"/>
      <c r="M345" s="79">
        <v>45702</v>
      </c>
      <c r="N345" s="79"/>
      <c r="O345" s="49">
        <f ca="1" t="shared" si="0"/>
        <v>0</v>
      </c>
      <c r="P345" s="49">
        <f ca="1" t="shared" si="1"/>
        <v>248</v>
      </c>
      <c r="Q345" s="15" t="str">
        <f>VLOOKUP(B345,辅助信息!E:M,9,FALSE)</f>
        <v>ZTWM-CDGS-XS-2024-0189-华西集采-酒城南项目</v>
      </c>
    </row>
    <row r="346" ht="36" hidden="1" customHeight="1" spans="2:18">
      <c r="B346" s="28" t="s">
        <v>81</v>
      </c>
      <c r="C346" s="58">
        <v>45701</v>
      </c>
      <c r="D346" s="28" t="str">
        <f>VLOOKUP(B346,辅助信息!E:K,7,FALSE)</f>
        <v>JWDDCD2025060900080</v>
      </c>
      <c r="E346" s="28" t="str">
        <f>VLOOKUP(F346,辅助信息!A:B,2,FALSE)</f>
        <v>螺纹钢</v>
      </c>
      <c r="F346" s="28" t="s">
        <v>18</v>
      </c>
      <c r="G346" s="24">
        <v>35</v>
      </c>
      <c r="H346" s="24" t="e">
        <f>_xlfn._xlws.FILTER(#REF!,#REF!&amp;#REF!&amp;#REF!&amp;#REF!=C346&amp;F346&amp;I346&amp;J346,"未发货")</f>
        <v>#REF!</v>
      </c>
      <c r="I346" s="28" t="str">
        <f>VLOOKUP(B346,辅助信息!E:I,3,FALSE)</f>
        <v>（华西简阳西城嘉苑）四川省成都市简阳市简城街道高屋村</v>
      </c>
      <c r="J346" s="28" t="str">
        <f>VLOOKUP(B346,辅助信息!E:I,4,FALSE)</f>
        <v>张瀚镭</v>
      </c>
      <c r="K346" s="28">
        <f>VLOOKUP(J346,辅助信息!H:I,2,FALSE)</f>
        <v>15884666220</v>
      </c>
      <c r="L346" s="41" t="str">
        <f>VLOOKUP(B346,辅助信息!E:J,6,FALSE)</f>
        <v>优先威钢发货,我方卸车,新老国标钢厂不加价可直发，因陕钢多次出现磅差，项目拒绝使用</v>
      </c>
      <c r="M346" s="79">
        <v>45701</v>
      </c>
      <c r="N346" s="79"/>
      <c r="O346" s="49">
        <f ca="1" t="shared" si="0"/>
        <v>0</v>
      </c>
      <c r="P346" s="49">
        <f ca="1" t="shared" si="1"/>
        <v>249</v>
      </c>
      <c r="Q346" s="15" t="str">
        <f>VLOOKUP(B346,辅助信息!E:M,9,FALSE)</f>
        <v>ZTWM-CDGS-XS-2024-0030-华西集采-简州大道</v>
      </c>
      <c r="R346" s="15"/>
    </row>
    <row r="347" hidden="1" spans="2:18">
      <c r="B347" s="28" t="s">
        <v>60</v>
      </c>
      <c r="C347" s="58">
        <v>45701</v>
      </c>
      <c r="D347" s="28" t="str">
        <f>VLOOKUP(B347,辅助信息!E:K,7,FALSE)</f>
        <v>JWDDCD2025051000019</v>
      </c>
      <c r="E347" s="28" t="str">
        <f>VLOOKUP(F347,辅助信息!A:B,2,FALSE)</f>
        <v>螺纹钢</v>
      </c>
      <c r="F347" s="28" t="s">
        <v>27</v>
      </c>
      <c r="G347" s="24">
        <v>35</v>
      </c>
      <c r="H347" s="24" t="e">
        <f>_xlfn._xlws.FILTER(#REF!,#REF!&amp;#REF!&amp;#REF!&amp;#REF!=C347&amp;F347&amp;I347&amp;J347,"未发货")</f>
        <v>#REF!</v>
      </c>
      <c r="I347" s="28" t="str">
        <f>VLOOKUP(B347,辅助信息!E:I,3,FALSE)</f>
        <v>(五冶钢构医学科学产业园建设项目房建二部-六标)四川省南充市顺庆区搬罾街道学府大道二段</v>
      </c>
      <c r="J347" s="28" t="str">
        <f>VLOOKUP(B347,辅助信息!E:I,4,FALSE)</f>
        <v>安南</v>
      </c>
      <c r="K347" s="28">
        <f>VLOOKUP(J347,辅助信息!H:I,2,FALSE)</f>
        <v>19950525030</v>
      </c>
      <c r="L347" s="31" t="str">
        <f>VLOOKUP(B347,辅助信息!E:J,6,FALSE)</f>
        <v>送货单：送货单位：南充思临新材料科技有限公司,收货单位：五冶集团川北(南充)建设有限公司,项目名称：南充医学科学产业园,送货车型13米,装货前联系收货人核实到场规格</v>
      </c>
      <c r="M347" s="79">
        <v>45702</v>
      </c>
      <c r="N347" s="45"/>
      <c r="O347" s="49">
        <f ca="1" t="shared" si="0"/>
        <v>0</v>
      </c>
      <c r="P347" s="49">
        <f ca="1" t="shared" si="1"/>
        <v>248</v>
      </c>
      <c r="Q347" s="15" t="str">
        <f>VLOOKUP(B347,辅助信息!E:M,9,FALSE)</f>
        <v>ZTWM-CDGS-XS-2024-0248-五冶钢构-南充市医学院项目</v>
      </c>
      <c r="R347" s="15"/>
    </row>
    <row r="348" hidden="1" spans="2:18">
      <c r="B348" s="28" t="s">
        <v>60</v>
      </c>
      <c r="C348" s="58">
        <v>45701</v>
      </c>
      <c r="D348" s="28" t="str">
        <f>VLOOKUP(B348,辅助信息!E:K,7,FALSE)</f>
        <v>JWDDCD2025051000019</v>
      </c>
      <c r="E348" s="28" t="str">
        <f>VLOOKUP(F348,辅助信息!A:B,2,FALSE)</f>
        <v>螺纹钢</v>
      </c>
      <c r="F348" s="28" t="s">
        <v>32</v>
      </c>
      <c r="G348" s="24">
        <v>35</v>
      </c>
      <c r="H348" s="24" t="e">
        <f>_xlfn._xlws.FILTER(#REF!,#REF!&amp;#REF!&amp;#REF!&amp;#REF!=C348&amp;F348&amp;I348&amp;J348,"未发货")</f>
        <v>#REF!</v>
      </c>
      <c r="I348" s="28" t="str">
        <f>VLOOKUP(B348,辅助信息!E:I,3,FALSE)</f>
        <v>(五冶钢构医学科学产业园建设项目房建二部-六标)四川省南充市顺庆区搬罾街道学府大道二段</v>
      </c>
      <c r="J348" s="28" t="str">
        <f>VLOOKUP(B348,辅助信息!E:I,4,FALSE)</f>
        <v>安南</v>
      </c>
      <c r="K348" s="28">
        <f>VLOOKUP(J348,辅助信息!H:I,2,FALSE)</f>
        <v>19950525030</v>
      </c>
      <c r="L348" s="66"/>
      <c r="M348" s="79">
        <v>45702</v>
      </c>
      <c r="N348" s="45"/>
      <c r="O348" s="49">
        <f ca="1" t="shared" si="0"/>
        <v>0</v>
      </c>
      <c r="P348" s="49">
        <f ca="1" t="shared" si="1"/>
        <v>248</v>
      </c>
      <c r="Q348" s="15" t="str">
        <f>VLOOKUP(B348,辅助信息!E:M,9,FALSE)</f>
        <v>ZTWM-CDGS-XS-2024-0248-五冶钢构-南充市医学院项目</v>
      </c>
      <c r="R348" s="15"/>
    </row>
    <row r="349" hidden="1" spans="2:18">
      <c r="B349" s="28" t="s">
        <v>60</v>
      </c>
      <c r="C349" s="58">
        <v>45701</v>
      </c>
      <c r="D349" s="28" t="str">
        <f>VLOOKUP(B349,辅助信息!E:K,7,FALSE)</f>
        <v>JWDDCD2025051000019</v>
      </c>
      <c r="E349" s="28" t="str">
        <f>VLOOKUP(F349,辅助信息!A:B,2,FALSE)</f>
        <v>螺纹钢</v>
      </c>
      <c r="F349" s="28" t="s">
        <v>18</v>
      </c>
      <c r="G349" s="24">
        <v>70</v>
      </c>
      <c r="H349" s="24" t="e">
        <f>_xlfn._xlws.FILTER(#REF!,#REF!&amp;#REF!&amp;#REF!&amp;#REF!=C349&amp;F349&amp;I349&amp;J349,"未发货")</f>
        <v>#REF!</v>
      </c>
      <c r="I349" s="28" t="str">
        <f>VLOOKUP(B349,辅助信息!E:I,3,FALSE)</f>
        <v>(五冶钢构医学科学产业园建设项目房建二部-六标)四川省南充市顺庆区搬罾街道学府大道二段</v>
      </c>
      <c r="J349" s="28" t="str">
        <f>VLOOKUP(B349,辅助信息!E:I,4,FALSE)</f>
        <v>安南</v>
      </c>
      <c r="K349" s="28">
        <f>VLOOKUP(J349,辅助信息!H:I,2,FALSE)</f>
        <v>19950525030</v>
      </c>
      <c r="L349" s="64"/>
      <c r="M349" s="79">
        <v>45702</v>
      </c>
      <c r="N349" s="45"/>
      <c r="O349" s="49">
        <f ca="1" t="shared" si="0"/>
        <v>0</v>
      </c>
      <c r="P349" s="49">
        <f ca="1" t="shared" si="1"/>
        <v>248</v>
      </c>
      <c r="Q349" s="15" t="str">
        <f>VLOOKUP(B349,辅助信息!E:M,9,FALSE)</f>
        <v>ZTWM-CDGS-XS-2024-0248-五冶钢构-南充市医学院项目</v>
      </c>
      <c r="R349" s="15"/>
    </row>
    <row r="350" s="15" customFormat="1" hidden="1" spans="2:17">
      <c r="B350" s="28" t="s">
        <v>80</v>
      </c>
      <c r="C350" s="58">
        <v>45702</v>
      </c>
      <c r="D350" s="28" t="e">
        <f>VLOOKUP(B350,辅助信息!E:K,7,FALSE)</f>
        <v>#N/A</v>
      </c>
      <c r="E350" s="28" t="str">
        <f>VLOOKUP(F350,辅助信息!A:B,2,FALSE)</f>
        <v>盘螺</v>
      </c>
      <c r="F350" s="28" t="s">
        <v>49</v>
      </c>
      <c r="G350" s="24">
        <v>7.5</v>
      </c>
      <c r="H350" s="24" t="e">
        <f>_xlfn._xlws.FILTER(#REF!,#REF!&amp;#REF!&amp;#REF!&amp;#REF!=C350&amp;F350&amp;I350&amp;J350,"未发货")</f>
        <v>#REF!</v>
      </c>
      <c r="I350" s="28" t="e">
        <f>VLOOKUP(B350,辅助信息!E:I,3,FALSE)</f>
        <v>#N/A</v>
      </c>
      <c r="J350" s="28" t="e">
        <f>VLOOKUP(B350,辅助信息!E:I,4,FALSE)</f>
        <v>#N/A</v>
      </c>
      <c r="K350" s="28" t="e">
        <f>VLOOKUP(J350,辅助信息!H:I,2,FALSE)</f>
        <v>#N/A</v>
      </c>
      <c r="L350" s="31" t="e">
        <f>VLOOKUP(B350,辅助信息!E:J,6,FALSE)</f>
        <v>#N/A</v>
      </c>
      <c r="M350" s="79">
        <v>45703</v>
      </c>
      <c r="N350" s="79"/>
      <c r="O350" s="49">
        <f ca="1" t="shared" si="0"/>
        <v>0</v>
      </c>
      <c r="P350" s="49">
        <f ca="1" t="shared" si="1"/>
        <v>247</v>
      </c>
      <c r="Q350" s="15" t="e">
        <f>VLOOKUP(B350,辅助信息!E:M,9,FALSE)</f>
        <v>#N/A</v>
      </c>
    </row>
    <row r="351" s="15" customFormat="1" hidden="1" spans="2:17">
      <c r="B351" s="28" t="s">
        <v>80</v>
      </c>
      <c r="C351" s="58">
        <v>45702</v>
      </c>
      <c r="D351" s="28" t="e">
        <f>VLOOKUP(B351,辅助信息!E:K,7,FALSE)</f>
        <v>#N/A</v>
      </c>
      <c r="E351" s="28" t="str">
        <f>VLOOKUP(F351,辅助信息!A:B,2,FALSE)</f>
        <v>盘螺</v>
      </c>
      <c r="F351" s="28" t="s">
        <v>40</v>
      </c>
      <c r="G351" s="24">
        <v>15</v>
      </c>
      <c r="H351" s="24" t="e">
        <f>_xlfn._xlws.FILTER(#REF!,#REF!&amp;#REF!&amp;#REF!&amp;#REF!=C351&amp;F351&amp;I351&amp;J351,"未发货")</f>
        <v>#REF!</v>
      </c>
      <c r="I351" s="28" t="e">
        <f>VLOOKUP(B351,辅助信息!E:I,3,FALSE)</f>
        <v>#N/A</v>
      </c>
      <c r="J351" s="28" t="e">
        <f>VLOOKUP(B351,辅助信息!E:I,4,FALSE)</f>
        <v>#N/A</v>
      </c>
      <c r="K351" s="28" t="e">
        <f>VLOOKUP(J351,辅助信息!H:I,2,FALSE)</f>
        <v>#N/A</v>
      </c>
      <c r="L351" s="66"/>
      <c r="M351" s="79">
        <v>45703</v>
      </c>
      <c r="N351" s="79"/>
      <c r="O351" s="49">
        <f ca="1" t="shared" si="0"/>
        <v>0</v>
      </c>
      <c r="P351" s="49">
        <f ca="1" t="shared" si="1"/>
        <v>247</v>
      </c>
      <c r="Q351" s="15" t="e">
        <f>VLOOKUP(B351,辅助信息!E:M,9,FALSE)</f>
        <v>#N/A</v>
      </c>
    </row>
    <row r="352" s="15" customFormat="1" hidden="1" spans="2:17">
      <c r="B352" s="28" t="s">
        <v>80</v>
      </c>
      <c r="C352" s="58">
        <v>45702</v>
      </c>
      <c r="D352" s="28" t="e">
        <f>VLOOKUP(B352,辅助信息!E:K,7,FALSE)</f>
        <v>#N/A</v>
      </c>
      <c r="E352" s="28" t="str">
        <f>VLOOKUP(F352,辅助信息!A:B,2,FALSE)</f>
        <v>螺纹钢</v>
      </c>
      <c r="F352" s="28" t="s">
        <v>30</v>
      </c>
      <c r="G352" s="24">
        <v>12</v>
      </c>
      <c r="H352" s="24" t="e">
        <f>_xlfn._xlws.FILTER(#REF!,#REF!&amp;#REF!&amp;#REF!&amp;#REF!=C352&amp;F352&amp;I352&amp;J352,"未发货")</f>
        <v>#REF!</v>
      </c>
      <c r="I352" s="28" t="e">
        <f>VLOOKUP(B352,辅助信息!E:I,3,FALSE)</f>
        <v>#N/A</v>
      </c>
      <c r="J352" s="28" t="e">
        <f>VLOOKUP(B352,辅助信息!E:I,4,FALSE)</f>
        <v>#N/A</v>
      </c>
      <c r="K352" s="28" t="e">
        <f>VLOOKUP(J352,辅助信息!H:I,2,FALSE)</f>
        <v>#N/A</v>
      </c>
      <c r="L352" s="64"/>
      <c r="M352" s="79">
        <v>45703</v>
      </c>
      <c r="N352" s="79"/>
      <c r="O352" s="49">
        <f ca="1" t="shared" si="0"/>
        <v>0</v>
      </c>
      <c r="P352" s="49">
        <f ca="1" t="shared" si="1"/>
        <v>247</v>
      </c>
      <c r="Q352" s="15" t="e">
        <f>VLOOKUP(B352,辅助信息!E:M,9,FALSE)</f>
        <v>#N/A</v>
      </c>
    </row>
    <row r="353" hidden="1" spans="1:18">
      <c r="A353" s="15"/>
      <c r="B353" s="28" t="s">
        <v>64</v>
      </c>
      <c r="C353" s="58">
        <v>45702</v>
      </c>
      <c r="D353" s="28" t="str">
        <f>VLOOKUP(B353,辅助信息!E:K,7,FALSE)</f>
        <v>JWDDCD2024102400111</v>
      </c>
      <c r="E353" s="28" t="str">
        <f>VLOOKUP(F353,辅助信息!A:B,2,FALSE)</f>
        <v>螺纹钢</v>
      </c>
      <c r="F353" s="28" t="s">
        <v>27</v>
      </c>
      <c r="G353" s="24">
        <v>21</v>
      </c>
      <c r="H353" s="24" t="e">
        <f>_xlfn._xlws.FILTER(#REF!,#REF!&amp;#REF!&amp;#REF!&amp;#REF!=C353&amp;F353&amp;I353&amp;J353,"未发货")</f>
        <v>#REF!</v>
      </c>
      <c r="I353" s="28" t="str">
        <f>VLOOKUP(B353,辅助信息!E:I,3,FALSE)</f>
        <v>（五冶达州国道542项目-三工区桥梁3工段）四川省达州市达川区赵固镇水文村原村委会下300米</v>
      </c>
      <c r="J353" s="28" t="str">
        <f>VLOOKUP(B353,辅助信息!E:I,4,FALSE)</f>
        <v>李代茂</v>
      </c>
      <c r="K353" s="28">
        <f>VLOOKUP(J353,辅助信息!H:I,2,FALSE)</f>
        <v>18302833536</v>
      </c>
      <c r="L353" s="81" t="str">
        <f>VLOOKUP(B356,辅助信息!E:J,6,FALSE)</f>
        <v>五冶建设送货单,送货车型9.6米,装货前联系收货人核实到场规格,没提前告知进场规格现场不给予接收</v>
      </c>
      <c r="M353" s="79">
        <v>45704</v>
      </c>
      <c r="N353" s="45"/>
      <c r="O353" s="49">
        <f ca="1" t="shared" si="0"/>
        <v>0</v>
      </c>
      <c r="P353" s="49">
        <f ca="1" t="shared" si="1"/>
        <v>246</v>
      </c>
      <c r="Q353" s="15" t="str">
        <f>VLOOKUP(B353,辅助信息!E:M,9,FALSE)</f>
        <v>ZTWM-CDGS-XS-2024-0181-五冶天府-国道542项目（二批次）</v>
      </c>
      <c r="R353" s="15"/>
    </row>
    <row r="354" hidden="1" spans="1:18">
      <c r="A354" s="15"/>
      <c r="B354" s="28" t="s">
        <v>64</v>
      </c>
      <c r="C354" s="58">
        <v>45702</v>
      </c>
      <c r="D354" s="28" t="str">
        <f>VLOOKUP(B354,辅助信息!E:K,7,FALSE)</f>
        <v>JWDDCD2024102400111</v>
      </c>
      <c r="E354" s="28" t="str">
        <f>VLOOKUP(F354,辅助信息!A:B,2,FALSE)</f>
        <v>螺纹钢</v>
      </c>
      <c r="F354" s="28" t="s">
        <v>32</v>
      </c>
      <c r="G354" s="24">
        <v>21</v>
      </c>
      <c r="H354" s="24" t="e">
        <f>_xlfn._xlws.FILTER(#REF!,#REF!&amp;#REF!&amp;#REF!&amp;#REF!=C354&amp;F354&amp;I354&amp;J354,"未发货")</f>
        <v>#REF!</v>
      </c>
      <c r="I354" s="28" t="str">
        <f>VLOOKUP(B354,辅助信息!E:I,3,FALSE)</f>
        <v>（五冶达州国道542项目-三工区桥梁3工段）四川省达州市达川区赵固镇水文村原村委会下300米</v>
      </c>
      <c r="J354" s="28" t="str">
        <f>VLOOKUP(B354,辅助信息!E:I,4,FALSE)</f>
        <v>李代茂</v>
      </c>
      <c r="K354" s="28">
        <f>VLOOKUP(J354,辅助信息!H:I,2,FALSE)</f>
        <v>18302833536</v>
      </c>
      <c r="L354" s="66"/>
      <c r="M354" s="79">
        <v>45704</v>
      </c>
      <c r="N354" s="45"/>
      <c r="O354" s="49">
        <f ca="1" t="shared" si="0"/>
        <v>0</v>
      </c>
      <c r="P354" s="49">
        <f ca="1" t="shared" si="1"/>
        <v>246</v>
      </c>
      <c r="Q354" s="15" t="str">
        <f>VLOOKUP(B354,辅助信息!E:M,9,FALSE)</f>
        <v>ZTWM-CDGS-XS-2024-0181-五冶天府-国道542项目（二批次）</v>
      </c>
      <c r="R354" s="15"/>
    </row>
    <row r="355" hidden="1" spans="1:18">
      <c r="A355" s="15"/>
      <c r="B355" s="28" t="s">
        <v>64</v>
      </c>
      <c r="C355" s="58">
        <v>45702</v>
      </c>
      <c r="D355" s="28" t="str">
        <f>VLOOKUP(B355,辅助信息!E:K,7,FALSE)</f>
        <v>JWDDCD2024102400111</v>
      </c>
      <c r="E355" s="28" t="str">
        <f>VLOOKUP(F355,辅助信息!A:B,2,FALSE)</f>
        <v>螺纹钢</v>
      </c>
      <c r="F355" s="28" t="s">
        <v>18</v>
      </c>
      <c r="G355" s="24">
        <v>21</v>
      </c>
      <c r="H355" s="24" t="e">
        <f>_xlfn._xlws.FILTER(#REF!,#REF!&amp;#REF!&amp;#REF!&amp;#REF!=C355&amp;F355&amp;I355&amp;J355,"未发货")</f>
        <v>#REF!</v>
      </c>
      <c r="I355" s="28" t="str">
        <f>VLOOKUP(B355,辅助信息!E:I,3,FALSE)</f>
        <v>（五冶达州国道542项目-三工区桥梁3工段）四川省达州市达川区赵固镇水文村原村委会下300米</v>
      </c>
      <c r="J355" s="28" t="str">
        <f>VLOOKUP(B355,辅助信息!E:I,4,FALSE)</f>
        <v>李代茂</v>
      </c>
      <c r="K355" s="28">
        <f>VLOOKUP(J355,辅助信息!H:I,2,FALSE)</f>
        <v>18302833536</v>
      </c>
      <c r="L355" s="66"/>
      <c r="M355" s="79">
        <v>45704</v>
      </c>
      <c r="N355" s="45"/>
      <c r="O355" s="49">
        <f ca="1" t="shared" si="0"/>
        <v>0</v>
      </c>
      <c r="P355" s="49">
        <f ca="1" t="shared" si="1"/>
        <v>246</v>
      </c>
      <c r="Q355" s="15" t="str">
        <f>VLOOKUP(B355,辅助信息!E:M,9,FALSE)</f>
        <v>ZTWM-CDGS-XS-2024-0181-五冶天府-国道542项目（二批次）</v>
      </c>
      <c r="R355" s="15"/>
    </row>
    <row r="356" hidden="1" spans="2:18">
      <c r="B356" s="28" t="s">
        <v>64</v>
      </c>
      <c r="C356" s="58">
        <v>45702</v>
      </c>
      <c r="D356" s="28" t="str">
        <f>VLOOKUP(B356,辅助信息!E:K,7,FALSE)</f>
        <v>JWDDCD2024102400111</v>
      </c>
      <c r="E356" s="28" t="str">
        <f>VLOOKUP(F356,辅助信息!A:B,2,FALSE)</f>
        <v>螺纹钢</v>
      </c>
      <c r="F356" s="28" t="s">
        <v>65</v>
      </c>
      <c r="G356" s="24">
        <v>42</v>
      </c>
      <c r="H356" s="24" t="e">
        <f>_xlfn._xlws.FILTER(#REF!,#REF!&amp;#REF!&amp;#REF!&amp;#REF!=C356&amp;F356&amp;I356&amp;J356,"未发货")</f>
        <v>#REF!</v>
      </c>
      <c r="I356" s="28" t="str">
        <f>VLOOKUP(B356,辅助信息!E:I,3,FALSE)</f>
        <v>（五冶达州国道542项目-三工区桥梁3工段）四川省达州市达川区赵固镇水文村原村委会下300米</v>
      </c>
      <c r="J356" s="28" t="str">
        <f>VLOOKUP(B356,辅助信息!E:I,4,FALSE)</f>
        <v>李代茂</v>
      </c>
      <c r="K356" s="28">
        <f>VLOOKUP(J356,辅助信息!H:I,2,FALSE)</f>
        <v>18302833536</v>
      </c>
      <c r="L356" s="64"/>
      <c r="M356" s="79">
        <v>45704</v>
      </c>
      <c r="N356" s="45"/>
      <c r="O356" s="49">
        <f ca="1" t="shared" si="0"/>
        <v>0</v>
      </c>
      <c r="P356" s="49">
        <f ca="1" t="shared" si="1"/>
        <v>246</v>
      </c>
      <c r="Q356" s="15" t="str">
        <f>VLOOKUP(B356,辅助信息!E:M,9,FALSE)</f>
        <v>ZTWM-CDGS-XS-2024-0181-五冶天府-国道542项目（二批次）</v>
      </c>
      <c r="R356" s="15"/>
    </row>
    <row r="357" hidden="1" spans="2:18">
      <c r="B357" s="28" t="s">
        <v>48</v>
      </c>
      <c r="C357" s="58">
        <v>45702</v>
      </c>
      <c r="D357" s="28" t="str">
        <f>VLOOKUP(B357,辅助信息!E:K,7,FALSE)</f>
        <v>ZTWM-CDGS-YL-20240529-006</v>
      </c>
      <c r="E357" s="28" t="str">
        <f>VLOOKUP(F357,辅助信息!A:B,2,FALSE)</f>
        <v>盘螺</v>
      </c>
      <c r="F357" s="28" t="s">
        <v>49</v>
      </c>
      <c r="G357" s="24">
        <v>3</v>
      </c>
      <c r="H357" s="24" t="e">
        <f>_xlfn._xlws.FILTER(#REF!,#REF!&amp;#REF!&amp;#REF!&amp;#REF!=C357&amp;F357&amp;I357&amp;J357,"未发货")</f>
        <v>#REF!</v>
      </c>
      <c r="I357" s="28" t="str">
        <f>VLOOKUP(B357,辅助信息!E:I,3,FALSE)</f>
        <v>(华西颐海-科创农业生态谷-1号钢筋房)成都市简阳市白金山水库</v>
      </c>
      <c r="J357" s="28" t="str">
        <f>VLOOKUP(B357,辅助信息!E:I,4,FALSE)</f>
        <v>石清国</v>
      </c>
      <c r="K357" s="28">
        <f>VLOOKUP(J357,辅助信息!H:I,2,FALSE)</f>
        <v>13458642015</v>
      </c>
      <c r="L357" s="31" t="str">
        <f>VLOOKUP(B357,辅助信息!E:J,6,FALSE)</f>
        <v>优先威钢,我方卸车,新老国标钢厂不加价可直发</v>
      </c>
      <c r="M357" s="79">
        <v>45705</v>
      </c>
      <c r="N357" s="45"/>
      <c r="O357" s="49">
        <f ca="1" t="shared" si="0"/>
        <v>0</v>
      </c>
      <c r="P357" s="49">
        <f ca="1" t="shared" si="1"/>
        <v>245</v>
      </c>
      <c r="Q357" s="15" t="str">
        <f>VLOOKUP(B357,辅助信息!E:M,9,FALSE)</f>
        <v>ZTWM-CDGS-XS-2024-0093-华西-颐海科创农业生态谷</v>
      </c>
      <c r="R357" s="15"/>
    </row>
    <row r="358" hidden="1" spans="2:18">
      <c r="B358" s="28" t="s">
        <v>48</v>
      </c>
      <c r="C358" s="58">
        <v>45702</v>
      </c>
      <c r="D358" s="28" t="str">
        <f>VLOOKUP(B358,辅助信息!E:K,7,FALSE)</f>
        <v>ZTWM-CDGS-YL-20240529-006</v>
      </c>
      <c r="E358" s="28" t="str">
        <f>VLOOKUP(F358,辅助信息!A:B,2,FALSE)</f>
        <v>盘螺</v>
      </c>
      <c r="F358" s="28" t="s">
        <v>40</v>
      </c>
      <c r="G358" s="24">
        <v>10</v>
      </c>
      <c r="H358" s="24" t="e">
        <f>_xlfn._xlws.FILTER(#REF!,#REF!&amp;#REF!&amp;#REF!&amp;#REF!=C358&amp;F358&amp;I358&amp;J358,"未发货")</f>
        <v>#REF!</v>
      </c>
      <c r="I358" s="28" t="str">
        <f>VLOOKUP(B358,辅助信息!E:I,3,FALSE)</f>
        <v>(华西颐海-科创农业生态谷-1号钢筋房)成都市简阳市白金山水库</v>
      </c>
      <c r="J358" s="28" t="str">
        <f>VLOOKUP(B358,辅助信息!E:I,4,FALSE)</f>
        <v>石清国</v>
      </c>
      <c r="K358" s="28">
        <f>VLOOKUP(J358,辅助信息!H:I,2,FALSE)</f>
        <v>13458642015</v>
      </c>
      <c r="L358" s="66"/>
      <c r="M358" s="79">
        <v>45705</v>
      </c>
      <c r="N358" s="45"/>
      <c r="O358" s="49">
        <f ca="1" t="shared" si="0"/>
        <v>0</v>
      </c>
      <c r="P358" s="49">
        <f ca="1" t="shared" si="1"/>
        <v>245</v>
      </c>
      <c r="Q358" s="15" t="str">
        <f>VLOOKUP(B358,辅助信息!E:M,9,FALSE)</f>
        <v>ZTWM-CDGS-XS-2024-0093-华西-颐海科创农业生态谷</v>
      </c>
      <c r="R358" s="15"/>
    </row>
    <row r="359" hidden="1" spans="2:18">
      <c r="B359" s="28" t="s">
        <v>48</v>
      </c>
      <c r="C359" s="58">
        <v>45702</v>
      </c>
      <c r="D359" s="28" t="str">
        <f>VLOOKUP(B359,辅助信息!E:K,7,FALSE)</f>
        <v>ZTWM-CDGS-YL-20240529-006</v>
      </c>
      <c r="E359" s="28" t="str">
        <f>VLOOKUP(F359,辅助信息!A:B,2,FALSE)</f>
        <v>盘螺</v>
      </c>
      <c r="F359" s="28" t="s">
        <v>41</v>
      </c>
      <c r="G359" s="24">
        <v>10</v>
      </c>
      <c r="H359" s="24" t="e">
        <f>_xlfn._xlws.FILTER(#REF!,#REF!&amp;#REF!&amp;#REF!&amp;#REF!=C359&amp;F359&amp;I359&amp;J359,"未发货")</f>
        <v>#REF!</v>
      </c>
      <c r="I359" s="28" t="str">
        <f>VLOOKUP(B359,辅助信息!E:I,3,FALSE)</f>
        <v>(华西颐海-科创农业生态谷-1号钢筋房)成都市简阳市白金山水库</v>
      </c>
      <c r="J359" s="28" t="str">
        <f>VLOOKUP(B359,辅助信息!E:I,4,FALSE)</f>
        <v>石清国</v>
      </c>
      <c r="K359" s="28">
        <f>VLOOKUP(J359,辅助信息!H:I,2,FALSE)</f>
        <v>13458642015</v>
      </c>
      <c r="L359" s="66"/>
      <c r="M359" s="79">
        <v>45705</v>
      </c>
      <c r="N359" s="45"/>
      <c r="O359" s="49">
        <f ca="1" t="shared" si="0"/>
        <v>0</v>
      </c>
      <c r="P359" s="49">
        <f ca="1" t="shared" si="1"/>
        <v>245</v>
      </c>
      <c r="Q359" s="15" t="str">
        <f>VLOOKUP(B359,辅助信息!E:M,9,FALSE)</f>
        <v>ZTWM-CDGS-XS-2024-0093-华西-颐海科创农业生态谷</v>
      </c>
      <c r="R359" s="15"/>
    </row>
    <row r="360" hidden="1" spans="2:18">
      <c r="B360" s="28" t="s">
        <v>48</v>
      </c>
      <c r="C360" s="58">
        <v>45702</v>
      </c>
      <c r="D360" s="28" t="str">
        <f>VLOOKUP(B360,辅助信息!E:K,7,FALSE)</f>
        <v>ZTWM-CDGS-YL-20240529-006</v>
      </c>
      <c r="E360" s="28" t="str">
        <f>VLOOKUP(F360,辅助信息!A:B,2,FALSE)</f>
        <v>螺纹钢</v>
      </c>
      <c r="F360" s="28" t="s">
        <v>66</v>
      </c>
      <c r="G360" s="24">
        <v>12</v>
      </c>
      <c r="H360" s="24" t="e">
        <f>_xlfn._xlws.FILTER(#REF!,#REF!&amp;#REF!&amp;#REF!&amp;#REF!=C360&amp;F360&amp;I360&amp;J360,"未发货")</f>
        <v>#REF!</v>
      </c>
      <c r="I360" s="28" t="str">
        <f>VLOOKUP(B360,辅助信息!E:I,3,FALSE)</f>
        <v>(华西颐海-科创农业生态谷-1号钢筋房)成都市简阳市白金山水库</v>
      </c>
      <c r="J360" s="28" t="str">
        <f>VLOOKUP(B360,辅助信息!E:I,4,FALSE)</f>
        <v>石清国</v>
      </c>
      <c r="K360" s="28">
        <f>VLOOKUP(J360,辅助信息!H:I,2,FALSE)</f>
        <v>13458642015</v>
      </c>
      <c r="L360" s="66"/>
      <c r="M360" s="79">
        <v>45705</v>
      </c>
      <c r="N360" s="45"/>
      <c r="O360" s="49">
        <f ca="1" t="shared" si="0"/>
        <v>0</v>
      </c>
      <c r="P360" s="49">
        <f ca="1" t="shared" si="1"/>
        <v>245</v>
      </c>
      <c r="Q360" s="15" t="str">
        <f>VLOOKUP(B360,辅助信息!E:M,9,FALSE)</f>
        <v>ZTWM-CDGS-XS-2024-0093-华西-颐海科创农业生态谷</v>
      </c>
      <c r="R360" s="15"/>
    </row>
    <row r="361" hidden="1" spans="2:18">
      <c r="B361" s="28" t="s">
        <v>48</v>
      </c>
      <c r="C361" s="58">
        <v>45702</v>
      </c>
      <c r="D361" s="28" t="str">
        <f>VLOOKUP(B361,辅助信息!E:K,7,FALSE)</f>
        <v>ZTWM-CDGS-YL-20240529-006</v>
      </c>
      <c r="E361" s="28" t="str">
        <f>VLOOKUP(F361,辅助信息!A:B,2,FALSE)</f>
        <v>螺纹钢</v>
      </c>
      <c r="F361" s="28" t="s">
        <v>22</v>
      </c>
      <c r="G361" s="24">
        <v>6</v>
      </c>
      <c r="H361" s="24" t="e">
        <f>_xlfn._xlws.FILTER(#REF!,#REF!&amp;#REF!&amp;#REF!&amp;#REF!=C361&amp;F361&amp;I361&amp;J361,"未发货")</f>
        <v>#REF!</v>
      </c>
      <c r="I361" s="28" t="str">
        <f>VLOOKUP(B361,辅助信息!E:I,3,FALSE)</f>
        <v>(华西颐海-科创农业生态谷-1号钢筋房)成都市简阳市白金山水库</v>
      </c>
      <c r="J361" s="28" t="str">
        <f>VLOOKUP(B361,辅助信息!E:I,4,FALSE)</f>
        <v>石清国</v>
      </c>
      <c r="K361" s="28">
        <f>VLOOKUP(J361,辅助信息!H:I,2,FALSE)</f>
        <v>13458642015</v>
      </c>
      <c r="L361" s="64"/>
      <c r="M361" s="79">
        <v>45705</v>
      </c>
      <c r="N361" s="45"/>
      <c r="O361" s="49">
        <f ca="1" t="shared" si="0"/>
        <v>0</v>
      </c>
      <c r="P361" s="49">
        <f ca="1" t="shared" si="1"/>
        <v>245</v>
      </c>
      <c r="Q361" s="15" t="str">
        <f>VLOOKUP(B361,辅助信息!E:M,9,FALSE)</f>
        <v>ZTWM-CDGS-XS-2024-0093-华西-颐海科创农业生态谷</v>
      </c>
      <c r="R361" s="15"/>
    </row>
    <row r="362" hidden="1" spans="2:18">
      <c r="B362" s="28" t="s">
        <v>29</v>
      </c>
      <c r="C362" s="58">
        <v>45702</v>
      </c>
      <c r="D362" s="28" t="str">
        <f>VLOOKUP(B362,辅助信息!E:K,7,FALSE)</f>
        <v>JWDDCD2024102400111</v>
      </c>
      <c r="E362" s="28" t="str">
        <f>VLOOKUP(F362,辅助信息!A:B,2,FALSE)</f>
        <v>螺纹钢</v>
      </c>
      <c r="F362" s="28" t="s">
        <v>27</v>
      </c>
      <c r="G362" s="24">
        <v>15</v>
      </c>
      <c r="H362" s="24" t="e">
        <f>_xlfn._xlws.FILTER(#REF!,#REF!&amp;#REF!&amp;#REF!&amp;#REF!=C362&amp;F362&amp;I362&amp;J362,"未发货")</f>
        <v>#REF!</v>
      </c>
      <c r="I362" s="28" t="str">
        <f>VLOOKUP(B362,辅助信息!E:I,3,FALSE)</f>
        <v>（五冶达州国道542项目-二工区黄家湾隧道工段）四川省达州市达川区赵固镇黄家坡</v>
      </c>
      <c r="J362" s="28" t="str">
        <f>VLOOKUP(B362,辅助信息!E:I,4,FALSE)</f>
        <v>罗永方</v>
      </c>
      <c r="K362" s="28">
        <f>VLOOKUP(J362,辅助信息!H:I,2,FALSE)</f>
        <v>13551450899</v>
      </c>
      <c r="L362" s="31" t="str">
        <f>VLOOKUP(B362,辅助信息!E:J,6,FALSE)</f>
        <v>五冶建设送货单,4份材质书,送货车型9.6米,装货前联系收货人核实到场规格,没提前告知进场规格现场不给予接收</v>
      </c>
      <c r="M362" s="79">
        <v>45705</v>
      </c>
      <c r="N362" s="45"/>
      <c r="O362" s="49">
        <f ca="1" t="shared" si="0"/>
        <v>0</v>
      </c>
      <c r="P362" s="49">
        <f ca="1" t="shared" si="1"/>
        <v>245</v>
      </c>
      <c r="Q362" s="15" t="str">
        <f>VLOOKUP(B362,辅助信息!E:M,9,FALSE)</f>
        <v>ZTWM-CDGS-XS-2024-0181-五冶天府-国道542项目（二批次）</v>
      </c>
      <c r="R362" s="15"/>
    </row>
    <row r="363" hidden="1" spans="1:18">
      <c r="A363" s="80">
        <v>15</v>
      </c>
      <c r="B363" s="28" t="s">
        <v>29</v>
      </c>
      <c r="C363" s="58">
        <v>45702</v>
      </c>
      <c r="D363" s="28" t="str">
        <f>VLOOKUP(B363,辅助信息!E:K,7,FALSE)</f>
        <v>JWDDCD2024102400111</v>
      </c>
      <c r="E363" s="28" t="str">
        <f>VLOOKUP(F363,辅助信息!A:B,2,FALSE)</f>
        <v>螺纹钢</v>
      </c>
      <c r="F363" s="28" t="s">
        <v>32</v>
      </c>
      <c r="G363" s="24">
        <v>20</v>
      </c>
      <c r="H363" s="24" t="e">
        <f>_xlfn._xlws.FILTER(#REF!,#REF!&amp;#REF!&amp;#REF!&amp;#REF!=C363&amp;F363&amp;I363&amp;J363,"未发货")</f>
        <v>#REF!</v>
      </c>
      <c r="I363" s="28" t="str">
        <f>VLOOKUP(B363,辅助信息!E:I,3,FALSE)</f>
        <v>（五冶达州国道542项目-二工区黄家湾隧道工段）四川省达州市达川区赵固镇黄家坡</v>
      </c>
      <c r="J363" s="28" t="str">
        <f>VLOOKUP(B363,辅助信息!E:I,4,FALSE)</f>
        <v>罗永方</v>
      </c>
      <c r="K363" s="28">
        <f>VLOOKUP(J363,辅助信息!H:I,2,FALSE)</f>
        <v>13551450899</v>
      </c>
      <c r="L363" s="66"/>
      <c r="M363" s="79">
        <v>45705</v>
      </c>
      <c r="N363" s="45"/>
      <c r="O363" s="49">
        <f ca="1" t="shared" si="0"/>
        <v>0</v>
      </c>
      <c r="P363" s="49">
        <f ca="1" t="shared" si="1"/>
        <v>245</v>
      </c>
      <c r="Q363" s="15" t="str">
        <f>VLOOKUP(B363,辅助信息!E:M,9,FALSE)</f>
        <v>ZTWM-CDGS-XS-2024-0181-五冶天府-国道542项目（二批次）</v>
      </c>
      <c r="R363" s="15"/>
    </row>
    <row r="364" hidden="1" spans="2:18">
      <c r="B364" s="28" t="s">
        <v>29</v>
      </c>
      <c r="C364" s="58">
        <v>45702</v>
      </c>
      <c r="D364" s="28" t="str">
        <f>VLOOKUP(B364,辅助信息!E:K,7,FALSE)</f>
        <v>JWDDCD2024102400111</v>
      </c>
      <c r="E364" s="28" t="str">
        <f>VLOOKUP(F364,辅助信息!A:B,2,FALSE)</f>
        <v>螺纹钢</v>
      </c>
      <c r="F364" s="28" t="s">
        <v>30</v>
      </c>
      <c r="G364" s="24">
        <v>35</v>
      </c>
      <c r="H364" s="24" t="e">
        <f>_xlfn._xlws.FILTER(#REF!,#REF!&amp;#REF!&amp;#REF!&amp;#REF!=C364&amp;F364&amp;I364&amp;J364,"未发货")</f>
        <v>#REF!</v>
      </c>
      <c r="I364" s="28" t="str">
        <f>VLOOKUP(B364,辅助信息!E:I,3,FALSE)</f>
        <v>（五冶达州国道542项目-二工区黄家湾隧道工段）四川省达州市达川区赵固镇黄家坡</v>
      </c>
      <c r="J364" s="28" t="str">
        <f>VLOOKUP(B364,辅助信息!E:I,4,FALSE)</f>
        <v>罗永方</v>
      </c>
      <c r="K364" s="28">
        <f>VLOOKUP(J364,辅助信息!H:I,2,FALSE)</f>
        <v>13551450899</v>
      </c>
      <c r="L364" s="64"/>
      <c r="M364" s="79">
        <v>45705</v>
      </c>
      <c r="N364" s="45"/>
      <c r="O364" s="49">
        <f ca="1" t="shared" si="0"/>
        <v>0</v>
      </c>
      <c r="P364" s="49">
        <f ca="1" t="shared" si="1"/>
        <v>245</v>
      </c>
      <c r="Q364" s="15" t="str">
        <f>VLOOKUP(B364,辅助信息!E:M,9,FALSE)</f>
        <v>ZTWM-CDGS-XS-2024-0181-五冶天府-国道542项目（二批次）</v>
      </c>
      <c r="R364" s="15"/>
    </row>
    <row r="365" hidden="1" spans="2:18">
      <c r="B365" s="28" t="s">
        <v>78</v>
      </c>
      <c r="C365" s="58">
        <v>45702</v>
      </c>
      <c r="D365" s="28" t="str">
        <f>VLOOKUP(B365,辅助信息!E:K,7,FALSE)</f>
        <v>JWDDCD2024102400111</v>
      </c>
      <c r="E365" s="28" t="str">
        <f>VLOOKUP(F365,辅助信息!A:B,2,FALSE)</f>
        <v>螺纹钢</v>
      </c>
      <c r="F365" s="28" t="s">
        <v>33</v>
      </c>
      <c r="G365" s="24">
        <v>55</v>
      </c>
      <c r="H365" s="24" t="e">
        <f>_xlfn._xlws.FILTER(#REF!,#REF!&amp;#REF!&amp;#REF!&amp;#REF!=C365&amp;F365&amp;I365&amp;J365,"未发货")</f>
        <v>#REF!</v>
      </c>
      <c r="I365" s="28" t="str">
        <f>VLOOKUP(B365,辅助信息!E:I,3,FALSE)</f>
        <v>（五冶达州国道542项目-二工区巴河特大桥工段-4号墩）达州市达川区桥湾镇陈余村</v>
      </c>
      <c r="J365" s="28" t="str">
        <f>VLOOKUP(B365,辅助信息!E:I,4,FALSE)</f>
        <v>谭福中</v>
      </c>
      <c r="K365" s="28">
        <f>VLOOKUP(J365,辅助信息!H:I,2,FALSE)</f>
        <v>15828538619</v>
      </c>
      <c r="L365" s="31" t="str">
        <f>VLOOKUP(B365,辅助信息!E:J,6,FALSE)</f>
        <v>五冶建设送货单,4份材质书,送货车型9.6米,装货前联系收货人核实到场规格,没提前告知进场规格现场不给予接收</v>
      </c>
      <c r="M365" s="79">
        <v>45705</v>
      </c>
      <c r="N365" s="45"/>
      <c r="O365" s="49">
        <f ca="1" t="shared" si="0"/>
        <v>0</v>
      </c>
      <c r="P365" s="49">
        <f ca="1" t="shared" si="1"/>
        <v>245</v>
      </c>
      <c r="Q365" s="15" t="str">
        <f>VLOOKUP(B365,辅助信息!E:M,9,FALSE)</f>
        <v>ZTWM-CDGS-XS-2024-0181-五冶天府-国道542项目（二批次）</v>
      </c>
      <c r="R365" s="15"/>
    </row>
    <row r="366" hidden="1" spans="2:18">
      <c r="B366" s="28" t="s">
        <v>78</v>
      </c>
      <c r="C366" s="58">
        <v>45702</v>
      </c>
      <c r="D366" s="28" t="str">
        <f>VLOOKUP(B366,辅助信息!E:K,7,FALSE)</f>
        <v>JWDDCD2024102400111</v>
      </c>
      <c r="E366" s="28" t="str">
        <f>VLOOKUP(F366,辅助信息!A:B,2,FALSE)</f>
        <v>螺纹钢</v>
      </c>
      <c r="F366" s="28" t="s">
        <v>28</v>
      </c>
      <c r="G366" s="24">
        <v>11</v>
      </c>
      <c r="H366" s="24" t="e">
        <f>_xlfn._xlws.FILTER(#REF!,#REF!&amp;#REF!&amp;#REF!&amp;#REF!=C366&amp;F366&amp;I366&amp;J366,"未发货")</f>
        <v>#REF!</v>
      </c>
      <c r="I366" s="28" t="str">
        <f>VLOOKUP(B366,辅助信息!E:I,3,FALSE)</f>
        <v>（五冶达州国道542项目-二工区巴河特大桥工段-4号墩）达州市达川区桥湾镇陈余村</v>
      </c>
      <c r="J366" s="28" t="str">
        <f>VLOOKUP(B366,辅助信息!E:I,4,FALSE)</f>
        <v>谭福中</v>
      </c>
      <c r="K366" s="28">
        <f>VLOOKUP(J366,辅助信息!H:I,2,FALSE)</f>
        <v>15828538619</v>
      </c>
      <c r="L366" s="66"/>
      <c r="M366" s="79">
        <v>45705</v>
      </c>
      <c r="N366" s="45"/>
      <c r="O366" s="49">
        <f ca="1" t="shared" si="0"/>
        <v>0</v>
      </c>
      <c r="P366" s="49">
        <f ca="1" t="shared" si="1"/>
        <v>245</v>
      </c>
      <c r="Q366" s="15" t="str">
        <f>VLOOKUP(B366,辅助信息!E:M,9,FALSE)</f>
        <v>ZTWM-CDGS-XS-2024-0181-五冶天府-国道542项目（二批次）</v>
      </c>
      <c r="R366" s="15"/>
    </row>
    <row r="367" hidden="1" spans="2:18">
      <c r="B367" s="28" t="s">
        <v>78</v>
      </c>
      <c r="C367" s="58">
        <v>45702</v>
      </c>
      <c r="D367" s="28" t="str">
        <f>VLOOKUP(B367,辅助信息!E:K,7,FALSE)</f>
        <v>JWDDCD2024102400111</v>
      </c>
      <c r="E367" s="28" t="str">
        <f>VLOOKUP(F367,辅助信息!A:B,2,FALSE)</f>
        <v>螺纹钢</v>
      </c>
      <c r="F367" s="28" t="s">
        <v>18</v>
      </c>
      <c r="G367" s="24">
        <v>3</v>
      </c>
      <c r="H367" s="24" t="e">
        <f>_xlfn._xlws.FILTER(#REF!,#REF!&amp;#REF!&amp;#REF!&amp;#REF!=C367&amp;F367&amp;I367&amp;J367,"未发货")</f>
        <v>#REF!</v>
      </c>
      <c r="I367" s="28" t="str">
        <f>VLOOKUP(B367,辅助信息!E:I,3,FALSE)</f>
        <v>（五冶达州国道542项目-二工区巴河特大桥工段-4号墩）达州市达川区桥湾镇陈余村</v>
      </c>
      <c r="J367" s="28" t="str">
        <f>VLOOKUP(B367,辅助信息!E:I,4,FALSE)</f>
        <v>谭福中</v>
      </c>
      <c r="K367" s="28">
        <f>VLOOKUP(J367,辅助信息!H:I,2,FALSE)</f>
        <v>15828538619</v>
      </c>
      <c r="L367" s="64"/>
      <c r="M367" s="79">
        <v>45705</v>
      </c>
      <c r="N367" s="45"/>
      <c r="O367" s="49">
        <f ca="1" t="shared" si="0"/>
        <v>0</v>
      </c>
      <c r="P367" s="49">
        <f ca="1" t="shared" si="1"/>
        <v>245</v>
      </c>
      <c r="Q367" s="15" t="str">
        <f>VLOOKUP(B367,辅助信息!E:M,9,FALSE)</f>
        <v>ZTWM-CDGS-XS-2024-0181-五冶天府-国道542项目（二批次）</v>
      </c>
      <c r="R367" s="15"/>
    </row>
    <row r="368" hidden="1" spans="2:18">
      <c r="B368" s="28" t="s">
        <v>69</v>
      </c>
      <c r="C368" s="58">
        <v>45702</v>
      </c>
      <c r="D368" s="28" t="str">
        <f>VLOOKUP(B368,辅助信息!E:K,7,FALSE)</f>
        <v>JWDDCD2025052800131</v>
      </c>
      <c r="E368" s="28" t="str">
        <f>VLOOKUP(F368,辅助信息!A:B,2,FALSE)</f>
        <v>盘螺</v>
      </c>
      <c r="F368" s="28" t="s">
        <v>40</v>
      </c>
      <c r="G368" s="24">
        <v>51</v>
      </c>
      <c r="H368" s="24" t="e">
        <f>_xlfn._xlws.FILTER(#REF!,#REF!&amp;#REF!&amp;#REF!&amp;#REF!=C368&amp;F368&amp;I368&amp;J368,"未发货")</f>
        <v>#REF!</v>
      </c>
      <c r="I368" s="28" t="str">
        <f>VLOOKUP(B368,辅助信息!E:I,3,FALSE)</f>
        <v>（商投建工达州中医药科技园-4工区-2号楼）达州市通川区达州中医药职业学院犀牛大道北段</v>
      </c>
      <c r="J368" s="28" t="str">
        <f>VLOOKUP(B368,辅助信息!E:I,4,FALSE)</f>
        <v>张扬</v>
      </c>
      <c r="K368" s="28">
        <f>VLOOKUP(J368,辅助信息!H:I,2,FALSE)</f>
        <v>18381904567</v>
      </c>
      <c r="L368" s="31" t="str">
        <f>VLOOKUP(B368,辅助信息!E:J,6,FALSE)</f>
        <v>控制炉批号！多了现场不收！,优先安排达钢,提前联系到场规格及数量</v>
      </c>
      <c r="M368" s="79">
        <v>45704</v>
      </c>
      <c r="N368" s="45"/>
      <c r="O368" s="49">
        <f ca="1" t="shared" si="0"/>
        <v>0</v>
      </c>
      <c r="P368" s="49">
        <f ca="1" t="shared" si="1"/>
        <v>246</v>
      </c>
      <c r="Q368" s="15" t="str">
        <f>VLOOKUP(B368,辅助信息!E:M,9,FALSE)</f>
        <v>ZTWM-CDGS-XS-2024-0134-商投建工达州中医药科技成果示范园项目</v>
      </c>
      <c r="R368" s="15"/>
    </row>
    <row r="369" hidden="1" spans="2:18">
      <c r="B369" s="28" t="s">
        <v>69</v>
      </c>
      <c r="C369" s="58">
        <v>45702</v>
      </c>
      <c r="D369" s="28" t="str">
        <f>VLOOKUP(B369,辅助信息!E:K,7,FALSE)</f>
        <v>JWDDCD2025052800131</v>
      </c>
      <c r="E369" s="28" t="str">
        <f>VLOOKUP(F369,辅助信息!A:B,2,FALSE)</f>
        <v>盘螺</v>
      </c>
      <c r="F369" s="28" t="s">
        <v>41</v>
      </c>
      <c r="G369" s="24">
        <v>9</v>
      </c>
      <c r="H369" s="24" t="e">
        <f>_xlfn._xlws.FILTER(#REF!,#REF!&amp;#REF!&amp;#REF!&amp;#REF!=C369&amp;F369&amp;I369&amp;J369,"未发货")</f>
        <v>#REF!</v>
      </c>
      <c r="I369" s="28" t="str">
        <f>VLOOKUP(B369,辅助信息!E:I,3,FALSE)</f>
        <v>（商投建工达州中医药科技园-4工区-2号楼）达州市通川区达州中医药职业学院犀牛大道北段</v>
      </c>
      <c r="J369" s="28" t="str">
        <f>VLOOKUP(B369,辅助信息!E:I,4,FALSE)</f>
        <v>张扬</v>
      </c>
      <c r="K369" s="28">
        <f>VLOOKUP(J369,辅助信息!H:I,2,FALSE)</f>
        <v>18381904567</v>
      </c>
      <c r="L369" s="66"/>
      <c r="M369" s="79">
        <v>45704</v>
      </c>
      <c r="N369" s="45"/>
      <c r="O369" s="49">
        <f ca="1" t="shared" si="0"/>
        <v>0</v>
      </c>
      <c r="P369" s="49">
        <f ca="1" t="shared" si="1"/>
        <v>246</v>
      </c>
      <c r="Q369" s="15" t="str">
        <f>VLOOKUP(B369,辅助信息!E:M,9,FALSE)</f>
        <v>ZTWM-CDGS-XS-2024-0134-商投建工达州中医药科技成果示范园项目</v>
      </c>
      <c r="R369" s="15"/>
    </row>
    <row r="370" hidden="1" spans="2:18">
      <c r="B370" s="28" t="s">
        <v>69</v>
      </c>
      <c r="C370" s="58">
        <v>45702</v>
      </c>
      <c r="D370" s="28" t="str">
        <f>VLOOKUP(B370,辅助信息!E:K,7,FALSE)</f>
        <v>JWDDCD2025052800131</v>
      </c>
      <c r="E370" s="28" t="str">
        <f>VLOOKUP(F370,辅助信息!A:B,2,FALSE)</f>
        <v>螺纹钢</v>
      </c>
      <c r="F370" s="28" t="s">
        <v>27</v>
      </c>
      <c r="G370" s="24">
        <v>15</v>
      </c>
      <c r="H370" s="24" t="e">
        <f>_xlfn._xlws.FILTER(#REF!,#REF!&amp;#REF!&amp;#REF!&amp;#REF!=C370&amp;F370&amp;I370&amp;J370,"未发货")</f>
        <v>#REF!</v>
      </c>
      <c r="I370" s="28" t="str">
        <f>VLOOKUP(B370,辅助信息!E:I,3,FALSE)</f>
        <v>（商投建工达州中医药科技园-4工区-2号楼）达州市通川区达州中医药职业学院犀牛大道北段</v>
      </c>
      <c r="J370" s="28" t="str">
        <f>VLOOKUP(B370,辅助信息!E:I,4,FALSE)</f>
        <v>张扬</v>
      </c>
      <c r="K370" s="28">
        <f>VLOOKUP(J370,辅助信息!H:I,2,FALSE)</f>
        <v>18381904567</v>
      </c>
      <c r="L370" s="66"/>
      <c r="M370" s="79">
        <v>45704</v>
      </c>
      <c r="N370" s="45"/>
      <c r="O370" s="49">
        <f ca="1" t="shared" si="0"/>
        <v>0</v>
      </c>
      <c r="P370" s="49">
        <f ca="1" t="shared" si="1"/>
        <v>246</v>
      </c>
      <c r="Q370" s="15" t="str">
        <f>VLOOKUP(B370,辅助信息!E:M,9,FALSE)</f>
        <v>ZTWM-CDGS-XS-2024-0134-商投建工达州中医药科技成果示范园项目</v>
      </c>
      <c r="R370" s="15"/>
    </row>
    <row r="371" hidden="1" spans="2:18">
      <c r="B371" s="28" t="s">
        <v>69</v>
      </c>
      <c r="C371" s="58">
        <v>45702</v>
      </c>
      <c r="D371" s="28" t="str">
        <f>VLOOKUP(B371,辅助信息!E:K,7,FALSE)</f>
        <v>JWDDCD2025052800131</v>
      </c>
      <c r="E371" s="28" t="str">
        <f>VLOOKUP(F371,辅助信息!A:B,2,FALSE)</f>
        <v>螺纹钢</v>
      </c>
      <c r="F371" s="28" t="s">
        <v>32</v>
      </c>
      <c r="G371" s="24">
        <v>12</v>
      </c>
      <c r="H371" s="24" t="e">
        <f>_xlfn._xlws.FILTER(#REF!,#REF!&amp;#REF!&amp;#REF!&amp;#REF!=C371&amp;F371&amp;I371&amp;J371,"未发货")</f>
        <v>#REF!</v>
      </c>
      <c r="I371" s="28" t="str">
        <f>VLOOKUP(B371,辅助信息!E:I,3,FALSE)</f>
        <v>（商投建工达州中医药科技园-4工区-2号楼）达州市通川区达州中医药职业学院犀牛大道北段</v>
      </c>
      <c r="J371" s="28" t="str">
        <f>VLOOKUP(B371,辅助信息!E:I,4,FALSE)</f>
        <v>张扬</v>
      </c>
      <c r="K371" s="28">
        <f>VLOOKUP(J371,辅助信息!H:I,2,FALSE)</f>
        <v>18381904567</v>
      </c>
      <c r="L371" s="66"/>
      <c r="M371" s="79">
        <v>45704</v>
      </c>
      <c r="N371" s="45"/>
      <c r="O371" s="49">
        <f ca="1" t="shared" si="0"/>
        <v>0</v>
      </c>
      <c r="P371" s="49">
        <f ca="1" t="shared" si="1"/>
        <v>246</v>
      </c>
      <c r="Q371" s="15" t="str">
        <f>VLOOKUP(B371,辅助信息!E:M,9,FALSE)</f>
        <v>ZTWM-CDGS-XS-2024-0134-商投建工达州中医药科技成果示范园项目</v>
      </c>
      <c r="R371" s="15"/>
    </row>
    <row r="372" hidden="1" spans="2:18">
      <c r="B372" s="28" t="s">
        <v>69</v>
      </c>
      <c r="C372" s="58">
        <v>45702</v>
      </c>
      <c r="D372" s="28" t="str">
        <f>VLOOKUP(B372,辅助信息!E:K,7,FALSE)</f>
        <v>JWDDCD2025052800131</v>
      </c>
      <c r="E372" s="28" t="str">
        <f>VLOOKUP(F372,辅助信息!A:B,2,FALSE)</f>
        <v>螺纹钢</v>
      </c>
      <c r="F372" s="28" t="s">
        <v>30</v>
      </c>
      <c r="G372" s="24">
        <v>12</v>
      </c>
      <c r="H372" s="24" t="e">
        <f>_xlfn._xlws.FILTER(#REF!,#REF!&amp;#REF!&amp;#REF!&amp;#REF!=C372&amp;F372&amp;I372&amp;J372,"未发货")</f>
        <v>#REF!</v>
      </c>
      <c r="I372" s="28" t="str">
        <f>VLOOKUP(B372,辅助信息!E:I,3,FALSE)</f>
        <v>（商投建工达州中医药科技园-4工区-2号楼）达州市通川区达州中医药职业学院犀牛大道北段</v>
      </c>
      <c r="J372" s="28" t="str">
        <f>VLOOKUP(B372,辅助信息!E:I,4,FALSE)</f>
        <v>张扬</v>
      </c>
      <c r="K372" s="28">
        <f>VLOOKUP(J372,辅助信息!H:I,2,FALSE)</f>
        <v>18381904567</v>
      </c>
      <c r="L372" s="66"/>
      <c r="M372" s="79">
        <v>45704</v>
      </c>
      <c r="N372" s="45"/>
      <c r="O372" s="49">
        <f ca="1" t="shared" si="0"/>
        <v>0</v>
      </c>
      <c r="P372" s="49">
        <f ca="1" t="shared" si="1"/>
        <v>246</v>
      </c>
      <c r="Q372" s="15" t="str">
        <f>VLOOKUP(B372,辅助信息!E:M,9,FALSE)</f>
        <v>ZTWM-CDGS-XS-2024-0134-商投建工达州中医药科技成果示范园项目</v>
      </c>
      <c r="R372" s="15"/>
    </row>
    <row r="373" hidden="1" spans="2:18">
      <c r="B373" s="28" t="s">
        <v>69</v>
      </c>
      <c r="C373" s="58">
        <v>45702</v>
      </c>
      <c r="D373" s="28" t="str">
        <f>VLOOKUP(B373,辅助信息!E:K,7,FALSE)</f>
        <v>JWDDCD2025052800131</v>
      </c>
      <c r="E373" s="28" t="str">
        <f>VLOOKUP(F373,辅助信息!A:B,2,FALSE)</f>
        <v>螺纹钢</v>
      </c>
      <c r="F373" s="28" t="s">
        <v>33</v>
      </c>
      <c r="G373" s="24">
        <v>9</v>
      </c>
      <c r="H373" s="24" t="e">
        <f>_xlfn._xlws.FILTER(#REF!,#REF!&amp;#REF!&amp;#REF!&amp;#REF!=C373&amp;F373&amp;I373&amp;J373,"未发货")</f>
        <v>#REF!</v>
      </c>
      <c r="I373" s="28" t="str">
        <f>VLOOKUP(B373,辅助信息!E:I,3,FALSE)</f>
        <v>（商投建工达州中医药科技园-4工区-2号楼）达州市通川区达州中医药职业学院犀牛大道北段</v>
      </c>
      <c r="J373" s="28" t="str">
        <f>VLOOKUP(B373,辅助信息!E:I,4,FALSE)</f>
        <v>张扬</v>
      </c>
      <c r="K373" s="28">
        <f>VLOOKUP(J373,辅助信息!H:I,2,FALSE)</f>
        <v>18381904567</v>
      </c>
      <c r="L373" s="66"/>
      <c r="M373" s="79">
        <v>45704</v>
      </c>
      <c r="N373" s="45"/>
      <c r="O373" s="49">
        <f ca="1" t="shared" si="0"/>
        <v>0</v>
      </c>
      <c r="P373" s="49">
        <f ca="1" t="shared" si="1"/>
        <v>246</v>
      </c>
      <c r="Q373" s="15" t="str">
        <f>VLOOKUP(B373,辅助信息!E:M,9,FALSE)</f>
        <v>ZTWM-CDGS-XS-2024-0134-商投建工达州中医药科技成果示范园项目</v>
      </c>
      <c r="R373" s="15"/>
    </row>
    <row r="374" hidden="1" spans="2:18">
      <c r="B374" s="28" t="s">
        <v>69</v>
      </c>
      <c r="C374" s="58">
        <v>45702</v>
      </c>
      <c r="D374" s="28" t="str">
        <f>VLOOKUP(B374,辅助信息!E:K,7,FALSE)</f>
        <v>JWDDCD2025052800131</v>
      </c>
      <c r="E374" s="28" t="str">
        <f>VLOOKUP(F374,辅助信息!A:B,2,FALSE)</f>
        <v>螺纹钢</v>
      </c>
      <c r="F374" s="28" t="s">
        <v>28</v>
      </c>
      <c r="G374" s="24">
        <v>9</v>
      </c>
      <c r="H374" s="24" t="e">
        <f>_xlfn._xlws.FILTER(#REF!,#REF!&amp;#REF!&amp;#REF!&amp;#REF!=C374&amp;F374&amp;I374&amp;J374,"未发货")</f>
        <v>#REF!</v>
      </c>
      <c r="I374" s="28" t="str">
        <f>VLOOKUP(B374,辅助信息!E:I,3,FALSE)</f>
        <v>（商投建工达州中医药科技园-4工区-2号楼）达州市通川区达州中医药职业学院犀牛大道北段</v>
      </c>
      <c r="J374" s="28" t="str">
        <f>VLOOKUP(B374,辅助信息!E:I,4,FALSE)</f>
        <v>张扬</v>
      </c>
      <c r="K374" s="28">
        <f>VLOOKUP(J374,辅助信息!H:I,2,FALSE)</f>
        <v>18381904567</v>
      </c>
      <c r="L374" s="66"/>
      <c r="M374" s="79">
        <v>45704</v>
      </c>
      <c r="N374" s="45"/>
      <c r="O374" s="49">
        <f ca="1" t="shared" si="0"/>
        <v>0</v>
      </c>
      <c r="P374" s="49">
        <f ca="1" t="shared" si="1"/>
        <v>246</v>
      </c>
      <c r="Q374" s="15" t="str">
        <f>VLOOKUP(B374,辅助信息!E:M,9,FALSE)</f>
        <v>ZTWM-CDGS-XS-2024-0134-商投建工达州中医药科技成果示范园项目</v>
      </c>
      <c r="R374" s="15"/>
    </row>
    <row r="375" hidden="1" spans="2:18">
      <c r="B375" s="28" t="s">
        <v>69</v>
      </c>
      <c r="C375" s="58">
        <v>45702</v>
      </c>
      <c r="D375" s="28" t="str">
        <f>VLOOKUP(B375,辅助信息!E:K,7,FALSE)</f>
        <v>JWDDCD2025052800131</v>
      </c>
      <c r="E375" s="28" t="str">
        <f>VLOOKUP(F375,辅助信息!A:B,2,FALSE)</f>
        <v>螺纹钢</v>
      </c>
      <c r="F375" s="28" t="s">
        <v>18</v>
      </c>
      <c r="G375" s="24">
        <v>9</v>
      </c>
      <c r="H375" s="24" t="e">
        <f>_xlfn._xlws.FILTER(#REF!,#REF!&amp;#REF!&amp;#REF!&amp;#REF!=C375&amp;F375&amp;I375&amp;J375,"未发货")</f>
        <v>#REF!</v>
      </c>
      <c r="I375" s="28" t="str">
        <f>VLOOKUP(B375,辅助信息!E:I,3,FALSE)</f>
        <v>（商投建工达州中医药科技园-4工区-2号楼）达州市通川区达州中医药职业学院犀牛大道北段</v>
      </c>
      <c r="J375" s="28" t="str">
        <f>VLOOKUP(B375,辅助信息!E:I,4,FALSE)</f>
        <v>张扬</v>
      </c>
      <c r="K375" s="28">
        <f>VLOOKUP(J375,辅助信息!H:I,2,FALSE)</f>
        <v>18381904567</v>
      </c>
      <c r="L375" s="66"/>
      <c r="M375" s="79">
        <v>45704</v>
      </c>
      <c r="N375" s="45"/>
      <c r="O375" s="49">
        <f ca="1" t="shared" si="0"/>
        <v>0</v>
      </c>
      <c r="P375" s="49">
        <f ca="1" t="shared" si="1"/>
        <v>246</v>
      </c>
      <c r="Q375" s="15" t="str">
        <f>VLOOKUP(B375,辅助信息!E:M,9,FALSE)</f>
        <v>ZTWM-CDGS-XS-2024-0134-商投建工达州中医药科技成果示范园项目</v>
      </c>
      <c r="R375" s="15"/>
    </row>
    <row r="376" hidden="1" spans="2:18">
      <c r="B376" s="28" t="s">
        <v>69</v>
      </c>
      <c r="C376" s="58">
        <v>45702</v>
      </c>
      <c r="D376" s="28" t="str">
        <f>VLOOKUP(B376,辅助信息!E:K,7,FALSE)</f>
        <v>JWDDCD2025052800131</v>
      </c>
      <c r="E376" s="28" t="str">
        <f>VLOOKUP(F376,辅助信息!A:B,2,FALSE)</f>
        <v>螺纹钢</v>
      </c>
      <c r="F376" s="28" t="s">
        <v>66</v>
      </c>
      <c r="G376" s="24">
        <v>9</v>
      </c>
      <c r="H376" s="24" t="e">
        <f>_xlfn._xlws.FILTER(#REF!,#REF!&amp;#REF!&amp;#REF!&amp;#REF!=C376&amp;F376&amp;I376&amp;J376,"未发货")</f>
        <v>#REF!</v>
      </c>
      <c r="I376" s="28" t="str">
        <f>VLOOKUP(B376,辅助信息!E:I,3,FALSE)</f>
        <v>（商投建工达州中医药科技园-4工区-2号楼）达州市通川区达州中医药职业学院犀牛大道北段</v>
      </c>
      <c r="J376" s="28" t="str">
        <f>VLOOKUP(B376,辅助信息!E:I,4,FALSE)</f>
        <v>张扬</v>
      </c>
      <c r="K376" s="28">
        <f>VLOOKUP(J376,辅助信息!H:I,2,FALSE)</f>
        <v>18381904567</v>
      </c>
      <c r="L376" s="66"/>
      <c r="M376" s="79">
        <v>45704</v>
      </c>
      <c r="N376" s="45"/>
      <c r="O376" s="49">
        <f ca="1" t="shared" si="0"/>
        <v>0</v>
      </c>
      <c r="P376" s="49">
        <f ca="1" t="shared" si="1"/>
        <v>246</v>
      </c>
      <c r="Q376" s="15" t="str">
        <f>VLOOKUP(B376,辅助信息!E:M,9,FALSE)</f>
        <v>ZTWM-CDGS-XS-2024-0134-商投建工达州中医药科技成果示范园项目</v>
      </c>
      <c r="R376" s="15"/>
    </row>
    <row r="377" hidden="1" spans="2:18">
      <c r="B377" s="28" t="s">
        <v>69</v>
      </c>
      <c r="C377" s="58">
        <v>45702</v>
      </c>
      <c r="D377" s="28" t="str">
        <f>VLOOKUP(B377,辅助信息!E:K,7,FALSE)</f>
        <v>JWDDCD2025052800131</v>
      </c>
      <c r="E377" s="28" t="str">
        <f>VLOOKUP(F377,辅助信息!A:B,2,FALSE)</f>
        <v>螺纹钢</v>
      </c>
      <c r="F377" s="28" t="s">
        <v>82</v>
      </c>
      <c r="G377" s="24">
        <v>3</v>
      </c>
      <c r="H377" s="24" t="e">
        <f>_xlfn._xlws.FILTER(#REF!,#REF!&amp;#REF!&amp;#REF!&amp;#REF!=C377&amp;F377&amp;I377&amp;J377,"未发货")</f>
        <v>#REF!</v>
      </c>
      <c r="I377" s="28" t="str">
        <f>VLOOKUP(B377,辅助信息!E:I,3,FALSE)</f>
        <v>（商投建工达州中医药科技园-4工区-2号楼）达州市通川区达州中医药职业学院犀牛大道北段</v>
      </c>
      <c r="J377" s="28" t="str">
        <f>VLOOKUP(B377,辅助信息!E:I,4,FALSE)</f>
        <v>张扬</v>
      </c>
      <c r="K377" s="28">
        <f>VLOOKUP(J377,辅助信息!H:I,2,FALSE)</f>
        <v>18381904567</v>
      </c>
      <c r="L377" s="66"/>
      <c r="M377" s="79">
        <v>45704</v>
      </c>
      <c r="N377" s="45"/>
      <c r="O377" s="49">
        <f ca="1" t="shared" si="0"/>
        <v>0</v>
      </c>
      <c r="P377" s="49">
        <f ca="1" t="shared" si="1"/>
        <v>246</v>
      </c>
      <c r="Q377" s="15" t="str">
        <f>VLOOKUP(B377,辅助信息!E:M,9,FALSE)</f>
        <v>ZTWM-CDGS-XS-2024-0134-商投建工达州中医药科技成果示范园项目</v>
      </c>
      <c r="R377" s="15"/>
    </row>
    <row r="378" hidden="1" spans="2:18">
      <c r="B378" s="28" t="s">
        <v>69</v>
      </c>
      <c r="C378" s="58">
        <v>45702</v>
      </c>
      <c r="D378" s="28" t="str">
        <f>VLOOKUP(B378,辅助信息!E:K,7,FALSE)</f>
        <v>JWDDCD2025052800131</v>
      </c>
      <c r="E378" s="28" t="str">
        <f>VLOOKUP(F378,辅助信息!A:B,2,FALSE)</f>
        <v>螺纹钢</v>
      </c>
      <c r="F378" s="28" t="s">
        <v>45</v>
      </c>
      <c r="G378" s="24">
        <v>9</v>
      </c>
      <c r="H378" s="24" t="e">
        <f>_xlfn._xlws.FILTER(#REF!,#REF!&amp;#REF!&amp;#REF!&amp;#REF!=C378&amp;F378&amp;I378&amp;J378,"未发货")</f>
        <v>#REF!</v>
      </c>
      <c r="I378" s="28" t="str">
        <f>VLOOKUP(B378,辅助信息!E:I,3,FALSE)</f>
        <v>（商投建工达州中医药科技园-4工区-2号楼）达州市通川区达州中医药职业学院犀牛大道北段</v>
      </c>
      <c r="J378" s="28" t="str">
        <f>VLOOKUP(B378,辅助信息!E:I,4,FALSE)</f>
        <v>张扬</v>
      </c>
      <c r="K378" s="28">
        <f>VLOOKUP(J378,辅助信息!H:I,2,FALSE)</f>
        <v>18381904567</v>
      </c>
      <c r="L378" s="66"/>
      <c r="M378" s="79">
        <v>45704</v>
      </c>
      <c r="N378" s="45"/>
      <c r="O378" s="49">
        <f ca="1" t="shared" si="0"/>
        <v>0</v>
      </c>
      <c r="P378" s="49">
        <f ca="1" t="shared" si="1"/>
        <v>246</v>
      </c>
      <c r="Q378" s="15" t="str">
        <f>VLOOKUP(B378,辅助信息!E:M,9,FALSE)</f>
        <v>ZTWM-CDGS-XS-2024-0134-商投建工达州中医药科技成果示范园项目</v>
      </c>
      <c r="R378" s="15"/>
    </row>
    <row r="379" hidden="1" spans="2:18">
      <c r="B379" s="28" t="s">
        <v>69</v>
      </c>
      <c r="C379" s="58">
        <v>45702</v>
      </c>
      <c r="D379" s="28" t="str">
        <f>VLOOKUP(B379,辅助信息!E:K,7,FALSE)</f>
        <v>JWDDCD2025052800131</v>
      </c>
      <c r="E379" s="28" t="str">
        <f>VLOOKUP(F379,辅助信息!A:B,2,FALSE)</f>
        <v>螺纹钢</v>
      </c>
      <c r="F379" s="28" t="s">
        <v>21</v>
      </c>
      <c r="G379" s="24">
        <v>30</v>
      </c>
      <c r="H379" s="24" t="e">
        <f>_xlfn._xlws.FILTER(#REF!,#REF!&amp;#REF!&amp;#REF!&amp;#REF!=C379&amp;F379&amp;I379&amp;J379,"未发货")</f>
        <v>#REF!</v>
      </c>
      <c r="I379" s="28" t="str">
        <f>VLOOKUP(B379,辅助信息!E:I,3,FALSE)</f>
        <v>（商投建工达州中医药科技园-4工区-2号楼）达州市通川区达州中医药职业学院犀牛大道北段</v>
      </c>
      <c r="J379" s="28" t="str">
        <f>VLOOKUP(B379,辅助信息!E:I,4,FALSE)</f>
        <v>张扬</v>
      </c>
      <c r="K379" s="28">
        <f>VLOOKUP(J379,辅助信息!H:I,2,FALSE)</f>
        <v>18381904567</v>
      </c>
      <c r="L379" s="66"/>
      <c r="M379" s="79">
        <v>45704</v>
      </c>
      <c r="N379" s="45"/>
      <c r="O379" s="49">
        <f ca="1" t="shared" si="0"/>
        <v>0</v>
      </c>
      <c r="P379" s="49">
        <f ca="1" t="shared" si="1"/>
        <v>246</v>
      </c>
      <c r="Q379" s="15" t="str">
        <f>VLOOKUP(B379,辅助信息!E:M,9,FALSE)</f>
        <v>ZTWM-CDGS-XS-2024-0134-商投建工达州中医药科技成果示范园项目</v>
      </c>
      <c r="R379" s="15"/>
    </row>
    <row r="380" hidden="1" spans="2:18">
      <c r="B380" s="28" t="s">
        <v>69</v>
      </c>
      <c r="C380" s="58">
        <v>45702</v>
      </c>
      <c r="D380" s="28" t="str">
        <f>VLOOKUP(B380,辅助信息!E:K,7,FALSE)</f>
        <v>JWDDCD2025052800131</v>
      </c>
      <c r="E380" s="28" t="str">
        <f>VLOOKUP(F380,辅助信息!A:B,2,FALSE)</f>
        <v>螺纹钢</v>
      </c>
      <c r="F380" s="28" t="s">
        <v>58</v>
      </c>
      <c r="G380" s="24">
        <v>30</v>
      </c>
      <c r="H380" s="24" t="e">
        <f>_xlfn._xlws.FILTER(#REF!,#REF!&amp;#REF!&amp;#REF!&amp;#REF!=C380&amp;F380&amp;I380&amp;J380,"未发货")</f>
        <v>#REF!</v>
      </c>
      <c r="I380" s="28" t="str">
        <f>VLOOKUP(B380,辅助信息!E:I,3,FALSE)</f>
        <v>（商投建工达州中医药科技园-4工区-2号楼）达州市通川区达州中医药职业学院犀牛大道北段</v>
      </c>
      <c r="J380" s="28" t="str">
        <f>VLOOKUP(B380,辅助信息!E:I,4,FALSE)</f>
        <v>张扬</v>
      </c>
      <c r="K380" s="28">
        <f>VLOOKUP(J380,辅助信息!H:I,2,FALSE)</f>
        <v>18381904567</v>
      </c>
      <c r="L380" s="66"/>
      <c r="M380" s="79">
        <v>45704</v>
      </c>
      <c r="N380" s="45"/>
      <c r="O380" s="49">
        <f ca="1" t="shared" si="0"/>
        <v>0</v>
      </c>
      <c r="P380" s="49">
        <f ca="1" t="shared" si="1"/>
        <v>246</v>
      </c>
      <c r="Q380" s="15" t="str">
        <f>VLOOKUP(B380,辅助信息!E:M,9,FALSE)</f>
        <v>ZTWM-CDGS-XS-2024-0134-商投建工达州中医药科技成果示范园项目</v>
      </c>
      <c r="R380" s="15"/>
    </row>
    <row r="381" hidden="1" spans="2:18">
      <c r="B381" s="28" t="s">
        <v>69</v>
      </c>
      <c r="C381" s="58">
        <v>45702</v>
      </c>
      <c r="D381" s="28" t="str">
        <f>VLOOKUP(B381,辅助信息!E:K,7,FALSE)</f>
        <v>JWDDCD2025052800131</v>
      </c>
      <c r="E381" s="28" t="str">
        <f>VLOOKUP(F381,辅助信息!A:B,2,FALSE)</f>
        <v>螺纹钢</v>
      </c>
      <c r="F381" s="28" t="s">
        <v>46</v>
      </c>
      <c r="G381" s="24">
        <v>21</v>
      </c>
      <c r="H381" s="24" t="e">
        <f>_xlfn._xlws.FILTER(#REF!,#REF!&amp;#REF!&amp;#REF!&amp;#REF!=C381&amp;F381&amp;I381&amp;J381,"未发货")</f>
        <v>#REF!</v>
      </c>
      <c r="I381" s="28" t="str">
        <f>VLOOKUP(B381,辅助信息!E:I,3,FALSE)</f>
        <v>（商投建工达州中医药科技园-4工区-2号楼）达州市通川区达州中医药职业学院犀牛大道北段</v>
      </c>
      <c r="J381" s="28" t="str">
        <f>VLOOKUP(B381,辅助信息!E:I,4,FALSE)</f>
        <v>张扬</v>
      </c>
      <c r="K381" s="28">
        <f>VLOOKUP(J381,辅助信息!H:I,2,FALSE)</f>
        <v>18381904567</v>
      </c>
      <c r="L381" s="66"/>
      <c r="M381" s="79">
        <v>45704</v>
      </c>
      <c r="N381" s="45"/>
      <c r="O381" s="49">
        <f ca="1" t="shared" si="0"/>
        <v>0</v>
      </c>
      <c r="P381" s="49">
        <f ca="1" t="shared" si="1"/>
        <v>246</v>
      </c>
      <c r="Q381" s="15" t="str">
        <f>VLOOKUP(B381,辅助信息!E:M,9,FALSE)</f>
        <v>ZTWM-CDGS-XS-2024-0134-商投建工达州中医药科技成果示范园项目</v>
      </c>
      <c r="R381" s="15"/>
    </row>
    <row r="382" hidden="1" spans="2:18">
      <c r="B382" s="28" t="s">
        <v>69</v>
      </c>
      <c r="C382" s="58">
        <v>45702</v>
      </c>
      <c r="D382" s="28" t="str">
        <f>VLOOKUP(B382,辅助信息!E:K,7,FALSE)</f>
        <v>JWDDCD2025052800131</v>
      </c>
      <c r="E382" s="28" t="str">
        <f>VLOOKUP(F382,辅助信息!A:B,2,FALSE)</f>
        <v>螺纹钢</v>
      </c>
      <c r="F382" s="28" t="s">
        <v>22</v>
      </c>
      <c r="G382" s="24">
        <v>21</v>
      </c>
      <c r="H382" s="24" t="e">
        <f>_xlfn._xlws.FILTER(#REF!,#REF!&amp;#REF!&amp;#REF!&amp;#REF!=C382&amp;F382&amp;I382&amp;J382,"未发货")</f>
        <v>#REF!</v>
      </c>
      <c r="I382" s="28" t="str">
        <f>VLOOKUP(B382,辅助信息!E:I,3,FALSE)</f>
        <v>（商投建工达州中医药科技园-4工区-2号楼）达州市通川区达州中医药职业学院犀牛大道北段</v>
      </c>
      <c r="J382" s="28" t="str">
        <f>VLOOKUP(B382,辅助信息!E:I,4,FALSE)</f>
        <v>张扬</v>
      </c>
      <c r="K382" s="28">
        <f>VLOOKUP(J382,辅助信息!H:I,2,FALSE)</f>
        <v>18381904567</v>
      </c>
      <c r="L382" s="64"/>
      <c r="M382" s="79">
        <v>45704</v>
      </c>
      <c r="N382" s="45"/>
      <c r="O382" s="49">
        <f ca="1" t="shared" ref="O382:O408" si="2">IF(OR(M382="",N382&lt;&gt;""),"",MAX(M382-TODAY(),0))</f>
        <v>0</v>
      </c>
      <c r="P382" s="49">
        <f ca="1" t="shared" ref="P382:P408" si="3">IF(M382="","",IF(N382&lt;&gt;"",MAX(N382-M382,0),IF(TODAY()&gt;M382,TODAY()-M382,0)))</f>
        <v>246</v>
      </c>
      <c r="Q382" s="15" t="str">
        <f>VLOOKUP(B382,辅助信息!E:M,9,FALSE)</f>
        <v>ZTWM-CDGS-XS-2024-0134-商投建工达州中医药科技成果示范园项目</v>
      </c>
      <c r="R382" s="15"/>
    </row>
    <row r="383" s="15" customFormat="1" hidden="1" spans="2:17">
      <c r="B383" s="28" t="s">
        <v>80</v>
      </c>
      <c r="C383" s="58">
        <v>45703</v>
      </c>
      <c r="D383" s="28" t="e">
        <f>VLOOKUP(B383,辅助信息!E:K,7,FALSE)</f>
        <v>#N/A</v>
      </c>
      <c r="E383" s="28" t="str">
        <f>VLOOKUP(F383,辅助信息!A:B,2,FALSE)</f>
        <v>盘螺</v>
      </c>
      <c r="F383" s="28" t="s">
        <v>49</v>
      </c>
      <c r="G383" s="28">
        <v>7.5</v>
      </c>
      <c r="H383" s="28" t="e">
        <f>_xlfn._xlws.FILTER(#REF!,#REF!&amp;#REF!&amp;#REF!&amp;#REF!=C383&amp;F383&amp;I383&amp;J383,"未发货")</f>
        <v>#REF!</v>
      </c>
      <c r="I383" s="28" t="e">
        <f>VLOOKUP(B383,辅助信息!E:I,3,FALSE)</f>
        <v>#N/A</v>
      </c>
      <c r="J383" s="28" t="e">
        <f>VLOOKUP(B383,辅助信息!E:I,4,FALSE)</f>
        <v>#N/A</v>
      </c>
      <c r="K383" s="28" t="e">
        <f>VLOOKUP(J383,辅助信息!H:I,2,FALSE)</f>
        <v>#N/A</v>
      </c>
      <c r="L383" s="28" t="e">
        <f>VLOOKUP(B383,辅助信息!E:J,6,FALSE)</f>
        <v>#N/A</v>
      </c>
      <c r="M383" s="82">
        <v>45703</v>
      </c>
      <c r="N383" s="82"/>
      <c r="O383" s="15">
        <f ca="1" t="shared" si="2"/>
        <v>0</v>
      </c>
      <c r="P383" s="15">
        <f ca="1" t="shared" si="3"/>
        <v>247</v>
      </c>
      <c r="Q383" s="15" t="e">
        <f>VLOOKUP(B383,辅助信息!E:M,9,FALSE)</f>
        <v>#N/A</v>
      </c>
    </row>
    <row r="384" s="15" customFormat="1" hidden="1" spans="2:17">
      <c r="B384" s="28" t="s">
        <v>80</v>
      </c>
      <c r="C384" s="58">
        <v>45703</v>
      </c>
      <c r="D384" s="28" t="e">
        <f>VLOOKUP(B384,辅助信息!E:K,7,FALSE)</f>
        <v>#N/A</v>
      </c>
      <c r="E384" s="28" t="str">
        <f>VLOOKUP(F384,辅助信息!A:B,2,FALSE)</f>
        <v>盘螺</v>
      </c>
      <c r="F384" s="28" t="s">
        <v>40</v>
      </c>
      <c r="G384" s="28">
        <v>15</v>
      </c>
      <c r="H384" s="28" t="e">
        <f>_xlfn._xlws.FILTER(#REF!,#REF!&amp;#REF!&amp;#REF!&amp;#REF!=C384&amp;F384&amp;I384&amp;J384,"未发货")</f>
        <v>#REF!</v>
      </c>
      <c r="I384" s="28" t="e">
        <f>VLOOKUP(B384,辅助信息!E:I,3,FALSE)</f>
        <v>#N/A</v>
      </c>
      <c r="J384" s="28" t="e">
        <f>VLOOKUP(B384,辅助信息!E:I,4,FALSE)</f>
        <v>#N/A</v>
      </c>
      <c r="K384" s="28" t="e">
        <f>VLOOKUP(J384,辅助信息!H:I,2,FALSE)</f>
        <v>#N/A</v>
      </c>
      <c r="L384" s="66"/>
      <c r="M384" s="82">
        <v>45703</v>
      </c>
      <c r="N384" s="82"/>
      <c r="O384" s="15">
        <f ca="1" t="shared" si="2"/>
        <v>0</v>
      </c>
      <c r="P384" s="15">
        <f ca="1" t="shared" si="3"/>
        <v>247</v>
      </c>
      <c r="Q384" s="15" t="e">
        <f>VLOOKUP(B384,辅助信息!E:M,9,FALSE)</f>
        <v>#N/A</v>
      </c>
    </row>
    <row r="385" s="15" customFormat="1" hidden="1" spans="2:17">
      <c r="B385" s="28" t="s">
        <v>80</v>
      </c>
      <c r="C385" s="58">
        <v>45703</v>
      </c>
      <c r="D385" s="28" t="e">
        <f>VLOOKUP(B385,辅助信息!E:K,7,FALSE)</f>
        <v>#N/A</v>
      </c>
      <c r="E385" s="28" t="str">
        <f>VLOOKUP(F385,辅助信息!A:B,2,FALSE)</f>
        <v>螺纹钢</v>
      </c>
      <c r="F385" s="28" t="s">
        <v>30</v>
      </c>
      <c r="G385" s="28">
        <v>12</v>
      </c>
      <c r="H385" s="28" t="e">
        <f>_xlfn._xlws.FILTER(#REF!,#REF!&amp;#REF!&amp;#REF!&amp;#REF!=C385&amp;F385&amp;I385&amp;J385,"未发货")</f>
        <v>#REF!</v>
      </c>
      <c r="I385" s="28" t="e">
        <f>VLOOKUP(B385,辅助信息!E:I,3,FALSE)</f>
        <v>#N/A</v>
      </c>
      <c r="J385" s="28" t="e">
        <f>VLOOKUP(B385,辅助信息!E:I,4,FALSE)</f>
        <v>#N/A</v>
      </c>
      <c r="K385" s="28" t="e">
        <f>VLOOKUP(J385,辅助信息!H:I,2,FALSE)</f>
        <v>#N/A</v>
      </c>
      <c r="L385" s="64"/>
      <c r="M385" s="82">
        <v>45703</v>
      </c>
      <c r="N385" s="82"/>
      <c r="O385" s="15">
        <f ca="1" t="shared" si="2"/>
        <v>0</v>
      </c>
      <c r="P385" s="15">
        <f ca="1" t="shared" si="3"/>
        <v>247</v>
      </c>
      <c r="Q385" s="15" t="e">
        <f>VLOOKUP(B385,辅助信息!E:M,9,FALSE)</f>
        <v>#N/A</v>
      </c>
    </row>
    <row r="386" s="15" customFormat="1" hidden="1" spans="1:17">
      <c r="A386" s="83" t="s">
        <v>83</v>
      </c>
      <c r="B386" s="28" t="s">
        <v>64</v>
      </c>
      <c r="C386" s="58">
        <v>45703</v>
      </c>
      <c r="D386" s="28" t="str">
        <f>VLOOKUP(B386,辅助信息!E:K,7,FALSE)</f>
        <v>JWDDCD2024102400111</v>
      </c>
      <c r="E386" s="28" t="str">
        <f>VLOOKUP(F386,辅助信息!A:B,2,FALSE)</f>
        <v>盘螺</v>
      </c>
      <c r="F386" s="28" t="s">
        <v>26</v>
      </c>
      <c r="G386" s="84">
        <v>21</v>
      </c>
      <c r="H386" s="28" t="e">
        <f>_xlfn._xlws.FILTER(#REF!,#REF!&amp;#REF!&amp;#REF!&amp;#REF!=C386&amp;F386&amp;I386&amp;J386,"未发货")</f>
        <v>#REF!</v>
      </c>
      <c r="I386" s="28" t="str">
        <f>VLOOKUP(B386,辅助信息!E:I,3,FALSE)</f>
        <v>（五冶达州国道542项目-三工区桥梁3工段）四川省达州市达川区赵固镇水文村原村委会下300米</v>
      </c>
      <c r="J386" s="28" t="str">
        <f>VLOOKUP(B386,辅助信息!E:I,4,FALSE)</f>
        <v>李代茂</v>
      </c>
      <c r="K386" s="28">
        <f>VLOOKUP(J386,辅助信息!H:I,2,FALSE)</f>
        <v>18302833536</v>
      </c>
      <c r="L386" s="28" t="str">
        <f>VLOOKUP(B389,辅助信息!E:J,6,FALSE)</f>
        <v>五冶建设送货单,送货车型9.6米,装货前联系收货人核实到场规格,没提前告知进场规格现场不给予接收</v>
      </c>
      <c r="M386" s="82">
        <v>45704</v>
      </c>
      <c r="O386" s="15">
        <f ca="1" t="shared" si="2"/>
        <v>0</v>
      </c>
      <c r="P386" s="15">
        <f ca="1" t="shared" si="3"/>
        <v>246</v>
      </c>
      <c r="Q386" s="15" t="str">
        <f>VLOOKUP(B386,辅助信息!E:M,9,FALSE)</f>
        <v>ZTWM-CDGS-XS-2024-0181-五冶天府-国道542项目（二批次）</v>
      </c>
    </row>
    <row r="387" s="15" customFormat="1" hidden="1" spans="2:17">
      <c r="B387" s="28" t="s">
        <v>64</v>
      </c>
      <c r="C387" s="58">
        <v>45703</v>
      </c>
      <c r="D387" s="28" t="str">
        <f>VLOOKUP(B387,辅助信息!E:K,7,FALSE)</f>
        <v>JWDDCD2024102400111</v>
      </c>
      <c r="E387" s="28" t="str">
        <f>VLOOKUP(F387,辅助信息!A:B,2,FALSE)</f>
        <v>螺纹钢</v>
      </c>
      <c r="F387" s="28" t="s">
        <v>32</v>
      </c>
      <c r="G387" s="28">
        <v>21</v>
      </c>
      <c r="H387" s="28" t="e">
        <f>_xlfn._xlws.FILTER(#REF!,#REF!&amp;#REF!&amp;#REF!&amp;#REF!=C387&amp;F387&amp;I387&amp;J387,"未发货")</f>
        <v>#REF!</v>
      </c>
      <c r="I387" s="28" t="str">
        <f>VLOOKUP(B387,辅助信息!E:I,3,FALSE)</f>
        <v>（五冶达州国道542项目-三工区桥梁3工段）四川省达州市达川区赵固镇水文村原村委会下300米</v>
      </c>
      <c r="J387" s="28" t="str">
        <f>VLOOKUP(B387,辅助信息!E:I,4,FALSE)</f>
        <v>李代茂</v>
      </c>
      <c r="K387" s="28">
        <f>VLOOKUP(J387,辅助信息!H:I,2,FALSE)</f>
        <v>18302833536</v>
      </c>
      <c r="L387" s="66"/>
      <c r="M387" s="82">
        <v>45704</v>
      </c>
      <c r="O387" s="15">
        <f ca="1" t="shared" si="2"/>
        <v>0</v>
      </c>
      <c r="P387" s="15">
        <f ca="1" t="shared" si="3"/>
        <v>246</v>
      </c>
      <c r="Q387" s="15" t="str">
        <f>VLOOKUP(B387,辅助信息!E:M,9,FALSE)</f>
        <v>ZTWM-CDGS-XS-2024-0181-五冶天府-国道542项目（二批次）</v>
      </c>
    </row>
    <row r="388" s="15" customFormat="1" hidden="1" spans="2:17">
      <c r="B388" s="28" t="s">
        <v>64</v>
      </c>
      <c r="C388" s="58">
        <v>45703</v>
      </c>
      <c r="D388" s="28" t="str">
        <f>VLOOKUP(B388,辅助信息!E:K,7,FALSE)</f>
        <v>JWDDCD2024102400111</v>
      </c>
      <c r="E388" s="28" t="str">
        <f>VLOOKUP(F388,辅助信息!A:B,2,FALSE)</f>
        <v>螺纹钢</v>
      </c>
      <c r="F388" s="28" t="s">
        <v>18</v>
      </c>
      <c r="G388" s="28">
        <v>21</v>
      </c>
      <c r="H388" s="28" t="e">
        <f>_xlfn._xlws.FILTER(#REF!,#REF!&amp;#REF!&amp;#REF!&amp;#REF!=C388&amp;F388&amp;I388&amp;J388,"未发货")</f>
        <v>#REF!</v>
      </c>
      <c r="I388" s="28" t="str">
        <f>VLOOKUP(B388,辅助信息!E:I,3,FALSE)</f>
        <v>（五冶达州国道542项目-三工区桥梁3工段）四川省达州市达川区赵固镇水文村原村委会下300米</v>
      </c>
      <c r="J388" s="28" t="str">
        <f>VLOOKUP(B388,辅助信息!E:I,4,FALSE)</f>
        <v>李代茂</v>
      </c>
      <c r="K388" s="28">
        <f>VLOOKUP(J388,辅助信息!H:I,2,FALSE)</f>
        <v>18302833536</v>
      </c>
      <c r="L388" s="66"/>
      <c r="M388" s="82">
        <v>45704</v>
      </c>
      <c r="O388" s="15">
        <f ca="1" t="shared" si="2"/>
        <v>0</v>
      </c>
      <c r="P388" s="15">
        <f ca="1" t="shared" si="3"/>
        <v>246</v>
      </c>
      <c r="Q388" s="15" t="str">
        <f>VLOOKUP(B388,辅助信息!E:M,9,FALSE)</f>
        <v>ZTWM-CDGS-XS-2024-0181-五冶天府-国道542项目（二批次）</v>
      </c>
    </row>
    <row r="389" s="15" customFormat="1" hidden="1" spans="1:17">
      <c r="A389" s="49"/>
      <c r="B389" s="28" t="s">
        <v>64</v>
      </c>
      <c r="C389" s="58">
        <v>45703</v>
      </c>
      <c r="D389" s="28" t="str">
        <f>VLOOKUP(B389,辅助信息!E:K,7,FALSE)</f>
        <v>JWDDCD2024102400111</v>
      </c>
      <c r="E389" s="28" t="str">
        <f>VLOOKUP(F389,辅助信息!A:B,2,FALSE)</f>
        <v>螺纹钢</v>
      </c>
      <c r="F389" s="28" t="s">
        <v>65</v>
      </c>
      <c r="G389" s="24">
        <v>42</v>
      </c>
      <c r="H389" s="24" t="e">
        <f>_xlfn._xlws.FILTER(#REF!,#REF!&amp;#REF!&amp;#REF!&amp;#REF!=C389&amp;F389&amp;I389&amp;J389,"未发货")</f>
        <v>#REF!</v>
      </c>
      <c r="I389" s="28" t="str">
        <f>VLOOKUP(B389,辅助信息!E:I,3,FALSE)</f>
        <v>（五冶达州国道542项目-三工区桥梁3工段）四川省达州市达川区赵固镇水文村原村委会下300米</v>
      </c>
      <c r="J389" s="28" t="str">
        <f>VLOOKUP(B389,辅助信息!E:I,4,FALSE)</f>
        <v>李代茂</v>
      </c>
      <c r="K389" s="28">
        <f>VLOOKUP(J389,辅助信息!H:I,2,FALSE)</f>
        <v>18302833536</v>
      </c>
      <c r="L389" s="64"/>
      <c r="M389" s="79">
        <v>45704</v>
      </c>
      <c r="N389" s="49"/>
      <c r="O389" s="49">
        <f ca="1" t="shared" si="2"/>
        <v>0</v>
      </c>
      <c r="P389" s="49">
        <f ca="1" t="shared" si="3"/>
        <v>246</v>
      </c>
      <c r="Q389" s="15" t="str">
        <f>VLOOKUP(B389,辅助信息!E:M,9,FALSE)</f>
        <v>ZTWM-CDGS-XS-2024-0181-五冶天府-国道542项目（二批次）</v>
      </c>
    </row>
    <row r="390" s="15" customFormat="1" hidden="1" spans="1:17">
      <c r="A390" s="49"/>
      <c r="B390" s="28" t="s">
        <v>48</v>
      </c>
      <c r="C390" s="58">
        <v>45703</v>
      </c>
      <c r="D390" s="28" t="str">
        <f>VLOOKUP(B390,辅助信息!E:K,7,FALSE)</f>
        <v>ZTWM-CDGS-YL-20240529-006</v>
      </c>
      <c r="E390" s="28" t="str">
        <f>VLOOKUP(F390,辅助信息!A:B,2,FALSE)</f>
        <v>盘螺</v>
      </c>
      <c r="F390" s="28" t="s">
        <v>49</v>
      </c>
      <c r="G390" s="24">
        <v>3</v>
      </c>
      <c r="H390" s="24" t="e">
        <f>_xlfn._xlws.FILTER(#REF!,#REF!&amp;#REF!&amp;#REF!&amp;#REF!=C390&amp;F390&amp;I390&amp;J390,"未发货")</f>
        <v>#REF!</v>
      </c>
      <c r="I390" s="28" t="str">
        <f>VLOOKUP(B390,辅助信息!E:I,3,FALSE)</f>
        <v>(华西颐海-科创农业生态谷-1号钢筋房)成都市简阳市白金山水库</v>
      </c>
      <c r="J390" s="28" t="str">
        <f>VLOOKUP(B390,辅助信息!E:I,4,FALSE)</f>
        <v>石清国</v>
      </c>
      <c r="K390" s="28">
        <f>VLOOKUP(J390,辅助信息!H:I,2,FALSE)</f>
        <v>13458642015</v>
      </c>
      <c r="L390" s="31" t="str">
        <f>VLOOKUP(B390,辅助信息!E:J,6,FALSE)</f>
        <v>优先威钢,我方卸车,新老国标钢厂不加价可直发</v>
      </c>
      <c r="M390" s="79">
        <v>45705</v>
      </c>
      <c r="N390" s="49"/>
      <c r="O390" s="49">
        <f ca="1" t="shared" si="2"/>
        <v>0</v>
      </c>
      <c r="P390" s="49">
        <f ca="1" t="shared" si="3"/>
        <v>245</v>
      </c>
      <c r="Q390" s="15" t="str">
        <f>VLOOKUP(B390,辅助信息!E:M,9,FALSE)</f>
        <v>ZTWM-CDGS-XS-2024-0093-华西-颐海科创农业生态谷</v>
      </c>
    </row>
    <row r="391" s="15" customFormat="1" hidden="1" spans="1:17">
      <c r="A391" s="49"/>
      <c r="B391" s="28" t="s">
        <v>48</v>
      </c>
      <c r="C391" s="58">
        <v>45703</v>
      </c>
      <c r="D391" s="28" t="str">
        <f>VLOOKUP(B391,辅助信息!E:K,7,FALSE)</f>
        <v>ZTWM-CDGS-YL-20240529-006</v>
      </c>
      <c r="E391" s="28" t="str">
        <f>VLOOKUP(F391,辅助信息!A:B,2,FALSE)</f>
        <v>盘螺</v>
      </c>
      <c r="F391" s="28" t="s">
        <v>40</v>
      </c>
      <c r="G391" s="24">
        <v>10</v>
      </c>
      <c r="H391" s="24" t="e">
        <f>_xlfn._xlws.FILTER(#REF!,#REF!&amp;#REF!&amp;#REF!&amp;#REF!=C391&amp;F391&amp;I391&amp;J391,"未发货")</f>
        <v>#REF!</v>
      </c>
      <c r="I391" s="28" t="str">
        <f>VLOOKUP(B391,辅助信息!E:I,3,FALSE)</f>
        <v>(华西颐海-科创农业生态谷-1号钢筋房)成都市简阳市白金山水库</v>
      </c>
      <c r="J391" s="28" t="str">
        <f>VLOOKUP(B391,辅助信息!E:I,4,FALSE)</f>
        <v>石清国</v>
      </c>
      <c r="K391" s="28">
        <f>VLOOKUP(J391,辅助信息!H:I,2,FALSE)</f>
        <v>13458642015</v>
      </c>
      <c r="L391" s="66"/>
      <c r="M391" s="79">
        <v>45705</v>
      </c>
      <c r="N391" s="49"/>
      <c r="O391" s="49">
        <f ca="1" t="shared" si="2"/>
        <v>0</v>
      </c>
      <c r="P391" s="49">
        <f ca="1" t="shared" si="3"/>
        <v>245</v>
      </c>
      <c r="Q391" s="15" t="str">
        <f>VLOOKUP(B391,辅助信息!E:M,9,FALSE)</f>
        <v>ZTWM-CDGS-XS-2024-0093-华西-颐海科创农业生态谷</v>
      </c>
    </row>
    <row r="392" s="15" customFormat="1" hidden="1" spans="1:17">
      <c r="A392" s="49"/>
      <c r="B392" s="28" t="s">
        <v>48</v>
      </c>
      <c r="C392" s="58">
        <v>45703</v>
      </c>
      <c r="D392" s="28" t="str">
        <f>VLOOKUP(B392,辅助信息!E:K,7,FALSE)</f>
        <v>ZTWM-CDGS-YL-20240529-006</v>
      </c>
      <c r="E392" s="28" t="str">
        <f>VLOOKUP(F392,辅助信息!A:B,2,FALSE)</f>
        <v>盘螺</v>
      </c>
      <c r="F392" s="28" t="s">
        <v>41</v>
      </c>
      <c r="G392" s="24">
        <v>10</v>
      </c>
      <c r="H392" s="24" t="e">
        <f>_xlfn._xlws.FILTER(#REF!,#REF!&amp;#REF!&amp;#REF!&amp;#REF!=C392&amp;F392&amp;I392&amp;J392,"未发货")</f>
        <v>#REF!</v>
      </c>
      <c r="I392" s="28" t="str">
        <f>VLOOKUP(B392,辅助信息!E:I,3,FALSE)</f>
        <v>(华西颐海-科创农业生态谷-1号钢筋房)成都市简阳市白金山水库</v>
      </c>
      <c r="J392" s="28" t="str">
        <f>VLOOKUP(B392,辅助信息!E:I,4,FALSE)</f>
        <v>石清国</v>
      </c>
      <c r="K392" s="28">
        <f>VLOOKUP(J392,辅助信息!H:I,2,FALSE)</f>
        <v>13458642015</v>
      </c>
      <c r="L392" s="66"/>
      <c r="M392" s="79">
        <v>45705</v>
      </c>
      <c r="N392" s="49"/>
      <c r="O392" s="49">
        <f ca="1" t="shared" si="2"/>
        <v>0</v>
      </c>
      <c r="P392" s="49">
        <f ca="1" t="shared" si="3"/>
        <v>245</v>
      </c>
      <c r="Q392" s="15" t="str">
        <f>VLOOKUP(B392,辅助信息!E:M,9,FALSE)</f>
        <v>ZTWM-CDGS-XS-2024-0093-华西-颐海科创农业生态谷</v>
      </c>
    </row>
    <row r="393" s="15" customFormat="1" hidden="1" spans="1:17">
      <c r="A393" s="49"/>
      <c r="B393" s="28" t="s">
        <v>48</v>
      </c>
      <c r="C393" s="58">
        <v>45703</v>
      </c>
      <c r="D393" s="28" t="str">
        <f>VLOOKUP(B393,辅助信息!E:K,7,FALSE)</f>
        <v>ZTWM-CDGS-YL-20240529-006</v>
      </c>
      <c r="E393" s="28" t="str">
        <f>VLOOKUP(F393,辅助信息!A:B,2,FALSE)</f>
        <v>螺纹钢</v>
      </c>
      <c r="F393" s="28" t="s">
        <v>66</v>
      </c>
      <c r="G393" s="24">
        <v>12</v>
      </c>
      <c r="H393" s="24" t="e">
        <f>_xlfn._xlws.FILTER(#REF!,#REF!&amp;#REF!&amp;#REF!&amp;#REF!=C393&amp;F393&amp;I393&amp;J393,"未发货")</f>
        <v>#REF!</v>
      </c>
      <c r="I393" s="28" t="str">
        <f>VLOOKUP(B393,辅助信息!E:I,3,FALSE)</f>
        <v>(华西颐海-科创农业生态谷-1号钢筋房)成都市简阳市白金山水库</v>
      </c>
      <c r="J393" s="28" t="str">
        <f>VLOOKUP(B393,辅助信息!E:I,4,FALSE)</f>
        <v>石清国</v>
      </c>
      <c r="K393" s="28">
        <f>VLOOKUP(J393,辅助信息!H:I,2,FALSE)</f>
        <v>13458642015</v>
      </c>
      <c r="L393" s="66"/>
      <c r="M393" s="79">
        <v>45705</v>
      </c>
      <c r="N393" s="49"/>
      <c r="O393" s="49">
        <f ca="1" t="shared" si="2"/>
        <v>0</v>
      </c>
      <c r="P393" s="49">
        <f ca="1" t="shared" si="3"/>
        <v>245</v>
      </c>
      <c r="Q393" s="15" t="str">
        <f>VLOOKUP(B393,辅助信息!E:M,9,FALSE)</f>
        <v>ZTWM-CDGS-XS-2024-0093-华西-颐海科创农业生态谷</v>
      </c>
    </row>
    <row r="394" s="15" customFormat="1" hidden="1" spans="1:17">
      <c r="A394" s="49"/>
      <c r="B394" s="28" t="s">
        <v>48</v>
      </c>
      <c r="C394" s="58">
        <v>45703</v>
      </c>
      <c r="D394" s="28" t="str">
        <f>VLOOKUP(B394,辅助信息!E:K,7,FALSE)</f>
        <v>ZTWM-CDGS-YL-20240529-006</v>
      </c>
      <c r="E394" s="28" t="str">
        <f>VLOOKUP(F394,辅助信息!A:B,2,FALSE)</f>
        <v>螺纹钢</v>
      </c>
      <c r="F394" s="28" t="s">
        <v>22</v>
      </c>
      <c r="G394" s="24">
        <v>6</v>
      </c>
      <c r="H394" s="24" t="e">
        <f>_xlfn._xlws.FILTER(#REF!,#REF!&amp;#REF!&amp;#REF!&amp;#REF!=C394&amp;F394&amp;I394&amp;J394,"未发货")</f>
        <v>#REF!</v>
      </c>
      <c r="I394" s="28" t="str">
        <f>VLOOKUP(B394,辅助信息!E:I,3,FALSE)</f>
        <v>(华西颐海-科创农业生态谷-1号钢筋房)成都市简阳市白金山水库</v>
      </c>
      <c r="J394" s="28" t="str">
        <f>VLOOKUP(B394,辅助信息!E:I,4,FALSE)</f>
        <v>石清国</v>
      </c>
      <c r="K394" s="28">
        <f>VLOOKUP(J394,辅助信息!H:I,2,FALSE)</f>
        <v>13458642015</v>
      </c>
      <c r="L394" s="64"/>
      <c r="M394" s="79">
        <v>45705</v>
      </c>
      <c r="N394" s="49"/>
      <c r="O394" s="49">
        <f ca="1" t="shared" si="2"/>
        <v>0</v>
      </c>
      <c r="P394" s="49">
        <f ca="1" t="shared" si="3"/>
        <v>245</v>
      </c>
      <c r="Q394" s="15" t="str">
        <f>VLOOKUP(B394,辅助信息!E:M,9,FALSE)</f>
        <v>ZTWM-CDGS-XS-2024-0093-华西-颐海科创农业生态谷</v>
      </c>
    </row>
    <row r="395" s="15" customFormat="1" hidden="1" spans="1:17">
      <c r="A395" s="49"/>
      <c r="B395" s="28" t="s">
        <v>29</v>
      </c>
      <c r="C395" s="58">
        <v>45703</v>
      </c>
      <c r="D395" s="28" t="str">
        <f>VLOOKUP(B395,辅助信息!E:K,7,FALSE)</f>
        <v>JWDDCD2024102400111</v>
      </c>
      <c r="E395" s="28" t="str">
        <f>VLOOKUP(F395,辅助信息!A:B,2,FALSE)</f>
        <v>螺纹钢</v>
      </c>
      <c r="F395" s="28" t="s">
        <v>27</v>
      </c>
      <c r="G395" s="24">
        <v>15</v>
      </c>
      <c r="H395" s="24" t="e">
        <f>_xlfn._xlws.FILTER(#REF!,#REF!&amp;#REF!&amp;#REF!&amp;#REF!=C395&amp;F395&amp;I395&amp;J395,"未发货")</f>
        <v>#REF!</v>
      </c>
      <c r="I395" s="28" t="str">
        <f>VLOOKUP(B395,辅助信息!E:I,3,FALSE)</f>
        <v>（五冶达州国道542项目-二工区黄家湾隧道工段）四川省达州市达川区赵固镇黄家坡</v>
      </c>
      <c r="J395" s="28" t="str">
        <f>VLOOKUP(B395,辅助信息!E:I,4,FALSE)</f>
        <v>罗永方</v>
      </c>
      <c r="K395" s="28">
        <f>VLOOKUP(J395,辅助信息!H:I,2,FALSE)</f>
        <v>13551450899</v>
      </c>
      <c r="L395" s="31" t="str">
        <f>VLOOKUP(B395,辅助信息!E:J,6,FALSE)</f>
        <v>五冶建设送货单,4份材质书,送货车型9.6米,装货前联系收货人核实到场规格,没提前告知进场规格现场不给予接收</v>
      </c>
      <c r="M395" s="79">
        <v>45705</v>
      </c>
      <c r="N395" s="45"/>
      <c r="O395" s="49">
        <f ca="1" t="shared" si="2"/>
        <v>0</v>
      </c>
      <c r="P395" s="49">
        <f ca="1" t="shared" si="3"/>
        <v>245</v>
      </c>
      <c r="Q395" s="15" t="str">
        <f>VLOOKUP(B395,辅助信息!E:M,9,FALSE)</f>
        <v>ZTWM-CDGS-XS-2024-0181-五冶天府-国道542项目（二批次）</v>
      </c>
    </row>
    <row r="396" s="15" customFormat="1" hidden="1" spans="1:17">
      <c r="A396" s="49"/>
      <c r="B396" s="28" t="s">
        <v>29</v>
      </c>
      <c r="C396" s="58">
        <v>45703</v>
      </c>
      <c r="D396" s="28" t="str">
        <f>VLOOKUP(B396,辅助信息!E:K,7,FALSE)</f>
        <v>JWDDCD2024102400111</v>
      </c>
      <c r="E396" s="28" t="str">
        <f>VLOOKUP(F396,辅助信息!A:B,2,FALSE)</f>
        <v>螺纹钢</v>
      </c>
      <c r="F396" s="28" t="s">
        <v>32</v>
      </c>
      <c r="G396" s="24">
        <v>20</v>
      </c>
      <c r="H396" s="24" t="e">
        <f>_xlfn._xlws.FILTER(#REF!,#REF!&amp;#REF!&amp;#REF!&amp;#REF!=C396&amp;F396&amp;I396&amp;J396,"未发货")</f>
        <v>#REF!</v>
      </c>
      <c r="I396" s="28" t="str">
        <f>VLOOKUP(B396,辅助信息!E:I,3,FALSE)</f>
        <v>（五冶达州国道542项目-二工区黄家湾隧道工段）四川省达州市达川区赵固镇黄家坡</v>
      </c>
      <c r="J396" s="28" t="str">
        <f>VLOOKUP(B396,辅助信息!E:I,4,FALSE)</f>
        <v>罗永方</v>
      </c>
      <c r="K396" s="28">
        <f>VLOOKUP(J396,辅助信息!H:I,2,FALSE)</f>
        <v>13551450899</v>
      </c>
      <c r="L396" s="66"/>
      <c r="M396" s="79">
        <v>45705</v>
      </c>
      <c r="N396" s="45"/>
      <c r="O396" s="49">
        <f ca="1" t="shared" si="2"/>
        <v>0</v>
      </c>
      <c r="P396" s="49">
        <f ca="1" t="shared" si="3"/>
        <v>245</v>
      </c>
      <c r="Q396" s="15" t="str">
        <f>VLOOKUP(B396,辅助信息!E:M,9,FALSE)</f>
        <v>ZTWM-CDGS-XS-2024-0181-五冶天府-国道542项目（二批次）</v>
      </c>
    </row>
    <row r="397" s="15" customFormat="1" hidden="1" spans="1:17">
      <c r="A397" s="49"/>
      <c r="B397" s="28" t="s">
        <v>29</v>
      </c>
      <c r="C397" s="58">
        <v>45703</v>
      </c>
      <c r="D397" s="28" t="str">
        <f>VLOOKUP(B397,辅助信息!E:K,7,FALSE)</f>
        <v>JWDDCD2024102400111</v>
      </c>
      <c r="E397" s="28" t="str">
        <f>VLOOKUP(F397,辅助信息!A:B,2,FALSE)</f>
        <v>螺纹钢</v>
      </c>
      <c r="F397" s="28" t="s">
        <v>30</v>
      </c>
      <c r="G397" s="24">
        <v>35</v>
      </c>
      <c r="H397" s="24" t="e">
        <f>_xlfn._xlws.FILTER(#REF!,#REF!&amp;#REF!&amp;#REF!&amp;#REF!=C397&amp;F397&amp;I397&amp;J397,"未发货")</f>
        <v>#REF!</v>
      </c>
      <c r="I397" s="28" t="str">
        <f>VLOOKUP(B397,辅助信息!E:I,3,FALSE)</f>
        <v>（五冶达州国道542项目-二工区黄家湾隧道工段）四川省达州市达川区赵固镇黄家坡</v>
      </c>
      <c r="J397" s="28" t="str">
        <f>VLOOKUP(B397,辅助信息!E:I,4,FALSE)</f>
        <v>罗永方</v>
      </c>
      <c r="K397" s="28">
        <f>VLOOKUP(J397,辅助信息!H:I,2,FALSE)</f>
        <v>13551450899</v>
      </c>
      <c r="L397" s="64"/>
      <c r="M397" s="79">
        <v>45705</v>
      </c>
      <c r="N397" s="45"/>
      <c r="O397" s="49">
        <f ca="1" t="shared" si="2"/>
        <v>0</v>
      </c>
      <c r="P397" s="49">
        <f ca="1" t="shared" si="3"/>
        <v>245</v>
      </c>
      <c r="Q397" s="15" t="str">
        <f>VLOOKUP(B397,辅助信息!E:M,9,FALSE)</f>
        <v>ZTWM-CDGS-XS-2024-0181-五冶天府-国道542项目（二批次）</v>
      </c>
    </row>
    <row r="398" s="15" customFormat="1" ht="60" hidden="1" customHeight="1" spans="1:17">
      <c r="A398" s="49"/>
      <c r="B398" s="28" t="s">
        <v>78</v>
      </c>
      <c r="C398" s="58">
        <v>45703</v>
      </c>
      <c r="D398" s="28" t="str">
        <f>VLOOKUP(B398,辅助信息!E:K,7,FALSE)</f>
        <v>JWDDCD2024102400111</v>
      </c>
      <c r="E398" s="28" t="str">
        <f>VLOOKUP(F398,辅助信息!A:B,2,FALSE)</f>
        <v>螺纹钢</v>
      </c>
      <c r="F398" s="28" t="s">
        <v>33</v>
      </c>
      <c r="G398" s="24">
        <f>55-36</f>
        <v>19</v>
      </c>
      <c r="H398" s="24" t="e">
        <f>_xlfn._xlws.FILTER(#REF!,#REF!&amp;#REF!&amp;#REF!&amp;#REF!=C398&amp;F398&amp;I398&amp;J398,"未发货")</f>
        <v>#REF!</v>
      </c>
      <c r="I398" s="28" t="str">
        <f>VLOOKUP(B398,辅助信息!E:I,3,FALSE)</f>
        <v>（五冶达州国道542项目-二工区巴河特大桥工段-4号墩）达州市达川区桥湾镇陈余村</v>
      </c>
      <c r="J398" s="28" t="str">
        <f>VLOOKUP(B398,辅助信息!E:I,4,FALSE)</f>
        <v>谭福中</v>
      </c>
      <c r="K398" s="28">
        <f>VLOOKUP(J398,辅助信息!H:I,2,FALSE)</f>
        <v>15828538619</v>
      </c>
      <c r="L398" s="31" t="str">
        <f>VLOOKUP(B398,辅助信息!E:J,6,FALSE)</f>
        <v>五冶建设送货单,4份材质书,送货车型9.6米,装货前联系收货人核实到场规格,没提前告知进场规格现场不给予接收</v>
      </c>
      <c r="M398" s="79">
        <v>45705</v>
      </c>
      <c r="N398" s="49"/>
      <c r="O398" s="49">
        <f ca="1" t="shared" si="2"/>
        <v>0</v>
      </c>
      <c r="P398" s="49">
        <f ca="1" t="shared" si="3"/>
        <v>245</v>
      </c>
      <c r="Q398" s="15" t="str">
        <f>VLOOKUP(B398,辅助信息!E:M,9,FALSE)</f>
        <v>ZTWM-CDGS-XS-2024-0181-五冶天府-国道542项目（二批次）</v>
      </c>
    </row>
    <row r="399" s="15" customFormat="1" hidden="1" spans="1:17">
      <c r="A399" s="49"/>
      <c r="B399" s="28" t="s">
        <v>69</v>
      </c>
      <c r="C399" s="58">
        <v>45703</v>
      </c>
      <c r="D399" s="28" t="str">
        <f>VLOOKUP(B399,辅助信息!E:K,7,FALSE)</f>
        <v>JWDDCD2025052800131</v>
      </c>
      <c r="E399" s="28" t="str">
        <f>VLOOKUP(F399,辅助信息!A:B,2,FALSE)</f>
        <v>盘螺</v>
      </c>
      <c r="F399" s="28" t="s">
        <v>40</v>
      </c>
      <c r="G399" s="24">
        <v>6</v>
      </c>
      <c r="H399" s="24" t="e">
        <f>_xlfn._xlws.FILTER(#REF!,#REF!&amp;#REF!&amp;#REF!&amp;#REF!=C399&amp;F399&amp;I399&amp;J399,"未发货")</f>
        <v>#REF!</v>
      </c>
      <c r="I399" s="28" t="str">
        <f>VLOOKUP(B399,辅助信息!E:I,3,FALSE)</f>
        <v>（商投建工达州中医药科技园-4工区-2号楼）达州市通川区达州中医药职业学院犀牛大道北段</v>
      </c>
      <c r="J399" s="28" t="str">
        <f>VLOOKUP(B399,辅助信息!E:I,4,FALSE)</f>
        <v>张扬</v>
      </c>
      <c r="K399" s="28">
        <f>VLOOKUP(J399,辅助信息!H:I,2,FALSE)</f>
        <v>18381904567</v>
      </c>
      <c r="L399" s="31" t="str">
        <f>VLOOKUP(B399,辅助信息!E:J,6,FALSE)</f>
        <v>控制炉批号！多了现场不收！,优先安排达钢,提前联系到场规格及数量</v>
      </c>
      <c r="M399" s="79">
        <v>45704</v>
      </c>
      <c r="N399" s="49"/>
      <c r="O399" s="49">
        <f ca="1" t="shared" si="2"/>
        <v>0</v>
      </c>
      <c r="P399" s="49">
        <f ca="1" t="shared" si="3"/>
        <v>246</v>
      </c>
      <c r="Q399" s="15" t="str">
        <f>VLOOKUP(B399,辅助信息!E:M,9,FALSE)</f>
        <v>ZTWM-CDGS-XS-2024-0134-商投建工达州中医药科技成果示范园项目</v>
      </c>
    </row>
    <row r="400" s="15" customFormat="1" hidden="1" spans="1:17">
      <c r="A400" s="49"/>
      <c r="B400" s="28" t="s">
        <v>69</v>
      </c>
      <c r="C400" s="58">
        <v>45703</v>
      </c>
      <c r="D400" s="28" t="str">
        <f>VLOOKUP(B400,辅助信息!E:K,7,FALSE)</f>
        <v>JWDDCD2025052800131</v>
      </c>
      <c r="E400" s="28" t="str">
        <f>VLOOKUP(F400,辅助信息!A:B,2,FALSE)</f>
        <v>盘螺</v>
      </c>
      <c r="F400" s="28" t="s">
        <v>41</v>
      </c>
      <c r="G400" s="24">
        <v>9</v>
      </c>
      <c r="H400" s="24" t="e">
        <f>_xlfn._xlws.FILTER(#REF!,#REF!&amp;#REF!&amp;#REF!&amp;#REF!=C400&amp;F400&amp;I400&amp;J400,"未发货")</f>
        <v>#REF!</v>
      </c>
      <c r="I400" s="28" t="str">
        <f>VLOOKUP(B400,辅助信息!E:I,3,FALSE)</f>
        <v>（商投建工达州中医药科技园-4工区-2号楼）达州市通川区达州中医药职业学院犀牛大道北段</v>
      </c>
      <c r="J400" s="28" t="str">
        <f>VLOOKUP(B400,辅助信息!E:I,4,FALSE)</f>
        <v>张扬</v>
      </c>
      <c r="K400" s="28">
        <f>VLOOKUP(J400,辅助信息!H:I,2,FALSE)</f>
        <v>18381904567</v>
      </c>
      <c r="L400" s="66"/>
      <c r="M400" s="79">
        <v>45704</v>
      </c>
      <c r="N400" s="49"/>
      <c r="O400" s="49">
        <f ca="1" t="shared" si="2"/>
        <v>0</v>
      </c>
      <c r="P400" s="49">
        <f ca="1" t="shared" si="3"/>
        <v>246</v>
      </c>
      <c r="Q400" s="15" t="str">
        <f>VLOOKUP(B400,辅助信息!E:M,9,FALSE)</f>
        <v>ZTWM-CDGS-XS-2024-0134-商投建工达州中医药科技成果示范园项目</v>
      </c>
    </row>
    <row r="401" hidden="1" spans="1:18">
      <c r="A401" s="49"/>
      <c r="B401" s="28" t="s">
        <v>69</v>
      </c>
      <c r="C401" s="58">
        <v>45703</v>
      </c>
      <c r="D401" s="28" t="str">
        <f>VLOOKUP(B401,辅助信息!E:K,7,FALSE)</f>
        <v>JWDDCD2025052800131</v>
      </c>
      <c r="E401" s="28" t="str">
        <f>VLOOKUP(F401,辅助信息!A:B,2,FALSE)</f>
        <v>螺纹钢</v>
      </c>
      <c r="F401" s="28" t="s">
        <v>32</v>
      </c>
      <c r="G401" s="24">
        <v>12</v>
      </c>
      <c r="H401" s="24" t="e">
        <f>_xlfn._xlws.FILTER(#REF!,#REF!&amp;#REF!&amp;#REF!&amp;#REF!=C401&amp;F401&amp;I401&amp;J401,"未发货")</f>
        <v>#REF!</v>
      </c>
      <c r="I401" s="28" t="str">
        <f>VLOOKUP(B401,辅助信息!E:I,3,FALSE)</f>
        <v>（商投建工达州中医药科技园-4工区-2号楼）达州市通川区达州中医药职业学院犀牛大道北段</v>
      </c>
      <c r="J401" s="28" t="str">
        <f>VLOOKUP(B401,辅助信息!E:I,4,FALSE)</f>
        <v>张扬</v>
      </c>
      <c r="K401" s="28">
        <f>VLOOKUP(J401,辅助信息!H:I,2,FALSE)</f>
        <v>18381904567</v>
      </c>
      <c r="L401" s="66"/>
      <c r="M401" s="79">
        <v>45704</v>
      </c>
      <c r="O401" s="49">
        <f ca="1" t="shared" si="2"/>
        <v>0</v>
      </c>
      <c r="P401" s="49">
        <f ca="1" t="shared" si="3"/>
        <v>246</v>
      </c>
      <c r="Q401" s="15" t="str">
        <f>VLOOKUP(B401,辅助信息!E:M,9,FALSE)</f>
        <v>ZTWM-CDGS-XS-2024-0134-商投建工达州中医药科技成果示范园项目</v>
      </c>
      <c r="R401" s="15"/>
    </row>
    <row r="402" hidden="1" spans="1:18">
      <c r="A402" s="49"/>
      <c r="B402" s="28" t="s">
        <v>69</v>
      </c>
      <c r="C402" s="58">
        <v>45703</v>
      </c>
      <c r="D402" s="28" t="str">
        <f>VLOOKUP(B402,辅助信息!E:K,7,FALSE)</f>
        <v>JWDDCD2025052800131</v>
      </c>
      <c r="E402" s="28" t="str">
        <f>VLOOKUP(F402,辅助信息!A:B,2,FALSE)</f>
        <v>螺纹钢</v>
      </c>
      <c r="F402" s="28" t="s">
        <v>21</v>
      </c>
      <c r="G402" s="24">
        <v>30</v>
      </c>
      <c r="H402" s="24" t="e">
        <f>_xlfn._xlws.FILTER(#REF!,#REF!&amp;#REF!&amp;#REF!&amp;#REF!=C402&amp;F402&amp;I402&amp;J402,"未发货")</f>
        <v>#REF!</v>
      </c>
      <c r="I402" s="28" t="str">
        <f>VLOOKUP(B402,辅助信息!E:I,3,FALSE)</f>
        <v>（商投建工达州中医药科技园-4工区-2号楼）达州市通川区达州中医药职业学院犀牛大道北段</v>
      </c>
      <c r="J402" s="28" t="str">
        <f>VLOOKUP(B402,辅助信息!E:I,4,FALSE)</f>
        <v>张扬</v>
      </c>
      <c r="K402" s="28">
        <f>VLOOKUP(J402,辅助信息!H:I,2,FALSE)</f>
        <v>18381904567</v>
      </c>
      <c r="L402" s="64"/>
      <c r="M402" s="79">
        <v>45704</v>
      </c>
      <c r="O402" s="49">
        <f ca="1" t="shared" si="2"/>
        <v>0</v>
      </c>
      <c r="P402" s="49">
        <f ca="1" t="shared" si="3"/>
        <v>246</v>
      </c>
      <c r="Q402" s="15" t="str">
        <f>VLOOKUP(B402,辅助信息!E:M,9,FALSE)</f>
        <v>ZTWM-CDGS-XS-2024-0134-商投建工达州中医药科技成果示范园项目</v>
      </c>
      <c r="R402" s="15"/>
    </row>
    <row r="403" hidden="1" spans="2:18">
      <c r="B403" s="28" t="s">
        <v>84</v>
      </c>
      <c r="C403" s="58">
        <v>45703</v>
      </c>
      <c r="D403" s="28" t="str">
        <f>VLOOKUP(B403,辅助信息!E:K,7,FALSE)</f>
        <v>JWDDCD2024102400111</v>
      </c>
      <c r="E403" s="28" t="str">
        <f>VLOOKUP(F403,辅助信息!A:B,2,FALSE)</f>
        <v>螺纹钢</v>
      </c>
      <c r="F403" s="28" t="s">
        <v>27</v>
      </c>
      <c r="G403" s="24">
        <v>8</v>
      </c>
      <c r="H403" s="24" t="e">
        <f>_xlfn._xlws.FILTER(#REF!,#REF!&amp;#REF!&amp;#REF!&amp;#REF!=C403&amp;F403&amp;I403&amp;J403,"未发货")</f>
        <v>#REF!</v>
      </c>
      <c r="I403" s="28" t="str">
        <f>VLOOKUP(B403,辅助信息!E:I,3,FALSE)</f>
        <v>（五冶达州国道542项目-一工区路基一工段）四川省达州市达川区石梯火车站盖板加工点</v>
      </c>
      <c r="J403" s="28" t="str">
        <f>VLOOKUP(B403,辅助信息!E:I,4,FALSE)</f>
        <v>郑松</v>
      </c>
      <c r="K403" s="28">
        <f>VLOOKUP(J403,辅助信息!H:I,2,FALSE)</f>
        <v>13527304849</v>
      </c>
      <c r="L403" s="31" t="str">
        <f>VLOOKUP(B403,辅助信息!E:J,6,FALSE)</f>
        <v>五冶建设送货单,送货车型13米,装货前联系收货人核实到场规格,没提前告知进场规格现场不给予接收</v>
      </c>
      <c r="M403" s="79">
        <v>45705</v>
      </c>
      <c r="N403" s="45"/>
      <c r="O403" s="49">
        <f ca="1" t="shared" si="2"/>
        <v>0</v>
      </c>
      <c r="P403" s="49">
        <f ca="1" t="shared" si="3"/>
        <v>245</v>
      </c>
      <c r="Q403" s="15" t="str">
        <f>VLOOKUP(B403,辅助信息!E:M,9,FALSE)</f>
        <v>ZTWM-CDGS-XS-2024-0181-五冶天府-国道542项目（二批次）</v>
      </c>
      <c r="R403" s="15"/>
    </row>
    <row r="404" hidden="1" spans="2:18">
      <c r="B404" s="28" t="s">
        <v>84</v>
      </c>
      <c r="C404" s="58">
        <v>45703</v>
      </c>
      <c r="D404" s="28" t="str">
        <f>VLOOKUP(B404,辅助信息!E:K,7,FALSE)</f>
        <v>JWDDCD2024102400111</v>
      </c>
      <c r="E404" s="28" t="str">
        <f>VLOOKUP(F404,辅助信息!A:B,2,FALSE)</f>
        <v>螺纹钢</v>
      </c>
      <c r="F404" s="28" t="s">
        <v>33</v>
      </c>
      <c r="G404" s="24">
        <v>8</v>
      </c>
      <c r="H404" s="24" t="e">
        <f>_xlfn._xlws.FILTER(#REF!,#REF!&amp;#REF!&amp;#REF!&amp;#REF!=C404&amp;F404&amp;I404&amp;J404,"未发货")</f>
        <v>#REF!</v>
      </c>
      <c r="I404" s="28" t="str">
        <f>VLOOKUP(B404,辅助信息!E:I,3,FALSE)</f>
        <v>（五冶达州国道542项目-一工区路基一工段）四川省达州市达川区石梯火车站盖板加工点</v>
      </c>
      <c r="J404" s="28" t="str">
        <f>VLOOKUP(B404,辅助信息!E:I,4,FALSE)</f>
        <v>郑松</v>
      </c>
      <c r="K404" s="28">
        <f>VLOOKUP(J404,辅助信息!H:I,2,FALSE)</f>
        <v>13527304849</v>
      </c>
      <c r="L404" s="66"/>
      <c r="M404" s="79">
        <v>45705</v>
      </c>
      <c r="N404" s="45"/>
      <c r="O404" s="49">
        <f ca="1" t="shared" si="2"/>
        <v>0</v>
      </c>
      <c r="P404" s="49">
        <f ca="1" t="shared" si="3"/>
        <v>245</v>
      </c>
      <c r="Q404" s="15" t="str">
        <f>VLOOKUP(B404,辅助信息!E:M,9,FALSE)</f>
        <v>ZTWM-CDGS-XS-2024-0181-五冶天府-国道542项目（二批次）</v>
      </c>
      <c r="R404" s="15"/>
    </row>
    <row r="405" hidden="1" spans="2:18">
      <c r="B405" s="28" t="s">
        <v>84</v>
      </c>
      <c r="C405" s="58">
        <v>45703</v>
      </c>
      <c r="D405" s="28" t="str">
        <f>VLOOKUP(B405,辅助信息!E:K,7,FALSE)</f>
        <v>JWDDCD2024102400111</v>
      </c>
      <c r="E405" s="28" t="str">
        <f>VLOOKUP(F405,辅助信息!A:B,2,FALSE)</f>
        <v>螺纹钢</v>
      </c>
      <c r="F405" s="28" t="s">
        <v>18</v>
      </c>
      <c r="G405" s="24">
        <v>12</v>
      </c>
      <c r="H405" s="24" t="e">
        <f>_xlfn._xlws.FILTER(#REF!,#REF!&amp;#REF!&amp;#REF!&amp;#REF!=C405&amp;F405&amp;I405&amp;J405,"未发货")</f>
        <v>#REF!</v>
      </c>
      <c r="I405" s="28" t="str">
        <f>VLOOKUP(B405,辅助信息!E:I,3,FALSE)</f>
        <v>（五冶达州国道542项目-一工区路基一工段）四川省达州市达川区石梯火车站盖板加工点</v>
      </c>
      <c r="J405" s="28" t="str">
        <f>VLOOKUP(B405,辅助信息!E:I,4,FALSE)</f>
        <v>郑松</v>
      </c>
      <c r="K405" s="28">
        <f>VLOOKUP(J405,辅助信息!H:I,2,FALSE)</f>
        <v>13527304849</v>
      </c>
      <c r="L405" s="64"/>
      <c r="M405" s="79">
        <v>45705</v>
      </c>
      <c r="N405" s="45"/>
      <c r="O405" s="49">
        <f ca="1" t="shared" si="2"/>
        <v>0</v>
      </c>
      <c r="P405" s="49">
        <f ca="1" t="shared" si="3"/>
        <v>245</v>
      </c>
      <c r="Q405" s="15" t="str">
        <f>VLOOKUP(B405,辅助信息!E:M,9,FALSE)</f>
        <v>ZTWM-CDGS-XS-2024-0181-五冶天府-国道542项目（二批次）</v>
      </c>
      <c r="R405" s="15"/>
    </row>
    <row r="406" hidden="1" spans="1:18">
      <c r="A406" s="59" t="s">
        <v>85</v>
      </c>
      <c r="B406" s="28" t="s">
        <v>75</v>
      </c>
      <c r="C406" s="58">
        <v>45703</v>
      </c>
      <c r="D406" s="28" t="str">
        <f>VLOOKUP(B406,辅助信息!E:K,7,FALSE)</f>
        <v>JWDDCD2024102400111</v>
      </c>
      <c r="E406" s="28" t="str">
        <f>VLOOKUP(F406,辅助信息!A:B,2,FALSE)</f>
        <v>螺纹钢</v>
      </c>
      <c r="F406" s="28" t="s">
        <v>28</v>
      </c>
      <c r="G406" s="24">
        <v>9</v>
      </c>
      <c r="H406" s="24" t="e">
        <f>_xlfn._xlws.FILTER(#REF!,#REF!&amp;#REF!&amp;#REF!&amp;#REF!=C406&amp;F406&amp;I406&amp;J406,"未发货")</f>
        <v>#REF!</v>
      </c>
      <c r="I406" s="28" t="str">
        <f>VLOOKUP(B406,辅助信息!E:I,3,FALSE)</f>
        <v>（五冶达州国道542项目-一工区桥梁一工段）四川省达州市四川省达州市达川区石桥镇武寨村</v>
      </c>
      <c r="J406" s="28" t="str">
        <f>VLOOKUP(B406,辅助信息!E:I,4,FALSE)</f>
        <v>杨勇</v>
      </c>
      <c r="K406" s="28">
        <f>VLOOKUP(J406,辅助信息!H:I,2,FALSE)</f>
        <v>18398563998</v>
      </c>
      <c r="L406" s="31" t="str">
        <f>VLOOKUP(B406,辅助信息!E:J,6,FALSE)</f>
        <v>五冶建设送货单,送货车型13米,装货前联系收货人核实到场规格,没提前告知进场规格现场不给予接收</v>
      </c>
      <c r="M406" s="79">
        <v>45709</v>
      </c>
      <c r="N406" s="45"/>
      <c r="O406" s="49">
        <f ca="1" t="shared" si="2"/>
        <v>0</v>
      </c>
      <c r="P406" s="49">
        <f ca="1" t="shared" si="3"/>
        <v>241</v>
      </c>
      <c r="Q406" s="15" t="str">
        <f>VLOOKUP(B406,辅助信息!E:M,9,FALSE)</f>
        <v>ZTWM-CDGS-XS-2024-0181-五冶天府-国道542项目（二批次）</v>
      </c>
      <c r="R406" s="15"/>
    </row>
    <row r="407" hidden="1" spans="2:18">
      <c r="B407" s="28" t="s">
        <v>75</v>
      </c>
      <c r="C407" s="58">
        <v>45703</v>
      </c>
      <c r="D407" s="28" t="str">
        <f>VLOOKUP(B407,辅助信息!E:K,7,FALSE)</f>
        <v>JWDDCD2024102400111</v>
      </c>
      <c r="E407" s="28" t="str">
        <f>VLOOKUP(F407,辅助信息!A:B,2,FALSE)</f>
        <v>螺纹钢</v>
      </c>
      <c r="F407" s="28" t="s">
        <v>18</v>
      </c>
      <c r="G407" s="24">
        <v>9</v>
      </c>
      <c r="H407" s="24" t="e">
        <f>_xlfn._xlws.FILTER(#REF!,#REF!&amp;#REF!&amp;#REF!&amp;#REF!=C407&amp;F407&amp;I407&amp;J407,"未发货")</f>
        <v>#REF!</v>
      </c>
      <c r="I407" s="28" t="str">
        <f>VLOOKUP(B407,辅助信息!E:I,3,FALSE)</f>
        <v>（五冶达州国道542项目-一工区桥梁一工段）四川省达州市四川省达州市达川区石桥镇武寨村</v>
      </c>
      <c r="J407" s="28" t="str">
        <f>VLOOKUP(B407,辅助信息!E:I,4,FALSE)</f>
        <v>杨勇</v>
      </c>
      <c r="K407" s="28">
        <f>VLOOKUP(J407,辅助信息!H:I,2,FALSE)</f>
        <v>18398563998</v>
      </c>
      <c r="L407" s="66"/>
      <c r="M407" s="79">
        <v>45709</v>
      </c>
      <c r="N407" s="45"/>
      <c r="O407" s="49">
        <f ca="1" t="shared" si="2"/>
        <v>0</v>
      </c>
      <c r="P407" s="49">
        <f ca="1" t="shared" si="3"/>
        <v>241</v>
      </c>
      <c r="Q407" s="15" t="str">
        <f>VLOOKUP(B407,辅助信息!E:M,9,FALSE)</f>
        <v>ZTWM-CDGS-XS-2024-0181-五冶天府-国道542项目（二批次）</v>
      </c>
      <c r="R407" s="15"/>
    </row>
    <row r="408" hidden="1" spans="2:18">
      <c r="B408" s="28" t="s">
        <v>75</v>
      </c>
      <c r="C408" s="58">
        <v>45703</v>
      </c>
      <c r="D408" s="28" t="str">
        <f>VLOOKUP(B408,辅助信息!E:K,7,FALSE)</f>
        <v>JWDDCD2024102400111</v>
      </c>
      <c r="E408" s="28" t="str">
        <f>VLOOKUP(F408,辅助信息!A:B,2,FALSE)</f>
        <v>螺纹钢</v>
      </c>
      <c r="F408" s="28" t="s">
        <v>65</v>
      </c>
      <c r="G408" s="75">
        <v>36</v>
      </c>
      <c r="H408" s="24" t="e">
        <f>_xlfn._xlws.FILTER(#REF!,#REF!&amp;#REF!&amp;#REF!&amp;#REF!=C408&amp;F408&amp;I408&amp;J408,"未发货")</f>
        <v>#REF!</v>
      </c>
      <c r="I408" s="28" t="str">
        <f>VLOOKUP(B408,辅助信息!E:I,3,FALSE)</f>
        <v>（五冶达州国道542项目-一工区桥梁一工段）四川省达州市四川省达州市达川区石桥镇武寨村</v>
      </c>
      <c r="J408" s="28" t="str">
        <f>VLOOKUP(B408,辅助信息!E:I,4,FALSE)</f>
        <v>杨勇</v>
      </c>
      <c r="K408" s="28">
        <f>VLOOKUP(J408,辅助信息!H:I,2,FALSE)</f>
        <v>18398563998</v>
      </c>
      <c r="L408" s="66"/>
      <c r="M408" s="79">
        <v>45709</v>
      </c>
      <c r="N408" s="45"/>
      <c r="O408" s="49">
        <f ca="1" t="shared" si="2"/>
        <v>0</v>
      </c>
      <c r="P408" s="49">
        <f ca="1" t="shared" si="3"/>
        <v>241</v>
      </c>
      <c r="Q408" s="15" t="str">
        <f>VLOOKUP(B408,辅助信息!E:M,9,FALSE)</f>
        <v>ZTWM-CDGS-XS-2024-0181-五冶天府-国道542项目（二批次）</v>
      </c>
      <c r="R408" s="15"/>
    </row>
    <row r="409" hidden="1" spans="2:18">
      <c r="B409" s="28" t="s">
        <v>75</v>
      </c>
      <c r="C409" s="58">
        <v>45703</v>
      </c>
      <c r="D409" s="28" t="str">
        <f>VLOOKUP(B409,辅助信息!E:K,7,FALSE)</f>
        <v>JWDDCD2024102400111</v>
      </c>
      <c r="E409" s="28" t="str">
        <f>VLOOKUP(F409,辅助信息!A:B,2,FALSE)</f>
        <v>螺纹钢</v>
      </c>
      <c r="F409" s="28" t="s">
        <v>77</v>
      </c>
      <c r="G409" s="75">
        <v>20</v>
      </c>
      <c r="H409" s="24" t="e">
        <f>_xlfn._xlws.FILTER(#REF!,#REF!&amp;#REF!&amp;#REF!&amp;#REF!=C409&amp;F409&amp;I409&amp;J409,"未发货")</f>
        <v>#REF!</v>
      </c>
      <c r="I409" s="28" t="str">
        <f>VLOOKUP(B409,辅助信息!E:I,3,FALSE)</f>
        <v>（五冶达州国道542项目-一工区桥梁一工段）四川省达州市四川省达州市达川区石桥镇武寨村</v>
      </c>
      <c r="J409" s="28" t="str">
        <f>VLOOKUP(B409,辅助信息!E:I,4,FALSE)</f>
        <v>杨勇</v>
      </c>
      <c r="K409" s="28">
        <f>VLOOKUP(J409,辅助信息!H:I,2,FALSE)</f>
        <v>18398563998</v>
      </c>
      <c r="L409" s="66"/>
      <c r="M409" s="79"/>
      <c r="N409" s="45"/>
      <c r="Q409" s="15"/>
      <c r="R409" s="15"/>
    </row>
    <row r="410" hidden="1" spans="2:18">
      <c r="B410" s="28" t="s">
        <v>75</v>
      </c>
      <c r="C410" s="58">
        <v>45703</v>
      </c>
      <c r="D410" s="28" t="str">
        <f>VLOOKUP(B410,辅助信息!E:K,7,FALSE)</f>
        <v>JWDDCD2024102400111</v>
      </c>
      <c r="E410" s="28" t="str">
        <f>VLOOKUP(F410,辅助信息!A:B,2,FALSE)</f>
        <v>螺纹钢</v>
      </c>
      <c r="F410" s="28" t="s">
        <v>86</v>
      </c>
      <c r="G410" s="24">
        <v>26</v>
      </c>
      <c r="H410" s="24" t="e">
        <f>_xlfn._xlws.FILTER(#REF!,#REF!&amp;#REF!&amp;#REF!&amp;#REF!=C410&amp;F410&amp;I410&amp;J410,"未发货")</f>
        <v>#REF!</v>
      </c>
      <c r="I410" s="28" t="str">
        <f>VLOOKUP(B410,辅助信息!E:I,3,FALSE)</f>
        <v>（五冶达州国道542项目-一工区桥梁一工段）四川省达州市四川省达州市达川区石桥镇武寨村</v>
      </c>
      <c r="J410" s="28" t="str">
        <f>VLOOKUP(B410,辅助信息!E:I,4,FALSE)</f>
        <v>杨勇</v>
      </c>
      <c r="K410" s="28">
        <f>VLOOKUP(J410,辅助信息!H:I,2,FALSE)</f>
        <v>18398563998</v>
      </c>
      <c r="L410" s="64"/>
      <c r="M410" s="79">
        <v>45709</v>
      </c>
      <c r="N410" s="45"/>
      <c r="O410" s="49">
        <f ca="1" t="shared" ref="O410:O416" si="4">IF(OR(M410="",N410&lt;&gt;""),"",MAX(M410-TODAY(),0))</f>
        <v>0</v>
      </c>
      <c r="P410" s="49">
        <f ca="1" t="shared" ref="P410:P416" si="5">IF(M410="","",IF(N410&lt;&gt;"",MAX(N410-M410,0),IF(TODAY()&gt;M410,TODAY()-M410,0)))</f>
        <v>241</v>
      </c>
      <c r="Q410" s="15" t="str">
        <f>VLOOKUP(B410,辅助信息!E:M,9,FALSE)</f>
        <v>ZTWM-CDGS-XS-2024-0181-五冶天府-国道542项目（二批次）</v>
      </c>
      <c r="R410" s="15"/>
    </row>
    <row r="411" hidden="1" spans="2:18">
      <c r="B411" s="28" t="s">
        <v>87</v>
      </c>
      <c r="C411" s="58">
        <v>45703</v>
      </c>
      <c r="D411" s="28" t="str">
        <f>VLOOKUP(B411,辅助信息!E:K,7,FALSE)</f>
        <v>JWDDCD2024102400111</v>
      </c>
      <c r="E411" s="28" t="str">
        <f>VLOOKUP(F411,辅助信息!A:B,2,FALSE)</f>
        <v>螺纹钢</v>
      </c>
      <c r="F411" s="28" t="s">
        <v>27</v>
      </c>
      <c r="G411" s="24">
        <v>8</v>
      </c>
      <c r="H411" s="24" t="e">
        <f>_xlfn._xlws.FILTER(#REF!,#REF!&amp;#REF!&amp;#REF!&amp;#REF!=C411&amp;F411&amp;I411&amp;J411,"未发货")</f>
        <v>#REF!</v>
      </c>
      <c r="I411" s="28" t="str">
        <f>VLOOKUP(B411,辅助信息!E:I,3,FALSE)</f>
        <v>（五冶达州国道542项目-一工区桥梁二工段）四川省达州市达川区达川区石梯镇石成村</v>
      </c>
      <c r="J411" s="28" t="str">
        <f>VLOOKUP(B411,辅助信息!E:I,4,FALSE)</f>
        <v>夏树彬</v>
      </c>
      <c r="K411" s="28">
        <f>VLOOKUP(J411,辅助信息!H:I,2,FALSE)</f>
        <v>13518183653</v>
      </c>
      <c r="L411" s="31" t="str">
        <f>VLOOKUP(B411,辅助信息!E:J,6,FALSE)</f>
        <v>五冶建设送货单,送货车型9.6米,装货前联系收货人核实到场规格,没提前告知进场规格现场不给予接收</v>
      </c>
      <c r="M411" s="79">
        <v>45706</v>
      </c>
      <c r="N411" s="45"/>
      <c r="O411" s="49">
        <f ca="1" t="shared" si="4"/>
        <v>0</v>
      </c>
      <c r="P411" s="49">
        <f ca="1" t="shared" si="5"/>
        <v>244</v>
      </c>
      <c r="Q411" s="15" t="str">
        <f>VLOOKUP(B411,辅助信息!E:M,9,FALSE)</f>
        <v>ZTWM-CDGS-XS-2024-0181-五冶天府-国道542项目（二批次）</v>
      </c>
      <c r="R411" s="15"/>
    </row>
    <row r="412" hidden="1" spans="2:18">
      <c r="B412" s="28" t="s">
        <v>87</v>
      </c>
      <c r="C412" s="58">
        <v>45703</v>
      </c>
      <c r="D412" s="28" t="str">
        <f>VLOOKUP(B412,辅助信息!E:K,7,FALSE)</f>
        <v>JWDDCD2024102400111</v>
      </c>
      <c r="E412" s="28" t="str">
        <f>VLOOKUP(F412,辅助信息!A:B,2,FALSE)</f>
        <v>螺纹钢</v>
      </c>
      <c r="F412" s="28" t="s">
        <v>65</v>
      </c>
      <c r="G412" s="24">
        <v>27</v>
      </c>
      <c r="H412" s="24" t="e">
        <f>_xlfn._xlws.FILTER(#REF!,#REF!&amp;#REF!&amp;#REF!&amp;#REF!=C412&amp;F412&amp;I412&amp;J412,"未发货")</f>
        <v>#REF!</v>
      </c>
      <c r="I412" s="28" t="str">
        <f>VLOOKUP(B412,辅助信息!E:I,3,FALSE)</f>
        <v>（五冶达州国道542项目-一工区桥梁二工段）四川省达州市达川区达川区石梯镇石成村</v>
      </c>
      <c r="J412" s="28" t="str">
        <f>VLOOKUP(B412,辅助信息!E:I,4,FALSE)</f>
        <v>夏树彬</v>
      </c>
      <c r="K412" s="28">
        <f>VLOOKUP(J412,辅助信息!H:I,2,FALSE)</f>
        <v>13518183653</v>
      </c>
      <c r="L412" s="64"/>
      <c r="M412" s="79">
        <v>45706</v>
      </c>
      <c r="N412" s="45"/>
      <c r="O412" s="49">
        <f ca="1" t="shared" si="4"/>
        <v>0</v>
      </c>
      <c r="P412" s="49">
        <f ca="1" t="shared" si="5"/>
        <v>244</v>
      </c>
      <c r="Q412" s="15" t="str">
        <f>VLOOKUP(B412,辅助信息!E:M,9,FALSE)</f>
        <v>ZTWM-CDGS-XS-2024-0181-五冶天府-国道542项目（二批次）</v>
      </c>
      <c r="R412" s="15"/>
    </row>
    <row r="413" hidden="1" spans="2:18">
      <c r="B413" s="28" t="s">
        <v>74</v>
      </c>
      <c r="C413" s="58">
        <v>45703</v>
      </c>
      <c r="D413" s="28" t="str">
        <f>VLOOKUP(B413,辅助信息!E:K,7,FALSE)</f>
        <v>JWDDCD2024102400111</v>
      </c>
      <c r="E413" s="28" t="str">
        <f>VLOOKUP(F413,辅助信息!A:B,2,FALSE)</f>
        <v>螺纹钢</v>
      </c>
      <c r="F413" s="28" t="s">
        <v>19</v>
      </c>
      <c r="G413" s="24">
        <v>12</v>
      </c>
      <c r="H413" s="24" t="e">
        <f>_xlfn._xlws.FILTER(#REF!,#REF!&amp;#REF!&amp;#REF!&amp;#REF!=C413&amp;F413&amp;I413&amp;J413,"未发货")</f>
        <v>#REF!</v>
      </c>
      <c r="I413" s="28" t="str">
        <f>VLOOKUP(B413,辅助信息!E:I,3,FALSE)</f>
        <v>（五冶达州国道542项目-桥梁4标）四川省达州市达川区大堰镇双井村</v>
      </c>
      <c r="J413" s="28" t="str">
        <f>VLOOKUP(B413,辅助信息!E:I,4,FALSE)</f>
        <v>吴志强</v>
      </c>
      <c r="K413" s="28">
        <f>VLOOKUP(J413,辅助信息!H:I,2,FALSE)</f>
        <v>18820030907</v>
      </c>
      <c r="L413" s="31" t="str">
        <f>VLOOKUP(B413,辅助信息!E:J,6,FALSE)</f>
        <v>五冶建设送货单,送货车型13米,装货前联系收货人核实到场规格,没提前告知进场规格现场不给予接收</v>
      </c>
      <c r="M413" s="79">
        <v>45711</v>
      </c>
      <c r="N413" s="45"/>
      <c r="O413" s="49">
        <f ca="1" t="shared" si="4"/>
        <v>0</v>
      </c>
      <c r="P413" s="49">
        <f ca="1" t="shared" si="5"/>
        <v>239</v>
      </c>
      <c r="Q413" s="15" t="str">
        <f>VLOOKUP(B413,辅助信息!E:M,9,FALSE)</f>
        <v>ZTWM-CDGS-XS-2024-0181-五冶天府-国道542项目（二批次）</v>
      </c>
      <c r="R413" s="15"/>
    </row>
    <row r="414" hidden="1" spans="2:18">
      <c r="B414" s="28" t="s">
        <v>74</v>
      </c>
      <c r="C414" s="58">
        <v>45703</v>
      </c>
      <c r="D414" s="28" t="str">
        <f>VLOOKUP(B414,辅助信息!E:K,7,FALSE)</f>
        <v>JWDDCD2024102400111</v>
      </c>
      <c r="E414" s="28" t="str">
        <f>VLOOKUP(F414,辅助信息!A:B,2,FALSE)</f>
        <v>螺纹钢</v>
      </c>
      <c r="F414" s="28" t="s">
        <v>33</v>
      </c>
      <c r="G414" s="24">
        <v>12</v>
      </c>
      <c r="H414" s="24" t="e">
        <f>_xlfn._xlws.FILTER(#REF!,#REF!&amp;#REF!&amp;#REF!&amp;#REF!=C414&amp;F414&amp;I414&amp;J414,"未发货")</f>
        <v>#REF!</v>
      </c>
      <c r="I414" s="28" t="str">
        <f>VLOOKUP(B414,辅助信息!E:I,3,FALSE)</f>
        <v>（五冶达州国道542项目-桥梁4标）四川省达州市达川区大堰镇双井村</v>
      </c>
      <c r="J414" s="28" t="str">
        <f>VLOOKUP(B414,辅助信息!E:I,4,FALSE)</f>
        <v>吴志强</v>
      </c>
      <c r="K414" s="28">
        <f>VLOOKUP(J414,辅助信息!H:I,2,FALSE)</f>
        <v>18820030907</v>
      </c>
      <c r="L414" s="66"/>
      <c r="M414" s="79">
        <v>45711</v>
      </c>
      <c r="N414" s="45"/>
      <c r="O414" s="49">
        <f ca="1" t="shared" si="4"/>
        <v>0</v>
      </c>
      <c r="P414" s="49">
        <f ca="1" t="shared" si="5"/>
        <v>239</v>
      </c>
      <c r="Q414" s="15" t="str">
        <f>VLOOKUP(B414,辅助信息!E:M,9,FALSE)</f>
        <v>ZTWM-CDGS-XS-2024-0181-五冶天府-国道542项目（二批次）</v>
      </c>
      <c r="R414" s="15"/>
    </row>
    <row r="415" hidden="1" spans="2:18">
      <c r="B415" s="28" t="s">
        <v>74</v>
      </c>
      <c r="C415" s="58">
        <v>45703</v>
      </c>
      <c r="D415" s="28" t="str">
        <f>VLOOKUP(B415,辅助信息!E:K,7,FALSE)</f>
        <v>JWDDCD2024102400111</v>
      </c>
      <c r="E415" s="28" t="str">
        <f>VLOOKUP(F415,辅助信息!A:B,2,FALSE)</f>
        <v>螺纹钢</v>
      </c>
      <c r="F415" s="28" t="s">
        <v>28</v>
      </c>
      <c r="G415" s="24">
        <v>12</v>
      </c>
      <c r="H415" s="24" t="e">
        <f>_xlfn._xlws.FILTER(#REF!,#REF!&amp;#REF!&amp;#REF!&amp;#REF!=C415&amp;F415&amp;I415&amp;J415,"未发货")</f>
        <v>#REF!</v>
      </c>
      <c r="I415" s="28" t="str">
        <f>VLOOKUP(B415,辅助信息!E:I,3,FALSE)</f>
        <v>（五冶达州国道542项目-桥梁4标）四川省达州市达川区大堰镇双井村</v>
      </c>
      <c r="J415" s="28" t="str">
        <f>VLOOKUP(B415,辅助信息!E:I,4,FALSE)</f>
        <v>吴志强</v>
      </c>
      <c r="K415" s="28">
        <f>VLOOKUP(J415,辅助信息!H:I,2,FALSE)</f>
        <v>18820030907</v>
      </c>
      <c r="L415" s="66"/>
      <c r="M415" s="79">
        <v>45711</v>
      </c>
      <c r="N415" s="45"/>
      <c r="O415" s="49">
        <f ca="1" t="shared" si="4"/>
        <v>0</v>
      </c>
      <c r="P415" s="49">
        <f ca="1" t="shared" si="5"/>
        <v>239</v>
      </c>
      <c r="Q415" s="15" t="str">
        <f>VLOOKUP(B415,辅助信息!E:M,9,FALSE)</f>
        <v>ZTWM-CDGS-XS-2024-0181-五冶天府-国道542项目（二批次）</v>
      </c>
      <c r="R415" s="15"/>
    </row>
    <row r="416" hidden="1" spans="2:18">
      <c r="B416" s="28" t="s">
        <v>74</v>
      </c>
      <c r="C416" s="58">
        <v>45703</v>
      </c>
      <c r="D416" s="28" t="str">
        <f>VLOOKUP(B416,辅助信息!E:K,7,FALSE)</f>
        <v>JWDDCD2024102400111</v>
      </c>
      <c r="E416" s="28" t="str">
        <f>VLOOKUP(F416,辅助信息!A:B,2,FALSE)</f>
        <v>螺纹钢</v>
      </c>
      <c r="F416" s="28" t="s">
        <v>18</v>
      </c>
      <c r="G416" s="24">
        <v>3</v>
      </c>
      <c r="H416" s="24" t="e">
        <f>_xlfn._xlws.FILTER(#REF!,#REF!&amp;#REF!&amp;#REF!&amp;#REF!=C416&amp;F416&amp;I416&amp;J416,"未发货")</f>
        <v>#REF!</v>
      </c>
      <c r="I416" s="28" t="str">
        <f>VLOOKUP(B416,辅助信息!E:I,3,FALSE)</f>
        <v>（五冶达州国道542项目-桥梁4标）四川省达州市达川区大堰镇双井村</v>
      </c>
      <c r="J416" s="28" t="str">
        <f>VLOOKUP(B416,辅助信息!E:I,4,FALSE)</f>
        <v>吴志强</v>
      </c>
      <c r="K416" s="28">
        <f>VLOOKUP(J416,辅助信息!H:I,2,FALSE)</f>
        <v>18820030907</v>
      </c>
      <c r="L416" s="64"/>
      <c r="M416" s="79">
        <v>45711</v>
      </c>
      <c r="N416" s="45"/>
      <c r="O416" s="49">
        <f ca="1" t="shared" si="4"/>
        <v>0</v>
      </c>
      <c r="P416" s="49">
        <f ca="1" t="shared" si="5"/>
        <v>239</v>
      </c>
      <c r="Q416" s="15" t="str">
        <f>VLOOKUP(B416,辅助信息!E:M,9,FALSE)</f>
        <v>ZTWM-CDGS-XS-2024-0181-五冶天府-国道542项目（二批次）</v>
      </c>
      <c r="R416" s="15"/>
    </row>
    <row r="417" hidden="1" spans="2:18">
      <c r="B417" s="28" t="s">
        <v>79</v>
      </c>
      <c r="C417" s="58">
        <v>45703</v>
      </c>
      <c r="D417" s="28" t="str">
        <f>VLOOKUP(B417,辅助信息!E:K,7,FALSE)</f>
        <v>JWDDCD2024102400111</v>
      </c>
      <c r="E417" s="28" t="str">
        <f>VLOOKUP(F417,辅助信息!A:B,2,FALSE)</f>
        <v>盘螺</v>
      </c>
      <c r="F417" s="28" t="s">
        <v>40</v>
      </c>
      <c r="G417" s="24">
        <v>3</v>
      </c>
      <c r="H417" s="24" t="e">
        <f>_xlfn._xlws.FILTER(#REF!,#REF!&amp;#REF!&amp;#REF!&amp;#REF!=C417&amp;F417&amp;I417&amp;J417,"未发货")</f>
        <v>#REF!</v>
      </c>
      <c r="I417" s="28" t="str">
        <f>VLOOKUP(B417,辅助信息!E:I,3,FALSE)</f>
        <v>（五冶达州国道542项目-养护工区）四川省达州市达川区管村镇油房村</v>
      </c>
      <c r="J417" s="28" t="str">
        <f>VLOOKUP(B417,辅助信息!E:I,4,FALSE)</f>
        <v>侯自强</v>
      </c>
      <c r="K417" s="67">
        <f>VLOOKUP(J417,辅助信息!H:I,2,FALSE)</f>
        <v>13281725223</v>
      </c>
      <c r="L417" s="65" t="str">
        <f>VLOOKUP(B417,辅助信息!E:J,6,FALSE)</f>
        <v>五冶建设送货单,送货车型9.6米,装货前联系收货人核实到场规格,没提前告知进场规格现场不给予接收</v>
      </c>
      <c r="M417" s="45"/>
      <c r="N417" s="45"/>
      <c r="O417" s="45"/>
      <c r="P417" s="45"/>
      <c r="Q417" s="15" t="str">
        <f>VLOOKUP(B417,辅助信息!E:M,9,FALSE)</f>
        <v>ZTWM-CDGS-XS-2024-0181-五冶天府-国道542项目（二批次）</v>
      </c>
      <c r="R417" s="15"/>
    </row>
    <row r="418" hidden="1" spans="2:18">
      <c r="B418" s="28" t="s">
        <v>79</v>
      </c>
      <c r="C418" s="58">
        <v>45703</v>
      </c>
      <c r="D418" s="28" t="str">
        <f>VLOOKUP(B418,辅助信息!E:K,7,FALSE)</f>
        <v>JWDDCD2024102400111</v>
      </c>
      <c r="E418" s="28" t="str">
        <f>VLOOKUP(F418,辅助信息!A:B,2,FALSE)</f>
        <v>盘螺</v>
      </c>
      <c r="F418" s="28" t="s">
        <v>41</v>
      </c>
      <c r="G418" s="24">
        <v>3</v>
      </c>
      <c r="H418" s="24" t="e">
        <f>_xlfn._xlws.FILTER(#REF!,#REF!&amp;#REF!&amp;#REF!&amp;#REF!=C418&amp;F418&amp;I418&amp;J418,"未发货")</f>
        <v>#REF!</v>
      </c>
      <c r="I418" s="28" t="str">
        <f>VLOOKUP(B418,辅助信息!E:I,3,FALSE)</f>
        <v>（五冶达州国道542项目-养护工区）四川省达州市达川区管村镇油房村</v>
      </c>
      <c r="J418" s="28" t="str">
        <f>VLOOKUP(B418,辅助信息!E:I,4,FALSE)</f>
        <v>侯自强</v>
      </c>
      <c r="K418" s="67">
        <f>VLOOKUP(J418,辅助信息!H:I,2,FALSE)</f>
        <v>13281725223</v>
      </c>
      <c r="L418" s="66"/>
      <c r="M418" s="45"/>
      <c r="N418" s="45"/>
      <c r="O418" s="45"/>
      <c r="P418" s="45"/>
      <c r="Q418" s="15" t="str">
        <f>VLOOKUP(B418,辅助信息!E:M,9,FALSE)</f>
        <v>ZTWM-CDGS-XS-2024-0181-五冶天府-国道542项目（二批次）</v>
      </c>
      <c r="R418" s="15"/>
    </row>
    <row r="419" hidden="1" spans="2:18">
      <c r="B419" s="28" t="s">
        <v>79</v>
      </c>
      <c r="C419" s="58">
        <v>45703</v>
      </c>
      <c r="D419" s="28" t="str">
        <f>VLOOKUP(B419,辅助信息!E:K,7,FALSE)</f>
        <v>JWDDCD2024102400111</v>
      </c>
      <c r="E419" s="28" t="str">
        <f>VLOOKUP(F419,辅助信息!A:B,2,FALSE)</f>
        <v>螺纹钢</v>
      </c>
      <c r="F419" s="28" t="s">
        <v>27</v>
      </c>
      <c r="G419" s="75">
        <v>9</v>
      </c>
      <c r="H419" s="24" t="e">
        <f>_xlfn._xlws.FILTER(#REF!,#REF!&amp;#REF!&amp;#REF!&amp;#REF!=C419&amp;F419&amp;I419&amp;J419,"未发货")</f>
        <v>#REF!</v>
      </c>
      <c r="I419" s="28" t="str">
        <f>VLOOKUP(B419,辅助信息!E:I,3,FALSE)</f>
        <v>（五冶达州国道542项目-养护工区）四川省达州市达川区管村镇油房村</v>
      </c>
      <c r="J419" s="28" t="str">
        <f>VLOOKUP(B419,辅助信息!E:I,4,FALSE)</f>
        <v>侯自强</v>
      </c>
      <c r="K419" s="67">
        <f>VLOOKUP(J419,辅助信息!H:I,2,FALSE)</f>
        <v>13281725223</v>
      </c>
      <c r="L419" s="66"/>
      <c r="M419" s="45"/>
      <c r="N419" s="45"/>
      <c r="O419" s="45"/>
      <c r="P419" s="45"/>
      <c r="Q419" s="15" t="str">
        <f>VLOOKUP(B419,辅助信息!E:M,9,FALSE)</f>
        <v>ZTWM-CDGS-XS-2024-0181-五冶天府-国道542项目（二批次）</v>
      </c>
      <c r="R419" s="15"/>
    </row>
    <row r="420" hidden="1" spans="2:18">
      <c r="B420" s="28" t="s">
        <v>79</v>
      </c>
      <c r="C420" s="58">
        <v>45703</v>
      </c>
      <c r="D420" s="28" t="str">
        <f>VLOOKUP(B420,辅助信息!E:K,7,FALSE)</f>
        <v>JWDDCD2024102400111</v>
      </c>
      <c r="E420" s="28" t="str">
        <f>VLOOKUP(F420,辅助信息!A:B,2,FALSE)</f>
        <v>螺纹钢</v>
      </c>
      <c r="F420" s="28" t="s">
        <v>19</v>
      </c>
      <c r="G420" s="24">
        <v>20</v>
      </c>
      <c r="H420" s="24" t="e">
        <f>_xlfn._xlws.FILTER(#REF!,#REF!&amp;#REF!&amp;#REF!&amp;#REF!=C420&amp;F420&amp;I420&amp;J420,"未发货")</f>
        <v>#REF!</v>
      </c>
      <c r="I420" s="28" t="str">
        <f>VLOOKUP(B420,辅助信息!E:I,3,FALSE)</f>
        <v>（五冶达州国道542项目-养护工区）四川省达州市达川区管村镇油房村</v>
      </c>
      <c r="J420" s="28" t="str">
        <f>VLOOKUP(B420,辅助信息!E:I,4,FALSE)</f>
        <v>侯自强</v>
      </c>
      <c r="K420" s="67">
        <f>VLOOKUP(J420,辅助信息!H:I,2,FALSE)</f>
        <v>13281725223</v>
      </c>
      <c r="L420" s="66"/>
      <c r="M420" s="45"/>
      <c r="N420" s="45"/>
      <c r="O420" s="45"/>
      <c r="P420" s="45"/>
      <c r="Q420" s="15" t="str">
        <f>VLOOKUP(B420,辅助信息!E:M,9,FALSE)</f>
        <v>ZTWM-CDGS-XS-2024-0181-五冶天府-国道542项目（二批次）</v>
      </c>
      <c r="R420" s="15"/>
    </row>
    <row r="421" hidden="1" spans="2:18">
      <c r="B421" s="28" t="s">
        <v>79</v>
      </c>
      <c r="C421" s="58">
        <v>45703</v>
      </c>
      <c r="D421" s="28" t="str">
        <f>VLOOKUP(B421,辅助信息!E:K,7,FALSE)</f>
        <v>JWDDCD2024102400111</v>
      </c>
      <c r="E421" s="28" t="str">
        <f>VLOOKUP(F421,辅助信息!A:B,2,FALSE)</f>
        <v>螺纹钢</v>
      </c>
      <c r="F421" s="28" t="s">
        <v>32</v>
      </c>
      <c r="G421" s="75">
        <v>9</v>
      </c>
      <c r="H421" s="24" t="e">
        <f>_xlfn._xlws.FILTER(#REF!,#REF!&amp;#REF!&amp;#REF!&amp;#REF!=C421&amp;F421&amp;I421&amp;J421,"未发货")</f>
        <v>#REF!</v>
      </c>
      <c r="I421" s="28" t="str">
        <f>VLOOKUP(B421,辅助信息!E:I,3,FALSE)</f>
        <v>（五冶达州国道542项目-养护工区）四川省达州市达川区管村镇油房村</v>
      </c>
      <c r="J421" s="28" t="str">
        <f>VLOOKUP(B421,辅助信息!E:I,4,FALSE)</f>
        <v>侯自强</v>
      </c>
      <c r="K421" s="67">
        <f>VLOOKUP(J421,辅助信息!H:I,2,FALSE)</f>
        <v>13281725223</v>
      </c>
      <c r="L421" s="66"/>
      <c r="M421" s="45"/>
      <c r="N421" s="45"/>
      <c r="O421" s="45"/>
      <c r="P421" s="45"/>
      <c r="Q421" s="15" t="str">
        <f>VLOOKUP(B421,辅助信息!E:M,9,FALSE)</f>
        <v>ZTWM-CDGS-XS-2024-0181-五冶天府-国道542项目（二批次）</v>
      </c>
      <c r="R421" s="15"/>
    </row>
    <row r="422" hidden="1" spans="2:18">
      <c r="B422" s="28" t="s">
        <v>79</v>
      </c>
      <c r="C422" s="58">
        <v>45703</v>
      </c>
      <c r="D422" s="28" t="str">
        <f>VLOOKUP(B422,辅助信息!E:K,7,FALSE)</f>
        <v>JWDDCD2024102400111</v>
      </c>
      <c r="E422" s="28" t="str">
        <f>VLOOKUP(F422,辅助信息!A:B,2,FALSE)</f>
        <v>螺纹钢</v>
      </c>
      <c r="F422" s="28" t="s">
        <v>30</v>
      </c>
      <c r="G422" s="24">
        <v>3</v>
      </c>
      <c r="H422" s="24" t="e">
        <f>_xlfn._xlws.FILTER(#REF!,#REF!&amp;#REF!&amp;#REF!&amp;#REF!=C422&amp;F422&amp;I422&amp;J422,"未发货")</f>
        <v>#REF!</v>
      </c>
      <c r="I422" s="28" t="str">
        <f>VLOOKUP(B422,辅助信息!E:I,3,FALSE)</f>
        <v>（五冶达州国道542项目-养护工区）四川省达州市达川区管村镇油房村</v>
      </c>
      <c r="J422" s="28" t="str">
        <f>VLOOKUP(B422,辅助信息!E:I,4,FALSE)</f>
        <v>侯自强</v>
      </c>
      <c r="K422" s="67">
        <f>VLOOKUP(J422,辅助信息!H:I,2,FALSE)</f>
        <v>13281725223</v>
      </c>
      <c r="L422" s="66"/>
      <c r="M422" s="45"/>
      <c r="N422" s="45"/>
      <c r="O422" s="45"/>
      <c r="P422" s="45"/>
      <c r="Q422" s="15" t="str">
        <f>VLOOKUP(B422,辅助信息!E:M,9,FALSE)</f>
        <v>ZTWM-CDGS-XS-2024-0181-五冶天府-国道542项目（二批次）</v>
      </c>
      <c r="R422" s="15"/>
    </row>
    <row r="423" hidden="1" spans="2:18">
      <c r="B423" s="28" t="s">
        <v>79</v>
      </c>
      <c r="C423" s="58">
        <v>45703</v>
      </c>
      <c r="D423" s="28" t="str">
        <f>VLOOKUP(B423,辅助信息!E:K,7,FALSE)</f>
        <v>JWDDCD2024102400111</v>
      </c>
      <c r="E423" s="28" t="str">
        <f>VLOOKUP(F423,辅助信息!A:B,2,FALSE)</f>
        <v>螺纹钢</v>
      </c>
      <c r="F423" s="28" t="s">
        <v>33</v>
      </c>
      <c r="G423" s="75">
        <v>25</v>
      </c>
      <c r="H423" s="24" t="e">
        <f>_xlfn._xlws.FILTER(#REF!,#REF!&amp;#REF!&amp;#REF!&amp;#REF!=C423&amp;F423&amp;I423&amp;J423,"未发货")</f>
        <v>#REF!</v>
      </c>
      <c r="I423" s="28" t="str">
        <f>VLOOKUP(B423,辅助信息!E:I,3,FALSE)</f>
        <v>（五冶达州国道542项目-养护工区）四川省达州市达川区管村镇油房村</v>
      </c>
      <c r="J423" s="28" t="str">
        <f>VLOOKUP(B423,辅助信息!E:I,4,FALSE)</f>
        <v>侯自强</v>
      </c>
      <c r="K423" s="67">
        <f>VLOOKUP(J423,辅助信息!H:I,2,FALSE)</f>
        <v>13281725223</v>
      </c>
      <c r="L423" s="66"/>
      <c r="M423" s="45"/>
      <c r="N423" s="45"/>
      <c r="O423" s="45"/>
      <c r="P423" s="45"/>
      <c r="Q423" s="15" t="str">
        <f>VLOOKUP(B423,辅助信息!E:M,9,FALSE)</f>
        <v>ZTWM-CDGS-XS-2024-0181-五冶天府-国道542项目（二批次）</v>
      </c>
      <c r="R423" s="15"/>
    </row>
    <row r="424" hidden="1" spans="2:18">
      <c r="B424" s="28" t="s">
        <v>79</v>
      </c>
      <c r="C424" s="58">
        <v>45703</v>
      </c>
      <c r="D424" s="28" t="str">
        <f>VLOOKUP(B424,辅助信息!E:K,7,FALSE)</f>
        <v>JWDDCD2024102400111</v>
      </c>
      <c r="E424" s="28" t="str">
        <f>VLOOKUP(F424,辅助信息!A:B,2,FALSE)</f>
        <v>螺纹钢</v>
      </c>
      <c r="F424" s="28" t="s">
        <v>18</v>
      </c>
      <c r="G424" s="75">
        <v>90</v>
      </c>
      <c r="H424" s="24" t="e">
        <f>_xlfn._xlws.FILTER(#REF!,#REF!&amp;#REF!&amp;#REF!&amp;#REF!=C424&amp;F424&amp;I424&amp;J424,"未发货")</f>
        <v>#REF!</v>
      </c>
      <c r="I424" s="28" t="str">
        <f>VLOOKUP(B424,辅助信息!E:I,3,FALSE)</f>
        <v>（五冶达州国道542项目-养护工区）四川省达州市达川区管村镇油房村</v>
      </c>
      <c r="J424" s="28" t="str">
        <f>VLOOKUP(B424,辅助信息!E:I,4,FALSE)</f>
        <v>侯自强</v>
      </c>
      <c r="K424" s="67">
        <f>VLOOKUP(J424,辅助信息!H:I,2,FALSE)</f>
        <v>13281725223</v>
      </c>
      <c r="L424" s="64"/>
      <c r="M424" s="45"/>
      <c r="N424" s="45"/>
      <c r="O424" s="45"/>
      <c r="P424" s="45"/>
      <c r="Q424" s="15" t="str">
        <f>VLOOKUP(B424,辅助信息!E:M,9,FALSE)</f>
        <v>ZTWM-CDGS-XS-2024-0181-五冶天府-国道542项目（二批次）</v>
      </c>
      <c r="R424" s="15"/>
    </row>
    <row r="425" s="15" customFormat="1" hidden="1" spans="2:17">
      <c r="B425" s="28" t="s">
        <v>80</v>
      </c>
      <c r="C425" s="58">
        <v>45704</v>
      </c>
      <c r="D425" s="28" t="e">
        <f>VLOOKUP(B425,辅助信息!E:K,7,FALSE)</f>
        <v>#N/A</v>
      </c>
      <c r="E425" s="28" t="str">
        <f>VLOOKUP(F425,辅助信息!A:B,2,FALSE)</f>
        <v>盘螺</v>
      </c>
      <c r="F425" s="28" t="s">
        <v>49</v>
      </c>
      <c r="G425" s="28">
        <v>7.5</v>
      </c>
      <c r="H425" s="28" t="e">
        <f>_xlfn._xlws.FILTER(#REF!,#REF!&amp;#REF!&amp;#REF!&amp;#REF!=C425&amp;F425&amp;I425&amp;J425,"未发货")</f>
        <v>#REF!</v>
      </c>
      <c r="I425" s="28" t="e">
        <f>VLOOKUP(B425,辅助信息!E:I,3,FALSE)</f>
        <v>#N/A</v>
      </c>
      <c r="J425" s="28" t="e">
        <f>VLOOKUP(B425,辅助信息!E:I,4,FALSE)</f>
        <v>#N/A</v>
      </c>
      <c r="K425" s="28" t="e">
        <f>VLOOKUP(J425,辅助信息!H:I,2,FALSE)</f>
        <v>#N/A</v>
      </c>
      <c r="L425" s="15" t="e">
        <f>VLOOKUP(B425,辅助信息!E:J,6,FALSE)</f>
        <v>#N/A</v>
      </c>
      <c r="M425" s="82">
        <v>45703</v>
      </c>
      <c r="N425" s="82"/>
      <c r="O425" s="15">
        <f ca="1" t="shared" ref="O425:O442" si="6">IF(OR(M425="",N425&lt;&gt;""),"",MAX(M425-TODAY(),0))</f>
        <v>0</v>
      </c>
      <c r="P425" s="15">
        <f ca="1" t="shared" ref="P425:P442" si="7">IF(M425="","",IF(N425&lt;&gt;"",MAX(N425-M425,0),IF(TODAY()&gt;M425,TODAY()-M425,0)))</f>
        <v>247</v>
      </c>
      <c r="Q425" s="15" t="e">
        <f>VLOOKUP(B425,辅助信息!E:M,9,FALSE)</f>
        <v>#N/A</v>
      </c>
    </row>
    <row r="426" s="15" customFormat="1" hidden="1" spans="2:17">
      <c r="B426" s="28" t="s">
        <v>80</v>
      </c>
      <c r="C426" s="58">
        <v>45704</v>
      </c>
      <c r="D426" s="28" t="e">
        <f>VLOOKUP(B426,辅助信息!E:K,7,FALSE)</f>
        <v>#N/A</v>
      </c>
      <c r="E426" s="28" t="str">
        <f>VLOOKUP(F426,辅助信息!A:B,2,FALSE)</f>
        <v>盘螺</v>
      </c>
      <c r="F426" s="28" t="s">
        <v>40</v>
      </c>
      <c r="G426" s="28">
        <v>15</v>
      </c>
      <c r="H426" s="28" t="e">
        <f>_xlfn._xlws.FILTER(#REF!,#REF!&amp;#REF!&amp;#REF!&amp;#REF!=C426&amp;F426&amp;I426&amp;J426,"未发货")</f>
        <v>#REF!</v>
      </c>
      <c r="I426" s="28" t="e">
        <f>VLOOKUP(B426,辅助信息!E:I,3,FALSE)</f>
        <v>#N/A</v>
      </c>
      <c r="J426" s="28" t="e">
        <f>VLOOKUP(B426,辅助信息!E:I,4,FALSE)</f>
        <v>#N/A</v>
      </c>
      <c r="K426" s="28" t="e">
        <f>VLOOKUP(J426,辅助信息!H:I,2,FALSE)</f>
        <v>#N/A</v>
      </c>
      <c r="M426" s="82">
        <v>45703</v>
      </c>
      <c r="N426" s="82"/>
      <c r="O426" s="15">
        <f ca="1" t="shared" si="6"/>
        <v>0</v>
      </c>
      <c r="P426" s="15">
        <f ca="1" t="shared" si="7"/>
        <v>247</v>
      </c>
      <c r="Q426" s="15" t="e">
        <f>VLOOKUP(B426,辅助信息!E:M,9,FALSE)</f>
        <v>#N/A</v>
      </c>
    </row>
    <row r="427" s="15" customFormat="1" hidden="1" spans="2:17">
      <c r="B427" s="28" t="s">
        <v>80</v>
      </c>
      <c r="C427" s="58">
        <v>45704</v>
      </c>
      <c r="D427" s="28" t="e">
        <f>VLOOKUP(B427,辅助信息!E:K,7,FALSE)</f>
        <v>#N/A</v>
      </c>
      <c r="E427" s="28" t="str">
        <f>VLOOKUP(F427,辅助信息!A:B,2,FALSE)</f>
        <v>螺纹钢</v>
      </c>
      <c r="F427" s="28" t="s">
        <v>30</v>
      </c>
      <c r="G427" s="28">
        <v>12</v>
      </c>
      <c r="H427" s="28" t="e">
        <f>_xlfn._xlws.FILTER(#REF!,#REF!&amp;#REF!&amp;#REF!&amp;#REF!=C427&amp;F427&amp;I427&amp;J427,"未发货")</f>
        <v>#REF!</v>
      </c>
      <c r="I427" s="28" t="e">
        <f>VLOOKUP(B427,辅助信息!E:I,3,FALSE)</f>
        <v>#N/A</v>
      </c>
      <c r="J427" s="28" t="e">
        <f>VLOOKUP(B427,辅助信息!E:I,4,FALSE)</f>
        <v>#N/A</v>
      </c>
      <c r="K427" s="28" t="e">
        <f>VLOOKUP(J427,辅助信息!H:I,2,FALSE)</f>
        <v>#N/A</v>
      </c>
      <c r="M427" s="82">
        <v>45703</v>
      </c>
      <c r="N427" s="82"/>
      <c r="O427" s="15">
        <f ca="1" t="shared" si="6"/>
        <v>0</v>
      </c>
      <c r="P427" s="15">
        <f ca="1" t="shared" si="7"/>
        <v>247</v>
      </c>
      <c r="Q427" s="15" t="e">
        <f>VLOOKUP(B427,辅助信息!E:M,9,FALSE)</f>
        <v>#N/A</v>
      </c>
    </row>
    <row r="428" s="15" customFormat="1" hidden="1" spans="2:17">
      <c r="B428" s="28" t="s">
        <v>64</v>
      </c>
      <c r="C428" s="58">
        <v>45704</v>
      </c>
      <c r="D428" s="28" t="str">
        <f>VLOOKUP(B428,辅助信息!E:K,7,FALSE)</f>
        <v>JWDDCD2024102400111</v>
      </c>
      <c r="E428" s="28" t="str">
        <f>VLOOKUP(F428,辅助信息!A:B,2,FALSE)</f>
        <v>螺纹钢</v>
      </c>
      <c r="F428" s="28" t="s">
        <v>32</v>
      </c>
      <c r="G428" s="28">
        <v>21</v>
      </c>
      <c r="H428" s="28" t="e">
        <f>_xlfn._xlws.FILTER(#REF!,#REF!&amp;#REF!&amp;#REF!&amp;#REF!=C428&amp;F428&amp;I428&amp;J428,"未发货")</f>
        <v>#REF!</v>
      </c>
      <c r="I428" s="28" t="str">
        <f>VLOOKUP(B428,辅助信息!E:I,3,FALSE)</f>
        <v>（五冶达州国道542项目-三工区桥梁3工段）四川省达州市达川区赵固镇水文村原村委会下300米</v>
      </c>
      <c r="J428" s="28" t="str">
        <f>VLOOKUP(B428,辅助信息!E:I,4,FALSE)</f>
        <v>李代茂</v>
      </c>
      <c r="K428" s="28">
        <f>VLOOKUP(J428,辅助信息!H:I,2,FALSE)</f>
        <v>18302833536</v>
      </c>
      <c r="L428" s="15" t="str">
        <f>VLOOKUP(B428,辅助信息!E:J,6,FALSE)</f>
        <v>五冶建设送货单,送货车型9.6米,装货前联系收货人核实到场规格,没提前告知进场规格现场不给予接收</v>
      </c>
      <c r="M428" s="82">
        <v>45704</v>
      </c>
      <c r="O428" s="15">
        <f ca="1" t="shared" si="6"/>
        <v>0</v>
      </c>
      <c r="P428" s="15">
        <f ca="1" t="shared" si="7"/>
        <v>246</v>
      </c>
      <c r="Q428" s="15" t="str">
        <f>VLOOKUP(B428,辅助信息!E:M,9,FALSE)</f>
        <v>ZTWM-CDGS-XS-2024-0181-五冶天府-国道542项目（二批次）</v>
      </c>
    </row>
    <row r="429" s="15" customFormat="1" hidden="1" spans="2:17">
      <c r="B429" s="28" t="s">
        <v>64</v>
      </c>
      <c r="C429" s="58">
        <v>45704</v>
      </c>
      <c r="D429" s="28" t="str">
        <f>VLOOKUP(B429,辅助信息!E:K,7,FALSE)</f>
        <v>JWDDCD2024102400111</v>
      </c>
      <c r="E429" s="28" t="str">
        <f>VLOOKUP(F429,辅助信息!A:B,2,FALSE)</f>
        <v>螺纹钢</v>
      </c>
      <c r="F429" s="28" t="s">
        <v>65</v>
      </c>
      <c r="G429" s="28">
        <v>42</v>
      </c>
      <c r="H429" s="28" t="e">
        <f>_xlfn._xlws.FILTER(#REF!,#REF!&amp;#REF!&amp;#REF!&amp;#REF!=C429&amp;F429&amp;I429&amp;J429,"未发货")</f>
        <v>#REF!</v>
      </c>
      <c r="I429" s="28" t="str">
        <f>VLOOKUP(B429,辅助信息!E:I,3,FALSE)</f>
        <v>（五冶达州国道542项目-三工区桥梁3工段）四川省达州市达川区赵固镇水文村原村委会下300米</v>
      </c>
      <c r="J429" s="28" t="str">
        <f>VLOOKUP(B429,辅助信息!E:I,4,FALSE)</f>
        <v>李代茂</v>
      </c>
      <c r="K429" s="28">
        <f>VLOOKUP(J429,辅助信息!H:I,2,FALSE)</f>
        <v>18302833536</v>
      </c>
      <c r="M429" s="82">
        <v>45704</v>
      </c>
      <c r="O429" s="15">
        <f ca="1" t="shared" si="6"/>
        <v>0</v>
      </c>
      <c r="P429" s="15">
        <f ca="1" t="shared" si="7"/>
        <v>246</v>
      </c>
      <c r="Q429" s="15" t="str">
        <f>VLOOKUP(B429,辅助信息!E:M,9,FALSE)</f>
        <v>ZTWM-CDGS-XS-2024-0181-五冶天府-国道542项目（二批次）</v>
      </c>
    </row>
    <row r="430" s="15" customFormat="1" hidden="1" spans="2:17">
      <c r="B430" s="28" t="s">
        <v>48</v>
      </c>
      <c r="C430" s="58">
        <v>45704</v>
      </c>
      <c r="D430" s="28" t="str">
        <f>VLOOKUP(B430,辅助信息!E:K,7,FALSE)</f>
        <v>ZTWM-CDGS-YL-20240529-006</v>
      </c>
      <c r="E430" s="28" t="str">
        <f>VLOOKUP(F430,辅助信息!A:B,2,FALSE)</f>
        <v>盘螺</v>
      </c>
      <c r="F430" s="28" t="s">
        <v>49</v>
      </c>
      <c r="G430" s="28">
        <v>3</v>
      </c>
      <c r="H430" s="28" t="e">
        <f>_xlfn._xlws.FILTER(#REF!,#REF!&amp;#REF!&amp;#REF!&amp;#REF!=C430&amp;F430&amp;I430&amp;J430,"未发货")</f>
        <v>#REF!</v>
      </c>
      <c r="I430" s="28" t="str">
        <f>VLOOKUP(B430,辅助信息!E:I,3,FALSE)</f>
        <v>(华西颐海-科创农业生态谷-1号钢筋房)成都市简阳市白金山水库</v>
      </c>
      <c r="J430" s="28" t="str">
        <f>VLOOKUP(B430,辅助信息!E:I,4,FALSE)</f>
        <v>石清国</v>
      </c>
      <c r="K430" s="28">
        <f>VLOOKUP(J430,辅助信息!H:I,2,FALSE)</f>
        <v>13458642015</v>
      </c>
      <c r="L430" s="15" t="str">
        <f>VLOOKUP(B430,辅助信息!E:J,6,FALSE)</f>
        <v>优先威钢,我方卸车,新老国标钢厂不加价可直发</v>
      </c>
      <c r="M430" s="82">
        <v>45705</v>
      </c>
      <c r="O430" s="15">
        <f ca="1" t="shared" si="6"/>
        <v>0</v>
      </c>
      <c r="P430" s="15">
        <f ca="1" t="shared" si="7"/>
        <v>245</v>
      </c>
      <c r="Q430" s="15" t="str">
        <f>VLOOKUP(B430,辅助信息!E:M,9,FALSE)</f>
        <v>ZTWM-CDGS-XS-2024-0093-华西-颐海科创农业生态谷</v>
      </c>
    </row>
    <row r="431" s="15" customFormat="1" hidden="1" spans="2:17">
      <c r="B431" s="28" t="s">
        <v>29</v>
      </c>
      <c r="C431" s="58">
        <v>45704</v>
      </c>
      <c r="D431" s="28" t="str">
        <f>VLOOKUP(B431,辅助信息!E:K,7,FALSE)</f>
        <v>JWDDCD2024102400111</v>
      </c>
      <c r="E431" s="28" t="str">
        <f>VLOOKUP(F431,辅助信息!A:B,2,FALSE)</f>
        <v>螺纹钢</v>
      </c>
      <c r="F431" s="28" t="s">
        <v>27</v>
      </c>
      <c r="G431" s="28">
        <v>15</v>
      </c>
      <c r="H431" s="28" t="e">
        <f>_xlfn._xlws.FILTER(#REF!,#REF!&amp;#REF!&amp;#REF!&amp;#REF!=C431&amp;F431&amp;I431&amp;J431,"未发货")</f>
        <v>#REF!</v>
      </c>
      <c r="I431" s="28" t="str">
        <f>VLOOKUP(B431,辅助信息!E:I,3,FALSE)</f>
        <v>（五冶达州国道542项目-二工区黄家湾隧道工段）四川省达州市达川区赵固镇黄家坡</v>
      </c>
      <c r="J431" s="28" t="str">
        <f>VLOOKUP(B431,辅助信息!E:I,4,FALSE)</f>
        <v>罗永方</v>
      </c>
      <c r="K431" s="28">
        <f>VLOOKUP(J431,辅助信息!H:I,2,FALSE)</f>
        <v>13551450899</v>
      </c>
      <c r="L431" s="15" t="str">
        <f>VLOOKUP(B431,辅助信息!E:J,6,FALSE)</f>
        <v>五冶建设送货单,4份材质书,送货车型9.6米,装货前联系收货人核实到场规格,没提前告知进场规格现场不给予接收</v>
      </c>
      <c r="M431" s="82">
        <v>45705</v>
      </c>
      <c r="O431" s="15">
        <f ca="1" t="shared" si="6"/>
        <v>0</v>
      </c>
      <c r="P431" s="15">
        <f ca="1" t="shared" si="7"/>
        <v>245</v>
      </c>
      <c r="Q431" s="15" t="str">
        <f>VLOOKUP(B431,辅助信息!E:M,9,FALSE)</f>
        <v>ZTWM-CDGS-XS-2024-0181-五冶天府-国道542项目（二批次）</v>
      </c>
    </row>
    <row r="432" s="15" customFormat="1" hidden="1" spans="2:17">
      <c r="B432" s="28" t="s">
        <v>29</v>
      </c>
      <c r="C432" s="58">
        <v>45704</v>
      </c>
      <c r="D432" s="28" t="str">
        <f>VLOOKUP(B432,辅助信息!E:K,7,FALSE)</f>
        <v>JWDDCD2024102400111</v>
      </c>
      <c r="E432" s="28" t="str">
        <f>VLOOKUP(F432,辅助信息!A:B,2,FALSE)</f>
        <v>螺纹钢</v>
      </c>
      <c r="F432" s="28" t="s">
        <v>32</v>
      </c>
      <c r="G432" s="28">
        <v>20</v>
      </c>
      <c r="H432" s="28" t="e">
        <f>_xlfn._xlws.FILTER(#REF!,#REF!&amp;#REF!&amp;#REF!&amp;#REF!=C432&amp;F432&amp;I432&amp;J432,"未发货")</f>
        <v>#REF!</v>
      </c>
      <c r="I432" s="28" t="str">
        <f>VLOOKUP(B432,辅助信息!E:I,3,FALSE)</f>
        <v>（五冶达州国道542项目-二工区黄家湾隧道工段）四川省达州市达川区赵固镇黄家坡</v>
      </c>
      <c r="J432" s="28" t="str">
        <f>VLOOKUP(B432,辅助信息!E:I,4,FALSE)</f>
        <v>罗永方</v>
      </c>
      <c r="K432" s="28">
        <f>VLOOKUP(J432,辅助信息!H:I,2,FALSE)</f>
        <v>13551450899</v>
      </c>
      <c r="M432" s="82">
        <v>45705</v>
      </c>
      <c r="O432" s="15">
        <f ca="1" t="shared" si="6"/>
        <v>0</v>
      </c>
      <c r="P432" s="15">
        <f ca="1" t="shared" si="7"/>
        <v>245</v>
      </c>
      <c r="Q432" s="15" t="str">
        <f>VLOOKUP(B432,辅助信息!E:M,9,FALSE)</f>
        <v>ZTWM-CDGS-XS-2024-0181-五冶天府-国道542项目（二批次）</v>
      </c>
    </row>
    <row r="433" s="15" customFormat="1" hidden="1" spans="2:17">
      <c r="B433" s="28" t="s">
        <v>29</v>
      </c>
      <c r="C433" s="58">
        <v>45704</v>
      </c>
      <c r="D433" s="28" t="str">
        <f>VLOOKUP(B433,辅助信息!E:K,7,FALSE)</f>
        <v>JWDDCD2024102400111</v>
      </c>
      <c r="E433" s="28" t="str">
        <f>VLOOKUP(F433,辅助信息!A:B,2,FALSE)</f>
        <v>螺纹钢</v>
      </c>
      <c r="F433" s="28" t="s">
        <v>30</v>
      </c>
      <c r="G433" s="28">
        <v>35</v>
      </c>
      <c r="H433" s="28" t="e">
        <f>_xlfn._xlws.FILTER(#REF!,#REF!&amp;#REF!&amp;#REF!&amp;#REF!=C433&amp;F433&amp;I433&amp;J433,"未发货")</f>
        <v>#REF!</v>
      </c>
      <c r="I433" s="28" t="str">
        <f>VLOOKUP(B433,辅助信息!E:I,3,FALSE)</f>
        <v>（五冶达州国道542项目-二工区黄家湾隧道工段）四川省达州市达川区赵固镇黄家坡</v>
      </c>
      <c r="J433" s="28" t="str">
        <f>VLOOKUP(B433,辅助信息!E:I,4,FALSE)</f>
        <v>罗永方</v>
      </c>
      <c r="K433" s="28">
        <f>VLOOKUP(J433,辅助信息!H:I,2,FALSE)</f>
        <v>13551450899</v>
      </c>
      <c r="M433" s="82">
        <v>45705</v>
      </c>
      <c r="O433" s="15">
        <f ca="1" t="shared" si="6"/>
        <v>0</v>
      </c>
      <c r="P433" s="15">
        <f ca="1" t="shared" si="7"/>
        <v>245</v>
      </c>
      <c r="Q433" s="15" t="str">
        <f>VLOOKUP(B433,辅助信息!E:M,9,FALSE)</f>
        <v>ZTWM-CDGS-XS-2024-0181-五冶天府-国道542项目（二批次）</v>
      </c>
    </row>
    <row r="434" s="15" customFormat="1" hidden="1" spans="2:17">
      <c r="B434" s="28" t="s">
        <v>78</v>
      </c>
      <c r="C434" s="58">
        <v>45704</v>
      </c>
      <c r="D434" s="28" t="str">
        <f>VLOOKUP(B434,辅助信息!E:K,7,FALSE)</f>
        <v>JWDDCD2024102400111</v>
      </c>
      <c r="E434" s="28" t="str">
        <f>VLOOKUP(F434,辅助信息!A:B,2,FALSE)</f>
        <v>螺纹钢</v>
      </c>
      <c r="F434" s="28" t="s">
        <v>33</v>
      </c>
      <c r="G434" s="28">
        <f>55-36</f>
        <v>19</v>
      </c>
      <c r="H434" s="28" t="e">
        <f>_xlfn._xlws.FILTER(#REF!,#REF!&amp;#REF!&amp;#REF!&amp;#REF!=C434&amp;F434&amp;I434&amp;J434,"未发货")</f>
        <v>#REF!</v>
      </c>
      <c r="I434" s="28" t="str">
        <f>VLOOKUP(B434,辅助信息!E:I,3,FALSE)</f>
        <v>（五冶达州国道542项目-二工区巴河特大桥工段-4号墩）达州市达川区桥湾镇陈余村</v>
      </c>
      <c r="J434" s="28" t="str">
        <f>VLOOKUP(B434,辅助信息!E:I,4,FALSE)</f>
        <v>谭福中</v>
      </c>
      <c r="K434" s="28">
        <f>VLOOKUP(J434,辅助信息!H:I,2,FALSE)</f>
        <v>15828538619</v>
      </c>
      <c r="L434" s="15" t="str">
        <f>VLOOKUP(B434,辅助信息!E:J,6,FALSE)</f>
        <v>五冶建设送货单,4份材质书,送货车型9.6米,装货前联系收货人核实到场规格,没提前告知进场规格现场不给予接收</v>
      </c>
      <c r="M434" s="82">
        <v>45705</v>
      </c>
      <c r="O434" s="15">
        <f ca="1" t="shared" si="6"/>
        <v>0</v>
      </c>
      <c r="P434" s="15">
        <f ca="1" t="shared" si="7"/>
        <v>245</v>
      </c>
      <c r="Q434" s="15" t="str">
        <f>VLOOKUP(B434,辅助信息!E:M,9,FALSE)</f>
        <v>ZTWM-CDGS-XS-2024-0181-五冶天府-国道542项目（二批次）</v>
      </c>
    </row>
    <row r="435" s="15" customFormat="1" hidden="1" spans="2:17">
      <c r="B435" s="28" t="s">
        <v>69</v>
      </c>
      <c r="C435" s="58">
        <v>45704</v>
      </c>
      <c r="D435" s="28" t="str">
        <f>VLOOKUP(B435,辅助信息!E:K,7,FALSE)</f>
        <v>JWDDCD2025052800131</v>
      </c>
      <c r="E435" s="28" t="str">
        <f>VLOOKUP(F435,辅助信息!A:B,2,FALSE)</f>
        <v>盘螺</v>
      </c>
      <c r="F435" s="28" t="s">
        <v>40</v>
      </c>
      <c r="G435" s="84">
        <v>13</v>
      </c>
      <c r="H435" s="28" t="e">
        <f>_xlfn._xlws.FILTER(#REF!,#REF!&amp;#REF!&amp;#REF!&amp;#REF!=C435&amp;F435&amp;I435&amp;J435,"未发货")</f>
        <v>#REF!</v>
      </c>
      <c r="I435" s="28" t="str">
        <f>VLOOKUP(B435,辅助信息!E:I,3,FALSE)</f>
        <v>（商投建工达州中医药科技园-4工区-2号楼）达州市通川区达州中医药职业学院犀牛大道北段</v>
      </c>
      <c r="J435" s="28" t="str">
        <f>VLOOKUP(B435,辅助信息!E:I,4,FALSE)</f>
        <v>张扬</v>
      </c>
      <c r="K435" s="28">
        <f>VLOOKUP(J435,辅助信息!H:I,2,FALSE)</f>
        <v>18381904567</v>
      </c>
      <c r="L435" s="15" t="str">
        <f>VLOOKUP(B435,辅助信息!E:J,6,FALSE)</f>
        <v>控制炉批号！多了现场不收！,优先安排达钢,提前联系到场规格及数量</v>
      </c>
      <c r="M435" s="82">
        <v>45704</v>
      </c>
      <c r="O435" s="15">
        <f ca="1" t="shared" si="6"/>
        <v>0</v>
      </c>
      <c r="P435" s="15">
        <f ca="1" t="shared" si="7"/>
        <v>246</v>
      </c>
      <c r="Q435" s="15" t="str">
        <f>VLOOKUP(B435,辅助信息!E:M,9,FALSE)</f>
        <v>ZTWM-CDGS-XS-2024-0134-商投建工达州中医药科技成果示范园项目</v>
      </c>
    </row>
    <row r="436" s="15" customFormat="1" hidden="1" spans="2:17">
      <c r="B436" s="28" t="s">
        <v>69</v>
      </c>
      <c r="C436" s="58">
        <v>45704</v>
      </c>
      <c r="D436" s="28" t="str">
        <f>VLOOKUP(B436,辅助信息!E:K,7,FALSE)</f>
        <v>JWDDCD2025052800131</v>
      </c>
      <c r="E436" s="28" t="str">
        <f>VLOOKUP(F436,辅助信息!A:B,2,FALSE)</f>
        <v>盘螺</v>
      </c>
      <c r="F436" s="28" t="s">
        <v>41</v>
      </c>
      <c r="G436" s="28">
        <v>9</v>
      </c>
      <c r="H436" s="28" t="e">
        <f>_xlfn._xlws.FILTER(#REF!,#REF!&amp;#REF!&amp;#REF!&amp;#REF!=C436&amp;F436&amp;I436&amp;J436,"未发货")</f>
        <v>#REF!</v>
      </c>
      <c r="I436" s="28" t="str">
        <f>VLOOKUP(B436,辅助信息!E:I,3,FALSE)</f>
        <v>（商投建工达州中医药科技园-4工区-2号楼）达州市通川区达州中医药职业学院犀牛大道北段</v>
      </c>
      <c r="J436" s="28" t="str">
        <f>VLOOKUP(B436,辅助信息!E:I,4,FALSE)</f>
        <v>张扬</v>
      </c>
      <c r="K436" s="28">
        <f>VLOOKUP(J436,辅助信息!H:I,2,FALSE)</f>
        <v>18381904567</v>
      </c>
      <c r="M436" s="82">
        <v>45704</v>
      </c>
      <c r="O436" s="15">
        <f ca="1" t="shared" si="6"/>
        <v>0</v>
      </c>
      <c r="P436" s="15">
        <f ca="1" t="shared" si="7"/>
        <v>246</v>
      </c>
      <c r="Q436" s="15" t="str">
        <f>VLOOKUP(B436,辅助信息!E:M,9,FALSE)</f>
        <v>ZTWM-CDGS-XS-2024-0134-商投建工达州中医药科技成果示范园项目</v>
      </c>
    </row>
    <row r="437" s="15" customFormat="1" hidden="1" spans="2:17">
      <c r="B437" s="28" t="s">
        <v>69</v>
      </c>
      <c r="C437" s="58">
        <v>45704</v>
      </c>
      <c r="D437" s="28" t="str">
        <f>VLOOKUP(B437,辅助信息!E:K,7,FALSE)</f>
        <v>JWDDCD2025052800131</v>
      </c>
      <c r="E437" s="28" t="str">
        <f>VLOOKUP(F437,辅助信息!A:B,2,FALSE)</f>
        <v>螺纹钢</v>
      </c>
      <c r="F437" s="84" t="s">
        <v>32</v>
      </c>
      <c r="G437" s="28">
        <v>12</v>
      </c>
      <c r="H437" s="28" t="e">
        <f>_xlfn._xlws.FILTER(#REF!,#REF!&amp;#REF!&amp;#REF!&amp;#REF!=C437&amp;F437&amp;I437&amp;J437,"未发货")</f>
        <v>#REF!</v>
      </c>
      <c r="I437" s="28" t="str">
        <f>VLOOKUP(B437,辅助信息!E:I,3,FALSE)</f>
        <v>（商投建工达州中医药科技园-4工区-2号楼）达州市通川区达州中医药职业学院犀牛大道北段</v>
      </c>
      <c r="J437" s="28" t="str">
        <f>VLOOKUP(B437,辅助信息!E:I,4,FALSE)</f>
        <v>张扬</v>
      </c>
      <c r="K437" s="28">
        <f>VLOOKUP(J437,辅助信息!H:I,2,FALSE)</f>
        <v>18381904567</v>
      </c>
      <c r="M437" s="82">
        <v>45704</v>
      </c>
      <c r="O437" s="15">
        <f ca="1" t="shared" si="6"/>
        <v>0</v>
      </c>
      <c r="P437" s="15">
        <f ca="1" t="shared" si="7"/>
        <v>246</v>
      </c>
      <c r="Q437" s="15" t="str">
        <f>VLOOKUP(B437,辅助信息!E:M,9,FALSE)</f>
        <v>ZTWM-CDGS-XS-2024-0134-商投建工达州中医药科技成果示范园项目</v>
      </c>
    </row>
    <row r="438" s="15" customFormat="1" hidden="1" spans="2:17">
      <c r="B438" s="28" t="s">
        <v>69</v>
      </c>
      <c r="C438" s="58">
        <v>45704</v>
      </c>
      <c r="D438" s="28" t="str">
        <f>VLOOKUP(B438,辅助信息!E:K,7,FALSE)</f>
        <v>JWDDCD2025052800131</v>
      </c>
      <c r="E438" s="28" t="str">
        <f>VLOOKUP(F438,辅助信息!A:B,2,FALSE)</f>
        <v>螺纹钢</v>
      </c>
      <c r="F438" s="84" t="s">
        <v>21</v>
      </c>
      <c r="G438" s="28">
        <v>30</v>
      </c>
      <c r="H438" s="28" t="e">
        <f>_xlfn._xlws.FILTER(#REF!,#REF!&amp;#REF!&amp;#REF!&amp;#REF!=C438&amp;F438&amp;I438&amp;J438,"未发货")</f>
        <v>#REF!</v>
      </c>
      <c r="I438" s="28" t="str">
        <f>VLOOKUP(B438,辅助信息!E:I,3,FALSE)</f>
        <v>（商投建工达州中医药科技园-4工区-2号楼）达州市通川区达州中医药职业学院犀牛大道北段</v>
      </c>
      <c r="J438" s="28" t="str">
        <f>VLOOKUP(B438,辅助信息!E:I,4,FALSE)</f>
        <v>张扬</v>
      </c>
      <c r="K438" s="28">
        <f>VLOOKUP(J438,辅助信息!H:I,2,FALSE)</f>
        <v>18381904567</v>
      </c>
      <c r="M438" s="82">
        <v>45704</v>
      </c>
      <c r="O438" s="15">
        <f ca="1" t="shared" si="6"/>
        <v>0</v>
      </c>
      <c r="P438" s="15">
        <f ca="1" t="shared" si="7"/>
        <v>246</v>
      </c>
      <c r="Q438" s="15" t="str">
        <f>VLOOKUP(B438,辅助信息!E:M,9,FALSE)</f>
        <v>ZTWM-CDGS-XS-2024-0134-商投建工达州中医药科技成果示范园项目</v>
      </c>
    </row>
    <row r="439" s="15" customFormat="1" hidden="1" spans="1:17">
      <c r="A439" s="49"/>
      <c r="B439" s="28" t="s">
        <v>84</v>
      </c>
      <c r="C439" s="58">
        <v>45704</v>
      </c>
      <c r="D439" s="28" t="str">
        <f>VLOOKUP(B439,辅助信息!E:K,7,FALSE)</f>
        <v>JWDDCD2024102400111</v>
      </c>
      <c r="E439" s="28" t="str">
        <f>VLOOKUP(F439,辅助信息!A:B,2,FALSE)</f>
        <v>螺纹钢</v>
      </c>
      <c r="F439" s="28" t="s">
        <v>27</v>
      </c>
      <c r="G439" s="24">
        <v>8</v>
      </c>
      <c r="H439" s="24" t="e">
        <f>_xlfn._xlws.FILTER(#REF!,#REF!&amp;#REF!&amp;#REF!&amp;#REF!=C439&amp;F439&amp;I439&amp;J439,"未发货")</f>
        <v>#REF!</v>
      </c>
      <c r="I439" s="28" t="str">
        <f>VLOOKUP(B439,辅助信息!E:I,3,FALSE)</f>
        <v>（五冶达州国道542项目-一工区路基一工段）四川省达州市达川区石梯火车站盖板加工点</v>
      </c>
      <c r="J439" s="28" t="str">
        <f>VLOOKUP(B439,辅助信息!E:I,4,FALSE)</f>
        <v>郑松</v>
      </c>
      <c r="K439" s="28">
        <f>VLOOKUP(J439,辅助信息!H:I,2,FALSE)</f>
        <v>13527304849</v>
      </c>
      <c r="L439" s="49" t="str">
        <f>VLOOKUP(B439,辅助信息!E:J,6,FALSE)</f>
        <v>五冶建设送货单,送货车型13米,装货前联系收货人核实到场规格,没提前告知进场规格现场不给予接收</v>
      </c>
      <c r="M439" s="79">
        <v>45705</v>
      </c>
      <c r="N439" s="49"/>
      <c r="O439" s="49">
        <f ca="1" t="shared" si="6"/>
        <v>0</v>
      </c>
      <c r="P439" s="49">
        <f ca="1" t="shared" si="7"/>
        <v>245</v>
      </c>
      <c r="Q439" s="15" t="str">
        <f>VLOOKUP(B439,辅助信息!E:M,9,FALSE)</f>
        <v>ZTWM-CDGS-XS-2024-0181-五冶天府-国道542项目（二批次）</v>
      </c>
    </row>
    <row r="440" s="15" customFormat="1" hidden="1" spans="1:17">
      <c r="A440" s="49"/>
      <c r="B440" s="28" t="s">
        <v>84</v>
      </c>
      <c r="C440" s="58">
        <v>45704</v>
      </c>
      <c r="D440" s="28" t="str">
        <f>VLOOKUP(B440,辅助信息!E:K,7,FALSE)</f>
        <v>JWDDCD2024102400111</v>
      </c>
      <c r="E440" s="28" t="str">
        <f>VLOOKUP(F440,辅助信息!A:B,2,FALSE)</f>
        <v>螺纹钢</v>
      </c>
      <c r="F440" s="28" t="s">
        <v>33</v>
      </c>
      <c r="G440" s="24">
        <v>8</v>
      </c>
      <c r="H440" s="24" t="e">
        <f>_xlfn._xlws.FILTER(#REF!,#REF!&amp;#REF!&amp;#REF!&amp;#REF!=C440&amp;F440&amp;I440&amp;J440,"未发货")</f>
        <v>#REF!</v>
      </c>
      <c r="I440" s="28" t="str">
        <f>VLOOKUP(B440,辅助信息!E:I,3,FALSE)</f>
        <v>（五冶达州国道542项目-一工区路基一工段）四川省达州市达川区石梯火车站盖板加工点</v>
      </c>
      <c r="J440" s="28" t="str">
        <f>VLOOKUP(B440,辅助信息!E:I,4,FALSE)</f>
        <v>郑松</v>
      </c>
      <c r="K440" s="28">
        <f>VLOOKUP(J440,辅助信息!H:I,2,FALSE)</f>
        <v>13527304849</v>
      </c>
      <c r="M440" s="79">
        <v>45705</v>
      </c>
      <c r="N440" s="49"/>
      <c r="O440" s="49">
        <f ca="1" t="shared" si="6"/>
        <v>0</v>
      </c>
      <c r="P440" s="49">
        <f ca="1" t="shared" si="7"/>
        <v>245</v>
      </c>
      <c r="Q440" s="15" t="str">
        <f>VLOOKUP(B440,辅助信息!E:M,9,FALSE)</f>
        <v>ZTWM-CDGS-XS-2024-0181-五冶天府-国道542项目（二批次）</v>
      </c>
    </row>
    <row r="441" s="15" customFormat="1" hidden="1" spans="1:17">
      <c r="A441" s="49"/>
      <c r="B441" s="28" t="s">
        <v>84</v>
      </c>
      <c r="C441" s="58">
        <v>45704</v>
      </c>
      <c r="D441" s="28" t="str">
        <f>VLOOKUP(B441,辅助信息!E:K,7,FALSE)</f>
        <v>JWDDCD2024102400111</v>
      </c>
      <c r="E441" s="28" t="str">
        <f>VLOOKUP(F441,辅助信息!A:B,2,FALSE)</f>
        <v>螺纹钢</v>
      </c>
      <c r="F441" s="28" t="s">
        <v>18</v>
      </c>
      <c r="G441" s="24">
        <v>12</v>
      </c>
      <c r="H441" s="24" t="e">
        <f>_xlfn._xlws.FILTER(#REF!,#REF!&amp;#REF!&amp;#REF!&amp;#REF!=C441&amp;F441&amp;I441&amp;J441,"未发货")</f>
        <v>#REF!</v>
      </c>
      <c r="I441" s="28" t="str">
        <f>VLOOKUP(B441,辅助信息!E:I,3,FALSE)</f>
        <v>（五冶达州国道542项目-一工区路基一工段）四川省达州市达川区石梯火车站盖板加工点</v>
      </c>
      <c r="J441" s="28" t="str">
        <f>VLOOKUP(B441,辅助信息!E:I,4,FALSE)</f>
        <v>郑松</v>
      </c>
      <c r="K441" s="28">
        <f>VLOOKUP(J441,辅助信息!H:I,2,FALSE)</f>
        <v>13527304849</v>
      </c>
      <c r="M441" s="79">
        <v>45705</v>
      </c>
      <c r="N441" s="49"/>
      <c r="O441" s="49">
        <f ca="1" t="shared" si="6"/>
        <v>0</v>
      </c>
      <c r="P441" s="49">
        <f ca="1" t="shared" si="7"/>
        <v>245</v>
      </c>
      <c r="Q441" s="15" t="str">
        <f>VLOOKUP(B441,辅助信息!E:M,9,FALSE)</f>
        <v>ZTWM-CDGS-XS-2024-0181-五冶天府-国道542项目（二批次）</v>
      </c>
    </row>
    <row r="442" s="15" customFormat="1" hidden="1" spans="1:17">
      <c r="A442" s="49"/>
      <c r="B442" s="28" t="s">
        <v>75</v>
      </c>
      <c r="C442" s="58">
        <v>45704</v>
      </c>
      <c r="D442" s="28" t="str">
        <f>VLOOKUP(B442,辅助信息!E:K,7,FALSE)</f>
        <v>JWDDCD2024102400111</v>
      </c>
      <c r="E442" s="28" t="str">
        <f>VLOOKUP(F442,辅助信息!A:B,2,FALSE)</f>
        <v>螺纹钢</v>
      </c>
      <c r="F442" s="28" t="s">
        <v>65</v>
      </c>
      <c r="G442" s="24">
        <v>36</v>
      </c>
      <c r="H442" s="24" t="e">
        <f>_xlfn._xlws.FILTER(#REF!,#REF!&amp;#REF!&amp;#REF!&amp;#REF!=C442&amp;F442&amp;I442&amp;J442,"未发货")</f>
        <v>#REF!</v>
      </c>
      <c r="I442" s="28" t="str">
        <f>VLOOKUP(B442,辅助信息!E:I,3,FALSE)</f>
        <v>（五冶达州国道542项目-一工区桥梁一工段）四川省达州市四川省达州市达川区石桥镇武寨村</v>
      </c>
      <c r="J442" s="28" t="str">
        <f>VLOOKUP(B442,辅助信息!E:I,4,FALSE)</f>
        <v>杨勇</v>
      </c>
      <c r="K442" s="28">
        <f>VLOOKUP(J442,辅助信息!H:I,2,FALSE)</f>
        <v>18398563998</v>
      </c>
      <c r="L442" s="49" t="str">
        <f>VLOOKUP(B442,辅助信息!E:J,6,FALSE)</f>
        <v>五冶建设送货单,送货车型13米,装货前联系收货人核实到场规格,没提前告知进场规格现场不给予接收</v>
      </c>
      <c r="M442" s="79">
        <v>45709</v>
      </c>
      <c r="N442" s="49"/>
      <c r="O442" s="49">
        <f ca="1" t="shared" si="6"/>
        <v>0</v>
      </c>
      <c r="P442" s="49">
        <f ca="1" t="shared" si="7"/>
        <v>241</v>
      </c>
      <c r="Q442" s="15" t="str">
        <f>VLOOKUP(B442,辅助信息!E:M,9,FALSE)</f>
        <v>ZTWM-CDGS-XS-2024-0181-五冶天府-国道542项目（二批次）</v>
      </c>
    </row>
    <row r="443" s="15" customFormat="1" hidden="1" spans="1:16">
      <c r="A443" s="49"/>
      <c r="B443" s="28" t="s">
        <v>75</v>
      </c>
      <c r="C443" s="58">
        <v>45704</v>
      </c>
      <c r="D443" s="28" t="str">
        <f>VLOOKUP(B443,辅助信息!E:K,7,FALSE)</f>
        <v>JWDDCD2024102400111</v>
      </c>
      <c r="E443" s="28" t="str">
        <f>VLOOKUP(F443,辅助信息!A:B,2,FALSE)</f>
        <v>螺纹钢</v>
      </c>
      <c r="F443" s="28" t="s">
        <v>77</v>
      </c>
      <c r="G443" s="24">
        <v>20</v>
      </c>
      <c r="H443" s="24" t="e">
        <f>_xlfn._xlws.FILTER(#REF!,#REF!&amp;#REF!&amp;#REF!&amp;#REF!=C443&amp;F443&amp;I443&amp;J443,"未发货")</f>
        <v>#REF!</v>
      </c>
      <c r="I443" s="28" t="str">
        <f>VLOOKUP(B443,辅助信息!E:I,3,FALSE)</f>
        <v>（五冶达州国道542项目-一工区桥梁一工段）四川省达州市四川省达州市达川区石桥镇武寨村</v>
      </c>
      <c r="J443" s="28" t="str">
        <f>VLOOKUP(B443,辅助信息!E:I,4,FALSE)</f>
        <v>杨勇</v>
      </c>
      <c r="K443" s="28">
        <f>VLOOKUP(J443,辅助信息!H:I,2,FALSE)</f>
        <v>18398563998</v>
      </c>
      <c r="M443" s="79"/>
      <c r="N443" s="49"/>
      <c r="O443" s="49"/>
      <c r="P443" s="49"/>
    </row>
    <row r="444" s="15" customFormat="1" hidden="1" spans="1:17">
      <c r="A444" s="49"/>
      <c r="B444" s="28" t="s">
        <v>87</v>
      </c>
      <c r="C444" s="58">
        <v>45704</v>
      </c>
      <c r="D444" s="28" t="str">
        <f>VLOOKUP(B444,辅助信息!E:K,7,FALSE)</f>
        <v>JWDDCD2024102400111</v>
      </c>
      <c r="E444" s="28" t="str">
        <f>VLOOKUP(F444,辅助信息!A:B,2,FALSE)</f>
        <v>螺纹钢</v>
      </c>
      <c r="F444" s="28" t="s">
        <v>27</v>
      </c>
      <c r="G444" s="24">
        <v>8</v>
      </c>
      <c r="H444" s="24" t="e">
        <f>_xlfn._xlws.FILTER(#REF!,#REF!&amp;#REF!&amp;#REF!&amp;#REF!=C444&amp;F444&amp;I444&amp;J444,"未发货")</f>
        <v>#REF!</v>
      </c>
      <c r="I444" s="28" t="str">
        <f>VLOOKUP(B444,辅助信息!E:I,3,FALSE)</f>
        <v>（五冶达州国道542项目-一工区桥梁二工段）四川省达州市达川区达川区石梯镇石成村</v>
      </c>
      <c r="J444" s="28" t="str">
        <f>VLOOKUP(B444,辅助信息!E:I,4,FALSE)</f>
        <v>夏树彬</v>
      </c>
      <c r="K444" s="28">
        <f>VLOOKUP(J444,辅助信息!H:I,2,FALSE)</f>
        <v>13518183653</v>
      </c>
      <c r="L444" s="49" t="str">
        <f>VLOOKUP(B444,辅助信息!E:J,6,FALSE)</f>
        <v>五冶建设送货单,送货车型9.6米,装货前联系收货人核实到场规格,没提前告知进场规格现场不给予接收</v>
      </c>
      <c r="M444" s="79">
        <v>45706</v>
      </c>
      <c r="N444" s="49"/>
      <c r="O444" s="49">
        <f ca="1" t="shared" ref="O444:O463" si="8">IF(OR(M444="",N444&lt;&gt;""),"",MAX(M444-TODAY(),0))</f>
        <v>0</v>
      </c>
      <c r="P444" s="49">
        <f ca="1" t="shared" ref="P444:P463" si="9">IF(M444="","",IF(N444&lt;&gt;"",MAX(N444-M444,0),IF(TODAY()&gt;M444,TODAY()-M444,0)))</f>
        <v>244</v>
      </c>
      <c r="Q444" s="15" t="str">
        <f>VLOOKUP(B444,辅助信息!E:M,9,FALSE)</f>
        <v>ZTWM-CDGS-XS-2024-0181-五冶天府-国道542项目（二批次）</v>
      </c>
    </row>
    <row r="445" s="15" customFormat="1" hidden="1" spans="1:17">
      <c r="A445" s="49"/>
      <c r="B445" s="28" t="s">
        <v>87</v>
      </c>
      <c r="C445" s="58">
        <v>45704</v>
      </c>
      <c r="D445" s="28" t="str">
        <f>VLOOKUP(B445,辅助信息!E:K,7,FALSE)</f>
        <v>JWDDCD2024102400111</v>
      </c>
      <c r="E445" s="28" t="str">
        <f>VLOOKUP(F445,辅助信息!A:B,2,FALSE)</f>
        <v>螺纹钢</v>
      </c>
      <c r="F445" s="28" t="s">
        <v>65</v>
      </c>
      <c r="G445" s="24">
        <v>27</v>
      </c>
      <c r="H445" s="24" t="e">
        <f>_xlfn._xlws.FILTER(#REF!,#REF!&amp;#REF!&amp;#REF!&amp;#REF!=C445&amp;F445&amp;I445&amp;J445,"未发货")</f>
        <v>#REF!</v>
      </c>
      <c r="I445" s="28" t="str">
        <f>VLOOKUP(B445,辅助信息!E:I,3,FALSE)</f>
        <v>（五冶达州国道542项目-一工区桥梁二工段）四川省达州市达川区达川区石梯镇石成村</v>
      </c>
      <c r="J445" s="28" t="str">
        <f>VLOOKUP(B445,辅助信息!E:I,4,FALSE)</f>
        <v>夏树彬</v>
      </c>
      <c r="K445" s="28">
        <f>VLOOKUP(J445,辅助信息!H:I,2,FALSE)</f>
        <v>13518183653</v>
      </c>
      <c r="M445" s="79">
        <v>45706</v>
      </c>
      <c r="N445" s="49"/>
      <c r="O445" s="49">
        <f ca="1" t="shared" si="8"/>
        <v>0</v>
      </c>
      <c r="P445" s="49">
        <f ca="1" t="shared" si="9"/>
        <v>244</v>
      </c>
      <c r="Q445" s="15" t="str">
        <f>VLOOKUP(B445,辅助信息!E:M,9,FALSE)</f>
        <v>ZTWM-CDGS-XS-2024-0181-五冶天府-国道542项目（二批次）</v>
      </c>
    </row>
    <row r="446" s="15" customFormat="1" hidden="1" spans="1:17">
      <c r="A446" s="49"/>
      <c r="B446" s="28" t="s">
        <v>74</v>
      </c>
      <c r="C446" s="58">
        <v>45704</v>
      </c>
      <c r="D446" s="28" t="str">
        <f>VLOOKUP(B446,辅助信息!E:K,7,FALSE)</f>
        <v>JWDDCD2024102400111</v>
      </c>
      <c r="E446" s="28" t="str">
        <f>VLOOKUP(F446,辅助信息!A:B,2,FALSE)</f>
        <v>螺纹钢</v>
      </c>
      <c r="F446" s="28" t="s">
        <v>19</v>
      </c>
      <c r="G446" s="24">
        <v>12</v>
      </c>
      <c r="H446" s="24" t="e">
        <f>_xlfn._xlws.FILTER(#REF!,#REF!&amp;#REF!&amp;#REF!&amp;#REF!=C446&amp;F446&amp;I446&amp;J446,"未发货")</f>
        <v>#REF!</v>
      </c>
      <c r="I446" s="28" t="str">
        <f>VLOOKUP(B446,辅助信息!E:I,3,FALSE)</f>
        <v>（五冶达州国道542项目-桥梁4标）四川省达州市达川区大堰镇双井村</v>
      </c>
      <c r="J446" s="28" t="str">
        <f>VLOOKUP(B446,辅助信息!E:I,4,FALSE)</f>
        <v>吴志强</v>
      </c>
      <c r="K446" s="28">
        <f>VLOOKUP(J446,辅助信息!H:I,2,FALSE)</f>
        <v>18820030907</v>
      </c>
      <c r="L446" s="49" t="str">
        <f>VLOOKUP(B446,辅助信息!E:J,6,FALSE)</f>
        <v>五冶建设送货单,送货车型13米,装货前联系收货人核实到场规格,没提前告知进场规格现场不给予接收</v>
      </c>
      <c r="M446" s="79">
        <v>45711</v>
      </c>
      <c r="N446" s="49"/>
      <c r="O446" s="49">
        <f ca="1" t="shared" si="8"/>
        <v>0</v>
      </c>
      <c r="P446" s="49">
        <f ca="1" t="shared" si="9"/>
        <v>239</v>
      </c>
      <c r="Q446" s="15" t="str">
        <f>VLOOKUP(B446,辅助信息!E:M,9,FALSE)</f>
        <v>ZTWM-CDGS-XS-2024-0181-五冶天府-国道542项目（二批次）</v>
      </c>
    </row>
    <row r="447" s="15" customFormat="1" hidden="1" spans="1:17">
      <c r="A447" s="49"/>
      <c r="B447" s="28" t="s">
        <v>74</v>
      </c>
      <c r="C447" s="58">
        <v>45704</v>
      </c>
      <c r="D447" s="28" t="str">
        <f>VLOOKUP(B447,辅助信息!E:K,7,FALSE)</f>
        <v>JWDDCD2024102400111</v>
      </c>
      <c r="E447" s="28" t="str">
        <f>VLOOKUP(F447,辅助信息!A:B,2,FALSE)</f>
        <v>螺纹钢</v>
      </c>
      <c r="F447" s="28" t="s">
        <v>33</v>
      </c>
      <c r="G447" s="24">
        <v>12</v>
      </c>
      <c r="H447" s="24" t="e">
        <f>_xlfn._xlws.FILTER(#REF!,#REF!&amp;#REF!&amp;#REF!&amp;#REF!=C447&amp;F447&amp;I447&amp;J447,"未发货")</f>
        <v>#REF!</v>
      </c>
      <c r="I447" s="28" t="str">
        <f>VLOOKUP(B447,辅助信息!E:I,3,FALSE)</f>
        <v>（五冶达州国道542项目-桥梁4标）四川省达州市达川区大堰镇双井村</v>
      </c>
      <c r="J447" s="28" t="str">
        <f>VLOOKUP(B447,辅助信息!E:I,4,FALSE)</f>
        <v>吴志强</v>
      </c>
      <c r="K447" s="28">
        <f>VLOOKUP(J447,辅助信息!H:I,2,FALSE)</f>
        <v>18820030907</v>
      </c>
      <c r="M447" s="79">
        <v>45711</v>
      </c>
      <c r="N447" s="49"/>
      <c r="O447" s="49">
        <f ca="1" t="shared" si="8"/>
        <v>0</v>
      </c>
      <c r="P447" s="49">
        <f ca="1" t="shared" si="9"/>
        <v>239</v>
      </c>
      <c r="Q447" s="15" t="str">
        <f>VLOOKUP(B447,辅助信息!E:M,9,FALSE)</f>
        <v>ZTWM-CDGS-XS-2024-0181-五冶天府-国道542项目（二批次）</v>
      </c>
    </row>
    <row r="448" s="15" customFormat="1" hidden="1" spans="1:17">
      <c r="A448" s="49"/>
      <c r="B448" s="28" t="s">
        <v>74</v>
      </c>
      <c r="C448" s="58">
        <v>45704</v>
      </c>
      <c r="D448" s="28" t="str">
        <f>VLOOKUP(B448,辅助信息!E:K,7,FALSE)</f>
        <v>JWDDCD2024102400111</v>
      </c>
      <c r="E448" s="28" t="str">
        <f>VLOOKUP(F448,辅助信息!A:B,2,FALSE)</f>
        <v>螺纹钢</v>
      </c>
      <c r="F448" s="28" t="s">
        <v>28</v>
      </c>
      <c r="G448" s="24">
        <v>12</v>
      </c>
      <c r="H448" s="24" t="e">
        <f>_xlfn._xlws.FILTER(#REF!,#REF!&amp;#REF!&amp;#REF!&amp;#REF!=C448&amp;F448&amp;I448&amp;J448,"未发货")</f>
        <v>#REF!</v>
      </c>
      <c r="I448" s="28" t="str">
        <f>VLOOKUP(B448,辅助信息!E:I,3,FALSE)</f>
        <v>（五冶达州国道542项目-桥梁4标）四川省达州市达川区大堰镇双井村</v>
      </c>
      <c r="J448" s="28" t="str">
        <f>VLOOKUP(B448,辅助信息!E:I,4,FALSE)</f>
        <v>吴志强</v>
      </c>
      <c r="K448" s="28">
        <f>VLOOKUP(J448,辅助信息!H:I,2,FALSE)</f>
        <v>18820030907</v>
      </c>
      <c r="M448" s="79">
        <v>45711</v>
      </c>
      <c r="N448" s="49"/>
      <c r="O448" s="49">
        <f ca="1" t="shared" si="8"/>
        <v>0</v>
      </c>
      <c r="P448" s="49">
        <f ca="1" t="shared" si="9"/>
        <v>239</v>
      </c>
      <c r="Q448" s="15" t="str">
        <f>VLOOKUP(B448,辅助信息!E:M,9,FALSE)</f>
        <v>ZTWM-CDGS-XS-2024-0181-五冶天府-国道542项目（二批次）</v>
      </c>
    </row>
    <row r="449" hidden="1" spans="1:18">
      <c r="A449" s="49"/>
      <c r="B449" s="28" t="s">
        <v>74</v>
      </c>
      <c r="C449" s="58">
        <v>45704</v>
      </c>
      <c r="D449" s="28" t="str">
        <f>VLOOKUP(B449,辅助信息!E:K,7,FALSE)</f>
        <v>JWDDCD2024102400111</v>
      </c>
      <c r="E449" s="28" t="str">
        <f>VLOOKUP(F449,辅助信息!A:B,2,FALSE)</f>
        <v>螺纹钢</v>
      </c>
      <c r="F449" s="28" t="s">
        <v>18</v>
      </c>
      <c r="G449" s="24">
        <v>3</v>
      </c>
      <c r="H449" s="24" t="e">
        <f>_xlfn._xlws.FILTER(#REF!,#REF!&amp;#REF!&amp;#REF!&amp;#REF!=C449&amp;F449&amp;I449&amp;J449,"未发货")</f>
        <v>#REF!</v>
      </c>
      <c r="I449" s="28" t="str">
        <f>VLOOKUP(B449,辅助信息!E:I,3,FALSE)</f>
        <v>（五冶达州国道542项目-桥梁4标）四川省达州市达川区大堰镇双井村</v>
      </c>
      <c r="J449" s="28" t="str">
        <f>VLOOKUP(B449,辅助信息!E:I,4,FALSE)</f>
        <v>吴志强</v>
      </c>
      <c r="K449" s="28">
        <f>VLOOKUP(J449,辅助信息!H:I,2,FALSE)</f>
        <v>18820030907</v>
      </c>
      <c r="L449" s="15"/>
      <c r="M449" s="79">
        <v>45711</v>
      </c>
      <c r="O449" s="49">
        <f ca="1" t="shared" si="8"/>
        <v>0</v>
      </c>
      <c r="P449" s="49">
        <f ca="1" t="shared" si="9"/>
        <v>239</v>
      </c>
      <c r="Q449" s="15" t="str">
        <f>VLOOKUP(B449,辅助信息!E:M,9,FALSE)</f>
        <v>ZTWM-CDGS-XS-2024-0181-五冶天府-国道542项目（二批次）</v>
      </c>
      <c r="R449" s="15"/>
    </row>
    <row r="450" hidden="1" spans="1:18">
      <c r="A450" s="49"/>
      <c r="B450" s="28" t="s">
        <v>79</v>
      </c>
      <c r="C450" s="58">
        <v>45704</v>
      </c>
      <c r="D450" s="28" t="str">
        <f>VLOOKUP(B450,辅助信息!E:K,7,FALSE)</f>
        <v>JWDDCD2024102400111</v>
      </c>
      <c r="E450" s="28" t="str">
        <f>VLOOKUP(F450,辅助信息!A:B,2,FALSE)</f>
        <v>盘螺</v>
      </c>
      <c r="F450" s="28" t="s">
        <v>40</v>
      </c>
      <c r="G450" s="24">
        <v>3</v>
      </c>
      <c r="H450" s="24" t="e">
        <f>_xlfn._xlws.FILTER(#REF!,#REF!&amp;#REF!&amp;#REF!&amp;#REF!=C450&amp;F450&amp;I450&amp;J450,"未发货")</f>
        <v>#REF!</v>
      </c>
      <c r="I450" s="28" t="str">
        <f>VLOOKUP(B450,辅助信息!E:I,3,FALSE)</f>
        <v>（五冶达州国道542项目-养护工区）四川省达州市达川区管村镇油房村</v>
      </c>
      <c r="J450" s="28" t="str">
        <f>VLOOKUP(B450,辅助信息!E:I,4,FALSE)</f>
        <v>侯自强</v>
      </c>
      <c r="K450" s="28">
        <f>VLOOKUP(J450,辅助信息!H:I,2,FALSE)</f>
        <v>13281725223</v>
      </c>
      <c r="L450" s="49" t="str">
        <f>VLOOKUP(B450,辅助信息!E:J,6,FALSE)</f>
        <v>五冶建设送货单,送货车型9.6米,装货前联系收货人核实到场规格,没提前告知进场规格现场不给予接收</v>
      </c>
      <c r="O450" s="49" t="str">
        <f ca="1" t="shared" si="8"/>
        <v/>
      </c>
      <c r="P450" s="49" t="str">
        <f ca="1" t="shared" si="9"/>
        <v/>
      </c>
      <c r="Q450" s="15" t="str">
        <f>VLOOKUP(B450,辅助信息!E:M,9,FALSE)</f>
        <v>ZTWM-CDGS-XS-2024-0181-五冶天府-国道542项目（二批次）</v>
      </c>
      <c r="R450" s="15"/>
    </row>
    <row r="451" hidden="1" spans="1:18">
      <c r="A451" s="49"/>
      <c r="B451" s="28" t="s">
        <v>79</v>
      </c>
      <c r="C451" s="58">
        <v>45704</v>
      </c>
      <c r="D451" s="28" t="str">
        <f>VLOOKUP(B451,辅助信息!E:K,7,FALSE)</f>
        <v>JWDDCD2024102400111</v>
      </c>
      <c r="E451" s="28" t="str">
        <f>VLOOKUP(F451,辅助信息!A:B,2,FALSE)</f>
        <v>盘螺</v>
      </c>
      <c r="F451" s="28" t="s">
        <v>41</v>
      </c>
      <c r="G451" s="24">
        <v>3</v>
      </c>
      <c r="H451" s="24" t="e">
        <f>_xlfn._xlws.FILTER(#REF!,#REF!&amp;#REF!&amp;#REF!&amp;#REF!=C451&amp;F451&amp;I451&amp;J451,"未发货")</f>
        <v>#REF!</v>
      </c>
      <c r="I451" s="28" t="str">
        <f>VLOOKUP(B451,辅助信息!E:I,3,FALSE)</f>
        <v>（五冶达州国道542项目-养护工区）四川省达州市达川区管村镇油房村</v>
      </c>
      <c r="J451" s="28" t="str">
        <f>VLOOKUP(B451,辅助信息!E:I,4,FALSE)</f>
        <v>侯自强</v>
      </c>
      <c r="K451" s="28">
        <f>VLOOKUP(J451,辅助信息!H:I,2,FALSE)</f>
        <v>13281725223</v>
      </c>
      <c r="L451" s="15"/>
      <c r="O451" s="49" t="str">
        <f ca="1" t="shared" si="8"/>
        <v/>
      </c>
      <c r="P451" s="49" t="str">
        <f ca="1" t="shared" si="9"/>
        <v/>
      </c>
      <c r="Q451" s="15" t="str">
        <f>VLOOKUP(B451,辅助信息!E:M,9,FALSE)</f>
        <v>ZTWM-CDGS-XS-2024-0181-五冶天府-国道542项目（二批次）</v>
      </c>
      <c r="R451" s="15"/>
    </row>
    <row r="452" hidden="1" spans="1:18">
      <c r="A452" s="49"/>
      <c r="B452" s="28" t="s">
        <v>79</v>
      </c>
      <c r="C452" s="58">
        <v>45704</v>
      </c>
      <c r="D452" s="28" t="str">
        <f>VLOOKUP(B452,辅助信息!E:K,7,FALSE)</f>
        <v>JWDDCD2024102400111</v>
      </c>
      <c r="E452" s="28" t="str">
        <f>VLOOKUP(F452,辅助信息!A:B,2,FALSE)</f>
        <v>螺纹钢</v>
      </c>
      <c r="F452" s="28" t="s">
        <v>27</v>
      </c>
      <c r="G452" s="24">
        <v>9</v>
      </c>
      <c r="H452" s="24" t="e">
        <f>_xlfn._xlws.FILTER(#REF!,#REF!&amp;#REF!&amp;#REF!&amp;#REF!=C452&amp;F452&amp;I452&amp;J452,"未发货")</f>
        <v>#REF!</v>
      </c>
      <c r="I452" s="28" t="str">
        <f>VLOOKUP(B452,辅助信息!E:I,3,FALSE)</f>
        <v>（五冶达州国道542项目-养护工区）四川省达州市达川区管村镇油房村</v>
      </c>
      <c r="J452" s="28" t="str">
        <f>VLOOKUP(B452,辅助信息!E:I,4,FALSE)</f>
        <v>侯自强</v>
      </c>
      <c r="K452" s="28">
        <f>VLOOKUP(J452,辅助信息!H:I,2,FALSE)</f>
        <v>13281725223</v>
      </c>
      <c r="L452" s="15"/>
      <c r="O452" s="49" t="str">
        <f ca="1" t="shared" si="8"/>
        <v/>
      </c>
      <c r="P452" s="49" t="str">
        <f ca="1" t="shared" si="9"/>
        <v/>
      </c>
      <c r="Q452" s="15" t="str">
        <f>VLOOKUP(B452,辅助信息!E:M,9,FALSE)</f>
        <v>ZTWM-CDGS-XS-2024-0181-五冶天府-国道542项目（二批次）</v>
      </c>
      <c r="R452" s="15"/>
    </row>
    <row r="453" hidden="1" spans="1:18">
      <c r="A453" s="49"/>
      <c r="B453" s="28" t="s">
        <v>79</v>
      </c>
      <c r="C453" s="58">
        <v>45704</v>
      </c>
      <c r="D453" s="28" t="str">
        <f>VLOOKUP(B453,辅助信息!E:K,7,FALSE)</f>
        <v>JWDDCD2024102400111</v>
      </c>
      <c r="E453" s="28" t="str">
        <f>VLOOKUP(F453,辅助信息!A:B,2,FALSE)</f>
        <v>螺纹钢</v>
      </c>
      <c r="F453" s="28" t="s">
        <v>19</v>
      </c>
      <c r="G453" s="24">
        <v>20</v>
      </c>
      <c r="H453" s="24" t="e">
        <f>_xlfn._xlws.FILTER(#REF!,#REF!&amp;#REF!&amp;#REF!&amp;#REF!=C453&amp;F453&amp;I453&amp;J453,"未发货")</f>
        <v>#REF!</v>
      </c>
      <c r="I453" s="28" t="str">
        <f>VLOOKUP(B453,辅助信息!E:I,3,FALSE)</f>
        <v>（五冶达州国道542项目-养护工区）四川省达州市达川区管村镇油房村</v>
      </c>
      <c r="J453" s="28" t="str">
        <f>VLOOKUP(B453,辅助信息!E:I,4,FALSE)</f>
        <v>侯自强</v>
      </c>
      <c r="K453" s="28">
        <f>VLOOKUP(J453,辅助信息!H:I,2,FALSE)</f>
        <v>13281725223</v>
      </c>
      <c r="L453" s="15"/>
      <c r="O453" s="49" t="str">
        <f ca="1" t="shared" si="8"/>
        <v/>
      </c>
      <c r="P453" s="49" t="str">
        <f ca="1" t="shared" si="9"/>
        <v/>
      </c>
      <c r="Q453" s="15" t="str">
        <f>VLOOKUP(B453,辅助信息!E:M,9,FALSE)</f>
        <v>ZTWM-CDGS-XS-2024-0181-五冶天府-国道542项目（二批次）</v>
      </c>
      <c r="R453" s="15"/>
    </row>
    <row r="454" hidden="1" spans="1:18">
      <c r="A454" s="49"/>
      <c r="B454" s="28" t="s">
        <v>79</v>
      </c>
      <c r="C454" s="58">
        <v>45704</v>
      </c>
      <c r="D454" s="28" t="str">
        <f>VLOOKUP(B454,辅助信息!E:K,7,FALSE)</f>
        <v>JWDDCD2024102400111</v>
      </c>
      <c r="E454" s="28" t="str">
        <f>VLOOKUP(F454,辅助信息!A:B,2,FALSE)</f>
        <v>螺纹钢</v>
      </c>
      <c r="F454" s="28" t="s">
        <v>32</v>
      </c>
      <c r="G454" s="24">
        <v>9</v>
      </c>
      <c r="H454" s="24" t="e">
        <f>_xlfn._xlws.FILTER(#REF!,#REF!&amp;#REF!&amp;#REF!&amp;#REF!=C454&amp;F454&amp;I454&amp;J454,"未发货")</f>
        <v>#REF!</v>
      </c>
      <c r="I454" s="28" t="str">
        <f>VLOOKUP(B454,辅助信息!E:I,3,FALSE)</f>
        <v>（五冶达州国道542项目-养护工区）四川省达州市达川区管村镇油房村</v>
      </c>
      <c r="J454" s="28" t="str">
        <f>VLOOKUP(B454,辅助信息!E:I,4,FALSE)</f>
        <v>侯自强</v>
      </c>
      <c r="K454" s="28">
        <f>VLOOKUP(J454,辅助信息!H:I,2,FALSE)</f>
        <v>13281725223</v>
      </c>
      <c r="L454" s="15"/>
      <c r="O454" s="49" t="str">
        <f ca="1" t="shared" si="8"/>
        <v/>
      </c>
      <c r="P454" s="49" t="str">
        <f ca="1" t="shared" si="9"/>
        <v/>
      </c>
      <c r="Q454" s="15" t="str">
        <f>VLOOKUP(B454,辅助信息!E:M,9,FALSE)</f>
        <v>ZTWM-CDGS-XS-2024-0181-五冶天府-国道542项目（二批次）</v>
      </c>
      <c r="R454" s="15"/>
    </row>
    <row r="455" hidden="1" spans="1:18">
      <c r="A455" s="49"/>
      <c r="B455" s="28" t="s">
        <v>79</v>
      </c>
      <c r="C455" s="58">
        <v>45704</v>
      </c>
      <c r="D455" s="28" t="str">
        <f>VLOOKUP(B455,辅助信息!E:K,7,FALSE)</f>
        <v>JWDDCD2024102400111</v>
      </c>
      <c r="E455" s="28" t="str">
        <f>VLOOKUP(F455,辅助信息!A:B,2,FALSE)</f>
        <v>螺纹钢</v>
      </c>
      <c r="F455" s="28" t="s">
        <v>30</v>
      </c>
      <c r="G455" s="24">
        <v>3</v>
      </c>
      <c r="H455" s="24" t="e">
        <f>_xlfn._xlws.FILTER(#REF!,#REF!&amp;#REF!&amp;#REF!&amp;#REF!=C455&amp;F455&amp;I455&amp;J455,"未发货")</f>
        <v>#REF!</v>
      </c>
      <c r="I455" s="28" t="str">
        <f>VLOOKUP(B455,辅助信息!E:I,3,FALSE)</f>
        <v>（五冶达州国道542项目-养护工区）四川省达州市达川区管村镇油房村</v>
      </c>
      <c r="J455" s="28" t="str">
        <f>VLOOKUP(B455,辅助信息!E:I,4,FALSE)</f>
        <v>侯自强</v>
      </c>
      <c r="K455" s="28">
        <f>VLOOKUP(J455,辅助信息!H:I,2,FALSE)</f>
        <v>13281725223</v>
      </c>
      <c r="L455" s="15"/>
      <c r="O455" s="49" t="str">
        <f ca="1" t="shared" si="8"/>
        <v/>
      </c>
      <c r="P455" s="49" t="str">
        <f ca="1" t="shared" si="9"/>
        <v/>
      </c>
      <c r="Q455" s="15" t="str">
        <f>VLOOKUP(B455,辅助信息!E:M,9,FALSE)</f>
        <v>ZTWM-CDGS-XS-2024-0181-五冶天府-国道542项目（二批次）</v>
      </c>
      <c r="R455" s="15"/>
    </row>
    <row r="456" hidden="1" spans="1:18">
      <c r="A456" s="49"/>
      <c r="B456" s="28" t="s">
        <v>79</v>
      </c>
      <c r="C456" s="58">
        <v>45704</v>
      </c>
      <c r="D456" s="28" t="str">
        <f>VLOOKUP(B456,辅助信息!E:K,7,FALSE)</f>
        <v>JWDDCD2024102400111</v>
      </c>
      <c r="E456" s="28" t="str">
        <f>VLOOKUP(F456,辅助信息!A:B,2,FALSE)</f>
        <v>螺纹钢</v>
      </c>
      <c r="F456" s="28" t="s">
        <v>33</v>
      </c>
      <c r="G456" s="24">
        <v>25</v>
      </c>
      <c r="H456" s="24" t="e">
        <f>_xlfn._xlws.FILTER(#REF!,#REF!&amp;#REF!&amp;#REF!&amp;#REF!=C456&amp;F456&amp;I456&amp;J456,"未发货")</f>
        <v>#REF!</v>
      </c>
      <c r="I456" s="28" t="str">
        <f>VLOOKUP(B456,辅助信息!E:I,3,FALSE)</f>
        <v>（五冶达州国道542项目-养护工区）四川省达州市达川区管村镇油房村</v>
      </c>
      <c r="J456" s="28" t="str">
        <f>VLOOKUP(B456,辅助信息!E:I,4,FALSE)</f>
        <v>侯自强</v>
      </c>
      <c r="K456" s="28">
        <f>VLOOKUP(J456,辅助信息!H:I,2,FALSE)</f>
        <v>13281725223</v>
      </c>
      <c r="L456" s="15"/>
      <c r="O456" s="49" t="str">
        <f ca="1" t="shared" si="8"/>
        <v/>
      </c>
      <c r="P456" s="49" t="str">
        <f ca="1" t="shared" si="9"/>
        <v/>
      </c>
      <c r="Q456" s="15" t="str">
        <f>VLOOKUP(B456,辅助信息!E:M,9,FALSE)</f>
        <v>ZTWM-CDGS-XS-2024-0181-五冶天府-国道542项目（二批次）</v>
      </c>
      <c r="R456" s="15"/>
    </row>
    <row r="457" hidden="1" spans="1:18">
      <c r="A457" s="49"/>
      <c r="B457" s="28" t="s">
        <v>79</v>
      </c>
      <c r="C457" s="58">
        <v>45704</v>
      </c>
      <c r="D457" s="28" t="str">
        <f>VLOOKUP(B457,辅助信息!E:K,7,FALSE)</f>
        <v>JWDDCD2024102400111</v>
      </c>
      <c r="E457" s="28" t="str">
        <f>VLOOKUP(F457,辅助信息!A:B,2,FALSE)</f>
        <v>螺纹钢</v>
      </c>
      <c r="F457" s="28" t="s">
        <v>18</v>
      </c>
      <c r="G457" s="24">
        <v>90</v>
      </c>
      <c r="H457" s="24" t="e">
        <f>_xlfn._xlws.FILTER(#REF!,#REF!&amp;#REF!&amp;#REF!&amp;#REF!=C457&amp;F457&amp;I457&amp;J457,"未发货")</f>
        <v>#REF!</v>
      </c>
      <c r="I457" s="28" t="str">
        <f>VLOOKUP(B457,辅助信息!E:I,3,FALSE)</f>
        <v>（五冶达州国道542项目-养护工区）四川省达州市达川区管村镇油房村</v>
      </c>
      <c r="J457" s="28" t="str">
        <f>VLOOKUP(B457,辅助信息!E:I,4,FALSE)</f>
        <v>侯自强</v>
      </c>
      <c r="K457" s="28">
        <f>VLOOKUP(J457,辅助信息!H:I,2,FALSE)</f>
        <v>13281725223</v>
      </c>
      <c r="L457" s="15"/>
      <c r="O457" s="49" t="str">
        <f ca="1" t="shared" si="8"/>
        <v/>
      </c>
      <c r="P457" s="49" t="str">
        <f ca="1" t="shared" si="9"/>
        <v/>
      </c>
      <c r="Q457" s="15" t="str">
        <f>VLOOKUP(B457,辅助信息!E:M,9,FALSE)</f>
        <v>ZTWM-CDGS-XS-2024-0181-五冶天府-国道542项目（二批次）</v>
      </c>
      <c r="R457" s="15"/>
    </row>
    <row r="458" hidden="1" spans="2:18">
      <c r="B458" s="28" t="s">
        <v>68</v>
      </c>
      <c r="C458" s="58">
        <v>45704</v>
      </c>
      <c r="D458" s="28" t="str">
        <f>VLOOKUP(B458,辅助信息!E:K,7,FALSE)</f>
        <v>JWDDCD2025052800131</v>
      </c>
      <c r="E458" s="28" t="str">
        <f>VLOOKUP(F458,辅助信息!A:B,2,FALSE)</f>
        <v>盘螺</v>
      </c>
      <c r="F458" s="28" t="s">
        <v>40</v>
      </c>
      <c r="G458" s="24">
        <v>3</v>
      </c>
      <c r="H458" s="24" t="e">
        <f>_xlfn._xlws.FILTER(#REF!,#REF!&amp;#REF!&amp;#REF!&amp;#REF!=C458&amp;F458&amp;I458&amp;J458,"未发货")</f>
        <v>#REF!</v>
      </c>
      <c r="I458" s="28" t="str">
        <f>VLOOKUP(B458,辅助信息!E:I,3,FALSE)</f>
        <v>（商投建工达州中医药科技园-2工区-景观桥）达州市通川区达州中医药职业学院犀牛大道北段</v>
      </c>
      <c r="J458" s="28" t="str">
        <f>VLOOKUP(B458,辅助信息!E:I,4,FALSE)</f>
        <v>李波</v>
      </c>
      <c r="K458" s="28">
        <f>VLOOKUP(J458,辅助信息!H:I,2,FALSE)</f>
        <v>18381899787</v>
      </c>
      <c r="L458" s="49" t="str">
        <f>VLOOKUP(B458,辅助信息!E:J,6,FALSE)</f>
        <v>控制炉批号！多了现场不收！,优先安排达钢,提前联系到场规格及数量</v>
      </c>
      <c r="M458" s="79">
        <v>45706</v>
      </c>
      <c r="N458" s="45"/>
      <c r="O458" s="49">
        <f ca="1" t="shared" si="8"/>
        <v>0</v>
      </c>
      <c r="P458" s="49">
        <f ca="1" t="shared" si="9"/>
        <v>244</v>
      </c>
      <c r="Q458" s="15" t="str">
        <f>VLOOKUP(B458,辅助信息!E:M,9,FALSE)</f>
        <v>ZTWM-CDGS-XS-2024-0134-商投建工达州中医药科技成果示范园项目</v>
      </c>
      <c r="R458" s="15"/>
    </row>
    <row r="459" hidden="1" spans="2:18">
      <c r="B459" s="28" t="s">
        <v>68</v>
      </c>
      <c r="C459" s="58">
        <v>45704</v>
      </c>
      <c r="D459" s="28" t="str">
        <f>VLOOKUP(B459,辅助信息!E:K,7,FALSE)</f>
        <v>JWDDCD2025052800131</v>
      </c>
      <c r="E459" s="28" t="str">
        <f>VLOOKUP(F459,辅助信息!A:B,2,FALSE)</f>
        <v>螺纹钢</v>
      </c>
      <c r="F459" s="28" t="s">
        <v>27</v>
      </c>
      <c r="G459" s="24">
        <v>10</v>
      </c>
      <c r="H459" s="24" t="e">
        <f>_xlfn._xlws.FILTER(#REF!,#REF!&amp;#REF!&amp;#REF!&amp;#REF!=C459&amp;F459&amp;I459&amp;J459,"未发货")</f>
        <v>#REF!</v>
      </c>
      <c r="I459" s="28" t="str">
        <f>VLOOKUP(B459,辅助信息!E:I,3,FALSE)</f>
        <v>（商投建工达州中医药科技园-2工区-景观桥）达州市通川区达州中医药职业学院犀牛大道北段</v>
      </c>
      <c r="J459" s="28" t="str">
        <f>VLOOKUP(B459,辅助信息!E:I,4,FALSE)</f>
        <v>李波</v>
      </c>
      <c r="K459" s="28">
        <f>VLOOKUP(J459,辅助信息!H:I,2,FALSE)</f>
        <v>18381899787</v>
      </c>
      <c r="M459" s="79">
        <v>45706</v>
      </c>
      <c r="N459" s="45"/>
      <c r="O459" s="49">
        <f ca="1" t="shared" si="8"/>
        <v>0</v>
      </c>
      <c r="P459" s="49">
        <f ca="1" t="shared" si="9"/>
        <v>244</v>
      </c>
      <c r="Q459" s="15" t="str">
        <f>VLOOKUP(B459,辅助信息!E:M,9,FALSE)</f>
        <v>ZTWM-CDGS-XS-2024-0134-商投建工达州中医药科技成果示范园项目</v>
      </c>
      <c r="R459" s="15"/>
    </row>
    <row r="460" hidden="1" spans="2:18">
      <c r="B460" s="28" t="s">
        <v>68</v>
      </c>
      <c r="C460" s="58">
        <v>45704</v>
      </c>
      <c r="D460" s="28" t="str">
        <f>VLOOKUP(B460,辅助信息!E:K,7,FALSE)</f>
        <v>JWDDCD2025052800131</v>
      </c>
      <c r="E460" s="28" t="str">
        <f>VLOOKUP(F460,辅助信息!A:B,2,FALSE)</f>
        <v>螺纹钢</v>
      </c>
      <c r="F460" s="28" t="s">
        <v>32</v>
      </c>
      <c r="G460" s="24">
        <v>15</v>
      </c>
      <c r="H460" s="24" t="e">
        <f>_xlfn._xlws.FILTER(#REF!,#REF!&amp;#REF!&amp;#REF!&amp;#REF!=C460&amp;F460&amp;I460&amp;J460,"未发货")</f>
        <v>#REF!</v>
      </c>
      <c r="I460" s="28" t="str">
        <f>VLOOKUP(B460,辅助信息!E:I,3,FALSE)</f>
        <v>（商投建工达州中医药科技园-2工区-景观桥）达州市通川区达州中医药职业学院犀牛大道北段</v>
      </c>
      <c r="J460" s="28" t="str">
        <f>VLOOKUP(B460,辅助信息!E:I,4,FALSE)</f>
        <v>李波</v>
      </c>
      <c r="K460" s="28">
        <f>VLOOKUP(J460,辅助信息!H:I,2,FALSE)</f>
        <v>18381899787</v>
      </c>
      <c r="M460" s="79">
        <v>45706</v>
      </c>
      <c r="N460" s="45"/>
      <c r="O460" s="49">
        <f ca="1" t="shared" si="8"/>
        <v>0</v>
      </c>
      <c r="P460" s="49">
        <f ca="1" t="shared" si="9"/>
        <v>244</v>
      </c>
      <c r="Q460" s="15" t="str">
        <f>VLOOKUP(B460,辅助信息!E:M,9,FALSE)</f>
        <v>ZTWM-CDGS-XS-2024-0134-商投建工达州中医药科技成果示范园项目</v>
      </c>
      <c r="R460" s="15"/>
    </row>
    <row r="461" hidden="1" spans="2:18">
      <c r="B461" s="71" t="s">
        <v>68</v>
      </c>
      <c r="C461" s="72">
        <v>45704</v>
      </c>
      <c r="D461" s="71" t="str">
        <f>VLOOKUP(B461,辅助信息!E:K,7,FALSE)</f>
        <v>JWDDCD2025052800131</v>
      </c>
      <c r="E461" s="71" t="str">
        <f>VLOOKUP(F461,辅助信息!A:B,2,FALSE)</f>
        <v>螺纹钢</v>
      </c>
      <c r="F461" s="71" t="s">
        <v>65</v>
      </c>
      <c r="G461" s="73">
        <v>15</v>
      </c>
      <c r="H461" s="73" t="e">
        <f>_xlfn._xlws.FILTER(#REF!,#REF!&amp;#REF!&amp;#REF!&amp;#REF!=C461&amp;F461&amp;I461&amp;J461,"未发货")</f>
        <v>#REF!</v>
      </c>
      <c r="I461" s="71" t="str">
        <f>VLOOKUP(B461,辅助信息!E:I,3,FALSE)</f>
        <v>（商投建工达州中医药科技园-2工区-景观桥）达州市通川区达州中医药职业学院犀牛大道北段</v>
      </c>
      <c r="J461" s="71" t="str">
        <f>VLOOKUP(B461,辅助信息!E:I,4,FALSE)</f>
        <v>李波</v>
      </c>
      <c r="K461" s="71">
        <f>VLOOKUP(J461,辅助信息!H:I,2,FALSE)</f>
        <v>18381899787</v>
      </c>
      <c r="M461" s="79">
        <v>45706</v>
      </c>
      <c r="N461" s="45"/>
      <c r="O461" s="49">
        <f ca="1" t="shared" si="8"/>
        <v>0</v>
      </c>
      <c r="P461" s="49">
        <f ca="1" t="shared" si="9"/>
        <v>244</v>
      </c>
      <c r="Q461" s="15" t="str">
        <f>VLOOKUP(B461,辅助信息!E:M,9,FALSE)</f>
        <v>ZTWM-CDGS-XS-2024-0134-商投建工达州中医药科技成果示范园项目</v>
      </c>
      <c r="R461" s="15"/>
    </row>
    <row r="462" hidden="1" spans="1:18">
      <c r="A462" s="15"/>
      <c r="B462" s="28" t="s">
        <v>80</v>
      </c>
      <c r="C462" s="58">
        <v>45705</v>
      </c>
      <c r="D462" s="28" t="e">
        <f>VLOOKUP(B462,辅助信息!E:K,7,FALSE)</f>
        <v>#N/A</v>
      </c>
      <c r="E462" s="28" t="str">
        <f>VLOOKUP(F462,辅助信息!A:B,2,FALSE)</f>
        <v>盘螺</v>
      </c>
      <c r="F462" s="28" t="s">
        <v>49</v>
      </c>
      <c r="G462" s="28">
        <v>7.5</v>
      </c>
      <c r="H462" s="28" t="e">
        <f>_xlfn._xlws.FILTER('[1]2025年已发货'!$E:$E,'[1]2025年已发货'!$F:$F&amp;'[1]2025年已发货'!$C:$C&amp;'[1]2025年已发货'!$G:$G&amp;'[1]2025年已发货'!$H:$H=C462&amp;F462&amp;I462&amp;J462,"未发货")</f>
        <v>#N/A</v>
      </c>
      <c r="I462" s="28" t="e">
        <f>VLOOKUP(B462,辅助信息!E:I,3,FALSE)</f>
        <v>#N/A</v>
      </c>
      <c r="J462" s="28" t="e">
        <f>VLOOKUP(B462,辅助信息!E:I,4,FALSE)</f>
        <v>#N/A</v>
      </c>
      <c r="K462" s="28" t="e">
        <f>VLOOKUP(J462,辅助信息!H:I,2,FALSE)</f>
        <v>#N/A</v>
      </c>
      <c r="L462" s="28" t="e">
        <f>VLOOKUP(B462,辅助信息!E:J,6,FALSE)</f>
        <v>#N/A</v>
      </c>
      <c r="M462" s="82">
        <v>45703</v>
      </c>
      <c r="N462" s="82"/>
      <c r="O462" s="15">
        <f ca="1" t="shared" si="8"/>
        <v>0</v>
      </c>
      <c r="P462" s="15">
        <f ca="1" t="shared" si="9"/>
        <v>247</v>
      </c>
      <c r="Q462" s="15" t="e">
        <f>VLOOKUP(B462,辅助信息!E:M,9,FALSE)</f>
        <v>#N/A</v>
      </c>
      <c r="R462" s="15"/>
    </row>
    <row r="463" hidden="1" spans="1:18">
      <c r="A463" s="15"/>
      <c r="B463" s="28" t="s">
        <v>80</v>
      </c>
      <c r="C463" s="58">
        <v>45705</v>
      </c>
      <c r="D463" s="28" t="e">
        <f>VLOOKUP(B463,辅助信息!E:K,7,FALSE)</f>
        <v>#N/A</v>
      </c>
      <c r="E463" s="28" t="str">
        <f>VLOOKUP(F463,辅助信息!A:B,2,FALSE)</f>
        <v>盘螺</v>
      </c>
      <c r="F463" s="28" t="s">
        <v>40</v>
      </c>
      <c r="G463" s="28">
        <v>15</v>
      </c>
      <c r="H463" s="28" t="e">
        <f>_xlfn._xlws.FILTER('[1]2025年已发货'!$E:$E,'[1]2025年已发货'!$F:$F&amp;'[1]2025年已发货'!$C:$C&amp;'[1]2025年已发货'!$G:$G&amp;'[1]2025年已发货'!$H:$H=C463&amp;F463&amp;I463&amp;J463,"未发货")</f>
        <v>#N/A</v>
      </c>
      <c r="I463" s="28" t="e">
        <f>VLOOKUP(B463,辅助信息!E:I,3,FALSE)</f>
        <v>#N/A</v>
      </c>
      <c r="J463" s="28" t="e">
        <f>VLOOKUP(B463,辅助信息!E:I,4,FALSE)</f>
        <v>#N/A</v>
      </c>
      <c r="K463" s="28" t="e">
        <f>VLOOKUP(J463,辅助信息!H:I,2,FALSE)</f>
        <v>#N/A</v>
      </c>
      <c r="L463" s="66"/>
      <c r="M463" s="82">
        <v>45703</v>
      </c>
      <c r="N463" s="82"/>
      <c r="O463" s="15">
        <f ca="1" t="shared" si="8"/>
        <v>0</v>
      </c>
      <c r="P463" s="15">
        <f ca="1" t="shared" si="9"/>
        <v>247</v>
      </c>
      <c r="Q463" s="15" t="e">
        <f>VLOOKUP(B463,辅助信息!E:M,9,FALSE)</f>
        <v>#N/A</v>
      </c>
      <c r="R463" s="15"/>
    </row>
    <row r="464" hidden="1" spans="1:18">
      <c r="A464" s="15"/>
      <c r="B464" s="28" t="s">
        <v>80</v>
      </c>
      <c r="C464" s="58">
        <v>45705</v>
      </c>
      <c r="D464" s="28" t="e">
        <f>VLOOKUP(B464,辅助信息!E:K,7,FALSE)</f>
        <v>#N/A</v>
      </c>
      <c r="E464" s="28" t="str">
        <f>VLOOKUP(F464,辅助信息!A:B,2,FALSE)</f>
        <v>螺纹钢</v>
      </c>
      <c r="F464" s="28" t="s">
        <v>27</v>
      </c>
      <c r="G464" s="28">
        <v>5</v>
      </c>
      <c r="H464" s="28" t="e">
        <f>_xlfn._xlws.FILTER('[1]2025年已发货'!$E:$E,'[1]2025年已发货'!$F:$F&amp;'[1]2025年已发货'!$C:$C&amp;'[1]2025年已发货'!$G:$G&amp;'[1]2025年已发货'!$H:$H=C464&amp;F464&amp;I464&amp;J464,"未发货")</f>
        <v>#N/A</v>
      </c>
      <c r="I464" s="28" t="e">
        <f>VLOOKUP(B464,辅助信息!E:I,3,FALSE)</f>
        <v>#N/A</v>
      </c>
      <c r="J464" s="28" t="e">
        <f>VLOOKUP(B464,辅助信息!E:I,4,FALSE)</f>
        <v>#N/A</v>
      </c>
      <c r="K464" s="28" t="e">
        <f>VLOOKUP(J464,辅助信息!H:I,2,FALSE)</f>
        <v>#N/A</v>
      </c>
      <c r="L464" s="66"/>
      <c r="M464" s="82"/>
      <c r="N464" s="82"/>
      <c r="O464" s="15"/>
      <c r="P464" s="15"/>
      <c r="Q464" s="15"/>
      <c r="R464" s="15"/>
    </row>
    <row r="465" s="15" customFormat="1" hidden="1" spans="2:14">
      <c r="B465" s="28" t="s">
        <v>80</v>
      </c>
      <c r="C465" s="58">
        <v>45705</v>
      </c>
      <c r="D465" s="28" t="e">
        <f>VLOOKUP(B465,辅助信息!E:K,7,FALSE)</f>
        <v>#N/A</v>
      </c>
      <c r="E465" s="28" t="str">
        <f>VLOOKUP(F465,辅助信息!A:B,2,FALSE)</f>
        <v>螺纹钢</v>
      </c>
      <c r="F465" s="28" t="s">
        <v>32</v>
      </c>
      <c r="G465" s="28">
        <v>7</v>
      </c>
      <c r="H465" s="28" t="e">
        <f>_xlfn._xlws.FILTER('[1]2025年已发货'!$E:$E,'[1]2025年已发货'!$F:$F&amp;'[1]2025年已发货'!$C:$C&amp;'[1]2025年已发货'!$G:$G&amp;'[1]2025年已发货'!$H:$H=C465&amp;F465&amp;I465&amp;J465,"未发货")</f>
        <v>#N/A</v>
      </c>
      <c r="I465" s="28" t="e">
        <f>VLOOKUP(B465,辅助信息!E:I,3,FALSE)</f>
        <v>#N/A</v>
      </c>
      <c r="J465" s="28" t="e">
        <f>VLOOKUP(B465,辅助信息!E:I,4,FALSE)</f>
        <v>#N/A</v>
      </c>
      <c r="K465" s="28" t="e">
        <f>VLOOKUP(J465,辅助信息!H:I,2,FALSE)</f>
        <v>#N/A</v>
      </c>
      <c r="L465" s="66"/>
      <c r="M465" s="82"/>
      <c r="N465" s="82"/>
    </row>
    <row r="466" s="15" customFormat="1" hidden="1" spans="2:17">
      <c r="B466" s="28" t="s">
        <v>80</v>
      </c>
      <c r="C466" s="58">
        <v>45705</v>
      </c>
      <c r="D466" s="28" t="e">
        <f>VLOOKUP(B466,辅助信息!E:K,7,FALSE)</f>
        <v>#N/A</v>
      </c>
      <c r="E466" s="28" t="str">
        <f>VLOOKUP(F466,辅助信息!A:B,2,FALSE)</f>
        <v>螺纹钢</v>
      </c>
      <c r="F466" s="28" t="s">
        <v>30</v>
      </c>
      <c r="G466" s="28">
        <v>12</v>
      </c>
      <c r="H466" s="28" t="e">
        <f>_xlfn._xlws.FILTER('[1]2025年已发货'!$E:$E,'[1]2025年已发货'!$F:$F&amp;'[1]2025年已发货'!$C:$C&amp;'[1]2025年已发货'!$G:$G&amp;'[1]2025年已发货'!$H:$H=C466&amp;F466&amp;I466&amp;J466,"未发货")</f>
        <v>#N/A</v>
      </c>
      <c r="I466" s="28" t="e">
        <f>VLOOKUP(B466,辅助信息!E:I,3,FALSE)</f>
        <v>#N/A</v>
      </c>
      <c r="J466" s="28" t="e">
        <f>VLOOKUP(B466,辅助信息!E:I,4,FALSE)</f>
        <v>#N/A</v>
      </c>
      <c r="K466" s="28" t="e">
        <f>VLOOKUP(J466,辅助信息!H:I,2,FALSE)</f>
        <v>#N/A</v>
      </c>
      <c r="L466" s="64"/>
      <c r="M466" s="82">
        <v>45703</v>
      </c>
      <c r="N466" s="82"/>
      <c r="O466" s="15">
        <f ca="1" t="shared" ref="O466:O529" si="10">IF(OR(M466="",N466&lt;&gt;""),"",MAX(M466-TODAY(),0))</f>
        <v>0</v>
      </c>
      <c r="P466" s="15">
        <f ca="1" t="shared" ref="P466:P529" si="11">IF(M466="","",IF(N466&lt;&gt;"",MAX(N466-M466,0),IF(TODAY()&gt;M466,TODAY()-M466,0)))</f>
        <v>247</v>
      </c>
      <c r="Q466" s="15" t="e">
        <f>VLOOKUP(B466,辅助信息!E:M,9,FALSE)</f>
        <v>#N/A</v>
      </c>
    </row>
    <row r="467" s="15" customFormat="1" hidden="1" spans="2:17">
      <c r="B467" s="28" t="s">
        <v>48</v>
      </c>
      <c r="C467" s="58">
        <v>45705</v>
      </c>
      <c r="D467" s="28" t="str">
        <f>VLOOKUP(B467,辅助信息!E:K,7,FALSE)</f>
        <v>ZTWM-CDGS-YL-20240529-006</v>
      </c>
      <c r="E467" s="28" t="str">
        <f>VLOOKUP(F467,辅助信息!A:B,2,FALSE)</f>
        <v>盘螺</v>
      </c>
      <c r="F467" s="28" t="s">
        <v>49</v>
      </c>
      <c r="G467" s="28">
        <v>3</v>
      </c>
      <c r="H467" s="28" t="str">
        <f>_xlfn._xlws.FILTER('[1]2025年已发货'!$E:$E,'[1]2025年已发货'!$F:$F&amp;'[1]2025年已发货'!$C:$C&amp;'[1]2025年已发货'!$G:$G&amp;'[1]2025年已发货'!$H:$H=C467&amp;F467&amp;I467&amp;J467,"未发货")</f>
        <v>未发货</v>
      </c>
      <c r="I467" s="28" t="str">
        <f>VLOOKUP(B467,辅助信息!E:I,3,FALSE)</f>
        <v>(华西颐海-科创农业生态谷-1号钢筋房)成都市简阳市白金山水库</v>
      </c>
      <c r="J467" s="28" t="str">
        <f>VLOOKUP(B467,辅助信息!E:I,4,FALSE)</f>
        <v>石清国</v>
      </c>
      <c r="K467" s="28">
        <f>VLOOKUP(J467,辅助信息!H:I,2,FALSE)</f>
        <v>13458642015</v>
      </c>
      <c r="L467" s="28" t="str">
        <f>VLOOKUP(B467,辅助信息!E:J,6,FALSE)</f>
        <v>优先威钢,我方卸车,新老国标钢厂不加价可直发</v>
      </c>
      <c r="M467" s="82">
        <v>45705</v>
      </c>
      <c r="O467" s="15">
        <f ca="1" t="shared" si="10"/>
        <v>0</v>
      </c>
      <c r="P467" s="15">
        <f ca="1" t="shared" si="11"/>
        <v>245</v>
      </c>
      <c r="Q467" s="15" t="str">
        <f>VLOOKUP(B467,辅助信息!E:M,9,FALSE)</f>
        <v>ZTWM-CDGS-XS-2024-0093-华西-颐海科创农业生态谷</v>
      </c>
    </row>
    <row r="468" s="15" customFormat="1" hidden="1" spans="2:17">
      <c r="B468" s="28" t="s">
        <v>29</v>
      </c>
      <c r="C468" s="58">
        <v>45705</v>
      </c>
      <c r="D468" s="28" t="str">
        <f>VLOOKUP(B468,辅助信息!E:K,7,FALSE)</f>
        <v>JWDDCD2024102400111</v>
      </c>
      <c r="E468" s="28" t="str">
        <f>VLOOKUP(F468,辅助信息!A:B,2,FALSE)</f>
        <v>螺纹钢</v>
      </c>
      <c r="F468" s="28" t="s">
        <v>27</v>
      </c>
      <c r="G468" s="28">
        <v>15</v>
      </c>
      <c r="H468" s="28" t="str">
        <f>_xlfn._xlws.FILTER('[1]2025年已发货'!$E:$E,'[1]2025年已发货'!$F:$F&amp;'[1]2025年已发货'!$C:$C&amp;'[1]2025年已发货'!$G:$G&amp;'[1]2025年已发货'!$H:$H=C468&amp;F468&amp;I468&amp;J468,"未发货")</f>
        <v>未发货</v>
      </c>
      <c r="I468" s="28" t="str">
        <f>VLOOKUP(B468,辅助信息!E:I,3,FALSE)</f>
        <v>（五冶达州国道542项目-二工区黄家湾隧道工段）四川省达州市达川区赵固镇黄家坡</v>
      </c>
      <c r="J468" s="28" t="str">
        <f>VLOOKUP(B468,辅助信息!E:I,4,FALSE)</f>
        <v>罗永方</v>
      </c>
      <c r="K468" s="28">
        <f>VLOOKUP(J468,辅助信息!H:I,2,FALSE)</f>
        <v>13551450899</v>
      </c>
      <c r="L468" s="28" t="str">
        <f>VLOOKUP(B468,辅助信息!E:J,6,FALSE)</f>
        <v>五冶建设送货单,4份材质书,送货车型9.6米,装货前联系收货人核实到场规格,没提前告知进场规格现场不给予接收</v>
      </c>
      <c r="M468" s="82">
        <v>45705</v>
      </c>
      <c r="O468" s="15">
        <f ca="1" t="shared" si="10"/>
        <v>0</v>
      </c>
      <c r="P468" s="15">
        <f ca="1" t="shared" si="11"/>
        <v>245</v>
      </c>
      <c r="Q468" s="15" t="str">
        <f>VLOOKUP(B468,辅助信息!E:M,9,FALSE)</f>
        <v>ZTWM-CDGS-XS-2024-0181-五冶天府-国道542项目（二批次）</v>
      </c>
    </row>
    <row r="469" s="15" customFormat="1" hidden="1" spans="2:17">
      <c r="B469" s="28" t="s">
        <v>29</v>
      </c>
      <c r="C469" s="58">
        <v>45705</v>
      </c>
      <c r="D469" s="28" t="str">
        <f>VLOOKUP(B469,辅助信息!E:K,7,FALSE)</f>
        <v>JWDDCD2024102400111</v>
      </c>
      <c r="E469" s="28" t="str">
        <f>VLOOKUP(F469,辅助信息!A:B,2,FALSE)</f>
        <v>螺纹钢</v>
      </c>
      <c r="F469" s="28" t="s">
        <v>32</v>
      </c>
      <c r="G469" s="28">
        <v>20</v>
      </c>
      <c r="H469" s="28" t="str">
        <f>_xlfn._xlws.FILTER('[1]2025年已发货'!$E:$E,'[1]2025年已发货'!$F:$F&amp;'[1]2025年已发货'!$C:$C&amp;'[1]2025年已发货'!$G:$G&amp;'[1]2025年已发货'!$H:$H=C469&amp;F469&amp;I469&amp;J469,"未发货")</f>
        <v>未发货</v>
      </c>
      <c r="I469" s="28" t="str">
        <f>VLOOKUP(B469,辅助信息!E:I,3,FALSE)</f>
        <v>（五冶达州国道542项目-二工区黄家湾隧道工段）四川省达州市达川区赵固镇黄家坡</v>
      </c>
      <c r="J469" s="28" t="str">
        <f>VLOOKUP(B469,辅助信息!E:I,4,FALSE)</f>
        <v>罗永方</v>
      </c>
      <c r="K469" s="28">
        <f>VLOOKUP(J469,辅助信息!H:I,2,FALSE)</f>
        <v>13551450899</v>
      </c>
      <c r="L469" s="66"/>
      <c r="M469" s="82">
        <v>45705</v>
      </c>
      <c r="O469" s="15">
        <f ca="1" t="shared" si="10"/>
        <v>0</v>
      </c>
      <c r="P469" s="15">
        <f ca="1" t="shared" si="11"/>
        <v>245</v>
      </c>
      <c r="Q469" s="15" t="str">
        <f>VLOOKUP(B469,辅助信息!E:M,9,FALSE)</f>
        <v>ZTWM-CDGS-XS-2024-0181-五冶天府-国道542项目（二批次）</v>
      </c>
    </row>
    <row r="470" s="15" customFormat="1" hidden="1" spans="2:17">
      <c r="B470" s="28" t="s">
        <v>29</v>
      </c>
      <c r="C470" s="58">
        <v>45705</v>
      </c>
      <c r="D470" s="28" t="str">
        <f>VLOOKUP(B470,辅助信息!E:K,7,FALSE)</f>
        <v>JWDDCD2024102400111</v>
      </c>
      <c r="E470" s="28" t="str">
        <f>VLOOKUP(F470,辅助信息!A:B,2,FALSE)</f>
        <v>螺纹钢</v>
      </c>
      <c r="F470" s="28" t="s">
        <v>30</v>
      </c>
      <c r="G470" s="28">
        <v>35</v>
      </c>
      <c r="H470" s="28" t="str">
        <f>_xlfn._xlws.FILTER('[1]2025年已发货'!$E:$E,'[1]2025年已发货'!$F:$F&amp;'[1]2025年已发货'!$C:$C&amp;'[1]2025年已发货'!$G:$G&amp;'[1]2025年已发货'!$H:$H=C470&amp;F470&amp;I470&amp;J470,"未发货")</f>
        <v>未发货</v>
      </c>
      <c r="I470" s="28" t="str">
        <f>VLOOKUP(B470,辅助信息!E:I,3,FALSE)</f>
        <v>（五冶达州国道542项目-二工区黄家湾隧道工段）四川省达州市达川区赵固镇黄家坡</v>
      </c>
      <c r="J470" s="28" t="str">
        <f>VLOOKUP(B470,辅助信息!E:I,4,FALSE)</f>
        <v>罗永方</v>
      </c>
      <c r="K470" s="28">
        <f>VLOOKUP(J470,辅助信息!H:I,2,FALSE)</f>
        <v>13551450899</v>
      </c>
      <c r="L470" s="64"/>
      <c r="M470" s="82">
        <v>45705</v>
      </c>
      <c r="O470" s="15">
        <f ca="1" t="shared" si="10"/>
        <v>0</v>
      </c>
      <c r="P470" s="15">
        <f ca="1" t="shared" si="11"/>
        <v>245</v>
      </c>
      <c r="Q470" s="15" t="str">
        <f>VLOOKUP(B470,辅助信息!E:M,9,FALSE)</f>
        <v>ZTWM-CDGS-XS-2024-0181-五冶天府-国道542项目（二批次）</v>
      </c>
    </row>
    <row r="471" s="15" customFormat="1" hidden="1" spans="2:17">
      <c r="B471" s="28" t="s">
        <v>78</v>
      </c>
      <c r="C471" s="58">
        <v>45705</v>
      </c>
      <c r="D471" s="28" t="str">
        <f>VLOOKUP(B471,辅助信息!E:K,7,FALSE)</f>
        <v>JWDDCD2024102400111</v>
      </c>
      <c r="E471" s="28" t="str">
        <f>VLOOKUP(F471,辅助信息!A:B,2,FALSE)</f>
        <v>螺纹钢</v>
      </c>
      <c r="F471" s="28" t="s">
        <v>33</v>
      </c>
      <c r="G471" s="28">
        <f>55-36</f>
        <v>19</v>
      </c>
      <c r="H471" s="28" t="str">
        <f>_xlfn._xlws.FILTER('[1]2025年已发货'!$E:$E,'[1]2025年已发货'!$F:$F&amp;'[1]2025年已发货'!$C:$C&amp;'[1]2025年已发货'!$G:$G&amp;'[1]2025年已发货'!$H:$H=C471&amp;F471&amp;I471&amp;J471,"未发货")</f>
        <v>未发货</v>
      </c>
      <c r="I471" s="28" t="str">
        <f>VLOOKUP(B471,辅助信息!E:I,3,FALSE)</f>
        <v>（五冶达州国道542项目-二工区巴河特大桥工段-4号墩）达州市达川区桥湾镇陈余村</v>
      </c>
      <c r="J471" s="28" t="str">
        <f>VLOOKUP(B471,辅助信息!E:I,4,FALSE)</f>
        <v>谭福中</v>
      </c>
      <c r="K471" s="28">
        <f>VLOOKUP(J471,辅助信息!H:I,2,FALSE)</f>
        <v>15828538619</v>
      </c>
      <c r="L471" s="28" t="str">
        <f>VLOOKUP(B471,辅助信息!E:J,6,FALSE)</f>
        <v>五冶建设送货单,4份材质书,送货车型9.6米,装货前联系收货人核实到场规格,没提前告知进场规格现场不给予接收</v>
      </c>
      <c r="M471" s="82">
        <v>45705</v>
      </c>
      <c r="O471" s="15">
        <f ca="1" t="shared" si="10"/>
        <v>0</v>
      </c>
      <c r="P471" s="15">
        <f ca="1" t="shared" si="11"/>
        <v>245</v>
      </c>
      <c r="Q471" s="15" t="str">
        <f>VLOOKUP(B471,辅助信息!E:M,9,FALSE)</f>
        <v>ZTWM-CDGS-XS-2024-0181-五冶天府-国道542项目（二批次）</v>
      </c>
    </row>
    <row r="472" s="15" customFormat="1" hidden="1" spans="2:17">
      <c r="B472" s="28" t="s">
        <v>69</v>
      </c>
      <c r="C472" s="58">
        <v>45705</v>
      </c>
      <c r="D472" s="28" t="str">
        <f>VLOOKUP(B472,辅助信息!E:K,7,FALSE)</f>
        <v>JWDDCD2025052800131</v>
      </c>
      <c r="E472" s="28" t="str">
        <f>VLOOKUP(F472,辅助信息!A:B,2,FALSE)</f>
        <v>盘螺</v>
      </c>
      <c r="F472" s="28" t="s">
        <v>40</v>
      </c>
      <c r="G472" s="28">
        <v>13</v>
      </c>
      <c r="H472" s="28">
        <f>_xlfn._xlws.FILTER('[1]2025年已发货'!$E:$E,'[1]2025年已发货'!$F:$F&amp;'[1]2025年已发货'!$C:$C&amp;'[1]2025年已发货'!$G:$G&amp;'[1]2025年已发货'!$H:$H=C472&amp;F472&amp;I472&amp;J472,"未发货")</f>
        <v>13</v>
      </c>
      <c r="I472" s="28" t="str">
        <f>VLOOKUP(B472,辅助信息!E:I,3,FALSE)</f>
        <v>（商投建工达州中医药科技园-4工区-2号楼）达州市通川区达州中医药职业学院犀牛大道北段</v>
      </c>
      <c r="J472" s="28" t="str">
        <f>VLOOKUP(B472,辅助信息!E:I,4,FALSE)</f>
        <v>张扬</v>
      </c>
      <c r="K472" s="28">
        <f>VLOOKUP(J472,辅助信息!H:I,2,FALSE)</f>
        <v>18381904567</v>
      </c>
      <c r="L472" s="28" t="str">
        <f>VLOOKUP(B472,辅助信息!E:J,6,FALSE)</f>
        <v>控制炉批号！多了现场不收！,优先安排达钢,提前联系到场规格及数量</v>
      </c>
      <c r="M472" s="82">
        <v>45704</v>
      </c>
      <c r="O472" s="15">
        <f ca="1" t="shared" si="10"/>
        <v>0</v>
      </c>
      <c r="P472" s="15">
        <f ca="1" t="shared" si="11"/>
        <v>246</v>
      </c>
      <c r="Q472" s="15" t="str">
        <f>VLOOKUP(B472,辅助信息!E:M,9,FALSE)</f>
        <v>ZTWM-CDGS-XS-2024-0134-商投建工达州中医药科技成果示范园项目</v>
      </c>
    </row>
    <row r="473" s="15" customFormat="1" hidden="1" spans="2:17">
      <c r="B473" s="28" t="s">
        <v>69</v>
      </c>
      <c r="C473" s="58">
        <v>45705</v>
      </c>
      <c r="D473" s="28" t="str">
        <f>VLOOKUP(B473,辅助信息!E:K,7,FALSE)</f>
        <v>JWDDCD2025052800131</v>
      </c>
      <c r="E473" s="28" t="str">
        <f>VLOOKUP(F473,辅助信息!A:B,2,FALSE)</f>
        <v>盘螺</v>
      </c>
      <c r="F473" s="28" t="s">
        <v>41</v>
      </c>
      <c r="G473" s="28">
        <v>9</v>
      </c>
      <c r="H473" s="28">
        <f>_xlfn._xlws.FILTER('[1]2025年已发货'!$E:$E,'[1]2025年已发货'!$F:$F&amp;'[1]2025年已发货'!$C:$C&amp;'[1]2025年已发货'!$G:$G&amp;'[1]2025年已发货'!$H:$H=C473&amp;F473&amp;I473&amp;J473,"未发货")</f>
        <v>10</v>
      </c>
      <c r="I473" s="28" t="str">
        <f>VLOOKUP(B473,辅助信息!E:I,3,FALSE)</f>
        <v>（商投建工达州中医药科技园-4工区-2号楼）达州市通川区达州中医药职业学院犀牛大道北段</v>
      </c>
      <c r="J473" s="28" t="str">
        <f>VLOOKUP(B473,辅助信息!E:I,4,FALSE)</f>
        <v>张扬</v>
      </c>
      <c r="K473" s="28">
        <f>VLOOKUP(J473,辅助信息!H:I,2,FALSE)</f>
        <v>18381904567</v>
      </c>
      <c r="L473" s="66"/>
      <c r="M473" s="82">
        <v>45704</v>
      </c>
      <c r="O473" s="15">
        <f ca="1" t="shared" si="10"/>
        <v>0</v>
      </c>
      <c r="P473" s="15">
        <f ca="1" t="shared" si="11"/>
        <v>246</v>
      </c>
      <c r="Q473" s="15" t="str">
        <f>VLOOKUP(B473,辅助信息!E:M,9,FALSE)</f>
        <v>ZTWM-CDGS-XS-2024-0134-商投建工达州中医药科技成果示范园项目</v>
      </c>
    </row>
    <row r="474" s="15" customFormat="1" hidden="1" spans="2:17">
      <c r="B474" s="28" t="s">
        <v>69</v>
      </c>
      <c r="C474" s="58">
        <v>45705</v>
      </c>
      <c r="D474" s="28" t="str">
        <f>VLOOKUP(B474,辅助信息!E:K,7,FALSE)</f>
        <v>JWDDCD2025052800131</v>
      </c>
      <c r="E474" s="28" t="str">
        <f>VLOOKUP(F474,辅助信息!A:B,2,FALSE)</f>
        <v>螺纹钢</v>
      </c>
      <c r="F474" s="28" t="s">
        <v>32</v>
      </c>
      <c r="G474" s="28">
        <v>12</v>
      </c>
      <c r="H474" s="28">
        <f>_xlfn._xlws.FILTER('[1]2025年已发货'!$E:$E,'[1]2025年已发货'!$F:$F&amp;'[1]2025年已发货'!$C:$C&amp;'[1]2025年已发货'!$G:$G&amp;'[1]2025年已发货'!$H:$H=C474&amp;F474&amp;I474&amp;J474,"未发货")</f>
        <v>12</v>
      </c>
      <c r="I474" s="28" t="str">
        <f>VLOOKUP(B474,辅助信息!E:I,3,FALSE)</f>
        <v>（商投建工达州中医药科技园-4工区-2号楼）达州市通川区达州中医药职业学院犀牛大道北段</v>
      </c>
      <c r="J474" s="28" t="str">
        <f>VLOOKUP(B474,辅助信息!E:I,4,FALSE)</f>
        <v>张扬</v>
      </c>
      <c r="K474" s="28">
        <f>VLOOKUP(J474,辅助信息!H:I,2,FALSE)</f>
        <v>18381904567</v>
      </c>
      <c r="L474" s="66"/>
      <c r="M474" s="82">
        <v>45704</v>
      </c>
      <c r="O474" s="15">
        <f ca="1" t="shared" si="10"/>
        <v>0</v>
      </c>
      <c r="P474" s="15">
        <f ca="1" t="shared" si="11"/>
        <v>246</v>
      </c>
      <c r="Q474" s="15" t="str">
        <f>VLOOKUP(B474,辅助信息!E:M,9,FALSE)</f>
        <v>ZTWM-CDGS-XS-2024-0134-商投建工达州中医药科技成果示范园项目</v>
      </c>
    </row>
    <row r="475" s="15" customFormat="1" hidden="1" spans="2:17">
      <c r="B475" s="28" t="s">
        <v>69</v>
      </c>
      <c r="C475" s="58">
        <v>45705</v>
      </c>
      <c r="D475" s="28" t="str">
        <f>VLOOKUP(B475,辅助信息!E:K,7,FALSE)</f>
        <v>JWDDCD2025052800131</v>
      </c>
      <c r="E475" s="28" t="str">
        <f>VLOOKUP(F475,辅助信息!A:B,2,FALSE)</f>
        <v>螺纹钢</v>
      </c>
      <c r="F475" s="28" t="s">
        <v>21</v>
      </c>
      <c r="G475" s="28">
        <v>30</v>
      </c>
      <c r="H475" s="28" t="str">
        <f>_xlfn._xlws.FILTER('[1]2025年已发货'!$E:$E,'[1]2025年已发货'!$F:$F&amp;'[1]2025年已发货'!$C:$C&amp;'[1]2025年已发货'!$G:$G&amp;'[1]2025年已发货'!$H:$H=C475&amp;F475&amp;I475&amp;J475,"未发货")</f>
        <v>未发货</v>
      </c>
      <c r="I475" s="28" t="str">
        <f>VLOOKUP(B475,辅助信息!E:I,3,FALSE)</f>
        <v>（商投建工达州中医药科技园-4工区-2号楼）达州市通川区达州中医药职业学院犀牛大道北段</v>
      </c>
      <c r="J475" s="28" t="str">
        <f>VLOOKUP(B475,辅助信息!E:I,4,FALSE)</f>
        <v>张扬</v>
      </c>
      <c r="K475" s="28">
        <f>VLOOKUP(J475,辅助信息!H:I,2,FALSE)</f>
        <v>18381904567</v>
      </c>
      <c r="L475" s="64"/>
      <c r="M475" s="82">
        <v>45704</v>
      </c>
      <c r="O475" s="15">
        <f ca="1" t="shared" si="10"/>
        <v>0</v>
      </c>
      <c r="P475" s="15">
        <f ca="1" t="shared" si="11"/>
        <v>246</v>
      </c>
      <c r="Q475" s="15" t="str">
        <f>VLOOKUP(B475,辅助信息!E:M,9,FALSE)</f>
        <v>ZTWM-CDGS-XS-2024-0134-商投建工达州中医药科技成果示范园项目</v>
      </c>
    </row>
    <row r="476" s="15" customFormat="1" hidden="1" spans="2:17">
      <c r="B476" s="28" t="s">
        <v>84</v>
      </c>
      <c r="C476" s="58">
        <v>45705</v>
      </c>
      <c r="D476" s="28" t="str">
        <f>VLOOKUP(B476,辅助信息!E:K,7,FALSE)</f>
        <v>JWDDCD2024102400111</v>
      </c>
      <c r="E476" s="28" t="str">
        <f>VLOOKUP(F476,辅助信息!A:B,2,FALSE)</f>
        <v>螺纹钢</v>
      </c>
      <c r="F476" s="28" t="s">
        <v>27</v>
      </c>
      <c r="G476" s="28">
        <v>8</v>
      </c>
      <c r="H476" s="28" t="str">
        <f>_xlfn._xlws.FILTER('[1]2025年已发货'!$E:$E,'[1]2025年已发货'!$F:$F&amp;'[1]2025年已发货'!$C:$C&amp;'[1]2025年已发货'!$G:$G&amp;'[1]2025年已发货'!$H:$H=C476&amp;F476&amp;I476&amp;J476,"未发货")</f>
        <v>未发货</v>
      </c>
      <c r="I476" s="28" t="str">
        <f>VLOOKUP(B476,辅助信息!E:I,3,FALSE)</f>
        <v>（五冶达州国道542项目-一工区路基一工段）四川省达州市达川区石梯火车站盖板加工点</v>
      </c>
      <c r="J476" s="28" t="str">
        <f>VLOOKUP(B476,辅助信息!E:I,4,FALSE)</f>
        <v>郑松</v>
      </c>
      <c r="K476" s="28">
        <f>VLOOKUP(J476,辅助信息!H:I,2,FALSE)</f>
        <v>13527304849</v>
      </c>
      <c r="L476" s="28" t="str">
        <f>VLOOKUP(B476,辅助信息!E:J,6,FALSE)</f>
        <v>五冶建设送货单,送货车型13米,装货前联系收货人核实到场规格,没提前告知进场规格现场不给予接收</v>
      </c>
      <c r="M476" s="82">
        <v>45705</v>
      </c>
      <c r="O476" s="15">
        <f ca="1" t="shared" si="10"/>
        <v>0</v>
      </c>
      <c r="P476" s="15">
        <f ca="1" t="shared" si="11"/>
        <v>245</v>
      </c>
      <c r="Q476" s="15" t="str">
        <f>VLOOKUP(B476,辅助信息!E:M,9,FALSE)</f>
        <v>ZTWM-CDGS-XS-2024-0181-五冶天府-国道542项目（二批次）</v>
      </c>
    </row>
    <row r="477" s="15" customFormat="1" hidden="1" spans="2:17">
      <c r="B477" s="28" t="s">
        <v>84</v>
      </c>
      <c r="C477" s="58">
        <v>45705</v>
      </c>
      <c r="D477" s="28" t="str">
        <f>VLOOKUP(B477,辅助信息!E:K,7,FALSE)</f>
        <v>JWDDCD2024102400111</v>
      </c>
      <c r="E477" s="28" t="str">
        <f>VLOOKUP(F477,辅助信息!A:B,2,FALSE)</f>
        <v>螺纹钢</v>
      </c>
      <c r="F477" s="28" t="s">
        <v>33</v>
      </c>
      <c r="G477" s="28">
        <v>8</v>
      </c>
      <c r="H477" s="28" t="str">
        <f>_xlfn._xlws.FILTER('[1]2025年已发货'!$E:$E,'[1]2025年已发货'!$F:$F&amp;'[1]2025年已发货'!$C:$C&amp;'[1]2025年已发货'!$G:$G&amp;'[1]2025年已发货'!$H:$H=C477&amp;F477&amp;I477&amp;J477,"未发货")</f>
        <v>未发货</v>
      </c>
      <c r="I477" s="28" t="str">
        <f>VLOOKUP(B477,辅助信息!E:I,3,FALSE)</f>
        <v>（五冶达州国道542项目-一工区路基一工段）四川省达州市达川区石梯火车站盖板加工点</v>
      </c>
      <c r="J477" s="28" t="str">
        <f>VLOOKUP(B477,辅助信息!E:I,4,FALSE)</f>
        <v>郑松</v>
      </c>
      <c r="K477" s="28">
        <f>VLOOKUP(J477,辅助信息!H:I,2,FALSE)</f>
        <v>13527304849</v>
      </c>
      <c r="L477" s="66"/>
      <c r="M477" s="82">
        <v>45705</v>
      </c>
      <c r="O477" s="15">
        <f ca="1" t="shared" si="10"/>
        <v>0</v>
      </c>
      <c r="P477" s="15">
        <f ca="1" t="shared" si="11"/>
        <v>245</v>
      </c>
      <c r="Q477" s="15" t="str">
        <f>VLOOKUP(B477,辅助信息!E:M,9,FALSE)</f>
        <v>ZTWM-CDGS-XS-2024-0181-五冶天府-国道542项目（二批次）</v>
      </c>
    </row>
    <row r="478" s="15" customFormat="1" hidden="1" spans="2:17">
      <c r="B478" s="28" t="s">
        <v>84</v>
      </c>
      <c r="C478" s="58">
        <v>45705</v>
      </c>
      <c r="D478" s="28" t="str">
        <f>VLOOKUP(B478,辅助信息!E:K,7,FALSE)</f>
        <v>JWDDCD2024102400111</v>
      </c>
      <c r="E478" s="28" t="str">
        <f>VLOOKUP(F478,辅助信息!A:B,2,FALSE)</f>
        <v>螺纹钢</v>
      </c>
      <c r="F478" s="28" t="s">
        <v>18</v>
      </c>
      <c r="G478" s="28">
        <v>12</v>
      </c>
      <c r="H478" s="28" t="str">
        <f>_xlfn._xlws.FILTER('[1]2025年已发货'!$E:$E,'[1]2025年已发货'!$F:$F&amp;'[1]2025年已发货'!$C:$C&amp;'[1]2025年已发货'!$G:$G&amp;'[1]2025年已发货'!$H:$H=C478&amp;F478&amp;I478&amp;J478,"未发货")</f>
        <v>未发货</v>
      </c>
      <c r="I478" s="28" t="str">
        <f>VLOOKUP(B478,辅助信息!E:I,3,FALSE)</f>
        <v>（五冶达州国道542项目-一工区路基一工段）四川省达州市达川区石梯火车站盖板加工点</v>
      </c>
      <c r="J478" s="28" t="str">
        <f>VLOOKUP(B478,辅助信息!E:I,4,FALSE)</f>
        <v>郑松</v>
      </c>
      <c r="K478" s="28">
        <f>VLOOKUP(J478,辅助信息!H:I,2,FALSE)</f>
        <v>13527304849</v>
      </c>
      <c r="L478" s="64"/>
      <c r="M478" s="82">
        <v>45705</v>
      </c>
      <c r="O478" s="15">
        <f ca="1" t="shared" si="10"/>
        <v>0</v>
      </c>
      <c r="P478" s="15">
        <f ca="1" t="shared" si="11"/>
        <v>245</v>
      </c>
      <c r="Q478" s="15" t="str">
        <f>VLOOKUP(B478,辅助信息!E:M,9,FALSE)</f>
        <v>ZTWM-CDGS-XS-2024-0181-五冶天府-国道542项目（二批次）</v>
      </c>
    </row>
    <row r="479" s="15" customFormat="1" hidden="1" spans="2:17">
      <c r="B479" s="28" t="s">
        <v>75</v>
      </c>
      <c r="C479" s="58">
        <v>45705</v>
      </c>
      <c r="D479" s="28" t="str">
        <f>VLOOKUP(B479,辅助信息!E:K,7,FALSE)</f>
        <v>JWDDCD2024102400111</v>
      </c>
      <c r="E479" s="28" t="str">
        <f>VLOOKUP(F479,辅助信息!A:B,2,FALSE)</f>
        <v>螺纹钢</v>
      </c>
      <c r="F479" s="28" t="s">
        <v>65</v>
      </c>
      <c r="G479" s="28">
        <f>36-14</f>
        <v>22</v>
      </c>
      <c r="H479" s="28" t="str">
        <f>_xlfn._xlws.FILTER('[1]2025年已发货'!$E:$E,'[1]2025年已发货'!$F:$F&amp;'[1]2025年已发货'!$C:$C&amp;'[1]2025年已发货'!$G:$G&amp;'[1]2025年已发货'!$H:$H=C479&amp;F479&amp;I479&amp;J479,"未发货")</f>
        <v>未发货</v>
      </c>
      <c r="I479" s="28" t="str">
        <f>VLOOKUP(B479,辅助信息!E:I,3,FALSE)</f>
        <v>（五冶达州国道542项目-一工区桥梁一工段）四川省达州市四川省达州市达川区石桥镇武寨村</v>
      </c>
      <c r="J479" s="28" t="str">
        <f>VLOOKUP(B479,辅助信息!E:I,4,FALSE)</f>
        <v>杨勇</v>
      </c>
      <c r="K479" s="28">
        <f>VLOOKUP(J479,辅助信息!H:I,2,FALSE)</f>
        <v>18398563998</v>
      </c>
      <c r="L479" s="28" t="str">
        <f>VLOOKUP(B479,辅助信息!E:J,6,FALSE)</f>
        <v>五冶建设送货单,送货车型13米,装货前联系收货人核实到场规格,没提前告知进场规格现场不给予接收</v>
      </c>
      <c r="M479" s="82">
        <v>45709</v>
      </c>
      <c r="O479" s="15">
        <f ca="1" t="shared" si="10"/>
        <v>0</v>
      </c>
      <c r="P479" s="15">
        <f ca="1" t="shared" si="11"/>
        <v>241</v>
      </c>
      <c r="Q479" s="15" t="str">
        <f>VLOOKUP(B479,辅助信息!E:M,9,FALSE)</f>
        <v>ZTWM-CDGS-XS-2024-0181-五冶天府-国道542项目（二批次）</v>
      </c>
    </row>
    <row r="480" s="15" customFormat="1" hidden="1" spans="2:17">
      <c r="B480" s="28" t="s">
        <v>87</v>
      </c>
      <c r="C480" s="58">
        <v>45705</v>
      </c>
      <c r="D480" s="28" t="str">
        <f>VLOOKUP(B480,辅助信息!E:K,7,FALSE)</f>
        <v>JWDDCD2024102400111</v>
      </c>
      <c r="E480" s="28" t="str">
        <f>VLOOKUP(F480,辅助信息!A:B,2,FALSE)</f>
        <v>螺纹钢</v>
      </c>
      <c r="F480" s="28" t="s">
        <v>27</v>
      </c>
      <c r="G480" s="28">
        <v>8</v>
      </c>
      <c r="H480" s="28" t="str">
        <f>_xlfn._xlws.FILTER('[1]2025年已发货'!$E:$E,'[1]2025年已发货'!$F:$F&amp;'[1]2025年已发货'!$C:$C&amp;'[1]2025年已发货'!$G:$G&amp;'[1]2025年已发货'!$H:$H=C480&amp;F480&amp;I480&amp;J480,"未发货")</f>
        <v>未发货</v>
      </c>
      <c r="I480" s="28" t="str">
        <f>VLOOKUP(B480,辅助信息!E:I,3,FALSE)</f>
        <v>（五冶达州国道542项目-一工区桥梁二工段）四川省达州市达川区达川区石梯镇石成村</v>
      </c>
      <c r="J480" s="28" t="str">
        <f>VLOOKUP(B480,辅助信息!E:I,4,FALSE)</f>
        <v>夏树彬</v>
      </c>
      <c r="K480" s="28">
        <f>VLOOKUP(J480,辅助信息!H:I,2,FALSE)</f>
        <v>13518183653</v>
      </c>
      <c r="L480" s="28" t="str">
        <f>VLOOKUP(B480,辅助信息!E:J,6,FALSE)</f>
        <v>五冶建设送货单,送货车型9.6米,装货前联系收货人核实到场规格,没提前告知进场规格现场不给予接收</v>
      </c>
      <c r="M480" s="82">
        <v>45706</v>
      </c>
      <c r="O480" s="15">
        <f ca="1" t="shared" si="10"/>
        <v>0</v>
      </c>
      <c r="P480" s="15">
        <f ca="1" t="shared" si="11"/>
        <v>244</v>
      </c>
      <c r="Q480" s="15" t="str">
        <f>VLOOKUP(B480,辅助信息!E:M,9,FALSE)</f>
        <v>ZTWM-CDGS-XS-2024-0181-五冶天府-国道542项目（二批次）</v>
      </c>
    </row>
    <row r="481" hidden="1" spans="1:18">
      <c r="A481" s="15"/>
      <c r="B481" s="28" t="s">
        <v>87</v>
      </c>
      <c r="C481" s="58">
        <v>45705</v>
      </c>
      <c r="D481" s="28" t="str">
        <f>VLOOKUP(B481,辅助信息!E:K,7,FALSE)</f>
        <v>JWDDCD2024102400111</v>
      </c>
      <c r="E481" s="28" t="str">
        <f>VLOOKUP(F481,辅助信息!A:B,2,FALSE)</f>
        <v>螺纹钢</v>
      </c>
      <c r="F481" s="28" t="s">
        <v>65</v>
      </c>
      <c r="G481" s="28">
        <v>27</v>
      </c>
      <c r="H481" s="28" t="str">
        <f>_xlfn._xlws.FILTER('[1]2025年已发货'!$E:$E,'[1]2025年已发货'!$F:$F&amp;'[1]2025年已发货'!$C:$C&amp;'[1]2025年已发货'!$G:$G&amp;'[1]2025年已发货'!$H:$H=C481&amp;F481&amp;I481&amp;J481,"未发货")</f>
        <v>未发货</v>
      </c>
      <c r="I481" s="28" t="str">
        <f>VLOOKUP(B481,辅助信息!E:I,3,FALSE)</f>
        <v>（五冶达州国道542项目-一工区桥梁二工段）四川省达州市达川区达川区石梯镇石成村</v>
      </c>
      <c r="J481" s="28" t="str">
        <f>VLOOKUP(B481,辅助信息!E:I,4,FALSE)</f>
        <v>夏树彬</v>
      </c>
      <c r="K481" s="28">
        <f>VLOOKUP(J481,辅助信息!H:I,2,FALSE)</f>
        <v>13518183653</v>
      </c>
      <c r="L481" s="64"/>
      <c r="M481" s="82">
        <v>45706</v>
      </c>
      <c r="N481" s="15"/>
      <c r="O481" s="15">
        <f ca="1" t="shared" si="10"/>
        <v>0</v>
      </c>
      <c r="P481" s="15">
        <f ca="1" t="shared" si="11"/>
        <v>244</v>
      </c>
      <c r="Q481" s="15" t="str">
        <f>VLOOKUP(B481,辅助信息!E:M,9,FALSE)</f>
        <v>ZTWM-CDGS-XS-2024-0181-五冶天府-国道542项目（二批次）</v>
      </c>
      <c r="R481" s="15"/>
    </row>
    <row r="482" hidden="1" spans="1:18">
      <c r="A482" s="15"/>
      <c r="B482" s="28" t="s">
        <v>74</v>
      </c>
      <c r="C482" s="58">
        <v>45705</v>
      </c>
      <c r="D482" s="28" t="str">
        <f>VLOOKUP(B482,辅助信息!E:K,7,FALSE)</f>
        <v>JWDDCD2024102400111</v>
      </c>
      <c r="E482" s="28" t="str">
        <f>VLOOKUP(F482,辅助信息!A:B,2,FALSE)</f>
        <v>螺纹钢</v>
      </c>
      <c r="F482" s="28" t="s">
        <v>19</v>
      </c>
      <c r="G482" s="28">
        <v>12</v>
      </c>
      <c r="H482" s="28" t="str">
        <f>_xlfn._xlws.FILTER('[1]2025年已发货'!$E:$E,'[1]2025年已发货'!$F:$F&amp;'[1]2025年已发货'!$C:$C&amp;'[1]2025年已发货'!$G:$G&amp;'[1]2025年已发货'!$H:$H=C482&amp;F482&amp;I482&amp;J482,"未发货")</f>
        <v>未发货</v>
      </c>
      <c r="I482" s="28" t="str">
        <f>VLOOKUP(B482,辅助信息!E:I,3,FALSE)</f>
        <v>（五冶达州国道542项目-桥梁4标）四川省达州市达川区大堰镇双井村</v>
      </c>
      <c r="J482" s="28" t="str">
        <f>VLOOKUP(B482,辅助信息!E:I,4,FALSE)</f>
        <v>吴志强</v>
      </c>
      <c r="K482" s="28">
        <f>VLOOKUP(J482,辅助信息!H:I,2,FALSE)</f>
        <v>18820030907</v>
      </c>
      <c r="L482" s="28" t="str">
        <f>VLOOKUP(B482,辅助信息!E:J,6,FALSE)</f>
        <v>五冶建设送货单,送货车型13米,装货前联系收货人核实到场规格,没提前告知进场规格现场不给予接收</v>
      </c>
      <c r="M482" s="82">
        <v>45711</v>
      </c>
      <c r="N482" s="15"/>
      <c r="O482" s="15">
        <f ca="1" t="shared" si="10"/>
        <v>0</v>
      </c>
      <c r="P482" s="15">
        <f ca="1" t="shared" si="11"/>
        <v>239</v>
      </c>
      <c r="Q482" s="15" t="str">
        <f>VLOOKUP(B482,辅助信息!E:M,9,FALSE)</f>
        <v>ZTWM-CDGS-XS-2024-0181-五冶天府-国道542项目（二批次）</v>
      </c>
      <c r="R482" s="15"/>
    </row>
    <row r="483" hidden="1" spans="1:18">
      <c r="A483" s="15"/>
      <c r="B483" s="28" t="s">
        <v>74</v>
      </c>
      <c r="C483" s="58">
        <v>45705</v>
      </c>
      <c r="D483" s="28" t="str">
        <f>VLOOKUP(B483,辅助信息!E:K,7,FALSE)</f>
        <v>JWDDCD2024102400111</v>
      </c>
      <c r="E483" s="28" t="str">
        <f>VLOOKUP(F483,辅助信息!A:B,2,FALSE)</f>
        <v>螺纹钢</v>
      </c>
      <c r="F483" s="28" t="s">
        <v>33</v>
      </c>
      <c r="G483" s="28">
        <v>12</v>
      </c>
      <c r="H483" s="28" t="str">
        <f>_xlfn._xlws.FILTER('[1]2025年已发货'!$E:$E,'[1]2025年已发货'!$F:$F&amp;'[1]2025年已发货'!$C:$C&amp;'[1]2025年已发货'!$G:$G&amp;'[1]2025年已发货'!$H:$H=C483&amp;F483&amp;I483&amp;J483,"未发货")</f>
        <v>未发货</v>
      </c>
      <c r="I483" s="28" t="str">
        <f>VLOOKUP(B483,辅助信息!E:I,3,FALSE)</f>
        <v>（五冶达州国道542项目-桥梁4标）四川省达州市达川区大堰镇双井村</v>
      </c>
      <c r="J483" s="28" t="str">
        <f>VLOOKUP(B483,辅助信息!E:I,4,FALSE)</f>
        <v>吴志强</v>
      </c>
      <c r="K483" s="28">
        <f>VLOOKUP(J483,辅助信息!H:I,2,FALSE)</f>
        <v>18820030907</v>
      </c>
      <c r="L483" s="66"/>
      <c r="M483" s="82">
        <v>45711</v>
      </c>
      <c r="N483" s="15"/>
      <c r="O483" s="15">
        <f ca="1" t="shared" si="10"/>
        <v>0</v>
      </c>
      <c r="P483" s="15">
        <f ca="1" t="shared" si="11"/>
        <v>239</v>
      </c>
      <c r="Q483" s="15" t="str">
        <f>VLOOKUP(B483,辅助信息!E:M,9,FALSE)</f>
        <v>ZTWM-CDGS-XS-2024-0181-五冶天府-国道542项目（二批次）</v>
      </c>
      <c r="R483" s="15"/>
    </row>
    <row r="484" hidden="1" spans="1:18">
      <c r="A484" s="15"/>
      <c r="B484" s="28" t="s">
        <v>74</v>
      </c>
      <c r="C484" s="58">
        <v>45705</v>
      </c>
      <c r="D484" s="28" t="str">
        <f>VLOOKUP(B484,辅助信息!E:K,7,FALSE)</f>
        <v>JWDDCD2024102400111</v>
      </c>
      <c r="E484" s="28" t="str">
        <f>VLOOKUP(F484,辅助信息!A:B,2,FALSE)</f>
        <v>螺纹钢</v>
      </c>
      <c r="F484" s="28" t="s">
        <v>28</v>
      </c>
      <c r="G484" s="28">
        <v>12</v>
      </c>
      <c r="H484" s="28" t="str">
        <f>_xlfn._xlws.FILTER('[1]2025年已发货'!$E:$E,'[1]2025年已发货'!$F:$F&amp;'[1]2025年已发货'!$C:$C&amp;'[1]2025年已发货'!$G:$G&amp;'[1]2025年已发货'!$H:$H=C484&amp;F484&amp;I484&amp;J484,"未发货")</f>
        <v>未发货</v>
      </c>
      <c r="I484" s="28" t="str">
        <f>VLOOKUP(B484,辅助信息!E:I,3,FALSE)</f>
        <v>（五冶达州国道542项目-桥梁4标）四川省达州市达川区大堰镇双井村</v>
      </c>
      <c r="J484" s="28" t="str">
        <f>VLOOKUP(B484,辅助信息!E:I,4,FALSE)</f>
        <v>吴志强</v>
      </c>
      <c r="K484" s="28">
        <f>VLOOKUP(J484,辅助信息!H:I,2,FALSE)</f>
        <v>18820030907</v>
      </c>
      <c r="L484" s="66"/>
      <c r="M484" s="82">
        <v>45711</v>
      </c>
      <c r="N484" s="15"/>
      <c r="O484" s="15">
        <f ca="1" t="shared" si="10"/>
        <v>0</v>
      </c>
      <c r="P484" s="15">
        <f ca="1" t="shared" si="11"/>
        <v>239</v>
      </c>
      <c r="Q484" s="15" t="str">
        <f>VLOOKUP(B484,辅助信息!E:M,9,FALSE)</f>
        <v>ZTWM-CDGS-XS-2024-0181-五冶天府-国道542项目（二批次）</v>
      </c>
      <c r="R484" s="15"/>
    </row>
    <row r="485" hidden="1" spans="1:18">
      <c r="A485" s="15"/>
      <c r="B485" s="28" t="s">
        <v>74</v>
      </c>
      <c r="C485" s="58">
        <v>45705</v>
      </c>
      <c r="D485" s="28" t="str">
        <f>VLOOKUP(B485,辅助信息!E:K,7,FALSE)</f>
        <v>JWDDCD2024102400111</v>
      </c>
      <c r="E485" s="28" t="str">
        <f>VLOOKUP(F485,辅助信息!A:B,2,FALSE)</f>
        <v>螺纹钢</v>
      </c>
      <c r="F485" s="28" t="s">
        <v>18</v>
      </c>
      <c r="G485" s="28">
        <v>3</v>
      </c>
      <c r="H485" s="28" t="str">
        <f>_xlfn._xlws.FILTER('[1]2025年已发货'!$E:$E,'[1]2025年已发货'!$F:$F&amp;'[1]2025年已发货'!$C:$C&amp;'[1]2025年已发货'!$G:$G&amp;'[1]2025年已发货'!$H:$H=C485&amp;F485&amp;I485&amp;J485,"未发货")</f>
        <v>未发货</v>
      </c>
      <c r="I485" s="28" t="str">
        <f>VLOOKUP(B485,辅助信息!E:I,3,FALSE)</f>
        <v>（五冶达州国道542项目-桥梁4标）四川省达州市达川区大堰镇双井村</v>
      </c>
      <c r="J485" s="28" t="str">
        <f>VLOOKUP(B485,辅助信息!E:I,4,FALSE)</f>
        <v>吴志强</v>
      </c>
      <c r="K485" s="28">
        <f>VLOOKUP(J485,辅助信息!H:I,2,FALSE)</f>
        <v>18820030907</v>
      </c>
      <c r="L485" s="64"/>
      <c r="M485" s="82">
        <v>45711</v>
      </c>
      <c r="N485" s="15"/>
      <c r="O485" s="15">
        <f ca="1" t="shared" si="10"/>
        <v>0</v>
      </c>
      <c r="P485" s="15">
        <f ca="1" t="shared" si="11"/>
        <v>239</v>
      </c>
      <c r="Q485" s="15" t="str">
        <f>VLOOKUP(B485,辅助信息!E:M,9,FALSE)</f>
        <v>ZTWM-CDGS-XS-2024-0181-五冶天府-国道542项目（二批次）</v>
      </c>
      <c r="R485" s="15"/>
    </row>
    <row r="486" hidden="1" spans="1:18">
      <c r="A486" s="15"/>
      <c r="B486" s="28" t="s">
        <v>79</v>
      </c>
      <c r="C486" s="58">
        <v>45705</v>
      </c>
      <c r="D486" s="28" t="str">
        <f>VLOOKUP(B486,辅助信息!E:K,7,FALSE)</f>
        <v>JWDDCD2024102400111</v>
      </c>
      <c r="E486" s="28" t="str">
        <f>VLOOKUP(F486,辅助信息!A:B,2,FALSE)</f>
        <v>螺纹钢</v>
      </c>
      <c r="F486" s="28" t="s">
        <v>19</v>
      </c>
      <c r="G486" s="28">
        <v>20</v>
      </c>
      <c r="H486" s="28" t="str">
        <f>_xlfn._xlws.FILTER('[1]2025年已发货'!$E:$E,'[1]2025年已发货'!$F:$F&amp;'[1]2025年已发货'!$C:$C&amp;'[1]2025年已发货'!$G:$G&amp;'[1]2025年已发货'!$H:$H=C486&amp;F486&amp;I486&amp;J486,"未发货")</f>
        <v>未发货</v>
      </c>
      <c r="I486" s="28" t="str">
        <f>VLOOKUP(B486,辅助信息!E:I,3,FALSE)</f>
        <v>（五冶达州国道542项目-养护工区）四川省达州市达川区管村镇油房村</v>
      </c>
      <c r="J486" s="28" t="str">
        <f>VLOOKUP(B486,辅助信息!E:I,4,FALSE)</f>
        <v>侯自强</v>
      </c>
      <c r="K486" s="28">
        <f>VLOOKUP(J486,辅助信息!H:I,2,FALSE)</f>
        <v>13281725223</v>
      </c>
      <c r="L486" s="31" t="str">
        <f>VLOOKUP(B486,辅助信息!E:J,6,FALSE)</f>
        <v>五冶建设送货单,送货车型9.6米,装货前联系收货人核实到场规格,没提前告知进场规格现场不给予接收</v>
      </c>
      <c r="M486" s="15"/>
      <c r="N486" s="15"/>
      <c r="O486" s="15" t="str">
        <f ca="1" t="shared" si="10"/>
        <v/>
      </c>
      <c r="P486" s="15" t="str">
        <f ca="1" t="shared" si="11"/>
        <v/>
      </c>
      <c r="Q486" s="15" t="str">
        <f>VLOOKUP(B486,辅助信息!E:M,9,FALSE)</f>
        <v>ZTWM-CDGS-XS-2024-0181-五冶天府-国道542项目（二批次）</v>
      </c>
      <c r="R486" s="15"/>
    </row>
    <row r="487" hidden="1" spans="1:18">
      <c r="A487" s="15"/>
      <c r="B487" s="28" t="s">
        <v>79</v>
      </c>
      <c r="C487" s="58">
        <v>45705</v>
      </c>
      <c r="D487" s="28" t="str">
        <f>VLOOKUP(B487,辅助信息!E:K,7,FALSE)</f>
        <v>JWDDCD2024102400111</v>
      </c>
      <c r="E487" s="28" t="str">
        <f>VLOOKUP(F487,辅助信息!A:B,2,FALSE)</f>
        <v>螺纹钢</v>
      </c>
      <c r="F487" s="28" t="s">
        <v>32</v>
      </c>
      <c r="G487" s="28">
        <v>9</v>
      </c>
      <c r="H487" s="28" t="str">
        <f>_xlfn._xlws.FILTER('[1]2025年已发货'!$E:$E,'[1]2025年已发货'!$F:$F&amp;'[1]2025年已发货'!$C:$C&amp;'[1]2025年已发货'!$G:$G&amp;'[1]2025年已发货'!$H:$H=C487&amp;F487&amp;I487&amp;J487,"未发货")</f>
        <v>未发货</v>
      </c>
      <c r="I487" s="28" t="str">
        <f>VLOOKUP(B487,辅助信息!E:I,3,FALSE)</f>
        <v>（五冶达州国道542项目-养护工区）四川省达州市达川区管村镇油房村</v>
      </c>
      <c r="J487" s="28" t="str">
        <f>VLOOKUP(B487,辅助信息!E:I,4,FALSE)</f>
        <v>侯自强</v>
      </c>
      <c r="K487" s="28">
        <f>VLOOKUP(J487,辅助信息!H:I,2,FALSE)</f>
        <v>13281725223</v>
      </c>
      <c r="L487" s="66"/>
      <c r="M487" s="15"/>
      <c r="N487" s="15"/>
      <c r="O487" s="15" t="str">
        <f ca="1" t="shared" si="10"/>
        <v/>
      </c>
      <c r="P487" s="15" t="str">
        <f ca="1" t="shared" si="11"/>
        <v/>
      </c>
      <c r="Q487" s="15" t="str">
        <f>VLOOKUP(B487,辅助信息!E:M,9,FALSE)</f>
        <v>ZTWM-CDGS-XS-2024-0181-五冶天府-国道542项目（二批次）</v>
      </c>
      <c r="R487" s="15"/>
    </row>
    <row r="488" hidden="1" spans="1:18">
      <c r="A488" s="15"/>
      <c r="B488" s="28" t="s">
        <v>79</v>
      </c>
      <c r="C488" s="58">
        <v>45705</v>
      </c>
      <c r="D488" s="28" t="str">
        <f>VLOOKUP(B488,辅助信息!E:K,7,FALSE)</f>
        <v>JWDDCD2024102400111</v>
      </c>
      <c r="E488" s="28" t="str">
        <f>VLOOKUP(F488,辅助信息!A:B,2,FALSE)</f>
        <v>螺纹钢</v>
      </c>
      <c r="F488" s="28" t="s">
        <v>18</v>
      </c>
      <c r="G488" s="28">
        <f>90-69</f>
        <v>21</v>
      </c>
      <c r="H488" s="28" t="str">
        <f>_xlfn._xlws.FILTER('[1]2025年已发货'!$E:$E,'[1]2025年已发货'!$F:$F&amp;'[1]2025年已发货'!$C:$C&amp;'[1]2025年已发货'!$G:$G&amp;'[1]2025年已发货'!$H:$H=C488&amp;F488&amp;I488&amp;J488,"未发货")</f>
        <v>未发货</v>
      </c>
      <c r="I488" s="28" t="str">
        <f>VLOOKUP(B488,辅助信息!E:I,3,FALSE)</f>
        <v>（五冶达州国道542项目-养护工区）四川省达州市达川区管村镇油房村</v>
      </c>
      <c r="J488" s="28" t="str">
        <f>VLOOKUP(B488,辅助信息!E:I,4,FALSE)</f>
        <v>侯自强</v>
      </c>
      <c r="K488" s="28">
        <f>VLOOKUP(J488,辅助信息!H:I,2,FALSE)</f>
        <v>13281725223</v>
      </c>
      <c r="L488" s="64"/>
      <c r="M488" s="15"/>
      <c r="N488" s="15"/>
      <c r="O488" s="15" t="str">
        <f ca="1" t="shared" si="10"/>
        <v/>
      </c>
      <c r="P488" s="15" t="str">
        <f ca="1" t="shared" si="11"/>
        <v/>
      </c>
      <c r="Q488" s="15" t="str">
        <f>VLOOKUP(B488,辅助信息!E:M,9,FALSE)</f>
        <v>ZTWM-CDGS-XS-2024-0181-五冶天府-国道542项目（二批次）</v>
      </c>
      <c r="R488" s="15"/>
    </row>
    <row r="489" hidden="1" spans="1:18">
      <c r="A489" s="49"/>
      <c r="B489" s="28" t="s">
        <v>68</v>
      </c>
      <c r="C489" s="58">
        <v>45705</v>
      </c>
      <c r="D489" s="28" t="str">
        <f>VLOOKUP(B489,辅助信息!E:K,7,FALSE)</f>
        <v>JWDDCD2025052800131</v>
      </c>
      <c r="E489" s="28" t="str">
        <f>VLOOKUP(F489,辅助信息!A:B,2,FALSE)</f>
        <v>盘螺</v>
      </c>
      <c r="F489" s="28" t="s">
        <v>40</v>
      </c>
      <c r="G489" s="24">
        <v>3</v>
      </c>
      <c r="H489" s="28">
        <f>_xlfn._xlws.FILTER('[1]2025年已发货'!$E:$E,'[1]2025年已发货'!$F:$F&amp;'[1]2025年已发货'!$C:$C&amp;'[1]2025年已发货'!$G:$G&amp;'[1]2025年已发货'!$H:$H=C489&amp;F489&amp;I489&amp;J489,"未发货")</f>
        <v>3</v>
      </c>
      <c r="I489" s="28" t="str">
        <f>VLOOKUP(B489,辅助信息!E:I,3,FALSE)</f>
        <v>（商投建工达州中医药科技园-2工区-景观桥）达州市通川区达州中医药职业学院犀牛大道北段</v>
      </c>
      <c r="J489" s="28" t="str">
        <f>VLOOKUP(B489,辅助信息!E:I,4,FALSE)</f>
        <v>李波</v>
      </c>
      <c r="K489" s="28">
        <f>VLOOKUP(J489,辅助信息!H:I,2,FALSE)</f>
        <v>18381899787</v>
      </c>
      <c r="L489" s="31" t="str">
        <f>VLOOKUP(B489,辅助信息!E:J,6,FALSE)</f>
        <v>控制炉批号！多了现场不收！,优先安排达钢,提前联系到场规格及数量</v>
      </c>
      <c r="M489" s="79">
        <v>45706</v>
      </c>
      <c r="O489" s="49">
        <f ca="1" t="shared" si="10"/>
        <v>0</v>
      </c>
      <c r="P489" s="49">
        <f ca="1" t="shared" si="11"/>
        <v>244</v>
      </c>
      <c r="Q489" s="15" t="str">
        <f>VLOOKUP(B489,辅助信息!E:M,9,FALSE)</f>
        <v>ZTWM-CDGS-XS-2024-0134-商投建工达州中医药科技成果示范园项目</v>
      </c>
      <c r="R489" s="15"/>
    </row>
    <row r="490" hidden="1" spans="1:18">
      <c r="A490" s="49"/>
      <c r="B490" s="28" t="s">
        <v>68</v>
      </c>
      <c r="C490" s="58">
        <v>45705</v>
      </c>
      <c r="D490" s="28" t="str">
        <f>VLOOKUP(B490,辅助信息!E:K,7,FALSE)</f>
        <v>JWDDCD2025052800131</v>
      </c>
      <c r="E490" s="28" t="str">
        <f>VLOOKUP(F490,辅助信息!A:B,2,FALSE)</f>
        <v>螺纹钢</v>
      </c>
      <c r="F490" s="28" t="s">
        <v>27</v>
      </c>
      <c r="G490" s="24">
        <v>10</v>
      </c>
      <c r="H490" s="28">
        <f>_xlfn._xlws.FILTER('[1]2025年已发货'!$E:$E,'[1]2025年已发货'!$F:$F&amp;'[1]2025年已发货'!$C:$C&amp;'[1]2025年已发货'!$G:$G&amp;'[1]2025年已发货'!$H:$H=C490&amp;F490&amp;I490&amp;J490,"未发货")</f>
        <v>10</v>
      </c>
      <c r="I490" s="28" t="str">
        <f>VLOOKUP(B490,辅助信息!E:I,3,FALSE)</f>
        <v>（商投建工达州中医药科技园-2工区-景观桥）达州市通川区达州中医药职业学院犀牛大道北段</v>
      </c>
      <c r="J490" s="28" t="str">
        <f>VLOOKUP(B490,辅助信息!E:I,4,FALSE)</f>
        <v>李波</v>
      </c>
      <c r="K490" s="28">
        <f>VLOOKUP(J490,辅助信息!H:I,2,FALSE)</f>
        <v>18381899787</v>
      </c>
      <c r="L490" s="66"/>
      <c r="M490" s="79">
        <v>45706</v>
      </c>
      <c r="O490" s="49">
        <f ca="1" t="shared" si="10"/>
        <v>0</v>
      </c>
      <c r="P490" s="49">
        <f ca="1" t="shared" si="11"/>
        <v>244</v>
      </c>
      <c r="Q490" s="15" t="str">
        <f>VLOOKUP(B490,辅助信息!E:M,9,FALSE)</f>
        <v>ZTWM-CDGS-XS-2024-0134-商投建工达州中医药科技成果示范园项目</v>
      </c>
      <c r="R490" s="15"/>
    </row>
    <row r="491" hidden="1" spans="1:18">
      <c r="A491" s="49"/>
      <c r="B491" s="28" t="s">
        <v>68</v>
      </c>
      <c r="C491" s="58">
        <v>45705</v>
      </c>
      <c r="D491" s="28" t="str">
        <f>VLOOKUP(B491,辅助信息!E:K,7,FALSE)</f>
        <v>JWDDCD2025052800131</v>
      </c>
      <c r="E491" s="28" t="str">
        <f>VLOOKUP(F491,辅助信息!A:B,2,FALSE)</f>
        <v>螺纹钢</v>
      </c>
      <c r="F491" s="28" t="s">
        <v>32</v>
      </c>
      <c r="G491" s="24">
        <v>15</v>
      </c>
      <c r="H491" s="28">
        <f>_xlfn._xlws.FILTER('[1]2025年已发货'!$E:$E,'[1]2025年已发货'!$F:$F&amp;'[1]2025年已发货'!$C:$C&amp;'[1]2025年已发货'!$G:$G&amp;'[1]2025年已发货'!$H:$H=C491&amp;F491&amp;I491&amp;J491,"未发货")</f>
        <v>15</v>
      </c>
      <c r="I491" s="28" t="str">
        <f>VLOOKUP(B491,辅助信息!E:I,3,FALSE)</f>
        <v>（商投建工达州中医药科技园-2工区-景观桥）达州市通川区达州中医药职业学院犀牛大道北段</v>
      </c>
      <c r="J491" s="28" t="str">
        <f>VLOOKUP(B491,辅助信息!E:I,4,FALSE)</f>
        <v>李波</v>
      </c>
      <c r="K491" s="28">
        <f>VLOOKUP(J491,辅助信息!H:I,2,FALSE)</f>
        <v>18381899787</v>
      </c>
      <c r="L491" s="66"/>
      <c r="M491" s="79">
        <v>45706</v>
      </c>
      <c r="O491" s="49">
        <f ca="1" t="shared" si="10"/>
        <v>0</v>
      </c>
      <c r="P491" s="49">
        <f ca="1" t="shared" si="11"/>
        <v>244</v>
      </c>
      <c r="Q491" s="15" t="str">
        <f>VLOOKUP(B491,辅助信息!E:M,9,FALSE)</f>
        <v>ZTWM-CDGS-XS-2024-0134-商投建工达州中医药科技成果示范园项目</v>
      </c>
      <c r="R491" s="15"/>
    </row>
    <row r="492" hidden="1" spans="1:18">
      <c r="A492" s="49"/>
      <c r="B492" s="28" t="s">
        <v>68</v>
      </c>
      <c r="C492" s="58">
        <v>45705</v>
      </c>
      <c r="D492" s="28" t="str">
        <f>VLOOKUP(B492,辅助信息!E:K,7,FALSE)</f>
        <v>JWDDCD2025052800131</v>
      </c>
      <c r="E492" s="28" t="str">
        <f>VLOOKUP(F492,辅助信息!A:B,2,FALSE)</f>
        <v>螺纹钢</v>
      </c>
      <c r="F492" s="28" t="s">
        <v>65</v>
      </c>
      <c r="G492" s="24">
        <v>15</v>
      </c>
      <c r="H492" s="28">
        <f>_xlfn._xlws.FILTER('[1]2025年已发货'!$E:$E,'[1]2025年已发货'!$F:$F&amp;'[1]2025年已发货'!$C:$C&amp;'[1]2025年已发货'!$G:$G&amp;'[1]2025年已发货'!$H:$H=C492&amp;F492&amp;I492&amp;J492,"未发货")</f>
        <v>8</v>
      </c>
      <c r="I492" s="28" t="str">
        <f>VLOOKUP(B492,辅助信息!E:I,3,FALSE)</f>
        <v>（商投建工达州中医药科技园-2工区-景观桥）达州市通川区达州中医药职业学院犀牛大道北段</v>
      </c>
      <c r="J492" s="28" t="str">
        <f>VLOOKUP(B492,辅助信息!E:I,4,FALSE)</f>
        <v>李波</v>
      </c>
      <c r="K492" s="28">
        <f>VLOOKUP(J492,辅助信息!H:I,2,FALSE)</f>
        <v>18381899787</v>
      </c>
      <c r="L492" s="64"/>
      <c r="M492" s="79">
        <v>45706</v>
      </c>
      <c r="O492" s="49">
        <f ca="1" t="shared" si="10"/>
        <v>0</v>
      </c>
      <c r="P492" s="49">
        <f ca="1" t="shared" si="11"/>
        <v>244</v>
      </c>
      <c r="Q492" s="15" t="str">
        <f>VLOOKUP(B492,辅助信息!E:M,9,FALSE)</f>
        <v>ZTWM-CDGS-XS-2024-0134-商投建工达州中医药科技成果示范园项目</v>
      </c>
      <c r="R492" s="15"/>
    </row>
    <row r="493" hidden="1" spans="2:18">
      <c r="B493" s="28" t="s">
        <v>88</v>
      </c>
      <c r="C493" s="58">
        <v>45705</v>
      </c>
      <c r="D493" s="28" t="str">
        <f>VLOOKUP(B493,辅助信息!E:K,7,FALSE)</f>
        <v>JWDDCD2025051000019</v>
      </c>
      <c r="E493" s="28" t="str">
        <f>VLOOKUP(F493,辅助信息!A:B,2,FALSE)</f>
        <v>高线</v>
      </c>
      <c r="F493" s="28" t="s">
        <v>57</v>
      </c>
      <c r="G493" s="24">
        <v>6</v>
      </c>
      <c r="H493" s="28" t="str">
        <f>_xlfn._xlws.FILTER('[1]2025年已发货'!$E:$E,'[1]2025年已发货'!$F:$F&amp;'[1]2025年已发货'!$C:$C&amp;'[1]2025年已发货'!$G:$G&amp;'[1]2025年已发货'!$H:$H=C493&amp;F493&amp;I493&amp;J493,"未发货")</f>
        <v>未发货</v>
      </c>
      <c r="I493" s="28" t="str">
        <f>VLOOKUP(B493,辅助信息!E:I,3,FALSE)</f>
        <v>(五冶钢构医学科学产业园建设项目房建二部-四标（5-4）)四川省南充市顺庆区搬罾街道学府大道二段</v>
      </c>
      <c r="J493" s="28" t="str">
        <f>VLOOKUP(B493,辅助信息!E:I,4,FALSE)</f>
        <v>安南</v>
      </c>
      <c r="K493" s="28">
        <f>VLOOKUP(J493,辅助信息!H:I,2,FALSE)</f>
        <v>19950525030</v>
      </c>
      <c r="L493" s="31" t="str">
        <f>VLOOKUP(B493,辅助信息!E:J,6,FALSE)</f>
        <v>送货单：送货单位：南充思临新材料科技有限公司,收货单位：五冶集团川北(南充)建设有限公司,项目名称：南充医学科学产业园,送货车型13米,装货前联系收货人核实到场规格</v>
      </c>
      <c r="M493" s="79">
        <v>45706</v>
      </c>
      <c r="O493" s="49">
        <f ca="1" t="shared" si="10"/>
        <v>0</v>
      </c>
      <c r="P493" s="49">
        <f ca="1" t="shared" si="11"/>
        <v>244</v>
      </c>
      <c r="Q493" s="15" t="str">
        <f>VLOOKUP(B493,辅助信息!E:M,9,FALSE)</f>
        <v>ZTWM-CDGS-XS-2024-0248-五冶钢构-南充市医学院项目</v>
      </c>
      <c r="R493" s="15"/>
    </row>
    <row r="494" hidden="1" spans="2:18">
      <c r="B494" s="28" t="s">
        <v>88</v>
      </c>
      <c r="C494" s="58">
        <v>45705</v>
      </c>
      <c r="D494" s="28" t="str">
        <f>VLOOKUP(B494,辅助信息!E:K,7,FALSE)</f>
        <v>JWDDCD2025051000019</v>
      </c>
      <c r="E494" s="28" t="str">
        <f>VLOOKUP(F494,辅助信息!A:B,2,FALSE)</f>
        <v>盘螺</v>
      </c>
      <c r="F494" s="28" t="s">
        <v>49</v>
      </c>
      <c r="G494" s="24">
        <v>12</v>
      </c>
      <c r="H494" s="28" t="str">
        <f>_xlfn._xlws.FILTER('[1]2025年已发货'!$E:$E,'[1]2025年已发货'!$F:$F&amp;'[1]2025年已发货'!$C:$C&amp;'[1]2025年已发货'!$G:$G&amp;'[1]2025年已发货'!$H:$H=C494&amp;F494&amp;I494&amp;J494,"未发货")</f>
        <v>未发货</v>
      </c>
      <c r="I494" s="28" t="str">
        <f>VLOOKUP(B494,辅助信息!E:I,3,FALSE)</f>
        <v>(五冶钢构医学科学产业园建设项目房建二部-四标（5-4）)四川省南充市顺庆区搬罾街道学府大道二段</v>
      </c>
      <c r="J494" s="28" t="str">
        <f>VLOOKUP(B494,辅助信息!E:I,4,FALSE)</f>
        <v>安南</v>
      </c>
      <c r="K494" s="28">
        <f>VLOOKUP(J494,辅助信息!H:I,2,FALSE)</f>
        <v>19950525030</v>
      </c>
      <c r="L494" s="66"/>
      <c r="M494" s="79">
        <v>45706</v>
      </c>
      <c r="O494" s="49">
        <f ca="1" t="shared" si="10"/>
        <v>0</v>
      </c>
      <c r="P494" s="49">
        <f ca="1" t="shared" si="11"/>
        <v>244</v>
      </c>
      <c r="Q494" s="15" t="str">
        <f>VLOOKUP(B494,辅助信息!E:M,9,FALSE)</f>
        <v>ZTWM-CDGS-XS-2024-0248-五冶钢构-南充市医学院项目</v>
      </c>
      <c r="R494" s="15"/>
    </row>
    <row r="495" hidden="1" spans="2:18">
      <c r="B495" s="28" t="s">
        <v>88</v>
      </c>
      <c r="C495" s="58">
        <v>45705</v>
      </c>
      <c r="D495" s="28" t="str">
        <f>VLOOKUP(B495,辅助信息!E:K,7,FALSE)</f>
        <v>JWDDCD2025051000019</v>
      </c>
      <c r="E495" s="28" t="str">
        <f>VLOOKUP(F495,辅助信息!A:B,2,FALSE)</f>
        <v>盘螺</v>
      </c>
      <c r="F495" s="28" t="s">
        <v>40</v>
      </c>
      <c r="G495" s="24">
        <v>14</v>
      </c>
      <c r="H495" s="28" t="str">
        <f>_xlfn._xlws.FILTER('[1]2025年已发货'!$E:$E,'[1]2025年已发货'!$F:$F&amp;'[1]2025年已发货'!$C:$C&amp;'[1]2025年已发货'!$G:$G&amp;'[1]2025年已发货'!$H:$H=C495&amp;F495&amp;I495&amp;J495,"未发货")</f>
        <v>未发货</v>
      </c>
      <c r="I495" s="28" t="str">
        <f>VLOOKUP(B495,辅助信息!E:I,3,FALSE)</f>
        <v>(五冶钢构医学科学产业园建设项目房建二部-四标（5-4）)四川省南充市顺庆区搬罾街道学府大道二段</v>
      </c>
      <c r="J495" s="28" t="str">
        <f>VLOOKUP(B495,辅助信息!E:I,4,FALSE)</f>
        <v>安南</v>
      </c>
      <c r="K495" s="28">
        <f>VLOOKUP(J495,辅助信息!H:I,2,FALSE)</f>
        <v>19950525030</v>
      </c>
      <c r="L495" s="66"/>
      <c r="M495" s="79">
        <v>45706</v>
      </c>
      <c r="O495" s="49">
        <f ca="1" t="shared" si="10"/>
        <v>0</v>
      </c>
      <c r="P495" s="49">
        <f ca="1" t="shared" si="11"/>
        <v>244</v>
      </c>
      <c r="Q495" s="15" t="str">
        <f>VLOOKUP(B495,辅助信息!E:M,9,FALSE)</f>
        <v>ZTWM-CDGS-XS-2024-0248-五冶钢构-南充市医学院项目</v>
      </c>
      <c r="R495" s="15"/>
    </row>
    <row r="496" hidden="1" spans="2:18">
      <c r="B496" s="28" t="s">
        <v>88</v>
      </c>
      <c r="C496" s="58">
        <v>45705</v>
      </c>
      <c r="D496" s="28" t="str">
        <f>VLOOKUP(B496,辅助信息!E:K,7,FALSE)</f>
        <v>JWDDCD2025051000019</v>
      </c>
      <c r="E496" s="28" t="str">
        <f>VLOOKUP(F496,辅助信息!A:B,2,FALSE)</f>
        <v>螺纹钢</v>
      </c>
      <c r="F496" s="28" t="s">
        <v>30</v>
      </c>
      <c r="G496" s="24">
        <v>3</v>
      </c>
      <c r="H496" s="28" t="str">
        <f>_xlfn._xlws.FILTER('[1]2025年已发货'!$E:$E,'[1]2025年已发货'!$F:$F&amp;'[1]2025年已发货'!$C:$C&amp;'[1]2025年已发货'!$G:$G&amp;'[1]2025年已发货'!$H:$H=C496&amp;F496&amp;I496&amp;J496,"未发货")</f>
        <v>未发货</v>
      </c>
      <c r="I496" s="28" t="str">
        <f>VLOOKUP(B496,辅助信息!E:I,3,FALSE)</f>
        <v>(五冶钢构医学科学产业园建设项目房建二部-四标（5-4）)四川省南充市顺庆区搬罾街道学府大道二段</v>
      </c>
      <c r="J496" s="28" t="str">
        <f>VLOOKUP(B496,辅助信息!E:I,4,FALSE)</f>
        <v>安南</v>
      </c>
      <c r="K496" s="28">
        <f>VLOOKUP(J496,辅助信息!H:I,2,FALSE)</f>
        <v>19950525030</v>
      </c>
      <c r="L496" s="64"/>
      <c r="M496" s="79">
        <v>45706</v>
      </c>
      <c r="O496" s="49">
        <f ca="1" t="shared" si="10"/>
        <v>0</v>
      </c>
      <c r="P496" s="49">
        <f ca="1" t="shared" si="11"/>
        <v>244</v>
      </c>
      <c r="Q496" s="15" t="str">
        <f>VLOOKUP(B496,辅助信息!E:M,9,FALSE)</f>
        <v>ZTWM-CDGS-XS-2024-0248-五冶钢构-南充市医学院项目</v>
      </c>
      <c r="R496" s="15"/>
    </row>
    <row r="497" hidden="1" spans="2:18">
      <c r="B497" s="28" t="s">
        <v>60</v>
      </c>
      <c r="C497" s="58">
        <v>45705</v>
      </c>
      <c r="D497" s="28" t="str">
        <f>VLOOKUP(B497,辅助信息!E:K,7,FALSE)</f>
        <v>JWDDCD2025051000019</v>
      </c>
      <c r="E497" s="28" t="str">
        <f>VLOOKUP(F497,辅助信息!A:B,2,FALSE)</f>
        <v>螺纹钢</v>
      </c>
      <c r="F497" s="28" t="s">
        <v>27</v>
      </c>
      <c r="G497" s="24">
        <v>18</v>
      </c>
      <c r="H497" s="28">
        <f>_xlfn._xlws.FILTER('[1]2025年已发货'!$E:$E,'[1]2025年已发货'!$F:$F&amp;'[1]2025年已发货'!$C:$C&amp;'[1]2025年已发货'!$G:$G&amp;'[1]2025年已发货'!$H:$H=C497&amp;F497&amp;I497&amp;J497,"未发货")</f>
        <v>18</v>
      </c>
      <c r="I497" s="28" t="str">
        <f>VLOOKUP(B497,辅助信息!E:I,3,FALSE)</f>
        <v>(五冶钢构医学科学产业园建设项目房建二部-六标)四川省南充市顺庆区搬罾街道学府大道二段</v>
      </c>
      <c r="J497" s="28" t="str">
        <f>VLOOKUP(B497,辅助信息!E:I,4,FALSE)</f>
        <v>安南</v>
      </c>
      <c r="K497" s="28">
        <f>VLOOKUP(J497,辅助信息!H:I,2,FALSE)</f>
        <v>19950525030</v>
      </c>
      <c r="L497" s="31" t="str">
        <f>VLOOKUP(B497,辅助信息!E:J,6,FALSE)</f>
        <v>送货单：送货单位：南充思临新材料科技有限公司,收货单位：五冶集团川北(南充)建设有限公司,项目名称：南充医学科学产业园,送货车型13米,装货前联系收货人核实到场规格</v>
      </c>
      <c r="M497" s="79">
        <v>45706</v>
      </c>
      <c r="O497" s="49">
        <f ca="1" t="shared" si="10"/>
        <v>0</v>
      </c>
      <c r="P497" s="49">
        <f ca="1" t="shared" si="11"/>
        <v>244</v>
      </c>
      <c r="Q497" s="15" t="str">
        <f>VLOOKUP(B497,辅助信息!E:M,9,FALSE)</f>
        <v>ZTWM-CDGS-XS-2024-0248-五冶钢构-南充市医学院项目</v>
      </c>
      <c r="R497" s="15"/>
    </row>
    <row r="498" hidden="1" spans="2:18">
      <c r="B498" s="28" t="s">
        <v>60</v>
      </c>
      <c r="C498" s="58">
        <v>45705</v>
      </c>
      <c r="D498" s="28" t="str">
        <f>VLOOKUP(B498,辅助信息!E:K,7,FALSE)</f>
        <v>JWDDCD2025051000019</v>
      </c>
      <c r="E498" s="28" t="str">
        <f>VLOOKUP(F498,辅助信息!A:B,2,FALSE)</f>
        <v>螺纹钢</v>
      </c>
      <c r="F498" s="28" t="s">
        <v>32</v>
      </c>
      <c r="G498" s="24">
        <v>15</v>
      </c>
      <c r="H498" s="28">
        <f>_xlfn._xlws.FILTER('[1]2025年已发货'!$E:$E,'[1]2025年已发货'!$F:$F&amp;'[1]2025年已发货'!$C:$C&amp;'[1]2025年已发货'!$G:$G&amp;'[1]2025年已发货'!$H:$H=C498&amp;F498&amp;I498&amp;J498,"未发货")</f>
        <v>15</v>
      </c>
      <c r="I498" s="28" t="str">
        <f>VLOOKUP(B498,辅助信息!E:I,3,FALSE)</f>
        <v>(五冶钢构医学科学产业园建设项目房建二部-六标)四川省南充市顺庆区搬罾街道学府大道二段</v>
      </c>
      <c r="J498" s="28" t="str">
        <f>VLOOKUP(B498,辅助信息!E:I,4,FALSE)</f>
        <v>安南</v>
      </c>
      <c r="K498" s="28">
        <f>VLOOKUP(J498,辅助信息!H:I,2,FALSE)</f>
        <v>19950525030</v>
      </c>
      <c r="L498" s="66"/>
      <c r="M498" s="79">
        <v>45706</v>
      </c>
      <c r="O498" s="49">
        <f ca="1" t="shared" si="10"/>
        <v>0</v>
      </c>
      <c r="P498" s="49">
        <f ca="1" t="shared" si="11"/>
        <v>244</v>
      </c>
      <c r="Q498" s="15" t="str">
        <f>VLOOKUP(B498,辅助信息!E:M,9,FALSE)</f>
        <v>ZTWM-CDGS-XS-2024-0248-五冶钢构-南充市医学院项目</v>
      </c>
      <c r="R498" s="15"/>
    </row>
    <row r="499" hidden="1" spans="2:18">
      <c r="B499" s="28" t="s">
        <v>60</v>
      </c>
      <c r="C499" s="58">
        <v>45705</v>
      </c>
      <c r="D499" s="28" t="str">
        <f>VLOOKUP(B499,辅助信息!E:K,7,FALSE)</f>
        <v>JWDDCD2025051000019</v>
      </c>
      <c r="E499" s="28" t="str">
        <f>VLOOKUP(F499,辅助信息!A:B,2,FALSE)</f>
        <v>螺纹钢</v>
      </c>
      <c r="F499" s="28" t="s">
        <v>33</v>
      </c>
      <c r="G499" s="24">
        <v>2</v>
      </c>
      <c r="H499" s="28">
        <f>_xlfn._xlws.FILTER('[1]2025年已发货'!$E:$E,'[1]2025年已发货'!$F:$F&amp;'[1]2025年已发货'!$C:$C&amp;'[1]2025年已发货'!$G:$G&amp;'[1]2025年已发货'!$H:$H=C499&amp;F499&amp;I499&amp;J499,"未发货")</f>
        <v>3</v>
      </c>
      <c r="I499" s="28" t="str">
        <f>VLOOKUP(B499,辅助信息!E:I,3,FALSE)</f>
        <v>(五冶钢构医学科学产业园建设项目房建二部-六标)四川省南充市顺庆区搬罾街道学府大道二段</v>
      </c>
      <c r="J499" s="28" t="str">
        <f>VLOOKUP(B499,辅助信息!E:I,4,FALSE)</f>
        <v>安南</v>
      </c>
      <c r="K499" s="28">
        <f>VLOOKUP(J499,辅助信息!H:I,2,FALSE)</f>
        <v>19950525030</v>
      </c>
      <c r="L499" s="66"/>
      <c r="M499" s="79">
        <v>45706</v>
      </c>
      <c r="O499" s="49">
        <f ca="1" t="shared" si="10"/>
        <v>0</v>
      </c>
      <c r="P499" s="49">
        <f ca="1" t="shared" si="11"/>
        <v>244</v>
      </c>
      <c r="Q499" s="15" t="str">
        <f>VLOOKUP(B499,辅助信息!E:M,9,FALSE)</f>
        <v>ZTWM-CDGS-XS-2024-0248-五冶钢构-南充市医学院项目</v>
      </c>
      <c r="R499" s="15"/>
    </row>
    <row r="500" hidden="1" spans="2:18">
      <c r="B500" s="28" t="s">
        <v>60</v>
      </c>
      <c r="C500" s="58">
        <v>45705</v>
      </c>
      <c r="D500" s="28" t="str">
        <f>VLOOKUP(B500,辅助信息!E:K,7,FALSE)</f>
        <v>JWDDCD2025051000019</v>
      </c>
      <c r="E500" s="28" t="str">
        <f>VLOOKUP(F500,辅助信息!A:B,2,FALSE)</f>
        <v>螺纹钢</v>
      </c>
      <c r="F500" s="28" t="s">
        <v>18</v>
      </c>
      <c r="G500" s="24">
        <v>35</v>
      </c>
      <c r="H500" s="28">
        <f>_xlfn._xlws.FILTER('[1]2025年已发货'!$E:$E,'[1]2025年已发货'!$F:$F&amp;'[1]2025年已发货'!$C:$C&amp;'[1]2025年已发货'!$G:$G&amp;'[1]2025年已发货'!$H:$H=C500&amp;F500&amp;I500&amp;J500,"未发货")</f>
        <v>35</v>
      </c>
      <c r="I500" s="28" t="str">
        <f>VLOOKUP(B500,辅助信息!E:I,3,FALSE)</f>
        <v>(五冶钢构医学科学产业园建设项目房建二部-六标)四川省南充市顺庆区搬罾街道学府大道二段</v>
      </c>
      <c r="J500" s="28" t="str">
        <f>VLOOKUP(B500,辅助信息!E:I,4,FALSE)</f>
        <v>安南</v>
      </c>
      <c r="K500" s="28">
        <f>VLOOKUP(J500,辅助信息!H:I,2,FALSE)</f>
        <v>19950525030</v>
      </c>
      <c r="L500" s="64"/>
      <c r="M500" s="79">
        <v>45706</v>
      </c>
      <c r="O500" s="49">
        <f ca="1" t="shared" si="10"/>
        <v>0</v>
      </c>
      <c r="P500" s="49">
        <f ca="1" t="shared" si="11"/>
        <v>244</v>
      </c>
      <c r="Q500" s="15" t="str">
        <f>VLOOKUP(B500,辅助信息!E:M,9,FALSE)</f>
        <v>ZTWM-CDGS-XS-2024-0248-五冶钢构-南充市医学院项目</v>
      </c>
      <c r="R500" s="15"/>
    </row>
    <row r="501" hidden="1" spans="2:18">
      <c r="B501" s="28" t="s">
        <v>20</v>
      </c>
      <c r="C501" s="58">
        <v>45705</v>
      </c>
      <c r="D501" s="28" t="str">
        <f>VLOOKUP(B501,辅助信息!E:K,7,FALSE)</f>
        <v>JWDDCD2025051000019</v>
      </c>
      <c r="E501" s="28" t="str">
        <f>VLOOKUP(F501,辅助信息!A:B,2,FALSE)</f>
        <v>盘螺</v>
      </c>
      <c r="F501" s="28" t="s">
        <v>49</v>
      </c>
      <c r="G501" s="24">
        <v>10</v>
      </c>
      <c r="H501" s="28">
        <f>_xlfn._xlws.FILTER('[1]2025年已发货'!$E:$E,'[1]2025年已发货'!$F:$F&amp;'[1]2025年已发货'!$C:$C&amp;'[1]2025年已发货'!$G:$G&amp;'[1]2025年已发货'!$H:$H=C501&amp;F501&amp;I501&amp;J501,"未发货")</f>
        <v>10</v>
      </c>
      <c r="I501" s="28" t="str">
        <f>VLOOKUP(B501,辅助信息!E:I,3,FALSE)</f>
        <v>(五冶钢构医学科学产业园建设项目房建三部-一标（7-2）)四川省南充市顺庆区搬罾街道学府大道二段</v>
      </c>
      <c r="J501" s="28" t="str">
        <f>VLOOKUP(B501,辅助信息!E:I,4,FALSE)</f>
        <v>郑林</v>
      </c>
      <c r="K501" s="28">
        <f>VLOOKUP(J501,辅助信息!H:I,2,FALSE)</f>
        <v>18349955455</v>
      </c>
      <c r="L501" s="31" t="str">
        <f>VLOOKUP(B501,辅助信息!E:J,6,FALSE)</f>
        <v>送货单：送货单位：南充思临新材料科技有限公司,收货单位：五冶集团川北(南充)建设有限公司,项目名称：南充医学科学产业园,送货车型13米,装货前联系收货人核实到场规格</v>
      </c>
      <c r="M501" s="79">
        <v>45707</v>
      </c>
      <c r="N501" s="45"/>
      <c r="O501" s="49">
        <f ca="1" t="shared" si="10"/>
        <v>0</v>
      </c>
      <c r="P501" s="49">
        <f ca="1" t="shared" si="11"/>
        <v>243</v>
      </c>
      <c r="Q501" s="15" t="str">
        <f>VLOOKUP(B501,辅助信息!E:M,9,FALSE)</f>
        <v>ZTWM-CDGS-XS-2024-0248-五冶钢构-南充市医学院项目</v>
      </c>
      <c r="R501" s="15"/>
    </row>
    <row r="502" hidden="1" spans="2:18">
      <c r="B502" s="28" t="s">
        <v>20</v>
      </c>
      <c r="C502" s="58">
        <v>45705</v>
      </c>
      <c r="D502" s="28" t="str">
        <f>VLOOKUP(B502,辅助信息!E:K,7,FALSE)</f>
        <v>JWDDCD2025051000019</v>
      </c>
      <c r="E502" s="28" t="str">
        <f>VLOOKUP(F502,辅助信息!A:B,2,FALSE)</f>
        <v>盘螺</v>
      </c>
      <c r="F502" s="28" t="s">
        <v>40</v>
      </c>
      <c r="G502" s="24">
        <v>35</v>
      </c>
      <c r="H502" s="28">
        <f>_xlfn._xlws.FILTER('[1]2025年已发货'!$E:$E,'[1]2025年已发货'!$F:$F&amp;'[1]2025年已发货'!$C:$C&amp;'[1]2025年已发货'!$G:$G&amp;'[1]2025年已发货'!$H:$H=C502&amp;F502&amp;I502&amp;J502,"未发货")</f>
        <v>37.5</v>
      </c>
      <c r="I502" s="28" t="str">
        <f>VLOOKUP(B502,辅助信息!E:I,3,FALSE)</f>
        <v>(五冶钢构医学科学产业园建设项目房建三部-一标（7-2）)四川省南充市顺庆区搬罾街道学府大道二段</v>
      </c>
      <c r="J502" s="28" t="str">
        <f>VLOOKUP(B502,辅助信息!E:I,4,FALSE)</f>
        <v>郑林</v>
      </c>
      <c r="K502" s="28">
        <f>VLOOKUP(J502,辅助信息!H:I,2,FALSE)</f>
        <v>18349955455</v>
      </c>
      <c r="L502" s="66"/>
      <c r="M502" s="79">
        <v>45707</v>
      </c>
      <c r="N502" s="45"/>
      <c r="O502" s="49">
        <f ca="1" t="shared" si="10"/>
        <v>0</v>
      </c>
      <c r="P502" s="49">
        <f ca="1" t="shared" si="11"/>
        <v>243</v>
      </c>
      <c r="Q502" s="15" t="str">
        <f>VLOOKUP(B502,辅助信息!E:M,9,FALSE)</f>
        <v>ZTWM-CDGS-XS-2024-0248-五冶钢构-南充市医学院项目</v>
      </c>
      <c r="R502" s="15"/>
    </row>
    <row r="503" hidden="1" spans="2:18">
      <c r="B503" s="28" t="s">
        <v>20</v>
      </c>
      <c r="C503" s="58">
        <v>45705</v>
      </c>
      <c r="D503" s="28" t="str">
        <f>VLOOKUP(B503,辅助信息!E:K,7,FALSE)</f>
        <v>JWDDCD2025051000019</v>
      </c>
      <c r="E503" s="28" t="str">
        <f>VLOOKUP(F503,辅助信息!A:B,2,FALSE)</f>
        <v>盘螺</v>
      </c>
      <c r="F503" s="28" t="s">
        <v>41</v>
      </c>
      <c r="G503" s="24">
        <v>20</v>
      </c>
      <c r="H503" s="28">
        <f>_xlfn._xlws.FILTER('[1]2025年已发货'!$E:$E,'[1]2025年已发货'!$F:$F&amp;'[1]2025年已发货'!$C:$C&amp;'[1]2025年已发货'!$G:$G&amp;'[1]2025年已发货'!$H:$H=C503&amp;F503&amp;I503&amp;J503,"未发货")</f>
        <v>20</v>
      </c>
      <c r="I503" s="28" t="str">
        <f>VLOOKUP(B503,辅助信息!E:I,3,FALSE)</f>
        <v>(五冶钢构医学科学产业园建设项目房建三部-一标（7-2）)四川省南充市顺庆区搬罾街道学府大道二段</v>
      </c>
      <c r="J503" s="28" t="str">
        <f>VLOOKUP(B503,辅助信息!E:I,4,FALSE)</f>
        <v>郑林</v>
      </c>
      <c r="K503" s="28">
        <f>VLOOKUP(J503,辅助信息!H:I,2,FALSE)</f>
        <v>18349955455</v>
      </c>
      <c r="L503" s="66"/>
      <c r="M503" s="79">
        <v>45707</v>
      </c>
      <c r="N503" s="45"/>
      <c r="O503" s="49">
        <f ca="1" t="shared" si="10"/>
        <v>0</v>
      </c>
      <c r="P503" s="49">
        <f ca="1" t="shared" si="11"/>
        <v>243</v>
      </c>
      <c r="Q503" s="15" t="str">
        <f>VLOOKUP(B503,辅助信息!E:M,9,FALSE)</f>
        <v>ZTWM-CDGS-XS-2024-0248-五冶钢构-南充市医学院项目</v>
      </c>
      <c r="R503" s="15"/>
    </row>
    <row r="504" hidden="1" spans="2:18">
      <c r="B504" s="28" t="s">
        <v>20</v>
      </c>
      <c r="C504" s="58">
        <v>45705</v>
      </c>
      <c r="D504" s="28" t="str">
        <f>VLOOKUP(B504,辅助信息!E:K,7,FALSE)</f>
        <v>JWDDCD2025051000019</v>
      </c>
      <c r="E504" s="28" t="str">
        <f>VLOOKUP(F504,辅助信息!A:B,2,FALSE)</f>
        <v>盘螺</v>
      </c>
      <c r="F504" s="28" t="s">
        <v>26</v>
      </c>
      <c r="G504" s="24">
        <v>5</v>
      </c>
      <c r="H504" s="28">
        <f>_xlfn._xlws.FILTER('[1]2025年已发货'!$E:$E,'[1]2025年已发货'!$F:$F&amp;'[1]2025年已发货'!$C:$C&amp;'[1]2025年已发货'!$G:$G&amp;'[1]2025年已发货'!$H:$H=C504&amp;F504&amp;I504&amp;J504,"未发货")</f>
        <v>5</v>
      </c>
      <c r="I504" s="28" t="str">
        <f>VLOOKUP(B504,辅助信息!E:I,3,FALSE)</f>
        <v>(五冶钢构医学科学产业园建设项目房建三部-一标（7-2）)四川省南充市顺庆区搬罾街道学府大道二段</v>
      </c>
      <c r="J504" s="28" t="str">
        <f>VLOOKUP(B504,辅助信息!E:I,4,FALSE)</f>
        <v>郑林</v>
      </c>
      <c r="K504" s="28">
        <f>VLOOKUP(J504,辅助信息!H:I,2,FALSE)</f>
        <v>18349955455</v>
      </c>
      <c r="L504" s="64"/>
      <c r="M504" s="79">
        <v>45707</v>
      </c>
      <c r="N504" s="45"/>
      <c r="O504" s="49">
        <f ca="1" t="shared" si="10"/>
        <v>0</v>
      </c>
      <c r="P504" s="49">
        <f ca="1" t="shared" si="11"/>
        <v>243</v>
      </c>
      <c r="Q504" s="15" t="str">
        <f>VLOOKUP(B504,辅助信息!E:M,9,FALSE)</f>
        <v>ZTWM-CDGS-XS-2024-0248-五冶钢构-南充市医学院项目</v>
      </c>
      <c r="R504" s="15"/>
    </row>
    <row r="505" hidden="1" spans="2:18">
      <c r="B505" s="28" t="s">
        <v>89</v>
      </c>
      <c r="C505" s="58">
        <v>45705</v>
      </c>
      <c r="D505" s="28" t="str">
        <f>VLOOKUP(B505,辅助信息!E:K,7,FALSE)</f>
        <v>JWDDCD2025051000019</v>
      </c>
      <c r="E505" s="28" t="str">
        <f>VLOOKUP(F505,辅助信息!A:B,2,FALSE)</f>
        <v>螺纹钢</v>
      </c>
      <c r="F505" s="28" t="s">
        <v>32</v>
      </c>
      <c r="G505" s="24">
        <v>130</v>
      </c>
      <c r="H505" s="28">
        <f>_xlfn._xlws.FILTER('[1]2025年已发货'!$E:$E,'[1]2025年已发货'!$F:$F&amp;'[1]2025年已发货'!$C:$C&amp;'[1]2025年已发货'!$G:$G&amp;'[1]2025年已发货'!$H:$H=C505&amp;F505&amp;I505&amp;J505,"未发货")</f>
        <v>70</v>
      </c>
      <c r="I505" s="28" t="str">
        <f>VLOOKUP(B505,辅助信息!E:I,3,FALSE)</f>
        <v>(五冶钢构医学科学产业园建设项目房建三部-排洪渠)四川省南充市顺庆区搬罾街道学府大道二段</v>
      </c>
      <c r="J505" s="28" t="str">
        <f>VLOOKUP(B505,辅助信息!E:I,4,FALSE)</f>
        <v>郑林</v>
      </c>
      <c r="K505" s="28">
        <f>VLOOKUP(J505,辅助信息!H:I,2,FALSE)</f>
        <v>18349955455</v>
      </c>
      <c r="L505" s="31" t="str">
        <f>VLOOKUP(B505,辅助信息!E:J,6,FALSE)</f>
        <v>送货单：送货单位：南充思临新材料科技有限公司,收货单位：五冶集团川北(南充)建设有限公司,项目名称：南充医学科学产业园,送货车型13米,装货前联系收货人核实到场规格</v>
      </c>
      <c r="M505" s="79">
        <v>45708</v>
      </c>
      <c r="N505" s="45"/>
      <c r="O505" s="49">
        <f ca="1" t="shared" si="10"/>
        <v>0</v>
      </c>
      <c r="P505" s="49">
        <f ca="1" t="shared" si="11"/>
        <v>242</v>
      </c>
      <c r="Q505" s="15" t="str">
        <f>VLOOKUP(B505,辅助信息!E:M,9,FALSE)</f>
        <v>ZTWM-CDGS-XS-2024-0248-五冶钢构-南充市医学院项目</v>
      </c>
      <c r="R505" s="15"/>
    </row>
    <row r="506" hidden="1" spans="2:18">
      <c r="B506" s="28" t="s">
        <v>89</v>
      </c>
      <c r="C506" s="58">
        <v>45705</v>
      </c>
      <c r="D506" s="28" t="str">
        <f>VLOOKUP(B506,辅助信息!E:K,7,FALSE)</f>
        <v>JWDDCD2025051000019</v>
      </c>
      <c r="E506" s="28" t="str">
        <f>VLOOKUP(F506,辅助信息!A:B,2,FALSE)</f>
        <v>螺纹钢</v>
      </c>
      <c r="F506" s="28" t="s">
        <v>18</v>
      </c>
      <c r="G506" s="24">
        <v>200</v>
      </c>
      <c r="H506" s="28" t="str">
        <f>_xlfn._xlws.FILTER('[1]2025年已发货'!$E:$E,'[1]2025年已发货'!$F:$F&amp;'[1]2025年已发货'!$C:$C&amp;'[1]2025年已发货'!$G:$G&amp;'[1]2025年已发货'!$H:$H=C506&amp;F506&amp;I506&amp;J506,"未发货")</f>
        <v>未发货</v>
      </c>
      <c r="I506" s="28" t="str">
        <f>VLOOKUP(B506,辅助信息!E:I,3,FALSE)</f>
        <v>(五冶钢构医学科学产业园建设项目房建三部-排洪渠)四川省南充市顺庆区搬罾街道学府大道二段</v>
      </c>
      <c r="J506" s="28" t="str">
        <f>VLOOKUP(B506,辅助信息!E:I,4,FALSE)</f>
        <v>郑林</v>
      </c>
      <c r="K506" s="28">
        <f>VLOOKUP(J506,辅助信息!H:I,2,FALSE)</f>
        <v>18349955455</v>
      </c>
      <c r="L506" s="66"/>
      <c r="M506" s="79">
        <v>45708</v>
      </c>
      <c r="N506" s="45"/>
      <c r="O506" s="49">
        <f ca="1" t="shared" si="10"/>
        <v>0</v>
      </c>
      <c r="P506" s="49">
        <f ca="1" t="shared" si="11"/>
        <v>242</v>
      </c>
      <c r="Q506" s="15" t="str">
        <f>VLOOKUP(B506,辅助信息!E:M,9,FALSE)</f>
        <v>ZTWM-CDGS-XS-2024-0248-五冶钢构-南充市医学院项目</v>
      </c>
      <c r="R506" s="15"/>
    </row>
    <row r="507" hidden="1" spans="2:18">
      <c r="B507" s="28" t="s">
        <v>89</v>
      </c>
      <c r="C507" s="58">
        <v>45705</v>
      </c>
      <c r="D507" s="28" t="str">
        <f>VLOOKUP(B507,辅助信息!E:K,7,FALSE)</f>
        <v>JWDDCD2025051000019</v>
      </c>
      <c r="E507" s="28" t="str">
        <f>VLOOKUP(F507,辅助信息!A:B,2,FALSE)</f>
        <v>螺纹钢</v>
      </c>
      <c r="F507" s="28" t="s">
        <v>90</v>
      </c>
      <c r="G507" s="24">
        <v>70</v>
      </c>
      <c r="H507" s="28">
        <f>_xlfn._xlws.FILTER('[1]2025年已发货'!$E:$E,'[1]2025年已发货'!$F:$F&amp;'[1]2025年已发货'!$C:$C&amp;'[1]2025年已发货'!$G:$G&amp;'[1]2025年已发货'!$H:$H=C507&amp;F507&amp;I507&amp;J507,"未发货")</f>
        <v>70</v>
      </c>
      <c r="I507" s="28" t="str">
        <f>VLOOKUP(B507,辅助信息!E:I,3,FALSE)</f>
        <v>(五冶钢构医学科学产业园建设项目房建三部-排洪渠)四川省南充市顺庆区搬罾街道学府大道二段</v>
      </c>
      <c r="J507" s="28" t="str">
        <f>VLOOKUP(B507,辅助信息!E:I,4,FALSE)</f>
        <v>郑林</v>
      </c>
      <c r="K507" s="28">
        <f>VLOOKUP(J507,辅助信息!H:I,2,FALSE)</f>
        <v>18349955455</v>
      </c>
      <c r="L507" s="66"/>
      <c r="M507" s="79">
        <v>45708</v>
      </c>
      <c r="N507" s="45"/>
      <c r="O507" s="49">
        <f ca="1" t="shared" si="10"/>
        <v>0</v>
      </c>
      <c r="P507" s="49">
        <f ca="1" t="shared" si="11"/>
        <v>242</v>
      </c>
      <c r="Q507" s="15" t="str">
        <f>VLOOKUP(B507,辅助信息!E:M,9,FALSE)</f>
        <v>ZTWM-CDGS-XS-2024-0248-五冶钢构-南充市医学院项目</v>
      </c>
      <c r="R507" s="15"/>
    </row>
    <row r="508" hidden="1" spans="2:18">
      <c r="B508" s="28" t="s">
        <v>89</v>
      </c>
      <c r="C508" s="58">
        <v>45705</v>
      </c>
      <c r="D508" s="28" t="str">
        <f>VLOOKUP(B508,辅助信息!E:K,7,FALSE)</f>
        <v>JWDDCD2025051000019</v>
      </c>
      <c r="E508" s="28" t="str">
        <f>VLOOKUP(F508,辅助信息!A:B,2,FALSE)</f>
        <v>螺纹钢</v>
      </c>
      <c r="F508" s="28" t="s">
        <v>91</v>
      </c>
      <c r="G508" s="24">
        <v>200</v>
      </c>
      <c r="H508" s="28">
        <f>_xlfn._xlws.FILTER('[1]2025年已发货'!$E:$E,'[1]2025年已发货'!$F:$F&amp;'[1]2025年已发货'!$C:$C&amp;'[1]2025年已发货'!$G:$G&amp;'[1]2025年已发货'!$H:$H=C508&amp;F508&amp;I508&amp;J508,"未发货")</f>
        <v>105</v>
      </c>
      <c r="I508" s="28" t="str">
        <f>VLOOKUP(B508,辅助信息!E:I,3,FALSE)</f>
        <v>(五冶钢构医学科学产业园建设项目房建三部-排洪渠)四川省南充市顺庆区搬罾街道学府大道二段</v>
      </c>
      <c r="J508" s="28" t="str">
        <f>VLOOKUP(B508,辅助信息!E:I,4,FALSE)</f>
        <v>郑林</v>
      </c>
      <c r="K508" s="28">
        <f>VLOOKUP(J508,辅助信息!H:I,2,FALSE)</f>
        <v>18349955455</v>
      </c>
      <c r="L508" s="64"/>
      <c r="M508" s="79">
        <v>45708</v>
      </c>
      <c r="N508" s="45"/>
      <c r="O508" s="49">
        <f ca="1" t="shared" si="10"/>
        <v>0</v>
      </c>
      <c r="P508" s="49">
        <f ca="1" t="shared" si="11"/>
        <v>242</v>
      </c>
      <c r="Q508" s="15" t="str">
        <f>VLOOKUP(B508,辅助信息!E:M,9,FALSE)</f>
        <v>ZTWM-CDGS-XS-2024-0248-五冶钢构-南充市医学院项目</v>
      </c>
      <c r="R508" s="15"/>
    </row>
    <row r="509" hidden="1" spans="2:18">
      <c r="B509" s="28" t="s">
        <v>92</v>
      </c>
      <c r="C509" s="58">
        <v>45705</v>
      </c>
      <c r="D509" s="28" t="str">
        <f>VLOOKUP(B509,辅助信息!E:K,7,FALSE)</f>
        <v>JWDDCD2025051800046</v>
      </c>
      <c r="E509" s="28" t="str">
        <f>VLOOKUP(F509,辅助信息!A:B,2,FALSE)</f>
        <v>螺纹钢</v>
      </c>
      <c r="F509" s="28" t="s">
        <v>19</v>
      </c>
      <c r="G509" s="24">
        <v>3</v>
      </c>
      <c r="H509" s="28">
        <f>_xlfn._xlws.FILTER('[1]2025年已发货'!$E:$E,'[1]2025年已发货'!$F:$F&amp;'[1]2025年已发货'!$C:$C&amp;'[1]2025年已发货'!$G:$G&amp;'[1]2025年已发货'!$H:$H=C509&amp;F509&amp;I509&amp;J509,"未发货")</f>
        <v>3</v>
      </c>
      <c r="I509" s="28" t="str">
        <f>VLOOKUP(B509,辅助信息!E:I,3,FALSE)</f>
        <v>（华西萌海科创农业生态谷）成都市简阳市白金山水库</v>
      </c>
      <c r="J509" s="28" t="str">
        <f>VLOOKUP(B509,辅助信息!E:I,4,FALSE)</f>
        <v>石清国</v>
      </c>
      <c r="K509" s="28">
        <f>VLOOKUP(J509,辅助信息!H:I,2,FALSE)</f>
        <v>13458642015</v>
      </c>
      <c r="L509" s="31" t="str">
        <f>VLOOKUP(B509,辅助信息!E:J,6,FALSE)</f>
        <v>优先威钢,我方卸车,新老国标钢厂不加价可直发</v>
      </c>
      <c r="M509" s="79">
        <v>45708</v>
      </c>
      <c r="N509" s="45"/>
      <c r="O509" s="49">
        <f ca="1" t="shared" si="10"/>
        <v>0</v>
      </c>
      <c r="P509" s="49">
        <f ca="1" t="shared" si="11"/>
        <v>242</v>
      </c>
      <c r="Q509" s="15" t="str">
        <f>VLOOKUP(B509,辅助信息!E:M,9,FALSE)</f>
        <v>ZTWM-CDGS-XS-2024-0092-华西-萌海科创农业生态谷</v>
      </c>
      <c r="R509" s="15"/>
    </row>
    <row r="510" hidden="1" spans="2:18">
      <c r="B510" s="28" t="s">
        <v>92</v>
      </c>
      <c r="C510" s="58">
        <v>45705</v>
      </c>
      <c r="D510" s="28" t="str">
        <f>VLOOKUP(B510,辅助信息!E:K,7,FALSE)</f>
        <v>JWDDCD2025051800046</v>
      </c>
      <c r="E510" s="28" t="str">
        <f>VLOOKUP(F510,辅助信息!A:B,2,FALSE)</f>
        <v>螺纹钢</v>
      </c>
      <c r="F510" s="28" t="s">
        <v>32</v>
      </c>
      <c r="G510" s="24">
        <v>5</v>
      </c>
      <c r="H510" s="28">
        <f>_xlfn._xlws.FILTER('[1]2025年已发货'!$E:$E,'[1]2025年已发货'!$F:$F&amp;'[1]2025年已发货'!$C:$C&amp;'[1]2025年已发货'!$G:$G&amp;'[1]2025年已发货'!$H:$H=C510&amp;F510&amp;I510&amp;J510,"未发货")</f>
        <v>6</v>
      </c>
      <c r="I510" s="28" t="str">
        <f>VLOOKUP(B510,辅助信息!E:I,3,FALSE)</f>
        <v>（华西萌海科创农业生态谷）成都市简阳市白金山水库</v>
      </c>
      <c r="J510" s="28" t="str">
        <f>VLOOKUP(B510,辅助信息!E:I,4,FALSE)</f>
        <v>石清国</v>
      </c>
      <c r="K510" s="28">
        <f>VLOOKUP(J510,辅助信息!H:I,2,FALSE)</f>
        <v>13458642015</v>
      </c>
      <c r="L510" s="66"/>
      <c r="M510" s="79">
        <v>45708</v>
      </c>
      <c r="N510" s="45"/>
      <c r="O510" s="49">
        <f ca="1" t="shared" si="10"/>
        <v>0</v>
      </c>
      <c r="P510" s="49">
        <f ca="1" t="shared" si="11"/>
        <v>242</v>
      </c>
      <c r="Q510" s="15" t="str">
        <f>VLOOKUP(B510,辅助信息!E:M,9,FALSE)</f>
        <v>ZTWM-CDGS-XS-2024-0092-华西-萌海科创农业生态谷</v>
      </c>
      <c r="R510" s="15"/>
    </row>
    <row r="511" hidden="1" spans="2:18">
      <c r="B511" s="28" t="s">
        <v>92</v>
      </c>
      <c r="C511" s="58">
        <v>45705</v>
      </c>
      <c r="D511" s="28" t="str">
        <f>VLOOKUP(B511,辅助信息!E:K,7,FALSE)</f>
        <v>JWDDCD2025051800046</v>
      </c>
      <c r="E511" s="28" t="str">
        <f>VLOOKUP(F511,辅助信息!A:B,2,FALSE)</f>
        <v>螺纹钢</v>
      </c>
      <c r="F511" s="28" t="s">
        <v>28</v>
      </c>
      <c r="G511" s="24">
        <v>5</v>
      </c>
      <c r="H511" s="28">
        <f>_xlfn._xlws.FILTER('[1]2025年已发货'!$E:$E,'[1]2025年已发货'!$F:$F&amp;'[1]2025年已发货'!$C:$C&amp;'[1]2025年已发货'!$G:$G&amp;'[1]2025年已发货'!$H:$H=C511&amp;F511&amp;I511&amp;J511,"未发货")</f>
        <v>6</v>
      </c>
      <c r="I511" s="28" t="str">
        <f>VLOOKUP(B511,辅助信息!E:I,3,FALSE)</f>
        <v>（华西萌海科创农业生态谷）成都市简阳市白金山水库</v>
      </c>
      <c r="J511" s="28" t="str">
        <f>VLOOKUP(B511,辅助信息!E:I,4,FALSE)</f>
        <v>石清国</v>
      </c>
      <c r="K511" s="28">
        <f>VLOOKUP(J511,辅助信息!H:I,2,FALSE)</f>
        <v>13458642015</v>
      </c>
      <c r="L511" s="66"/>
      <c r="M511" s="79">
        <v>45708</v>
      </c>
      <c r="N511" s="45"/>
      <c r="O511" s="49">
        <f ca="1" t="shared" si="10"/>
        <v>0</v>
      </c>
      <c r="P511" s="49">
        <f ca="1" t="shared" si="11"/>
        <v>242</v>
      </c>
      <c r="Q511" s="15" t="str">
        <f>VLOOKUP(B511,辅助信息!E:M,9,FALSE)</f>
        <v>ZTWM-CDGS-XS-2024-0092-华西-萌海科创农业生态谷</v>
      </c>
      <c r="R511" s="15"/>
    </row>
    <row r="512" hidden="1" spans="2:18">
      <c r="B512" s="28" t="s">
        <v>92</v>
      </c>
      <c r="C512" s="58">
        <v>45705</v>
      </c>
      <c r="D512" s="28" t="str">
        <f>VLOOKUP(B512,辅助信息!E:K,7,FALSE)</f>
        <v>JWDDCD2025051800046</v>
      </c>
      <c r="E512" s="28" t="str">
        <f>VLOOKUP(F512,辅助信息!A:B,2,FALSE)</f>
        <v>螺纹钢</v>
      </c>
      <c r="F512" s="28" t="s">
        <v>66</v>
      </c>
      <c r="G512" s="24">
        <v>3</v>
      </c>
      <c r="H512" s="28">
        <f>_xlfn._xlws.FILTER('[1]2025年已发货'!$E:$E,'[1]2025年已发货'!$F:$F&amp;'[1]2025年已发货'!$C:$C&amp;'[1]2025年已发货'!$G:$G&amp;'[1]2025年已发货'!$H:$H=C512&amp;F512&amp;I512&amp;J512,"未发货")</f>
        <v>3</v>
      </c>
      <c r="I512" s="28" t="str">
        <f>VLOOKUP(B512,辅助信息!E:I,3,FALSE)</f>
        <v>（华西萌海科创农业生态谷）成都市简阳市白金山水库</v>
      </c>
      <c r="J512" s="28" t="str">
        <f>VLOOKUP(B512,辅助信息!E:I,4,FALSE)</f>
        <v>石清国</v>
      </c>
      <c r="K512" s="28">
        <f>VLOOKUP(J512,辅助信息!H:I,2,FALSE)</f>
        <v>13458642015</v>
      </c>
      <c r="L512" s="66"/>
      <c r="M512" s="79">
        <v>45708</v>
      </c>
      <c r="N512" s="45"/>
      <c r="O512" s="49">
        <f ca="1" t="shared" si="10"/>
        <v>0</v>
      </c>
      <c r="P512" s="49">
        <f ca="1" t="shared" si="11"/>
        <v>242</v>
      </c>
      <c r="Q512" s="15" t="str">
        <f>VLOOKUP(B512,辅助信息!E:M,9,FALSE)</f>
        <v>ZTWM-CDGS-XS-2024-0092-华西-萌海科创农业生态谷</v>
      </c>
      <c r="R512" s="15"/>
    </row>
    <row r="513" hidden="1" spans="2:18">
      <c r="B513" s="28" t="s">
        <v>92</v>
      </c>
      <c r="C513" s="58">
        <v>45705</v>
      </c>
      <c r="D513" s="28" t="str">
        <f>VLOOKUP(B513,辅助信息!E:K,7,FALSE)</f>
        <v>JWDDCD2025051800046</v>
      </c>
      <c r="E513" s="28" t="str">
        <f>VLOOKUP(F513,辅助信息!A:B,2,FALSE)</f>
        <v>螺纹钢</v>
      </c>
      <c r="F513" s="28" t="s">
        <v>58</v>
      </c>
      <c r="G513" s="24">
        <v>5</v>
      </c>
      <c r="H513" s="28">
        <f>_xlfn._xlws.FILTER('[1]2025年已发货'!$E:$E,'[1]2025年已发货'!$F:$F&amp;'[1]2025年已发货'!$C:$C&amp;'[1]2025年已发货'!$G:$G&amp;'[1]2025年已发货'!$H:$H=C513&amp;F513&amp;I513&amp;J513,"未发货")</f>
        <v>6</v>
      </c>
      <c r="I513" s="28" t="str">
        <f>VLOOKUP(B513,辅助信息!E:I,3,FALSE)</f>
        <v>（华西萌海科创农业生态谷）成都市简阳市白金山水库</v>
      </c>
      <c r="J513" s="28" t="str">
        <f>VLOOKUP(B513,辅助信息!E:I,4,FALSE)</f>
        <v>石清国</v>
      </c>
      <c r="K513" s="28">
        <f>VLOOKUP(J513,辅助信息!H:I,2,FALSE)</f>
        <v>13458642015</v>
      </c>
      <c r="L513" s="66"/>
      <c r="M513" s="79">
        <v>45708</v>
      </c>
      <c r="N513" s="45"/>
      <c r="O513" s="49">
        <f ca="1" t="shared" si="10"/>
        <v>0</v>
      </c>
      <c r="P513" s="49">
        <f ca="1" t="shared" si="11"/>
        <v>242</v>
      </c>
      <c r="Q513" s="15" t="str">
        <f>VLOOKUP(B513,辅助信息!E:M,9,FALSE)</f>
        <v>ZTWM-CDGS-XS-2024-0092-华西-萌海科创农业生态谷</v>
      </c>
      <c r="R513" s="15"/>
    </row>
    <row r="514" hidden="1" spans="2:18">
      <c r="B514" s="28" t="s">
        <v>92</v>
      </c>
      <c r="C514" s="58">
        <v>45705</v>
      </c>
      <c r="D514" s="28" t="str">
        <f>VLOOKUP(B514,辅助信息!E:K,7,FALSE)</f>
        <v>JWDDCD2025051800046</v>
      </c>
      <c r="E514" s="28" t="str">
        <f>VLOOKUP(F514,辅助信息!A:B,2,FALSE)</f>
        <v>螺纹钢</v>
      </c>
      <c r="F514" s="28" t="s">
        <v>46</v>
      </c>
      <c r="G514" s="24">
        <v>5</v>
      </c>
      <c r="H514" s="28">
        <f>_xlfn._xlws.FILTER('[1]2025年已发货'!$E:$E,'[1]2025年已发货'!$F:$F&amp;'[1]2025年已发货'!$C:$C&amp;'[1]2025年已发货'!$G:$G&amp;'[1]2025年已发货'!$H:$H=C514&amp;F514&amp;I514&amp;J514,"未发货")</f>
        <v>6</v>
      </c>
      <c r="I514" s="28" t="str">
        <f>VLOOKUP(B514,辅助信息!E:I,3,FALSE)</f>
        <v>（华西萌海科创农业生态谷）成都市简阳市白金山水库</v>
      </c>
      <c r="J514" s="28" t="str">
        <f>VLOOKUP(B514,辅助信息!E:I,4,FALSE)</f>
        <v>石清国</v>
      </c>
      <c r="K514" s="28">
        <f>VLOOKUP(J514,辅助信息!H:I,2,FALSE)</f>
        <v>13458642015</v>
      </c>
      <c r="L514" s="66"/>
      <c r="M514" s="79">
        <v>45708</v>
      </c>
      <c r="N514" s="45"/>
      <c r="O514" s="49">
        <f ca="1" t="shared" si="10"/>
        <v>0</v>
      </c>
      <c r="P514" s="49">
        <f ca="1" t="shared" si="11"/>
        <v>242</v>
      </c>
      <c r="Q514" s="15" t="str">
        <f>VLOOKUP(B514,辅助信息!E:M,9,FALSE)</f>
        <v>ZTWM-CDGS-XS-2024-0092-华西-萌海科创农业生态谷</v>
      </c>
      <c r="R514" s="15"/>
    </row>
    <row r="515" hidden="1" spans="2:18">
      <c r="B515" s="28" t="s">
        <v>92</v>
      </c>
      <c r="C515" s="58">
        <v>45705</v>
      </c>
      <c r="D515" s="28" t="str">
        <f>VLOOKUP(B515,辅助信息!E:K,7,FALSE)</f>
        <v>JWDDCD2025051800046</v>
      </c>
      <c r="E515" s="28" t="str">
        <f>VLOOKUP(F515,辅助信息!A:B,2,FALSE)</f>
        <v>螺纹钢</v>
      </c>
      <c r="F515" s="28" t="s">
        <v>22</v>
      </c>
      <c r="G515" s="24">
        <v>10</v>
      </c>
      <c r="H515" s="28">
        <f>_xlfn._xlws.FILTER('[1]2025年已发货'!$E:$E,'[1]2025年已发货'!$F:$F&amp;'[1]2025年已发货'!$C:$C&amp;'[1]2025年已发货'!$G:$G&amp;'[1]2025年已发货'!$H:$H=C515&amp;F515&amp;I515&amp;J515,"未发货")</f>
        <v>6</v>
      </c>
      <c r="I515" s="28" t="str">
        <f>VLOOKUP(B515,辅助信息!E:I,3,FALSE)</f>
        <v>（华西萌海科创农业生态谷）成都市简阳市白金山水库</v>
      </c>
      <c r="J515" s="28" t="str">
        <f>VLOOKUP(B515,辅助信息!E:I,4,FALSE)</f>
        <v>石清国</v>
      </c>
      <c r="K515" s="28">
        <f>VLOOKUP(J515,辅助信息!H:I,2,FALSE)</f>
        <v>13458642015</v>
      </c>
      <c r="L515" s="66"/>
      <c r="M515" s="79">
        <v>45708</v>
      </c>
      <c r="N515" s="45"/>
      <c r="O515" s="49">
        <f ca="1" t="shared" si="10"/>
        <v>0</v>
      </c>
      <c r="P515" s="49">
        <f ca="1" t="shared" si="11"/>
        <v>242</v>
      </c>
      <c r="Q515" s="15" t="str">
        <f>VLOOKUP(B515,辅助信息!E:M,9,FALSE)</f>
        <v>ZTWM-CDGS-XS-2024-0092-华西-萌海科创农业生态谷</v>
      </c>
      <c r="R515" s="15"/>
    </row>
    <row r="516" hidden="1" spans="2:18">
      <c r="B516" s="28" t="s">
        <v>48</v>
      </c>
      <c r="C516" s="58">
        <v>45705</v>
      </c>
      <c r="D516" s="28" t="str">
        <f>VLOOKUP(B516,辅助信息!E:K,7,FALSE)</f>
        <v>ZTWM-CDGS-YL-20240529-006</v>
      </c>
      <c r="E516" s="28" t="str">
        <f>VLOOKUP(F516,辅助信息!A:B,2,FALSE)</f>
        <v>盘螺</v>
      </c>
      <c r="F516" s="28" t="s">
        <v>40</v>
      </c>
      <c r="G516" s="24">
        <v>10</v>
      </c>
      <c r="H516" s="28" t="str">
        <f>_xlfn._xlws.FILTER('[1]2025年已发货'!$E:$E,'[1]2025年已发货'!$F:$F&amp;'[1]2025年已发货'!$C:$C&amp;'[1]2025年已发货'!$G:$G&amp;'[1]2025年已发货'!$H:$H=C516&amp;F516&amp;I516&amp;J516,"未发货")</f>
        <v>未发货</v>
      </c>
      <c r="I516" s="28" t="str">
        <f>VLOOKUP(B516,辅助信息!E:I,3,FALSE)</f>
        <v>(华西颐海-科创农业生态谷-1号钢筋房)成都市简阳市白金山水库</v>
      </c>
      <c r="J516" s="28" t="str">
        <f>VLOOKUP(B516,辅助信息!E:I,4,FALSE)</f>
        <v>石清国</v>
      </c>
      <c r="K516" s="28">
        <f>VLOOKUP(J516,辅助信息!H:I,2,FALSE)</f>
        <v>13458642015</v>
      </c>
      <c r="L516" s="66"/>
      <c r="M516" s="79">
        <v>45708</v>
      </c>
      <c r="N516" s="45"/>
      <c r="O516" s="49">
        <f ca="1" t="shared" si="10"/>
        <v>0</v>
      </c>
      <c r="P516" s="49">
        <f ca="1" t="shared" si="11"/>
        <v>242</v>
      </c>
      <c r="Q516" s="15" t="str">
        <f>VLOOKUP(B516,辅助信息!E:M,9,FALSE)</f>
        <v>ZTWM-CDGS-XS-2024-0093-华西-颐海科创农业生态谷</v>
      </c>
      <c r="R516" s="15"/>
    </row>
    <row r="517" hidden="1" spans="2:18">
      <c r="B517" s="28" t="s">
        <v>48</v>
      </c>
      <c r="C517" s="58">
        <v>45705</v>
      </c>
      <c r="D517" s="28" t="str">
        <f>VLOOKUP(B517,辅助信息!E:K,7,FALSE)</f>
        <v>ZTWM-CDGS-YL-20240529-006</v>
      </c>
      <c r="E517" s="28" t="str">
        <f>VLOOKUP(F517,辅助信息!A:B,2,FALSE)</f>
        <v>盘螺</v>
      </c>
      <c r="F517" s="28" t="s">
        <v>41</v>
      </c>
      <c r="G517" s="24">
        <v>10</v>
      </c>
      <c r="H517" s="28" t="str">
        <f>_xlfn._xlws.FILTER('[1]2025年已发货'!$E:$E,'[1]2025年已发货'!$F:$F&amp;'[1]2025年已发货'!$C:$C&amp;'[1]2025年已发货'!$G:$G&amp;'[1]2025年已发货'!$H:$H=C517&amp;F517&amp;I517&amp;J517,"未发货")</f>
        <v>未发货</v>
      </c>
      <c r="I517" s="28" t="str">
        <f>VLOOKUP(B517,辅助信息!E:I,3,FALSE)</f>
        <v>(华西颐海-科创农业生态谷-1号钢筋房)成都市简阳市白金山水库</v>
      </c>
      <c r="J517" s="28" t="str">
        <f>VLOOKUP(B517,辅助信息!E:I,4,FALSE)</f>
        <v>石清国</v>
      </c>
      <c r="K517" s="28">
        <f>VLOOKUP(J517,辅助信息!H:I,2,FALSE)</f>
        <v>13458642015</v>
      </c>
      <c r="L517" s="66"/>
      <c r="M517" s="79">
        <v>45708</v>
      </c>
      <c r="N517" s="45"/>
      <c r="O517" s="49">
        <f ca="1" t="shared" si="10"/>
        <v>0</v>
      </c>
      <c r="P517" s="49">
        <f ca="1" t="shared" si="11"/>
        <v>242</v>
      </c>
      <c r="Q517" s="15" t="str">
        <f>VLOOKUP(B517,辅助信息!E:M,9,FALSE)</f>
        <v>ZTWM-CDGS-XS-2024-0093-华西-颐海科创农业生态谷</v>
      </c>
      <c r="R517" s="15"/>
    </row>
    <row r="518" hidden="1" spans="2:18">
      <c r="B518" s="28" t="s">
        <v>48</v>
      </c>
      <c r="C518" s="58">
        <v>45705</v>
      </c>
      <c r="D518" s="28" t="str">
        <f>VLOOKUP(B518,辅助信息!E:K,7,FALSE)</f>
        <v>ZTWM-CDGS-YL-20240529-006</v>
      </c>
      <c r="E518" s="28" t="str">
        <f>VLOOKUP(F518,辅助信息!A:B,2,FALSE)</f>
        <v>螺纹钢</v>
      </c>
      <c r="F518" s="28" t="s">
        <v>66</v>
      </c>
      <c r="G518" s="24">
        <v>12</v>
      </c>
      <c r="H518" s="28" t="str">
        <f>_xlfn._xlws.FILTER('[1]2025年已发货'!$E:$E,'[1]2025年已发货'!$F:$F&amp;'[1]2025年已发货'!$C:$C&amp;'[1]2025年已发货'!$G:$G&amp;'[1]2025年已发货'!$H:$H=C518&amp;F518&amp;I518&amp;J518,"未发货")</f>
        <v>未发货</v>
      </c>
      <c r="I518" s="28" t="str">
        <f>VLOOKUP(B518,辅助信息!E:I,3,FALSE)</f>
        <v>(华西颐海-科创农业生态谷-1号钢筋房)成都市简阳市白金山水库</v>
      </c>
      <c r="J518" s="28" t="str">
        <f>VLOOKUP(B518,辅助信息!E:I,4,FALSE)</f>
        <v>石清国</v>
      </c>
      <c r="K518" s="28">
        <f>VLOOKUP(J518,辅助信息!H:I,2,FALSE)</f>
        <v>13458642015</v>
      </c>
      <c r="L518" s="66"/>
      <c r="M518" s="79">
        <v>45708</v>
      </c>
      <c r="N518" s="45"/>
      <c r="O518" s="49">
        <f ca="1" t="shared" si="10"/>
        <v>0</v>
      </c>
      <c r="P518" s="49">
        <f ca="1" t="shared" si="11"/>
        <v>242</v>
      </c>
      <c r="Q518" s="15" t="str">
        <f>VLOOKUP(B518,辅助信息!E:M,9,FALSE)</f>
        <v>ZTWM-CDGS-XS-2024-0093-华西-颐海科创农业生态谷</v>
      </c>
      <c r="R518" s="15"/>
    </row>
    <row r="519" hidden="1" spans="2:18">
      <c r="B519" s="28" t="s">
        <v>48</v>
      </c>
      <c r="C519" s="58">
        <v>45705</v>
      </c>
      <c r="D519" s="28" t="str">
        <f>VLOOKUP(B519,辅助信息!E:K,7,FALSE)</f>
        <v>ZTWM-CDGS-YL-20240529-006</v>
      </c>
      <c r="E519" s="28" t="str">
        <f>VLOOKUP(F519,辅助信息!A:B,2,FALSE)</f>
        <v>螺纹钢</v>
      </c>
      <c r="F519" s="28" t="s">
        <v>22</v>
      </c>
      <c r="G519" s="24">
        <v>6</v>
      </c>
      <c r="H519" s="28" t="str">
        <f>_xlfn._xlws.FILTER('[1]2025年已发货'!$E:$E,'[1]2025年已发货'!$F:$F&amp;'[1]2025年已发货'!$C:$C&amp;'[1]2025年已发货'!$G:$G&amp;'[1]2025年已发货'!$H:$H=C519&amp;F519&amp;I519&amp;J519,"未发货")</f>
        <v>未发货</v>
      </c>
      <c r="I519" s="28" t="str">
        <f>VLOOKUP(B519,辅助信息!E:I,3,FALSE)</f>
        <v>(华西颐海-科创农业生态谷-1号钢筋房)成都市简阳市白金山水库</v>
      </c>
      <c r="J519" s="28" t="str">
        <f>VLOOKUP(B519,辅助信息!E:I,4,FALSE)</f>
        <v>石清国</v>
      </c>
      <c r="K519" s="28">
        <f>VLOOKUP(J519,辅助信息!H:I,2,FALSE)</f>
        <v>13458642015</v>
      </c>
      <c r="L519" s="64"/>
      <c r="M519" s="79">
        <v>45708</v>
      </c>
      <c r="N519" s="45"/>
      <c r="O519" s="49">
        <f ca="1" t="shared" si="10"/>
        <v>0</v>
      </c>
      <c r="P519" s="49">
        <f ca="1" t="shared" si="11"/>
        <v>242</v>
      </c>
      <c r="Q519" s="15" t="str">
        <f>VLOOKUP(B519,辅助信息!E:M,9,FALSE)</f>
        <v>ZTWM-CDGS-XS-2024-0093-华西-颐海科创农业生态谷</v>
      </c>
      <c r="R519" s="15"/>
    </row>
    <row r="520" hidden="1" spans="1:18">
      <c r="A520" s="15"/>
      <c r="B520" s="28" t="s">
        <v>80</v>
      </c>
      <c r="C520" s="58">
        <v>45706</v>
      </c>
      <c r="D520" s="28" t="e">
        <f>VLOOKUP(B520,辅助信息!E:K,7,FALSE)</f>
        <v>#N/A</v>
      </c>
      <c r="E520" s="28" t="str">
        <f>VLOOKUP(F520,辅助信息!A:B,2,FALSE)</f>
        <v>盘螺</v>
      </c>
      <c r="F520" s="28" t="s">
        <v>49</v>
      </c>
      <c r="G520" s="28">
        <v>7.5</v>
      </c>
      <c r="H520" s="28" t="e">
        <f>_xlfn._xlws.FILTER('[1]2025年已发货'!$E:$E,'[1]2025年已发货'!$F:$F&amp;'[1]2025年已发货'!$C:$C&amp;'[1]2025年已发货'!$G:$G&amp;'[1]2025年已发货'!$H:$H=C520&amp;F520&amp;I520&amp;J520,"未发货")</f>
        <v>#N/A</v>
      </c>
      <c r="I520" s="28" t="e">
        <f>VLOOKUP(B520,辅助信息!E:I,3,FALSE)</f>
        <v>#N/A</v>
      </c>
      <c r="J520" s="28" t="e">
        <f>VLOOKUP(B520,辅助信息!E:I,4,FALSE)</f>
        <v>#N/A</v>
      </c>
      <c r="K520" s="28" t="e">
        <f>VLOOKUP(J520,辅助信息!H:I,2,FALSE)</f>
        <v>#N/A</v>
      </c>
      <c r="L520" s="28" t="e">
        <f>VLOOKUP(B520,辅助信息!E:J,6,FALSE)</f>
        <v>#N/A</v>
      </c>
      <c r="M520" s="82">
        <v>45703</v>
      </c>
      <c r="N520" s="82"/>
      <c r="O520" s="15">
        <f ca="1" t="shared" si="10"/>
        <v>0</v>
      </c>
      <c r="P520" s="15">
        <f ca="1" t="shared" si="11"/>
        <v>247</v>
      </c>
      <c r="Q520" s="15" t="e">
        <f>VLOOKUP(B520,辅助信息!E:M,9,FALSE)</f>
        <v>#N/A</v>
      </c>
      <c r="R520" s="15"/>
    </row>
    <row r="521" hidden="1" spans="1:18">
      <c r="A521" s="15"/>
      <c r="B521" s="28" t="s">
        <v>80</v>
      </c>
      <c r="C521" s="58">
        <v>45706</v>
      </c>
      <c r="D521" s="28" t="e">
        <f>VLOOKUP(B521,辅助信息!E:K,7,FALSE)</f>
        <v>#N/A</v>
      </c>
      <c r="E521" s="28" t="str">
        <f>VLOOKUP(F521,辅助信息!A:B,2,FALSE)</f>
        <v>盘螺</v>
      </c>
      <c r="F521" s="28" t="s">
        <v>40</v>
      </c>
      <c r="G521" s="28">
        <v>15</v>
      </c>
      <c r="H521" s="28" t="e">
        <f>_xlfn._xlws.FILTER('[1]2025年已发货'!$E:$E,'[1]2025年已发货'!$F:$F&amp;'[1]2025年已发货'!$C:$C&amp;'[1]2025年已发货'!$G:$G&amp;'[1]2025年已发货'!$H:$H=C521&amp;F521&amp;I521&amp;J521,"未发货")</f>
        <v>#N/A</v>
      </c>
      <c r="I521" s="28" t="e">
        <f>VLOOKUP(B521,辅助信息!E:I,3,FALSE)</f>
        <v>#N/A</v>
      </c>
      <c r="J521" s="28" t="e">
        <f>VLOOKUP(B521,辅助信息!E:I,4,FALSE)</f>
        <v>#N/A</v>
      </c>
      <c r="K521" s="28" t="e">
        <f>VLOOKUP(J521,辅助信息!H:I,2,FALSE)</f>
        <v>#N/A</v>
      </c>
      <c r="L521" s="66"/>
      <c r="M521" s="82">
        <v>45703</v>
      </c>
      <c r="N521" s="82"/>
      <c r="O521" s="15">
        <f ca="1" t="shared" si="10"/>
        <v>0</v>
      </c>
      <c r="P521" s="15">
        <f ca="1" t="shared" si="11"/>
        <v>247</v>
      </c>
      <c r="Q521" s="15" t="e">
        <f>VLOOKUP(B521,辅助信息!E:M,9,FALSE)</f>
        <v>#N/A</v>
      </c>
      <c r="R521" s="15"/>
    </row>
    <row r="522" hidden="1" spans="1:18">
      <c r="A522" s="15"/>
      <c r="B522" s="28" t="s">
        <v>80</v>
      </c>
      <c r="C522" s="58">
        <v>45706</v>
      </c>
      <c r="D522" s="28" t="e">
        <f>VLOOKUP(B522,辅助信息!E:K,7,FALSE)</f>
        <v>#N/A</v>
      </c>
      <c r="E522" s="28" t="str">
        <f>VLOOKUP(F522,辅助信息!A:B,2,FALSE)</f>
        <v>螺纹钢</v>
      </c>
      <c r="F522" s="28" t="s">
        <v>27</v>
      </c>
      <c r="G522" s="28">
        <v>5</v>
      </c>
      <c r="H522" s="28" t="e">
        <f>_xlfn._xlws.FILTER('[1]2025年已发货'!$E:$E,'[1]2025年已发货'!$F:$F&amp;'[1]2025年已发货'!$C:$C&amp;'[1]2025年已发货'!$G:$G&amp;'[1]2025年已发货'!$H:$H=C522&amp;F522&amp;I522&amp;J522,"未发货")</f>
        <v>#N/A</v>
      </c>
      <c r="I522" s="28" t="e">
        <f>VLOOKUP(B522,辅助信息!E:I,3,FALSE)</f>
        <v>#N/A</v>
      </c>
      <c r="J522" s="28" t="e">
        <f>VLOOKUP(B522,辅助信息!E:I,4,FALSE)</f>
        <v>#N/A</v>
      </c>
      <c r="K522" s="28" t="e">
        <f>VLOOKUP(J522,辅助信息!H:I,2,FALSE)</f>
        <v>#N/A</v>
      </c>
      <c r="L522" s="66"/>
      <c r="M522" s="82">
        <v>45703</v>
      </c>
      <c r="N522" s="82"/>
      <c r="O522" s="15">
        <f ca="1" t="shared" si="10"/>
        <v>0</v>
      </c>
      <c r="P522" s="15">
        <f ca="1" t="shared" si="11"/>
        <v>247</v>
      </c>
      <c r="Q522" s="15"/>
      <c r="R522" s="15"/>
    </row>
    <row r="523" hidden="1" spans="1:18">
      <c r="A523" s="15"/>
      <c r="B523" s="28" t="s">
        <v>80</v>
      </c>
      <c r="C523" s="58">
        <v>45706</v>
      </c>
      <c r="D523" s="28" t="e">
        <f>VLOOKUP(B523,辅助信息!E:K,7,FALSE)</f>
        <v>#N/A</v>
      </c>
      <c r="E523" s="28" t="str">
        <f>VLOOKUP(F523,辅助信息!A:B,2,FALSE)</f>
        <v>螺纹钢</v>
      </c>
      <c r="F523" s="28" t="s">
        <v>32</v>
      </c>
      <c r="G523" s="28">
        <v>7</v>
      </c>
      <c r="H523" s="28" t="e">
        <f>_xlfn._xlws.FILTER('[1]2025年已发货'!$E:$E,'[1]2025年已发货'!$F:$F&amp;'[1]2025年已发货'!$C:$C&amp;'[1]2025年已发货'!$G:$G&amp;'[1]2025年已发货'!$H:$H=C523&amp;F523&amp;I523&amp;J523,"未发货")</f>
        <v>#N/A</v>
      </c>
      <c r="I523" s="28" t="e">
        <f>VLOOKUP(B523,辅助信息!E:I,3,FALSE)</f>
        <v>#N/A</v>
      </c>
      <c r="J523" s="28" t="e">
        <f>VLOOKUP(B523,辅助信息!E:I,4,FALSE)</f>
        <v>#N/A</v>
      </c>
      <c r="K523" s="28" t="e">
        <f>VLOOKUP(J523,辅助信息!H:I,2,FALSE)</f>
        <v>#N/A</v>
      </c>
      <c r="L523" s="64"/>
      <c r="M523" s="82">
        <v>45703</v>
      </c>
      <c r="N523" s="82"/>
      <c r="O523" s="15">
        <f ca="1" t="shared" si="10"/>
        <v>0</v>
      </c>
      <c r="P523" s="15">
        <f ca="1" t="shared" si="11"/>
        <v>247</v>
      </c>
      <c r="Q523" s="15"/>
      <c r="R523" s="15"/>
    </row>
    <row r="524" hidden="1" spans="1:18">
      <c r="A524" s="15"/>
      <c r="B524" s="28" t="s">
        <v>29</v>
      </c>
      <c r="C524" s="58">
        <v>45706</v>
      </c>
      <c r="D524" s="28" t="str">
        <f>VLOOKUP(B524,辅助信息!E:K,7,FALSE)</f>
        <v>JWDDCD2024102400111</v>
      </c>
      <c r="E524" s="28" t="str">
        <f>VLOOKUP(F524,辅助信息!A:B,2,FALSE)</f>
        <v>螺纹钢</v>
      </c>
      <c r="F524" s="28" t="s">
        <v>27</v>
      </c>
      <c r="G524" s="28">
        <v>15</v>
      </c>
      <c r="H524" s="28" t="str">
        <f>_xlfn._xlws.FILTER('[1]2025年已发货'!$E:$E,'[1]2025年已发货'!$F:$F&amp;'[1]2025年已发货'!$C:$C&amp;'[1]2025年已发货'!$G:$G&amp;'[1]2025年已发货'!$H:$H=C524&amp;F524&amp;I524&amp;J524,"未发货")</f>
        <v>未发货</v>
      </c>
      <c r="I524" s="28" t="str">
        <f>VLOOKUP(B524,辅助信息!E:I,3,FALSE)</f>
        <v>（五冶达州国道542项目-二工区黄家湾隧道工段）四川省达州市达川区赵固镇黄家坡</v>
      </c>
      <c r="J524" s="28" t="str">
        <f>VLOOKUP(B524,辅助信息!E:I,4,FALSE)</f>
        <v>罗永方</v>
      </c>
      <c r="K524" s="28">
        <f>VLOOKUP(J524,辅助信息!H:I,2,FALSE)</f>
        <v>13551450899</v>
      </c>
      <c r="L524" s="28" t="str">
        <f>VLOOKUP(B524,辅助信息!E:J,6,FALSE)</f>
        <v>五冶建设送货单,4份材质书,送货车型9.6米,装货前联系收货人核实到场规格,没提前告知进场规格现场不给予接收</v>
      </c>
      <c r="M524" s="82">
        <v>45705</v>
      </c>
      <c r="N524" s="15"/>
      <c r="O524" s="15">
        <f ca="1" t="shared" si="10"/>
        <v>0</v>
      </c>
      <c r="P524" s="15">
        <f ca="1" t="shared" si="11"/>
        <v>245</v>
      </c>
      <c r="Q524" s="15" t="str">
        <f>VLOOKUP(B524,辅助信息!E:M,9,FALSE)</f>
        <v>ZTWM-CDGS-XS-2024-0181-五冶天府-国道542项目（二批次）</v>
      </c>
      <c r="R524" s="15"/>
    </row>
    <row r="525" hidden="1" spans="1:18">
      <c r="A525" s="15"/>
      <c r="B525" s="28" t="s">
        <v>29</v>
      </c>
      <c r="C525" s="58">
        <v>45706</v>
      </c>
      <c r="D525" s="28" t="str">
        <f>VLOOKUP(B525,辅助信息!E:K,7,FALSE)</f>
        <v>JWDDCD2024102400111</v>
      </c>
      <c r="E525" s="28" t="str">
        <f>VLOOKUP(F525,辅助信息!A:B,2,FALSE)</f>
        <v>螺纹钢</v>
      </c>
      <c r="F525" s="28" t="s">
        <v>32</v>
      </c>
      <c r="G525" s="28">
        <v>20</v>
      </c>
      <c r="H525" s="28" t="str">
        <f>_xlfn._xlws.FILTER('[1]2025年已发货'!$E:$E,'[1]2025年已发货'!$F:$F&amp;'[1]2025年已发货'!$C:$C&amp;'[1]2025年已发货'!$G:$G&amp;'[1]2025年已发货'!$H:$H=C525&amp;F525&amp;I525&amp;J525,"未发货")</f>
        <v>未发货</v>
      </c>
      <c r="I525" s="28" t="str">
        <f>VLOOKUP(B525,辅助信息!E:I,3,FALSE)</f>
        <v>（五冶达州国道542项目-二工区黄家湾隧道工段）四川省达州市达川区赵固镇黄家坡</v>
      </c>
      <c r="J525" s="28" t="str">
        <f>VLOOKUP(B525,辅助信息!E:I,4,FALSE)</f>
        <v>罗永方</v>
      </c>
      <c r="K525" s="28">
        <f>VLOOKUP(J525,辅助信息!H:I,2,FALSE)</f>
        <v>13551450899</v>
      </c>
      <c r="L525" s="66"/>
      <c r="M525" s="82">
        <v>45705</v>
      </c>
      <c r="N525" s="15"/>
      <c r="O525" s="15">
        <f ca="1" t="shared" si="10"/>
        <v>0</v>
      </c>
      <c r="P525" s="15">
        <f ca="1" t="shared" si="11"/>
        <v>245</v>
      </c>
      <c r="Q525" s="15" t="str">
        <f>VLOOKUP(B525,辅助信息!E:M,9,FALSE)</f>
        <v>ZTWM-CDGS-XS-2024-0181-五冶天府-国道542项目（二批次）</v>
      </c>
      <c r="R525" s="15"/>
    </row>
    <row r="526" hidden="1" spans="1:18">
      <c r="A526" s="15"/>
      <c r="B526" s="28" t="s">
        <v>29</v>
      </c>
      <c r="C526" s="58">
        <v>45706</v>
      </c>
      <c r="D526" s="28" t="str">
        <f>VLOOKUP(B526,辅助信息!E:K,7,FALSE)</f>
        <v>JWDDCD2024102400111</v>
      </c>
      <c r="E526" s="28" t="str">
        <f>VLOOKUP(F526,辅助信息!A:B,2,FALSE)</f>
        <v>螺纹钢</v>
      </c>
      <c r="F526" s="28" t="s">
        <v>30</v>
      </c>
      <c r="G526" s="28">
        <v>35</v>
      </c>
      <c r="H526" s="28" t="str">
        <f>_xlfn._xlws.FILTER('[1]2025年已发货'!$E:$E,'[1]2025年已发货'!$F:$F&amp;'[1]2025年已发货'!$C:$C&amp;'[1]2025年已发货'!$G:$G&amp;'[1]2025年已发货'!$H:$H=C526&amp;F526&amp;I526&amp;J526,"未发货")</f>
        <v>未发货</v>
      </c>
      <c r="I526" s="28" t="str">
        <f>VLOOKUP(B526,辅助信息!E:I,3,FALSE)</f>
        <v>（五冶达州国道542项目-二工区黄家湾隧道工段）四川省达州市达川区赵固镇黄家坡</v>
      </c>
      <c r="J526" s="28" t="str">
        <f>VLOOKUP(B526,辅助信息!E:I,4,FALSE)</f>
        <v>罗永方</v>
      </c>
      <c r="K526" s="28">
        <f>VLOOKUP(J526,辅助信息!H:I,2,FALSE)</f>
        <v>13551450899</v>
      </c>
      <c r="L526" s="64"/>
      <c r="M526" s="82">
        <v>45705</v>
      </c>
      <c r="N526" s="15"/>
      <c r="O526" s="15">
        <f ca="1" t="shared" si="10"/>
        <v>0</v>
      </c>
      <c r="P526" s="15">
        <f ca="1" t="shared" si="11"/>
        <v>245</v>
      </c>
      <c r="Q526" s="15" t="str">
        <f>VLOOKUP(B526,辅助信息!E:M,9,FALSE)</f>
        <v>ZTWM-CDGS-XS-2024-0181-五冶天府-国道542项目（二批次）</v>
      </c>
      <c r="R526" s="15"/>
    </row>
    <row r="527" hidden="1" spans="1:18">
      <c r="A527" s="15" t="s">
        <v>93</v>
      </c>
      <c r="B527" s="28" t="s">
        <v>78</v>
      </c>
      <c r="C527" s="58">
        <v>45706</v>
      </c>
      <c r="D527" s="28" t="str">
        <f>VLOOKUP(B527,辅助信息!E:K,7,FALSE)</f>
        <v>JWDDCD2024102400111</v>
      </c>
      <c r="E527" s="28" t="str">
        <f>VLOOKUP(F527,辅助信息!A:B,2,FALSE)</f>
        <v>螺纹钢</v>
      </c>
      <c r="F527" s="28" t="s">
        <v>33</v>
      </c>
      <c r="G527" s="84">
        <v>35</v>
      </c>
      <c r="H527" s="28" t="str">
        <f>_xlfn._xlws.FILTER('[1]2025年已发货'!$E:$E,'[1]2025年已发货'!$F:$F&amp;'[1]2025年已发货'!$C:$C&amp;'[1]2025年已发货'!$G:$G&amp;'[1]2025年已发货'!$H:$H=C527&amp;F527&amp;I527&amp;J527,"未发货")</f>
        <v>未发货</v>
      </c>
      <c r="I527" s="28" t="str">
        <f>VLOOKUP(B527,辅助信息!E:I,3,FALSE)</f>
        <v>（五冶达州国道542项目-二工区巴河特大桥工段-4号墩）达州市达川区桥湾镇陈余村</v>
      </c>
      <c r="J527" s="28" t="str">
        <f>VLOOKUP(B527,辅助信息!E:I,4,FALSE)</f>
        <v>谭福中</v>
      </c>
      <c r="K527" s="28">
        <f>VLOOKUP(J527,辅助信息!H:I,2,FALSE)</f>
        <v>15828538619</v>
      </c>
      <c r="L527" s="28" t="str">
        <f>VLOOKUP(B527,辅助信息!E:J,6,FALSE)</f>
        <v>五冶建设送货单,4份材质书,送货车型9.6米,装货前联系收货人核实到场规格,没提前告知进场规格现场不给予接收</v>
      </c>
      <c r="M527" s="82">
        <v>45705</v>
      </c>
      <c r="N527" s="15"/>
      <c r="O527" s="15">
        <f ca="1" t="shared" si="10"/>
        <v>0</v>
      </c>
      <c r="P527" s="15">
        <f ca="1" t="shared" si="11"/>
        <v>245</v>
      </c>
      <c r="Q527" s="15" t="str">
        <f>VLOOKUP(B527,辅助信息!E:M,9,FALSE)</f>
        <v>ZTWM-CDGS-XS-2024-0181-五冶天府-国道542项目（二批次）</v>
      </c>
      <c r="R527" s="15"/>
    </row>
    <row r="528" hidden="1" spans="1:18">
      <c r="A528" s="15"/>
      <c r="B528" s="28" t="s">
        <v>69</v>
      </c>
      <c r="C528" s="58">
        <v>45706</v>
      </c>
      <c r="D528" s="28" t="str">
        <f>VLOOKUP(B528,辅助信息!E:K,7,FALSE)</f>
        <v>JWDDCD2025052800131</v>
      </c>
      <c r="E528" s="28" t="str">
        <f>VLOOKUP(F528,辅助信息!A:B,2,FALSE)</f>
        <v>螺纹钢</v>
      </c>
      <c r="F528" s="28" t="s">
        <v>21</v>
      </c>
      <c r="G528" s="28">
        <v>30</v>
      </c>
      <c r="H528" s="28" t="str">
        <f>_xlfn._xlws.FILTER('[1]2025年已发货'!$E:$E,'[1]2025年已发货'!$F:$F&amp;'[1]2025年已发货'!$C:$C&amp;'[1]2025年已发货'!$G:$G&amp;'[1]2025年已发货'!$H:$H=C528&amp;F528&amp;I528&amp;J528,"未发货")</f>
        <v>未发货</v>
      </c>
      <c r="I528" s="28" t="str">
        <f>VLOOKUP(B528,辅助信息!E:I,3,FALSE)</f>
        <v>（商投建工达州中医药科技园-4工区-2号楼）达州市通川区达州中医药职业学院犀牛大道北段</v>
      </c>
      <c r="J528" s="28" t="str">
        <f>VLOOKUP(B528,辅助信息!E:I,4,FALSE)</f>
        <v>张扬</v>
      </c>
      <c r="K528" s="28">
        <f>VLOOKUP(J528,辅助信息!H:I,2,FALSE)</f>
        <v>18381904567</v>
      </c>
      <c r="L528" s="28"/>
      <c r="M528" s="82">
        <v>45704</v>
      </c>
      <c r="N528" s="15"/>
      <c r="O528" s="15">
        <f ca="1" t="shared" si="10"/>
        <v>0</v>
      </c>
      <c r="P528" s="15">
        <f ca="1" t="shared" si="11"/>
        <v>246</v>
      </c>
      <c r="Q528" s="15" t="str">
        <f>VLOOKUP(B528,辅助信息!E:M,9,FALSE)</f>
        <v>ZTWM-CDGS-XS-2024-0134-商投建工达州中医药科技成果示范园项目</v>
      </c>
      <c r="R528" s="15"/>
    </row>
    <row r="529" s="15" customFormat="1" hidden="1" spans="2:17">
      <c r="B529" s="28" t="s">
        <v>84</v>
      </c>
      <c r="C529" s="58">
        <v>45706</v>
      </c>
      <c r="D529" s="28" t="str">
        <f>VLOOKUP(B529,辅助信息!E:K,7,FALSE)</f>
        <v>JWDDCD2024102400111</v>
      </c>
      <c r="E529" s="28" t="str">
        <f>VLOOKUP(F529,辅助信息!A:B,2,FALSE)</f>
        <v>螺纹钢</v>
      </c>
      <c r="F529" s="28" t="s">
        <v>27</v>
      </c>
      <c r="G529" s="28">
        <v>8</v>
      </c>
      <c r="H529" s="28" t="str">
        <f>_xlfn._xlws.FILTER('[1]2025年已发货'!$E:$E,'[1]2025年已发货'!$F:$F&amp;'[1]2025年已发货'!$C:$C&amp;'[1]2025年已发货'!$G:$G&amp;'[1]2025年已发货'!$H:$H=C529&amp;F529&amp;I529&amp;J529,"未发货")</f>
        <v>未发货</v>
      </c>
      <c r="I529" s="28" t="str">
        <f>VLOOKUP(B529,辅助信息!E:I,3,FALSE)</f>
        <v>（五冶达州国道542项目-一工区路基一工段）四川省达州市达川区石梯火车站盖板加工点</v>
      </c>
      <c r="J529" s="28" t="str">
        <f>VLOOKUP(B529,辅助信息!E:I,4,FALSE)</f>
        <v>郑松</v>
      </c>
      <c r="K529" s="28">
        <f>VLOOKUP(J529,辅助信息!H:I,2,FALSE)</f>
        <v>13527304849</v>
      </c>
      <c r="L529" s="28" t="str">
        <f>VLOOKUP(B529,辅助信息!E:J,6,FALSE)</f>
        <v>五冶建设送货单,送货车型13米,装货前联系收货人核实到场规格,没提前告知进场规格现场不给予接收</v>
      </c>
      <c r="M529" s="82">
        <v>45705</v>
      </c>
      <c r="O529" s="15">
        <f ca="1" t="shared" si="10"/>
        <v>0</v>
      </c>
      <c r="P529" s="15">
        <f ca="1" t="shared" si="11"/>
        <v>245</v>
      </c>
      <c r="Q529" s="15" t="str">
        <f>VLOOKUP(B529,辅助信息!E:M,9,FALSE)</f>
        <v>ZTWM-CDGS-XS-2024-0181-五冶天府-国道542项目（二批次）</v>
      </c>
    </row>
    <row r="530" s="15" customFormat="1" hidden="1" spans="2:17">
      <c r="B530" s="28" t="s">
        <v>84</v>
      </c>
      <c r="C530" s="58">
        <v>45706</v>
      </c>
      <c r="D530" s="28" t="str">
        <f>VLOOKUP(B530,辅助信息!E:K,7,FALSE)</f>
        <v>JWDDCD2024102400111</v>
      </c>
      <c r="E530" s="28" t="str">
        <f>VLOOKUP(F530,辅助信息!A:B,2,FALSE)</f>
        <v>螺纹钢</v>
      </c>
      <c r="F530" s="28" t="s">
        <v>33</v>
      </c>
      <c r="G530" s="28">
        <v>8</v>
      </c>
      <c r="H530" s="28" t="str">
        <f>_xlfn._xlws.FILTER('[1]2025年已发货'!$E:$E,'[1]2025年已发货'!$F:$F&amp;'[1]2025年已发货'!$C:$C&amp;'[1]2025年已发货'!$G:$G&amp;'[1]2025年已发货'!$H:$H=C530&amp;F530&amp;I530&amp;J530,"未发货")</f>
        <v>未发货</v>
      </c>
      <c r="I530" s="28" t="str">
        <f>VLOOKUP(B530,辅助信息!E:I,3,FALSE)</f>
        <v>（五冶达州国道542项目-一工区路基一工段）四川省达州市达川区石梯火车站盖板加工点</v>
      </c>
      <c r="J530" s="28" t="str">
        <f>VLOOKUP(B530,辅助信息!E:I,4,FALSE)</f>
        <v>郑松</v>
      </c>
      <c r="K530" s="28">
        <f>VLOOKUP(J530,辅助信息!H:I,2,FALSE)</f>
        <v>13527304849</v>
      </c>
      <c r="L530" s="66"/>
      <c r="M530" s="82">
        <v>45705</v>
      </c>
      <c r="O530" s="15">
        <f ca="1" t="shared" ref="O530:O593" si="12">IF(OR(M530="",N530&lt;&gt;""),"",MAX(M530-TODAY(),0))</f>
        <v>0</v>
      </c>
      <c r="P530" s="15">
        <f ca="1">IF(M530="","",IF(N530&lt;&gt;"",MAX(N530-M530,0),IF(TODAY()&gt;M530,TODAY()-M530,0)))</f>
        <v>245</v>
      </c>
      <c r="Q530" s="15" t="str">
        <f>VLOOKUP(B530,辅助信息!E:M,9,FALSE)</f>
        <v>ZTWM-CDGS-XS-2024-0181-五冶天府-国道542项目（二批次）</v>
      </c>
    </row>
    <row r="531" s="15" customFormat="1" hidden="1" spans="2:17">
      <c r="B531" s="28" t="s">
        <v>84</v>
      </c>
      <c r="C531" s="58">
        <v>45706</v>
      </c>
      <c r="D531" s="28" t="str">
        <f>VLOOKUP(B531,辅助信息!E:K,7,FALSE)</f>
        <v>JWDDCD2024102400111</v>
      </c>
      <c r="E531" s="28" t="str">
        <f>VLOOKUP(F531,辅助信息!A:B,2,FALSE)</f>
        <v>螺纹钢</v>
      </c>
      <c r="F531" s="28" t="s">
        <v>18</v>
      </c>
      <c r="G531" s="28">
        <v>12</v>
      </c>
      <c r="H531" s="28" t="str">
        <f>_xlfn._xlws.FILTER('[1]2025年已发货'!$E:$E,'[1]2025年已发货'!$F:$F&amp;'[1]2025年已发货'!$C:$C&amp;'[1]2025年已发货'!$G:$G&amp;'[1]2025年已发货'!$H:$H=C531&amp;F531&amp;I531&amp;J531,"未发货")</f>
        <v>未发货</v>
      </c>
      <c r="I531" s="28" t="str">
        <f>VLOOKUP(B531,辅助信息!E:I,3,FALSE)</f>
        <v>（五冶达州国道542项目-一工区路基一工段）四川省达州市达川区石梯火车站盖板加工点</v>
      </c>
      <c r="J531" s="28" t="str">
        <f>VLOOKUP(B531,辅助信息!E:I,4,FALSE)</f>
        <v>郑松</v>
      </c>
      <c r="K531" s="28">
        <f>VLOOKUP(J531,辅助信息!H:I,2,FALSE)</f>
        <v>13527304849</v>
      </c>
      <c r="L531" s="64"/>
      <c r="M531" s="82">
        <v>45705</v>
      </c>
      <c r="O531" s="15">
        <f ca="1" t="shared" si="12"/>
        <v>0</v>
      </c>
      <c r="P531" s="15">
        <v>3</v>
      </c>
      <c r="Q531" s="15" t="str">
        <f>VLOOKUP(B531,辅助信息!E:M,9,FALSE)</f>
        <v>ZTWM-CDGS-XS-2024-0181-五冶天府-国道542项目（二批次）</v>
      </c>
    </row>
    <row r="532" s="15" customFormat="1" hidden="1" spans="1:17">
      <c r="A532" s="15" t="s">
        <v>93</v>
      </c>
      <c r="B532" s="28" t="s">
        <v>75</v>
      </c>
      <c r="C532" s="58">
        <v>45706</v>
      </c>
      <c r="D532" s="28" t="str">
        <f>VLOOKUP(B532,辅助信息!E:K,7,FALSE)</f>
        <v>JWDDCD2024102400111</v>
      </c>
      <c r="E532" s="28" t="str">
        <f>VLOOKUP(F532,辅助信息!A:B,2,FALSE)</f>
        <v>螺纹钢</v>
      </c>
      <c r="F532" s="28" t="s">
        <v>65</v>
      </c>
      <c r="G532" s="28">
        <v>35</v>
      </c>
      <c r="H532" s="28" t="str">
        <f>_xlfn._xlws.FILTER('[1]2025年已发货'!$E:$E,'[1]2025年已发货'!$F:$F&amp;'[1]2025年已发货'!$C:$C&amp;'[1]2025年已发货'!$G:$G&amp;'[1]2025年已发货'!$H:$H=C532&amp;F532&amp;I532&amp;J532,"未发货")</f>
        <v>未发货</v>
      </c>
      <c r="I532" s="28" t="str">
        <f>VLOOKUP(B532,辅助信息!E:I,3,FALSE)</f>
        <v>（五冶达州国道542项目-一工区桥梁一工段）四川省达州市四川省达州市达川区石桥镇武寨村</v>
      </c>
      <c r="J532" s="28" t="str">
        <f>VLOOKUP(B532,辅助信息!E:I,4,FALSE)</f>
        <v>杨勇</v>
      </c>
      <c r="K532" s="28">
        <f>VLOOKUP(J532,辅助信息!H:I,2,FALSE)</f>
        <v>18398563998</v>
      </c>
      <c r="L532" s="28" t="str">
        <f>VLOOKUP(B532,辅助信息!E:J,6,FALSE)</f>
        <v>五冶建设送货单,送货车型13米,装货前联系收货人核实到场规格,没提前告知进场规格现场不给予接收</v>
      </c>
      <c r="M532" s="82">
        <v>45709</v>
      </c>
      <c r="O532" s="15">
        <f ca="1" t="shared" si="12"/>
        <v>0</v>
      </c>
      <c r="P532" s="15">
        <f ca="1" t="shared" ref="P532:P570" si="13">IF(M532="","",IF(N532&lt;&gt;"",MAX(N532-M532,0),IF(TODAY()&gt;M532,TODAY()-M532,0)))</f>
        <v>241</v>
      </c>
      <c r="Q532" s="15" t="str">
        <f>VLOOKUP(B532,辅助信息!E:M,9,FALSE)</f>
        <v>ZTWM-CDGS-XS-2024-0181-五冶天府-国道542项目（二批次）</v>
      </c>
    </row>
    <row r="533" s="15" customFormat="1" hidden="1" spans="2:17">
      <c r="B533" s="28" t="s">
        <v>87</v>
      </c>
      <c r="C533" s="58">
        <v>45706</v>
      </c>
      <c r="D533" s="28" t="str">
        <f>VLOOKUP(B533,辅助信息!E:K,7,FALSE)</f>
        <v>JWDDCD2024102400111</v>
      </c>
      <c r="E533" s="28" t="str">
        <f>VLOOKUP(F533,辅助信息!A:B,2,FALSE)</f>
        <v>螺纹钢</v>
      </c>
      <c r="F533" s="28" t="s">
        <v>27</v>
      </c>
      <c r="G533" s="28">
        <v>8</v>
      </c>
      <c r="H533" s="28" t="str">
        <f>_xlfn._xlws.FILTER('[1]2025年已发货'!$E:$E,'[1]2025年已发货'!$F:$F&amp;'[1]2025年已发货'!$C:$C&amp;'[1]2025年已发货'!$G:$G&amp;'[1]2025年已发货'!$H:$H=C533&amp;F533&amp;I533&amp;J533,"未发货")</f>
        <v>未发货</v>
      </c>
      <c r="I533" s="28" t="str">
        <f>VLOOKUP(B533,辅助信息!E:I,3,FALSE)</f>
        <v>（五冶达州国道542项目-一工区桥梁二工段）四川省达州市达川区达川区石梯镇石成村</v>
      </c>
      <c r="J533" s="28" t="str">
        <f>VLOOKUP(B533,辅助信息!E:I,4,FALSE)</f>
        <v>夏树彬</v>
      </c>
      <c r="K533" s="28">
        <f>VLOOKUP(J533,辅助信息!H:I,2,FALSE)</f>
        <v>13518183653</v>
      </c>
      <c r="L533" s="28" t="str">
        <f>VLOOKUP(B533,辅助信息!E:J,6,FALSE)</f>
        <v>五冶建设送货单,送货车型9.6米,装货前联系收货人核实到场规格,没提前告知进场规格现场不给予接收</v>
      </c>
      <c r="M533" s="82">
        <v>45706</v>
      </c>
      <c r="O533" s="15">
        <f ca="1" t="shared" si="12"/>
        <v>0</v>
      </c>
      <c r="P533" s="15">
        <f ca="1" t="shared" si="13"/>
        <v>244</v>
      </c>
      <c r="Q533" s="15" t="str">
        <f>VLOOKUP(B533,辅助信息!E:M,9,FALSE)</f>
        <v>ZTWM-CDGS-XS-2024-0181-五冶天府-国道542项目（二批次）</v>
      </c>
    </row>
    <row r="534" s="15" customFormat="1" hidden="1" spans="2:17">
      <c r="B534" s="28" t="s">
        <v>87</v>
      </c>
      <c r="C534" s="58">
        <v>45706</v>
      </c>
      <c r="D534" s="28" t="str">
        <f>VLOOKUP(B534,辅助信息!E:K,7,FALSE)</f>
        <v>JWDDCD2024102400111</v>
      </c>
      <c r="E534" s="28" t="str">
        <f>VLOOKUP(F534,辅助信息!A:B,2,FALSE)</f>
        <v>螺纹钢</v>
      </c>
      <c r="F534" s="28" t="s">
        <v>65</v>
      </c>
      <c r="G534" s="28">
        <v>27</v>
      </c>
      <c r="H534" s="28" t="str">
        <f>_xlfn._xlws.FILTER('[1]2025年已发货'!$E:$E,'[1]2025年已发货'!$F:$F&amp;'[1]2025年已发货'!$C:$C&amp;'[1]2025年已发货'!$G:$G&amp;'[1]2025年已发货'!$H:$H=C534&amp;F534&amp;I534&amp;J534,"未发货")</f>
        <v>未发货</v>
      </c>
      <c r="I534" s="28" t="str">
        <f>VLOOKUP(B534,辅助信息!E:I,3,FALSE)</f>
        <v>（五冶达州国道542项目-一工区桥梁二工段）四川省达州市达川区达川区石梯镇石成村</v>
      </c>
      <c r="J534" s="28" t="str">
        <f>VLOOKUP(B534,辅助信息!E:I,4,FALSE)</f>
        <v>夏树彬</v>
      </c>
      <c r="K534" s="28">
        <f>VLOOKUP(J534,辅助信息!H:I,2,FALSE)</f>
        <v>13518183653</v>
      </c>
      <c r="L534" s="64"/>
      <c r="M534" s="82">
        <v>45706</v>
      </c>
      <c r="O534" s="15">
        <f ca="1" t="shared" si="12"/>
        <v>0</v>
      </c>
      <c r="P534" s="15">
        <f ca="1" t="shared" si="13"/>
        <v>244</v>
      </c>
      <c r="Q534" s="15" t="str">
        <f>VLOOKUP(B534,辅助信息!E:M,9,FALSE)</f>
        <v>ZTWM-CDGS-XS-2024-0181-五冶天府-国道542项目（二批次）</v>
      </c>
    </row>
    <row r="535" s="15" customFormat="1" hidden="1" spans="2:17">
      <c r="B535" s="28" t="s">
        <v>74</v>
      </c>
      <c r="C535" s="58">
        <v>45706</v>
      </c>
      <c r="D535" s="28" t="str">
        <f>VLOOKUP(B535,辅助信息!E:K,7,FALSE)</f>
        <v>JWDDCD2024102400111</v>
      </c>
      <c r="E535" s="28" t="str">
        <f>VLOOKUP(F535,辅助信息!A:B,2,FALSE)</f>
        <v>螺纹钢</v>
      </c>
      <c r="F535" s="28" t="s">
        <v>19</v>
      </c>
      <c r="G535" s="28">
        <v>12</v>
      </c>
      <c r="H535" s="28" t="str">
        <f>_xlfn._xlws.FILTER('[1]2025年已发货'!$E:$E,'[1]2025年已发货'!$F:$F&amp;'[1]2025年已发货'!$C:$C&amp;'[1]2025年已发货'!$G:$G&amp;'[1]2025年已发货'!$H:$H=C535&amp;F535&amp;I535&amp;J535,"未发货")</f>
        <v>未发货</v>
      </c>
      <c r="I535" s="28" t="str">
        <f>VLOOKUP(B535,辅助信息!E:I,3,FALSE)</f>
        <v>（五冶达州国道542项目-桥梁4标）四川省达州市达川区大堰镇双井村</v>
      </c>
      <c r="J535" s="28" t="str">
        <f>VLOOKUP(B535,辅助信息!E:I,4,FALSE)</f>
        <v>吴志强</v>
      </c>
      <c r="K535" s="28">
        <f>VLOOKUP(J535,辅助信息!H:I,2,FALSE)</f>
        <v>18820030907</v>
      </c>
      <c r="L535" s="28" t="str">
        <f>VLOOKUP(B535,辅助信息!E:J,6,FALSE)</f>
        <v>五冶建设送货单,送货车型13米,装货前联系收货人核实到场规格,没提前告知进场规格现场不给予接收</v>
      </c>
      <c r="M535" s="82">
        <v>45711</v>
      </c>
      <c r="O535" s="15">
        <f ca="1" t="shared" si="12"/>
        <v>0</v>
      </c>
      <c r="P535" s="15">
        <f ca="1" t="shared" si="13"/>
        <v>239</v>
      </c>
      <c r="Q535" s="15" t="str">
        <f>VLOOKUP(B535,辅助信息!E:M,9,FALSE)</f>
        <v>ZTWM-CDGS-XS-2024-0181-五冶天府-国道542项目（二批次）</v>
      </c>
    </row>
    <row r="536" s="15" customFormat="1" hidden="1" spans="2:17">
      <c r="B536" s="28" t="s">
        <v>74</v>
      </c>
      <c r="C536" s="58">
        <v>45706</v>
      </c>
      <c r="D536" s="28" t="str">
        <f>VLOOKUP(B536,辅助信息!E:K,7,FALSE)</f>
        <v>JWDDCD2024102400111</v>
      </c>
      <c r="E536" s="28" t="str">
        <f>VLOOKUP(F536,辅助信息!A:B,2,FALSE)</f>
        <v>螺纹钢</v>
      </c>
      <c r="F536" s="28" t="s">
        <v>33</v>
      </c>
      <c r="G536" s="28">
        <v>12</v>
      </c>
      <c r="H536" s="28" t="str">
        <f>_xlfn._xlws.FILTER('[1]2025年已发货'!$E:$E,'[1]2025年已发货'!$F:$F&amp;'[1]2025年已发货'!$C:$C&amp;'[1]2025年已发货'!$G:$G&amp;'[1]2025年已发货'!$H:$H=C536&amp;F536&amp;I536&amp;J536,"未发货")</f>
        <v>未发货</v>
      </c>
      <c r="I536" s="28" t="str">
        <f>VLOOKUP(B536,辅助信息!E:I,3,FALSE)</f>
        <v>（五冶达州国道542项目-桥梁4标）四川省达州市达川区大堰镇双井村</v>
      </c>
      <c r="J536" s="28" t="str">
        <f>VLOOKUP(B536,辅助信息!E:I,4,FALSE)</f>
        <v>吴志强</v>
      </c>
      <c r="K536" s="28">
        <f>VLOOKUP(J536,辅助信息!H:I,2,FALSE)</f>
        <v>18820030907</v>
      </c>
      <c r="L536" s="66"/>
      <c r="M536" s="82">
        <v>45711</v>
      </c>
      <c r="O536" s="15">
        <f ca="1" t="shared" si="12"/>
        <v>0</v>
      </c>
      <c r="P536" s="15">
        <f ca="1" t="shared" si="13"/>
        <v>239</v>
      </c>
      <c r="Q536" s="15" t="str">
        <f>VLOOKUP(B536,辅助信息!E:M,9,FALSE)</f>
        <v>ZTWM-CDGS-XS-2024-0181-五冶天府-国道542项目（二批次）</v>
      </c>
    </row>
    <row r="537" s="15" customFormat="1" hidden="1" spans="2:17">
      <c r="B537" s="28" t="s">
        <v>74</v>
      </c>
      <c r="C537" s="58">
        <v>45706</v>
      </c>
      <c r="D537" s="28" t="str">
        <f>VLOOKUP(B537,辅助信息!E:K,7,FALSE)</f>
        <v>JWDDCD2024102400111</v>
      </c>
      <c r="E537" s="28" t="str">
        <f>VLOOKUP(F537,辅助信息!A:B,2,FALSE)</f>
        <v>螺纹钢</v>
      </c>
      <c r="F537" s="28" t="s">
        <v>28</v>
      </c>
      <c r="G537" s="28">
        <v>12</v>
      </c>
      <c r="H537" s="28" t="str">
        <f>_xlfn._xlws.FILTER('[1]2025年已发货'!$E:$E,'[1]2025年已发货'!$F:$F&amp;'[1]2025年已发货'!$C:$C&amp;'[1]2025年已发货'!$G:$G&amp;'[1]2025年已发货'!$H:$H=C537&amp;F537&amp;I537&amp;J537,"未发货")</f>
        <v>未发货</v>
      </c>
      <c r="I537" s="28" t="str">
        <f>VLOOKUP(B537,辅助信息!E:I,3,FALSE)</f>
        <v>（五冶达州国道542项目-桥梁4标）四川省达州市达川区大堰镇双井村</v>
      </c>
      <c r="J537" s="28" t="str">
        <f>VLOOKUP(B537,辅助信息!E:I,4,FALSE)</f>
        <v>吴志强</v>
      </c>
      <c r="K537" s="28">
        <f>VLOOKUP(J537,辅助信息!H:I,2,FALSE)</f>
        <v>18820030907</v>
      </c>
      <c r="L537" s="66"/>
      <c r="M537" s="82">
        <v>45711</v>
      </c>
      <c r="O537" s="15">
        <f ca="1" t="shared" si="12"/>
        <v>0</v>
      </c>
      <c r="P537" s="15">
        <f ca="1" t="shared" si="13"/>
        <v>239</v>
      </c>
      <c r="Q537" s="15" t="str">
        <f>VLOOKUP(B537,辅助信息!E:M,9,FALSE)</f>
        <v>ZTWM-CDGS-XS-2024-0181-五冶天府-国道542项目（二批次）</v>
      </c>
    </row>
    <row r="538" s="15" customFormat="1" hidden="1" spans="2:17">
      <c r="B538" s="28" t="s">
        <v>74</v>
      </c>
      <c r="C538" s="58">
        <v>45706</v>
      </c>
      <c r="D538" s="28" t="str">
        <f>VLOOKUP(B538,辅助信息!E:K,7,FALSE)</f>
        <v>JWDDCD2024102400111</v>
      </c>
      <c r="E538" s="28" t="str">
        <f>VLOOKUP(F538,辅助信息!A:B,2,FALSE)</f>
        <v>螺纹钢</v>
      </c>
      <c r="F538" s="28" t="s">
        <v>18</v>
      </c>
      <c r="G538" s="28">
        <v>3</v>
      </c>
      <c r="H538" s="28" t="str">
        <f>_xlfn._xlws.FILTER('[1]2025年已发货'!$E:$E,'[1]2025年已发货'!$F:$F&amp;'[1]2025年已发货'!$C:$C&amp;'[1]2025年已发货'!$G:$G&amp;'[1]2025年已发货'!$H:$H=C538&amp;F538&amp;I538&amp;J538,"未发货")</f>
        <v>未发货</v>
      </c>
      <c r="I538" s="28" t="str">
        <f>VLOOKUP(B538,辅助信息!E:I,3,FALSE)</f>
        <v>（五冶达州国道542项目-桥梁4标）四川省达州市达川区大堰镇双井村</v>
      </c>
      <c r="J538" s="28" t="str">
        <f>VLOOKUP(B538,辅助信息!E:I,4,FALSE)</f>
        <v>吴志强</v>
      </c>
      <c r="K538" s="28">
        <f>VLOOKUP(J538,辅助信息!H:I,2,FALSE)</f>
        <v>18820030907</v>
      </c>
      <c r="L538" s="64"/>
      <c r="M538" s="82">
        <v>45711</v>
      </c>
      <c r="O538" s="15">
        <f ca="1" t="shared" si="12"/>
        <v>0</v>
      </c>
      <c r="P538" s="15">
        <f ca="1" t="shared" si="13"/>
        <v>239</v>
      </c>
      <c r="Q538" s="15" t="str">
        <f>VLOOKUP(B538,辅助信息!E:M,9,FALSE)</f>
        <v>ZTWM-CDGS-XS-2024-0181-五冶天府-国道542项目（二批次）</v>
      </c>
    </row>
    <row r="539" s="15" customFormat="1" hidden="1" spans="1:17">
      <c r="A539" s="15" t="s">
        <v>94</v>
      </c>
      <c r="B539" s="28" t="s">
        <v>79</v>
      </c>
      <c r="C539" s="58">
        <v>45706</v>
      </c>
      <c r="D539" s="28" t="str">
        <f>VLOOKUP(B539,辅助信息!E:K,7,FALSE)</f>
        <v>JWDDCD2024102400111</v>
      </c>
      <c r="E539" s="28" t="str">
        <f>VLOOKUP(F539,辅助信息!A:B,2,FALSE)</f>
        <v>螺纹钢</v>
      </c>
      <c r="F539" s="28" t="s">
        <v>19</v>
      </c>
      <c r="G539" s="28">
        <v>20</v>
      </c>
      <c r="H539" s="28">
        <f>_xlfn._xlws.FILTER('[1]2025年已发货'!$E:$E,'[1]2025年已发货'!$F:$F&amp;'[1]2025年已发货'!$C:$C&amp;'[1]2025年已发货'!$G:$G&amp;'[1]2025年已发货'!$H:$H=C539&amp;F539&amp;I539&amp;J539,"未发货")</f>
        <v>20</v>
      </c>
      <c r="I539" s="28" t="str">
        <f>VLOOKUP(B539,辅助信息!E:I,3,FALSE)</f>
        <v>（五冶达州国道542项目-养护工区）四川省达州市达川区管村镇油房村</v>
      </c>
      <c r="J539" s="28" t="str">
        <f>VLOOKUP(B539,辅助信息!E:I,4,FALSE)</f>
        <v>侯自强</v>
      </c>
      <c r="K539" s="28">
        <f>VLOOKUP(J539,辅助信息!H:I,2,FALSE)</f>
        <v>13281725223</v>
      </c>
      <c r="L539" s="28" t="str">
        <f>VLOOKUP(B539,辅助信息!E:J,6,FALSE)</f>
        <v>五冶建设送货单,送货车型9.6米,装货前联系收货人核实到场规格,没提前告知进场规格现场不给予接收</v>
      </c>
      <c r="O539" s="15" t="str">
        <f ca="1" t="shared" si="12"/>
        <v/>
      </c>
      <c r="P539" s="15" t="str">
        <f ca="1" t="shared" si="13"/>
        <v/>
      </c>
      <c r="Q539" s="15" t="str">
        <f>VLOOKUP(B539,辅助信息!E:M,9,FALSE)</f>
        <v>ZTWM-CDGS-XS-2024-0181-五冶天府-国道542项目（二批次）</v>
      </c>
    </row>
    <row r="540" s="15" customFormat="1" hidden="1" spans="2:17">
      <c r="B540" s="28" t="s">
        <v>79</v>
      </c>
      <c r="C540" s="58">
        <v>45706</v>
      </c>
      <c r="D540" s="28" t="str">
        <f>VLOOKUP(B540,辅助信息!E:K,7,FALSE)</f>
        <v>JWDDCD2024102400111</v>
      </c>
      <c r="E540" s="28" t="str">
        <f>VLOOKUP(F540,辅助信息!A:B,2,FALSE)</f>
        <v>螺纹钢</v>
      </c>
      <c r="F540" s="28" t="s">
        <v>32</v>
      </c>
      <c r="G540" s="28">
        <v>9</v>
      </c>
      <c r="H540" s="28">
        <f>_xlfn._xlws.FILTER('[1]2025年已发货'!$E:$E,'[1]2025年已发货'!$F:$F&amp;'[1]2025年已发货'!$C:$C&amp;'[1]2025年已发货'!$G:$G&amp;'[1]2025年已发货'!$H:$H=C540&amp;F540&amp;I540&amp;J540,"未发货")</f>
        <v>9</v>
      </c>
      <c r="I540" s="28" t="str">
        <f>VLOOKUP(B540,辅助信息!E:I,3,FALSE)</f>
        <v>（五冶达州国道542项目-养护工区）四川省达州市达川区管村镇油房村</v>
      </c>
      <c r="J540" s="28" t="str">
        <f>VLOOKUP(B540,辅助信息!E:I,4,FALSE)</f>
        <v>侯自强</v>
      </c>
      <c r="K540" s="28">
        <f>VLOOKUP(J540,辅助信息!H:I,2,FALSE)</f>
        <v>13281725223</v>
      </c>
      <c r="L540" s="66"/>
      <c r="O540" s="15" t="str">
        <f ca="1" t="shared" si="12"/>
        <v/>
      </c>
      <c r="P540" s="15" t="str">
        <f ca="1" t="shared" si="13"/>
        <v/>
      </c>
      <c r="Q540" s="15" t="str">
        <f>VLOOKUP(B540,辅助信息!E:M,9,FALSE)</f>
        <v>ZTWM-CDGS-XS-2024-0181-五冶天府-国道542项目（二批次）</v>
      </c>
    </row>
    <row r="541" s="15" customFormat="1" hidden="1" spans="2:17">
      <c r="B541" s="28" t="s">
        <v>79</v>
      </c>
      <c r="C541" s="58">
        <v>45706</v>
      </c>
      <c r="D541" s="28" t="str">
        <f>VLOOKUP(B541,辅助信息!E:K,7,FALSE)</f>
        <v>JWDDCD2024102400111</v>
      </c>
      <c r="E541" s="28" t="str">
        <f>VLOOKUP(F541,辅助信息!A:B,2,FALSE)</f>
        <v>螺纹钢</v>
      </c>
      <c r="F541" s="28" t="s">
        <v>18</v>
      </c>
      <c r="G541" s="28">
        <f>90-69</f>
        <v>21</v>
      </c>
      <c r="H541" s="28">
        <f>_xlfn._xlws.FILTER('[1]2025年已发货'!$E:$E,'[1]2025年已发货'!$F:$F&amp;'[1]2025年已发货'!$C:$C&amp;'[1]2025年已发货'!$G:$G&amp;'[1]2025年已发货'!$H:$H=C541&amp;F541&amp;I541&amp;J541,"未发货")</f>
        <v>21</v>
      </c>
      <c r="I541" s="28" t="str">
        <f>VLOOKUP(B541,辅助信息!E:I,3,FALSE)</f>
        <v>（五冶达州国道542项目-养护工区）四川省达州市达川区管村镇油房村</v>
      </c>
      <c r="J541" s="28" t="str">
        <f>VLOOKUP(B541,辅助信息!E:I,4,FALSE)</f>
        <v>侯自强</v>
      </c>
      <c r="K541" s="28">
        <f>VLOOKUP(J541,辅助信息!H:I,2,FALSE)</f>
        <v>13281725223</v>
      </c>
      <c r="L541" s="64"/>
      <c r="O541" s="15" t="str">
        <f ca="1" t="shared" si="12"/>
        <v/>
      </c>
      <c r="P541" s="15" t="str">
        <f ca="1" t="shared" si="13"/>
        <v/>
      </c>
      <c r="Q541" s="15" t="str">
        <f>VLOOKUP(B541,辅助信息!E:M,9,FALSE)</f>
        <v>ZTWM-CDGS-XS-2024-0181-五冶天府-国道542项目（二批次）</v>
      </c>
    </row>
    <row r="542" s="15" customFormat="1" hidden="1" spans="1:17">
      <c r="A542" s="49"/>
      <c r="B542" s="28" t="s">
        <v>88</v>
      </c>
      <c r="C542" s="58">
        <v>45706</v>
      </c>
      <c r="D542" s="28" t="str">
        <f>VLOOKUP(B542,辅助信息!E:K,7,FALSE)</f>
        <v>JWDDCD2025051000019</v>
      </c>
      <c r="E542" s="28" t="str">
        <f>VLOOKUP(F542,辅助信息!A:B,2,FALSE)</f>
        <v>高线</v>
      </c>
      <c r="F542" s="28" t="s">
        <v>57</v>
      </c>
      <c r="G542" s="24">
        <v>6</v>
      </c>
      <c r="H542" s="24" t="str">
        <f>_xlfn._xlws.FILTER('[1]2025年已发货'!$E:$E,'[1]2025年已发货'!$F:$F&amp;'[1]2025年已发货'!$C:$C&amp;'[1]2025年已发货'!$G:$G&amp;'[1]2025年已发货'!$H:$H=C542&amp;F542&amp;I542&amp;J542,"未发货")</f>
        <v>未发货</v>
      </c>
      <c r="I542" s="28" t="str">
        <f>VLOOKUP(B542,辅助信息!E:I,3,FALSE)</f>
        <v>(五冶钢构医学科学产业园建设项目房建二部-四标（5-4）)四川省南充市顺庆区搬罾街道学府大道二段</v>
      </c>
      <c r="J542" s="28" t="str">
        <f>VLOOKUP(B542,辅助信息!E:I,4,FALSE)</f>
        <v>安南</v>
      </c>
      <c r="K542" s="28">
        <f>VLOOKUP(J542,辅助信息!H:I,2,FALSE)</f>
        <v>19950525030</v>
      </c>
      <c r="L542" s="31" t="str">
        <f>VLOOKUP(B542,辅助信息!E:J,6,FALSE)</f>
        <v>送货单：送货单位：南充思临新材料科技有限公司,收货单位：五冶集团川北(南充)建设有限公司,项目名称：南充医学科学产业园,送货车型13米,装货前联系收货人核实到场规格</v>
      </c>
      <c r="M542" s="79">
        <v>45706</v>
      </c>
      <c r="N542" s="49"/>
      <c r="O542" s="49">
        <f ca="1" t="shared" si="12"/>
        <v>0</v>
      </c>
      <c r="P542" s="49">
        <f ca="1" t="shared" si="13"/>
        <v>244</v>
      </c>
      <c r="Q542" s="15" t="str">
        <f>VLOOKUP(B542,辅助信息!E:M,9,FALSE)</f>
        <v>ZTWM-CDGS-XS-2024-0248-五冶钢构-南充市医学院项目</v>
      </c>
    </row>
    <row r="543" s="15" customFormat="1" hidden="1" spans="1:17">
      <c r="A543" s="49"/>
      <c r="B543" s="28" t="s">
        <v>88</v>
      </c>
      <c r="C543" s="58">
        <v>45706</v>
      </c>
      <c r="D543" s="28" t="str">
        <f>VLOOKUP(B543,辅助信息!E:K,7,FALSE)</f>
        <v>JWDDCD2025051000019</v>
      </c>
      <c r="E543" s="28" t="str">
        <f>VLOOKUP(F543,辅助信息!A:B,2,FALSE)</f>
        <v>盘螺</v>
      </c>
      <c r="F543" s="28" t="s">
        <v>49</v>
      </c>
      <c r="G543" s="24">
        <v>12</v>
      </c>
      <c r="H543" s="24" t="str">
        <f>_xlfn._xlws.FILTER('[1]2025年已发货'!$E:$E,'[1]2025年已发货'!$F:$F&amp;'[1]2025年已发货'!$C:$C&amp;'[1]2025年已发货'!$G:$G&amp;'[1]2025年已发货'!$H:$H=C543&amp;F543&amp;I543&amp;J543,"未发货")</f>
        <v>未发货</v>
      </c>
      <c r="I543" s="28" t="str">
        <f>VLOOKUP(B543,辅助信息!E:I,3,FALSE)</f>
        <v>(五冶钢构医学科学产业园建设项目房建二部-四标（5-4）)四川省南充市顺庆区搬罾街道学府大道二段</v>
      </c>
      <c r="J543" s="28" t="str">
        <f>VLOOKUP(B543,辅助信息!E:I,4,FALSE)</f>
        <v>安南</v>
      </c>
      <c r="K543" s="28">
        <f>VLOOKUP(J543,辅助信息!H:I,2,FALSE)</f>
        <v>19950525030</v>
      </c>
      <c r="L543" s="66"/>
      <c r="M543" s="79">
        <v>45706</v>
      </c>
      <c r="N543" s="49"/>
      <c r="O543" s="49">
        <f ca="1" t="shared" si="12"/>
        <v>0</v>
      </c>
      <c r="P543" s="49">
        <f ca="1" t="shared" si="13"/>
        <v>244</v>
      </c>
      <c r="Q543" s="15" t="str">
        <f>VLOOKUP(B543,辅助信息!E:M,9,FALSE)</f>
        <v>ZTWM-CDGS-XS-2024-0248-五冶钢构-南充市医学院项目</v>
      </c>
    </row>
    <row r="544" s="15" customFormat="1" hidden="1" spans="1:17">
      <c r="A544" s="49"/>
      <c r="B544" s="28" t="s">
        <v>88</v>
      </c>
      <c r="C544" s="58">
        <v>45706</v>
      </c>
      <c r="D544" s="28" t="str">
        <f>VLOOKUP(B544,辅助信息!E:K,7,FALSE)</f>
        <v>JWDDCD2025051000019</v>
      </c>
      <c r="E544" s="28" t="str">
        <f>VLOOKUP(F544,辅助信息!A:B,2,FALSE)</f>
        <v>盘螺</v>
      </c>
      <c r="F544" s="28" t="s">
        <v>40</v>
      </c>
      <c r="G544" s="24">
        <v>14</v>
      </c>
      <c r="H544" s="24" t="str">
        <f>_xlfn._xlws.FILTER('[1]2025年已发货'!$E:$E,'[1]2025年已发货'!$F:$F&amp;'[1]2025年已发货'!$C:$C&amp;'[1]2025年已发货'!$G:$G&amp;'[1]2025年已发货'!$H:$H=C544&amp;F544&amp;I544&amp;J544,"未发货")</f>
        <v>未发货</v>
      </c>
      <c r="I544" s="28" t="str">
        <f>VLOOKUP(B544,辅助信息!E:I,3,FALSE)</f>
        <v>(五冶钢构医学科学产业园建设项目房建二部-四标（5-4）)四川省南充市顺庆区搬罾街道学府大道二段</v>
      </c>
      <c r="J544" s="28" t="str">
        <f>VLOOKUP(B544,辅助信息!E:I,4,FALSE)</f>
        <v>安南</v>
      </c>
      <c r="K544" s="28">
        <f>VLOOKUP(J544,辅助信息!H:I,2,FALSE)</f>
        <v>19950525030</v>
      </c>
      <c r="L544" s="66"/>
      <c r="M544" s="79">
        <v>45706</v>
      </c>
      <c r="N544" s="49"/>
      <c r="O544" s="49">
        <f ca="1" t="shared" si="12"/>
        <v>0</v>
      </c>
      <c r="P544" s="49">
        <f ca="1" t="shared" si="13"/>
        <v>244</v>
      </c>
      <c r="Q544" s="15" t="str">
        <f>VLOOKUP(B544,辅助信息!E:M,9,FALSE)</f>
        <v>ZTWM-CDGS-XS-2024-0248-五冶钢构-南充市医学院项目</v>
      </c>
    </row>
    <row r="545" hidden="1" spans="1:18">
      <c r="A545" s="49"/>
      <c r="B545" s="28" t="s">
        <v>88</v>
      </c>
      <c r="C545" s="58">
        <v>45706</v>
      </c>
      <c r="D545" s="28" t="str">
        <f>VLOOKUP(B545,辅助信息!E:K,7,FALSE)</f>
        <v>JWDDCD2025051000019</v>
      </c>
      <c r="E545" s="28" t="str">
        <f>VLOOKUP(F545,辅助信息!A:B,2,FALSE)</f>
        <v>螺纹钢</v>
      </c>
      <c r="F545" s="28" t="s">
        <v>30</v>
      </c>
      <c r="G545" s="24">
        <v>3</v>
      </c>
      <c r="H545" s="24" t="str">
        <f>_xlfn._xlws.FILTER('[1]2025年已发货'!$E:$E,'[1]2025年已发货'!$F:$F&amp;'[1]2025年已发货'!$C:$C&amp;'[1]2025年已发货'!$G:$G&amp;'[1]2025年已发货'!$H:$H=C545&amp;F545&amp;I545&amp;J545,"未发货")</f>
        <v>未发货</v>
      </c>
      <c r="I545" s="28" t="str">
        <f>VLOOKUP(B545,辅助信息!E:I,3,FALSE)</f>
        <v>(五冶钢构医学科学产业园建设项目房建二部-四标（5-4）)四川省南充市顺庆区搬罾街道学府大道二段</v>
      </c>
      <c r="J545" s="28" t="str">
        <f>VLOOKUP(B545,辅助信息!E:I,4,FALSE)</f>
        <v>安南</v>
      </c>
      <c r="K545" s="28">
        <f>VLOOKUP(J545,辅助信息!H:I,2,FALSE)</f>
        <v>19950525030</v>
      </c>
      <c r="L545" s="64"/>
      <c r="M545" s="79">
        <v>45706</v>
      </c>
      <c r="O545" s="49">
        <f ca="1" t="shared" si="12"/>
        <v>0</v>
      </c>
      <c r="P545" s="49">
        <f ca="1" t="shared" si="13"/>
        <v>244</v>
      </c>
      <c r="Q545" s="15" t="str">
        <f>VLOOKUP(B545,辅助信息!E:M,9,FALSE)</f>
        <v>ZTWM-CDGS-XS-2024-0248-五冶钢构-南充市医学院项目</v>
      </c>
      <c r="R545" s="15"/>
    </row>
    <row r="546" hidden="1" spans="1:18">
      <c r="A546" s="49"/>
      <c r="B546" s="28" t="s">
        <v>89</v>
      </c>
      <c r="C546" s="58">
        <v>45706</v>
      </c>
      <c r="D546" s="28" t="str">
        <f>VLOOKUP(B546,辅助信息!E:K,7,FALSE)</f>
        <v>JWDDCD2025051000019</v>
      </c>
      <c r="E546" s="28" t="str">
        <f>VLOOKUP(F546,辅助信息!A:B,2,FALSE)</f>
        <v>螺纹钢</v>
      </c>
      <c r="F546" s="28" t="s">
        <v>32</v>
      </c>
      <c r="G546" s="24">
        <f>130-70</f>
        <v>60</v>
      </c>
      <c r="H546" s="24" t="str">
        <f>_xlfn._xlws.FILTER('[1]2025年已发货'!$E:$E,'[1]2025年已发货'!$F:$F&amp;'[1]2025年已发货'!$C:$C&amp;'[1]2025年已发货'!$G:$G&amp;'[1]2025年已发货'!$H:$H=C546&amp;F546&amp;I546&amp;J546,"未发货")</f>
        <v>未发货</v>
      </c>
      <c r="I546" s="28" t="str">
        <f>VLOOKUP(B546,辅助信息!E:I,3,FALSE)</f>
        <v>(五冶钢构医学科学产业园建设项目房建三部-排洪渠)四川省南充市顺庆区搬罾街道学府大道二段</v>
      </c>
      <c r="J546" s="28" t="str">
        <f>VLOOKUP(B546,辅助信息!E:I,4,FALSE)</f>
        <v>郑林</v>
      </c>
      <c r="K546" s="28">
        <f>VLOOKUP(J546,辅助信息!H:I,2,FALSE)</f>
        <v>18349955455</v>
      </c>
      <c r="L546" s="31" t="str">
        <f>VLOOKUP(B546,辅助信息!E:J,6,FALSE)</f>
        <v>送货单：送货单位：南充思临新材料科技有限公司,收货单位：五冶集团川北(南充)建设有限公司,项目名称：南充医学科学产业园,送货车型13米,装货前联系收货人核实到场规格</v>
      </c>
      <c r="M546" s="79">
        <v>45708</v>
      </c>
      <c r="O546" s="49">
        <f ca="1" t="shared" si="12"/>
        <v>0</v>
      </c>
      <c r="P546" s="49">
        <f ca="1" t="shared" si="13"/>
        <v>242</v>
      </c>
      <c r="Q546" s="15" t="str">
        <f>VLOOKUP(B546,辅助信息!E:M,9,FALSE)</f>
        <v>ZTWM-CDGS-XS-2024-0248-五冶钢构-南充市医学院项目</v>
      </c>
      <c r="R546" s="15"/>
    </row>
    <row r="547" hidden="1" spans="1:18">
      <c r="A547" s="49"/>
      <c r="B547" s="28" t="s">
        <v>89</v>
      </c>
      <c r="C547" s="58">
        <v>45706</v>
      </c>
      <c r="D547" s="28" t="str">
        <f>VLOOKUP(B547,辅助信息!E:K,7,FALSE)</f>
        <v>JWDDCD2025051000019</v>
      </c>
      <c r="E547" s="28" t="str">
        <f>VLOOKUP(F547,辅助信息!A:B,2,FALSE)</f>
        <v>螺纹钢</v>
      </c>
      <c r="F547" s="28" t="s">
        <v>18</v>
      </c>
      <c r="G547" s="24">
        <v>200</v>
      </c>
      <c r="H547" s="24">
        <f>_xlfn._xlws.FILTER('[1]2025年已发货'!$E:$E,'[1]2025年已发货'!$F:$F&amp;'[1]2025年已发货'!$C:$C&amp;'[1]2025年已发货'!$G:$G&amp;'[1]2025年已发货'!$H:$H=C547&amp;F547&amp;I547&amp;J547,"未发货")</f>
        <v>175</v>
      </c>
      <c r="I547" s="28" t="str">
        <f>VLOOKUP(B547,辅助信息!E:I,3,FALSE)</f>
        <v>(五冶钢构医学科学产业园建设项目房建三部-排洪渠)四川省南充市顺庆区搬罾街道学府大道二段</v>
      </c>
      <c r="J547" s="28" t="str">
        <f>VLOOKUP(B547,辅助信息!E:I,4,FALSE)</f>
        <v>郑林</v>
      </c>
      <c r="K547" s="28">
        <f>VLOOKUP(J547,辅助信息!H:I,2,FALSE)</f>
        <v>18349955455</v>
      </c>
      <c r="L547" s="66"/>
      <c r="M547" s="79">
        <v>45708</v>
      </c>
      <c r="O547" s="49">
        <f ca="1" t="shared" si="12"/>
        <v>0</v>
      </c>
      <c r="P547" s="49">
        <f ca="1" t="shared" si="13"/>
        <v>242</v>
      </c>
      <c r="Q547" s="15" t="str">
        <f>VLOOKUP(B547,辅助信息!E:M,9,FALSE)</f>
        <v>ZTWM-CDGS-XS-2024-0248-五冶钢构-南充市医学院项目</v>
      </c>
      <c r="R547" s="15"/>
    </row>
    <row r="548" hidden="1" spans="1:18">
      <c r="A548" s="49"/>
      <c r="B548" s="28" t="s">
        <v>89</v>
      </c>
      <c r="C548" s="58">
        <v>45706</v>
      </c>
      <c r="D548" s="28" t="str">
        <f>VLOOKUP(B548,辅助信息!E:K,7,FALSE)</f>
        <v>JWDDCD2025051000019</v>
      </c>
      <c r="E548" s="28" t="str">
        <f>VLOOKUP(F548,辅助信息!A:B,2,FALSE)</f>
        <v>螺纹钢</v>
      </c>
      <c r="F548" s="28" t="s">
        <v>91</v>
      </c>
      <c r="G548" s="24">
        <v>95</v>
      </c>
      <c r="H548" s="24">
        <f>_xlfn._xlws.FILTER('[1]2025年已发货'!$E:$E,'[1]2025年已发货'!$F:$F&amp;'[1]2025年已发货'!$C:$C&amp;'[1]2025年已发货'!$G:$G&amp;'[1]2025年已发货'!$H:$H=C548&amp;F548&amp;I548&amp;J548,"未发货")</f>
        <v>70</v>
      </c>
      <c r="I548" s="28" t="str">
        <f>VLOOKUP(B548,辅助信息!E:I,3,FALSE)</f>
        <v>(五冶钢构医学科学产业园建设项目房建三部-排洪渠)四川省南充市顺庆区搬罾街道学府大道二段</v>
      </c>
      <c r="J548" s="28" t="str">
        <f>VLOOKUP(B548,辅助信息!E:I,4,FALSE)</f>
        <v>郑林</v>
      </c>
      <c r="K548" s="28">
        <f>VLOOKUP(J548,辅助信息!H:I,2,FALSE)</f>
        <v>18349955455</v>
      </c>
      <c r="L548" s="64"/>
      <c r="M548" s="79">
        <v>45708</v>
      </c>
      <c r="O548" s="49">
        <f ca="1" t="shared" si="12"/>
        <v>0</v>
      </c>
      <c r="P548" s="49">
        <f ca="1" t="shared" si="13"/>
        <v>242</v>
      </c>
      <c r="Q548" s="15" t="str">
        <f>VLOOKUP(B548,辅助信息!E:M,9,FALSE)</f>
        <v>ZTWM-CDGS-XS-2024-0248-五冶钢构-南充市医学院项目</v>
      </c>
      <c r="R548" s="15"/>
    </row>
    <row r="549" hidden="1" spans="1:18">
      <c r="A549" s="49"/>
      <c r="B549" s="28" t="s">
        <v>48</v>
      </c>
      <c r="C549" s="58">
        <v>45706</v>
      </c>
      <c r="D549" s="28" t="str">
        <f>VLOOKUP(B549,辅助信息!E:K,7,FALSE)</f>
        <v>ZTWM-CDGS-YL-20240529-006</v>
      </c>
      <c r="E549" s="28" t="str">
        <f>VLOOKUP(F549,辅助信息!A:B,2,FALSE)</f>
        <v>盘螺</v>
      </c>
      <c r="F549" s="28" t="s">
        <v>40</v>
      </c>
      <c r="G549" s="24">
        <v>10</v>
      </c>
      <c r="H549" s="24" t="str">
        <f>_xlfn._xlws.FILTER('[1]2025年已发货'!$E:$E,'[1]2025年已发货'!$F:$F&amp;'[1]2025年已发货'!$C:$C&amp;'[1]2025年已发货'!$G:$G&amp;'[1]2025年已发货'!$H:$H=C549&amp;F549&amp;I549&amp;J549,"未发货")</f>
        <v>未发货</v>
      </c>
      <c r="I549" s="28" t="str">
        <f>VLOOKUP(B549,辅助信息!E:I,3,FALSE)</f>
        <v>(华西颐海-科创农业生态谷-1号钢筋房)成都市简阳市白金山水库</v>
      </c>
      <c r="J549" s="28" t="str">
        <f>VLOOKUP(B549,辅助信息!E:I,4,FALSE)</f>
        <v>石清国</v>
      </c>
      <c r="K549" s="28">
        <f>VLOOKUP(J549,辅助信息!H:I,2,FALSE)</f>
        <v>13458642015</v>
      </c>
      <c r="L549" s="31" t="str">
        <f>VLOOKUP(B549,辅助信息!E:J,6,FALSE)</f>
        <v>优先威钢,我方卸车,新老国标钢厂不加价可直发</v>
      </c>
      <c r="M549" s="79">
        <v>45708</v>
      </c>
      <c r="O549" s="49">
        <f ca="1" t="shared" si="12"/>
        <v>0</v>
      </c>
      <c r="P549" s="49">
        <f ca="1" t="shared" si="13"/>
        <v>242</v>
      </c>
      <c r="Q549" s="15" t="str">
        <f>VLOOKUP(B549,辅助信息!E:M,9,FALSE)</f>
        <v>ZTWM-CDGS-XS-2024-0093-华西-颐海科创农业生态谷</v>
      </c>
      <c r="R549" s="15"/>
    </row>
    <row r="550" hidden="1" spans="1:18">
      <c r="A550" s="49"/>
      <c r="B550" s="28" t="s">
        <v>48</v>
      </c>
      <c r="C550" s="58">
        <v>45706</v>
      </c>
      <c r="D550" s="28" t="str">
        <f>VLOOKUP(B550,辅助信息!E:K,7,FALSE)</f>
        <v>ZTWM-CDGS-YL-20240529-006</v>
      </c>
      <c r="E550" s="28" t="str">
        <f>VLOOKUP(F550,辅助信息!A:B,2,FALSE)</f>
        <v>盘螺</v>
      </c>
      <c r="F550" s="28" t="s">
        <v>41</v>
      </c>
      <c r="G550" s="24">
        <v>10</v>
      </c>
      <c r="H550" s="24" t="str">
        <f>_xlfn._xlws.FILTER('[1]2025年已发货'!$E:$E,'[1]2025年已发货'!$F:$F&amp;'[1]2025年已发货'!$C:$C&amp;'[1]2025年已发货'!$G:$G&amp;'[1]2025年已发货'!$H:$H=C550&amp;F550&amp;I550&amp;J550,"未发货")</f>
        <v>未发货</v>
      </c>
      <c r="I550" s="28" t="str">
        <f>VLOOKUP(B550,辅助信息!E:I,3,FALSE)</f>
        <v>(华西颐海-科创农业生态谷-1号钢筋房)成都市简阳市白金山水库</v>
      </c>
      <c r="J550" s="28" t="str">
        <f>VLOOKUP(B550,辅助信息!E:I,4,FALSE)</f>
        <v>石清国</v>
      </c>
      <c r="K550" s="28">
        <f>VLOOKUP(J550,辅助信息!H:I,2,FALSE)</f>
        <v>13458642015</v>
      </c>
      <c r="L550" s="66"/>
      <c r="M550" s="79">
        <v>45708</v>
      </c>
      <c r="O550" s="49">
        <f ca="1" t="shared" si="12"/>
        <v>0</v>
      </c>
      <c r="P550" s="49">
        <f ca="1" t="shared" si="13"/>
        <v>242</v>
      </c>
      <c r="Q550" s="15" t="str">
        <f>VLOOKUP(B550,辅助信息!E:M,9,FALSE)</f>
        <v>ZTWM-CDGS-XS-2024-0093-华西-颐海科创农业生态谷</v>
      </c>
      <c r="R550" s="15"/>
    </row>
    <row r="551" hidden="1" spans="1:18">
      <c r="A551" s="49"/>
      <c r="B551" s="28" t="s">
        <v>48</v>
      </c>
      <c r="C551" s="58">
        <v>45706</v>
      </c>
      <c r="D551" s="28" t="str">
        <f>VLOOKUP(B551,辅助信息!E:K,7,FALSE)</f>
        <v>ZTWM-CDGS-YL-20240529-006</v>
      </c>
      <c r="E551" s="28" t="str">
        <f>VLOOKUP(F551,辅助信息!A:B,2,FALSE)</f>
        <v>螺纹钢</v>
      </c>
      <c r="F551" s="28" t="s">
        <v>66</v>
      </c>
      <c r="G551" s="24">
        <v>12</v>
      </c>
      <c r="H551" s="24" t="str">
        <f>_xlfn._xlws.FILTER('[1]2025年已发货'!$E:$E,'[1]2025年已发货'!$F:$F&amp;'[1]2025年已发货'!$C:$C&amp;'[1]2025年已发货'!$G:$G&amp;'[1]2025年已发货'!$H:$H=C551&amp;F551&amp;I551&amp;J551,"未发货")</f>
        <v>未发货</v>
      </c>
      <c r="I551" s="28" t="str">
        <f>VLOOKUP(B551,辅助信息!E:I,3,FALSE)</f>
        <v>(华西颐海-科创农业生态谷-1号钢筋房)成都市简阳市白金山水库</v>
      </c>
      <c r="J551" s="28" t="str">
        <f>VLOOKUP(B551,辅助信息!E:I,4,FALSE)</f>
        <v>石清国</v>
      </c>
      <c r="K551" s="28">
        <f>VLOOKUP(J551,辅助信息!H:I,2,FALSE)</f>
        <v>13458642015</v>
      </c>
      <c r="L551" s="66"/>
      <c r="M551" s="79">
        <v>45708</v>
      </c>
      <c r="O551" s="49">
        <f ca="1" t="shared" si="12"/>
        <v>0</v>
      </c>
      <c r="P551" s="49">
        <f ca="1" t="shared" si="13"/>
        <v>242</v>
      </c>
      <c r="Q551" s="15" t="str">
        <f>VLOOKUP(B551,辅助信息!E:M,9,FALSE)</f>
        <v>ZTWM-CDGS-XS-2024-0093-华西-颐海科创农业生态谷</v>
      </c>
      <c r="R551" s="15"/>
    </row>
    <row r="552" hidden="1" spans="1:18">
      <c r="A552" s="49"/>
      <c r="B552" s="28" t="s">
        <v>48</v>
      </c>
      <c r="C552" s="58">
        <v>45706</v>
      </c>
      <c r="D552" s="28" t="str">
        <f>VLOOKUP(B552,辅助信息!E:K,7,FALSE)</f>
        <v>ZTWM-CDGS-YL-20240529-006</v>
      </c>
      <c r="E552" s="28" t="str">
        <f>VLOOKUP(F552,辅助信息!A:B,2,FALSE)</f>
        <v>螺纹钢</v>
      </c>
      <c r="F552" s="28" t="s">
        <v>22</v>
      </c>
      <c r="G552" s="24">
        <v>6</v>
      </c>
      <c r="H552" s="24" t="str">
        <f>_xlfn._xlws.FILTER('[1]2025年已发货'!$E:$E,'[1]2025年已发货'!$F:$F&amp;'[1]2025年已发货'!$C:$C&amp;'[1]2025年已发货'!$G:$G&amp;'[1]2025年已发货'!$H:$H=C552&amp;F552&amp;I552&amp;J552,"未发货")</f>
        <v>未发货</v>
      </c>
      <c r="I552" s="28" t="str">
        <f>VLOOKUP(B552,辅助信息!E:I,3,FALSE)</f>
        <v>(华西颐海-科创农业生态谷-1号钢筋房)成都市简阳市白金山水库</v>
      </c>
      <c r="J552" s="28" t="str">
        <f>VLOOKUP(B552,辅助信息!E:I,4,FALSE)</f>
        <v>石清国</v>
      </c>
      <c r="K552" s="28">
        <f>VLOOKUP(J552,辅助信息!H:I,2,FALSE)</f>
        <v>13458642015</v>
      </c>
      <c r="L552" s="64"/>
      <c r="M552" s="79">
        <v>45708</v>
      </c>
      <c r="O552" s="49">
        <f ca="1" t="shared" si="12"/>
        <v>0</v>
      </c>
      <c r="P552" s="49">
        <f ca="1" t="shared" si="13"/>
        <v>242</v>
      </c>
      <c r="Q552" s="15" t="str">
        <f>VLOOKUP(B552,辅助信息!E:M,9,FALSE)</f>
        <v>ZTWM-CDGS-XS-2024-0093-华西-颐海科创农业生态谷</v>
      </c>
      <c r="R552" s="15"/>
    </row>
    <row r="553" hidden="1" spans="2:18">
      <c r="B553" s="28" t="s">
        <v>31</v>
      </c>
      <c r="C553" s="58">
        <v>45706</v>
      </c>
      <c r="D553" s="28" t="str">
        <f>VLOOKUP(B553,辅助信息!E:K,7,FALSE)</f>
        <v>JWDDCD2024121000136</v>
      </c>
      <c r="E553" s="28" t="str">
        <f>VLOOKUP(F553,辅助信息!A:B,2,FALSE)</f>
        <v>高线</v>
      </c>
      <c r="F553" s="28" t="s">
        <v>53</v>
      </c>
      <c r="G553" s="24">
        <v>6</v>
      </c>
      <c r="H553" s="24">
        <f>_xlfn._xlws.FILTER('[1]2025年已发货'!$E:$E,'[1]2025年已发货'!$F:$F&amp;'[1]2025年已发货'!$C:$C&amp;'[1]2025年已发货'!$G:$G&amp;'[1]2025年已发货'!$H:$H=C553&amp;F553&amp;I553&amp;J553,"未发货")</f>
        <v>6</v>
      </c>
      <c r="I553" s="28" t="str">
        <f>VLOOKUP(B553,辅助信息!E:I,3,FALSE)</f>
        <v>（四川商建-射洪城乡一体化项目）遂宁市射洪市忠新幼儿园北侧约220米新溪小区</v>
      </c>
      <c r="J553" s="28" t="str">
        <f>VLOOKUP(B553,辅助信息!E:I,4,FALSE)</f>
        <v>柏子刚</v>
      </c>
      <c r="K553" s="28">
        <f>VLOOKUP(J553,辅助信息!H:I,2,FALSE)</f>
        <v>15692885305</v>
      </c>
      <c r="L553" s="31" t="str">
        <f>VLOOKUP(B553,辅助信息!E:J,6,FALSE)</f>
        <v>提前联系到场规格及数量</v>
      </c>
      <c r="M553" s="79">
        <v>45708</v>
      </c>
      <c r="N553" s="45"/>
      <c r="O553" s="49">
        <f ca="1" t="shared" si="12"/>
        <v>0</v>
      </c>
      <c r="P553" s="49">
        <f ca="1" t="shared" si="13"/>
        <v>242</v>
      </c>
      <c r="Q553" s="15" t="str">
        <f>VLOOKUP(B553,辅助信息!E:M,9,FALSE)</f>
        <v>ZTWM-CDGS-XS-2024-0179-四川商投-射洪城乡一体化建设项目</v>
      </c>
      <c r="R553" s="15"/>
    </row>
    <row r="554" hidden="1" spans="2:18">
      <c r="B554" s="28" t="s">
        <v>31</v>
      </c>
      <c r="C554" s="58">
        <v>45706</v>
      </c>
      <c r="D554" s="28" t="str">
        <f>VLOOKUP(B554,辅助信息!E:K,7,FALSE)</f>
        <v>JWDDCD2024121000136</v>
      </c>
      <c r="E554" s="28" t="str">
        <f>VLOOKUP(F554,辅助信息!A:B,2,FALSE)</f>
        <v>盘螺</v>
      </c>
      <c r="F554" s="28" t="s">
        <v>49</v>
      </c>
      <c r="G554" s="24">
        <v>9</v>
      </c>
      <c r="H554" s="24" t="str">
        <f>_xlfn._xlws.FILTER('[1]2025年已发货'!$E:$E,'[1]2025年已发货'!$F:$F&amp;'[1]2025年已发货'!$C:$C&amp;'[1]2025年已发货'!$G:$G&amp;'[1]2025年已发货'!$H:$H=C554&amp;F554&amp;I554&amp;J554,"未发货")</f>
        <v>未发货</v>
      </c>
      <c r="I554" s="28" t="str">
        <f>VLOOKUP(B554,辅助信息!E:I,3,FALSE)</f>
        <v>（四川商建-射洪城乡一体化项目）遂宁市射洪市忠新幼儿园北侧约220米新溪小区</v>
      </c>
      <c r="J554" s="28" t="str">
        <f>VLOOKUP(B554,辅助信息!E:I,4,FALSE)</f>
        <v>柏子刚</v>
      </c>
      <c r="K554" s="28">
        <f>VLOOKUP(J554,辅助信息!H:I,2,FALSE)</f>
        <v>15692885305</v>
      </c>
      <c r="L554" s="66"/>
      <c r="M554" s="79">
        <v>45708</v>
      </c>
      <c r="N554" s="45"/>
      <c r="O554" s="49">
        <f ca="1" t="shared" si="12"/>
        <v>0</v>
      </c>
      <c r="P554" s="49">
        <f ca="1" t="shared" si="13"/>
        <v>242</v>
      </c>
      <c r="Q554" s="15" t="str">
        <f>VLOOKUP(B554,辅助信息!E:M,9,FALSE)</f>
        <v>ZTWM-CDGS-XS-2024-0179-四川商投-射洪城乡一体化建设项目</v>
      </c>
      <c r="R554" s="15"/>
    </row>
    <row r="555" hidden="1" spans="2:18">
      <c r="B555" s="28" t="s">
        <v>31</v>
      </c>
      <c r="C555" s="58">
        <v>45706</v>
      </c>
      <c r="D555" s="28" t="str">
        <f>VLOOKUP(B555,辅助信息!E:K,7,FALSE)</f>
        <v>JWDDCD2024121000136</v>
      </c>
      <c r="E555" s="28" t="str">
        <f>VLOOKUP(F555,辅助信息!A:B,2,FALSE)</f>
        <v>盘螺</v>
      </c>
      <c r="F555" s="28" t="s">
        <v>40</v>
      </c>
      <c r="G555" s="24">
        <v>35</v>
      </c>
      <c r="H555" s="24">
        <f>_xlfn._xlws.FILTER('[1]2025年已发货'!$E:$E,'[1]2025年已发货'!$F:$F&amp;'[1]2025年已发货'!$C:$C&amp;'[1]2025年已发货'!$G:$G&amp;'[1]2025年已发货'!$H:$H=C555&amp;F555&amp;I555&amp;J555,"未发货")</f>
        <v>35</v>
      </c>
      <c r="I555" s="28" t="str">
        <f>VLOOKUP(B555,辅助信息!E:I,3,FALSE)</f>
        <v>（四川商建-射洪城乡一体化项目）遂宁市射洪市忠新幼儿园北侧约220米新溪小区</v>
      </c>
      <c r="J555" s="28" t="str">
        <f>VLOOKUP(B555,辅助信息!E:I,4,FALSE)</f>
        <v>柏子刚</v>
      </c>
      <c r="K555" s="28">
        <f>VLOOKUP(J555,辅助信息!H:I,2,FALSE)</f>
        <v>15692885305</v>
      </c>
      <c r="L555" s="66"/>
      <c r="M555" s="79">
        <v>45708</v>
      </c>
      <c r="N555" s="45"/>
      <c r="O555" s="49">
        <f ca="1" t="shared" si="12"/>
        <v>0</v>
      </c>
      <c r="P555" s="49">
        <f ca="1" t="shared" si="13"/>
        <v>242</v>
      </c>
      <c r="Q555" s="15" t="str">
        <f>VLOOKUP(B555,辅助信息!E:M,9,FALSE)</f>
        <v>ZTWM-CDGS-XS-2024-0179-四川商投-射洪城乡一体化建设项目</v>
      </c>
      <c r="R555" s="15"/>
    </row>
    <row r="556" hidden="1" spans="2:18">
      <c r="B556" s="28" t="s">
        <v>31</v>
      </c>
      <c r="C556" s="58">
        <v>45706</v>
      </c>
      <c r="D556" s="28" t="str">
        <f>VLOOKUP(B556,辅助信息!E:K,7,FALSE)</f>
        <v>JWDDCD2024121000136</v>
      </c>
      <c r="E556" s="28" t="str">
        <f>VLOOKUP(F556,辅助信息!A:B,2,FALSE)</f>
        <v>盘螺</v>
      </c>
      <c r="F556" s="28" t="s">
        <v>41</v>
      </c>
      <c r="G556" s="24">
        <v>35</v>
      </c>
      <c r="H556" s="24">
        <f>_xlfn._xlws.FILTER('[1]2025年已发货'!$E:$E,'[1]2025年已发货'!$F:$F&amp;'[1]2025年已发货'!$C:$C&amp;'[1]2025年已发货'!$G:$G&amp;'[1]2025年已发货'!$H:$H=C556&amp;F556&amp;I556&amp;J556,"未发货")</f>
        <v>30</v>
      </c>
      <c r="I556" s="28" t="str">
        <f>VLOOKUP(B556,辅助信息!E:I,3,FALSE)</f>
        <v>（四川商建-射洪城乡一体化项目）遂宁市射洪市忠新幼儿园北侧约220米新溪小区</v>
      </c>
      <c r="J556" s="28" t="str">
        <f>VLOOKUP(B556,辅助信息!E:I,4,FALSE)</f>
        <v>柏子刚</v>
      </c>
      <c r="K556" s="28">
        <f>VLOOKUP(J556,辅助信息!H:I,2,FALSE)</f>
        <v>15692885305</v>
      </c>
      <c r="L556" s="66"/>
      <c r="M556" s="79">
        <v>45708</v>
      </c>
      <c r="N556" s="45"/>
      <c r="O556" s="49">
        <f ca="1" t="shared" si="12"/>
        <v>0</v>
      </c>
      <c r="P556" s="49">
        <f ca="1" t="shared" si="13"/>
        <v>242</v>
      </c>
      <c r="Q556" s="15" t="str">
        <f>VLOOKUP(B556,辅助信息!E:M,9,FALSE)</f>
        <v>ZTWM-CDGS-XS-2024-0179-四川商投-射洪城乡一体化建设项目</v>
      </c>
      <c r="R556" s="15"/>
    </row>
    <row r="557" hidden="1" spans="2:18">
      <c r="B557" s="28" t="s">
        <v>31</v>
      </c>
      <c r="C557" s="58">
        <v>45706</v>
      </c>
      <c r="D557" s="28" t="str">
        <f>VLOOKUP(B557,辅助信息!E:K,7,FALSE)</f>
        <v>JWDDCD2024121000136</v>
      </c>
      <c r="E557" s="28" t="str">
        <f>VLOOKUP(F557,辅助信息!A:B,2,FALSE)</f>
        <v>螺纹钢</v>
      </c>
      <c r="F557" s="28" t="s">
        <v>27</v>
      </c>
      <c r="G557" s="24">
        <v>21</v>
      </c>
      <c r="H557" s="24">
        <f>_xlfn._xlws.FILTER('[1]2025年已发货'!$E:$E,'[1]2025年已发货'!$F:$F&amp;'[1]2025年已发货'!$C:$C&amp;'[1]2025年已发货'!$G:$G&amp;'[1]2025年已发货'!$H:$H=C557&amp;F557&amp;I557&amp;J557,"未发货")</f>
        <v>21</v>
      </c>
      <c r="I557" s="28" t="str">
        <f>VLOOKUP(B557,辅助信息!E:I,3,FALSE)</f>
        <v>（四川商建-射洪城乡一体化项目）遂宁市射洪市忠新幼儿园北侧约220米新溪小区</v>
      </c>
      <c r="J557" s="28" t="str">
        <f>VLOOKUP(B557,辅助信息!E:I,4,FALSE)</f>
        <v>柏子刚</v>
      </c>
      <c r="K557" s="28">
        <f>VLOOKUP(J557,辅助信息!H:I,2,FALSE)</f>
        <v>15692885305</v>
      </c>
      <c r="L557" s="66"/>
      <c r="M557" s="79">
        <v>45708</v>
      </c>
      <c r="N557" s="45"/>
      <c r="O557" s="49">
        <f ca="1" t="shared" si="12"/>
        <v>0</v>
      </c>
      <c r="P557" s="49">
        <f ca="1" t="shared" si="13"/>
        <v>242</v>
      </c>
      <c r="Q557" s="15" t="str">
        <f>VLOOKUP(B557,辅助信息!E:M,9,FALSE)</f>
        <v>ZTWM-CDGS-XS-2024-0179-四川商投-射洪城乡一体化建设项目</v>
      </c>
      <c r="R557" s="15"/>
    </row>
    <row r="558" hidden="1" spans="2:18">
      <c r="B558" s="28" t="s">
        <v>31</v>
      </c>
      <c r="C558" s="58">
        <v>45706</v>
      </c>
      <c r="D558" s="28" t="str">
        <f>VLOOKUP(B558,辅助信息!E:K,7,FALSE)</f>
        <v>JWDDCD2024121000136</v>
      </c>
      <c r="E558" s="28" t="str">
        <f>VLOOKUP(F558,辅助信息!A:B,2,FALSE)</f>
        <v>螺纹钢</v>
      </c>
      <c r="F558" s="28" t="s">
        <v>22</v>
      </c>
      <c r="G558" s="24">
        <v>35</v>
      </c>
      <c r="H558" s="24">
        <f>_xlfn._xlws.FILTER('[1]2025年已发货'!$E:$E,'[1]2025年已发货'!$F:$F&amp;'[1]2025年已发货'!$C:$C&amp;'[1]2025年已发货'!$G:$G&amp;'[1]2025年已发货'!$H:$H=C558&amp;F558&amp;I558&amp;J558,"未发货")</f>
        <v>15</v>
      </c>
      <c r="I558" s="28" t="str">
        <f>VLOOKUP(B558,辅助信息!E:I,3,FALSE)</f>
        <v>（四川商建-射洪城乡一体化项目）遂宁市射洪市忠新幼儿园北侧约220米新溪小区</v>
      </c>
      <c r="J558" s="28" t="str">
        <f>VLOOKUP(B558,辅助信息!E:I,4,FALSE)</f>
        <v>柏子刚</v>
      </c>
      <c r="K558" s="28">
        <f>VLOOKUP(J558,辅助信息!H:I,2,FALSE)</f>
        <v>15692885305</v>
      </c>
      <c r="L558" s="64"/>
      <c r="M558" s="79">
        <v>45708</v>
      </c>
      <c r="N558" s="45"/>
      <c r="O558" s="49">
        <f ca="1" t="shared" si="12"/>
        <v>0</v>
      </c>
      <c r="P558" s="49">
        <f ca="1" t="shared" si="13"/>
        <v>242</v>
      </c>
      <c r="Q558" s="15" t="str">
        <f>VLOOKUP(B558,辅助信息!E:M,9,FALSE)</f>
        <v>ZTWM-CDGS-XS-2024-0179-四川商投-射洪城乡一体化建设项目</v>
      </c>
      <c r="R558" s="15"/>
    </row>
    <row r="559" hidden="1" spans="2:18">
      <c r="B559" s="28" t="s">
        <v>48</v>
      </c>
      <c r="C559" s="58">
        <v>45706</v>
      </c>
      <c r="D559" s="28" t="str">
        <f>VLOOKUP(B559,辅助信息!E:K,7,FALSE)</f>
        <v>ZTWM-CDGS-YL-20240529-006</v>
      </c>
      <c r="E559" s="28" t="str">
        <f>VLOOKUP(F559,辅助信息!A:B,2,FALSE)</f>
        <v>螺纹钢</v>
      </c>
      <c r="F559" s="28" t="s">
        <v>27</v>
      </c>
      <c r="G559" s="24">
        <v>7</v>
      </c>
      <c r="H559" s="24" t="str">
        <f>_xlfn._xlws.FILTER('[1]2025年已发货'!$E:$E,'[1]2025年已发货'!$F:$F&amp;'[1]2025年已发货'!$C:$C&amp;'[1]2025年已发货'!$G:$G&amp;'[1]2025年已发货'!$H:$H=C559&amp;F559&amp;I559&amp;J559,"未发货")</f>
        <v>未发货</v>
      </c>
      <c r="I559" s="28" t="str">
        <f>VLOOKUP(B559,辅助信息!E:I,3,FALSE)</f>
        <v>(华西颐海-科创农业生态谷-1号钢筋房)成都市简阳市白金山水库</v>
      </c>
      <c r="J559" s="28" t="str">
        <f>VLOOKUP(B559,辅助信息!E:I,4,FALSE)</f>
        <v>石清国</v>
      </c>
      <c r="K559" s="28">
        <f>VLOOKUP(J559,辅助信息!H:I,2,FALSE)</f>
        <v>13458642015</v>
      </c>
      <c r="L559" s="31" t="str">
        <f>VLOOKUP(B559,辅助信息!E:J,6,FALSE)</f>
        <v>优先威钢,我方卸车,新老国标钢厂不加价可直发</v>
      </c>
      <c r="M559" s="79">
        <v>45708</v>
      </c>
      <c r="N559" s="45"/>
      <c r="O559" s="49">
        <f ca="1" t="shared" si="12"/>
        <v>0</v>
      </c>
      <c r="P559" s="49">
        <f ca="1" t="shared" si="13"/>
        <v>242</v>
      </c>
      <c r="Q559" s="15" t="str">
        <f>VLOOKUP(B559,辅助信息!E:M,9,FALSE)</f>
        <v>ZTWM-CDGS-XS-2024-0093-华西-颐海科创农业生态谷</v>
      </c>
      <c r="R559" s="15"/>
    </row>
    <row r="560" hidden="1" spans="2:18">
      <c r="B560" s="28" t="s">
        <v>48</v>
      </c>
      <c r="C560" s="58">
        <v>45706</v>
      </c>
      <c r="D560" s="28" t="str">
        <f>VLOOKUP(B560,辅助信息!E:K,7,FALSE)</f>
        <v>ZTWM-CDGS-YL-20240529-006</v>
      </c>
      <c r="E560" s="28" t="str">
        <f>VLOOKUP(F560,辅助信息!A:B,2,FALSE)</f>
        <v>螺纹钢</v>
      </c>
      <c r="F560" s="28" t="s">
        <v>30</v>
      </c>
      <c r="G560" s="24">
        <v>13</v>
      </c>
      <c r="H560" s="24" t="str">
        <f>_xlfn._xlws.FILTER('[1]2025年已发货'!$E:$E,'[1]2025年已发货'!$F:$F&amp;'[1]2025年已发货'!$C:$C&amp;'[1]2025年已发货'!$G:$G&amp;'[1]2025年已发货'!$H:$H=C560&amp;F560&amp;I560&amp;J560,"未发货")</f>
        <v>未发货</v>
      </c>
      <c r="I560" s="28" t="str">
        <f>VLOOKUP(B560,辅助信息!E:I,3,FALSE)</f>
        <v>(华西颐海-科创农业生态谷-1号钢筋房)成都市简阳市白金山水库</v>
      </c>
      <c r="J560" s="28" t="str">
        <f>VLOOKUP(B560,辅助信息!E:I,4,FALSE)</f>
        <v>石清国</v>
      </c>
      <c r="K560" s="28">
        <f>VLOOKUP(J560,辅助信息!H:I,2,FALSE)</f>
        <v>13458642015</v>
      </c>
      <c r="L560" s="66"/>
      <c r="M560" s="79">
        <v>45708</v>
      </c>
      <c r="N560" s="45"/>
      <c r="O560" s="49">
        <f ca="1" t="shared" si="12"/>
        <v>0</v>
      </c>
      <c r="P560" s="49">
        <f ca="1" t="shared" si="13"/>
        <v>242</v>
      </c>
      <c r="Q560" s="15" t="str">
        <f>VLOOKUP(B560,辅助信息!E:M,9,FALSE)</f>
        <v>ZTWM-CDGS-XS-2024-0093-华西-颐海科创农业生态谷</v>
      </c>
      <c r="R560" s="15"/>
    </row>
    <row r="561" hidden="1" spans="2:18">
      <c r="B561" s="28" t="s">
        <v>48</v>
      </c>
      <c r="C561" s="58">
        <v>45706</v>
      </c>
      <c r="D561" s="28" t="str">
        <f>VLOOKUP(B561,辅助信息!E:K,7,FALSE)</f>
        <v>ZTWM-CDGS-YL-20240529-006</v>
      </c>
      <c r="E561" s="28" t="str">
        <f>VLOOKUP(F561,辅助信息!A:B,2,FALSE)</f>
        <v>螺纹钢</v>
      </c>
      <c r="F561" s="28" t="s">
        <v>66</v>
      </c>
      <c r="G561" s="24">
        <v>5</v>
      </c>
      <c r="H561" s="24" t="str">
        <f>_xlfn._xlws.FILTER('[1]2025年已发货'!$E:$E,'[1]2025年已发货'!$F:$F&amp;'[1]2025年已发货'!$C:$C&amp;'[1]2025年已发货'!$G:$G&amp;'[1]2025年已发货'!$H:$H=C561&amp;F561&amp;I561&amp;J561,"未发货")</f>
        <v>未发货</v>
      </c>
      <c r="I561" s="28" t="str">
        <f>VLOOKUP(B561,辅助信息!E:I,3,FALSE)</f>
        <v>(华西颐海-科创农业生态谷-1号钢筋房)成都市简阳市白金山水库</v>
      </c>
      <c r="J561" s="28" t="str">
        <f>VLOOKUP(B561,辅助信息!E:I,4,FALSE)</f>
        <v>石清国</v>
      </c>
      <c r="K561" s="28">
        <f>VLOOKUP(J561,辅助信息!H:I,2,FALSE)</f>
        <v>13458642015</v>
      </c>
      <c r="L561" s="66"/>
      <c r="M561" s="79">
        <v>45708</v>
      </c>
      <c r="N561" s="45"/>
      <c r="O561" s="49">
        <f ca="1" t="shared" si="12"/>
        <v>0</v>
      </c>
      <c r="P561" s="49">
        <f ca="1" t="shared" si="13"/>
        <v>242</v>
      </c>
      <c r="Q561" s="15" t="str">
        <f>VLOOKUP(B561,辅助信息!E:M,9,FALSE)</f>
        <v>ZTWM-CDGS-XS-2024-0093-华西-颐海科创农业生态谷</v>
      </c>
      <c r="R561" s="15"/>
    </row>
    <row r="562" hidden="1" spans="2:18">
      <c r="B562" s="28" t="s">
        <v>48</v>
      </c>
      <c r="C562" s="58">
        <v>45706</v>
      </c>
      <c r="D562" s="28" t="str">
        <f>VLOOKUP(B562,辅助信息!E:K,7,FALSE)</f>
        <v>ZTWM-CDGS-YL-20240529-006</v>
      </c>
      <c r="E562" s="28" t="str">
        <f>VLOOKUP(F562,辅助信息!A:B,2,FALSE)</f>
        <v>螺纹钢</v>
      </c>
      <c r="F562" s="28" t="s">
        <v>82</v>
      </c>
      <c r="G562" s="24">
        <v>8</v>
      </c>
      <c r="H562" s="24" t="str">
        <f>_xlfn._xlws.FILTER('[1]2025年已发货'!$E:$E,'[1]2025年已发货'!$F:$F&amp;'[1]2025年已发货'!$C:$C&amp;'[1]2025年已发货'!$G:$G&amp;'[1]2025年已发货'!$H:$H=C562&amp;F562&amp;I562&amp;J562,"未发货")</f>
        <v>未发货</v>
      </c>
      <c r="I562" s="28" t="str">
        <f>VLOOKUP(B562,辅助信息!E:I,3,FALSE)</f>
        <v>(华西颐海-科创农业生态谷-1号钢筋房)成都市简阳市白金山水库</v>
      </c>
      <c r="J562" s="28" t="str">
        <f>VLOOKUP(B562,辅助信息!E:I,4,FALSE)</f>
        <v>石清国</v>
      </c>
      <c r="K562" s="28">
        <f>VLOOKUP(J562,辅助信息!H:I,2,FALSE)</f>
        <v>13458642015</v>
      </c>
      <c r="L562" s="66"/>
      <c r="M562" s="79">
        <v>45708</v>
      </c>
      <c r="N562" s="45"/>
      <c r="O562" s="49">
        <f ca="1" t="shared" si="12"/>
        <v>0</v>
      </c>
      <c r="P562" s="49">
        <f ca="1" t="shared" si="13"/>
        <v>242</v>
      </c>
      <c r="Q562" s="15" t="str">
        <f>VLOOKUP(B562,辅助信息!E:M,9,FALSE)</f>
        <v>ZTWM-CDGS-XS-2024-0093-华西-颐海科创农业生态谷</v>
      </c>
      <c r="R562" s="15"/>
    </row>
    <row r="563" hidden="1" spans="2:18">
      <c r="B563" s="28" t="s">
        <v>48</v>
      </c>
      <c r="C563" s="58">
        <v>45706</v>
      </c>
      <c r="D563" s="28" t="str">
        <f>VLOOKUP(B563,辅助信息!E:K,7,FALSE)</f>
        <v>ZTWM-CDGS-YL-20240529-006</v>
      </c>
      <c r="E563" s="28" t="str">
        <f>VLOOKUP(F563,辅助信息!A:B,2,FALSE)</f>
        <v>螺纹钢</v>
      </c>
      <c r="F563" s="28" t="s">
        <v>21</v>
      </c>
      <c r="G563" s="24">
        <v>5</v>
      </c>
      <c r="H563" s="24" t="str">
        <f>_xlfn._xlws.FILTER('[1]2025年已发货'!$E:$E,'[1]2025年已发货'!$F:$F&amp;'[1]2025年已发货'!$C:$C&amp;'[1]2025年已发货'!$G:$G&amp;'[1]2025年已发货'!$H:$H=C563&amp;F563&amp;I563&amp;J563,"未发货")</f>
        <v>未发货</v>
      </c>
      <c r="I563" s="28" t="str">
        <f>VLOOKUP(B563,辅助信息!E:I,3,FALSE)</f>
        <v>(华西颐海-科创农业生态谷-1号钢筋房)成都市简阳市白金山水库</v>
      </c>
      <c r="J563" s="28" t="str">
        <f>VLOOKUP(B563,辅助信息!E:I,4,FALSE)</f>
        <v>石清国</v>
      </c>
      <c r="K563" s="28">
        <f>VLOOKUP(J563,辅助信息!H:I,2,FALSE)</f>
        <v>13458642015</v>
      </c>
      <c r="L563" s="64"/>
      <c r="M563" s="79">
        <v>45708</v>
      </c>
      <c r="N563" s="45"/>
      <c r="O563" s="49">
        <f ca="1" t="shared" si="12"/>
        <v>0</v>
      </c>
      <c r="P563" s="49">
        <f ca="1" t="shared" si="13"/>
        <v>242</v>
      </c>
      <c r="Q563" s="15" t="str">
        <f>VLOOKUP(B563,辅助信息!E:M,9,FALSE)</f>
        <v>ZTWM-CDGS-XS-2024-0093-华西-颐海科创农业生态谷</v>
      </c>
      <c r="R563" s="15"/>
    </row>
    <row r="564" hidden="1" spans="1:18">
      <c r="A564" s="15"/>
      <c r="B564" s="28" t="s">
        <v>29</v>
      </c>
      <c r="C564" s="58">
        <v>45707</v>
      </c>
      <c r="D564" s="28" t="str">
        <f>VLOOKUP(B564,辅助信息!E:K,7,FALSE)</f>
        <v>JWDDCD2024102400111</v>
      </c>
      <c r="E564" s="28" t="str">
        <f>VLOOKUP(F564,辅助信息!A:B,2,FALSE)</f>
        <v>螺纹钢</v>
      </c>
      <c r="F564" s="28" t="s">
        <v>27</v>
      </c>
      <c r="G564" s="28">
        <v>15</v>
      </c>
      <c r="H564" s="28">
        <f>_xlfn._xlws.FILTER('[1]2025年已发货'!$E:$E,'[1]2025年已发货'!$F:$F&amp;'[1]2025年已发货'!$C:$C&amp;'[1]2025年已发货'!$G:$G&amp;'[1]2025年已发货'!$H:$H=C564&amp;F564&amp;I564&amp;J564,"未发货")</f>
        <v>15</v>
      </c>
      <c r="I564" s="28" t="str">
        <f>VLOOKUP(B564,辅助信息!E:I,3,FALSE)</f>
        <v>（五冶达州国道542项目-二工区黄家湾隧道工段）四川省达州市达川区赵固镇黄家坡</v>
      </c>
      <c r="J564" s="28" t="str">
        <f>VLOOKUP(B564,辅助信息!E:I,4,FALSE)</f>
        <v>罗永方</v>
      </c>
      <c r="K564" s="28">
        <f>VLOOKUP(J564,辅助信息!H:I,2,FALSE)</f>
        <v>13551450899</v>
      </c>
      <c r="L564" s="31" t="str">
        <f>VLOOKUP(B564,辅助信息!E:J,6,FALSE)</f>
        <v>五冶建设送货单,4份材质书,送货车型9.6米,装货前联系收货人核实到场规格,没提前告知进场规格现场不给予接收</v>
      </c>
      <c r="M564" s="82">
        <v>45705</v>
      </c>
      <c r="N564" s="15"/>
      <c r="O564" s="15">
        <f ca="1" t="shared" si="12"/>
        <v>0</v>
      </c>
      <c r="P564" s="15">
        <f ca="1" t="shared" si="13"/>
        <v>245</v>
      </c>
      <c r="Q564" s="15" t="str">
        <f>VLOOKUP(B564,辅助信息!E:M,9,FALSE)</f>
        <v>ZTWM-CDGS-XS-2024-0181-五冶天府-国道542项目（二批次）</v>
      </c>
      <c r="R564" s="15"/>
    </row>
    <row r="565" hidden="1" spans="1:18">
      <c r="A565" s="15"/>
      <c r="B565" s="28" t="s">
        <v>29</v>
      </c>
      <c r="C565" s="58">
        <v>45707</v>
      </c>
      <c r="D565" s="28" t="str">
        <f>VLOOKUP(B565,辅助信息!E:K,7,FALSE)</f>
        <v>JWDDCD2024102400111</v>
      </c>
      <c r="E565" s="28" t="str">
        <f>VLOOKUP(F565,辅助信息!A:B,2,FALSE)</f>
        <v>螺纹钢</v>
      </c>
      <c r="F565" s="28" t="s">
        <v>32</v>
      </c>
      <c r="G565" s="28">
        <v>20</v>
      </c>
      <c r="H565" s="28">
        <f>_xlfn._xlws.FILTER('[1]2025年已发货'!$E:$E,'[1]2025年已发货'!$F:$F&amp;'[1]2025年已发货'!$C:$C&amp;'[1]2025年已发货'!$G:$G&amp;'[1]2025年已发货'!$H:$H=C565&amp;F565&amp;I565&amp;J565,"未发货")</f>
        <v>21</v>
      </c>
      <c r="I565" s="28" t="str">
        <f>VLOOKUP(B565,辅助信息!E:I,3,FALSE)</f>
        <v>（五冶达州国道542项目-二工区黄家湾隧道工段）四川省达州市达川区赵固镇黄家坡</v>
      </c>
      <c r="J565" s="28" t="str">
        <f>VLOOKUP(B565,辅助信息!E:I,4,FALSE)</f>
        <v>罗永方</v>
      </c>
      <c r="K565" s="28">
        <f>VLOOKUP(J565,辅助信息!H:I,2,FALSE)</f>
        <v>13551450899</v>
      </c>
      <c r="L565" s="66"/>
      <c r="M565" s="82">
        <v>45705</v>
      </c>
      <c r="N565" s="15"/>
      <c r="O565" s="15">
        <f ca="1" t="shared" si="12"/>
        <v>0</v>
      </c>
      <c r="P565" s="15">
        <f ca="1" t="shared" si="13"/>
        <v>245</v>
      </c>
      <c r="Q565" s="15" t="str">
        <f>VLOOKUP(B565,辅助信息!E:M,9,FALSE)</f>
        <v>ZTWM-CDGS-XS-2024-0181-五冶天府-国道542项目（二批次）</v>
      </c>
      <c r="R565" s="15"/>
    </row>
    <row r="566" hidden="1" spans="1:18">
      <c r="A566" s="15"/>
      <c r="B566" s="28" t="s">
        <v>29</v>
      </c>
      <c r="C566" s="58">
        <v>45707</v>
      </c>
      <c r="D566" s="28" t="str">
        <f>VLOOKUP(B566,辅助信息!E:K,7,FALSE)</f>
        <v>JWDDCD2024102400111</v>
      </c>
      <c r="E566" s="28" t="str">
        <f>VLOOKUP(F566,辅助信息!A:B,2,FALSE)</f>
        <v>螺纹钢</v>
      </c>
      <c r="F566" s="28" t="s">
        <v>30</v>
      </c>
      <c r="G566" s="28">
        <v>35</v>
      </c>
      <c r="H566" s="28">
        <f>_xlfn._xlws.FILTER('[1]2025年已发货'!$E:$E,'[1]2025年已发货'!$F:$F&amp;'[1]2025年已发货'!$C:$C&amp;'[1]2025年已发货'!$G:$G&amp;'[1]2025年已发货'!$H:$H=C566&amp;F566&amp;I566&amp;J566,"未发货")</f>
        <v>35</v>
      </c>
      <c r="I566" s="28" t="str">
        <f>VLOOKUP(B566,辅助信息!E:I,3,FALSE)</f>
        <v>（五冶达州国道542项目-二工区黄家湾隧道工段）四川省达州市达川区赵固镇黄家坡</v>
      </c>
      <c r="J566" s="28" t="str">
        <f>VLOOKUP(B566,辅助信息!E:I,4,FALSE)</f>
        <v>罗永方</v>
      </c>
      <c r="K566" s="28">
        <f>VLOOKUP(J566,辅助信息!H:I,2,FALSE)</f>
        <v>13551450899</v>
      </c>
      <c r="L566" s="64"/>
      <c r="M566" s="82">
        <v>45705</v>
      </c>
      <c r="N566" s="15"/>
      <c r="O566" s="15">
        <f ca="1" t="shared" si="12"/>
        <v>0</v>
      </c>
      <c r="P566" s="15">
        <f ca="1" t="shared" si="13"/>
        <v>245</v>
      </c>
      <c r="Q566" s="15" t="str">
        <f>VLOOKUP(B566,辅助信息!E:M,9,FALSE)</f>
        <v>ZTWM-CDGS-XS-2024-0181-五冶天府-国道542项目（二批次）</v>
      </c>
      <c r="R566" s="15"/>
    </row>
    <row r="567" ht="60" hidden="1" customHeight="1" spans="1:18">
      <c r="A567" s="83" t="s">
        <v>95</v>
      </c>
      <c r="B567" s="28" t="s">
        <v>78</v>
      </c>
      <c r="C567" s="58">
        <v>45707</v>
      </c>
      <c r="D567" s="28" t="str">
        <f>VLOOKUP(B567,辅助信息!E:K,7,FALSE)</f>
        <v>JWDDCD2024102400111</v>
      </c>
      <c r="E567" s="28" t="str">
        <f>VLOOKUP(F567,辅助信息!A:B,2,FALSE)</f>
        <v>螺纹钢</v>
      </c>
      <c r="F567" s="28" t="s">
        <v>33</v>
      </c>
      <c r="G567" s="28">
        <v>35</v>
      </c>
      <c r="H567" s="28">
        <f>_xlfn._xlws.FILTER('[1]2025年已发货'!$E:$E,'[1]2025年已发货'!$F:$F&amp;'[1]2025年已发货'!$C:$C&amp;'[1]2025年已发货'!$G:$G&amp;'[1]2025年已发货'!$H:$H=C567&amp;F567&amp;I567&amp;J567,"未发货")</f>
        <v>50</v>
      </c>
      <c r="I567" s="28" t="str">
        <f>VLOOKUP(B567,辅助信息!E:I,3,FALSE)</f>
        <v>（五冶达州国道542项目-二工区巴河特大桥工段-4号墩）达州市达川区桥湾镇陈余村</v>
      </c>
      <c r="J567" s="28" t="str">
        <f>VLOOKUP(B567,辅助信息!E:I,4,FALSE)</f>
        <v>谭福中</v>
      </c>
      <c r="K567" s="28">
        <f>VLOOKUP(J567,辅助信息!H:I,2,FALSE)</f>
        <v>15828538619</v>
      </c>
      <c r="L567" s="31" t="str">
        <f>VLOOKUP(B567,辅助信息!E:J,6,FALSE)</f>
        <v>五冶建设送货单,4份材质书,送货车型9.6米,装货前联系收货人核实到场规格,没提前告知进场规格现场不给予接收</v>
      </c>
      <c r="M567" s="82">
        <v>45705</v>
      </c>
      <c r="N567" s="15"/>
      <c r="O567" s="15">
        <f ca="1" t="shared" si="12"/>
        <v>0</v>
      </c>
      <c r="P567" s="15">
        <f ca="1" t="shared" si="13"/>
        <v>245</v>
      </c>
      <c r="Q567" s="15" t="str">
        <f>VLOOKUP(B567,辅助信息!E:M,9,FALSE)</f>
        <v>ZTWM-CDGS-XS-2024-0181-五冶天府-国道542项目（二批次）</v>
      </c>
      <c r="R567" s="15"/>
    </row>
    <row r="568" ht="36" hidden="1" customHeight="1" spans="1:18">
      <c r="A568" s="83" t="s">
        <v>95</v>
      </c>
      <c r="B568" s="28" t="s">
        <v>69</v>
      </c>
      <c r="C568" s="58">
        <v>45707</v>
      </c>
      <c r="D568" s="28" t="str">
        <f>VLOOKUP(B568,辅助信息!E:K,7,FALSE)</f>
        <v>JWDDCD2025052800131</v>
      </c>
      <c r="E568" s="28" t="str">
        <f>VLOOKUP(F568,辅助信息!A:B,2,FALSE)</f>
        <v>螺纹钢</v>
      </c>
      <c r="F568" s="28" t="s">
        <v>21</v>
      </c>
      <c r="G568" s="28">
        <v>35</v>
      </c>
      <c r="H568" s="28" t="str">
        <f>_xlfn._xlws.FILTER('[1]2025年已发货'!$E:$E,'[1]2025年已发货'!$F:$F&amp;'[1]2025年已发货'!$C:$C&amp;'[1]2025年已发货'!$G:$G&amp;'[1]2025年已发货'!$H:$H=C568&amp;F568&amp;I568&amp;J568,"未发货")</f>
        <v>未发货</v>
      </c>
      <c r="I568" s="28" t="str">
        <f>VLOOKUP(B568,辅助信息!E:I,3,FALSE)</f>
        <v>（商投建工达州中医药科技园-4工区-2号楼）达州市通川区达州中医药职业学院犀牛大道北段</v>
      </c>
      <c r="J568" s="28" t="str">
        <f>VLOOKUP(B568,辅助信息!E:I,4,FALSE)</f>
        <v>张扬</v>
      </c>
      <c r="K568" s="28">
        <f>VLOOKUP(J568,辅助信息!H:I,2,FALSE)</f>
        <v>18381904567</v>
      </c>
      <c r="L568" s="31" t="str">
        <f>VLOOKUP(B568,辅助信息!E:J,6,FALSE)</f>
        <v>控制炉批号！多了现场不收！,优先安排达钢,提前联系到场规格及数量</v>
      </c>
      <c r="M568" s="82">
        <v>45704</v>
      </c>
      <c r="N568" s="15"/>
      <c r="O568" s="15">
        <f ca="1" t="shared" si="12"/>
        <v>0</v>
      </c>
      <c r="P568" s="15">
        <f ca="1" t="shared" si="13"/>
        <v>246</v>
      </c>
      <c r="Q568" s="15" t="str">
        <f>VLOOKUP(B568,辅助信息!E:M,9,FALSE)</f>
        <v>ZTWM-CDGS-XS-2024-0134-商投建工达州中医药科技成果示范园项目</v>
      </c>
      <c r="R568" s="15"/>
    </row>
    <row r="569" hidden="1" spans="1:18">
      <c r="A569" s="15"/>
      <c r="B569" s="28" t="s">
        <v>84</v>
      </c>
      <c r="C569" s="58">
        <v>45707</v>
      </c>
      <c r="D569" s="28" t="str">
        <f>VLOOKUP(B569,辅助信息!E:K,7,FALSE)</f>
        <v>JWDDCD2024102400111</v>
      </c>
      <c r="E569" s="28" t="str">
        <f>VLOOKUP(F569,辅助信息!A:B,2,FALSE)</f>
        <v>螺纹钢</v>
      </c>
      <c r="F569" s="28" t="s">
        <v>27</v>
      </c>
      <c r="G569" s="28">
        <v>8</v>
      </c>
      <c r="H569" s="28" t="str">
        <f>_xlfn._xlws.FILTER('[1]2025年已发货'!$E:$E,'[1]2025年已发货'!$F:$F&amp;'[1]2025年已发货'!$C:$C&amp;'[1]2025年已发货'!$G:$G&amp;'[1]2025年已发货'!$H:$H=C569&amp;F569&amp;I569&amp;J569,"未发货")</f>
        <v>未发货</v>
      </c>
      <c r="I569" s="28" t="str">
        <f>VLOOKUP(B569,辅助信息!E:I,3,FALSE)</f>
        <v>（五冶达州国道542项目-一工区路基一工段）四川省达州市达川区石梯火车站盖板加工点</v>
      </c>
      <c r="J569" s="28" t="str">
        <f>VLOOKUP(B569,辅助信息!E:I,4,FALSE)</f>
        <v>郑松</v>
      </c>
      <c r="K569" s="28">
        <f>VLOOKUP(J569,辅助信息!H:I,2,FALSE)</f>
        <v>13527304849</v>
      </c>
      <c r="L569" s="31" t="str">
        <f>VLOOKUP(B569,辅助信息!E:J,6,FALSE)</f>
        <v>五冶建设送货单,送货车型13米,装货前联系收货人核实到场规格,没提前告知进场规格现场不给予接收</v>
      </c>
      <c r="M569" s="82">
        <v>45705</v>
      </c>
      <c r="N569" s="15"/>
      <c r="O569" s="15">
        <f ca="1" t="shared" si="12"/>
        <v>0</v>
      </c>
      <c r="P569" s="15">
        <f ca="1" t="shared" si="13"/>
        <v>245</v>
      </c>
      <c r="Q569" s="15" t="str">
        <f>VLOOKUP(B569,辅助信息!E:M,9,FALSE)</f>
        <v>ZTWM-CDGS-XS-2024-0181-五冶天府-国道542项目（二批次）</v>
      </c>
      <c r="R569" s="15"/>
    </row>
    <row r="570" hidden="1" spans="1:18">
      <c r="A570" s="15"/>
      <c r="B570" s="28" t="s">
        <v>84</v>
      </c>
      <c r="C570" s="58">
        <v>45707</v>
      </c>
      <c r="D570" s="28" t="str">
        <f>VLOOKUP(B570,辅助信息!E:K,7,FALSE)</f>
        <v>JWDDCD2024102400111</v>
      </c>
      <c r="E570" s="28" t="str">
        <f>VLOOKUP(F570,辅助信息!A:B,2,FALSE)</f>
        <v>螺纹钢</v>
      </c>
      <c r="F570" s="28" t="s">
        <v>33</v>
      </c>
      <c r="G570" s="28">
        <v>8</v>
      </c>
      <c r="H570" s="28" t="str">
        <f>_xlfn._xlws.FILTER('[1]2025年已发货'!$E:$E,'[1]2025年已发货'!$F:$F&amp;'[1]2025年已发货'!$C:$C&amp;'[1]2025年已发货'!$G:$G&amp;'[1]2025年已发货'!$H:$H=C570&amp;F570&amp;I570&amp;J570,"未发货")</f>
        <v>未发货</v>
      </c>
      <c r="I570" s="28" t="str">
        <f>VLOOKUP(B570,辅助信息!E:I,3,FALSE)</f>
        <v>（五冶达州国道542项目-一工区路基一工段）四川省达州市达川区石梯火车站盖板加工点</v>
      </c>
      <c r="J570" s="28" t="str">
        <f>VLOOKUP(B570,辅助信息!E:I,4,FALSE)</f>
        <v>郑松</v>
      </c>
      <c r="K570" s="28">
        <f>VLOOKUP(J570,辅助信息!H:I,2,FALSE)</f>
        <v>13527304849</v>
      </c>
      <c r="L570" s="66"/>
      <c r="M570" s="82">
        <v>45705</v>
      </c>
      <c r="N570" s="15"/>
      <c r="O570" s="15">
        <f ca="1" t="shared" si="12"/>
        <v>0</v>
      </c>
      <c r="P570" s="15">
        <f ca="1" t="shared" si="13"/>
        <v>245</v>
      </c>
      <c r="Q570" s="15" t="str">
        <f>VLOOKUP(B570,辅助信息!E:M,9,FALSE)</f>
        <v>ZTWM-CDGS-XS-2024-0181-五冶天府-国道542项目（二批次）</v>
      </c>
      <c r="R570" s="15"/>
    </row>
    <row r="571" hidden="1" spans="1:18">
      <c r="A571" s="15"/>
      <c r="B571" s="28" t="s">
        <v>84</v>
      </c>
      <c r="C571" s="58">
        <v>45707</v>
      </c>
      <c r="D571" s="28" t="str">
        <f>VLOOKUP(B571,辅助信息!E:K,7,FALSE)</f>
        <v>JWDDCD2024102400111</v>
      </c>
      <c r="E571" s="28" t="str">
        <f>VLOOKUP(F571,辅助信息!A:B,2,FALSE)</f>
        <v>螺纹钢</v>
      </c>
      <c r="F571" s="28" t="s">
        <v>18</v>
      </c>
      <c r="G571" s="28">
        <v>12</v>
      </c>
      <c r="H571" s="28" t="str">
        <f>_xlfn._xlws.FILTER('[1]2025年已发货'!$E:$E,'[1]2025年已发货'!$F:$F&amp;'[1]2025年已发货'!$C:$C&amp;'[1]2025年已发货'!$G:$G&amp;'[1]2025年已发货'!$H:$H=C571&amp;F571&amp;I571&amp;J571,"未发货")</f>
        <v>未发货</v>
      </c>
      <c r="I571" s="28" t="str">
        <f>VLOOKUP(B571,辅助信息!E:I,3,FALSE)</f>
        <v>（五冶达州国道542项目-一工区路基一工段）四川省达州市达川区石梯火车站盖板加工点</v>
      </c>
      <c r="J571" s="28" t="str">
        <f>VLOOKUP(B571,辅助信息!E:I,4,FALSE)</f>
        <v>郑松</v>
      </c>
      <c r="K571" s="28">
        <f>VLOOKUP(J571,辅助信息!H:I,2,FALSE)</f>
        <v>13527304849</v>
      </c>
      <c r="L571" s="66"/>
      <c r="M571" s="82">
        <v>45705</v>
      </c>
      <c r="N571" s="15"/>
      <c r="O571" s="15">
        <f ca="1" t="shared" si="12"/>
        <v>0</v>
      </c>
      <c r="P571" s="15">
        <v>3</v>
      </c>
      <c r="Q571" s="15" t="str">
        <f>VLOOKUP(B571,辅助信息!E:M,9,FALSE)</f>
        <v>ZTWM-CDGS-XS-2024-0181-五冶天府-国道542项目（二批次）</v>
      </c>
      <c r="R571" s="15"/>
    </row>
    <row r="572" hidden="1" spans="1:18">
      <c r="A572" s="15"/>
      <c r="B572" s="28" t="s">
        <v>84</v>
      </c>
      <c r="C572" s="58">
        <v>45707</v>
      </c>
      <c r="D572" s="28" t="str">
        <f>VLOOKUP(B572,辅助信息!E:K,7,FALSE)</f>
        <v>JWDDCD2024102400111</v>
      </c>
      <c r="E572" s="28" t="str">
        <f>VLOOKUP(F572,辅助信息!A:B,2,FALSE)</f>
        <v>高线</v>
      </c>
      <c r="F572" s="28" t="s">
        <v>51</v>
      </c>
      <c r="G572" s="28">
        <v>5</v>
      </c>
      <c r="H572" s="28" t="str">
        <f>_xlfn._xlws.FILTER('[1]2025年已发货'!$E:$E,'[1]2025年已发货'!$F:$F&amp;'[1]2025年已发货'!$C:$C&amp;'[1]2025年已发货'!$G:$G&amp;'[1]2025年已发货'!$H:$H=C572&amp;F572&amp;I572&amp;J572,"未发货")</f>
        <v>未发货</v>
      </c>
      <c r="I572" s="28" t="str">
        <f>VLOOKUP(B572,辅助信息!E:I,3,FALSE)</f>
        <v>（五冶达州国道542项目-一工区路基一工段）四川省达州市达川区石梯火车站盖板加工点</v>
      </c>
      <c r="J572" s="28" t="str">
        <f>VLOOKUP(B572,辅助信息!E:I,4,FALSE)</f>
        <v>郑松</v>
      </c>
      <c r="K572" s="28">
        <f>VLOOKUP(J572,辅助信息!H:I,2,FALSE)</f>
        <v>13527304849</v>
      </c>
      <c r="L572" s="64"/>
      <c r="M572" s="82">
        <v>45705</v>
      </c>
      <c r="N572" s="15"/>
      <c r="O572" s="15">
        <f ca="1" t="shared" si="12"/>
        <v>0</v>
      </c>
      <c r="P572" s="15">
        <v>3</v>
      </c>
      <c r="Q572" s="15"/>
      <c r="R572" s="15"/>
    </row>
    <row r="573" ht="60" hidden="1" customHeight="1" spans="1:18">
      <c r="A573" s="83" t="s">
        <v>95</v>
      </c>
      <c r="B573" s="28" t="s">
        <v>75</v>
      </c>
      <c r="C573" s="58">
        <v>45707</v>
      </c>
      <c r="D573" s="28" t="str">
        <f>VLOOKUP(B573,辅助信息!E:K,7,FALSE)</f>
        <v>JWDDCD2024102400111</v>
      </c>
      <c r="E573" s="28" t="str">
        <f>VLOOKUP(F573,辅助信息!A:B,2,FALSE)</f>
        <v>螺纹钢</v>
      </c>
      <c r="F573" s="28" t="s">
        <v>65</v>
      </c>
      <c r="G573" s="28">
        <v>35</v>
      </c>
      <c r="H573" s="28" t="str">
        <f>_xlfn._xlws.FILTER('[1]2025年已发货'!$E:$E,'[1]2025年已发货'!$F:$F&amp;'[1]2025年已发货'!$C:$C&amp;'[1]2025年已发货'!$G:$G&amp;'[1]2025年已发货'!$H:$H=C573&amp;F573&amp;I573&amp;J573,"未发货")</f>
        <v>未发货</v>
      </c>
      <c r="I573" s="28" t="str">
        <f>VLOOKUP(B573,辅助信息!E:I,3,FALSE)</f>
        <v>（五冶达州国道542项目-一工区桥梁一工段）四川省达州市四川省达州市达川区石桥镇武寨村</v>
      </c>
      <c r="J573" s="28" t="str">
        <f>VLOOKUP(B573,辅助信息!E:I,4,FALSE)</f>
        <v>杨勇</v>
      </c>
      <c r="K573" s="28">
        <f>VLOOKUP(J573,辅助信息!H:I,2,FALSE)</f>
        <v>18398563998</v>
      </c>
      <c r="L573" s="31" t="str">
        <f>VLOOKUP(B573,辅助信息!E:J,6,FALSE)</f>
        <v>五冶建设送货单,送货车型13米,装货前联系收货人核实到场规格,没提前告知进场规格现场不给予接收</v>
      </c>
      <c r="M573" s="82">
        <v>45709</v>
      </c>
      <c r="N573" s="15"/>
      <c r="O573" s="15">
        <f ca="1" t="shared" si="12"/>
        <v>0</v>
      </c>
      <c r="P573" s="15">
        <f ca="1" t="shared" ref="P573:P624" si="14">IF(M573="","",IF(N573&lt;&gt;"",MAX(N573-M573,0),IF(TODAY()&gt;M573,TODAY()-M573,0)))</f>
        <v>241</v>
      </c>
      <c r="Q573" s="15" t="str">
        <f>VLOOKUP(B573,辅助信息!E:M,9,FALSE)</f>
        <v>ZTWM-CDGS-XS-2024-0181-五冶天府-国道542项目（二批次）</v>
      </c>
      <c r="R573" s="15"/>
    </row>
    <row r="574" hidden="1" spans="1:18">
      <c r="A574" s="15"/>
      <c r="B574" s="28" t="s">
        <v>87</v>
      </c>
      <c r="C574" s="58">
        <v>45707</v>
      </c>
      <c r="D574" s="28" t="str">
        <f>VLOOKUP(B574,辅助信息!E:K,7,FALSE)</f>
        <v>JWDDCD2024102400111</v>
      </c>
      <c r="E574" s="28" t="str">
        <f>VLOOKUP(F574,辅助信息!A:B,2,FALSE)</f>
        <v>螺纹钢</v>
      </c>
      <c r="F574" s="28" t="s">
        <v>27</v>
      </c>
      <c r="G574" s="28">
        <v>8</v>
      </c>
      <c r="H574" s="28" t="str">
        <f>_xlfn._xlws.FILTER('[1]2025年已发货'!$E:$E,'[1]2025年已发货'!$F:$F&amp;'[1]2025年已发货'!$C:$C&amp;'[1]2025年已发货'!$G:$G&amp;'[1]2025年已发货'!$H:$H=C574&amp;F574&amp;I574&amp;J574,"未发货")</f>
        <v>未发货</v>
      </c>
      <c r="I574" s="28" t="str">
        <f>VLOOKUP(B574,辅助信息!E:I,3,FALSE)</f>
        <v>（五冶达州国道542项目-一工区桥梁二工段）四川省达州市达川区达川区石梯镇石成村</v>
      </c>
      <c r="J574" s="28" t="str">
        <f>VLOOKUP(B574,辅助信息!E:I,4,FALSE)</f>
        <v>夏树彬</v>
      </c>
      <c r="K574" s="28">
        <f>VLOOKUP(J574,辅助信息!H:I,2,FALSE)</f>
        <v>13518183653</v>
      </c>
      <c r="L574" s="31" t="str">
        <f>VLOOKUP(B574,辅助信息!E:J,6,FALSE)</f>
        <v>五冶建设送货单,送货车型9.6米,装货前联系收货人核实到场规格,没提前告知进场规格现场不给予接收</v>
      </c>
      <c r="M574" s="82">
        <v>45706</v>
      </c>
      <c r="N574" s="15"/>
      <c r="O574" s="15">
        <f ca="1" t="shared" si="12"/>
        <v>0</v>
      </c>
      <c r="P574" s="15">
        <f ca="1" t="shared" si="14"/>
        <v>244</v>
      </c>
      <c r="Q574" s="15" t="str">
        <f>VLOOKUP(B574,辅助信息!E:M,9,FALSE)</f>
        <v>ZTWM-CDGS-XS-2024-0181-五冶天府-国道542项目（二批次）</v>
      </c>
      <c r="R574" s="15"/>
    </row>
    <row r="575" hidden="1" spans="1:18">
      <c r="A575" s="15"/>
      <c r="B575" s="28" t="s">
        <v>87</v>
      </c>
      <c r="C575" s="58">
        <v>45707</v>
      </c>
      <c r="D575" s="28" t="str">
        <f>VLOOKUP(B575,辅助信息!E:K,7,FALSE)</f>
        <v>JWDDCD2024102400111</v>
      </c>
      <c r="E575" s="28" t="str">
        <f>VLOOKUP(F575,辅助信息!A:B,2,FALSE)</f>
        <v>螺纹钢</v>
      </c>
      <c r="F575" s="28" t="s">
        <v>65</v>
      </c>
      <c r="G575" s="28">
        <v>27</v>
      </c>
      <c r="H575" s="28" t="str">
        <f>_xlfn._xlws.FILTER('[1]2025年已发货'!$E:$E,'[1]2025年已发货'!$F:$F&amp;'[1]2025年已发货'!$C:$C&amp;'[1]2025年已发货'!$G:$G&amp;'[1]2025年已发货'!$H:$H=C575&amp;F575&amp;I575&amp;J575,"未发货")</f>
        <v>未发货</v>
      </c>
      <c r="I575" s="28" t="str">
        <f>VLOOKUP(B575,辅助信息!E:I,3,FALSE)</f>
        <v>（五冶达州国道542项目-一工区桥梁二工段）四川省达州市达川区达川区石梯镇石成村</v>
      </c>
      <c r="J575" s="28" t="str">
        <f>VLOOKUP(B575,辅助信息!E:I,4,FALSE)</f>
        <v>夏树彬</v>
      </c>
      <c r="K575" s="28">
        <f>VLOOKUP(J575,辅助信息!H:I,2,FALSE)</f>
        <v>13518183653</v>
      </c>
      <c r="L575" s="64"/>
      <c r="M575" s="82">
        <v>45706</v>
      </c>
      <c r="N575" s="15"/>
      <c r="O575" s="15">
        <f ca="1" t="shared" si="12"/>
        <v>0</v>
      </c>
      <c r="P575" s="15">
        <f ca="1" t="shared" si="14"/>
        <v>244</v>
      </c>
      <c r="Q575" s="15" t="str">
        <f>VLOOKUP(B575,辅助信息!E:M,9,FALSE)</f>
        <v>ZTWM-CDGS-XS-2024-0181-五冶天府-国道542项目（二批次）</v>
      </c>
      <c r="R575" s="15"/>
    </row>
    <row r="576" hidden="1" spans="1:18">
      <c r="A576" s="15"/>
      <c r="B576" s="28" t="s">
        <v>74</v>
      </c>
      <c r="C576" s="58">
        <v>45707</v>
      </c>
      <c r="D576" s="28" t="str">
        <f>VLOOKUP(B576,辅助信息!E:K,7,FALSE)</f>
        <v>JWDDCD2024102400111</v>
      </c>
      <c r="E576" s="28" t="str">
        <f>VLOOKUP(F576,辅助信息!A:B,2,FALSE)</f>
        <v>螺纹钢</v>
      </c>
      <c r="F576" s="28" t="s">
        <v>19</v>
      </c>
      <c r="G576" s="28">
        <v>12</v>
      </c>
      <c r="H576" s="28" t="str">
        <f>_xlfn._xlws.FILTER('[1]2025年已发货'!$E:$E,'[1]2025年已发货'!$F:$F&amp;'[1]2025年已发货'!$C:$C&amp;'[1]2025年已发货'!$G:$G&amp;'[1]2025年已发货'!$H:$H=C576&amp;F576&amp;I576&amp;J576,"未发货")</f>
        <v>未发货</v>
      </c>
      <c r="I576" s="28" t="str">
        <f>VLOOKUP(B576,辅助信息!E:I,3,FALSE)</f>
        <v>（五冶达州国道542项目-桥梁4标）四川省达州市达川区大堰镇双井村</v>
      </c>
      <c r="J576" s="28" t="str">
        <f>VLOOKUP(B576,辅助信息!E:I,4,FALSE)</f>
        <v>吴志强</v>
      </c>
      <c r="K576" s="28">
        <f>VLOOKUP(J576,辅助信息!H:I,2,FALSE)</f>
        <v>18820030907</v>
      </c>
      <c r="L576" s="31" t="str">
        <f>VLOOKUP(B576,辅助信息!E:J,6,FALSE)</f>
        <v>五冶建设送货单,送货车型13米,装货前联系收货人核实到场规格,没提前告知进场规格现场不给予接收</v>
      </c>
      <c r="M576" s="82">
        <v>45711</v>
      </c>
      <c r="N576" s="15"/>
      <c r="O576" s="15">
        <f ca="1" t="shared" si="12"/>
        <v>0</v>
      </c>
      <c r="P576" s="15">
        <f ca="1" t="shared" si="14"/>
        <v>239</v>
      </c>
      <c r="Q576" s="15" t="str">
        <f>VLOOKUP(B576,辅助信息!E:M,9,FALSE)</f>
        <v>ZTWM-CDGS-XS-2024-0181-五冶天府-国道542项目（二批次）</v>
      </c>
      <c r="R576" s="15"/>
    </row>
    <row r="577" hidden="1" spans="1:18">
      <c r="A577" s="15"/>
      <c r="B577" s="28" t="s">
        <v>74</v>
      </c>
      <c r="C577" s="58">
        <v>45707</v>
      </c>
      <c r="D577" s="28" t="str">
        <f>VLOOKUP(B577,辅助信息!E:K,7,FALSE)</f>
        <v>JWDDCD2024102400111</v>
      </c>
      <c r="E577" s="28" t="str">
        <f>VLOOKUP(F577,辅助信息!A:B,2,FALSE)</f>
        <v>螺纹钢</v>
      </c>
      <c r="F577" s="28" t="s">
        <v>33</v>
      </c>
      <c r="G577" s="28">
        <v>12</v>
      </c>
      <c r="H577" s="28" t="str">
        <f>_xlfn._xlws.FILTER('[1]2025年已发货'!$E:$E,'[1]2025年已发货'!$F:$F&amp;'[1]2025年已发货'!$C:$C&amp;'[1]2025年已发货'!$G:$G&amp;'[1]2025年已发货'!$H:$H=C577&amp;F577&amp;I577&amp;J577,"未发货")</f>
        <v>未发货</v>
      </c>
      <c r="I577" s="28" t="str">
        <f>VLOOKUP(B577,辅助信息!E:I,3,FALSE)</f>
        <v>（五冶达州国道542项目-桥梁4标）四川省达州市达川区大堰镇双井村</v>
      </c>
      <c r="J577" s="28" t="str">
        <f>VLOOKUP(B577,辅助信息!E:I,4,FALSE)</f>
        <v>吴志强</v>
      </c>
      <c r="K577" s="28">
        <f>VLOOKUP(J577,辅助信息!H:I,2,FALSE)</f>
        <v>18820030907</v>
      </c>
      <c r="L577" s="66"/>
      <c r="M577" s="82">
        <v>45711</v>
      </c>
      <c r="N577" s="15"/>
      <c r="O577" s="15">
        <f ca="1" t="shared" si="12"/>
        <v>0</v>
      </c>
      <c r="P577" s="15">
        <f ca="1" t="shared" si="14"/>
        <v>239</v>
      </c>
      <c r="Q577" s="15" t="str">
        <f>VLOOKUP(B577,辅助信息!E:M,9,FALSE)</f>
        <v>ZTWM-CDGS-XS-2024-0181-五冶天府-国道542项目（二批次）</v>
      </c>
      <c r="R577" s="15"/>
    </row>
    <row r="578" hidden="1" spans="1:18">
      <c r="A578" s="15"/>
      <c r="B578" s="28" t="s">
        <v>74</v>
      </c>
      <c r="C578" s="58">
        <v>45707</v>
      </c>
      <c r="D578" s="28" t="str">
        <f>VLOOKUP(B578,辅助信息!E:K,7,FALSE)</f>
        <v>JWDDCD2024102400111</v>
      </c>
      <c r="E578" s="28" t="str">
        <f>VLOOKUP(F578,辅助信息!A:B,2,FALSE)</f>
        <v>螺纹钢</v>
      </c>
      <c r="F578" s="28" t="s">
        <v>28</v>
      </c>
      <c r="G578" s="28">
        <v>12</v>
      </c>
      <c r="H578" s="28" t="str">
        <f>_xlfn._xlws.FILTER('[1]2025年已发货'!$E:$E,'[1]2025年已发货'!$F:$F&amp;'[1]2025年已发货'!$C:$C&amp;'[1]2025年已发货'!$G:$G&amp;'[1]2025年已发货'!$H:$H=C578&amp;F578&amp;I578&amp;J578,"未发货")</f>
        <v>未发货</v>
      </c>
      <c r="I578" s="28" t="str">
        <f>VLOOKUP(B578,辅助信息!E:I,3,FALSE)</f>
        <v>（五冶达州国道542项目-桥梁4标）四川省达州市达川区大堰镇双井村</v>
      </c>
      <c r="J578" s="28" t="str">
        <f>VLOOKUP(B578,辅助信息!E:I,4,FALSE)</f>
        <v>吴志强</v>
      </c>
      <c r="K578" s="28">
        <f>VLOOKUP(J578,辅助信息!H:I,2,FALSE)</f>
        <v>18820030907</v>
      </c>
      <c r="L578" s="66"/>
      <c r="M578" s="82">
        <v>45711</v>
      </c>
      <c r="N578" s="15"/>
      <c r="O578" s="15">
        <f ca="1" t="shared" si="12"/>
        <v>0</v>
      </c>
      <c r="P578" s="15">
        <f ca="1" t="shared" si="14"/>
        <v>239</v>
      </c>
      <c r="Q578" s="15" t="str">
        <f>VLOOKUP(B578,辅助信息!E:M,9,FALSE)</f>
        <v>ZTWM-CDGS-XS-2024-0181-五冶天府-国道542项目（二批次）</v>
      </c>
      <c r="R578" s="15"/>
    </row>
    <row r="579" hidden="1" spans="1:18">
      <c r="A579" s="15"/>
      <c r="B579" s="28" t="s">
        <v>74</v>
      </c>
      <c r="C579" s="58">
        <v>45707</v>
      </c>
      <c r="D579" s="28" t="str">
        <f>VLOOKUP(B579,辅助信息!E:K,7,FALSE)</f>
        <v>JWDDCD2024102400111</v>
      </c>
      <c r="E579" s="28" t="str">
        <f>VLOOKUP(F579,辅助信息!A:B,2,FALSE)</f>
        <v>螺纹钢</v>
      </c>
      <c r="F579" s="28" t="s">
        <v>18</v>
      </c>
      <c r="G579" s="28">
        <v>3</v>
      </c>
      <c r="H579" s="28" t="str">
        <f>_xlfn._xlws.FILTER('[1]2025年已发货'!$E:$E,'[1]2025年已发货'!$F:$F&amp;'[1]2025年已发货'!$C:$C&amp;'[1]2025年已发货'!$G:$G&amp;'[1]2025年已发货'!$H:$H=C579&amp;F579&amp;I579&amp;J579,"未发货")</f>
        <v>未发货</v>
      </c>
      <c r="I579" s="28" t="str">
        <f>VLOOKUP(B579,辅助信息!E:I,3,FALSE)</f>
        <v>（五冶达州国道542项目-桥梁4标）四川省达州市达川区大堰镇双井村</v>
      </c>
      <c r="J579" s="28" t="str">
        <f>VLOOKUP(B579,辅助信息!E:I,4,FALSE)</f>
        <v>吴志强</v>
      </c>
      <c r="K579" s="28">
        <f>VLOOKUP(J579,辅助信息!H:I,2,FALSE)</f>
        <v>18820030907</v>
      </c>
      <c r="L579" s="64"/>
      <c r="M579" s="82">
        <v>45711</v>
      </c>
      <c r="N579" s="15"/>
      <c r="O579" s="15">
        <f ca="1" t="shared" si="12"/>
        <v>0</v>
      </c>
      <c r="P579" s="15">
        <f ca="1" t="shared" si="14"/>
        <v>239</v>
      </c>
      <c r="Q579" s="15" t="str">
        <f>VLOOKUP(B579,辅助信息!E:M,9,FALSE)</f>
        <v>ZTWM-CDGS-XS-2024-0181-五冶天府-国道542项目（二批次）</v>
      </c>
      <c r="R579" s="15"/>
    </row>
    <row r="580" hidden="1" spans="1:18">
      <c r="A580" s="83" t="s">
        <v>96</v>
      </c>
      <c r="B580" s="84" t="s">
        <v>88</v>
      </c>
      <c r="C580" s="58">
        <v>45707</v>
      </c>
      <c r="D580" s="28" t="str">
        <f>VLOOKUP(B580,辅助信息!E:K,7,FALSE)</f>
        <v>JWDDCD2025051000019</v>
      </c>
      <c r="E580" s="28" t="str">
        <f>VLOOKUP(F580,辅助信息!A:B,2,FALSE)</f>
        <v>高线</v>
      </c>
      <c r="F580" s="28" t="s">
        <v>57</v>
      </c>
      <c r="G580" s="28">
        <v>6</v>
      </c>
      <c r="H580" s="28" t="str">
        <f>_xlfn._xlws.FILTER('[1]2025年已发货'!$E:$E,'[1]2025年已发货'!$F:$F&amp;'[1]2025年已发货'!$C:$C&amp;'[1]2025年已发货'!$G:$G&amp;'[1]2025年已发货'!$H:$H=C580&amp;F580&amp;I580&amp;J580,"未发货")</f>
        <v>未发货</v>
      </c>
      <c r="I580" s="28" t="str">
        <f>VLOOKUP(B580,辅助信息!E:I,3,FALSE)</f>
        <v>(五冶钢构医学科学产业园建设项目房建二部-四标（5-4）)四川省南充市顺庆区搬罾街道学府大道二段</v>
      </c>
      <c r="J580" s="28" t="str">
        <f>VLOOKUP(B580,辅助信息!E:I,4,FALSE)</f>
        <v>安南</v>
      </c>
      <c r="K580" s="28">
        <f>VLOOKUP(J580,辅助信息!H:I,2,FALSE)</f>
        <v>19950525030</v>
      </c>
      <c r="L580" s="31" t="str">
        <f>VLOOKUP(B580,辅助信息!E:J,6,FALSE)</f>
        <v>送货单：送货单位：南充思临新材料科技有限公司,收货单位：五冶集团川北(南充)建设有限公司,项目名称：南充医学科学产业园,送货车型13米,装货前联系收货人核实到场规格</v>
      </c>
      <c r="M580" s="82">
        <v>45706</v>
      </c>
      <c r="N580" s="15"/>
      <c r="O580" s="15">
        <f ca="1" t="shared" si="12"/>
        <v>0</v>
      </c>
      <c r="P580" s="15">
        <f ca="1" t="shared" si="14"/>
        <v>244</v>
      </c>
      <c r="Q580" s="15" t="str">
        <f>VLOOKUP(B580,辅助信息!E:M,9,FALSE)</f>
        <v>ZTWM-CDGS-XS-2024-0248-五冶钢构-南充市医学院项目</v>
      </c>
      <c r="R580" s="15"/>
    </row>
    <row r="581" hidden="1" spans="1:18">
      <c r="A581" s="15"/>
      <c r="B581" s="84" t="s">
        <v>88</v>
      </c>
      <c r="C581" s="58">
        <v>45707</v>
      </c>
      <c r="D581" s="28" t="str">
        <f>VLOOKUP(B581,辅助信息!E:K,7,FALSE)</f>
        <v>JWDDCD2025051000019</v>
      </c>
      <c r="E581" s="28" t="str">
        <f>VLOOKUP(F581,辅助信息!A:B,2,FALSE)</f>
        <v>盘螺</v>
      </c>
      <c r="F581" s="28" t="s">
        <v>40</v>
      </c>
      <c r="G581" s="28">
        <v>14</v>
      </c>
      <c r="H581" s="28" t="str">
        <f>_xlfn._xlws.FILTER('[1]2025年已发货'!$E:$E,'[1]2025年已发货'!$F:$F&amp;'[1]2025年已发货'!$C:$C&amp;'[1]2025年已发货'!$G:$G&amp;'[1]2025年已发货'!$H:$H=C581&amp;F581&amp;I581&amp;J581,"未发货")</f>
        <v>未发货</v>
      </c>
      <c r="I581" s="28" t="str">
        <f>VLOOKUP(B581,辅助信息!E:I,3,FALSE)</f>
        <v>(五冶钢构医学科学产业园建设项目房建二部-四标（5-4）)四川省南充市顺庆区搬罾街道学府大道二段</v>
      </c>
      <c r="J581" s="28" t="str">
        <f>VLOOKUP(B581,辅助信息!E:I,4,FALSE)</f>
        <v>安南</v>
      </c>
      <c r="K581" s="28">
        <f>VLOOKUP(J581,辅助信息!H:I,2,FALSE)</f>
        <v>19950525030</v>
      </c>
      <c r="L581" s="66"/>
      <c r="M581" s="82">
        <v>45706</v>
      </c>
      <c r="N581" s="15"/>
      <c r="O581" s="15">
        <f ca="1" t="shared" si="12"/>
        <v>0</v>
      </c>
      <c r="P581" s="15">
        <f ca="1" t="shared" si="14"/>
        <v>244</v>
      </c>
      <c r="Q581" s="15" t="str">
        <f>VLOOKUP(B581,辅助信息!E:M,9,FALSE)</f>
        <v>ZTWM-CDGS-XS-2024-0248-五冶钢构-南充市医学院项目</v>
      </c>
      <c r="R581" s="15"/>
    </row>
    <row r="582" hidden="1" spans="1:18">
      <c r="A582" s="15"/>
      <c r="B582" s="84" t="s">
        <v>88</v>
      </c>
      <c r="C582" s="58">
        <v>45707</v>
      </c>
      <c r="D582" s="28" t="str">
        <f>VLOOKUP(B582,辅助信息!E:K,7,FALSE)</f>
        <v>JWDDCD2025051000019</v>
      </c>
      <c r="E582" s="28" t="str">
        <f>VLOOKUP(F582,辅助信息!A:B,2,FALSE)</f>
        <v>螺纹钢</v>
      </c>
      <c r="F582" s="28" t="s">
        <v>30</v>
      </c>
      <c r="G582" s="28">
        <v>3</v>
      </c>
      <c r="H582" s="28" t="str">
        <f>_xlfn._xlws.FILTER('[1]2025年已发货'!$E:$E,'[1]2025年已发货'!$F:$F&amp;'[1]2025年已发货'!$C:$C&amp;'[1]2025年已发货'!$G:$G&amp;'[1]2025年已发货'!$H:$H=C582&amp;F582&amp;I582&amp;J582,"未发货")</f>
        <v>未发货</v>
      </c>
      <c r="I582" s="28" t="str">
        <f>VLOOKUP(B582,辅助信息!E:I,3,FALSE)</f>
        <v>(五冶钢构医学科学产业园建设项目房建二部-四标（5-4）)四川省南充市顺庆区搬罾街道学府大道二段</v>
      </c>
      <c r="J582" s="28" t="str">
        <f>VLOOKUP(B582,辅助信息!E:I,4,FALSE)</f>
        <v>安南</v>
      </c>
      <c r="K582" s="28">
        <f>VLOOKUP(J582,辅助信息!H:I,2,FALSE)</f>
        <v>19950525030</v>
      </c>
      <c r="L582" s="66"/>
      <c r="M582" s="82">
        <v>45706</v>
      </c>
      <c r="N582" s="15"/>
      <c r="O582" s="15">
        <f ca="1" t="shared" si="12"/>
        <v>0</v>
      </c>
      <c r="P582" s="15">
        <f ca="1" t="shared" si="14"/>
        <v>244</v>
      </c>
      <c r="Q582" s="15" t="str">
        <f>VLOOKUP(B582,辅助信息!E:M,9,FALSE)</f>
        <v>ZTWM-CDGS-XS-2024-0248-五冶钢构-南充市医学院项目</v>
      </c>
      <c r="R582" s="15"/>
    </row>
    <row r="583" hidden="1" spans="1:18">
      <c r="A583" s="15"/>
      <c r="B583" s="84" t="s">
        <v>72</v>
      </c>
      <c r="C583" s="58">
        <v>45707</v>
      </c>
      <c r="D583" s="28" t="str">
        <f>VLOOKUP(B583,辅助信息!E:K,7,FALSE)</f>
        <v>JWDDCD2025051000019</v>
      </c>
      <c r="E583" s="28" t="str">
        <f>VLOOKUP(F583,辅助信息!A:B,2,FALSE)</f>
        <v>高线</v>
      </c>
      <c r="F583" s="28" t="s">
        <v>53</v>
      </c>
      <c r="G583" s="28">
        <v>6</v>
      </c>
      <c r="H583" s="28" t="str">
        <f>_xlfn._xlws.FILTER('[1]2025年已发货'!$E:$E,'[1]2025年已发货'!$F:$F&amp;'[1]2025年已发货'!$C:$C&amp;'[1]2025年已发货'!$G:$G&amp;'[1]2025年已发货'!$H:$H=C583&amp;F583&amp;I583&amp;J583,"未发货")</f>
        <v>未发货</v>
      </c>
      <c r="I583" s="28" t="str">
        <f>VLOOKUP(B583,辅助信息!E:I,3,FALSE)</f>
        <v>(五冶钢构医学科学产业园建设项目房建二部-网羽馆（6-5）)四川省南充市顺庆区搬罾街道学府大道二段</v>
      </c>
      <c r="J583" s="28" t="str">
        <f>VLOOKUP(B583,辅助信息!E:I,4,FALSE)</f>
        <v>安南</v>
      </c>
      <c r="K583" s="28">
        <f>VLOOKUP(J583,辅助信息!H:I,2,FALSE)</f>
        <v>19950525030</v>
      </c>
      <c r="L583" s="66"/>
      <c r="M583" s="82">
        <v>45708</v>
      </c>
      <c r="N583" s="15"/>
      <c r="O583" s="15">
        <f ca="1" t="shared" si="12"/>
        <v>0</v>
      </c>
      <c r="P583" s="15">
        <f ca="1" t="shared" si="14"/>
        <v>242</v>
      </c>
      <c r="Q583" s="15" t="str">
        <f>VLOOKUP(B583,辅助信息!E:M,9,FALSE)</f>
        <v>ZTWM-CDGS-XS-2024-0248-五冶钢构-南充市医学院项目</v>
      </c>
      <c r="R583" s="15"/>
    </row>
    <row r="584" hidden="1" spans="1:18">
      <c r="A584" s="15"/>
      <c r="B584" s="84" t="s">
        <v>72</v>
      </c>
      <c r="C584" s="58">
        <v>45707</v>
      </c>
      <c r="D584" s="28" t="str">
        <f>VLOOKUP(B584,辅助信息!E:K,7,FALSE)</f>
        <v>JWDDCD2025051000019</v>
      </c>
      <c r="E584" s="28" t="str">
        <f>VLOOKUP(F584,辅助信息!A:B,2,FALSE)</f>
        <v>螺纹钢</v>
      </c>
      <c r="F584" s="84" t="s">
        <v>19</v>
      </c>
      <c r="G584" s="28">
        <v>6</v>
      </c>
      <c r="H584" s="28" t="str">
        <f>_xlfn._xlws.FILTER('[1]2025年已发货'!$E:$E,'[1]2025年已发货'!$F:$F&amp;'[1]2025年已发货'!$C:$C&amp;'[1]2025年已发货'!$G:$G&amp;'[1]2025年已发货'!$H:$H=C584&amp;F584&amp;I584&amp;J584,"未发货")</f>
        <v>未发货</v>
      </c>
      <c r="I584" s="28" t="str">
        <f>VLOOKUP(B584,辅助信息!E:I,3,FALSE)</f>
        <v>(五冶钢构医学科学产业园建设项目房建二部-网羽馆（6-5）)四川省南充市顺庆区搬罾街道学府大道二段</v>
      </c>
      <c r="J584" s="28" t="str">
        <f>VLOOKUP(B584,辅助信息!E:I,4,FALSE)</f>
        <v>安南</v>
      </c>
      <c r="K584" s="28">
        <f>VLOOKUP(J584,辅助信息!H:I,2,FALSE)</f>
        <v>19950525030</v>
      </c>
      <c r="L584" s="64"/>
      <c r="M584" s="82">
        <v>45708</v>
      </c>
      <c r="N584" s="15"/>
      <c r="O584" s="15">
        <f ca="1" t="shared" si="12"/>
        <v>0</v>
      </c>
      <c r="P584" s="15">
        <f ca="1" t="shared" si="14"/>
        <v>242</v>
      </c>
      <c r="Q584" s="15" t="str">
        <f>VLOOKUP(B584,辅助信息!E:M,9,FALSE)</f>
        <v>ZTWM-CDGS-XS-2024-0248-五冶钢构-南充市医学院项目</v>
      </c>
      <c r="R584" s="15"/>
    </row>
    <row r="585" hidden="1" spans="1:18">
      <c r="A585" s="15"/>
      <c r="B585" s="28" t="s">
        <v>89</v>
      </c>
      <c r="C585" s="58">
        <v>45707</v>
      </c>
      <c r="D585" s="28" t="str">
        <f>VLOOKUP(B585,辅助信息!E:K,7,FALSE)</f>
        <v>JWDDCD2025051000019</v>
      </c>
      <c r="E585" s="28" t="str">
        <f>VLOOKUP(F585,辅助信息!A:B,2,FALSE)</f>
        <v>螺纹钢</v>
      </c>
      <c r="F585" s="28" t="s">
        <v>32</v>
      </c>
      <c r="G585" s="28">
        <f>130-70</f>
        <v>60</v>
      </c>
      <c r="H585" s="28">
        <f>_xlfn._xlws.FILTER('[1]2025年已发货'!$E:$E,'[1]2025年已发货'!$F:$F&amp;'[1]2025年已发货'!$C:$C&amp;'[1]2025年已发货'!$G:$G&amp;'[1]2025年已发货'!$H:$H=C585&amp;F585&amp;I585&amp;J585,"未发货")</f>
        <v>45</v>
      </c>
      <c r="I585" s="28" t="str">
        <f>VLOOKUP(B585,辅助信息!E:I,3,FALSE)</f>
        <v>(五冶钢构医学科学产业园建设项目房建三部-排洪渠)四川省南充市顺庆区搬罾街道学府大道二段</v>
      </c>
      <c r="J585" s="28" t="str">
        <f>VLOOKUP(B585,辅助信息!E:I,4,FALSE)</f>
        <v>郑林</v>
      </c>
      <c r="K585" s="28">
        <f>VLOOKUP(J585,辅助信息!H:I,2,FALSE)</f>
        <v>18349955455</v>
      </c>
      <c r="L585" s="31" t="str">
        <f>VLOOKUP(B585,辅助信息!E:J,6,FALSE)</f>
        <v>送货单：送货单位：南充思临新材料科技有限公司,收货单位：五冶集团川北(南充)建设有限公司,项目名称：南充医学科学产业园,送货车型13米,装货前联系收货人核实到场规格</v>
      </c>
      <c r="M585" s="82">
        <v>45708</v>
      </c>
      <c r="N585" s="15"/>
      <c r="O585" s="15">
        <f ca="1" t="shared" si="12"/>
        <v>0</v>
      </c>
      <c r="P585" s="15">
        <f ca="1" t="shared" si="14"/>
        <v>242</v>
      </c>
      <c r="Q585" s="15" t="str">
        <f>VLOOKUP(B585,辅助信息!E:M,9,FALSE)</f>
        <v>ZTWM-CDGS-XS-2024-0248-五冶钢构-南充市医学院项目</v>
      </c>
      <c r="R585" s="15"/>
    </row>
    <row r="586" hidden="1" spans="1:18">
      <c r="A586" s="15"/>
      <c r="B586" s="28" t="s">
        <v>89</v>
      </c>
      <c r="C586" s="58">
        <v>45707</v>
      </c>
      <c r="D586" s="28" t="str">
        <f>VLOOKUP(B586,辅助信息!E:K,7,FALSE)</f>
        <v>JWDDCD2025051000019</v>
      </c>
      <c r="E586" s="28" t="str">
        <f>VLOOKUP(F586,辅助信息!A:B,2,FALSE)</f>
        <v>螺纹钢</v>
      </c>
      <c r="F586" s="28" t="s">
        <v>18</v>
      </c>
      <c r="G586" s="28">
        <v>25</v>
      </c>
      <c r="H586" s="28" t="str">
        <f>_xlfn._xlws.FILTER('[1]2025年已发货'!$E:$E,'[1]2025年已发货'!$F:$F&amp;'[1]2025年已发货'!$C:$C&amp;'[1]2025年已发货'!$G:$G&amp;'[1]2025年已发货'!$H:$H=C586&amp;F586&amp;I586&amp;J586,"未发货")</f>
        <v>未发货</v>
      </c>
      <c r="I586" s="28" t="str">
        <f>VLOOKUP(B586,辅助信息!E:I,3,FALSE)</f>
        <v>(五冶钢构医学科学产业园建设项目房建三部-排洪渠)四川省南充市顺庆区搬罾街道学府大道二段</v>
      </c>
      <c r="J586" s="28" t="str">
        <f>VLOOKUP(B586,辅助信息!E:I,4,FALSE)</f>
        <v>郑林</v>
      </c>
      <c r="K586" s="28">
        <f>VLOOKUP(J586,辅助信息!H:I,2,FALSE)</f>
        <v>18349955455</v>
      </c>
      <c r="L586" s="66"/>
      <c r="M586" s="82">
        <v>45708</v>
      </c>
      <c r="N586" s="15"/>
      <c r="O586" s="15">
        <f ca="1" t="shared" si="12"/>
        <v>0</v>
      </c>
      <c r="P586" s="15">
        <f ca="1" t="shared" si="14"/>
        <v>242</v>
      </c>
      <c r="Q586" s="15" t="str">
        <f>VLOOKUP(B586,辅助信息!E:M,9,FALSE)</f>
        <v>ZTWM-CDGS-XS-2024-0248-五冶钢构-南充市医学院项目</v>
      </c>
      <c r="R586" s="15"/>
    </row>
    <row r="587" hidden="1" spans="1:18">
      <c r="A587" s="15"/>
      <c r="B587" s="28" t="s">
        <v>89</v>
      </c>
      <c r="C587" s="58">
        <v>45707</v>
      </c>
      <c r="D587" s="28" t="str">
        <f>VLOOKUP(B587,辅助信息!E:K,7,FALSE)</f>
        <v>JWDDCD2025051000019</v>
      </c>
      <c r="E587" s="28" t="str">
        <f>VLOOKUP(F587,辅助信息!A:B,2,FALSE)</f>
        <v>螺纹钢</v>
      </c>
      <c r="F587" s="28" t="s">
        <v>91</v>
      </c>
      <c r="G587" s="28">
        <v>25</v>
      </c>
      <c r="H587" s="28">
        <f>_xlfn._xlws.FILTER('[1]2025年已发货'!$E:$E,'[1]2025年已发货'!$F:$F&amp;'[1]2025年已发货'!$C:$C&amp;'[1]2025年已发货'!$G:$G&amp;'[1]2025年已发货'!$H:$H=C587&amp;F587&amp;I587&amp;J587,"未发货")</f>
        <v>25</v>
      </c>
      <c r="I587" s="28" t="str">
        <f>VLOOKUP(B587,辅助信息!E:I,3,FALSE)</f>
        <v>(五冶钢构医学科学产业园建设项目房建三部-排洪渠)四川省南充市顺庆区搬罾街道学府大道二段</v>
      </c>
      <c r="J587" s="28" t="str">
        <f>VLOOKUP(B587,辅助信息!E:I,4,FALSE)</f>
        <v>郑林</v>
      </c>
      <c r="K587" s="28">
        <f>VLOOKUP(J587,辅助信息!H:I,2,FALSE)</f>
        <v>18349955455</v>
      </c>
      <c r="L587" s="66"/>
      <c r="M587" s="82">
        <v>45708</v>
      </c>
      <c r="N587" s="15"/>
      <c r="O587" s="15">
        <f ca="1" t="shared" si="12"/>
        <v>0</v>
      </c>
      <c r="P587" s="15">
        <f ca="1" t="shared" si="14"/>
        <v>242</v>
      </c>
      <c r="Q587" s="15" t="str">
        <f>VLOOKUP(B587,辅助信息!E:M,9,FALSE)</f>
        <v>ZTWM-CDGS-XS-2024-0248-五冶钢构-南充市医学院项目</v>
      </c>
      <c r="R587" s="15"/>
    </row>
    <row r="588" hidden="1" spans="1:18">
      <c r="A588" s="59" t="s">
        <v>97</v>
      </c>
      <c r="B588" s="28" t="s">
        <v>98</v>
      </c>
      <c r="C588" s="58">
        <v>45707</v>
      </c>
      <c r="D588" s="28" t="str">
        <f>VLOOKUP(B588,辅助信息!E:K,7,FALSE)</f>
        <v>JWDDCD2025051000019</v>
      </c>
      <c r="E588" s="28" t="str">
        <f>VLOOKUP(F588,辅助信息!A:B,2,FALSE)</f>
        <v>高线</v>
      </c>
      <c r="F588" s="28" t="s">
        <v>51</v>
      </c>
      <c r="G588" s="24">
        <v>10</v>
      </c>
      <c r="H588" s="24" t="str">
        <f>_xlfn._xlws.FILTER('[1]2025年已发货'!$E:$E,'[1]2025年已发货'!$F:$F&amp;'[1]2025年已发货'!$C:$C&amp;'[1]2025年已发货'!$G:$G&amp;'[1]2025年已发货'!$H:$H=C588&amp;F588&amp;I588&amp;J588,"未发货")</f>
        <v>未发货</v>
      </c>
      <c r="I588" s="28" t="str">
        <f>VLOOKUP(B588,辅助信息!E:I,3,FALSE)</f>
        <v>(五冶钢构医学科学产业园建设项目房建一部-一标（2-6）)四川省南充市顺庆区搬罾街道学府大道二段</v>
      </c>
      <c r="J588" s="28" t="str">
        <f>VLOOKUP(B588,辅助信息!E:I,4,FALSE)</f>
        <v>胡泽宇</v>
      </c>
      <c r="K588" s="28">
        <f>VLOOKUP(J588,辅助信息!H:I,2,FALSE)</f>
        <v>18141337338</v>
      </c>
      <c r="L588" s="66"/>
      <c r="M588" s="79">
        <v>45709</v>
      </c>
      <c r="N588" s="45"/>
      <c r="O588" s="49">
        <f ca="1" t="shared" si="12"/>
        <v>0</v>
      </c>
      <c r="P588" s="49">
        <f ca="1" t="shared" si="14"/>
        <v>241</v>
      </c>
      <c r="Q588" s="15" t="str">
        <f>VLOOKUP(B588,辅助信息!E:M,9,FALSE)</f>
        <v>ZTWM-CDGS-XS-2024-0248-五冶钢构-南充市医学院项目</v>
      </c>
      <c r="R588" s="15"/>
    </row>
    <row r="589" hidden="1" spans="2:18">
      <c r="B589" s="28" t="s">
        <v>99</v>
      </c>
      <c r="C589" s="58">
        <v>45707</v>
      </c>
      <c r="D589" s="28" t="str">
        <f>VLOOKUP(B589,辅助信息!E:K,7,FALSE)</f>
        <v>JWDDCD2025051000019</v>
      </c>
      <c r="E589" s="28" t="str">
        <f>VLOOKUP(F589,辅助信息!A:B,2,FALSE)</f>
        <v>高线</v>
      </c>
      <c r="F589" s="28" t="s">
        <v>53</v>
      </c>
      <c r="G589" s="24">
        <v>2.5</v>
      </c>
      <c r="H589" s="24" t="str">
        <f>_xlfn._xlws.FILTER('[1]2025年已发货'!$E:$E,'[1]2025年已发货'!$F:$F&amp;'[1]2025年已发货'!$C:$C&amp;'[1]2025年已发货'!$G:$G&amp;'[1]2025年已发货'!$H:$H=C589&amp;F589&amp;I589&amp;J589,"未发货")</f>
        <v>未发货</v>
      </c>
      <c r="I589" s="28" t="str">
        <f>VLOOKUP(B589,辅助信息!E:I,3,FALSE)</f>
        <v>(五冶钢构医学科学产业园建设项目房建连接线道路工程)四川省南充市顺庆区搬罾街道学府大道二段</v>
      </c>
      <c r="J589" s="28" t="str">
        <f>VLOOKUP(B589,辅助信息!E:I,4,FALSE)</f>
        <v>刘建中</v>
      </c>
      <c r="K589" s="28">
        <f>VLOOKUP(J589,辅助信息!H:I,2,FALSE)</f>
        <v>13908143055</v>
      </c>
      <c r="L589" s="66"/>
      <c r="M589" s="79">
        <v>45709</v>
      </c>
      <c r="N589" s="45"/>
      <c r="O589" s="49">
        <f ca="1" t="shared" si="12"/>
        <v>0</v>
      </c>
      <c r="P589" s="49">
        <f ca="1" t="shared" si="14"/>
        <v>241</v>
      </c>
      <c r="Q589" s="15" t="str">
        <f>VLOOKUP(B589,辅助信息!E:M,9,FALSE)</f>
        <v>ZTWM-CDGS-XS-2024-0248-五冶钢构-南充市医学院项目</v>
      </c>
      <c r="R589" s="15"/>
    </row>
    <row r="590" hidden="1" spans="2:18">
      <c r="B590" s="28" t="s">
        <v>99</v>
      </c>
      <c r="C590" s="58">
        <v>45707</v>
      </c>
      <c r="D590" s="28" t="str">
        <f>VLOOKUP(B590,辅助信息!E:K,7,FALSE)</f>
        <v>JWDDCD2025051000019</v>
      </c>
      <c r="E590" s="28" t="str">
        <f>VLOOKUP(F590,辅助信息!A:B,2,FALSE)</f>
        <v>高线</v>
      </c>
      <c r="F590" s="28" t="s">
        <v>51</v>
      </c>
      <c r="G590" s="24">
        <v>2.5</v>
      </c>
      <c r="H590" s="24" t="str">
        <f>_xlfn._xlws.FILTER('[1]2025年已发货'!$E:$E,'[1]2025年已发货'!$F:$F&amp;'[1]2025年已发货'!$C:$C&amp;'[1]2025年已发货'!$G:$G&amp;'[1]2025年已发货'!$H:$H=C590&amp;F590&amp;I590&amp;J590,"未发货")</f>
        <v>未发货</v>
      </c>
      <c r="I590" s="28" t="str">
        <f>VLOOKUP(B590,辅助信息!E:I,3,FALSE)</f>
        <v>(五冶钢构医学科学产业园建设项目房建连接线道路工程)四川省南充市顺庆区搬罾街道学府大道二段</v>
      </c>
      <c r="J590" s="28" t="str">
        <f>VLOOKUP(B590,辅助信息!E:I,4,FALSE)</f>
        <v>刘建中</v>
      </c>
      <c r="K590" s="28">
        <f>VLOOKUP(J590,辅助信息!H:I,2,FALSE)</f>
        <v>13908143055</v>
      </c>
      <c r="L590" s="66"/>
      <c r="M590" s="79">
        <v>45709</v>
      </c>
      <c r="N590" s="45"/>
      <c r="O590" s="49">
        <f ca="1" t="shared" si="12"/>
        <v>0</v>
      </c>
      <c r="P590" s="49">
        <f ca="1" t="shared" si="14"/>
        <v>241</v>
      </c>
      <c r="Q590" s="15" t="str">
        <f>VLOOKUP(B590,辅助信息!E:M,9,FALSE)</f>
        <v>ZTWM-CDGS-XS-2024-0248-五冶钢构-南充市医学院项目</v>
      </c>
      <c r="R590" s="15"/>
    </row>
    <row r="591" hidden="1" spans="2:18">
      <c r="B591" s="28" t="s">
        <v>99</v>
      </c>
      <c r="C591" s="58">
        <v>45707</v>
      </c>
      <c r="D591" s="28" t="str">
        <f>VLOOKUP(B591,辅助信息!E:K,7,FALSE)</f>
        <v>JWDDCD2025051000019</v>
      </c>
      <c r="E591" s="28" t="str">
        <f>VLOOKUP(F591,辅助信息!A:B,2,FALSE)</f>
        <v>螺纹钢</v>
      </c>
      <c r="F591" s="28" t="s">
        <v>27</v>
      </c>
      <c r="G591" s="24">
        <v>3</v>
      </c>
      <c r="H591" s="24" t="str">
        <f>_xlfn._xlws.FILTER('[1]2025年已发货'!$E:$E,'[1]2025年已发货'!$F:$F&amp;'[1]2025年已发货'!$C:$C&amp;'[1]2025年已发货'!$G:$G&amp;'[1]2025年已发货'!$H:$H=C591&amp;F591&amp;I591&amp;J591,"未发货")</f>
        <v>未发货</v>
      </c>
      <c r="I591" s="28" t="str">
        <f>VLOOKUP(B591,辅助信息!E:I,3,FALSE)</f>
        <v>(五冶钢构医学科学产业园建设项目房建连接线道路工程)四川省南充市顺庆区搬罾街道学府大道二段</v>
      </c>
      <c r="J591" s="28" t="str">
        <f>VLOOKUP(B591,辅助信息!E:I,4,FALSE)</f>
        <v>刘建中</v>
      </c>
      <c r="K591" s="28">
        <f>VLOOKUP(J591,辅助信息!H:I,2,FALSE)</f>
        <v>13908143055</v>
      </c>
      <c r="L591" s="66"/>
      <c r="M591" s="79">
        <v>45709</v>
      </c>
      <c r="N591" s="45"/>
      <c r="O591" s="49">
        <f ca="1" t="shared" si="12"/>
        <v>0</v>
      </c>
      <c r="P591" s="49">
        <f ca="1" t="shared" si="14"/>
        <v>241</v>
      </c>
      <c r="Q591" s="15" t="str">
        <f>VLOOKUP(B591,辅助信息!E:M,9,FALSE)</f>
        <v>ZTWM-CDGS-XS-2024-0248-五冶钢构-南充市医学院项目</v>
      </c>
      <c r="R591" s="15"/>
    </row>
    <row r="592" hidden="1" spans="2:18">
      <c r="B592" s="28" t="s">
        <v>99</v>
      </c>
      <c r="C592" s="58">
        <v>45707</v>
      </c>
      <c r="D592" s="28" t="str">
        <f>VLOOKUP(B592,辅助信息!E:K,7,FALSE)</f>
        <v>JWDDCD2025051000019</v>
      </c>
      <c r="E592" s="28" t="str">
        <f>VLOOKUP(F592,辅助信息!A:B,2,FALSE)</f>
        <v>螺纹钢</v>
      </c>
      <c r="F592" s="28" t="s">
        <v>19</v>
      </c>
      <c r="G592" s="24">
        <v>3</v>
      </c>
      <c r="H592" s="24" t="str">
        <f>_xlfn._xlws.FILTER('[1]2025年已发货'!$E:$E,'[1]2025年已发货'!$F:$F&amp;'[1]2025年已发货'!$C:$C&amp;'[1]2025年已发货'!$G:$G&amp;'[1]2025年已发货'!$H:$H=C592&amp;F592&amp;I592&amp;J592,"未发货")</f>
        <v>未发货</v>
      </c>
      <c r="I592" s="28" t="str">
        <f>VLOOKUP(B592,辅助信息!E:I,3,FALSE)</f>
        <v>(五冶钢构医学科学产业园建设项目房建连接线道路工程)四川省南充市顺庆区搬罾街道学府大道二段</v>
      </c>
      <c r="J592" s="28" t="str">
        <f>VLOOKUP(B592,辅助信息!E:I,4,FALSE)</f>
        <v>刘建中</v>
      </c>
      <c r="K592" s="28">
        <f>VLOOKUP(J592,辅助信息!H:I,2,FALSE)</f>
        <v>13908143055</v>
      </c>
      <c r="L592" s="66"/>
      <c r="M592" s="79">
        <v>45709</v>
      </c>
      <c r="N592" s="45"/>
      <c r="O592" s="49">
        <f ca="1" t="shared" si="12"/>
        <v>0</v>
      </c>
      <c r="P592" s="49">
        <f ca="1" t="shared" si="14"/>
        <v>241</v>
      </c>
      <c r="Q592" s="15" t="str">
        <f>VLOOKUP(B592,辅助信息!E:M,9,FALSE)</f>
        <v>ZTWM-CDGS-XS-2024-0248-五冶钢构-南充市医学院项目</v>
      </c>
      <c r="R592" s="15"/>
    </row>
    <row r="593" hidden="1" spans="2:18">
      <c r="B593" s="28" t="s">
        <v>99</v>
      </c>
      <c r="C593" s="58">
        <v>45707</v>
      </c>
      <c r="D593" s="28" t="str">
        <f>VLOOKUP(B593,辅助信息!E:K,7,FALSE)</f>
        <v>JWDDCD2025051000019</v>
      </c>
      <c r="E593" s="28" t="str">
        <f>VLOOKUP(F593,辅助信息!A:B,2,FALSE)</f>
        <v>螺纹钢</v>
      </c>
      <c r="F593" s="28" t="s">
        <v>32</v>
      </c>
      <c r="G593" s="24">
        <v>3</v>
      </c>
      <c r="H593" s="24" t="str">
        <f>_xlfn._xlws.FILTER('[1]2025年已发货'!$E:$E,'[1]2025年已发货'!$F:$F&amp;'[1]2025年已发货'!$C:$C&amp;'[1]2025年已发货'!$G:$G&amp;'[1]2025年已发货'!$H:$H=C593&amp;F593&amp;I593&amp;J593,"未发货")</f>
        <v>未发货</v>
      </c>
      <c r="I593" s="28" t="str">
        <f>VLOOKUP(B593,辅助信息!E:I,3,FALSE)</f>
        <v>(五冶钢构医学科学产业园建设项目房建连接线道路工程)四川省南充市顺庆区搬罾街道学府大道二段</v>
      </c>
      <c r="J593" s="28" t="str">
        <f>VLOOKUP(B593,辅助信息!E:I,4,FALSE)</f>
        <v>刘建中</v>
      </c>
      <c r="K593" s="28">
        <f>VLOOKUP(J593,辅助信息!H:I,2,FALSE)</f>
        <v>13908143055</v>
      </c>
      <c r="L593" s="64"/>
      <c r="M593" s="79">
        <v>45709</v>
      </c>
      <c r="N593" s="45"/>
      <c r="O593" s="49">
        <f ca="1" t="shared" si="12"/>
        <v>0</v>
      </c>
      <c r="P593" s="49">
        <f ca="1" t="shared" si="14"/>
        <v>241</v>
      </c>
      <c r="Q593" s="15" t="str">
        <f>VLOOKUP(B593,辅助信息!E:M,9,FALSE)</f>
        <v>ZTWM-CDGS-XS-2024-0248-五冶钢构-南充市医学院项目</v>
      </c>
      <c r="R593" s="15"/>
    </row>
    <row r="594" hidden="1" spans="1:18">
      <c r="A594" s="15"/>
      <c r="B594" s="28" t="s">
        <v>48</v>
      </c>
      <c r="C594" s="58">
        <v>45707</v>
      </c>
      <c r="D594" s="28" t="str">
        <f>VLOOKUP(B594,辅助信息!E:K,7,FALSE)</f>
        <v>ZTWM-CDGS-YL-20240529-006</v>
      </c>
      <c r="E594" s="28" t="str">
        <f>VLOOKUP(F594,辅助信息!A:B,2,FALSE)</f>
        <v>盘螺</v>
      </c>
      <c r="F594" s="28" t="s">
        <v>40</v>
      </c>
      <c r="G594" s="28">
        <v>10</v>
      </c>
      <c r="H594" s="28">
        <f>_xlfn._xlws.FILTER('[1]2025年已发货'!$E:$E,'[1]2025年已发货'!$F:$F&amp;'[1]2025年已发货'!$C:$C&amp;'[1]2025年已发货'!$G:$G&amp;'[1]2025年已发货'!$H:$H=C594&amp;F594&amp;I594&amp;J594,"未发货")</f>
        <v>10</v>
      </c>
      <c r="I594" s="28" t="str">
        <f>VLOOKUP(B594,辅助信息!E:I,3,FALSE)</f>
        <v>(华西颐海-科创农业生态谷-1号钢筋房)成都市简阳市白金山水库</v>
      </c>
      <c r="J594" s="28" t="str">
        <f>VLOOKUP(B594,辅助信息!E:I,4,FALSE)</f>
        <v>石清国</v>
      </c>
      <c r="K594" s="28">
        <f>VLOOKUP(J594,辅助信息!H:I,2,FALSE)</f>
        <v>13458642015</v>
      </c>
      <c r="L594" s="31" t="str">
        <f>VLOOKUP(B594,辅助信息!E:J,6,FALSE)</f>
        <v>优先威钢,我方卸车,新老国标钢厂不加价可直发</v>
      </c>
      <c r="M594" s="82">
        <v>45708</v>
      </c>
      <c r="N594" s="15"/>
      <c r="O594" s="15">
        <f ca="1" t="shared" ref="O594:O624" si="15">IF(OR(M594="",N594&lt;&gt;""),"",MAX(M594-TODAY(),0))</f>
        <v>0</v>
      </c>
      <c r="P594" s="15">
        <f ca="1" t="shared" si="14"/>
        <v>242</v>
      </c>
      <c r="Q594" s="15" t="str">
        <f>VLOOKUP(B594,辅助信息!E:M,9,FALSE)</f>
        <v>ZTWM-CDGS-XS-2024-0093-华西-颐海科创农业生态谷</v>
      </c>
      <c r="R594" s="15"/>
    </row>
    <row r="595" hidden="1" spans="1:18">
      <c r="A595" s="15"/>
      <c r="B595" s="28" t="s">
        <v>48</v>
      </c>
      <c r="C595" s="58">
        <v>45707</v>
      </c>
      <c r="D595" s="28" t="str">
        <f>VLOOKUP(B595,辅助信息!E:K,7,FALSE)</f>
        <v>ZTWM-CDGS-YL-20240529-006</v>
      </c>
      <c r="E595" s="28" t="str">
        <f>VLOOKUP(F595,辅助信息!A:B,2,FALSE)</f>
        <v>盘螺</v>
      </c>
      <c r="F595" s="28" t="s">
        <v>41</v>
      </c>
      <c r="G595" s="28">
        <v>10</v>
      </c>
      <c r="H595" s="28">
        <f>_xlfn._xlws.FILTER('[1]2025年已发货'!$E:$E,'[1]2025年已发货'!$F:$F&amp;'[1]2025年已发货'!$C:$C&amp;'[1]2025年已发货'!$G:$G&amp;'[1]2025年已发货'!$H:$H=C595&amp;F595&amp;I595&amp;J595,"未发货")</f>
        <v>10</v>
      </c>
      <c r="I595" s="28" t="str">
        <f>VLOOKUP(B595,辅助信息!E:I,3,FALSE)</f>
        <v>(华西颐海-科创农业生态谷-1号钢筋房)成都市简阳市白金山水库</v>
      </c>
      <c r="J595" s="28" t="str">
        <f>VLOOKUP(B595,辅助信息!E:I,4,FALSE)</f>
        <v>石清国</v>
      </c>
      <c r="K595" s="28">
        <f>VLOOKUP(J595,辅助信息!H:I,2,FALSE)</f>
        <v>13458642015</v>
      </c>
      <c r="L595" s="66"/>
      <c r="M595" s="82">
        <v>45708</v>
      </c>
      <c r="N595" s="15"/>
      <c r="O595" s="15">
        <f ca="1" t="shared" si="15"/>
        <v>0</v>
      </c>
      <c r="P595" s="15">
        <f ca="1" t="shared" si="14"/>
        <v>242</v>
      </c>
      <c r="Q595" s="15" t="str">
        <f>VLOOKUP(B595,辅助信息!E:M,9,FALSE)</f>
        <v>ZTWM-CDGS-XS-2024-0093-华西-颐海科创农业生态谷</v>
      </c>
      <c r="R595" s="15"/>
    </row>
    <row r="596" hidden="1" spans="1:18">
      <c r="A596" s="15"/>
      <c r="B596" s="28" t="s">
        <v>48</v>
      </c>
      <c r="C596" s="58">
        <v>45707</v>
      </c>
      <c r="D596" s="28" t="str">
        <f>VLOOKUP(B596,辅助信息!E:K,7,FALSE)</f>
        <v>ZTWM-CDGS-YL-20240529-006</v>
      </c>
      <c r="E596" s="28" t="str">
        <f>VLOOKUP(F596,辅助信息!A:B,2,FALSE)</f>
        <v>螺纹钢</v>
      </c>
      <c r="F596" s="28" t="s">
        <v>66</v>
      </c>
      <c r="G596" s="28">
        <v>12</v>
      </c>
      <c r="H596" s="28">
        <f>_xlfn._xlws.FILTER('[1]2025年已发货'!$E:$E,'[1]2025年已发货'!$F:$F&amp;'[1]2025年已发货'!$C:$C&amp;'[1]2025年已发货'!$G:$G&amp;'[1]2025年已发货'!$H:$H=C596&amp;F596&amp;I596&amp;J596,"未发货")</f>
        <v>17</v>
      </c>
      <c r="I596" s="28" t="str">
        <f>VLOOKUP(B596,辅助信息!E:I,3,FALSE)</f>
        <v>(华西颐海-科创农业生态谷-1号钢筋房)成都市简阳市白金山水库</v>
      </c>
      <c r="J596" s="28" t="str">
        <f>VLOOKUP(B596,辅助信息!E:I,4,FALSE)</f>
        <v>石清国</v>
      </c>
      <c r="K596" s="28">
        <f>VLOOKUP(J596,辅助信息!H:I,2,FALSE)</f>
        <v>13458642015</v>
      </c>
      <c r="L596" s="66"/>
      <c r="M596" s="82">
        <v>45708</v>
      </c>
      <c r="N596" s="15"/>
      <c r="O596" s="15">
        <f ca="1" t="shared" si="15"/>
        <v>0</v>
      </c>
      <c r="P596" s="15">
        <f ca="1" t="shared" si="14"/>
        <v>242</v>
      </c>
      <c r="Q596" s="15" t="str">
        <f>VLOOKUP(B596,辅助信息!E:M,9,FALSE)</f>
        <v>ZTWM-CDGS-XS-2024-0093-华西-颐海科创农业生态谷</v>
      </c>
      <c r="R596" s="15"/>
    </row>
    <row r="597" hidden="1" spans="1:18">
      <c r="A597" s="15"/>
      <c r="B597" s="28" t="s">
        <v>48</v>
      </c>
      <c r="C597" s="58">
        <v>45707</v>
      </c>
      <c r="D597" s="28" t="str">
        <f>VLOOKUP(B597,辅助信息!E:K,7,FALSE)</f>
        <v>ZTWM-CDGS-YL-20240529-006</v>
      </c>
      <c r="E597" s="28" t="str">
        <f>VLOOKUP(F597,辅助信息!A:B,2,FALSE)</f>
        <v>螺纹钢</v>
      </c>
      <c r="F597" s="28" t="s">
        <v>22</v>
      </c>
      <c r="G597" s="28">
        <v>6</v>
      </c>
      <c r="H597" s="28">
        <f>_xlfn._xlws.FILTER('[1]2025年已发货'!$E:$E,'[1]2025年已发货'!$F:$F&amp;'[1]2025年已发货'!$C:$C&amp;'[1]2025年已发货'!$G:$G&amp;'[1]2025年已发货'!$H:$H=C597&amp;F597&amp;I597&amp;J597,"未发货")</f>
        <v>6</v>
      </c>
      <c r="I597" s="28" t="str">
        <f>VLOOKUP(B597,辅助信息!E:I,3,FALSE)</f>
        <v>(华西颐海-科创农业生态谷-1号钢筋房)成都市简阳市白金山水库</v>
      </c>
      <c r="J597" s="28" t="str">
        <f>VLOOKUP(B597,辅助信息!E:I,4,FALSE)</f>
        <v>石清国</v>
      </c>
      <c r="K597" s="28">
        <f>VLOOKUP(J597,辅助信息!H:I,2,FALSE)</f>
        <v>13458642015</v>
      </c>
      <c r="L597" s="64"/>
      <c r="M597" s="82">
        <v>45708</v>
      </c>
      <c r="N597" s="15"/>
      <c r="O597" s="15">
        <f ca="1" t="shared" si="15"/>
        <v>0</v>
      </c>
      <c r="P597" s="15">
        <f ca="1" t="shared" si="14"/>
        <v>242</v>
      </c>
      <c r="Q597" s="15" t="str">
        <f>VLOOKUP(B597,辅助信息!E:M,9,FALSE)</f>
        <v>ZTWM-CDGS-XS-2024-0093-华西-颐海科创农业生态谷</v>
      </c>
      <c r="R597" s="15"/>
    </row>
    <row r="598" hidden="1" spans="1:18">
      <c r="A598" s="49"/>
      <c r="B598" s="28" t="s">
        <v>31</v>
      </c>
      <c r="C598" s="58">
        <v>45707</v>
      </c>
      <c r="D598" s="28" t="str">
        <f>VLOOKUP(B598,辅助信息!E:K,7,FALSE)</f>
        <v>JWDDCD2024121000136</v>
      </c>
      <c r="E598" s="28" t="str">
        <f>VLOOKUP(F598,辅助信息!A:B,2,FALSE)</f>
        <v>盘螺</v>
      </c>
      <c r="F598" s="28" t="s">
        <v>49</v>
      </c>
      <c r="G598" s="24">
        <v>9</v>
      </c>
      <c r="H598" s="24" t="str">
        <f>_xlfn._xlws.FILTER('[1]2025年已发货'!$E:$E,'[1]2025年已发货'!$F:$F&amp;'[1]2025年已发货'!$C:$C&amp;'[1]2025年已发货'!$G:$G&amp;'[1]2025年已发货'!$H:$H=C598&amp;F598&amp;I598&amp;J598,"未发货")</f>
        <v>未发货</v>
      </c>
      <c r="I598" s="28" t="str">
        <f>VLOOKUP(B598,辅助信息!E:I,3,FALSE)</f>
        <v>（四川商建-射洪城乡一体化项目）遂宁市射洪市忠新幼儿园北侧约220米新溪小区</v>
      </c>
      <c r="J598" s="28" t="str">
        <f>VLOOKUP(B598,辅助信息!E:I,4,FALSE)</f>
        <v>柏子刚</v>
      </c>
      <c r="K598" s="28">
        <f>VLOOKUP(J598,辅助信息!H:I,2,FALSE)</f>
        <v>15692885305</v>
      </c>
      <c r="L598" s="31" t="str">
        <f>VLOOKUP(B598,辅助信息!E:J,6,FALSE)</f>
        <v>提前联系到场规格及数量</v>
      </c>
      <c r="M598" s="79">
        <v>45708</v>
      </c>
      <c r="O598" s="49">
        <f ca="1" t="shared" si="15"/>
        <v>0</v>
      </c>
      <c r="P598" s="49">
        <f ca="1" t="shared" si="14"/>
        <v>242</v>
      </c>
      <c r="Q598" s="15" t="str">
        <f>VLOOKUP(B598,辅助信息!E:M,9,FALSE)</f>
        <v>ZTWM-CDGS-XS-2024-0179-四川商投-射洪城乡一体化建设项目</v>
      </c>
      <c r="R598" s="15"/>
    </row>
    <row r="599" hidden="1" spans="1:18">
      <c r="A599" s="49"/>
      <c r="B599" s="28" t="s">
        <v>31</v>
      </c>
      <c r="C599" s="58">
        <v>45707</v>
      </c>
      <c r="D599" s="28" t="str">
        <f>VLOOKUP(B599,辅助信息!E:K,7,FALSE)</f>
        <v>JWDDCD2024121000136</v>
      </c>
      <c r="E599" s="28" t="str">
        <f>VLOOKUP(F599,辅助信息!A:B,2,FALSE)</f>
        <v>螺纹钢</v>
      </c>
      <c r="F599" s="28" t="s">
        <v>22</v>
      </c>
      <c r="G599" s="24">
        <v>20</v>
      </c>
      <c r="H599" s="24" t="str">
        <f>_xlfn._xlws.FILTER('[1]2025年已发货'!$E:$E,'[1]2025年已发货'!$F:$F&amp;'[1]2025年已发货'!$C:$C&amp;'[1]2025年已发货'!$G:$G&amp;'[1]2025年已发货'!$H:$H=C599&amp;F599&amp;I599&amp;J599,"未发货")</f>
        <v>未发货</v>
      </c>
      <c r="I599" s="28" t="str">
        <f>VLOOKUP(B599,辅助信息!E:I,3,FALSE)</f>
        <v>（四川商建-射洪城乡一体化项目）遂宁市射洪市忠新幼儿园北侧约220米新溪小区</v>
      </c>
      <c r="J599" s="28" t="str">
        <f>VLOOKUP(B599,辅助信息!E:I,4,FALSE)</f>
        <v>柏子刚</v>
      </c>
      <c r="K599" s="28">
        <f>VLOOKUP(J599,辅助信息!H:I,2,FALSE)</f>
        <v>15692885305</v>
      </c>
      <c r="L599" s="64"/>
      <c r="M599" s="79">
        <v>45708</v>
      </c>
      <c r="O599" s="49">
        <f ca="1" t="shared" si="15"/>
        <v>0</v>
      </c>
      <c r="P599" s="49">
        <f ca="1" t="shared" si="14"/>
        <v>242</v>
      </c>
      <c r="Q599" s="15" t="str">
        <f>VLOOKUP(B599,辅助信息!E:M,9,FALSE)</f>
        <v>ZTWM-CDGS-XS-2024-0179-四川商投-射洪城乡一体化建设项目</v>
      </c>
      <c r="R599" s="15"/>
    </row>
    <row r="600" hidden="1" spans="1:18">
      <c r="A600" s="49"/>
      <c r="B600" s="28" t="s">
        <v>48</v>
      </c>
      <c r="C600" s="58">
        <v>45707</v>
      </c>
      <c r="D600" s="28" t="str">
        <f>VLOOKUP(B600,辅助信息!E:K,7,FALSE)</f>
        <v>ZTWM-CDGS-YL-20240529-006</v>
      </c>
      <c r="E600" s="28" t="str">
        <f>VLOOKUP(F600,辅助信息!A:B,2,FALSE)</f>
        <v>螺纹钢</v>
      </c>
      <c r="F600" s="28" t="s">
        <v>27</v>
      </c>
      <c r="G600" s="24">
        <v>7</v>
      </c>
      <c r="H600" s="24">
        <f>_xlfn._xlws.FILTER('[1]2025年已发货'!$E:$E,'[1]2025年已发货'!$F:$F&amp;'[1]2025年已发货'!$C:$C&amp;'[1]2025年已发货'!$G:$G&amp;'[1]2025年已发货'!$H:$H=C600&amp;F600&amp;I600&amp;J600,"未发货")</f>
        <v>7</v>
      </c>
      <c r="I600" s="28" t="str">
        <f>VLOOKUP(B600,辅助信息!E:I,3,FALSE)</f>
        <v>(华西颐海-科创农业生态谷-1号钢筋房)成都市简阳市白金山水库</v>
      </c>
      <c r="J600" s="28" t="str">
        <f>VLOOKUP(B600,辅助信息!E:I,4,FALSE)</f>
        <v>石清国</v>
      </c>
      <c r="K600" s="28">
        <f>VLOOKUP(J600,辅助信息!H:I,2,FALSE)</f>
        <v>13458642015</v>
      </c>
      <c r="L600" s="31" t="str">
        <f>VLOOKUP(B600,辅助信息!E:J,6,FALSE)</f>
        <v>优先威钢,我方卸车,新老国标钢厂不加价可直发</v>
      </c>
      <c r="M600" s="79">
        <v>45708</v>
      </c>
      <c r="O600" s="49">
        <f ca="1" t="shared" si="15"/>
        <v>0</v>
      </c>
      <c r="P600" s="49">
        <f ca="1" t="shared" si="14"/>
        <v>242</v>
      </c>
      <c r="Q600" s="15" t="str">
        <f>VLOOKUP(B600,辅助信息!E:M,9,FALSE)</f>
        <v>ZTWM-CDGS-XS-2024-0093-华西-颐海科创农业生态谷</v>
      </c>
      <c r="R600" s="15"/>
    </row>
    <row r="601" hidden="1" spans="1:18">
      <c r="A601" s="49"/>
      <c r="B601" s="28" t="s">
        <v>48</v>
      </c>
      <c r="C601" s="58">
        <v>45707</v>
      </c>
      <c r="D601" s="28" t="str">
        <f>VLOOKUP(B601,辅助信息!E:K,7,FALSE)</f>
        <v>ZTWM-CDGS-YL-20240529-006</v>
      </c>
      <c r="E601" s="28" t="str">
        <f>VLOOKUP(F601,辅助信息!A:B,2,FALSE)</f>
        <v>螺纹钢</v>
      </c>
      <c r="F601" s="28" t="s">
        <v>30</v>
      </c>
      <c r="G601" s="24">
        <v>13</v>
      </c>
      <c r="H601" s="24">
        <f>_xlfn._xlws.FILTER('[1]2025年已发货'!$E:$E,'[1]2025年已发货'!$F:$F&amp;'[1]2025年已发货'!$C:$C&amp;'[1]2025年已发货'!$G:$G&amp;'[1]2025年已发货'!$H:$H=C601&amp;F601&amp;I601&amp;J601,"未发货")</f>
        <v>13</v>
      </c>
      <c r="I601" s="28" t="str">
        <f>VLOOKUP(B601,辅助信息!E:I,3,FALSE)</f>
        <v>(华西颐海-科创农业生态谷-1号钢筋房)成都市简阳市白金山水库</v>
      </c>
      <c r="J601" s="28" t="str">
        <f>VLOOKUP(B601,辅助信息!E:I,4,FALSE)</f>
        <v>石清国</v>
      </c>
      <c r="K601" s="28">
        <f>VLOOKUP(J601,辅助信息!H:I,2,FALSE)</f>
        <v>13458642015</v>
      </c>
      <c r="L601" s="66"/>
      <c r="M601" s="79">
        <v>45708</v>
      </c>
      <c r="O601" s="49">
        <f ca="1" t="shared" si="15"/>
        <v>0</v>
      </c>
      <c r="P601" s="49">
        <f ca="1" t="shared" si="14"/>
        <v>242</v>
      </c>
      <c r="Q601" s="15" t="str">
        <f>VLOOKUP(B601,辅助信息!E:M,9,FALSE)</f>
        <v>ZTWM-CDGS-XS-2024-0093-华西-颐海科创农业生态谷</v>
      </c>
      <c r="R601" s="15"/>
    </row>
    <row r="602" hidden="1" spans="1:18">
      <c r="A602" s="49"/>
      <c r="B602" s="28" t="s">
        <v>48</v>
      </c>
      <c r="C602" s="58">
        <v>45707</v>
      </c>
      <c r="D602" s="28" t="str">
        <f>VLOOKUP(B602,辅助信息!E:K,7,FALSE)</f>
        <v>ZTWM-CDGS-YL-20240529-006</v>
      </c>
      <c r="E602" s="28" t="str">
        <f>VLOOKUP(F602,辅助信息!A:B,2,FALSE)</f>
        <v>螺纹钢</v>
      </c>
      <c r="F602" s="28" t="s">
        <v>66</v>
      </c>
      <c r="G602" s="24">
        <v>5</v>
      </c>
      <c r="H602" s="24">
        <f>_xlfn._xlws.FILTER('[1]2025年已发货'!$E:$E,'[1]2025年已发货'!$F:$F&amp;'[1]2025年已发货'!$C:$C&amp;'[1]2025年已发货'!$G:$G&amp;'[1]2025年已发货'!$H:$H=C602&amp;F602&amp;I602&amp;J602,"未发货")</f>
        <v>17</v>
      </c>
      <c r="I602" s="28" t="str">
        <f>VLOOKUP(B602,辅助信息!E:I,3,FALSE)</f>
        <v>(华西颐海-科创农业生态谷-1号钢筋房)成都市简阳市白金山水库</v>
      </c>
      <c r="J602" s="28" t="str">
        <f>VLOOKUP(B602,辅助信息!E:I,4,FALSE)</f>
        <v>石清国</v>
      </c>
      <c r="K602" s="28">
        <f>VLOOKUP(J602,辅助信息!H:I,2,FALSE)</f>
        <v>13458642015</v>
      </c>
      <c r="L602" s="66"/>
      <c r="M602" s="79">
        <v>45708</v>
      </c>
      <c r="O602" s="49">
        <f ca="1" t="shared" si="15"/>
        <v>0</v>
      </c>
      <c r="P602" s="49">
        <f ca="1" t="shared" si="14"/>
        <v>242</v>
      </c>
      <c r="Q602" s="15" t="str">
        <f>VLOOKUP(B602,辅助信息!E:M,9,FALSE)</f>
        <v>ZTWM-CDGS-XS-2024-0093-华西-颐海科创农业生态谷</v>
      </c>
      <c r="R602" s="15"/>
    </row>
    <row r="603" hidden="1" spans="1:18">
      <c r="A603" s="49"/>
      <c r="B603" s="28" t="s">
        <v>48</v>
      </c>
      <c r="C603" s="58">
        <v>45707</v>
      </c>
      <c r="D603" s="28" t="str">
        <f>VLOOKUP(B603,辅助信息!E:K,7,FALSE)</f>
        <v>ZTWM-CDGS-YL-20240529-006</v>
      </c>
      <c r="E603" s="28" t="str">
        <f>VLOOKUP(F603,辅助信息!A:B,2,FALSE)</f>
        <v>螺纹钢</v>
      </c>
      <c r="F603" s="28" t="s">
        <v>82</v>
      </c>
      <c r="G603" s="24">
        <v>8</v>
      </c>
      <c r="H603" s="24">
        <f>_xlfn._xlws.FILTER('[1]2025年已发货'!$E:$E,'[1]2025年已发货'!$F:$F&amp;'[1]2025年已发货'!$C:$C&amp;'[1]2025年已发货'!$G:$G&amp;'[1]2025年已发货'!$H:$H=C603&amp;F603&amp;I603&amp;J603,"未发货")</f>
        <v>8</v>
      </c>
      <c r="I603" s="28" t="str">
        <f>VLOOKUP(B603,辅助信息!E:I,3,FALSE)</f>
        <v>(华西颐海-科创农业生态谷-1号钢筋房)成都市简阳市白金山水库</v>
      </c>
      <c r="J603" s="28" t="str">
        <f>VLOOKUP(B603,辅助信息!E:I,4,FALSE)</f>
        <v>石清国</v>
      </c>
      <c r="K603" s="28">
        <f>VLOOKUP(J603,辅助信息!H:I,2,FALSE)</f>
        <v>13458642015</v>
      </c>
      <c r="L603" s="66"/>
      <c r="M603" s="79">
        <v>45708</v>
      </c>
      <c r="O603" s="49">
        <f ca="1" t="shared" si="15"/>
        <v>0</v>
      </c>
      <c r="P603" s="49">
        <f ca="1" t="shared" si="14"/>
        <v>242</v>
      </c>
      <c r="Q603" s="15" t="str">
        <f>VLOOKUP(B603,辅助信息!E:M,9,FALSE)</f>
        <v>ZTWM-CDGS-XS-2024-0093-华西-颐海科创农业生态谷</v>
      </c>
      <c r="R603" s="15"/>
    </row>
    <row r="604" hidden="1" spans="1:18">
      <c r="A604" s="49"/>
      <c r="B604" s="28" t="s">
        <v>48</v>
      </c>
      <c r="C604" s="58">
        <v>45707</v>
      </c>
      <c r="D604" s="28" t="str">
        <f>VLOOKUP(B604,辅助信息!E:K,7,FALSE)</f>
        <v>ZTWM-CDGS-YL-20240529-006</v>
      </c>
      <c r="E604" s="28" t="str">
        <f>VLOOKUP(F604,辅助信息!A:B,2,FALSE)</f>
        <v>螺纹钢</v>
      </c>
      <c r="F604" s="28" t="s">
        <v>21</v>
      </c>
      <c r="G604" s="24">
        <v>5</v>
      </c>
      <c r="H604" s="24">
        <f>_xlfn._xlws.FILTER('[1]2025年已发货'!$E:$E,'[1]2025年已发货'!$F:$F&amp;'[1]2025年已发货'!$C:$C&amp;'[1]2025年已发货'!$G:$G&amp;'[1]2025年已发货'!$H:$H=C604&amp;F604&amp;I604&amp;J604,"未发货")</f>
        <v>5</v>
      </c>
      <c r="I604" s="28" t="str">
        <f>VLOOKUP(B604,辅助信息!E:I,3,FALSE)</f>
        <v>(华西颐海-科创农业生态谷-1号钢筋房)成都市简阳市白金山水库</v>
      </c>
      <c r="J604" s="28" t="str">
        <f>VLOOKUP(B604,辅助信息!E:I,4,FALSE)</f>
        <v>石清国</v>
      </c>
      <c r="K604" s="28">
        <f>VLOOKUP(J604,辅助信息!H:I,2,FALSE)</f>
        <v>13458642015</v>
      </c>
      <c r="L604" s="64"/>
      <c r="M604" s="79">
        <v>45708</v>
      </c>
      <c r="O604" s="49">
        <f ca="1" t="shared" si="15"/>
        <v>0</v>
      </c>
      <c r="P604" s="49">
        <f ca="1" t="shared" si="14"/>
        <v>242</v>
      </c>
      <c r="Q604" s="15" t="str">
        <f>VLOOKUP(B604,辅助信息!E:M,9,FALSE)</f>
        <v>ZTWM-CDGS-XS-2024-0093-华西-颐海科创农业生态谷</v>
      </c>
      <c r="R604" s="15"/>
    </row>
    <row r="605" hidden="1" spans="2:18">
      <c r="B605" s="28" t="s">
        <v>80</v>
      </c>
      <c r="C605" s="58">
        <v>45707</v>
      </c>
      <c r="D605" s="28" t="e">
        <f>VLOOKUP(B605,辅助信息!E:K,7,FALSE)</f>
        <v>#N/A</v>
      </c>
      <c r="E605" s="28" t="str">
        <f>VLOOKUP(F605,辅助信息!A:B,2,FALSE)</f>
        <v>螺纹钢</v>
      </c>
      <c r="F605" s="28" t="s">
        <v>27</v>
      </c>
      <c r="G605" s="24">
        <v>6</v>
      </c>
      <c r="H605" s="24" t="e">
        <f>_xlfn._xlws.FILTER('[1]2025年已发货'!$E:$E,'[1]2025年已发货'!$F:$F&amp;'[1]2025年已发货'!$C:$C&amp;'[1]2025年已发货'!$G:$G&amp;'[1]2025年已发货'!$H:$H=C605&amp;F605&amp;I605&amp;J605,"未发货")</f>
        <v>#N/A</v>
      </c>
      <c r="I605" s="28" t="e">
        <f>VLOOKUP(B605,辅助信息!E:I,3,FALSE)</f>
        <v>#N/A</v>
      </c>
      <c r="J605" s="28" t="e">
        <f>VLOOKUP(B605,辅助信息!E:I,4,FALSE)</f>
        <v>#N/A</v>
      </c>
      <c r="K605" s="28" t="e">
        <f>VLOOKUP(J605,辅助信息!H:I,2,FALSE)</f>
        <v>#N/A</v>
      </c>
      <c r="L605" s="31" t="e">
        <f>VLOOKUP(B605,辅助信息!E:J,6,FALSE)</f>
        <v>#N/A</v>
      </c>
      <c r="M605" s="79">
        <v>45708</v>
      </c>
      <c r="N605" s="45"/>
      <c r="O605" s="49">
        <f ca="1" t="shared" si="15"/>
        <v>0</v>
      </c>
      <c r="P605" s="49">
        <f ca="1" t="shared" si="14"/>
        <v>242</v>
      </c>
      <c r="Q605" s="15" t="e">
        <f>VLOOKUP(B605,辅助信息!E:M,9,FALSE)</f>
        <v>#N/A</v>
      </c>
      <c r="R605" s="15"/>
    </row>
    <row r="606" hidden="1" spans="2:18">
      <c r="B606" s="28" t="s">
        <v>80</v>
      </c>
      <c r="C606" s="58">
        <v>45707</v>
      </c>
      <c r="D606" s="28" t="e">
        <f>VLOOKUP(B606,辅助信息!E:K,7,FALSE)</f>
        <v>#N/A</v>
      </c>
      <c r="E606" s="28" t="str">
        <f>VLOOKUP(F606,辅助信息!A:B,2,FALSE)</f>
        <v>螺纹钢</v>
      </c>
      <c r="F606" s="28" t="s">
        <v>32</v>
      </c>
      <c r="G606" s="24">
        <v>30</v>
      </c>
      <c r="H606" s="24" t="e">
        <f>_xlfn._xlws.FILTER('[1]2025年已发货'!$E:$E,'[1]2025年已发货'!$F:$F&amp;'[1]2025年已发货'!$C:$C&amp;'[1]2025年已发货'!$G:$G&amp;'[1]2025年已发货'!$H:$H=C606&amp;F606&amp;I606&amp;J606,"未发货")</f>
        <v>#N/A</v>
      </c>
      <c r="I606" s="28" t="e">
        <f>VLOOKUP(B606,辅助信息!E:I,3,FALSE)</f>
        <v>#N/A</v>
      </c>
      <c r="J606" s="28" t="e">
        <f>VLOOKUP(B606,辅助信息!E:I,4,FALSE)</f>
        <v>#N/A</v>
      </c>
      <c r="K606" s="28" t="e">
        <f>VLOOKUP(J606,辅助信息!H:I,2,FALSE)</f>
        <v>#N/A</v>
      </c>
      <c r="L606" s="64"/>
      <c r="M606" s="79">
        <v>45708</v>
      </c>
      <c r="N606" s="45"/>
      <c r="O606" s="49">
        <f ca="1" t="shared" si="15"/>
        <v>0</v>
      </c>
      <c r="P606" s="49">
        <f ca="1" t="shared" si="14"/>
        <v>242</v>
      </c>
      <c r="Q606" s="15" t="e">
        <f>VLOOKUP(B606,辅助信息!E:M,9,FALSE)</f>
        <v>#N/A</v>
      </c>
      <c r="R606" s="15"/>
    </row>
    <row r="607" ht="36" hidden="1" customHeight="1" spans="2:18">
      <c r="B607" s="28" t="s">
        <v>47</v>
      </c>
      <c r="C607" s="58">
        <v>45707</v>
      </c>
      <c r="D607" s="28" t="str">
        <f>VLOOKUP(B607,辅助信息!E:K,7,FALSE)</f>
        <v>JWDDCD2025052800131</v>
      </c>
      <c r="E607" s="28" t="str">
        <f>VLOOKUP(F607,辅助信息!A:B,2,FALSE)</f>
        <v>螺纹钢</v>
      </c>
      <c r="F607" s="28" t="s">
        <v>18</v>
      </c>
      <c r="G607" s="24">
        <v>225</v>
      </c>
      <c r="H607" s="24" t="str">
        <f>_xlfn._xlws.FILTER('[1]2025年已发货'!$E:$E,'[1]2025年已发货'!$F:$F&amp;'[1]2025年已发货'!$C:$C&amp;'[1]2025年已发货'!$G:$G&amp;'[1]2025年已发货'!$H:$H=C607&amp;F607&amp;I607&amp;J607,"未发货")</f>
        <v>未发货</v>
      </c>
      <c r="I607" s="28" t="str">
        <f>VLOOKUP(B607,辅助信息!E:I,3,FALSE)</f>
        <v>（商投建工达州中医药科技园-1工区）达州市通川区达州中医药职业学院犀牛大道北段</v>
      </c>
      <c r="J607" s="28" t="str">
        <f>VLOOKUP(B607,辅助信息!E:I,4,FALSE)</f>
        <v>程黄刚</v>
      </c>
      <c r="K607" s="28">
        <f>VLOOKUP(J607,辅助信息!H:I,2,FALSE)</f>
        <v>15108211617</v>
      </c>
      <c r="L607" s="31" t="str">
        <f>VLOOKUP(B607,辅助信息!E:J,6,FALSE)</f>
        <v>控制炉批号！多了现场不收！,优先安排达钢,提前联系到场规格及数量</v>
      </c>
      <c r="M607" s="79">
        <v>45710</v>
      </c>
      <c r="N607" s="45"/>
      <c r="O607" s="49">
        <f ca="1" t="shared" si="15"/>
        <v>0</v>
      </c>
      <c r="P607" s="49">
        <f ca="1" t="shared" si="14"/>
        <v>240</v>
      </c>
      <c r="Q607" s="15" t="str">
        <f>VLOOKUP(B607,辅助信息!E:M,9,FALSE)</f>
        <v>ZTWM-CDGS-XS-2024-0134-商投建工达州中医药科技成果示范园项目</v>
      </c>
      <c r="R607" s="15"/>
    </row>
    <row r="608" ht="36" hidden="1" customHeight="1" spans="1:18">
      <c r="A608" s="15"/>
      <c r="B608" s="28" t="s">
        <v>69</v>
      </c>
      <c r="C608" s="58">
        <v>45708</v>
      </c>
      <c r="D608" s="28" t="str">
        <f>VLOOKUP(B608,辅助信息!E:K,7,FALSE)</f>
        <v>JWDDCD2025052800131</v>
      </c>
      <c r="E608" s="28" t="str">
        <f>VLOOKUP(F608,辅助信息!A:B,2,FALSE)</f>
        <v>螺纹钢</v>
      </c>
      <c r="F608" s="28" t="s">
        <v>21</v>
      </c>
      <c r="G608" s="28">
        <v>35</v>
      </c>
      <c r="H608" s="28" t="str">
        <f>_xlfn._xlws.FILTER('[1]2025年已发货'!$E:$E,'[1]2025年已发货'!$F:$F&amp;'[1]2025年已发货'!$C:$C&amp;'[1]2025年已发货'!$G:$G&amp;'[1]2025年已发货'!$H:$H=C608&amp;F608&amp;I608&amp;J608,"未发货")</f>
        <v>未发货</v>
      </c>
      <c r="I608" s="28" t="str">
        <f>VLOOKUP(B608,辅助信息!E:I,3,FALSE)</f>
        <v>（商投建工达州中医药科技园-4工区-2号楼）达州市通川区达州中医药职业学院犀牛大道北段</v>
      </c>
      <c r="J608" s="28" t="str">
        <f>VLOOKUP(B608,辅助信息!E:I,4,FALSE)</f>
        <v>张扬</v>
      </c>
      <c r="K608" s="28">
        <f>VLOOKUP(J608,辅助信息!H:I,2,FALSE)</f>
        <v>18381904567</v>
      </c>
      <c r="L608" s="31" t="str">
        <f>VLOOKUP(B608,辅助信息!E:J,6,FALSE)</f>
        <v>控制炉批号！多了现场不收！,优先安排达钢,提前联系到场规格及数量</v>
      </c>
      <c r="M608" s="82">
        <v>45704</v>
      </c>
      <c r="N608" s="15"/>
      <c r="O608" s="15">
        <f ca="1" t="shared" si="15"/>
        <v>0</v>
      </c>
      <c r="P608" s="49">
        <f ca="1" t="shared" si="14"/>
        <v>246</v>
      </c>
      <c r="Q608" s="15" t="str">
        <f>VLOOKUP(B608,辅助信息!E:M,9,FALSE)</f>
        <v>ZTWM-CDGS-XS-2024-0134-商投建工达州中医药科技成果示范园项目</v>
      </c>
      <c r="R608" s="15"/>
    </row>
    <row r="609" s="15" customFormat="1" hidden="1" spans="2:17">
      <c r="B609" s="28" t="s">
        <v>84</v>
      </c>
      <c r="C609" s="58">
        <v>45708</v>
      </c>
      <c r="D609" s="28" t="str">
        <f>VLOOKUP(B609,辅助信息!E:K,7,FALSE)</f>
        <v>JWDDCD2024102400111</v>
      </c>
      <c r="E609" s="28" t="str">
        <f>VLOOKUP(F609,辅助信息!A:B,2,FALSE)</f>
        <v>螺纹钢</v>
      </c>
      <c r="F609" s="28" t="s">
        <v>27</v>
      </c>
      <c r="G609" s="28">
        <v>20</v>
      </c>
      <c r="H609" s="28" t="str">
        <f>_xlfn._xlws.FILTER('[1]2025年已发货'!$E:$E,'[1]2025年已发货'!$F:$F&amp;'[1]2025年已发货'!$C:$C&amp;'[1]2025年已发货'!$G:$G&amp;'[1]2025年已发货'!$H:$H=C609&amp;F609&amp;I609&amp;J609,"未发货")</f>
        <v>未发货</v>
      </c>
      <c r="I609" s="28" t="str">
        <f>VLOOKUP(B609,辅助信息!E:I,3,FALSE)</f>
        <v>（五冶达州国道542项目-一工区路基一工段）四川省达州市达川区石梯火车站盖板加工点</v>
      </c>
      <c r="J609" s="28" t="str">
        <f>VLOOKUP(B609,辅助信息!E:I,4,FALSE)</f>
        <v>郑松</v>
      </c>
      <c r="K609" s="28">
        <f>VLOOKUP(J609,辅助信息!H:I,2,FALSE)</f>
        <v>13527304849</v>
      </c>
      <c r="L609" s="31" t="str">
        <f>VLOOKUP(B609,辅助信息!E:J,6,FALSE)</f>
        <v>五冶建设送货单,送货车型13米,装货前联系收货人核实到场规格,没提前告知进场规格现场不给予接收</v>
      </c>
      <c r="M609" s="82">
        <v>45705</v>
      </c>
      <c r="O609" s="15">
        <f ca="1" t="shared" si="15"/>
        <v>0</v>
      </c>
      <c r="P609" s="49">
        <f ca="1" t="shared" si="14"/>
        <v>245</v>
      </c>
      <c r="Q609" s="15" t="str">
        <f>VLOOKUP(B609,辅助信息!E:M,9,FALSE)</f>
        <v>ZTWM-CDGS-XS-2024-0181-五冶天府-国道542项目（二批次）</v>
      </c>
    </row>
    <row r="610" s="15" customFormat="1" hidden="1" spans="2:17">
      <c r="B610" s="28" t="s">
        <v>84</v>
      </c>
      <c r="C610" s="58">
        <v>45708</v>
      </c>
      <c r="D610" s="28" t="str">
        <f>VLOOKUP(B610,辅助信息!E:K,7,FALSE)</f>
        <v>JWDDCD2024102400111</v>
      </c>
      <c r="E610" s="28" t="str">
        <f>VLOOKUP(F610,辅助信息!A:B,2,FALSE)</f>
        <v>螺纹钢</v>
      </c>
      <c r="F610" s="28" t="s">
        <v>33</v>
      </c>
      <c r="G610" s="28">
        <v>8</v>
      </c>
      <c r="H610" s="28" t="str">
        <f>_xlfn._xlws.FILTER('[1]2025年已发货'!$E:$E,'[1]2025年已发货'!$F:$F&amp;'[1]2025年已发货'!$C:$C&amp;'[1]2025年已发货'!$G:$G&amp;'[1]2025年已发货'!$H:$H=C610&amp;F610&amp;I610&amp;J610,"未发货")</f>
        <v>未发货</v>
      </c>
      <c r="I610" s="28" t="str">
        <f>VLOOKUP(B610,辅助信息!E:I,3,FALSE)</f>
        <v>（五冶达州国道542项目-一工区路基一工段）四川省达州市达川区石梯火车站盖板加工点</v>
      </c>
      <c r="J610" s="28" t="str">
        <f>VLOOKUP(B610,辅助信息!E:I,4,FALSE)</f>
        <v>郑松</v>
      </c>
      <c r="K610" s="28">
        <f>VLOOKUP(J610,辅助信息!H:I,2,FALSE)</f>
        <v>13527304849</v>
      </c>
      <c r="L610" s="66"/>
      <c r="M610" s="82">
        <v>45705</v>
      </c>
      <c r="O610" s="15">
        <f ca="1" t="shared" si="15"/>
        <v>0</v>
      </c>
      <c r="P610" s="49">
        <f ca="1" t="shared" si="14"/>
        <v>245</v>
      </c>
      <c r="Q610" s="15" t="str">
        <f>VLOOKUP(B610,辅助信息!E:M,9,FALSE)</f>
        <v>ZTWM-CDGS-XS-2024-0181-五冶天府-国道542项目（二批次）</v>
      </c>
    </row>
    <row r="611" s="15" customFormat="1" hidden="1" spans="2:17">
      <c r="B611" s="28" t="s">
        <v>84</v>
      </c>
      <c r="C611" s="58">
        <v>45708</v>
      </c>
      <c r="D611" s="28" t="str">
        <f>VLOOKUP(B611,辅助信息!E:K,7,FALSE)</f>
        <v>JWDDCD2024102400111</v>
      </c>
      <c r="E611" s="28" t="str">
        <f>VLOOKUP(F611,辅助信息!A:B,2,FALSE)</f>
        <v>螺纹钢</v>
      </c>
      <c r="F611" s="28" t="s">
        <v>18</v>
      </c>
      <c r="G611" s="28">
        <v>12</v>
      </c>
      <c r="H611" s="28" t="str">
        <f>_xlfn._xlws.FILTER('[1]2025年已发货'!$E:$E,'[1]2025年已发货'!$F:$F&amp;'[1]2025年已发货'!$C:$C&amp;'[1]2025年已发货'!$G:$G&amp;'[1]2025年已发货'!$H:$H=C611&amp;F611&amp;I611&amp;J611,"未发货")</f>
        <v>未发货</v>
      </c>
      <c r="I611" s="28" t="str">
        <f>VLOOKUP(B611,辅助信息!E:I,3,FALSE)</f>
        <v>（五冶达州国道542项目-一工区路基一工段）四川省达州市达川区石梯火车站盖板加工点</v>
      </c>
      <c r="J611" s="28" t="str">
        <f>VLOOKUP(B611,辅助信息!E:I,4,FALSE)</f>
        <v>郑松</v>
      </c>
      <c r="K611" s="28">
        <f>VLOOKUP(J611,辅助信息!H:I,2,FALSE)</f>
        <v>13527304849</v>
      </c>
      <c r="L611" s="66"/>
      <c r="M611" s="82">
        <v>45705</v>
      </c>
      <c r="O611" s="15">
        <f ca="1" t="shared" si="15"/>
        <v>0</v>
      </c>
      <c r="P611" s="49">
        <f ca="1" t="shared" si="14"/>
        <v>245</v>
      </c>
      <c r="Q611" s="15" t="str">
        <f>VLOOKUP(B611,辅助信息!E:M,9,FALSE)</f>
        <v>ZTWM-CDGS-XS-2024-0181-五冶天府-国道542项目（二批次）</v>
      </c>
    </row>
    <row r="612" s="15" customFormat="1" hidden="1" spans="2:17">
      <c r="B612" s="28" t="s">
        <v>84</v>
      </c>
      <c r="C612" s="58">
        <v>45708</v>
      </c>
      <c r="D612" s="28" t="str">
        <f>VLOOKUP(B612,辅助信息!E:K,7,FALSE)</f>
        <v>JWDDCD2024102400111</v>
      </c>
      <c r="E612" s="28" t="str">
        <f>VLOOKUP(F612,辅助信息!A:B,2,FALSE)</f>
        <v>高线</v>
      </c>
      <c r="F612" s="28" t="s">
        <v>51</v>
      </c>
      <c r="G612" s="28">
        <v>5</v>
      </c>
      <c r="H612" s="28" t="str">
        <f>_xlfn._xlws.FILTER('[1]2025年已发货'!$E:$E,'[1]2025年已发货'!$F:$F&amp;'[1]2025年已发货'!$C:$C&amp;'[1]2025年已发货'!$G:$G&amp;'[1]2025年已发货'!$H:$H=C612&amp;F612&amp;I612&amp;J612,"未发货")</f>
        <v>未发货</v>
      </c>
      <c r="I612" s="28" t="str">
        <f>VLOOKUP(B612,辅助信息!E:I,3,FALSE)</f>
        <v>（五冶达州国道542项目-一工区路基一工段）四川省达州市达川区石梯火车站盖板加工点</v>
      </c>
      <c r="J612" s="28" t="str">
        <f>VLOOKUP(B612,辅助信息!E:I,4,FALSE)</f>
        <v>郑松</v>
      </c>
      <c r="K612" s="28">
        <f>VLOOKUP(J612,辅助信息!H:I,2,FALSE)</f>
        <v>13527304849</v>
      </c>
      <c r="L612" s="64"/>
      <c r="M612" s="82">
        <v>45705</v>
      </c>
      <c r="O612" s="15">
        <f ca="1" t="shared" si="15"/>
        <v>0</v>
      </c>
      <c r="P612" s="49">
        <f ca="1" t="shared" si="14"/>
        <v>245</v>
      </c>
      <c r="Q612" s="15" t="str">
        <f>VLOOKUP(B612,辅助信息!E:M,9,FALSE)</f>
        <v>ZTWM-CDGS-XS-2024-0181-五冶天府-国道542项目（二批次）</v>
      </c>
    </row>
    <row r="613" s="15" customFormat="1" ht="60" hidden="1" customHeight="1" spans="2:17">
      <c r="B613" s="28" t="s">
        <v>75</v>
      </c>
      <c r="C613" s="58">
        <v>45708</v>
      </c>
      <c r="D613" s="28" t="str">
        <f>VLOOKUP(B613,辅助信息!E:K,7,FALSE)</f>
        <v>JWDDCD2024102400111</v>
      </c>
      <c r="E613" s="28" t="str">
        <f>VLOOKUP(F613,辅助信息!A:B,2,FALSE)</f>
        <v>螺纹钢</v>
      </c>
      <c r="F613" s="28" t="s">
        <v>65</v>
      </c>
      <c r="G613" s="28">
        <v>35</v>
      </c>
      <c r="H613" s="28">
        <f>_xlfn._xlws.FILTER('[1]2025年已发货'!$E:$E,'[1]2025年已发货'!$F:$F&amp;'[1]2025年已发货'!$C:$C&amp;'[1]2025年已发货'!$G:$G&amp;'[1]2025年已发货'!$H:$H=C613&amp;F613&amp;I613&amp;J613,"未发货")</f>
        <v>45</v>
      </c>
      <c r="I613" s="28" t="str">
        <f>VLOOKUP(B613,辅助信息!E:I,3,FALSE)</f>
        <v>（五冶达州国道542项目-一工区桥梁一工段）四川省达州市四川省达州市达川区石桥镇武寨村</v>
      </c>
      <c r="J613" s="28" t="str">
        <f>VLOOKUP(B613,辅助信息!E:I,4,FALSE)</f>
        <v>杨勇</v>
      </c>
      <c r="K613" s="28">
        <f>VLOOKUP(J613,辅助信息!H:I,2,FALSE)</f>
        <v>18398563998</v>
      </c>
      <c r="L613" s="31" t="str">
        <f>VLOOKUP(B613,辅助信息!E:J,6,FALSE)</f>
        <v>五冶建设送货单,送货车型13米,装货前联系收货人核实到场规格,没提前告知进场规格现场不给予接收</v>
      </c>
      <c r="M613" s="82">
        <v>45709</v>
      </c>
      <c r="O613" s="15">
        <f ca="1" t="shared" si="15"/>
        <v>0</v>
      </c>
      <c r="P613" s="49">
        <f ca="1" t="shared" si="14"/>
        <v>241</v>
      </c>
      <c r="Q613" s="15" t="str">
        <f>VLOOKUP(B613,辅助信息!E:M,9,FALSE)</f>
        <v>ZTWM-CDGS-XS-2024-0181-五冶天府-国道542项目（二批次）</v>
      </c>
    </row>
    <row r="614" s="15" customFormat="1" hidden="1" spans="1:17">
      <c r="A614" s="49" t="s">
        <v>100</v>
      </c>
      <c r="B614" s="28" t="s">
        <v>87</v>
      </c>
      <c r="C614" s="58">
        <v>45708</v>
      </c>
      <c r="D614" s="28" t="str">
        <f>VLOOKUP(B614,辅助信息!E:K,7,FALSE)</f>
        <v>JWDDCD2024102400111</v>
      </c>
      <c r="E614" s="28" t="str">
        <f>VLOOKUP(F614,辅助信息!A:B,2,FALSE)</f>
        <v>螺纹钢</v>
      </c>
      <c r="F614" s="28" t="s">
        <v>27</v>
      </c>
      <c r="G614" s="28">
        <v>8</v>
      </c>
      <c r="H614" s="28">
        <f>_xlfn._xlws.FILTER('[1]2025年已发货'!$E:$E,'[1]2025年已发货'!$F:$F&amp;'[1]2025年已发货'!$C:$C&amp;'[1]2025年已发货'!$G:$G&amp;'[1]2025年已发货'!$H:$H=C614&amp;F614&amp;I614&amp;J614,"未发货")</f>
        <v>8</v>
      </c>
      <c r="I614" s="28" t="str">
        <f>VLOOKUP(B614,辅助信息!E:I,3,FALSE)</f>
        <v>（五冶达州国道542项目-一工区桥梁二工段）四川省达州市达川区达川区石梯镇石成村</v>
      </c>
      <c r="J614" s="28" t="str">
        <f>VLOOKUP(B614,辅助信息!E:I,4,FALSE)</f>
        <v>夏树彬</v>
      </c>
      <c r="K614" s="28">
        <f>VLOOKUP(J614,辅助信息!H:I,2,FALSE)</f>
        <v>13518183653</v>
      </c>
      <c r="L614" s="31" t="str">
        <f>VLOOKUP(B614,辅助信息!E:J,6,FALSE)</f>
        <v>五冶建设送货单,送货车型9.6米,装货前联系收货人核实到场规格,没提前告知进场规格现场不给予接收</v>
      </c>
      <c r="M614" s="82">
        <v>45706</v>
      </c>
      <c r="O614" s="15">
        <f ca="1" t="shared" si="15"/>
        <v>0</v>
      </c>
      <c r="P614" s="49">
        <f ca="1" t="shared" si="14"/>
        <v>244</v>
      </c>
      <c r="Q614" s="15" t="str">
        <f>VLOOKUP(B614,辅助信息!E:M,9,FALSE)</f>
        <v>ZTWM-CDGS-XS-2024-0181-五冶天府-国道542项目（二批次）</v>
      </c>
    </row>
    <row r="615" s="15" customFormat="1" hidden="1" spans="2:17">
      <c r="B615" s="28" t="s">
        <v>87</v>
      </c>
      <c r="C615" s="58">
        <v>45708</v>
      </c>
      <c r="D615" s="28" t="str">
        <f>VLOOKUP(B615,辅助信息!E:K,7,FALSE)</f>
        <v>JWDDCD2024102400111</v>
      </c>
      <c r="E615" s="28" t="str">
        <f>VLOOKUP(F615,辅助信息!A:B,2,FALSE)</f>
        <v>螺纹钢</v>
      </c>
      <c r="F615" s="28" t="s">
        <v>65</v>
      </c>
      <c r="G615" s="28">
        <v>27</v>
      </c>
      <c r="H615" s="28">
        <f>_xlfn._xlws.FILTER('[1]2025年已发货'!$E:$E,'[1]2025年已发货'!$F:$F&amp;'[1]2025年已发货'!$C:$C&amp;'[1]2025年已发货'!$G:$G&amp;'[1]2025年已发货'!$H:$H=C615&amp;F615&amp;I615&amp;J615,"未发货")</f>
        <v>27</v>
      </c>
      <c r="I615" s="28" t="str">
        <f>VLOOKUP(B615,辅助信息!E:I,3,FALSE)</f>
        <v>（五冶达州国道542项目-一工区桥梁二工段）四川省达州市达川区达川区石梯镇石成村</v>
      </c>
      <c r="J615" s="28" t="str">
        <f>VLOOKUP(B615,辅助信息!E:I,4,FALSE)</f>
        <v>夏树彬</v>
      </c>
      <c r="K615" s="28">
        <f>VLOOKUP(J615,辅助信息!H:I,2,FALSE)</f>
        <v>13518183653</v>
      </c>
      <c r="L615" s="64"/>
      <c r="M615" s="82">
        <v>45706</v>
      </c>
      <c r="O615" s="15">
        <f ca="1" t="shared" si="15"/>
        <v>0</v>
      </c>
      <c r="P615" s="49">
        <f ca="1" t="shared" si="14"/>
        <v>244</v>
      </c>
      <c r="Q615" s="15" t="str">
        <f>VLOOKUP(B615,辅助信息!E:M,9,FALSE)</f>
        <v>ZTWM-CDGS-XS-2024-0181-五冶天府-国道542项目（二批次）</v>
      </c>
    </row>
    <row r="616" s="15" customFormat="1" hidden="1" spans="2:17">
      <c r="B616" s="28" t="s">
        <v>74</v>
      </c>
      <c r="C616" s="58">
        <v>45708</v>
      </c>
      <c r="D616" s="28" t="str">
        <f>VLOOKUP(B616,辅助信息!E:K,7,FALSE)</f>
        <v>JWDDCD2024102400111</v>
      </c>
      <c r="E616" s="28" t="str">
        <f>VLOOKUP(F616,辅助信息!A:B,2,FALSE)</f>
        <v>螺纹钢</v>
      </c>
      <c r="F616" s="28" t="s">
        <v>19</v>
      </c>
      <c r="G616" s="28">
        <v>12</v>
      </c>
      <c r="H616" s="28" t="str">
        <f>_xlfn._xlws.FILTER('[1]2025年已发货'!$E:$E,'[1]2025年已发货'!$F:$F&amp;'[1]2025年已发货'!$C:$C&amp;'[1]2025年已发货'!$G:$G&amp;'[1]2025年已发货'!$H:$H=C616&amp;F616&amp;I616&amp;J616,"未发货")</f>
        <v>未发货</v>
      </c>
      <c r="I616" s="28" t="str">
        <f>VLOOKUP(B616,辅助信息!E:I,3,FALSE)</f>
        <v>（五冶达州国道542项目-桥梁4标）四川省达州市达川区大堰镇双井村</v>
      </c>
      <c r="J616" s="28" t="str">
        <f>VLOOKUP(B616,辅助信息!E:I,4,FALSE)</f>
        <v>吴志强</v>
      </c>
      <c r="K616" s="28">
        <f>VLOOKUP(J616,辅助信息!H:I,2,FALSE)</f>
        <v>18820030907</v>
      </c>
      <c r="L616" s="31" t="str">
        <f>VLOOKUP(B616,辅助信息!E:J,6,FALSE)</f>
        <v>五冶建设送货单,送货车型13米,装货前联系收货人核实到场规格,没提前告知进场规格现场不给予接收</v>
      </c>
      <c r="M616" s="82">
        <v>45711</v>
      </c>
      <c r="O616" s="15">
        <f ca="1" t="shared" si="15"/>
        <v>0</v>
      </c>
      <c r="P616" s="49">
        <f ca="1" t="shared" si="14"/>
        <v>239</v>
      </c>
      <c r="Q616" s="15" t="str">
        <f>VLOOKUP(B616,辅助信息!E:M,9,FALSE)</f>
        <v>ZTWM-CDGS-XS-2024-0181-五冶天府-国道542项目（二批次）</v>
      </c>
    </row>
    <row r="617" s="15" customFormat="1" hidden="1" spans="2:17">
      <c r="B617" s="28" t="s">
        <v>74</v>
      </c>
      <c r="C617" s="58">
        <v>45708</v>
      </c>
      <c r="D617" s="28" t="str">
        <f>VLOOKUP(B617,辅助信息!E:K,7,FALSE)</f>
        <v>JWDDCD2024102400111</v>
      </c>
      <c r="E617" s="28" t="str">
        <f>VLOOKUP(F617,辅助信息!A:B,2,FALSE)</f>
        <v>螺纹钢</v>
      </c>
      <c r="F617" s="28" t="s">
        <v>33</v>
      </c>
      <c r="G617" s="28">
        <v>12</v>
      </c>
      <c r="H617" s="28" t="str">
        <f>_xlfn._xlws.FILTER('[1]2025年已发货'!$E:$E,'[1]2025年已发货'!$F:$F&amp;'[1]2025年已发货'!$C:$C&amp;'[1]2025年已发货'!$G:$G&amp;'[1]2025年已发货'!$H:$H=C617&amp;F617&amp;I617&amp;J617,"未发货")</f>
        <v>未发货</v>
      </c>
      <c r="I617" s="28" t="str">
        <f>VLOOKUP(B617,辅助信息!E:I,3,FALSE)</f>
        <v>（五冶达州国道542项目-桥梁4标）四川省达州市达川区大堰镇双井村</v>
      </c>
      <c r="J617" s="28" t="str">
        <f>VLOOKUP(B617,辅助信息!E:I,4,FALSE)</f>
        <v>吴志强</v>
      </c>
      <c r="K617" s="28">
        <f>VLOOKUP(J617,辅助信息!H:I,2,FALSE)</f>
        <v>18820030907</v>
      </c>
      <c r="L617" s="66"/>
      <c r="M617" s="82">
        <v>45711</v>
      </c>
      <c r="O617" s="15">
        <f ca="1" t="shared" si="15"/>
        <v>0</v>
      </c>
      <c r="P617" s="49">
        <f ca="1" t="shared" si="14"/>
        <v>239</v>
      </c>
      <c r="Q617" s="15" t="str">
        <f>VLOOKUP(B617,辅助信息!E:M,9,FALSE)</f>
        <v>ZTWM-CDGS-XS-2024-0181-五冶天府-国道542项目（二批次）</v>
      </c>
    </row>
    <row r="618" s="15" customFormat="1" hidden="1" spans="2:17">
      <c r="B618" s="28" t="s">
        <v>74</v>
      </c>
      <c r="C618" s="58">
        <v>45708</v>
      </c>
      <c r="D618" s="28" t="str">
        <f>VLOOKUP(B618,辅助信息!E:K,7,FALSE)</f>
        <v>JWDDCD2024102400111</v>
      </c>
      <c r="E618" s="28" t="str">
        <f>VLOOKUP(F618,辅助信息!A:B,2,FALSE)</f>
        <v>螺纹钢</v>
      </c>
      <c r="F618" s="28" t="s">
        <v>28</v>
      </c>
      <c r="G618" s="28">
        <v>12</v>
      </c>
      <c r="H618" s="28" t="str">
        <f>_xlfn._xlws.FILTER('[1]2025年已发货'!$E:$E,'[1]2025年已发货'!$F:$F&amp;'[1]2025年已发货'!$C:$C&amp;'[1]2025年已发货'!$G:$G&amp;'[1]2025年已发货'!$H:$H=C618&amp;F618&amp;I618&amp;J618,"未发货")</f>
        <v>未发货</v>
      </c>
      <c r="I618" s="28" t="str">
        <f>VLOOKUP(B618,辅助信息!E:I,3,FALSE)</f>
        <v>（五冶达州国道542项目-桥梁4标）四川省达州市达川区大堰镇双井村</v>
      </c>
      <c r="J618" s="28" t="str">
        <f>VLOOKUP(B618,辅助信息!E:I,4,FALSE)</f>
        <v>吴志强</v>
      </c>
      <c r="K618" s="28">
        <f>VLOOKUP(J618,辅助信息!H:I,2,FALSE)</f>
        <v>18820030907</v>
      </c>
      <c r="L618" s="66"/>
      <c r="M618" s="82">
        <v>45711</v>
      </c>
      <c r="O618" s="15">
        <f ca="1" t="shared" si="15"/>
        <v>0</v>
      </c>
      <c r="P618" s="49">
        <f ca="1" t="shared" si="14"/>
        <v>239</v>
      </c>
      <c r="Q618" s="15" t="str">
        <f>VLOOKUP(B618,辅助信息!E:M,9,FALSE)</f>
        <v>ZTWM-CDGS-XS-2024-0181-五冶天府-国道542项目（二批次）</v>
      </c>
    </row>
    <row r="619" s="15" customFormat="1" hidden="1" spans="2:17">
      <c r="B619" s="28" t="s">
        <v>74</v>
      </c>
      <c r="C619" s="58">
        <v>45708</v>
      </c>
      <c r="D619" s="28" t="str">
        <f>VLOOKUP(B619,辅助信息!E:K,7,FALSE)</f>
        <v>JWDDCD2024102400111</v>
      </c>
      <c r="E619" s="28" t="str">
        <f>VLOOKUP(F619,辅助信息!A:B,2,FALSE)</f>
        <v>螺纹钢</v>
      </c>
      <c r="F619" s="28" t="s">
        <v>18</v>
      </c>
      <c r="G619" s="28">
        <v>3</v>
      </c>
      <c r="H619" s="28" t="str">
        <f>_xlfn._xlws.FILTER('[1]2025年已发货'!$E:$E,'[1]2025年已发货'!$F:$F&amp;'[1]2025年已发货'!$C:$C&amp;'[1]2025年已发货'!$G:$G&amp;'[1]2025年已发货'!$H:$H=C619&amp;F619&amp;I619&amp;J619,"未发货")</f>
        <v>未发货</v>
      </c>
      <c r="I619" s="28" t="str">
        <f>VLOOKUP(B619,辅助信息!E:I,3,FALSE)</f>
        <v>（五冶达州国道542项目-桥梁4标）四川省达州市达川区大堰镇双井村</v>
      </c>
      <c r="J619" s="28" t="str">
        <f>VLOOKUP(B619,辅助信息!E:I,4,FALSE)</f>
        <v>吴志强</v>
      </c>
      <c r="K619" s="28">
        <f>VLOOKUP(J619,辅助信息!H:I,2,FALSE)</f>
        <v>18820030907</v>
      </c>
      <c r="L619" s="64"/>
      <c r="M619" s="82">
        <v>45711</v>
      </c>
      <c r="O619" s="15">
        <f ca="1" t="shared" si="15"/>
        <v>0</v>
      </c>
      <c r="P619" s="49">
        <f ca="1" t="shared" si="14"/>
        <v>239</v>
      </c>
      <c r="Q619" s="15" t="str">
        <f>VLOOKUP(B619,辅助信息!E:M,9,FALSE)</f>
        <v>ZTWM-CDGS-XS-2024-0181-五冶天府-国道542项目（二批次）</v>
      </c>
    </row>
    <row r="620" s="15" customFormat="1" hidden="1" spans="1:17">
      <c r="A620" s="83" t="s">
        <v>101</v>
      </c>
      <c r="B620" s="28" t="s">
        <v>88</v>
      </c>
      <c r="C620" s="58">
        <v>45708</v>
      </c>
      <c r="D620" s="28" t="str">
        <f>VLOOKUP(B620,辅助信息!E:K,7,FALSE)</f>
        <v>JWDDCD2025051000019</v>
      </c>
      <c r="E620" s="28" t="str">
        <f>VLOOKUP(F620,辅助信息!A:B,2,FALSE)</f>
        <v>盘螺</v>
      </c>
      <c r="F620" s="28" t="s">
        <v>49</v>
      </c>
      <c r="G620" s="28">
        <v>18</v>
      </c>
      <c r="H620" s="28">
        <f>_xlfn._xlws.FILTER('[1]2025年已发货'!$E:$E,'[1]2025年已发货'!$F:$F&amp;'[1]2025年已发货'!$C:$C&amp;'[1]2025年已发货'!$G:$G&amp;'[1]2025年已发货'!$H:$H=C620&amp;F620&amp;I620&amp;J620,"未发货")</f>
        <v>14</v>
      </c>
      <c r="I620" s="28" t="str">
        <f>VLOOKUP(B620,辅助信息!E:I,3,FALSE)</f>
        <v>(五冶钢构医学科学产业园建设项目房建二部-四标（5-4）)四川省南充市顺庆区搬罾街道学府大道二段</v>
      </c>
      <c r="J620" s="28" t="str">
        <f>VLOOKUP(B620,辅助信息!E:I,4,FALSE)</f>
        <v>安南</v>
      </c>
      <c r="K620" s="28">
        <f>VLOOKUP(J620,辅助信息!H:I,2,FALSE)</f>
        <v>19950525030</v>
      </c>
      <c r="L620" s="85" t="str">
        <f>VLOOKUP(B620,辅助信息!E:J,6,FALSE)</f>
        <v>送货单：送货单位：南充思临新材料科技有限公司,收货单位：五冶集团川北(南充)建设有限公司,项目名称：南充医学科学产业园,送货车型13米,装货前联系收货人核实到场规格</v>
      </c>
      <c r="M620" s="82">
        <v>45706</v>
      </c>
      <c r="O620" s="15">
        <f ca="1" t="shared" si="15"/>
        <v>0</v>
      </c>
      <c r="P620" s="49">
        <f ca="1" t="shared" si="14"/>
        <v>244</v>
      </c>
      <c r="Q620" s="15" t="str">
        <f>VLOOKUP(B620,辅助信息!E:M,9,FALSE)</f>
        <v>ZTWM-CDGS-XS-2024-0248-五冶钢构-南充市医学院项目</v>
      </c>
    </row>
    <row r="621" s="15" customFormat="1" hidden="1" spans="2:17">
      <c r="B621" s="28" t="s">
        <v>88</v>
      </c>
      <c r="C621" s="58">
        <v>45708</v>
      </c>
      <c r="D621" s="28" t="str">
        <f>VLOOKUP(B621,辅助信息!E:K,7,FALSE)</f>
        <v>JWDDCD2025051000019</v>
      </c>
      <c r="E621" s="28" t="str">
        <f>VLOOKUP(F621,辅助信息!A:B,2,FALSE)</f>
        <v>盘螺</v>
      </c>
      <c r="F621" s="28" t="s">
        <v>40</v>
      </c>
      <c r="G621" s="28">
        <v>14</v>
      </c>
      <c r="H621" s="28">
        <f>_xlfn._xlws.FILTER('[1]2025年已发货'!$E:$E,'[1]2025年已发货'!$F:$F&amp;'[1]2025年已发货'!$C:$C&amp;'[1]2025年已发货'!$G:$G&amp;'[1]2025年已发货'!$H:$H=C621&amp;F621&amp;I621&amp;J621,"未发货")</f>
        <v>14</v>
      </c>
      <c r="I621" s="28" t="str">
        <f>VLOOKUP(B621,辅助信息!E:I,3,FALSE)</f>
        <v>(五冶钢构医学科学产业园建设项目房建二部-四标（5-4）)四川省南充市顺庆区搬罾街道学府大道二段</v>
      </c>
      <c r="J621" s="28" t="str">
        <f>VLOOKUP(B621,辅助信息!E:I,4,FALSE)</f>
        <v>安南</v>
      </c>
      <c r="K621" s="28">
        <f>VLOOKUP(J621,辅助信息!H:I,2,FALSE)</f>
        <v>19950525030</v>
      </c>
      <c r="L621" s="66"/>
      <c r="M621" s="82">
        <v>45706</v>
      </c>
      <c r="O621" s="15">
        <f ca="1" t="shared" si="15"/>
        <v>0</v>
      </c>
      <c r="P621" s="49">
        <f ca="1" t="shared" si="14"/>
        <v>244</v>
      </c>
      <c r="Q621" s="15" t="str">
        <f>VLOOKUP(B621,辅助信息!E:M,9,FALSE)</f>
        <v>ZTWM-CDGS-XS-2024-0248-五冶钢构-南充市医学院项目</v>
      </c>
    </row>
    <row r="622" s="15" customFormat="1" hidden="1" spans="2:17">
      <c r="B622" s="28" t="s">
        <v>88</v>
      </c>
      <c r="C622" s="58">
        <v>45708</v>
      </c>
      <c r="D622" s="28" t="str">
        <f>VLOOKUP(B622,辅助信息!E:K,7,FALSE)</f>
        <v>JWDDCD2025051000019</v>
      </c>
      <c r="E622" s="28" t="str">
        <f>VLOOKUP(F622,辅助信息!A:B,2,FALSE)</f>
        <v>螺纹钢</v>
      </c>
      <c r="F622" s="28" t="s">
        <v>30</v>
      </c>
      <c r="G622" s="28">
        <v>3</v>
      </c>
      <c r="H622" s="28">
        <f>_xlfn._xlws.FILTER('[1]2025年已发货'!$E:$E,'[1]2025年已发货'!$F:$F&amp;'[1]2025年已发货'!$C:$C&amp;'[1]2025年已发货'!$G:$G&amp;'[1]2025年已发货'!$H:$H=C622&amp;F622&amp;I622&amp;J622,"未发货")</f>
        <v>3</v>
      </c>
      <c r="I622" s="28" t="str">
        <f>VLOOKUP(B622,辅助信息!E:I,3,FALSE)</f>
        <v>(五冶钢构医学科学产业园建设项目房建二部-四标（5-4）)四川省南充市顺庆区搬罾街道学府大道二段</v>
      </c>
      <c r="J622" s="28" t="str">
        <f>VLOOKUP(B622,辅助信息!E:I,4,FALSE)</f>
        <v>安南</v>
      </c>
      <c r="K622" s="28">
        <f>VLOOKUP(J622,辅助信息!H:I,2,FALSE)</f>
        <v>19950525030</v>
      </c>
      <c r="L622" s="66"/>
      <c r="M622" s="82">
        <v>45706</v>
      </c>
      <c r="O622" s="15">
        <f ca="1" t="shared" si="15"/>
        <v>0</v>
      </c>
      <c r="P622" s="49">
        <f ca="1" t="shared" si="14"/>
        <v>244</v>
      </c>
      <c r="Q622" s="15" t="str">
        <f>VLOOKUP(B622,辅助信息!E:M,9,FALSE)</f>
        <v>ZTWM-CDGS-XS-2024-0248-五冶钢构-南充市医学院项目</v>
      </c>
    </row>
    <row r="623" s="15" customFormat="1" hidden="1" spans="2:17">
      <c r="B623" s="28" t="s">
        <v>72</v>
      </c>
      <c r="C623" s="58">
        <v>45708</v>
      </c>
      <c r="D623" s="28" t="str">
        <f>VLOOKUP(B623,辅助信息!E:K,7,FALSE)</f>
        <v>JWDDCD2025051000019</v>
      </c>
      <c r="E623" s="28" t="str">
        <f>VLOOKUP(F623,辅助信息!A:B,2,FALSE)</f>
        <v>高线</v>
      </c>
      <c r="F623" s="28" t="s">
        <v>53</v>
      </c>
      <c r="G623" s="28">
        <v>6</v>
      </c>
      <c r="H623" s="28">
        <f>_xlfn._xlws.FILTER('[1]2025年已发货'!$E:$E,'[1]2025年已发货'!$F:$F&amp;'[1]2025年已发货'!$C:$C&amp;'[1]2025年已发货'!$G:$G&amp;'[1]2025年已发货'!$H:$H=C623&amp;F623&amp;I623&amp;J623,"未发货")</f>
        <v>6</v>
      </c>
      <c r="I623" s="28" t="str">
        <f>VLOOKUP(B623,辅助信息!E:I,3,FALSE)</f>
        <v>(五冶钢构医学科学产业园建设项目房建二部-网羽馆（6-5）)四川省南充市顺庆区搬罾街道学府大道二段</v>
      </c>
      <c r="J623" s="28" t="str">
        <f>VLOOKUP(B623,辅助信息!E:I,4,FALSE)</f>
        <v>安南</v>
      </c>
      <c r="K623" s="28">
        <f>VLOOKUP(J623,辅助信息!H:I,2,FALSE)</f>
        <v>19950525030</v>
      </c>
      <c r="L623" s="66"/>
      <c r="M623" s="82">
        <v>45708</v>
      </c>
      <c r="O623" s="15">
        <f ca="1" t="shared" si="15"/>
        <v>0</v>
      </c>
      <c r="P623" s="49">
        <f ca="1" t="shared" si="14"/>
        <v>242</v>
      </c>
      <c r="Q623" s="15" t="str">
        <f>VLOOKUP(B623,辅助信息!E:M,9,FALSE)</f>
        <v>ZTWM-CDGS-XS-2024-0248-五冶钢构-南充市医学院项目</v>
      </c>
    </row>
    <row r="624" s="15" customFormat="1" hidden="1" spans="2:17">
      <c r="B624" s="28" t="s">
        <v>72</v>
      </c>
      <c r="C624" s="58">
        <v>45708</v>
      </c>
      <c r="D624" s="28" t="str">
        <f>VLOOKUP(B624,辅助信息!E:K,7,FALSE)</f>
        <v>JWDDCD2025051000019</v>
      </c>
      <c r="E624" s="28" t="str">
        <f>VLOOKUP(F624,辅助信息!A:B,2,FALSE)</f>
        <v>螺纹钢</v>
      </c>
      <c r="F624" s="28" t="s">
        <v>19</v>
      </c>
      <c r="G624" s="28">
        <v>8</v>
      </c>
      <c r="H624" s="28">
        <f>_xlfn._xlws.FILTER('[1]2025年已发货'!$E:$E,'[1]2025年已发货'!$F:$F&amp;'[1]2025年已发货'!$C:$C&amp;'[1]2025年已发货'!$G:$G&amp;'[1]2025年已发货'!$H:$H=C624&amp;F624&amp;I624&amp;J624,"未发货")</f>
        <v>8</v>
      </c>
      <c r="I624" s="28" t="str">
        <f>VLOOKUP(B624,辅助信息!E:I,3,FALSE)</f>
        <v>(五冶钢构医学科学产业园建设项目房建二部-网羽馆（6-5）)四川省南充市顺庆区搬罾街道学府大道二段</v>
      </c>
      <c r="J624" s="28" t="str">
        <f>VLOOKUP(B624,辅助信息!E:I,4,FALSE)</f>
        <v>安南</v>
      </c>
      <c r="K624" s="28">
        <f>VLOOKUP(J624,辅助信息!H:I,2,FALSE)</f>
        <v>19950525030</v>
      </c>
      <c r="L624" s="66"/>
      <c r="M624" s="82">
        <v>45708</v>
      </c>
      <c r="O624" s="15">
        <f ca="1" t="shared" si="15"/>
        <v>0</v>
      </c>
      <c r="P624" s="49">
        <f ca="1" t="shared" si="14"/>
        <v>242</v>
      </c>
      <c r="Q624" s="15" t="str">
        <f>VLOOKUP(B624,辅助信息!E:M,9,FALSE)</f>
        <v>ZTWM-CDGS-XS-2024-0248-五冶钢构-南充市医学院项目</v>
      </c>
    </row>
    <row r="625" hidden="1" spans="1:18">
      <c r="A625" s="15"/>
      <c r="B625" s="28" t="s">
        <v>72</v>
      </c>
      <c r="C625" s="58">
        <v>45708</v>
      </c>
      <c r="D625" s="28" t="str">
        <f>VLOOKUP(B625,辅助信息!E:K,7,FALSE)</f>
        <v>JWDDCD2025051000019</v>
      </c>
      <c r="E625" s="28" t="str">
        <f>VLOOKUP(F625,辅助信息!A:B,2,FALSE)</f>
        <v>螺纹钢</v>
      </c>
      <c r="F625" s="28" t="s">
        <v>18</v>
      </c>
      <c r="G625" s="28">
        <v>24</v>
      </c>
      <c r="H625" s="28">
        <f>_xlfn._xlws.FILTER('[1]2025年已发货'!$E:$E,'[1]2025年已发货'!$F:$F&amp;'[1]2025年已发货'!$C:$C&amp;'[1]2025年已发货'!$G:$G&amp;'[1]2025年已发货'!$H:$H=C625&amp;F625&amp;I625&amp;J625,"未发货")</f>
        <v>24</v>
      </c>
      <c r="I625" s="28" t="str">
        <f>VLOOKUP(B625,辅助信息!E:I,3,FALSE)</f>
        <v>(五冶钢构医学科学产业园建设项目房建二部-网羽馆（6-5）)四川省南充市顺庆区搬罾街道学府大道二段</v>
      </c>
      <c r="J625" s="28" t="str">
        <f>VLOOKUP(B625,辅助信息!E:I,4,FALSE)</f>
        <v>安南</v>
      </c>
      <c r="K625" s="28">
        <f>VLOOKUP(J625,辅助信息!H:I,2,FALSE)</f>
        <v>19950525030</v>
      </c>
      <c r="L625" s="66"/>
      <c r="M625" s="82"/>
      <c r="N625" s="15"/>
      <c r="O625" s="15"/>
      <c r="Q625" s="15"/>
      <c r="R625" s="15"/>
    </row>
    <row r="626" hidden="1" spans="1:18">
      <c r="A626" s="15"/>
      <c r="B626" s="28" t="s">
        <v>89</v>
      </c>
      <c r="C626" s="58">
        <v>45708</v>
      </c>
      <c r="D626" s="28" t="str">
        <f>VLOOKUP(B626,辅助信息!E:K,7,FALSE)</f>
        <v>JWDDCD2025051000019</v>
      </c>
      <c r="E626" s="28" t="str">
        <f>VLOOKUP(F626,辅助信息!A:B,2,FALSE)</f>
        <v>螺纹钢</v>
      </c>
      <c r="F626" s="28" t="s">
        <v>32</v>
      </c>
      <c r="G626" s="28">
        <f>130-70-45</f>
        <v>15</v>
      </c>
      <c r="H626" s="28">
        <f>_xlfn._xlws.FILTER('[1]2025年已发货'!$E:$E,'[1]2025年已发货'!$F:$F&amp;'[1]2025年已发货'!$C:$C&amp;'[1]2025年已发货'!$G:$G&amp;'[1]2025年已发货'!$H:$H=C626&amp;F626&amp;I626&amp;J626,"未发货")</f>
        <v>15</v>
      </c>
      <c r="I626" s="28" t="str">
        <f>VLOOKUP(B626,辅助信息!E:I,3,FALSE)</f>
        <v>(五冶钢构医学科学产业园建设项目房建三部-排洪渠)四川省南充市顺庆区搬罾街道学府大道二段</v>
      </c>
      <c r="J626" s="28" t="str">
        <f>VLOOKUP(B626,辅助信息!E:I,4,FALSE)</f>
        <v>郑林</v>
      </c>
      <c r="K626" s="28">
        <f>VLOOKUP(J626,辅助信息!H:I,2,FALSE)</f>
        <v>18349955455</v>
      </c>
      <c r="L626" s="31" t="str">
        <f>VLOOKUP(B626,辅助信息!E:J,6,FALSE)</f>
        <v>送货单：送货单位：南充思临新材料科技有限公司,收货单位：五冶集团川北(南充)建设有限公司,项目名称：南充医学科学产业园,送货车型13米,装货前联系收货人核实到场规格</v>
      </c>
      <c r="M626" s="82">
        <v>45708</v>
      </c>
      <c r="N626" s="15"/>
      <c r="O626" s="15">
        <f ca="1" t="shared" ref="O626:O689" si="16">IF(OR(M626="",N626&lt;&gt;""),"",MAX(M626-TODAY(),0))</f>
        <v>0</v>
      </c>
      <c r="P626" s="49">
        <f ca="1" t="shared" ref="P626:P689" si="17">IF(M626="","",IF(N626&lt;&gt;"",MAX(N626-M626,0),IF(TODAY()&gt;M626,TODAY()-M626,0)))</f>
        <v>242</v>
      </c>
      <c r="Q626" s="15" t="str">
        <f>VLOOKUP(B626,辅助信息!E:M,9,FALSE)</f>
        <v>ZTWM-CDGS-XS-2024-0248-五冶钢构-南充市医学院项目</v>
      </c>
      <c r="R626" s="15"/>
    </row>
    <row r="627" hidden="1" spans="1:18">
      <c r="A627" s="15"/>
      <c r="B627" s="28" t="s">
        <v>89</v>
      </c>
      <c r="C627" s="58">
        <v>45708</v>
      </c>
      <c r="D627" s="28" t="str">
        <f>VLOOKUP(B627,辅助信息!E:K,7,FALSE)</f>
        <v>JWDDCD2025051000019</v>
      </c>
      <c r="E627" s="28" t="str">
        <f>VLOOKUP(F627,辅助信息!A:B,2,FALSE)</f>
        <v>螺纹钢</v>
      </c>
      <c r="F627" s="28" t="s">
        <v>18</v>
      </c>
      <c r="G627" s="28">
        <v>25</v>
      </c>
      <c r="H627" s="28">
        <f>_xlfn._xlws.FILTER('[1]2025年已发货'!$E:$E,'[1]2025年已发货'!$F:$F&amp;'[1]2025年已发货'!$C:$C&amp;'[1]2025年已发货'!$G:$G&amp;'[1]2025年已发货'!$H:$H=C627&amp;F627&amp;I627&amp;J627,"未发货")</f>
        <v>21</v>
      </c>
      <c r="I627" s="28" t="str">
        <f>VLOOKUP(B627,辅助信息!E:I,3,FALSE)</f>
        <v>(五冶钢构医学科学产业园建设项目房建三部-排洪渠)四川省南充市顺庆区搬罾街道学府大道二段</v>
      </c>
      <c r="J627" s="28" t="str">
        <f>VLOOKUP(B627,辅助信息!E:I,4,FALSE)</f>
        <v>郑林</v>
      </c>
      <c r="K627" s="28">
        <f>VLOOKUP(J627,辅助信息!H:I,2,FALSE)</f>
        <v>18349955455</v>
      </c>
      <c r="L627" s="66"/>
      <c r="M627" s="82">
        <v>45708</v>
      </c>
      <c r="N627" s="15"/>
      <c r="O627" s="15">
        <f ca="1" t="shared" si="16"/>
        <v>0</v>
      </c>
      <c r="P627" s="49">
        <f ca="1" t="shared" si="17"/>
        <v>242</v>
      </c>
      <c r="Q627" s="15" t="str">
        <f>VLOOKUP(B627,辅助信息!E:M,9,FALSE)</f>
        <v>ZTWM-CDGS-XS-2024-0248-五冶钢构-南充市医学院项目</v>
      </c>
      <c r="R627" s="15"/>
    </row>
    <row r="628" hidden="1" spans="1:18">
      <c r="A628" s="49" t="s">
        <v>97</v>
      </c>
      <c r="B628" s="28" t="s">
        <v>98</v>
      </c>
      <c r="C628" s="58">
        <v>45708</v>
      </c>
      <c r="D628" s="28" t="str">
        <f>VLOOKUP(B628,辅助信息!E:K,7,FALSE)</f>
        <v>JWDDCD2025051000019</v>
      </c>
      <c r="E628" s="28" t="str">
        <f>VLOOKUP(F628,辅助信息!A:B,2,FALSE)</f>
        <v>高线</v>
      </c>
      <c r="F628" s="28" t="s">
        <v>51</v>
      </c>
      <c r="G628" s="24">
        <v>10</v>
      </c>
      <c r="H628" s="24" t="str">
        <f>_xlfn._xlws.FILTER('[1]2025年已发货'!$E:$E,'[1]2025年已发货'!$F:$F&amp;'[1]2025年已发货'!$C:$C&amp;'[1]2025年已发货'!$G:$G&amp;'[1]2025年已发货'!$H:$H=C628&amp;F628&amp;I628&amp;J628,"未发货")</f>
        <v>未发货</v>
      </c>
      <c r="I628" s="28" t="str">
        <f>VLOOKUP(B628,辅助信息!E:I,3,FALSE)</f>
        <v>(五冶钢构医学科学产业园建设项目房建一部-一标（2-6）)四川省南充市顺庆区搬罾街道学府大道二段</v>
      </c>
      <c r="J628" s="28" t="str">
        <f>VLOOKUP(B628,辅助信息!E:I,4,FALSE)</f>
        <v>胡泽宇</v>
      </c>
      <c r="K628" s="28">
        <f>VLOOKUP(J628,辅助信息!H:I,2,FALSE)</f>
        <v>18141337338</v>
      </c>
      <c r="L628" s="66"/>
      <c r="M628" s="79">
        <v>45709</v>
      </c>
      <c r="O628" s="49">
        <f ca="1" t="shared" si="16"/>
        <v>0</v>
      </c>
      <c r="P628" s="49">
        <f ca="1" t="shared" si="17"/>
        <v>241</v>
      </c>
      <c r="Q628" s="15" t="str">
        <f>VLOOKUP(B628,辅助信息!E:M,9,FALSE)</f>
        <v>ZTWM-CDGS-XS-2024-0248-五冶钢构-南充市医学院项目</v>
      </c>
      <c r="R628" s="15"/>
    </row>
    <row r="629" hidden="1" spans="1:18">
      <c r="A629" s="15"/>
      <c r="B629" s="28" t="s">
        <v>99</v>
      </c>
      <c r="C629" s="58">
        <v>45708</v>
      </c>
      <c r="D629" s="28" t="str">
        <f>VLOOKUP(B629,辅助信息!E:K,7,FALSE)</f>
        <v>JWDDCD2025051000019</v>
      </c>
      <c r="E629" s="28" t="str">
        <f>VLOOKUP(F629,辅助信息!A:B,2,FALSE)</f>
        <v>高线</v>
      </c>
      <c r="F629" s="28" t="s">
        <v>53</v>
      </c>
      <c r="G629" s="24">
        <v>2.5</v>
      </c>
      <c r="H629" s="24" t="str">
        <f>_xlfn._xlws.FILTER('[1]2025年已发货'!$E:$E,'[1]2025年已发货'!$F:$F&amp;'[1]2025年已发货'!$C:$C&amp;'[1]2025年已发货'!$G:$G&amp;'[1]2025年已发货'!$H:$H=C629&amp;F629&amp;I629&amp;J629,"未发货")</f>
        <v>未发货</v>
      </c>
      <c r="I629" s="28" t="str">
        <f>VLOOKUP(B629,辅助信息!E:I,3,FALSE)</f>
        <v>(五冶钢构医学科学产业园建设项目房建连接线道路工程)四川省南充市顺庆区搬罾街道学府大道二段</v>
      </c>
      <c r="J629" s="28" t="str">
        <f>VLOOKUP(B629,辅助信息!E:I,4,FALSE)</f>
        <v>刘建中</v>
      </c>
      <c r="K629" s="28">
        <f>VLOOKUP(J629,辅助信息!H:I,2,FALSE)</f>
        <v>13908143055</v>
      </c>
      <c r="L629" s="66"/>
      <c r="M629" s="79">
        <v>45709</v>
      </c>
      <c r="O629" s="49">
        <f ca="1" t="shared" si="16"/>
        <v>0</v>
      </c>
      <c r="P629" s="49">
        <f ca="1" t="shared" si="17"/>
        <v>241</v>
      </c>
      <c r="Q629" s="15" t="str">
        <f>VLOOKUP(B629,辅助信息!E:M,9,FALSE)</f>
        <v>ZTWM-CDGS-XS-2024-0248-五冶钢构-南充市医学院项目</v>
      </c>
      <c r="R629" s="15"/>
    </row>
    <row r="630" hidden="1" spans="1:18">
      <c r="A630" s="15"/>
      <c r="B630" s="28" t="s">
        <v>99</v>
      </c>
      <c r="C630" s="58">
        <v>45708</v>
      </c>
      <c r="D630" s="28" t="str">
        <f>VLOOKUP(B630,辅助信息!E:K,7,FALSE)</f>
        <v>JWDDCD2025051000019</v>
      </c>
      <c r="E630" s="28" t="str">
        <f>VLOOKUP(F630,辅助信息!A:B,2,FALSE)</f>
        <v>高线</v>
      </c>
      <c r="F630" s="28" t="s">
        <v>51</v>
      </c>
      <c r="G630" s="24">
        <v>2.5</v>
      </c>
      <c r="H630" s="24" t="str">
        <f>_xlfn._xlws.FILTER('[1]2025年已发货'!$E:$E,'[1]2025年已发货'!$F:$F&amp;'[1]2025年已发货'!$C:$C&amp;'[1]2025年已发货'!$G:$G&amp;'[1]2025年已发货'!$H:$H=C630&amp;F630&amp;I630&amp;J630,"未发货")</f>
        <v>未发货</v>
      </c>
      <c r="I630" s="28" t="str">
        <f>VLOOKUP(B630,辅助信息!E:I,3,FALSE)</f>
        <v>(五冶钢构医学科学产业园建设项目房建连接线道路工程)四川省南充市顺庆区搬罾街道学府大道二段</v>
      </c>
      <c r="J630" s="28" t="str">
        <f>VLOOKUP(B630,辅助信息!E:I,4,FALSE)</f>
        <v>刘建中</v>
      </c>
      <c r="K630" s="28">
        <f>VLOOKUP(J630,辅助信息!H:I,2,FALSE)</f>
        <v>13908143055</v>
      </c>
      <c r="L630" s="66"/>
      <c r="M630" s="79">
        <v>45709</v>
      </c>
      <c r="O630" s="49">
        <f ca="1" t="shared" si="16"/>
        <v>0</v>
      </c>
      <c r="P630" s="49">
        <f ca="1" t="shared" si="17"/>
        <v>241</v>
      </c>
      <c r="Q630" s="15" t="str">
        <f>VLOOKUP(B630,辅助信息!E:M,9,FALSE)</f>
        <v>ZTWM-CDGS-XS-2024-0248-五冶钢构-南充市医学院项目</v>
      </c>
      <c r="R630" s="15"/>
    </row>
    <row r="631" hidden="1" spans="1:18">
      <c r="A631" s="15"/>
      <c r="B631" s="28" t="s">
        <v>99</v>
      </c>
      <c r="C631" s="58">
        <v>45708</v>
      </c>
      <c r="D631" s="28" t="str">
        <f>VLOOKUP(B631,辅助信息!E:K,7,FALSE)</f>
        <v>JWDDCD2025051000019</v>
      </c>
      <c r="E631" s="28" t="str">
        <f>VLOOKUP(F631,辅助信息!A:B,2,FALSE)</f>
        <v>螺纹钢</v>
      </c>
      <c r="F631" s="28" t="s">
        <v>27</v>
      </c>
      <c r="G631" s="24">
        <v>3</v>
      </c>
      <c r="H631" s="24" t="str">
        <f>_xlfn._xlws.FILTER('[1]2025年已发货'!$E:$E,'[1]2025年已发货'!$F:$F&amp;'[1]2025年已发货'!$C:$C&amp;'[1]2025年已发货'!$G:$G&amp;'[1]2025年已发货'!$H:$H=C631&amp;F631&amp;I631&amp;J631,"未发货")</f>
        <v>未发货</v>
      </c>
      <c r="I631" s="28" t="str">
        <f>VLOOKUP(B631,辅助信息!E:I,3,FALSE)</f>
        <v>(五冶钢构医学科学产业园建设项目房建连接线道路工程)四川省南充市顺庆区搬罾街道学府大道二段</v>
      </c>
      <c r="J631" s="28" t="str">
        <f>VLOOKUP(B631,辅助信息!E:I,4,FALSE)</f>
        <v>刘建中</v>
      </c>
      <c r="K631" s="28">
        <f>VLOOKUP(J631,辅助信息!H:I,2,FALSE)</f>
        <v>13908143055</v>
      </c>
      <c r="L631" s="66"/>
      <c r="M631" s="79">
        <v>45709</v>
      </c>
      <c r="O631" s="49">
        <f ca="1" t="shared" si="16"/>
        <v>0</v>
      </c>
      <c r="P631" s="49">
        <f ca="1" t="shared" si="17"/>
        <v>241</v>
      </c>
      <c r="Q631" s="15" t="str">
        <f>VLOOKUP(B631,辅助信息!E:M,9,FALSE)</f>
        <v>ZTWM-CDGS-XS-2024-0248-五冶钢构-南充市医学院项目</v>
      </c>
      <c r="R631" s="15"/>
    </row>
    <row r="632" hidden="1" spans="1:18">
      <c r="A632" s="15"/>
      <c r="B632" s="28" t="s">
        <v>99</v>
      </c>
      <c r="C632" s="58">
        <v>45708</v>
      </c>
      <c r="D632" s="28" t="str">
        <f>VLOOKUP(B632,辅助信息!E:K,7,FALSE)</f>
        <v>JWDDCD2025051000019</v>
      </c>
      <c r="E632" s="28" t="str">
        <f>VLOOKUP(F632,辅助信息!A:B,2,FALSE)</f>
        <v>螺纹钢</v>
      </c>
      <c r="F632" s="28" t="s">
        <v>19</v>
      </c>
      <c r="G632" s="24">
        <v>3</v>
      </c>
      <c r="H632" s="24" t="str">
        <f>_xlfn._xlws.FILTER('[1]2025年已发货'!$E:$E,'[1]2025年已发货'!$F:$F&amp;'[1]2025年已发货'!$C:$C&amp;'[1]2025年已发货'!$G:$G&amp;'[1]2025年已发货'!$H:$H=C632&amp;F632&amp;I632&amp;J632,"未发货")</f>
        <v>未发货</v>
      </c>
      <c r="I632" s="28" t="str">
        <f>VLOOKUP(B632,辅助信息!E:I,3,FALSE)</f>
        <v>(五冶钢构医学科学产业园建设项目房建连接线道路工程)四川省南充市顺庆区搬罾街道学府大道二段</v>
      </c>
      <c r="J632" s="28" t="str">
        <f>VLOOKUP(B632,辅助信息!E:I,4,FALSE)</f>
        <v>刘建中</v>
      </c>
      <c r="K632" s="28">
        <f>VLOOKUP(J632,辅助信息!H:I,2,FALSE)</f>
        <v>13908143055</v>
      </c>
      <c r="L632" s="66"/>
      <c r="M632" s="79">
        <v>45709</v>
      </c>
      <c r="O632" s="49">
        <f ca="1" t="shared" si="16"/>
        <v>0</v>
      </c>
      <c r="P632" s="49">
        <f ca="1" t="shared" si="17"/>
        <v>241</v>
      </c>
      <c r="Q632" s="15" t="str">
        <f>VLOOKUP(B632,辅助信息!E:M,9,FALSE)</f>
        <v>ZTWM-CDGS-XS-2024-0248-五冶钢构-南充市医学院项目</v>
      </c>
      <c r="R632" s="15"/>
    </row>
    <row r="633" hidden="1" spans="1:18">
      <c r="A633" s="15"/>
      <c r="B633" s="28" t="s">
        <v>99</v>
      </c>
      <c r="C633" s="58">
        <v>45708</v>
      </c>
      <c r="D633" s="28" t="str">
        <f>VLOOKUP(B633,辅助信息!E:K,7,FALSE)</f>
        <v>JWDDCD2025051000019</v>
      </c>
      <c r="E633" s="28" t="str">
        <f>VLOOKUP(F633,辅助信息!A:B,2,FALSE)</f>
        <v>螺纹钢</v>
      </c>
      <c r="F633" s="28" t="s">
        <v>32</v>
      </c>
      <c r="G633" s="24">
        <v>3</v>
      </c>
      <c r="H633" s="24" t="str">
        <f>_xlfn._xlws.FILTER('[1]2025年已发货'!$E:$E,'[1]2025年已发货'!$F:$F&amp;'[1]2025年已发货'!$C:$C&amp;'[1]2025年已发货'!$G:$G&amp;'[1]2025年已发货'!$H:$H=C633&amp;F633&amp;I633&amp;J633,"未发货")</f>
        <v>未发货</v>
      </c>
      <c r="I633" s="28" t="str">
        <f>VLOOKUP(B633,辅助信息!E:I,3,FALSE)</f>
        <v>(五冶钢构医学科学产业园建设项目房建连接线道路工程)四川省南充市顺庆区搬罾街道学府大道二段</v>
      </c>
      <c r="J633" s="28" t="str">
        <f>VLOOKUP(B633,辅助信息!E:I,4,FALSE)</f>
        <v>刘建中</v>
      </c>
      <c r="K633" s="28">
        <f>VLOOKUP(J633,辅助信息!H:I,2,FALSE)</f>
        <v>13908143055</v>
      </c>
      <c r="L633" s="64"/>
      <c r="M633" s="79">
        <v>45709</v>
      </c>
      <c r="O633" s="49">
        <f ca="1" t="shared" si="16"/>
        <v>0</v>
      </c>
      <c r="P633" s="49">
        <f ca="1" t="shared" si="17"/>
        <v>241</v>
      </c>
      <c r="Q633" s="15" t="str">
        <f>VLOOKUP(B633,辅助信息!E:M,9,FALSE)</f>
        <v>ZTWM-CDGS-XS-2024-0248-五冶钢构-南充市医学院项目</v>
      </c>
      <c r="R633" s="15"/>
    </row>
    <row r="634" hidden="1" spans="1:18">
      <c r="A634" s="15"/>
      <c r="B634" s="28" t="s">
        <v>31</v>
      </c>
      <c r="C634" s="58">
        <v>45708</v>
      </c>
      <c r="D634" s="28" t="str">
        <f>VLOOKUP(B634,辅助信息!E:K,7,FALSE)</f>
        <v>JWDDCD2024121000136</v>
      </c>
      <c r="E634" s="28" t="str">
        <f>VLOOKUP(F634,辅助信息!A:B,2,FALSE)</f>
        <v>盘螺</v>
      </c>
      <c r="F634" s="28" t="s">
        <v>49</v>
      </c>
      <c r="G634" s="28">
        <v>15</v>
      </c>
      <c r="H634" s="28" t="str">
        <f>_xlfn._xlws.FILTER('[1]2025年已发货'!$E:$E,'[1]2025年已发货'!$F:$F&amp;'[1]2025年已发货'!$C:$C&amp;'[1]2025年已发货'!$G:$G&amp;'[1]2025年已发货'!$H:$H=C634&amp;F634&amp;I634&amp;J634,"未发货")</f>
        <v>未发货</v>
      </c>
      <c r="I634" s="28" t="str">
        <f>VLOOKUP(B634,辅助信息!E:I,3,FALSE)</f>
        <v>（四川商建-射洪城乡一体化项目）遂宁市射洪市忠新幼儿园北侧约220米新溪小区</v>
      </c>
      <c r="J634" s="28" t="str">
        <f>VLOOKUP(B634,辅助信息!E:I,4,FALSE)</f>
        <v>柏子刚</v>
      </c>
      <c r="K634" s="28">
        <f>VLOOKUP(J634,辅助信息!H:I,2,FALSE)</f>
        <v>15692885305</v>
      </c>
      <c r="L634" s="31" t="str">
        <f>VLOOKUP(B634,辅助信息!E:J,6,FALSE)</f>
        <v>提前联系到场规格及数量</v>
      </c>
      <c r="M634" s="82">
        <v>45708</v>
      </c>
      <c r="N634" s="15"/>
      <c r="O634" s="15">
        <f ca="1" t="shared" si="16"/>
        <v>0</v>
      </c>
      <c r="P634" s="49">
        <f ca="1" t="shared" si="17"/>
        <v>242</v>
      </c>
      <c r="Q634" s="15" t="str">
        <f>VLOOKUP(B634,辅助信息!E:M,9,FALSE)</f>
        <v>ZTWM-CDGS-XS-2024-0179-四川商投-射洪城乡一体化建设项目</v>
      </c>
      <c r="R634" s="15"/>
    </row>
    <row r="635" hidden="1" spans="1:18">
      <c r="A635" s="15"/>
      <c r="B635" s="28" t="s">
        <v>31</v>
      </c>
      <c r="C635" s="58">
        <v>45708</v>
      </c>
      <c r="D635" s="28" t="str">
        <f>VLOOKUP(B635,辅助信息!E:K,7,FALSE)</f>
        <v>JWDDCD2024121000136</v>
      </c>
      <c r="E635" s="28" t="str">
        <f>VLOOKUP(F635,辅助信息!A:B,2,FALSE)</f>
        <v>螺纹钢</v>
      </c>
      <c r="F635" s="28" t="s">
        <v>22</v>
      </c>
      <c r="G635" s="28">
        <v>20</v>
      </c>
      <c r="H635" s="28" t="str">
        <f>_xlfn._xlws.FILTER('[1]2025年已发货'!$E:$E,'[1]2025年已发货'!$F:$F&amp;'[1]2025年已发货'!$C:$C&amp;'[1]2025年已发货'!$G:$G&amp;'[1]2025年已发货'!$H:$H=C635&amp;F635&amp;I635&amp;J635,"未发货")</f>
        <v>未发货</v>
      </c>
      <c r="I635" s="28" t="str">
        <f>VLOOKUP(B635,辅助信息!E:I,3,FALSE)</f>
        <v>（四川商建-射洪城乡一体化项目）遂宁市射洪市忠新幼儿园北侧约220米新溪小区</v>
      </c>
      <c r="J635" s="28" t="str">
        <f>VLOOKUP(B635,辅助信息!E:I,4,FALSE)</f>
        <v>柏子刚</v>
      </c>
      <c r="K635" s="28">
        <f>VLOOKUP(J635,辅助信息!H:I,2,FALSE)</f>
        <v>15692885305</v>
      </c>
      <c r="L635" s="64"/>
      <c r="M635" s="82">
        <v>45708</v>
      </c>
      <c r="N635" s="15"/>
      <c r="O635" s="15">
        <f ca="1" t="shared" si="16"/>
        <v>0</v>
      </c>
      <c r="P635" s="49">
        <f ca="1" t="shared" si="17"/>
        <v>242</v>
      </c>
      <c r="Q635" s="15" t="str">
        <f>VLOOKUP(B635,辅助信息!E:M,9,FALSE)</f>
        <v>ZTWM-CDGS-XS-2024-0179-四川商投-射洪城乡一体化建设项目</v>
      </c>
      <c r="R635" s="15"/>
    </row>
    <row r="636" ht="36" hidden="1" customHeight="1" spans="1:18">
      <c r="A636" s="49" t="s">
        <v>100</v>
      </c>
      <c r="B636" s="28" t="s">
        <v>47</v>
      </c>
      <c r="C636" s="58">
        <v>45708</v>
      </c>
      <c r="D636" s="28" t="str">
        <f>VLOOKUP(B636,辅助信息!E:K,7,FALSE)</f>
        <v>JWDDCD2025052800131</v>
      </c>
      <c r="E636" s="28" t="str">
        <f>VLOOKUP(F636,辅助信息!A:B,2,FALSE)</f>
        <v>螺纹钢</v>
      </c>
      <c r="F636" s="28" t="s">
        <v>18</v>
      </c>
      <c r="G636" s="24">
        <v>225</v>
      </c>
      <c r="H636" s="24">
        <f>_xlfn._xlws.FILTER('[1]2025年已发货'!$E:$E,'[1]2025年已发货'!$F:$F&amp;'[1]2025年已发货'!$C:$C&amp;'[1]2025年已发货'!$G:$G&amp;'[1]2025年已发货'!$H:$H=C636&amp;F636&amp;I636&amp;J636,"未发货")</f>
        <v>210</v>
      </c>
      <c r="I636" s="28" t="str">
        <f>VLOOKUP(B636,辅助信息!E:I,3,FALSE)</f>
        <v>（商投建工达州中医药科技园-1工区）达州市通川区达州中医药职业学院犀牛大道北段</v>
      </c>
      <c r="J636" s="28" t="str">
        <f>VLOOKUP(B636,辅助信息!E:I,4,FALSE)</f>
        <v>程黄刚</v>
      </c>
      <c r="K636" s="28">
        <f>VLOOKUP(J636,辅助信息!H:I,2,FALSE)</f>
        <v>15108211617</v>
      </c>
      <c r="L636" s="31" t="str">
        <f>VLOOKUP(B636,辅助信息!E:J,6,FALSE)</f>
        <v>控制炉批号！多了现场不收！,优先安排达钢,提前联系到场规格及数量</v>
      </c>
      <c r="M636" s="79">
        <v>45710</v>
      </c>
      <c r="O636" s="49">
        <f ca="1" t="shared" si="16"/>
        <v>0</v>
      </c>
      <c r="P636" s="49">
        <f ca="1" t="shared" si="17"/>
        <v>240</v>
      </c>
      <c r="Q636" s="15" t="str">
        <f>VLOOKUP(B636,辅助信息!E:M,9,FALSE)</f>
        <v>ZTWM-CDGS-XS-2024-0134-商投建工达州中医药科技成果示范园项目</v>
      </c>
      <c r="R636" s="15"/>
    </row>
    <row r="637" ht="36" hidden="1" customHeight="1" spans="1:18">
      <c r="A637" s="59" t="s">
        <v>102</v>
      </c>
      <c r="B637" s="28" t="s">
        <v>81</v>
      </c>
      <c r="C637" s="58">
        <v>45708</v>
      </c>
      <c r="D637" s="28" t="str">
        <f>VLOOKUP(B637,辅助信息!E:K,7,FALSE)</f>
        <v>JWDDCD2025060900080</v>
      </c>
      <c r="E637" s="28" t="str">
        <f>VLOOKUP(F637,辅助信息!A:B,2,FALSE)</f>
        <v>螺纹钢</v>
      </c>
      <c r="F637" s="28" t="s">
        <v>18</v>
      </c>
      <c r="G637" s="24">
        <v>70</v>
      </c>
      <c r="H637" s="24" t="str">
        <f>_xlfn._xlws.FILTER('[1]2025年已发货'!$E:$E,'[1]2025年已发货'!$F:$F&amp;'[1]2025年已发货'!$C:$C&amp;'[1]2025年已发货'!$G:$G&amp;'[1]2025年已发货'!$H:$H=C637&amp;F637&amp;I637&amp;J637,"未发货")</f>
        <v>未发货</v>
      </c>
      <c r="I637" s="28" t="str">
        <f>VLOOKUP(B637,辅助信息!E:I,3,FALSE)</f>
        <v>（华西简阳西城嘉苑）四川省成都市简阳市简城街道高屋村</v>
      </c>
      <c r="J637" s="28" t="str">
        <f>VLOOKUP(B637,辅助信息!E:I,4,FALSE)</f>
        <v>张瀚镭</v>
      </c>
      <c r="K637" s="28">
        <f>VLOOKUP(J637,辅助信息!H:I,2,FALSE)</f>
        <v>15884666220</v>
      </c>
      <c r="L637" s="31" t="str">
        <f>VLOOKUP(B637,辅助信息!E:J,6,FALSE)</f>
        <v>优先威钢发货,我方卸车,新老国标钢厂不加价可直发，因陕钢多次出现磅差，项目拒绝使用</v>
      </c>
      <c r="M637" s="79">
        <v>45711</v>
      </c>
      <c r="O637" s="49">
        <f ca="1" t="shared" si="16"/>
        <v>0</v>
      </c>
      <c r="P637" s="49">
        <f ca="1" t="shared" si="17"/>
        <v>239</v>
      </c>
      <c r="Q637" s="15" t="str">
        <f>VLOOKUP(B637,辅助信息!E:M,9,FALSE)</f>
        <v>ZTWM-CDGS-XS-2024-0030-华西集采-简州大道</v>
      </c>
      <c r="R637" s="15"/>
    </row>
    <row r="638" hidden="1" spans="1:18">
      <c r="A638" s="15"/>
      <c r="B638" s="28" t="s">
        <v>69</v>
      </c>
      <c r="C638" s="58">
        <v>45709</v>
      </c>
      <c r="D638" s="28" t="str">
        <f>VLOOKUP(B638,辅助信息!E:K,7,FALSE)</f>
        <v>JWDDCD2025052800131</v>
      </c>
      <c r="E638" s="28" t="str">
        <f>VLOOKUP(F638,辅助信息!A:B,2,FALSE)</f>
        <v>螺纹钢</v>
      </c>
      <c r="F638" s="28" t="s">
        <v>21</v>
      </c>
      <c r="G638" s="28">
        <v>35</v>
      </c>
      <c r="H638" s="28" t="str">
        <f>_xlfn._xlws.FILTER('[1]2025年已发货'!$E:$E,'[1]2025年已发货'!$F:$F&amp;'[1]2025年已发货'!$C:$C&amp;'[1]2025年已发货'!$G:$G&amp;'[1]2025年已发货'!$H:$H=C638&amp;F638&amp;I638&amp;J638,"未发货")</f>
        <v>未发货</v>
      </c>
      <c r="I638" s="28" t="str">
        <f>VLOOKUP(B638,辅助信息!E:I,3,FALSE)</f>
        <v>（商投建工达州中医药科技园-4工区-2号楼）达州市通川区达州中医药职业学院犀牛大道北段</v>
      </c>
      <c r="J638" s="28" t="str">
        <f>VLOOKUP(B638,辅助信息!E:I,4,FALSE)</f>
        <v>张扬</v>
      </c>
      <c r="K638" s="28">
        <f>VLOOKUP(J638,辅助信息!H:I,2,FALSE)</f>
        <v>18381904567</v>
      </c>
      <c r="L638" s="31" t="str">
        <f>VLOOKUP(B638,辅助信息!E:J,6,FALSE)</f>
        <v>控制炉批号！多了现场不收！,优先安排达钢,提前联系到场规格及数量</v>
      </c>
      <c r="M638" s="82">
        <v>45704</v>
      </c>
      <c r="N638" s="15"/>
      <c r="O638" s="15">
        <f ca="1" t="shared" si="16"/>
        <v>0</v>
      </c>
      <c r="P638" s="49">
        <f ca="1" t="shared" si="17"/>
        <v>246</v>
      </c>
      <c r="Q638" s="15" t="str">
        <f>VLOOKUP(B638,辅助信息!E:M,9,FALSE)</f>
        <v>ZTWM-CDGS-XS-2024-0134-商投建工达州中医药科技成果示范园项目</v>
      </c>
      <c r="R638" s="15"/>
    </row>
    <row r="639" hidden="1" spans="1:18">
      <c r="A639" s="15"/>
      <c r="B639" s="28" t="s">
        <v>69</v>
      </c>
      <c r="C639" s="58">
        <v>45709</v>
      </c>
      <c r="D639" s="28" t="str">
        <f>VLOOKUP(B639,辅助信息!E:K,7,FALSE)</f>
        <v>JWDDCD2025052800131</v>
      </c>
      <c r="E639" s="28" t="str">
        <f>VLOOKUP(F639,辅助信息!A:B,2,FALSE)</f>
        <v>盘螺</v>
      </c>
      <c r="F639" s="28" t="s">
        <v>40</v>
      </c>
      <c r="G639" s="28">
        <v>16</v>
      </c>
      <c r="H639" s="28">
        <f>_xlfn._xlws.FILTER('[1]2025年已发货'!$E:$E,'[1]2025年已发货'!$F:$F&amp;'[1]2025年已发货'!$C:$C&amp;'[1]2025年已发货'!$G:$G&amp;'[1]2025年已发货'!$H:$H=C639&amp;F639&amp;I639&amp;J639,"未发货")</f>
        <v>18</v>
      </c>
      <c r="I639" s="28" t="str">
        <f>VLOOKUP(B639,辅助信息!E:I,3,FALSE)</f>
        <v>（商投建工达州中医药科技园-4工区-2号楼）达州市通川区达州中医药职业学院犀牛大道北段</v>
      </c>
      <c r="J639" s="28" t="str">
        <f>VLOOKUP(B639,辅助信息!E:I,4,FALSE)</f>
        <v>张扬</v>
      </c>
      <c r="K639" s="28">
        <f>VLOOKUP(J639,辅助信息!H:I,2,FALSE)</f>
        <v>18381904567</v>
      </c>
      <c r="L639" s="66"/>
      <c r="M639" s="82">
        <v>45710</v>
      </c>
      <c r="N639" s="15"/>
      <c r="O639" s="15">
        <f ca="1" t="shared" si="16"/>
        <v>0</v>
      </c>
      <c r="P639" s="49">
        <f ca="1" t="shared" si="17"/>
        <v>240</v>
      </c>
      <c r="Q639" s="15"/>
      <c r="R639" s="15"/>
    </row>
    <row r="640" hidden="1" spans="1:18">
      <c r="A640" s="15"/>
      <c r="B640" s="28" t="s">
        <v>69</v>
      </c>
      <c r="C640" s="58">
        <v>45709</v>
      </c>
      <c r="D640" s="28" t="str">
        <f>VLOOKUP(B640,辅助信息!E:K,7,FALSE)</f>
        <v>JWDDCD2025052800131</v>
      </c>
      <c r="E640" s="28" t="str">
        <f>VLOOKUP(F640,辅助信息!A:B,2,FALSE)</f>
        <v>盘螺</v>
      </c>
      <c r="F640" s="28" t="s">
        <v>41</v>
      </c>
      <c r="G640" s="28">
        <v>16</v>
      </c>
      <c r="H640" s="28">
        <f>_xlfn._xlws.FILTER('[1]2025年已发货'!$E:$E,'[1]2025年已发货'!$F:$F&amp;'[1]2025年已发货'!$C:$C&amp;'[1]2025年已发货'!$G:$G&amp;'[1]2025年已发货'!$H:$H=C640&amp;F640&amp;I640&amp;J640,"未发货")</f>
        <v>18</v>
      </c>
      <c r="I640" s="28" t="str">
        <f>VLOOKUP(B640,辅助信息!E:I,3,FALSE)</f>
        <v>（商投建工达州中医药科技园-4工区-2号楼）达州市通川区达州中医药职业学院犀牛大道北段</v>
      </c>
      <c r="J640" s="28" t="str">
        <f>VLOOKUP(B640,辅助信息!E:I,4,FALSE)</f>
        <v>张扬</v>
      </c>
      <c r="K640" s="28">
        <f>VLOOKUP(J640,辅助信息!H:I,2,FALSE)</f>
        <v>18381904567</v>
      </c>
      <c r="L640" s="64"/>
      <c r="M640" s="82">
        <v>45710</v>
      </c>
      <c r="N640" s="15"/>
      <c r="O640" s="15">
        <f ca="1" t="shared" si="16"/>
        <v>0</v>
      </c>
      <c r="P640" s="49">
        <f ca="1" t="shared" si="17"/>
        <v>240</v>
      </c>
      <c r="Q640" s="15"/>
      <c r="R640" s="15"/>
    </row>
    <row r="641" s="15" customFormat="1" hidden="1" spans="2:17">
      <c r="B641" s="28" t="s">
        <v>84</v>
      </c>
      <c r="C641" s="58">
        <v>45709</v>
      </c>
      <c r="D641" s="28" t="str">
        <f>VLOOKUP(B641,辅助信息!E:K,7,FALSE)</f>
        <v>JWDDCD2024102400111</v>
      </c>
      <c r="E641" s="28" t="str">
        <f>VLOOKUP(F641,辅助信息!A:B,2,FALSE)</f>
        <v>螺纹钢</v>
      </c>
      <c r="F641" s="28" t="s">
        <v>27</v>
      </c>
      <c r="G641" s="28">
        <v>20</v>
      </c>
      <c r="H641" s="28" t="str">
        <f>_xlfn._xlws.FILTER('[1]2025年已发货'!$E:$E,'[1]2025年已发货'!$F:$F&amp;'[1]2025年已发货'!$C:$C&amp;'[1]2025年已发货'!$G:$G&amp;'[1]2025年已发货'!$H:$H=C641&amp;F641&amp;I641&amp;J641,"未发货")</f>
        <v>未发货</v>
      </c>
      <c r="I641" s="28" t="str">
        <f>VLOOKUP(B641,辅助信息!E:I,3,FALSE)</f>
        <v>（五冶达州国道542项目-一工区路基一工段）四川省达州市达川区石梯火车站盖板加工点</v>
      </c>
      <c r="J641" s="28" t="str">
        <f>VLOOKUP(B641,辅助信息!E:I,4,FALSE)</f>
        <v>郑松</v>
      </c>
      <c r="K641" s="28">
        <f>VLOOKUP(J641,辅助信息!H:I,2,FALSE)</f>
        <v>13527304849</v>
      </c>
      <c r="L641" s="31" t="str">
        <f>VLOOKUP(B641,辅助信息!E:J,6,FALSE)</f>
        <v>五冶建设送货单,送货车型13米,装货前联系收货人核实到场规格,没提前告知进场规格现场不给予接收</v>
      </c>
      <c r="M641" s="82">
        <v>45705</v>
      </c>
      <c r="O641" s="15">
        <f ca="1" t="shared" si="16"/>
        <v>0</v>
      </c>
      <c r="P641" s="49">
        <f ca="1" t="shared" si="17"/>
        <v>245</v>
      </c>
      <c r="Q641" s="15" t="str">
        <f>VLOOKUP(B641,辅助信息!E:M,9,FALSE)</f>
        <v>ZTWM-CDGS-XS-2024-0181-五冶天府-国道542项目（二批次）</v>
      </c>
    </row>
    <row r="642" s="15" customFormat="1" hidden="1" spans="2:17">
      <c r="B642" s="28" t="s">
        <v>84</v>
      </c>
      <c r="C642" s="58">
        <v>45709</v>
      </c>
      <c r="D642" s="28" t="str">
        <f>VLOOKUP(B642,辅助信息!E:K,7,FALSE)</f>
        <v>JWDDCD2024102400111</v>
      </c>
      <c r="E642" s="28" t="str">
        <f>VLOOKUP(F642,辅助信息!A:B,2,FALSE)</f>
        <v>螺纹钢</v>
      </c>
      <c r="F642" s="28" t="s">
        <v>33</v>
      </c>
      <c r="G642" s="28">
        <v>8</v>
      </c>
      <c r="H642" s="28" t="str">
        <f>_xlfn._xlws.FILTER('[1]2025年已发货'!$E:$E,'[1]2025年已发货'!$F:$F&amp;'[1]2025年已发货'!$C:$C&amp;'[1]2025年已发货'!$G:$G&amp;'[1]2025年已发货'!$H:$H=C642&amp;F642&amp;I642&amp;J642,"未发货")</f>
        <v>未发货</v>
      </c>
      <c r="I642" s="28" t="str">
        <f>VLOOKUP(B642,辅助信息!E:I,3,FALSE)</f>
        <v>（五冶达州国道542项目-一工区路基一工段）四川省达州市达川区石梯火车站盖板加工点</v>
      </c>
      <c r="J642" s="28" t="str">
        <f>VLOOKUP(B642,辅助信息!E:I,4,FALSE)</f>
        <v>郑松</v>
      </c>
      <c r="K642" s="28">
        <f>VLOOKUP(J642,辅助信息!H:I,2,FALSE)</f>
        <v>13527304849</v>
      </c>
      <c r="L642" s="66"/>
      <c r="M642" s="82">
        <v>45705</v>
      </c>
      <c r="O642" s="15">
        <f ca="1" t="shared" si="16"/>
        <v>0</v>
      </c>
      <c r="P642" s="49">
        <f ca="1" t="shared" si="17"/>
        <v>245</v>
      </c>
      <c r="Q642" s="15" t="str">
        <f>VLOOKUP(B642,辅助信息!E:M,9,FALSE)</f>
        <v>ZTWM-CDGS-XS-2024-0181-五冶天府-国道542项目（二批次）</v>
      </c>
    </row>
    <row r="643" s="15" customFormat="1" hidden="1" spans="2:17">
      <c r="B643" s="28" t="s">
        <v>84</v>
      </c>
      <c r="C643" s="58">
        <v>45709</v>
      </c>
      <c r="D643" s="28" t="str">
        <f>VLOOKUP(B643,辅助信息!E:K,7,FALSE)</f>
        <v>JWDDCD2024102400111</v>
      </c>
      <c r="E643" s="28" t="str">
        <f>VLOOKUP(F643,辅助信息!A:B,2,FALSE)</f>
        <v>螺纹钢</v>
      </c>
      <c r="F643" s="28" t="s">
        <v>18</v>
      </c>
      <c r="G643" s="28">
        <v>12</v>
      </c>
      <c r="H643" s="28" t="str">
        <f>_xlfn._xlws.FILTER('[1]2025年已发货'!$E:$E,'[1]2025年已发货'!$F:$F&amp;'[1]2025年已发货'!$C:$C&amp;'[1]2025年已发货'!$G:$G&amp;'[1]2025年已发货'!$H:$H=C643&amp;F643&amp;I643&amp;J643,"未发货")</f>
        <v>未发货</v>
      </c>
      <c r="I643" s="28" t="str">
        <f>VLOOKUP(B643,辅助信息!E:I,3,FALSE)</f>
        <v>（五冶达州国道542项目-一工区路基一工段）四川省达州市达川区石梯火车站盖板加工点</v>
      </c>
      <c r="J643" s="28" t="str">
        <f>VLOOKUP(B643,辅助信息!E:I,4,FALSE)</f>
        <v>郑松</v>
      </c>
      <c r="K643" s="28">
        <f>VLOOKUP(J643,辅助信息!H:I,2,FALSE)</f>
        <v>13527304849</v>
      </c>
      <c r="L643" s="66"/>
      <c r="M643" s="82">
        <v>45705</v>
      </c>
      <c r="O643" s="15">
        <f ca="1" t="shared" si="16"/>
        <v>0</v>
      </c>
      <c r="P643" s="49">
        <f ca="1" t="shared" si="17"/>
        <v>245</v>
      </c>
      <c r="Q643" s="15" t="str">
        <f>VLOOKUP(B643,辅助信息!E:M,9,FALSE)</f>
        <v>ZTWM-CDGS-XS-2024-0181-五冶天府-国道542项目（二批次）</v>
      </c>
    </row>
    <row r="644" s="15" customFormat="1" hidden="1" spans="2:17">
      <c r="B644" s="28" t="s">
        <v>84</v>
      </c>
      <c r="C644" s="58">
        <v>45709</v>
      </c>
      <c r="D644" s="28" t="str">
        <f>VLOOKUP(B644,辅助信息!E:K,7,FALSE)</f>
        <v>JWDDCD2024102400111</v>
      </c>
      <c r="E644" s="28" t="str">
        <f>VLOOKUP(F644,辅助信息!A:B,2,FALSE)</f>
        <v>高线</v>
      </c>
      <c r="F644" s="28" t="s">
        <v>51</v>
      </c>
      <c r="G644" s="28">
        <v>5</v>
      </c>
      <c r="H644" s="28" t="str">
        <f>_xlfn._xlws.FILTER('[1]2025年已发货'!$E:$E,'[1]2025年已发货'!$F:$F&amp;'[1]2025年已发货'!$C:$C&amp;'[1]2025年已发货'!$G:$G&amp;'[1]2025年已发货'!$H:$H=C644&amp;F644&amp;I644&amp;J644,"未发货")</f>
        <v>未发货</v>
      </c>
      <c r="I644" s="28" t="str">
        <f>VLOOKUP(B644,辅助信息!E:I,3,FALSE)</f>
        <v>（五冶达州国道542项目-一工区路基一工段）四川省达州市达川区石梯火车站盖板加工点</v>
      </c>
      <c r="J644" s="28" t="str">
        <f>VLOOKUP(B644,辅助信息!E:I,4,FALSE)</f>
        <v>郑松</v>
      </c>
      <c r="K644" s="28">
        <f>VLOOKUP(J644,辅助信息!H:I,2,FALSE)</f>
        <v>13527304849</v>
      </c>
      <c r="L644" s="64"/>
      <c r="M644" s="82">
        <v>45705</v>
      </c>
      <c r="O644" s="15">
        <f ca="1" t="shared" si="16"/>
        <v>0</v>
      </c>
      <c r="P644" s="49">
        <f ca="1" t="shared" si="17"/>
        <v>245</v>
      </c>
      <c r="Q644" s="15" t="str">
        <f>VLOOKUP(B644,辅助信息!E:M,9,FALSE)</f>
        <v>ZTWM-CDGS-XS-2024-0181-五冶天府-国道542项目（二批次）</v>
      </c>
    </row>
    <row r="645" s="15" customFormat="1" hidden="1" spans="2:17">
      <c r="B645" s="28" t="s">
        <v>74</v>
      </c>
      <c r="C645" s="58">
        <v>45709</v>
      </c>
      <c r="D645" s="28" t="str">
        <f>VLOOKUP(B645,辅助信息!E:K,7,FALSE)</f>
        <v>JWDDCD2024102400111</v>
      </c>
      <c r="E645" s="28" t="str">
        <f>VLOOKUP(F645,辅助信息!A:B,2,FALSE)</f>
        <v>螺纹钢</v>
      </c>
      <c r="F645" s="28" t="s">
        <v>19</v>
      </c>
      <c r="G645" s="28">
        <v>12</v>
      </c>
      <c r="H645" s="28" t="str">
        <f>_xlfn._xlws.FILTER('[1]2025年已发货'!$E:$E,'[1]2025年已发货'!$F:$F&amp;'[1]2025年已发货'!$C:$C&amp;'[1]2025年已发货'!$G:$G&amp;'[1]2025年已发货'!$H:$H=C645&amp;F645&amp;I645&amp;J645,"未发货")</f>
        <v>未发货</v>
      </c>
      <c r="I645" s="28" t="str">
        <f>VLOOKUP(B645,辅助信息!E:I,3,FALSE)</f>
        <v>（五冶达州国道542项目-桥梁4标）四川省达州市达川区大堰镇双井村</v>
      </c>
      <c r="J645" s="28" t="str">
        <f>VLOOKUP(B645,辅助信息!E:I,4,FALSE)</f>
        <v>吴志强</v>
      </c>
      <c r="K645" s="28">
        <f>VLOOKUP(J645,辅助信息!H:I,2,FALSE)</f>
        <v>18820030907</v>
      </c>
      <c r="L645" s="31" t="str">
        <f>VLOOKUP(B645,辅助信息!E:J,6,FALSE)</f>
        <v>五冶建设送货单,送货车型13米,装货前联系收货人核实到场规格,没提前告知进场规格现场不给予接收</v>
      </c>
      <c r="M645" s="82">
        <v>45711</v>
      </c>
      <c r="O645" s="15">
        <f ca="1" t="shared" si="16"/>
        <v>0</v>
      </c>
      <c r="P645" s="49">
        <f ca="1" t="shared" si="17"/>
        <v>239</v>
      </c>
      <c r="Q645" s="15" t="str">
        <f>VLOOKUP(B645,辅助信息!E:M,9,FALSE)</f>
        <v>ZTWM-CDGS-XS-2024-0181-五冶天府-国道542项目（二批次）</v>
      </c>
    </row>
    <row r="646" s="15" customFormat="1" hidden="1" spans="2:17">
      <c r="B646" s="28" t="s">
        <v>74</v>
      </c>
      <c r="C646" s="58">
        <v>45709</v>
      </c>
      <c r="D646" s="28" t="str">
        <f>VLOOKUP(B646,辅助信息!E:K,7,FALSE)</f>
        <v>JWDDCD2024102400111</v>
      </c>
      <c r="E646" s="28" t="str">
        <f>VLOOKUP(F646,辅助信息!A:B,2,FALSE)</f>
        <v>螺纹钢</v>
      </c>
      <c r="F646" s="28" t="s">
        <v>33</v>
      </c>
      <c r="G646" s="28">
        <v>12</v>
      </c>
      <c r="H646" s="28" t="str">
        <f>_xlfn._xlws.FILTER('[1]2025年已发货'!$E:$E,'[1]2025年已发货'!$F:$F&amp;'[1]2025年已发货'!$C:$C&amp;'[1]2025年已发货'!$G:$G&amp;'[1]2025年已发货'!$H:$H=C646&amp;F646&amp;I646&amp;J646,"未发货")</f>
        <v>未发货</v>
      </c>
      <c r="I646" s="28" t="str">
        <f>VLOOKUP(B646,辅助信息!E:I,3,FALSE)</f>
        <v>（五冶达州国道542项目-桥梁4标）四川省达州市达川区大堰镇双井村</v>
      </c>
      <c r="J646" s="28" t="str">
        <f>VLOOKUP(B646,辅助信息!E:I,4,FALSE)</f>
        <v>吴志强</v>
      </c>
      <c r="K646" s="28">
        <f>VLOOKUP(J646,辅助信息!H:I,2,FALSE)</f>
        <v>18820030907</v>
      </c>
      <c r="L646" s="66"/>
      <c r="M646" s="82">
        <v>45711</v>
      </c>
      <c r="O646" s="15">
        <f ca="1" t="shared" si="16"/>
        <v>0</v>
      </c>
      <c r="P646" s="49">
        <f ca="1" t="shared" si="17"/>
        <v>239</v>
      </c>
      <c r="Q646" s="15" t="str">
        <f>VLOOKUP(B646,辅助信息!E:M,9,FALSE)</f>
        <v>ZTWM-CDGS-XS-2024-0181-五冶天府-国道542项目（二批次）</v>
      </c>
    </row>
    <row r="647" s="15" customFormat="1" hidden="1" spans="2:17">
      <c r="B647" s="28" t="s">
        <v>74</v>
      </c>
      <c r="C647" s="58">
        <v>45709</v>
      </c>
      <c r="D647" s="28" t="str">
        <f>VLOOKUP(B647,辅助信息!E:K,7,FALSE)</f>
        <v>JWDDCD2024102400111</v>
      </c>
      <c r="E647" s="28" t="str">
        <f>VLOOKUP(F647,辅助信息!A:B,2,FALSE)</f>
        <v>螺纹钢</v>
      </c>
      <c r="F647" s="28" t="s">
        <v>28</v>
      </c>
      <c r="G647" s="28">
        <v>12</v>
      </c>
      <c r="H647" s="28" t="str">
        <f>_xlfn._xlws.FILTER('[1]2025年已发货'!$E:$E,'[1]2025年已发货'!$F:$F&amp;'[1]2025年已发货'!$C:$C&amp;'[1]2025年已发货'!$G:$G&amp;'[1]2025年已发货'!$H:$H=C647&amp;F647&amp;I647&amp;J647,"未发货")</f>
        <v>未发货</v>
      </c>
      <c r="I647" s="28" t="str">
        <f>VLOOKUP(B647,辅助信息!E:I,3,FALSE)</f>
        <v>（五冶达州国道542项目-桥梁4标）四川省达州市达川区大堰镇双井村</v>
      </c>
      <c r="J647" s="28" t="str">
        <f>VLOOKUP(B647,辅助信息!E:I,4,FALSE)</f>
        <v>吴志强</v>
      </c>
      <c r="K647" s="28">
        <f>VLOOKUP(J647,辅助信息!H:I,2,FALSE)</f>
        <v>18820030907</v>
      </c>
      <c r="L647" s="66"/>
      <c r="M647" s="82">
        <v>45711</v>
      </c>
      <c r="O647" s="15">
        <f ca="1" t="shared" si="16"/>
        <v>0</v>
      </c>
      <c r="P647" s="49">
        <f ca="1" t="shared" si="17"/>
        <v>239</v>
      </c>
      <c r="Q647" s="15" t="str">
        <f>VLOOKUP(B647,辅助信息!E:M,9,FALSE)</f>
        <v>ZTWM-CDGS-XS-2024-0181-五冶天府-国道542项目（二批次）</v>
      </c>
    </row>
    <row r="648" s="15" customFormat="1" hidden="1" spans="2:17">
      <c r="B648" s="28" t="s">
        <v>74</v>
      </c>
      <c r="C648" s="58">
        <v>45709</v>
      </c>
      <c r="D648" s="28" t="str">
        <f>VLOOKUP(B648,辅助信息!E:K,7,FALSE)</f>
        <v>JWDDCD2024102400111</v>
      </c>
      <c r="E648" s="28" t="str">
        <f>VLOOKUP(F648,辅助信息!A:B,2,FALSE)</f>
        <v>螺纹钢</v>
      </c>
      <c r="F648" s="28" t="s">
        <v>18</v>
      </c>
      <c r="G648" s="28">
        <v>3</v>
      </c>
      <c r="H648" s="28" t="str">
        <f>_xlfn._xlws.FILTER('[1]2025年已发货'!$E:$E,'[1]2025年已发货'!$F:$F&amp;'[1]2025年已发货'!$C:$C&amp;'[1]2025年已发货'!$G:$G&amp;'[1]2025年已发货'!$H:$H=C648&amp;F648&amp;I648&amp;J648,"未发货")</f>
        <v>未发货</v>
      </c>
      <c r="I648" s="28" t="str">
        <f>VLOOKUP(B648,辅助信息!E:I,3,FALSE)</f>
        <v>（五冶达州国道542项目-桥梁4标）四川省达州市达川区大堰镇双井村</v>
      </c>
      <c r="J648" s="28" t="str">
        <f>VLOOKUP(B648,辅助信息!E:I,4,FALSE)</f>
        <v>吴志强</v>
      </c>
      <c r="K648" s="28">
        <f>VLOOKUP(J648,辅助信息!H:I,2,FALSE)</f>
        <v>18820030907</v>
      </c>
      <c r="L648" s="64"/>
      <c r="M648" s="82">
        <v>45711</v>
      </c>
      <c r="O648" s="15">
        <f ca="1" t="shared" si="16"/>
        <v>0</v>
      </c>
      <c r="P648" s="49">
        <f ca="1" t="shared" si="17"/>
        <v>239</v>
      </c>
      <c r="Q648" s="15" t="str">
        <f>VLOOKUP(B648,辅助信息!E:M,9,FALSE)</f>
        <v>ZTWM-CDGS-XS-2024-0181-五冶天府-国道542项目（二批次）</v>
      </c>
    </row>
    <row r="649" s="15" customFormat="1" hidden="1" spans="1:17">
      <c r="A649" s="83" t="s">
        <v>97</v>
      </c>
      <c r="B649" s="28" t="s">
        <v>98</v>
      </c>
      <c r="C649" s="58">
        <v>45709</v>
      </c>
      <c r="D649" s="28" t="str">
        <f>VLOOKUP(B649,辅助信息!E:K,7,FALSE)</f>
        <v>JWDDCD2025051000019</v>
      </c>
      <c r="E649" s="28" t="str">
        <f>VLOOKUP(F649,辅助信息!A:B,2,FALSE)</f>
        <v>高线</v>
      </c>
      <c r="F649" s="28" t="s">
        <v>51</v>
      </c>
      <c r="G649" s="28">
        <v>10</v>
      </c>
      <c r="H649" s="28" t="str">
        <f>_xlfn._xlws.FILTER('[1]2025年已发货'!$E:$E,'[1]2025年已发货'!$F:$F&amp;'[1]2025年已发货'!$C:$C&amp;'[1]2025年已发货'!$G:$G&amp;'[1]2025年已发货'!$H:$H=C649&amp;F649&amp;I649&amp;J649,"未发货")</f>
        <v>未发货</v>
      </c>
      <c r="I649" s="28" t="str">
        <f>VLOOKUP(B649,辅助信息!E:I,3,FALSE)</f>
        <v>(五冶钢构医学科学产业园建设项目房建一部-一标（2-6）)四川省南充市顺庆区搬罾街道学府大道二段</v>
      </c>
      <c r="J649" s="28" t="str">
        <f>VLOOKUP(B649,辅助信息!E:I,4,FALSE)</f>
        <v>胡泽宇</v>
      </c>
      <c r="K649" s="28">
        <f>VLOOKUP(J649,辅助信息!H:I,2,FALSE)</f>
        <v>18141337338</v>
      </c>
      <c r="L649" s="31" t="str">
        <f>VLOOKUP(B649,辅助信息!E:J,6,FALSE)</f>
        <v>送货单：送货单位：南充思临新材料科技有限公司,收货单位：五冶集团川北(南充)建设有限公司,项目名称：南充医学科学产业园,送货车型13米,装货前联系收货人核实到场规格</v>
      </c>
      <c r="M649" s="82">
        <v>45709</v>
      </c>
      <c r="O649" s="15">
        <f ca="1" t="shared" si="16"/>
        <v>0</v>
      </c>
      <c r="P649" s="49">
        <f ca="1" t="shared" si="17"/>
        <v>241</v>
      </c>
      <c r="Q649" s="15" t="str">
        <f>VLOOKUP(B649,辅助信息!E:M,9,FALSE)</f>
        <v>ZTWM-CDGS-XS-2024-0248-五冶钢构-南充市医学院项目</v>
      </c>
    </row>
    <row r="650" s="15" customFormat="1" hidden="1" spans="2:17">
      <c r="B650" s="28" t="s">
        <v>99</v>
      </c>
      <c r="C650" s="58">
        <v>45709</v>
      </c>
      <c r="D650" s="28" t="str">
        <f>VLOOKUP(B650,辅助信息!E:K,7,FALSE)</f>
        <v>JWDDCD2025051000019</v>
      </c>
      <c r="E650" s="28" t="str">
        <f>VLOOKUP(F650,辅助信息!A:B,2,FALSE)</f>
        <v>高线</v>
      </c>
      <c r="F650" s="28" t="s">
        <v>53</v>
      </c>
      <c r="G650" s="28">
        <v>2.5</v>
      </c>
      <c r="H650" s="28" t="str">
        <f>_xlfn._xlws.FILTER('[1]2025年已发货'!$E:$E,'[1]2025年已发货'!$F:$F&amp;'[1]2025年已发货'!$C:$C&amp;'[1]2025年已发货'!$G:$G&amp;'[1]2025年已发货'!$H:$H=C650&amp;F650&amp;I650&amp;J650,"未发货")</f>
        <v>未发货</v>
      </c>
      <c r="I650" s="28" t="str">
        <f>VLOOKUP(B650,辅助信息!E:I,3,FALSE)</f>
        <v>(五冶钢构医学科学产业园建设项目房建连接线道路工程)四川省南充市顺庆区搬罾街道学府大道二段</v>
      </c>
      <c r="J650" s="28" t="str">
        <f>VLOOKUP(B650,辅助信息!E:I,4,FALSE)</f>
        <v>刘建中</v>
      </c>
      <c r="K650" s="28">
        <f>VLOOKUP(J650,辅助信息!H:I,2,FALSE)</f>
        <v>13908143055</v>
      </c>
      <c r="L650" s="66"/>
      <c r="M650" s="82">
        <v>45709</v>
      </c>
      <c r="O650" s="15">
        <f ca="1" t="shared" si="16"/>
        <v>0</v>
      </c>
      <c r="P650" s="49">
        <f ca="1" t="shared" si="17"/>
        <v>241</v>
      </c>
      <c r="Q650" s="15" t="str">
        <f>VLOOKUP(B650,辅助信息!E:M,9,FALSE)</f>
        <v>ZTWM-CDGS-XS-2024-0248-五冶钢构-南充市医学院项目</v>
      </c>
    </row>
    <row r="651" s="15" customFormat="1" hidden="1" spans="2:17">
      <c r="B651" s="28" t="s">
        <v>99</v>
      </c>
      <c r="C651" s="58">
        <v>45709</v>
      </c>
      <c r="D651" s="28" t="str">
        <f>VLOOKUP(B651,辅助信息!E:K,7,FALSE)</f>
        <v>JWDDCD2025051000019</v>
      </c>
      <c r="E651" s="28" t="str">
        <f>VLOOKUP(F651,辅助信息!A:B,2,FALSE)</f>
        <v>高线</v>
      </c>
      <c r="F651" s="28" t="s">
        <v>51</v>
      </c>
      <c r="G651" s="28">
        <v>2.5</v>
      </c>
      <c r="H651" s="28" t="str">
        <f>_xlfn._xlws.FILTER('[1]2025年已发货'!$E:$E,'[1]2025年已发货'!$F:$F&amp;'[1]2025年已发货'!$C:$C&amp;'[1]2025年已发货'!$G:$G&amp;'[1]2025年已发货'!$H:$H=C651&amp;F651&amp;I651&amp;J651,"未发货")</f>
        <v>未发货</v>
      </c>
      <c r="I651" s="28" t="str">
        <f>VLOOKUP(B651,辅助信息!E:I,3,FALSE)</f>
        <v>(五冶钢构医学科学产业园建设项目房建连接线道路工程)四川省南充市顺庆区搬罾街道学府大道二段</v>
      </c>
      <c r="J651" s="28" t="str">
        <f>VLOOKUP(B651,辅助信息!E:I,4,FALSE)</f>
        <v>刘建中</v>
      </c>
      <c r="K651" s="28">
        <f>VLOOKUP(J651,辅助信息!H:I,2,FALSE)</f>
        <v>13908143055</v>
      </c>
      <c r="L651" s="66"/>
      <c r="M651" s="82">
        <v>45709</v>
      </c>
      <c r="O651" s="15">
        <f ca="1" t="shared" si="16"/>
        <v>0</v>
      </c>
      <c r="P651" s="49">
        <f ca="1" t="shared" si="17"/>
        <v>241</v>
      </c>
      <c r="Q651" s="15" t="str">
        <f>VLOOKUP(B651,辅助信息!E:M,9,FALSE)</f>
        <v>ZTWM-CDGS-XS-2024-0248-五冶钢构-南充市医学院项目</v>
      </c>
    </row>
    <row r="652" s="15" customFormat="1" hidden="1" spans="2:17">
      <c r="B652" s="28" t="s">
        <v>99</v>
      </c>
      <c r="C652" s="58">
        <v>45709</v>
      </c>
      <c r="D652" s="28" t="str">
        <f>VLOOKUP(B652,辅助信息!E:K,7,FALSE)</f>
        <v>JWDDCD2025051000019</v>
      </c>
      <c r="E652" s="28" t="str">
        <f>VLOOKUP(F652,辅助信息!A:B,2,FALSE)</f>
        <v>螺纹钢</v>
      </c>
      <c r="F652" s="28" t="s">
        <v>27</v>
      </c>
      <c r="G652" s="28">
        <v>3</v>
      </c>
      <c r="H652" s="28" t="str">
        <f>_xlfn._xlws.FILTER('[1]2025年已发货'!$E:$E,'[1]2025年已发货'!$F:$F&amp;'[1]2025年已发货'!$C:$C&amp;'[1]2025年已发货'!$G:$G&amp;'[1]2025年已发货'!$H:$H=C652&amp;F652&amp;I652&amp;J652,"未发货")</f>
        <v>未发货</v>
      </c>
      <c r="I652" s="28" t="str">
        <f>VLOOKUP(B652,辅助信息!E:I,3,FALSE)</f>
        <v>(五冶钢构医学科学产业园建设项目房建连接线道路工程)四川省南充市顺庆区搬罾街道学府大道二段</v>
      </c>
      <c r="J652" s="28" t="str">
        <f>VLOOKUP(B652,辅助信息!E:I,4,FALSE)</f>
        <v>刘建中</v>
      </c>
      <c r="K652" s="28">
        <f>VLOOKUP(J652,辅助信息!H:I,2,FALSE)</f>
        <v>13908143055</v>
      </c>
      <c r="L652" s="66"/>
      <c r="M652" s="82">
        <v>45709</v>
      </c>
      <c r="O652" s="15">
        <f ca="1" t="shared" si="16"/>
        <v>0</v>
      </c>
      <c r="P652" s="49">
        <f ca="1" t="shared" si="17"/>
        <v>241</v>
      </c>
      <c r="Q652" s="15" t="str">
        <f>VLOOKUP(B652,辅助信息!E:M,9,FALSE)</f>
        <v>ZTWM-CDGS-XS-2024-0248-五冶钢构-南充市医学院项目</v>
      </c>
    </row>
    <row r="653" s="15" customFormat="1" hidden="1" spans="2:17">
      <c r="B653" s="28" t="s">
        <v>99</v>
      </c>
      <c r="C653" s="58">
        <v>45709</v>
      </c>
      <c r="D653" s="28" t="str">
        <f>VLOOKUP(B653,辅助信息!E:K,7,FALSE)</f>
        <v>JWDDCD2025051000019</v>
      </c>
      <c r="E653" s="28" t="str">
        <f>VLOOKUP(F653,辅助信息!A:B,2,FALSE)</f>
        <v>螺纹钢</v>
      </c>
      <c r="F653" s="28" t="s">
        <v>19</v>
      </c>
      <c r="G653" s="28">
        <v>3</v>
      </c>
      <c r="H653" s="28" t="str">
        <f>_xlfn._xlws.FILTER('[1]2025年已发货'!$E:$E,'[1]2025年已发货'!$F:$F&amp;'[1]2025年已发货'!$C:$C&amp;'[1]2025年已发货'!$G:$G&amp;'[1]2025年已发货'!$H:$H=C653&amp;F653&amp;I653&amp;J653,"未发货")</f>
        <v>未发货</v>
      </c>
      <c r="I653" s="28" t="str">
        <f>VLOOKUP(B653,辅助信息!E:I,3,FALSE)</f>
        <v>(五冶钢构医学科学产业园建设项目房建连接线道路工程)四川省南充市顺庆区搬罾街道学府大道二段</v>
      </c>
      <c r="J653" s="28" t="str">
        <f>VLOOKUP(B653,辅助信息!E:I,4,FALSE)</f>
        <v>刘建中</v>
      </c>
      <c r="K653" s="28">
        <f>VLOOKUP(J653,辅助信息!H:I,2,FALSE)</f>
        <v>13908143055</v>
      </c>
      <c r="L653" s="66"/>
      <c r="M653" s="82">
        <v>45709</v>
      </c>
      <c r="O653" s="15">
        <f ca="1" t="shared" si="16"/>
        <v>0</v>
      </c>
      <c r="P653" s="49">
        <f ca="1" t="shared" si="17"/>
        <v>241</v>
      </c>
      <c r="Q653" s="15" t="str">
        <f>VLOOKUP(B653,辅助信息!E:M,9,FALSE)</f>
        <v>ZTWM-CDGS-XS-2024-0248-五冶钢构-南充市医学院项目</v>
      </c>
    </row>
    <row r="654" s="15" customFormat="1" hidden="1" spans="2:17">
      <c r="B654" s="28" t="s">
        <v>99</v>
      </c>
      <c r="C654" s="58">
        <v>45709</v>
      </c>
      <c r="D654" s="28" t="str">
        <f>VLOOKUP(B654,辅助信息!E:K,7,FALSE)</f>
        <v>JWDDCD2025051000019</v>
      </c>
      <c r="E654" s="28" t="str">
        <f>VLOOKUP(F654,辅助信息!A:B,2,FALSE)</f>
        <v>螺纹钢</v>
      </c>
      <c r="F654" s="28" t="s">
        <v>32</v>
      </c>
      <c r="G654" s="28">
        <v>3</v>
      </c>
      <c r="H654" s="28" t="str">
        <f>_xlfn._xlws.FILTER('[1]2025年已发货'!$E:$E,'[1]2025年已发货'!$F:$F&amp;'[1]2025年已发货'!$C:$C&amp;'[1]2025年已发货'!$G:$G&amp;'[1]2025年已发货'!$H:$H=C654&amp;F654&amp;I654&amp;J654,"未发货")</f>
        <v>未发货</v>
      </c>
      <c r="I654" s="28" t="str">
        <f>VLOOKUP(B654,辅助信息!E:I,3,FALSE)</f>
        <v>(五冶钢构医学科学产业园建设项目房建连接线道路工程)四川省南充市顺庆区搬罾街道学府大道二段</v>
      </c>
      <c r="J654" s="28" t="str">
        <f>VLOOKUP(B654,辅助信息!E:I,4,FALSE)</f>
        <v>刘建中</v>
      </c>
      <c r="K654" s="28">
        <f>VLOOKUP(J654,辅助信息!H:I,2,FALSE)</f>
        <v>13908143055</v>
      </c>
      <c r="L654" s="64"/>
      <c r="M654" s="82">
        <v>45709</v>
      </c>
      <c r="O654" s="15">
        <f ca="1" t="shared" si="16"/>
        <v>0</v>
      </c>
      <c r="P654" s="49">
        <f ca="1" t="shared" si="17"/>
        <v>241</v>
      </c>
      <c r="Q654" s="15" t="str">
        <f>VLOOKUP(B654,辅助信息!E:M,9,FALSE)</f>
        <v>ZTWM-CDGS-XS-2024-0248-五冶钢构-南充市医学院项目</v>
      </c>
    </row>
    <row r="655" s="15" customFormat="1" hidden="1" spans="2:17">
      <c r="B655" s="28" t="s">
        <v>31</v>
      </c>
      <c r="C655" s="58">
        <v>45709</v>
      </c>
      <c r="D655" s="28" t="str">
        <f>VLOOKUP(B655,辅助信息!E:K,7,FALSE)</f>
        <v>JWDDCD2024121000136</v>
      </c>
      <c r="E655" s="28" t="str">
        <f>VLOOKUP(F655,辅助信息!A:B,2,FALSE)</f>
        <v>盘螺</v>
      </c>
      <c r="F655" s="28" t="s">
        <v>49</v>
      </c>
      <c r="G655" s="28">
        <v>15</v>
      </c>
      <c r="H655" s="28" t="str">
        <f>_xlfn._xlws.FILTER('[1]2025年已发货'!$E:$E,'[1]2025年已发货'!$F:$F&amp;'[1]2025年已发货'!$C:$C&amp;'[1]2025年已发货'!$G:$G&amp;'[1]2025年已发货'!$H:$H=C655&amp;F655&amp;I655&amp;J655,"未发货")</f>
        <v>未发货</v>
      </c>
      <c r="I655" s="28" t="str">
        <f>VLOOKUP(B655,辅助信息!E:I,3,FALSE)</f>
        <v>（四川商建-射洪城乡一体化项目）遂宁市射洪市忠新幼儿园北侧约220米新溪小区</v>
      </c>
      <c r="J655" s="28" t="str">
        <f>VLOOKUP(B655,辅助信息!E:I,4,FALSE)</f>
        <v>柏子刚</v>
      </c>
      <c r="K655" s="28">
        <f>VLOOKUP(J655,辅助信息!H:I,2,FALSE)</f>
        <v>15692885305</v>
      </c>
      <c r="L655" s="31" t="str">
        <f>VLOOKUP(B655,辅助信息!E:J,6,FALSE)</f>
        <v>提前联系到场规格及数量</v>
      </c>
      <c r="M655" s="82">
        <v>45708</v>
      </c>
      <c r="O655" s="15">
        <f ca="1" t="shared" si="16"/>
        <v>0</v>
      </c>
      <c r="P655" s="49">
        <f ca="1" t="shared" si="17"/>
        <v>242</v>
      </c>
      <c r="Q655" s="15" t="str">
        <f>VLOOKUP(B655,辅助信息!E:M,9,FALSE)</f>
        <v>ZTWM-CDGS-XS-2024-0179-四川商投-射洪城乡一体化建设项目</v>
      </c>
    </row>
    <row r="656" s="15" customFormat="1" hidden="1" spans="2:17">
      <c r="B656" s="28" t="s">
        <v>31</v>
      </c>
      <c r="C656" s="58">
        <v>45709</v>
      </c>
      <c r="D656" s="28" t="str">
        <f>VLOOKUP(B656,辅助信息!E:K,7,FALSE)</f>
        <v>JWDDCD2024121000136</v>
      </c>
      <c r="E656" s="28" t="str">
        <f>VLOOKUP(F656,辅助信息!A:B,2,FALSE)</f>
        <v>螺纹钢</v>
      </c>
      <c r="F656" s="28" t="s">
        <v>22</v>
      </c>
      <c r="G656" s="28">
        <v>20</v>
      </c>
      <c r="H656" s="28" t="str">
        <f>_xlfn._xlws.FILTER('[1]2025年已发货'!$E:$E,'[1]2025年已发货'!$F:$F&amp;'[1]2025年已发货'!$C:$C&amp;'[1]2025年已发货'!$G:$G&amp;'[1]2025年已发货'!$H:$H=C656&amp;F656&amp;I656&amp;J656,"未发货")</f>
        <v>未发货</v>
      </c>
      <c r="I656" s="28" t="str">
        <f>VLOOKUP(B656,辅助信息!E:I,3,FALSE)</f>
        <v>（四川商建-射洪城乡一体化项目）遂宁市射洪市忠新幼儿园北侧约220米新溪小区</v>
      </c>
      <c r="J656" s="28" t="str">
        <f>VLOOKUP(B656,辅助信息!E:I,4,FALSE)</f>
        <v>柏子刚</v>
      </c>
      <c r="K656" s="28">
        <f>VLOOKUP(J656,辅助信息!H:I,2,FALSE)</f>
        <v>15692885305</v>
      </c>
      <c r="L656" s="64"/>
      <c r="M656" s="82">
        <v>45708</v>
      </c>
      <c r="O656" s="15">
        <f ca="1" t="shared" si="16"/>
        <v>0</v>
      </c>
      <c r="P656" s="49">
        <f ca="1" t="shared" si="17"/>
        <v>242</v>
      </c>
      <c r="Q656" s="15" t="str">
        <f>VLOOKUP(B656,辅助信息!E:M,9,FALSE)</f>
        <v>ZTWM-CDGS-XS-2024-0179-四川商投-射洪城乡一体化建设项目</v>
      </c>
    </row>
    <row r="657" s="15" customFormat="1" ht="36" hidden="1" customHeight="1" spans="1:17">
      <c r="A657" s="49" t="s">
        <v>103</v>
      </c>
      <c r="B657" s="28" t="s">
        <v>81</v>
      </c>
      <c r="C657" s="58">
        <v>45709</v>
      </c>
      <c r="D657" s="28" t="str">
        <f>VLOOKUP(B657,辅助信息!E:K,7,FALSE)</f>
        <v>JWDDCD2025060900080</v>
      </c>
      <c r="E657" s="28" t="str">
        <f>VLOOKUP(F657,辅助信息!A:B,2,FALSE)</f>
        <v>螺纹钢</v>
      </c>
      <c r="F657" s="28" t="s">
        <v>18</v>
      </c>
      <c r="G657" s="24">
        <v>70</v>
      </c>
      <c r="H657" s="24">
        <f>_xlfn._xlws.FILTER('[1]2025年已发货'!$E:$E,'[1]2025年已发货'!$F:$F&amp;'[1]2025年已发货'!$C:$C&amp;'[1]2025年已发货'!$G:$G&amp;'[1]2025年已发货'!$H:$H=C657&amp;F657&amp;I657&amp;J657,"未发货")</f>
        <v>70</v>
      </c>
      <c r="I657" s="28" t="str">
        <f>VLOOKUP(B657,辅助信息!E:I,3,FALSE)</f>
        <v>（华西简阳西城嘉苑）四川省成都市简阳市简城街道高屋村</v>
      </c>
      <c r="J657" s="28" t="str">
        <f>VLOOKUP(B657,辅助信息!E:I,4,FALSE)</f>
        <v>张瀚镭</v>
      </c>
      <c r="K657" s="28">
        <f>VLOOKUP(J657,辅助信息!H:I,2,FALSE)</f>
        <v>15884666220</v>
      </c>
      <c r="L657" s="31" t="str">
        <f>VLOOKUP(B657,辅助信息!E:J,6,FALSE)</f>
        <v>优先威钢发货,我方卸车,新老国标钢厂不加价可直发，因陕钢多次出现磅差，项目拒绝使用</v>
      </c>
      <c r="M657" s="79">
        <v>45711</v>
      </c>
      <c r="N657" s="49"/>
      <c r="O657" s="15">
        <f ca="1" t="shared" si="16"/>
        <v>0</v>
      </c>
      <c r="P657" s="49">
        <f ca="1" t="shared" si="17"/>
        <v>239</v>
      </c>
      <c r="Q657" s="15" t="str">
        <f>VLOOKUP(B657,辅助信息!E:M,9,FALSE)</f>
        <v>ZTWM-CDGS-XS-2024-0030-华西集采-简州大道</v>
      </c>
    </row>
    <row r="658" s="15" customFormat="1" ht="36" hidden="1" customHeight="1" spans="2:17">
      <c r="B658" s="28" t="s">
        <v>69</v>
      </c>
      <c r="C658" s="58">
        <v>45710</v>
      </c>
      <c r="D658" s="28" t="str">
        <f>VLOOKUP(B658,辅助信息!E:K,7,FALSE)</f>
        <v>JWDDCD2025052800131</v>
      </c>
      <c r="E658" s="28" t="str">
        <f>VLOOKUP(F658,辅助信息!A:B,2,FALSE)</f>
        <v>螺纹钢</v>
      </c>
      <c r="F658" s="28" t="s">
        <v>21</v>
      </c>
      <c r="G658" s="28">
        <v>35</v>
      </c>
      <c r="H658" s="28">
        <f>_xlfn._xlws.FILTER('[1]2025年已发货'!$E:$E,'[1]2025年已发货'!$F:$F&amp;'[1]2025年已发货'!$C:$C&amp;'[1]2025年已发货'!$G:$G&amp;'[1]2025年已发货'!$H:$H=C658&amp;F658&amp;I658&amp;J658,"未发货")</f>
        <v>35</v>
      </c>
      <c r="I658" s="28" t="str">
        <f>VLOOKUP(B658,辅助信息!E:I,3,FALSE)</f>
        <v>（商投建工达州中医药科技园-4工区-2号楼）达州市通川区达州中医药职业学院犀牛大道北段</v>
      </c>
      <c r="J658" s="28" t="str">
        <f>VLOOKUP(B658,辅助信息!E:I,4,FALSE)</f>
        <v>张扬</v>
      </c>
      <c r="K658" s="28">
        <f>VLOOKUP(J658,辅助信息!H:I,2,FALSE)</f>
        <v>18381904567</v>
      </c>
      <c r="L658" s="31" t="str">
        <f>VLOOKUP(B658,辅助信息!E:J,6,FALSE)</f>
        <v>控制炉批号！多了现场不收！,优先安排达钢,提前联系到场规格及数量</v>
      </c>
      <c r="M658" s="82">
        <v>45704</v>
      </c>
      <c r="O658" s="15">
        <f ca="1" t="shared" si="16"/>
        <v>0</v>
      </c>
      <c r="P658" s="49">
        <f ca="1" t="shared" si="17"/>
        <v>246</v>
      </c>
      <c r="Q658" s="15" t="str">
        <f>VLOOKUP(B658,辅助信息!E:M,9,FALSE)</f>
        <v>ZTWM-CDGS-XS-2024-0134-商投建工达州中医药科技成果示范园项目</v>
      </c>
    </row>
    <row r="659" s="15" customFormat="1" hidden="1" spans="2:17">
      <c r="B659" s="28" t="s">
        <v>84</v>
      </c>
      <c r="C659" s="58">
        <v>45710</v>
      </c>
      <c r="D659" s="28" t="str">
        <f>VLOOKUP(B659,辅助信息!E:K,7,FALSE)</f>
        <v>JWDDCD2024102400111</v>
      </c>
      <c r="E659" s="28" t="str">
        <f>VLOOKUP(F659,辅助信息!A:B,2,FALSE)</f>
        <v>螺纹钢</v>
      </c>
      <c r="F659" s="28" t="s">
        <v>27</v>
      </c>
      <c r="G659" s="28">
        <v>20</v>
      </c>
      <c r="H659" s="28">
        <f>_xlfn._xlws.FILTER('[1]2025年已发货'!$E:$E,'[1]2025年已发货'!$F:$F&amp;'[1]2025年已发货'!$C:$C&amp;'[1]2025年已发货'!$G:$G&amp;'[1]2025年已发货'!$H:$H=C659&amp;F659&amp;I659&amp;J659,"未发货")</f>
        <v>11</v>
      </c>
      <c r="I659" s="28" t="str">
        <f>VLOOKUP(B659,辅助信息!E:I,3,FALSE)</f>
        <v>（五冶达州国道542项目-一工区路基一工段）四川省达州市达川区石梯火车站盖板加工点</v>
      </c>
      <c r="J659" s="28" t="str">
        <f>VLOOKUP(B659,辅助信息!E:I,4,FALSE)</f>
        <v>郑松</v>
      </c>
      <c r="K659" s="28">
        <f>VLOOKUP(J659,辅助信息!H:I,2,FALSE)</f>
        <v>13527304849</v>
      </c>
      <c r="L659" s="31" t="str">
        <f>VLOOKUP(B659,辅助信息!E:J,6,FALSE)</f>
        <v>五冶建设送货单,送货车型13米,装货前联系收货人核实到场规格,没提前告知进场规格现场不给予接收</v>
      </c>
      <c r="M659" s="82">
        <v>45705</v>
      </c>
      <c r="O659" s="15">
        <f ca="1" t="shared" si="16"/>
        <v>0</v>
      </c>
      <c r="P659" s="49">
        <f ca="1" t="shared" si="17"/>
        <v>245</v>
      </c>
      <c r="Q659" s="15" t="str">
        <f>VLOOKUP(B659,辅助信息!E:M,9,FALSE)</f>
        <v>ZTWM-CDGS-XS-2024-0181-五冶天府-国道542项目（二批次）</v>
      </c>
    </row>
    <row r="660" s="15" customFormat="1" hidden="1" spans="2:17">
      <c r="B660" s="28" t="s">
        <v>84</v>
      </c>
      <c r="C660" s="58">
        <v>45710</v>
      </c>
      <c r="D660" s="28" t="str">
        <f>VLOOKUP(B660,辅助信息!E:K,7,FALSE)</f>
        <v>JWDDCD2024102400111</v>
      </c>
      <c r="E660" s="28" t="str">
        <f>VLOOKUP(F660,辅助信息!A:B,2,FALSE)</f>
        <v>螺纹钢</v>
      </c>
      <c r="F660" s="28" t="s">
        <v>33</v>
      </c>
      <c r="G660" s="28">
        <v>8</v>
      </c>
      <c r="H660" s="28">
        <f>_xlfn._xlws.FILTER('[1]2025年已发货'!$E:$E,'[1]2025年已发货'!$F:$F&amp;'[1]2025年已发货'!$C:$C&amp;'[1]2025年已发货'!$G:$G&amp;'[1]2025年已发货'!$H:$H=C660&amp;F660&amp;I660&amp;J660,"未发货")</f>
        <v>8</v>
      </c>
      <c r="I660" s="28" t="str">
        <f>VLOOKUP(B660,辅助信息!E:I,3,FALSE)</f>
        <v>（五冶达州国道542项目-一工区路基一工段）四川省达州市达川区石梯火车站盖板加工点</v>
      </c>
      <c r="J660" s="28" t="str">
        <f>VLOOKUP(B660,辅助信息!E:I,4,FALSE)</f>
        <v>郑松</v>
      </c>
      <c r="K660" s="28">
        <f>VLOOKUP(J660,辅助信息!H:I,2,FALSE)</f>
        <v>13527304849</v>
      </c>
      <c r="L660" s="66"/>
      <c r="M660" s="82">
        <v>45705</v>
      </c>
      <c r="O660" s="15">
        <f ca="1" t="shared" si="16"/>
        <v>0</v>
      </c>
      <c r="P660" s="49">
        <f ca="1" t="shared" si="17"/>
        <v>245</v>
      </c>
      <c r="Q660" s="15" t="str">
        <f>VLOOKUP(B660,辅助信息!E:M,9,FALSE)</f>
        <v>ZTWM-CDGS-XS-2024-0181-五冶天府-国道542项目（二批次）</v>
      </c>
    </row>
    <row r="661" s="15" customFormat="1" hidden="1" spans="2:17">
      <c r="B661" s="28" t="s">
        <v>84</v>
      </c>
      <c r="C661" s="58">
        <v>45710</v>
      </c>
      <c r="D661" s="28" t="str">
        <f>VLOOKUP(B661,辅助信息!E:K,7,FALSE)</f>
        <v>JWDDCD2024102400111</v>
      </c>
      <c r="E661" s="28" t="str">
        <f>VLOOKUP(F661,辅助信息!A:B,2,FALSE)</f>
        <v>螺纹钢</v>
      </c>
      <c r="F661" s="28" t="s">
        <v>18</v>
      </c>
      <c r="G661" s="28">
        <v>12</v>
      </c>
      <c r="H661" s="28">
        <f>_xlfn._xlws.FILTER('[1]2025年已发货'!$E:$E,'[1]2025年已发货'!$F:$F&amp;'[1]2025年已发货'!$C:$C&amp;'[1]2025年已发货'!$G:$G&amp;'[1]2025年已发货'!$H:$H=C661&amp;F661&amp;I661&amp;J661,"未发货")</f>
        <v>11</v>
      </c>
      <c r="I661" s="28" t="str">
        <f>VLOOKUP(B661,辅助信息!E:I,3,FALSE)</f>
        <v>（五冶达州国道542项目-一工区路基一工段）四川省达州市达川区石梯火车站盖板加工点</v>
      </c>
      <c r="J661" s="28" t="str">
        <f>VLOOKUP(B661,辅助信息!E:I,4,FALSE)</f>
        <v>郑松</v>
      </c>
      <c r="K661" s="28">
        <f>VLOOKUP(J661,辅助信息!H:I,2,FALSE)</f>
        <v>13527304849</v>
      </c>
      <c r="L661" s="66"/>
      <c r="M661" s="82">
        <v>45705</v>
      </c>
      <c r="O661" s="15">
        <f ca="1" t="shared" si="16"/>
        <v>0</v>
      </c>
      <c r="P661" s="49">
        <f ca="1" t="shared" si="17"/>
        <v>245</v>
      </c>
      <c r="Q661" s="15" t="str">
        <f>VLOOKUP(B661,辅助信息!E:M,9,FALSE)</f>
        <v>ZTWM-CDGS-XS-2024-0181-五冶天府-国道542项目（二批次）</v>
      </c>
    </row>
    <row r="662" s="15" customFormat="1" hidden="1" spans="2:17">
      <c r="B662" s="28" t="s">
        <v>84</v>
      </c>
      <c r="C662" s="58">
        <v>45710</v>
      </c>
      <c r="D662" s="28" t="str">
        <f>VLOOKUP(B662,辅助信息!E:K,7,FALSE)</f>
        <v>JWDDCD2024102400111</v>
      </c>
      <c r="E662" s="28" t="str">
        <f>VLOOKUP(F662,辅助信息!A:B,2,FALSE)</f>
        <v>高线</v>
      </c>
      <c r="F662" s="28" t="s">
        <v>51</v>
      </c>
      <c r="G662" s="28">
        <v>5</v>
      </c>
      <c r="H662" s="28">
        <f>_xlfn._xlws.FILTER('[1]2025年已发货'!$E:$E,'[1]2025年已发货'!$F:$F&amp;'[1]2025年已发货'!$C:$C&amp;'[1]2025年已发货'!$G:$G&amp;'[1]2025年已发货'!$H:$H=C662&amp;F662&amp;I662&amp;J662,"未发货")</f>
        <v>4</v>
      </c>
      <c r="I662" s="28" t="str">
        <f>VLOOKUP(B662,辅助信息!E:I,3,FALSE)</f>
        <v>（五冶达州国道542项目-一工区路基一工段）四川省达州市达川区石梯火车站盖板加工点</v>
      </c>
      <c r="J662" s="28" t="str">
        <f>VLOOKUP(B662,辅助信息!E:I,4,FALSE)</f>
        <v>郑松</v>
      </c>
      <c r="K662" s="28">
        <f>VLOOKUP(J662,辅助信息!H:I,2,FALSE)</f>
        <v>13527304849</v>
      </c>
      <c r="L662" s="64"/>
      <c r="M662" s="82">
        <v>45705</v>
      </c>
      <c r="O662" s="15">
        <f ca="1" t="shared" si="16"/>
        <v>0</v>
      </c>
      <c r="P662" s="49">
        <f ca="1" t="shared" si="17"/>
        <v>245</v>
      </c>
      <c r="Q662" s="15" t="str">
        <f>VLOOKUP(B662,辅助信息!E:M,9,FALSE)</f>
        <v>ZTWM-CDGS-XS-2024-0181-五冶天府-国道542项目（二批次）</v>
      </c>
    </row>
    <row r="663" s="15" customFormat="1" hidden="1" spans="2:17">
      <c r="B663" s="28" t="s">
        <v>74</v>
      </c>
      <c r="C663" s="58">
        <v>45710</v>
      </c>
      <c r="D663" s="28" t="str">
        <f>VLOOKUP(B663,辅助信息!E:K,7,FALSE)</f>
        <v>JWDDCD2024102400111</v>
      </c>
      <c r="E663" s="28" t="str">
        <f>VLOOKUP(F663,辅助信息!A:B,2,FALSE)</f>
        <v>螺纹钢</v>
      </c>
      <c r="F663" s="28" t="s">
        <v>19</v>
      </c>
      <c r="G663" s="28">
        <v>12</v>
      </c>
      <c r="H663" s="28">
        <f>_xlfn._xlws.FILTER('[1]2025年已发货'!$E:$E,'[1]2025年已发货'!$F:$F&amp;'[1]2025年已发货'!$C:$C&amp;'[1]2025年已发货'!$G:$G&amp;'[1]2025年已发货'!$H:$H=C663&amp;F663&amp;I663&amp;J663,"未发货")</f>
        <v>12</v>
      </c>
      <c r="I663" s="28" t="str">
        <f>VLOOKUP(B663,辅助信息!E:I,3,FALSE)</f>
        <v>（五冶达州国道542项目-桥梁4标）四川省达州市达川区大堰镇双井村</v>
      </c>
      <c r="J663" s="28" t="str">
        <f>VLOOKUP(B663,辅助信息!E:I,4,FALSE)</f>
        <v>吴志强</v>
      </c>
      <c r="K663" s="28">
        <f>VLOOKUP(J663,辅助信息!H:I,2,FALSE)</f>
        <v>18820030907</v>
      </c>
      <c r="L663" s="31" t="str">
        <f>VLOOKUP(B663,辅助信息!E:J,6,FALSE)</f>
        <v>五冶建设送货单,送货车型13米,装货前联系收货人核实到场规格,没提前告知进场规格现场不给予接收</v>
      </c>
      <c r="M663" s="82">
        <v>45711</v>
      </c>
      <c r="O663" s="15">
        <f ca="1" t="shared" si="16"/>
        <v>0</v>
      </c>
      <c r="P663" s="49">
        <f ca="1" t="shared" si="17"/>
        <v>239</v>
      </c>
      <c r="Q663" s="15" t="str">
        <f>VLOOKUP(B663,辅助信息!E:M,9,FALSE)</f>
        <v>ZTWM-CDGS-XS-2024-0181-五冶天府-国道542项目（二批次）</v>
      </c>
    </row>
    <row r="664" s="15" customFormat="1" hidden="1" spans="2:17">
      <c r="B664" s="28" t="s">
        <v>74</v>
      </c>
      <c r="C664" s="58">
        <v>45710</v>
      </c>
      <c r="D664" s="28" t="str">
        <f>VLOOKUP(B664,辅助信息!E:K,7,FALSE)</f>
        <v>JWDDCD2024102400111</v>
      </c>
      <c r="E664" s="28" t="str">
        <f>VLOOKUP(F664,辅助信息!A:B,2,FALSE)</f>
        <v>螺纹钢</v>
      </c>
      <c r="F664" s="28" t="s">
        <v>33</v>
      </c>
      <c r="G664" s="28">
        <v>12</v>
      </c>
      <c r="H664" s="28">
        <f>_xlfn._xlws.FILTER('[1]2025年已发货'!$E:$E,'[1]2025年已发货'!$F:$F&amp;'[1]2025年已发货'!$C:$C&amp;'[1]2025年已发货'!$G:$G&amp;'[1]2025年已发货'!$H:$H=C664&amp;F664&amp;I664&amp;J664,"未发货")</f>
        <v>12</v>
      </c>
      <c r="I664" s="28" t="str">
        <f>VLOOKUP(B664,辅助信息!E:I,3,FALSE)</f>
        <v>（五冶达州国道542项目-桥梁4标）四川省达州市达川区大堰镇双井村</v>
      </c>
      <c r="J664" s="28" t="str">
        <f>VLOOKUP(B664,辅助信息!E:I,4,FALSE)</f>
        <v>吴志强</v>
      </c>
      <c r="K664" s="28">
        <f>VLOOKUP(J664,辅助信息!H:I,2,FALSE)</f>
        <v>18820030907</v>
      </c>
      <c r="L664" s="66"/>
      <c r="M664" s="82">
        <v>45711</v>
      </c>
      <c r="O664" s="15">
        <f ca="1" t="shared" si="16"/>
        <v>0</v>
      </c>
      <c r="P664" s="49">
        <f ca="1" t="shared" si="17"/>
        <v>239</v>
      </c>
      <c r="Q664" s="15" t="str">
        <f>VLOOKUP(B664,辅助信息!E:M,9,FALSE)</f>
        <v>ZTWM-CDGS-XS-2024-0181-五冶天府-国道542项目（二批次）</v>
      </c>
    </row>
    <row r="665" s="15" customFormat="1" hidden="1" spans="2:17">
      <c r="B665" s="28" t="s">
        <v>74</v>
      </c>
      <c r="C665" s="58">
        <v>45710</v>
      </c>
      <c r="D665" s="28" t="str">
        <f>VLOOKUP(B665,辅助信息!E:K,7,FALSE)</f>
        <v>JWDDCD2024102400111</v>
      </c>
      <c r="E665" s="28" t="str">
        <f>VLOOKUP(F665,辅助信息!A:B,2,FALSE)</f>
        <v>螺纹钢</v>
      </c>
      <c r="F665" s="28" t="s">
        <v>28</v>
      </c>
      <c r="G665" s="28">
        <v>12</v>
      </c>
      <c r="H665" s="28">
        <f>_xlfn._xlws.FILTER('[1]2025年已发货'!$E:$E,'[1]2025年已发货'!$F:$F&amp;'[1]2025年已发货'!$C:$C&amp;'[1]2025年已发货'!$G:$G&amp;'[1]2025年已发货'!$H:$H=C665&amp;F665&amp;I665&amp;J665,"未发货")</f>
        <v>12</v>
      </c>
      <c r="I665" s="28" t="str">
        <f>VLOOKUP(B665,辅助信息!E:I,3,FALSE)</f>
        <v>（五冶达州国道542项目-桥梁4标）四川省达州市达川区大堰镇双井村</v>
      </c>
      <c r="J665" s="28" t="str">
        <f>VLOOKUP(B665,辅助信息!E:I,4,FALSE)</f>
        <v>吴志强</v>
      </c>
      <c r="K665" s="28">
        <f>VLOOKUP(J665,辅助信息!H:I,2,FALSE)</f>
        <v>18820030907</v>
      </c>
      <c r="L665" s="66"/>
      <c r="M665" s="82">
        <v>45711</v>
      </c>
      <c r="O665" s="15">
        <f ca="1" t="shared" si="16"/>
        <v>0</v>
      </c>
      <c r="P665" s="49">
        <f ca="1" t="shared" si="17"/>
        <v>239</v>
      </c>
      <c r="Q665" s="15" t="str">
        <f>VLOOKUP(B665,辅助信息!E:M,9,FALSE)</f>
        <v>ZTWM-CDGS-XS-2024-0181-五冶天府-国道542项目（二批次）</v>
      </c>
    </row>
    <row r="666" s="15" customFormat="1" hidden="1" spans="2:17">
      <c r="B666" s="28" t="s">
        <v>74</v>
      </c>
      <c r="C666" s="58">
        <v>45710</v>
      </c>
      <c r="D666" s="28" t="str">
        <f>VLOOKUP(B666,辅助信息!E:K,7,FALSE)</f>
        <v>JWDDCD2024102400111</v>
      </c>
      <c r="E666" s="28" t="str">
        <f>VLOOKUP(F666,辅助信息!A:B,2,FALSE)</f>
        <v>螺纹钢</v>
      </c>
      <c r="F666" s="28" t="s">
        <v>18</v>
      </c>
      <c r="G666" s="28">
        <v>3</v>
      </c>
      <c r="H666" s="28">
        <f>_xlfn._xlws.FILTER('[1]2025年已发货'!$E:$E,'[1]2025年已发货'!$F:$F&amp;'[1]2025年已发货'!$C:$C&amp;'[1]2025年已发货'!$G:$G&amp;'[1]2025年已发货'!$H:$H=C666&amp;F666&amp;I666&amp;J666,"未发货")</f>
        <v>3</v>
      </c>
      <c r="I666" s="28" t="str">
        <f>VLOOKUP(B666,辅助信息!E:I,3,FALSE)</f>
        <v>（五冶达州国道542项目-桥梁4标）四川省达州市达川区大堰镇双井村</v>
      </c>
      <c r="J666" s="28" t="str">
        <f>VLOOKUP(B666,辅助信息!E:I,4,FALSE)</f>
        <v>吴志强</v>
      </c>
      <c r="K666" s="28">
        <f>VLOOKUP(J666,辅助信息!H:I,2,FALSE)</f>
        <v>18820030907</v>
      </c>
      <c r="L666" s="64"/>
      <c r="M666" s="82">
        <v>45711</v>
      </c>
      <c r="O666" s="15">
        <f ca="1" t="shared" si="16"/>
        <v>0</v>
      </c>
      <c r="P666" s="49">
        <f ca="1" t="shared" si="17"/>
        <v>239</v>
      </c>
      <c r="Q666" s="15" t="str">
        <f>VLOOKUP(B666,辅助信息!E:M,9,FALSE)</f>
        <v>ZTWM-CDGS-XS-2024-0181-五冶天府-国道542项目（二批次）</v>
      </c>
    </row>
    <row r="667" s="15" customFormat="1" hidden="1" spans="1:17">
      <c r="A667" s="15" t="s">
        <v>97</v>
      </c>
      <c r="B667" s="28" t="s">
        <v>98</v>
      </c>
      <c r="C667" s="58">
        <v>45710</v>
      </c>
      <c r="D667" s="28" t="str">
        <f>VLOOKUP(B667,辅助信息!E:K,7,FALSE)</f>
        <v>JWDDCD2025051000019</v>
      </c>
      <c r="E667" s="28" t="str">
        <f>VLOOKUP(F667,辅助信息!A:B,2,FALSE)</f>
        <v>高线</v>
      </c>
      <c r="F667" s="28" t="s">
        <v>51</v>
      </c>
      <c r="G667" s="28">
        <v>10</v>
      </c>
      <c r="H667" s="28" t="str">
        <f>_xlfn._xlws.FILTER('[1]2025年已发货'!$E:$E,'[1]2025年已发货'!$F:$F&amp;'[1]2025年已发货'!$C:$C&amp;'[1]2025年已发货'!$G:$G&amp;'[1]2025年已发货'!$H:$H=C667&amp;F667&amp;I667&amp;J667,"未发货")</f>
        <v>未发货</v>
      </c>
      <c r="I667" s="28" t="str">
        <f>VLOOKUP(B667,辅助信息!E:I,3,FALSE)</f>
        <v>(五冶钢构医学科学产业园建设项目房建一部-一标（2-6）)四川省南充市顺庆区搬罾街道学府大道二段</v>
      </c>
      <c r="J667" s="28" t="str">
        <f>VLOOKUP(B667,辅助信息!E:I,4,FALSE)</f>
        <v>胡泽宇</v>
      </c>
      <c r="K667" s="28">
        <f>VLOOKUP(J667,辅助信息!H:I,2,FALSE)</f>
        <v>18141337338</v>
      </c>
      <c r="L667" s="31" t="str">
        <f>VLOOKUP(B667,辅助信息!E:J,6,FALSE)</f>
        <v>送货单：送货单位：南充思临新材料科技有限公司,收货单位：五冶集团川北(南充)建设有限公司,项目名称：南充医学科学产业园,送货车型13米,装货前联系收货人核实到场规格</v>
      </c>
      <c r="M667" s="82">
        <v>45709</v>
      </c>
      <c r="O667" s="15">
        <f ca="1" t="shared" si="16"/>
        <v>0</v>
      </c>
      <c r="P667" s="49">
        <f ca="1" t="shared" si="17"/>
        <v>241</v>
      </c>
      <c r="Q667" s="15" t="str">
        <f>VLOOKUP(B667,辅助信息!E:M,9,FALSE)</f>
        <v>ZTWM-CDGS-XS-2024-0248-五冶钢构-南充市医学院项目</v>
      </c>
    </row>
    <row r="668" s="15" customFormat="1" hidden="1" spans="2:17">
      <c r="B668" s="28" t="s">
        <v>99</v>
      </c>
      <c r="C668" s="58">
        <v>45710</v>
      </c>
      <c r="D668" s="28" t="str">
        <f>VLOOKUP(B668,辅助信息!E:K,7,FALSE)</f>
        <v>JWDDCD2025051000019</v>
      </c>
      <c r="E668" s="28" t="str">
        <f>VLOOKUP(F668,辅助信息!A:B,2,FALSE)</f>
        <v>高线</v>
      </c>
      <c r="F668" s="28" t="s">
        <v>53</v>
      </c>
      <c r="G668" s="28">
        <v>2.5</v>
      </c>
      <c r="H668" s="28" t="str">
        <f>_xlfn._xlws.FILTER('[1]2025年已发货'!$E:$E,'[1]2025年已发货'!$F:$F&amp;'[1]2025年已发货'!$C:$C&amp;'[1]2025年已发货'!$G:$G&amp;'[1]2025年已发货'!$H:$H=C668&amp;F668&amp;I668&amp;J668,"未发货")</f>
        <v>未发货</v>
      </c>
      <c r="I668" s="28" t="str">
        <f>VLOOKUP(B668,辅助信息!E:I,3,FALSE)</f>
        <v>(五冶钢构医学科学产业园建设项目房建连接线道路工程)四川省南充市顺庆区搬罾街道学府大道二段</v>
      </c>
      <c r="J668" s="28" t="str">
        <f>VLOOKUP(B668,辅助信息!E:I,4,FALSE)</f>
        <v>刘建中</v>
      </c>
      <c r="K668" s="28">
        <f>VLOOKUP(J668,辅助信息!H:I,2,FALSE)</f>
        <v>13908143055</v>
      </c>
      <c r="L668" s="66"/>
      <c r="M668" s="82">
        <v>45709</v>
      </c>
      <c r="O668" s="15">
        <f ca="1" t="shared" si="16"/>
        <v>0</v>
      </c>
      <c r="P668" s="49">
        <f ca="1" t="shared" si="17"/>
        <v>241</v>
      </c>
      <c r="Q668" s="15" t="str">
        <f>VLOOKUP(B668,辅助信息!E:M,9,FALSE)</f>
        <v>ZTWM-CDGS-XS-2024-0248-五冶钢构-南充市医学院项目</v>
      </c>
    </row>
    <row r="669" s="15" customFormat="1" hidden="1" spans="2:17">
      <c r="B669" s="28" t="s">
        <v>99</v>
      </c>
      <c r="C669" s="58">
        <v>45710</v>
      </c>
      <c r="D669" s="28" t="str">
        <f>VLOOKUP(B669,辅助信息!E:K,7,FALSE)</f>
        <v>JWDDCD2025051000019</v>
      </c>
      <c r="E669" s="28" t="str">
        <f>VLOOKUP(F669,辅助信息!A:B,2,FALSE)</f>
        <v>高线</v>
      </c>
      <c r="F669" s="28" t="s">
        <v>51</v>
      </c>
      <c r="G669" s="28">
        <v>2.5</v>
      </c>
      <c r="H669" s="28" t="str">
        <f>_xlfn._xlws.FILTER('[1]2025年已发货'!$E:$E,'[1]2025年已发货'!$F:$F&amp;'[1]2025年已发货'!$C:$C&amp;'[1]2025年已发货'!$G:$G&amp;'[1]2025年已发货'!$H:$H=C669&amp;F669&amp;I669&amp;J669,"未发货")</f>
        <v>未发货</v>
      </c>
      <c r="I669" s="28" t="str">
        <f>VLOOKUP(B669,辅助信息!E:I,3,FALSE)</f>
        <v>(五冶钢构医学科学产业园建设项目房建连接线道路工程)四川省南充市顺庆区搬罾街道学府大道二段</v>
      </c>
      <c r="J669" s="28" t="str">
        <f>VLOOKUP(B669,辅助信息!E:I,4,FALSE)</f>
        <v>刘建中</v>
      </c>
      <c r="K669" s="28">
        <f>VLOOKUP(J669,辅助信息!H:I,2,FALSE)</f>
        <v>13908143055</v>
      </c>
      <c r="L669" s="66"/>
      <c r="M669" s="82">
        <v>45709</v>
      </c>
      <c r="O669" s="15">
        <f ca="1" t="shared" si="16"/>
        <v>0</v>
      </c>
      <c r="P669" s="49">
        <f ca="1" t="shared" si="17"/>
        <v>241</v>
      </c>
      <c r="Q669" s="15" t="str">
        <f>VLOOKUP(B669,辅助信息!E:M,9,FALSE)</f>
        <v>ZTWM-CDGS-XS-2024-0248-五冶钢构-南充市医学院项目</v>
      </c>
    </row>
    <row r="670" s="15" customFormat="1" hidden="1" spans="2:17">
      <c r="B670" s="28" t="s">
        <v>99</v>
      </c>
      <c r="C670" s="58">
        <v>45710</v>
      </c>
      <c r="D670" s="28" t="str">
        <f>VLOOKUP(B670,辅助信息!E:K,7,FALSE)</f>
        <v>JWDDCD2025051000019</v>
      </c>
      <c r="E670" s="28" t="str">
        <f>VLOOKUP(F670,辅助信息!A:B,2,FALSE)</f>
        <v>螺纹钢</v>
      </c>
      <c r="F670" s="28" t="s">
        <v>27</v>
      </c>
      <c r="G670" s="28">
        <v>3</v>
      </c>
      <c r="H670" s="28" t="str">
        <f>_xlfn._xlws.FILTER('[1]2025年已发货'!$E:$E,'[1]2025年已发货'!$F:$F&amp;'[1]2025年已发货'!$C:$C&amp;'[1]2025年已发货'!$G:$G&amp;'[1]2025年已发货'!$H:$H=C670&amp;F670&amp;I670&amp;J670,"未发货")</f>
        <v>未发货</v>
      </c>
      <c r="I670" s="28" t="str">
        <f>VLOOKUP(B670,辅助信息!E:I,3,FALSE)</f>
        <v>(五冶钢构医学科学产业园建设项目房建连接线道路工程)四川省南充市顺庆区搬罾街道学府大道二段</v>
      </c>
      <c r="J670" s="28" t="str">
        <f>VLOOKUP(B670,辅助信息!E:I,4,FALSE)</f>
        <v>刘建中</v>
      </c>
      <c r="K670" s="28">
        <f>VLOOKUP(J670,辅助信息!H:I,2,FALSE)</f>
        <v>13908143055</v>
      </c>
      <c r="L670" s="66"/>
      <c r="M670" s="82">
        <v>45709</v>
      </c>
      <c r="O670" s="15">
        <f ca="1" t="shared" si="16"/>
        <v>0</v>
      </c>
      <c r="P670" s="49">
        <f ca="1" t="shared" si="17"/>
        <v>241</v>
      </c>
      <c r="Q670" s="15" t="str">
        <f>VLOOKUP(B670,辅助信息!E:M,9,FALSE)</f>
        <v>ZTWM-CDGS-XS-2024-0248-五冶钢构-南充市医学院项目</v>
      </c>
    </row>
    <row r="671" s="15" customFormat="1" hidden="1" spans="2:17">
      <c r="B671" s="28" t="s">
        <v>99</v>
      </c>
      <c r="C671" s="58">
        <v>45710</v>
      </c>
      <c r="D671" s="28" t="str">
        <f>VLOOKUP(B671,辅助信息!E:K,7,FALSE)</f>
        <v>JWDDCD2025051000019</v>
      </c>
      <c r="E671" s="28" t="str">
        <f>VLOOKUP(F671,辅助信息!A:B,2,FALSE)</f>
        <v>螺纹钢</v>
      </c>
      <c r="F671" s="28" t="s">
        <v>19</v>
      </c>
      <c r="G671" s="28">
        <v>3</v>
      </c>
      <c r="H671" s="28" t="str">
        <f>_xlfn._xlws.FILTER('[1]2025年已发货'!$E:$E,'[1]2025年已发货'!$F:$F&amp;'[1]2025年已发货'!$C:$C&amp;'[1]2025年已发货'!$G:$G&amp;'[1]2025年已发货'!$H:$H=C671&amp;F671&amp;I671&amp;J671,"未发货")</f>
        <v>未发货</v>
      </c>
      <c r="I671" s="28" t="str">
        <f>VLOOKUP(B671,辅助信息!E:I,3,FALSE)</f>
        <v>(五冶钢构医学科学产业园建设项目房建连接线道路工程)四川省南充市顺庆区搬罾街道学府大道二段</v>
      </c>
      <c r="J671" s="28" t="str">
        <f>VLOOKUP(B671,辅助信息!E:I,4,FALSE)</f>
        <v>刘建中</v>
      </c>
      <c r="K671" s="28">
        <f>VLOOKUP(J671,辅助信息!H:I,2,FALSE)</f>
        <v>13908143055</v>
      </c>
      <c r="L671" s="66"/>
      <c r="M671" s="82">
        <v>45709</v>
      </c>
      <c r="O671" s="15">
        <f ca="1" t="shared" si="16"/>
        <v>0</v>
      </c>
      <c r="P671" s="49">
        <f ca="1" t="shared" si="17"/>
        <v>241</v>
      </c>
      <c r="Q671" s="15" t="str">
        <f>VLOOKUP(B671,辅助信息!E:M,9,FALSE)</f>
        <v>ZTWM-CDGS-XS-2024-0248-五冶钢构-南充市医学院项目</v>
      </c>
    </row>
    <row r="672" s="15" customFormat="1" hidden="1" spans="2:17">
      <c r="B672" s="28" t="s">
        <v>99</v>
      </c>
      <c r="C672" s="58">
        <v>45710</v>
      </c>
      <c r="D672" s="28" t="str">
        <f>VLOOKUP(B672,辅助信息!E:K,7,FALSE)</f>
        <v>JWDDCD2025051000019</v>
      </c>
      <c r="E672" s="28" t="str">
        <f>VLOOKUP(F672,辅助信息!A:B,2,FALSE)</f>
        <v>螺纹钢</v>
      </c>
      <c r="F672" s="28" t="s">
        <v>32</v>
      </c>
      <c r="G672" s="28">
        <v>3</v>
      </c>
      <c r="H672" s="28" t="str">
        <f>_xlfn._xlws.FILTER('[1]2025年已发货'!$E:$E,'[1]2025年已发货'!$F:$F&amp;'[1]2025年已发货'!$C:$C&amp;'[1]2025年已发货'!$G:$G&amp;'[1]2025年已发货'!$H:$H=C672&amp;F672&amp;I672&amp;J672,"未发货")</f>
        <v>未发货</v>
      </c>
      <c r="I672" s="28" t="str">
        <f>VLOOKUP(B672,辅助信息!E:I,3,FALSE)</f>
        <v>(五冶钢构医学科学产业园建设项目房建连接线道路工程)四川省南充市顺庆区搬罾街道学府大道二段</v>
      </c>
      <c r="J672" s="28" t="str">
        <f>VLOOKUP(B672,辅助信息!E:I,4,FALSE)</f>
        <v>刘建中</v>
      </c>
      <c r="K672" s="28">
        <f>VLOOKUP(J672,辅助信息!H:I,2,FALSE)</f>
        <v>13908143055</v>
      </c>
      <c r="L672" s="64"/>
      <c r="M672" s="82">
        <v>45709</v>
      </c>
      <c r="O672" s="15">
        <f ca="1" t="shared" si="16"/>
        <v>0</v>
      </c>
      <c r="P672" s="49">
        <f ca="1" t="shared" si="17"/>
        <v>241</v>
      </c>
      <c r="Q672" s="15" t="str">
        <f>VLOOKUP(B672,辅助信息!E:M,9,FALSE)</f>
        <v>ZTWM-CDGS-XS-2024-0248-五冶钢构-南充市医学院项目</v>
      </c>
    </row>
    <row r="673" s="15" customFormat="1" hidden="1" spans="2:17">
      <c r="B673" s="28" t="s">
        <v>31</v>
      </c>
      <c r="C673" s="58">
        <v>45710</v>
      </c>
      <c r="D673" s="28" t="str">
        <f>VLOOKUP(B673,辅助信息!E:K,7,FALSE)</f>
        <v>JWDDCD2024121000136</v>
      </c>
      <c r="E673" s="28" t="str">
        <f>VLOOKUP(F673,辅助信息!A:B,2,FALSE)</f>
        <v>盘螺</v>
      </c>
      <c r="F673" s="28" t="s">
        <v>49</v>
      </c>
      <c r="G673" s="28">
        <v>15</v>
      </c>
      <c r="H673" s="28">
        <f>_xlfn._xlws.FILTER('[1]2025年已发货'!$E:$E,'[1]2025年已发货'!$F:$F&amp;'[1]2025年已发货'!$C:$C&amp;'[1]2025年已发货'!$G:$G&amp;'[1]2025年已发货'!$H:$H=C673&amp;F673&amp;I673&amp;J673,"未发货")</f>
        <v>35</v>
      </c>
      <c r="I673" s="28" t="str">
        <f>VLOOKUP(B673,辅助信息!E:I,3,FALSE)</f>
        <v>（四川商建-射洪城乡一体化项目）遂宁市射洪市忠新幼儿园北侧约220米新溪小区</v>
      </c>
      <c r="J673" s="28" t="str">
        <f>VLOOKUP(B673,辅助信息!E:I,4,FALSE)</f>
        <v>柏子刚</v>
      </c>
      <c r="K673" s="28">
        <f>VLOOKUP(J673,辅助信息!H:I,2,FALSE)</f>
        <v>15692885305</v>
      </c>
      <c r="L673" s="31" t="str">
        <f>VLOOKUP(B673,辅助信息!E:J,6,FALSE)</f>
        <v>提前联系到场规格及数量</v>
      </c>
      <c r="M673" s="82">
        <v>45708</v>
      </c>
      <c r="O673" s="15">
        <f ca="1" t="shared" si="16"/>
        <v>0</v>
      </c>
      <c r="P673" s="49">
        <f ca="1" t="shared" si="17"/>
        <v>242</v>
      </c>
      <c r="Q673" s="15" t="str">
        <f>VLOOKUP(B673,辅助信息!E:M,9,FALSE)</f>
        <v>ZTWM-CDGS-XS-2024-0179-四川商投-射洪城乡一体化建设项目</v>
      </c>
    </row>
    <row r="674" s="15" customFormat="1" hidden="1" spans="2:17">
      <c r="B674" s="28" t="s">
        <v>31</v>
      </c>
      <c r="C674" s="58">
        <v>45710</v>
      </c>
      <c r="D674" s="28" t="str">
        <f>VLOOKUP(B674,辅助信息!E:K,7,FALSE)</f>
        <v>JWDDCD2024121000136</v>
      </c>
      <c r="E674" s="28" t="str">
        <f>VLOOKUP(F674,辅助信息!A:B,2,FALSE)</f>
        <v>螺纹钢</v>
      </c>
      <c r="F674" s="28" t="s">
        <v>22</v>
      </c>
      <c r="G674" s="28">
        <v>20</v>
      </c>
      <c r="H674" s="28">
        <f>_xlfn._xlws.FILTER('[1]2025年已发货'!$E:$E,'[1]2025年已发货'!$F:$F&amp;'[1]2025年已发货'!$C:$C&amp;'[1]2025年已发货'!$G:$G&amp;'[1]2025年已发货'!$H:$H=C674&amp;F674&amp;I674&amp;J674,"未发货")</f>
        <v>35</v>
      </c>
      <c r="I674" s="28" t="str">
        <f>VLOOKUP(B674,辅助信息!E:I,3,FALSE)</f>
        <v>（四川商建-射洪城乡一体化项目）遂宁市射洪市忠新幼儿园北侧约220米新溪小区</v>
      </c>
      <c r="J674" s="28" t="str">
        <f>VLOOKUP(B674,辅助信息!E:I,4,FALSE)</f>
        <v>柏子刚</v>
      </c>
      <c r="K674" s="28">
        <f>VLOOKUP(J674,辅助信息!H:I,2,FALSE)</f>
        <v>15692885305</v>
      </c>
      <c r="L674" s="64"/>
      <c r="M674" s="82">
        <v>45708</v>
      </c>
      <c r="O674" s="15">
        <f ca="1" t="shared" si="16"/>
        <v>0</v>
      </c>
      <c r="P674" s="49">
        <f ca="1" t="shared" si="17"/>
        <v>242</v>
      </c>
      <c r="Q674" s="15" t="str">
        <f>VLOOKUP(B674,辅助信息!E:M,9,FALSE)</f>
        <v>ZTWM-CDGS-XS-2024-0179-四川商投-射洪城乡一体化建设项目</v>
      </c>
    </row>
    <row r="675" hidden="1" spans="2:18">
      <c r="B675" s="28" t="s">
        <v>25</v>
      </c>
      <c r="C675" s="58">
        <v>45711</v>
      </c>
      <c r="D675" s="28" t="str">
        <f>VLOOKUP(B675,辅助信息!E:K,7,FALSE)</f>
        <v>JWDDCD2024102400111</v>
      </c>
      <c r="E675" s="28" t="str">
        <f>VLOOKUP(F675,辅助信息!A:B,2,FALSE)</f>
        <v>螺纹钢</v>
      </c>
      <c r="F675" s="28" t="s">
        <v>27</v>
      </c>
      <c r="G675" s="24">
        <v>22</v>
      </c>
      <c r="H675" s="28">
        <f>_xlfn._xlws.FILTER('[1]2025年已发货'!$E:$E,'[1]2025年已发货'!$F:$F&amp;'[1]2025年已发货'!$C:$C&amp;'[1]2025年已发货'!$G:$G&amp;'[1]2025年已发货'!$H:$H=C675&amp;F675&amp;I675&amp;J675,"未发货")</f>
        <v>21</v>
      </c>
      <c r="I675" s="28" t="str">
        <f>VLOOKUP(B675,辅助信息!E:I,3,FALSE)</f>
        <v>（五冶达州国道542项目-二工区路基五工段）四川省达州市达川区赵固镇黄家坡</v>
      </c>
      <c r="J675" s="28" t="str">
        <f>VLOOKUP(B675,辅助信息!E:I,4,FALSE)</f>
        <v>潘远林</v>
      </c>
      <c r="K675" s="28">
        <f>VLOOKUP(J675,辅助信息!H:I,2,FALSE)</f>
        <v>18281865966</v>
      </c>
      <c r="L675" s="31"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2">
        <v>45712</v>
      </c>
      <c r="N675" s="45"/>
      <c r="O675" s="15">
        <f ca="1" t="shared" si="16"/>
        <v>0</v>
      </c>
      <c r="P675" s="49">
        <f ca="1" t="shared" si="17"/>
        <v>238</v>
      </c>
      <c r="Q675" s="15" t="str">
        <f>VLOOKUP(B675,辅助信息!E:M,9,FALSE)</f>
        <v>ZTWM-CDGS-XS-2024-0181-五冶天府-国道542项目（二批次）</v>
      </c>
      <c r="R675" s="15"/>
    </row>
    <row r="676" hidden="1" spans="2:18">
      <c r="B676" s="28" t="s">
        <v>25</v>
      </c>
      <c r="C676" s="58">
        <v>45711</v>
      </c>
      <c r="D676" s="28" t="str">
        <f>VLOOKUP(B676,辅助信息!E:K,7,FALSE)</f>
        <v>JWDDCD2024102400111</v>
      </c>
      <c r="E676" s="28" t="str">
        <f>VLOOKUP(F676,辅助信息!A:B,2,FALSE)</f>
        <v>螺纹钢</v>
      </c>
      <c r="F676" s="28" t="s">
        <v>19</v>
      </c>
      <c r="G676" s="24">
        <v>10</v>
      </c>
      <c r="H676" s="28">
        <f>_xlfn._xlws.FILTER('[1]2025年已发货'!$E:$E,'[1]2025年已发货'!$F:$F&amp;'[1]2025年已发货'!$C:$C&amp;'[1]2025年已发货'!$G:$G&amp;'[1]2025年已发货'!$H:$H=C676&amp;F676&amp;I676&amp;J676,"未发货")</f>
        <v>9</v>
      </c>
      <c r="I676" s="28" t="str">
        <f>VLOOKUP(B676,辅助信息!E:I,3,FALSE)</f>
        <v>（五冶达州国道542项目-二工区路基五工段）四川省达州市达川区赵固镇黄家坡</v>
      </c>
      <c r="J676" s="28" t="str">
        <f>VLOOKUP(B676,辅助信息!E:I,4,FALSE)</f>
        <v>潘远林</v>
      </c>
      <c r="K676" s="28">
        <f>VLOOKUP(J676,辅助信息!H:I,2,FALSE)</f>
        <v>18281865966</v>
      </c>
      <c r="L676" s="66"/>
      <c r="M676" s="82">
        <v>45712</v>
      </c>
      <c r="N676" s="45"/>
      <c r="O676" s="15">
        <f ca="1" t="shared" si="16"/>
        <v>0</v>
      </c>
      <c r="P676" s="49">
        <f ca="1" t="shared" si="17"/>
        <v>238</v>
      </c>
      <c r="Q676" s="15" t="str">
        <f>VLOOKUP(B676,辅助信息!E:M,9,FALSE)</f>
        <v>ZTWM-CDGS-XS-2024-0181-五冶天府-国道542项目（二批次）</v>
      </c>
      <c r="R676" s="15"/>
    </row>
    <row r="677" hidden="1" spans="2:18">
      <c r="B677" s="28" t="s">
        <v>25</v>
      </c>
      <c r="C677" s="58">
        <v>45711</v>
      </c>
      <c r="D677" s="28" t="str">
        <f>VLOOKUP(B677,辅助信息!E:K,7,FALSE)</f>
        <v>JWDDCD2024102400111</v>
      </c>
      <c r="E677" s="28" t="str">
        <f>VLOOKUP(F677,辅助信息!A:B,2,FALSE)</f>
        <v>螺纹钢</v>
      </c>
      <c r="F677" s="28" t="s">
        <v>32</v>
      </c>
      <c r="G677" s="24">
        <v>50</v>
      </c>
      <c r="H677" s="28">
        <f>_xlfn._xlws.FILTER('[1]2025年已发货'!$E:$E,'[1]2025年已发货'!$F:$F&amp;'[1]2025年已发货'!$C:$C&amp;'[1]2025年已发货'!$G:$G&amp;'[1]2025年已发货'!$H:$H=C677&amp;F677&amp;I677&amp;J677,"未发货")</f>
        <v>48</v>
      </c>
      <c r="I677" s="28" t="str">
        <f>VLOOKUP(B677,辅助信息!E:I,3,FALSE)</f>
        <v>（五冶达州国道542项目-二工区路基五工段）四川省达州市达川区赵固镇黄家坡</v>
      </c>
      <c r="J677" s="28" t="str">
        <f>VLOOKUP(B677,辅助信息!E:I,4,FALSE)</f>
        <v>潘远林</v>
      </c>
      <c r="K677" s="28">
        <f>VLOOKUP(J677,辅助信息!H:I,2,FALSE)</f>
        <v>18281865966</v>
      </c>
      <c r="L677" s="66"/>
      <c r="M677" s="82">
        <v>45712</v>
      </c>
      <c r="N677" s="45"/>
      <c r="O677" s="15">
        <f ca="1" t="shared" si="16"/>
        <v>0</v>
      </c>
      <c r="P677" s="49">
        <f ca="1" t="shared" si="17"/>
        <v>238</v>
      </c>
      <c r="Q677" s="15" t="str">
        <f>VLOOKUP(B677,辅助信息!E:M,9,FALSE)</f>
        <v>ZTWM-CDGS-XS-2024-0181-五冶天府-国道542项目（二批次）</v>
      </c>
      <c r="R677" s="15"/>
    </row>
    <row r="678" hidden="1" spans="2:18">
      <c r="B678" s="28" t="s">
        <v>25</v>
      </c>
      <c r="C678" s="58">
        <v>45711</v>
      </c>
      <c r="D678" s="28" t="str">
        <f>VLOOKUP(B678,辅助信息!E:K,7,FALSE)</f>
        <v>JWDDCD2024102400111</v>
      </c>
      <c r="E678" s="28" t="str">
        <f>VLOOKUP(F678,辅助信息!A:B,2,FALSE)</f>
        <v>螺纹钢</v>
      </c>
      <c r="F678" s="28" t="s">
        <v>30</v>
      </c>
      <c r="G678" s="24">
        <v>4</v>
      </c>
      <c r="H678" s="28">
        <f>_xlfn._xlws.FILTER('[1]2025年已发货'!$E:$E,'[1]2025年已发货'!$F:$F&amp;'[1]2025年已发货'!$C:$C&amp;'[1]2025年已发货'!$G:$G&amp;'[1]2025年已发货'!$H:$H=C678&amp;F678&amp;I678&amp;J678,"未发货")</f>
        <v>3</v>
      </c>
      <c r="I678" s="28" t="str">
        <f>VLOOKUP(B678,辅助信息!E:I,3,FALSE)</f>
        <v>（五冶达州国道542项目-二工区路基五工段）四川省达州市达川区赵固镇黄家坡</v>
      </c>
      <c r="J678" s="28" t="str">
        <f>VLOOKUP(B678,辅助信息!E:I,4,FALSE)</f>
        <v>潘远林</v>
      </c>
      <c r="K678" s="28">
        <f>VLOOKUP(J678,辅助信息!H:I,2,FALSE)</f>
        <v>18281865966</v>
      </c>
      <c r="L678" s="66"/>
      <c r="M678" s="82">
        <v>45712</v>
      </c>
      <c r="N678" s="45"/>
      <c r="O678" s="15">
        <f ca="1" t="shared" si="16"/>
        <v>0</v>
      </c>
      <c r="P678" s="49">
        <f ca="1" t="shared" si="17"/>
        <v>238</v>
      </c>
      <c r="Q678" s="15" t="str">
        <f>VLOOKUP(B678,辅助信息!E:M,9,FALSE)</f>
        <v>ZTWM-CDGS-XS-2024-0181-五冶天府-国道542项目（二批次）</v>
      </c>
      <c r="R678" s="15"/>
    </row>
    <row r="679" hidden="1" spans="2:18">
      <c r="B679" s="28" t="s">
        <v>25</v>
      </c>
      <c r="C679" s="58">
        <v>45711</v>
      </c>
      <c r="D679" s="28" t="str">
        <f>VLOOKUP(B679,辅助信息!E:K,7,FALSE)</f>
        <v>JWDDCD2024102400111</v>
      </c>
      <c r="E679" s="28" t="str">
        <f>VLOOKUP(F679,辅助信息!A:B,2,FALSE)</f>
        <v>螺纹钢</v>
      </c>
      <c r="F679" s="28" t="s">
        <v>65</v>
      </c>
      <c r="G679" s="24">
        <v>16</v>
      </c>
      <c r="H679" s="28" t="str">
        <f>_xlfn._xlws.FILTER('[1]2025年已发货'!$E:$E,'[1]2025年已发货'!$F:$F&amp;'[1]2025年已发货'!$C:$C&amp;'[1]2025年已发货'!$G:$G&amp;'[1]2025年已发货'!$H:$H=C679&amp;F679&amp;I679&amp;J679,"未发货")</f>
        <v>未发货</v>
      </c>
      <c r="I679" s="28" t="str">
        <f>VLOOKUP(B679,辅助信息!E:I,3,FALSE)</f>
        <v>（五冶达州国道542项目-二工区路基五工段）四川省达州市达川区赵固镇黄家坡</v>
      </c>
      <c r="J679" s="28" t="str">
        <f>VLOOKUP(B679,辅助信息!E:I,4,FALSE)</f>
        <v>潘远林</v>
      </c>
      <c r="K679" s="28">
        <f>VLOOKUP(J679,辅助信息!H:I,2,FALSE)</f>
        <v>18281865966</v>
      </c>
      <c r="L679" s="66"/>
      <c r="M679" s="82">
        <v>45712</v>
      </c>
      <c r="N679" s="45"/>
      <c r="O679" s="15">
        <f ca="1" t="shared" si="16"/>
        <v>0</v>
      </c>
      <c r="P679" s="49">
        <f ca="1" t="shared" si="17"/>
        <v>238</v>
      </c>
      <c r="Q679" s="15" t="str">
        <f>VLOOKUP(B679,辅助信息!E:M,9,FALSE)</f>
        <v>ZTWM-CDGS-XS-2024-0181-五冶天府-国道542项目（二批次）</v>
      </c>
      <c r="R679" s="15"/>
    </row>
    <row r="680" hidden="1" spans="2:18">
      <c r="B680" s="28" t="s">
        <v>25</v>
      </c>
      <c r="C680" s="58">
        <v>45711</v>
      </c>
      <c r="D680" s="28" t="str">
        <f>VLOOKUP(B680,辅助信息!E:K,7,FALSE)</f>
        <v>JWDDCD2024102400111</v>
      </c>
      <c r="E680" s="28" t="str">
        <f>VLOOKUP(F680,辅助信息!A:B,2,FALSE)</f>
        <v>螺纹钢</v>
      </c>
      <c r="F680" s="28" t="s">
        <v>52</v>
      </c>
      <c r="G680" s="24">
        <v>6</v>
      </c>
      <c r="H680" s="28" t="str">
        <f>_xlfn._xlws.FILTER('[1]2025年已发货'!$E:$E,'[1]2025年已发货'!$F:$F&amp;'[1]2025年已发货'!$C:$C&amp;'[1]2025年已发货'!$G:$G&amp;'[1]2025年已发货'!$H:$H=C680&amp;F680&amp;I680&amp;J680,"未发货")</f>
        <v>未发货</v>
      </c>
      <c r="I680" s="28" t="str">
        <f>VLOOKUP(B680,辅助信息!E:I,3,FALSE)</f>
        <v>（五冶达州国道542项目-二工区路基五工段）四川省达州市达川区赵固镇黄家坡</v>
      </c>
      <c r="J680" s="28" t="str">
        <f>VLOOKUP(B680,辅助信息!E:I,4,FALSE)</f>
        <v>潘远林</v>
      </c>
      <c r="K680" s="28">
        <f>VLOOKUP(J680,辅助信息!H:I,2,FALSE)</f>
        <v>18281865966</v>
      </c>
      <c r="L680" s="64"/>
      <c r="M680" s="82">
        <v>45712</v>
      </c>
      <c r="N680" s="45"/>
      <c r="O680" s="15">
        <f ca="1" t="shared" si="16"/>
        <v>0</v>
      </c>
      <c r="P680" s="49">
        <f ca="1" t="shared" si="17"/>
        <v>238</v>
      </c>
      <c r="Q680" s="15" t="str">
        <f>VLOOKUP(B680,辅助信息!E:M,9,FALSE)</f>
        <v>ZTWM-CDGS-XS-2024-0181-五冶天府-国道542项目（二批次）</v>
      </c>
      <c r="R680" s="15"/>
    </row>
    <row r="681" hidden="1" spans="2:18">
      <c r="B681" s="28" t="s">
        <v>74</v>
      </c>
      <c r="C681" s="58">
        <v>45711</v>
      </c>
      <c r="D681" s="28" t="str">
        <f>VLOOKUP(B681,辅助信息!E:K,7,FALSE)</f>
        <v>JWDDCD2024102400111</v>
      </c>
      <c r="E681" s="28" t="str">
        <f>VLOOKUP(F681,辅助信息!A:B,2,FALSE)</f>
        <v>螺纹钢</v>
      </c>
      <c r="F681" s="28" t="s">
        <v>19</v>
      </c>
      <c r="G681" s="24">
        <v>15</v>
      </c>
      <c r="H681" s="28">
        <f>_xlfn._xlws.FILTER('[1]2025年已发货'!$E:$E,'[1]2025年已发货'!$F:$F&amp;'[1]2025年已发货'!$C:$C&amp;'[1]2025年已发货'!$G:$G&amp;'[1]2025年已发货'!$H:$H=C681&amp;F681&amp;I681&amp;J681,"未发货")</f>
        <v>15</v>
      </c>
      <c r="I681" s="28" t="str">
        <f>VLOOKUP(B681,辅助信息!E:I,3,FALSE)</f>
        <v>（五冶达州国道542项目-桥梁4标）四川省达州市达川区大堰镇双井村</v>
      </c>
      <c r="J681" s="28" t="str">
        <f>VLOOKUP(B681,辅助信息!E:I,4,FALSE)</f>
        <v>吴志强</v>
      </c>
      <c r="K681" s="28">
        <f>VLOOKUP(J681,辅助信息!H:I,2,FALSE)</f>
        <v>18820030907</v>
      </c>
      <c r="L681" s="31" t="str">
        <f>VLOOKUP(B681,辅助信息!E:J,6,FALSE)</f>
        <v>五冶建设送货单,送货车型13米,装货前联系收货人核实到场规格,没提前告知进场规格现场不给予接收</v>
      </c>
      <c r="M681" s="82">
        <v>45718</v>
      </c>
      <c r="N681" s="45"/>
      <c r="O681" s="15">
        <f ca="1" t="shared" si="16"/>
        <v>0</v>
      </c>
      <c r="P681" s="49">
        <f ca="1" t="shared" si="17"/>
        <v>232</v>
      </c>
      <c r="Q681" s="15" t="str">
        <f>VLOOKUP(B681,辅助信息!E:M,9,FALSE)</f>
        <v>ZTWM-CDGS-XS-2024-0181-五冶天府-国道542项目（二批次）</v>
      </c>
      <c r="R681" s="15"/>
    </row>
    <row r="682" hidden="1" spans="2:18">
      <c r="B682" s="28" t="s">
        <v>74</v>
      </c>
      <c r="C682" s="58">
        <v>45711</v>
      </c>
      <c r="D682" s="28" t="str">
        <f>VLOOKUP(B682,辅助信息!E:K,7,FALSE)</f>
        <v>JWDDCD2024102400111</v>
      </c>
      <c r="E682" s="28" t="str">
        <f>VLOOKUP(F682,辅助信息!A:B,2,FALSE)</f>
        <v>螺纹钢</v>
      </c>
      <c r="F682" s="28" t="s">
        <v>33</v>
      </c>
      <c r="G682" s="24">
        <v>15</v>
      </c>
      <c r="H682" s="28">
        <f>_xlfn._xlws.FILTER('[1]2025年已发货'!$E:$E,'[1]2025年已发货'!$F:$F&amp;'[1]2025年已发货'!$C:$C&amp;'[1]2025年已发货'!$G:$G&amp;'[1]2025年已发货'!$H:$H=C682&amp;F682&amp;I682&amp;J682,"未发货")</f>
        <v>15</v>
      </c>
      <c r="I682" s="28" t="str">
        <f>VLOOKUP(B682,辅助信息!E:I,3,FALSE)</f>
        <v>（五冶达州国道542项目-桥梁4标）四川省达州市达川区大堰镇双井村</v>
      </c>
      <c r="J682" s="28" t="str">
        <f>VLOOKUP(B682,辅助信息!E:I,4,FALSE)</f>
        <v>吴志强</v>
      </c>
      <c r="K682" s="28">
        <f>VLOOKUP(J682,辅助信息!H:I,2,FALSE)</f>
        <v>18820030907</v>
      </c>
      <c r="L682" s="66"/>
      <c r="M682" s="82">
        <v>45718</v>
      </c>
      <c r="N682" s="45"/>
      <c r="O682" s="15">
        <f ca="1" t="shared" si="16"/>
        <v>0</v>
      </c>
      <c r="P682" s="49">
        <f ca="1" t="shared" si="17"/>
        <v>232</v>
      </c>
      <c r="Q682" s="15" t="str">
        <f>VLOOKUP(B682,辅助信息!E:M,9,FALSE)</f>
        <v>ZTWM-CDGS-XS-2024-0181-五冶天府-国道542项目（二批次）</v>
      </c>
      <c r="R682" s="15"/>
    </row>
    <row r="683" hidden="1" spans="2:18">
      <c r="B683" s="28" t="s">
        <v>74</v>
      </c>
      <c r="C683" s="58">
        <v>45711</v>
      </c>
      <c r="D683" s="28" t="str">
        <f>VLOOKUP(B683,辅助信息!E:K,7,FALSE)</f>
        <v>JWDDCD2024102400111</v>
      </c>
      <c r="E683" s="28" t="str">
        <f>VLOOKUP(F683,辅助信息!A:B,2,FALSE)</f>
        <v>螺纹钢</v>
      </c>
      <c r="F683" s="28" t="s">
        <v>28</v>
      </c>
      <c r="G683" s="24">
        <v>15</v>
      </c>
      <c r="H683" s="28">
        <f>_xlfn._xlws.FILTER('[1]2025年已发货'!$E:$E,'[1]2025年已发货'!$F:$F&amp;'[1]2025年已发货'!$C:$C&amp;'[1]2025年已发货'!$G:$G&amp;'[1]2025年已发货'!$H:$H=C683&amp;F683&amp;I683&amp;J683,"未发货")</f>
        <v>15</v>
      </c>
      <c r="I683" s="28" t="str">
        <f>VLOOKUP(B683,辅助信息!E:I,3,FALSE)</f>
        <v>（五冶达州国道542项目-桥梁4标）四川省达州市达川区大堰镇双井村</v>
      </c>
      <c r="J683" s="28" t="str">
        <f>VLOOKUP(B683,辅助信息!E:I,4,FALSE)</f>
        <v>吴志强</v>
      </c>
      <c r="K683" s="28">
        <f>VLOOKUP(J683,辅助信息!H:I,2,FALSE)</f>
        <v>18820030907</v>
      </c>
      <c r="L683" s="66"/>
      <c r="M683" s="82">
        <v>45718</v>
      </c>
      <c r="N683" s="45"/>
      <c r="O683" s="15">
        <f ca="1" t="shared" si="16"/>
        <v>0</v>
      </c>
      <c r="P683" s="49">
        <f ca="1" t="shared" si="17"/>
        <v>232</v>
      </c>
      <c r="Q683" s="15" t="str">
        <f>VLOOKUP(B683,辅助信息!E:M,9,FALSE)</f>
        <v>ZTWM-CDGS-XS-2024-0181-五冶天府-国道542项目（二批次）</v>
      </c>
      <c r="R683" s="15"/>
    </row>
    <row r="684" hidden="1" spans="2:18">
      <c r="B684" s="28" t="s">
        <v>74</v>
      </c>
      <c r="C684" s="58">
        <v>45711</v>
      </c>
      <c r="D684" s="28" t="str">
        <f>VLOOKUP(B684,辅助信息!E:K,7,FALSE)</f>
        <v>JWDDCD2024102400111</v>
      </c>
      <c r="E684" s="28" t="str">
        <f>VLOOKUP(F684,辅助信息!A:B,2,FALSE)</f>
        <v>螺纹钢</v>
      </c>
      <c r="F684" s="28" t="s">
        <v>18</v>
      </c>
      <c r="G684" s="24">
        <v>6</v>
      </c>
      <c r="H684" s="28">
        <f>_xlfn._xlws.FILTER('[1]2025年已发货'!$E:$E,'[1]2025年已发货'!$F:$F&amp;'[1]2025年已发货'!$C:$C&amp;'[1]2025年已发货'!$G:$G&amp;'[1]2025年已发货'!$H:$H=C684&amp;F684&amp;I684&amp;J684,"未发货")</f>
        <v>6</v>
      </c>
      <c r="I684" s="28" t="str">
        <f>VLOOKUP(B684,辅助信息!E:I,3,FALSE)</f>
        <v>（五冶达州国道542项目-桥梁4标）四川省达州市达川区大堰镇双井村</v>
      </c>
      <c r="J684" s="28" t="str">
        <f>VLOOKUP(B684,辅助信息!E:I,4,FALSE)</f>
        <v>吴志强</v>
      </c>
      <c r="K684" s="28">
        <f>VLOOKUP(J684,辅助信息!H:I,2,FALSE)</f>
        <v>18820030907</v>
      </c>
      <c r="L684" s="66"/>
      <c r="M684" s="82">
        <v>45718</v>
      </c>
      <c r="N684" s="45"/>
      <c r="O684" s="15">
        <f ca="1" t="shared" si="16"/>
        <v>0</v>
      </c>
      <c r="P684" s="49">
        <f ca="1" t="shared" si="17"/>
        <v>232</v>
      </c>
      <c r="Q684" s="15" t="str">
        <f>VLOOKUP(B684,辅助信息!E:M,9,FALSE)</f>
        <v>ZTWM-CDGS-XS-2024-0181-五冶天府-国道542项目（二批次）</v>
      </c>
      <c r="R684" s="15"/>
    </row>
    <row r="685" hidden="1" spans="2:18">
      <c r="B685" s="28" t="s">
        <v>74</v>
      </c>
      <c r="C685" s="58">
        <v>45711</v>
      </c>
      <c r="D685" s="28" t="str">
        <f>VLOOKUP(B685,辅助信息!E:K,7,FALSE)</f>
        <v>JWDDCD2024102400111</v>
      </c>
      <c r="E685" s="28" t="str">
        <f>VLOOKUP(F685,辅助信息!A:B,2,FALSE)</f>
        <v>螺纹钢</v>
      </c>
      <c r="F685" s="28" t="s">
        <v>65</v>
      </c>
      <c r="G685" s="24">
        <v>30</v>
      </c>
      <c r="H685" s="28">
        <f>_xlfn._xlws.FILTER('[1]2025年已发货'!$E:$E,'[1]2025年已发货'!$F:$F&amp;'[1]2025年已发货'!$C:$C&amp;'[1]2025年已发货'!$G:$G&amp;'[1]2025年已发货'!$H:$H=C685&amp;F685&amp;I685&amp;J685,"未发货")</f>
        <v>39</v>
      </c>
      <c r="I685" s="28" t="str">
        <f>VLOOKUP(B685,辅助信息!E:I,3,FALSE)</f>
        <v>（五冶达州国道542项目-桥梁4标）四川省达州市达川区大堰镇双井村</v>
      </c>
      <c r="J685" s="28" t="str">
        <f>VLOOKUP(B685,辅助信息!E:I,4,FALSE)</f>
        <v>吴志强</v>
      </c>
      <c r="K685" s="28">
        <f>VLOOKUP(J685,辅助信息!H:I,2,FALSE)</f>
        <v>18820030907</v>
      </c>
      <c r="L685" s="64"/>
      <c r="M685" s="82">
        <v>45718</v>
      </c>
      <c r="N685" s="45"/>
      <c r="O685" s="15">
        <f ca="1" t="shared" si="16"/>
        <v>0</v>
      </c>
      <c r="P685" s="49">
        <f ca="1" t="shared" si="17"/>
        <v>232</v>
      </c>
      <c r="Q685" s="15" t="str">
        <f>VLOOKUP(B685,辅助信息!E:M,9,FALSE)</f>
        <v>ZTWM-CDGS-XS-2024-0181-五冶天府-国道542项目（二批次）</v>
      </c>
      <c r="R685" s="15"/>
    </row>
    <row r="686" hidden="1" spans="2:18">
      <c r="B686" s="28" t="s">
        <v>63</v>
      </c>
      <c r="C686" s="58">
        <v>45711</v>
      </c>
      <c r="D686" s="28" t="str">
        <f>VLOOKUP(B686,辅助信息!E:K,7,FALSE)</f>
        <v>JWDDCD2024102400111</v>
      </c>
      <c r="E686" s="28" t="str">
        <f>VLOOKUP(F686,辅助信息!A:B,2,FALSE)</f>
        <v>高线</v>
      </c>
      <c r="F686" s="28" t="s">
        <v>51</v>
      </c>
      <c r="G686" s="24">
        <v>7</v>
      </c>
      <c r="H686" s="28" t="str">
        <f>_xlfn._xlws.FILTER('[1]2025年已发货'!$E:$E,'[1]2025年已发货'!$F:$F&amp;'[1]2025年已发货'!$C:$C&amp;'[1]2025年已发货'!$G:$G&amp;'[1]2025年已发货'!$H:$H=C686&amp;F686&amp;I686&amp;J686,"未发货")</f>
        <v>未发货</v>
      </c>
      <c r="I686" s="28" t="str">
        <f>VLOOKUP(B686,辅助信息!E:I,3,FALSE)</f>
        <v>（五冶达州国道542项目-三工区路基六工段）四川省达州市达川区赵固镇水文村</v>
      </c>
      <c r="J686" s="28" t="str">
        <f>VLOOKUP(B686,辅助信息!E:I,4,FALSE)</f>
        <v>谭鹏程</v>
      </c>
      <c r="K686" s="28">
        <f>VLOOKUP(J686,辅助信息!H:I,2,FALSE)</f>
        <v>18280895666</v>
      </c>
      <c r="L686" s="31" t="str">
        <f>VLOOKUP(B686,辅助信息!E:J,6,FALSE)</f>
        <v>五冶建设送货单,送货车型9.6米,装货前联系收货人核实到场规格,没提前告知进场规格现场不给予接收</v>
      </c>
      <c r="M686" s="82">
        <v>45714</v>
      </c>
      <c r="N686" s="45"/>
      <c r="O686" s="15">
        <f ca="1" t="shared" si="16"/>
        <v>0</v>
      </c>
      <c r="P686" s="49">
        <f ca="1" t="shared" si="17"/>
        <v>236</v>
      </c>
      <c r="Q686" s="15" t="str">
        <f>VLOOKUP(B686,辅助信息!E:M,9,FALSE)</f>
        <v>ZTWM-CDGS-XS-2024-0181-五冶天府-国道542项目（二批次）</v>
      </c>
      <c r="R686" s="15"/>
    </row>
    <row r="687" hidden="1" spans="2:18">
      <c r="B687" s="28" t="s">
        <v>63</v>
      </c>
      <c r="C687" s="58">
        <v>45711</v>
      </c>
      <c r="D687" s="28" t="str">
        <f>VLOOKUP(B687,辅助信息!E:K,7,FALSE)</f>
        <v>JWDDCD2024102400111</v>
      </c>
      <c r="E687" s="28" t="str">
        <f>VLOOKUP(F687,辅助信息!A:B,2,FALSE)</f>
        <v>螺纹钢</v>
      </c>
      <c r="F687" s="28" t="s">
        <v>52</v>
      </c>
      <c r="G687" s="24">
        <v>30</v>
      </c>
      <c r="H687" s="28" t="str">
        <f>_xlfn._xlws.FILTER('[1]2025年已发货'!$E:$E,'[1]2025年已发货'!$F:$F&amp;'[1]2025年已发货'!$C:$C&amp;'[1]2025年已发货'!$G:$G&amp;'[1]2025年已发货'!$H:$H=C687&amp;F687&amp;I687&amp;J687,"未发货")</f>
        <v>未发货</v>
      </c>
      <c r="I687" s="28" t="str">
        <f>VLOOKUP(B687,辅助信息!E:I,3,FALSE)</f>
        <v>（五冶达州国道542项目-三工区路基六工段）四川省达州市达川区赵固镇水文村</v>
      </c>
      <c r="J687" s="28" t="str">
        <f>VLOOKUP(B687,辅助信息!E:I,4,FALSE)</f>
        <v>谭鹏程</v>
      </c>
      <c r="K687" s="28">
        <f>VLOOKUP(J687,辅助信息!H:I,2,FALSE)</f>
        <v>18280895666</v>
      </c>
      <c r="L687" s="64"/>
      <c r="M687" s="82">
        <v>45714</v>
      </c>
      <c r="N687" s="45"/>
      <c r="O687" s="15">
        <f ca="1" t="shared" si="16"/>
        <v>0</v>
      </c>
      <c r="P687" s="49">
        <f ca="1" t="shared" si="17"/>
        <v>236</v>
      </c>
      <c r="Q687" s="15" t="str">
        <f>VLOOKUP(B687,辅助信息!E:M,9,FALSE)</f>
        <v>ZTWM-CDGS-XS-2024-0181-五冶天府-国道542项目（二批次）</v>
      </c>
      <c r="R687" s="15"/>
    </row>
    <row r="688" hidden="1" spans="2:18">
      <c r="B688" s="28" t="s">
        <v>75</v>
      </c>
      <c r="C688" s="58">
        <v>45711</v>
      </c>
      <c r="D688" s="28" t="str">
        <f>VLOOKUP(B688,辅助信息!E:K,7,FALSE)</f>
        <v>JWDDCD2024102400111</v>
      </c>
      <c r="E688" s="28" t="str">
        <f>VLOOKUP(F688,辅助信息!A:B,2,FALSE)</f>
        <v>螺纹钢</v>
      </c>
      <c r="F688" s="28" t="s">
        <v>28</v>
      </c>
      <c r="G688" s="24">
        <v>15</v>
      </c>
      <c r="H688" s="28">
        <f>_xlfn._xlws.FILTER('[1]2025年已发货'!$E:$E,'[1]2025年已发货'!$F:$F&amp;'[1]2025年已发货'!$C:$C&amp;'[1]2025年已发货'!$G:$G&amp;'[1]2025年已发货'!$H:$H=C688&amp;F688&amp;I688&amp;J688,"未发货")</f>
        <v>15</v>
      </c>
      <c r="I688" s="28" t="str">
        <f>VLOOKUP(B688,辅助信息!E:I,3,FALSE)</f>
        <v>（五冶达州国道542项目-一工区桥梁一工段）四川省达州市四川省达州市达川区石桥镇武寨村</v>
      </c>
      <c r="J688" s="28" t="str">
        <f>VLOOKUP(B688,辅助信息!E:I,4,FALSE)</f>
        <v>杨勇</v>
      </c>
      <c r="K688" s="28">
        <f>VLOOKUP(J688,辅助信息!H:I,2,FALSE)</f>
        <v>18398563998</v>
      </c>
      <c r="L688" s="31" t="str">
        <f>VLOOKUP(B688,辅助信息!E:J,6,FALSE)</f>
        <v>五冶建设送货单,送货车型13米,装货前联系收货人核实到场规格,没提前告知进场规格现场不给予接收</v>
      </c>
      <c r="M688" s="82">
        <v>45716</v>
      </c>
      <c r="N688" s="45"/>
      <c r="O688" s="15">
        <f ca="1" t="shared" si="16"/>
        <v>0</v>
      </c>
      <c r="P688" s="49">
        <f ca="1" t="shared" si="17"/>
        <v>234</v>
      </c>
      <c r="Q688" s="15" t="str">
        <f>VLOOKUP(B688,辅助信息!E:M,9,FALSE)</f>
        <v>ZTWM-CDGS-XS-2024-0181-五冶天府-国道542项目（二批次）</v>
      </c>
      <c r="R688" s="15"/>
    </row>
    <row r="689" hidden="1" spans="2:18">
      <c r="B689" s="28" t="s">
        <v>75</v>
      </c>
      <c r="C689" s="58">
        <v>45711</v>
      </c>
      <c r="D689" s="28" t="str">
        <f>VLOOKUP(B689,辅助信息!E:K,7,FALSE)</f>
        <v>JWDDCD2024102400111</v>
      </c>
      <c r="E689" s="28" t="str">
        <f>VLOOKUP(F689,辅助信息!A:B,2,FALSE)</f>
        <v>螺纹钢</v>
      </c>
      <c r="F689" s="28" t="s">
        <v>18</v>
      </c>
      <c r="G689" s="24">
        <v>15</v>
      </c>
      <c r="H689" s="28">
        <f>_xlfn._xlws.FILTER('[1]2025年已发货'!$E:$E,'[1]2025年已发货'!$F:$F&amp;'[1]2025年已发货'!$C:$C&amp;'[1]2025年已发货'!$G:$G&amp;'[1]2025年已发货'!$H:$H=C689&amp;F689&amp;I689&amp;J689,"未发货")</f>
        <v>15</v>
      </c>
      <c r="I689" s="28" t="str">
        <f>VLOOKUP(B689,辅助信息!E:I,3,FALSE)</f>
        <v>（五冶达州国道542项目-一工区桥梁一工段）四川省达州市四川省达州市达川区石桥镇武寨村</v>
      </c>
      <c r="J689" s="28" t="str">
        <f>VLOOKUP(B689,辅助信息!E:I,4,FALSE)</f>
        <v>杨勇</v>
      </c>
      <c r="K689" s="28">
        <f>VLOOKUP(J689,辅助信息!H:I,2,FALSE)</f>
        <v>18398563998</v>
      </c>
      <c r="L689" s="66"/>
      <c r="M689" s="82">
        <v>45716</v>
      </c>
      <c r="N689" s="45"/>
      <c r="O689" s="15">
        <f ca="1" t="shared" si="16"/>
        <v>0</v>
      </c>
      <c r="P689" s="49">
        <f ca="1" t="shared" si="17"/>
        <v>234</v>
      </c>
      <c r="Q689" s="15" t="str">
        <f>VLOOKUP(B689,辅助信息!E:M,9,FALSE)</f>
        <v>ZTWM-CDGS-XS-2024-0181-五冶天府-国道542项目（二批次）</v>
      </c>
      <c r="R689" s="15"/>
    </row>
    <row r="690" hidden="1" spans="2:18">
      <c r="B690" s="28" t="s">
        <v>75</v>
      </c>
      <c r="C690" s="58">
        <v>45711</v>
      </c>
      <c r="D690" s="28" t="str">
        <f>VLOOKUP(B690,辅助信息!E:K,7,FALSE)</f>
        <v>JWDDCD2024102400111</v>
      </c>
      <c r="E690" s="28" t="str">
        <f>VLOOKUP(F690,辅助信息!A:B,2,FALSE)</f>
        <v>螺纹钢</v>
      </c>
      <c r="F690" s="28" t="s">
        <v>65</v>
      </c>
      <c r="G690" s="24">
        <v>45</v>
      </c>
      <c r="H690" s="28">
        <f>_xlfn._xlws.FILTER('[1]2025年已发货'!$E:$E,'[1]2025年已发货'!$F:$F&amp;'[1]2025年已发货'!$C:$C&amp;'[1]2025年已发货'!$G:$G&amp;'[1]2025年已发货'!$H:$H=C690&amp;F690&amp;I690&amp;J690,"未发货")</f>
        <v>15</v>
      </c>
      <c r="I690" s="28" t="str">
        <f>VLOOKUP(B690,辅助信息!E:I,3,FALSE)</f>
        <v>（五冶达州国道542项目-一工区桥梁一工段）四川省达州市四川省达州市达川区石桥镇武寨村</v>
      </c>
      <c r="J690" s="28" t="str">
        <f>VLOOKUP(B690,辅助信息!E:I,4,FALSE)</f>
        <v>杨勇</v>
      </c>
      <c r="K690" s="28">
        <f>VLOOKUP(J690,辅助信息!H:I,2,FALSE)</f>
        <v>18398563998</v>
      </c>
      <c r="L690" s="66"/>
      <c r="M690" s="82">
        <v>45716</v>
      </c>
      <c r="N690" s="45"/>
      <c r="O690" s="15">
        <f ca="1" t="shared" ref="O690:O712" si="18">IF(OR(M690="",N690&lt;&gt;""),"",MAX(M690-TODAY(),0))</f>
        <v>0</v>
      </c>
      <c r="P690" s="49">
        <f ca="1" t="shared" ref="P690:P712" si="19">IF(M690="","",IF(N690&lt;&gt;"",MAX(N690-M690,0),IF(TODAY()&gt;M690,TODAY()-M690,0)))</f>
        <v>234</v>
      </c>
      <c r="Q690" s="15" t="str">
        <f>VLOOKUP(B690,辅助信息!E:M,9,FALSE)</f>
        <v>ZTWM-CDGS-XS-2024-0181-五冶天府-国道542项目（二批次）</v>
      </c>
      <c r="R690" s="15"/>
    </row>
    <row r="691" hidden="1" spans="2:18">
      <c r="B691" s="28" t="s">
        <v>75</v>
      </c>
      <c r="C691" s="58">
        <v>45711</v>
      </c>
      <c r="D691" s="28" t="str">
        <f>VLOOKUP(B691,辅助信息!E:K,7,FALSE)</f>
        <v>JWDDCD2024102400111</v>
      </c>
      <c r="E691" s="28" t="str">
        <f>VLOOKUP(F691,辅助信息!A:B,2,FALSE)</f>
        <v>螺纹钢</v>
      </c>
      <c r="F691" s="28" t="s">
        <v>52</v>
      </c>
      <c r="G691" s="24">
        <v>30</v>
      </c>
      <c r="H691" s="28" t="str">
        <f>_xlfn._xlws.FILTER('[1]2025年已发货'!$E:$E,'[1]2025年已发货'!$F:$F&amp;'[1]2025年已发货'!$C:$C&amp;'[1]2025年已发货'!$G:$G&amp;'[1]2025年已发货'!$H:$H=C691&amp;F691&amp;I691&amp;J691,"未发货")</f>
        <v>未发货</v>
      </c>
      <c r="I691" s="28" t="str">
        <f>VLOOKUP(B691,辅助信息!E:I,3,FALSE)</f>
        <v>（五冶达州国道542项目-一工区桥梁一工段）四川省达州市四川省达州市达川区石桥镇武寨村</v>
      </c>
      <c r="J691" s="28" t="str">
        <f>VLOOKUP(B691,辅助信息!E:I,4,FALSE)</f>
        <v>杨勇</v>
      </c>
      <c r="K691" s="28">
        <f>VLOOKUP(J691,辅助信息!H:I,2,FALSE)</f>
        <v>18398563998</v>
      </c>
      <c r="L691" s="66"/>
      <c r="M691" s="82">
        <v>45716</v>
      </c>
      <c r="N691" s="45"/>
      <c r="O691" s="15">
        <f ca="1" t="shared" si="18"/>
        <v>0</v>
      </c>
      <c r="P691" s="49">
        <f ca="1" t="shared" si="19"/>
        <v>234</v>
      </c>
      <c r="Q691" s="15" t="str">
        <f>VLOOKUP(B691,辅助信息!E:M,9,FALSE)</f>
        <v>ZTWM-CDGS-XS-2024-0181-五冶天府-国道542项目（二批次）</v>
      </c>
      <c r="R691" s="15"/>
    </row>
    <row r="692" hidden="1" spans="2:18">
      <c r="B692" s="28" t="s">
        <v>75</v>
      </c>
      <c r="C692" s="58">
        <v>45711</v>
      </c>
      <c r="D692" s="28" t="str">
        <f>VLOOKUP(B692,辅助信息!E:K,7,FALSE)</f>
        <v>JWDDCD2024102400111</v>
      </c>
      <c r="E692" s="28" t="str">
        <f>VLOOKUP(F692,辅助信息!A:B,2,FALSE)</f>
        <v>螺纹钢</v>
      </c>
      <c r="F692" s="28" t="s">
        <v>86</v>
      </c>
      <c r="G692" s="24">
        <v>30</v>
      </c>
      <c r="H692" s="28" t="str">
        <f>_xlfn._xlws.FILTER('[1]2025年已发货'!$E:$E,'[1]2025年已发货'!$F:$F&amp;'[1]2025年已发货'!$C:$C&amp;'[1]2025年已发货'!$G:$G&amp;'[1]2025年已发货'!$H:$H=C692&amp;F692&amp;I692&amp;J692,"未发货")</f>
        <v>未发货</v>
      </c>
      <c r="I692" s="28" t="str">
        <f>VLOOKUP(B692,辅助信息!E:I,3,FALSE)</f>
        <v>（五冶达州国道542项目-一工区桥梁一工段）四川省达州市四川省达州市达川区石桥镇武寨村</v>
      </c>
      <c r="J692" s="28" t="str">
        <f>VLOOKUP(B692,辅助信息!E:I,4,FALSE)</f>
        <v>杨勇</v>
      </c>
      <c r="K692" s="28">
        <f>VLOOKUP(J692,辅助信息!H:I,2,FALSE)</f>
        <v>18398563998</v>
      </c>
      <c r="L692" s="64"/>
      <c r="M692" s="82">
        <v>45716</v>
      </c>
      <c r="N692" s="45"/>
      <c r="O692" s="15">
        <f ca="1" t="shared" si="18"/>
        <v>0</v>
      </c>
      <c r="P692" s="49">
        <f ca="1" t="shared" si="19"/>
        <v>234</v>
      </c>
      <c r="Q692" s="15" t="str">
        <f>VLOOKUP(B692,辅助信息!E:M,9,FALSE)</f>
        <v>ZTWM-CDGS-XS-2024-0181-五冶天府-国道542项目（二批次）</v>
      </c>
      <c r="R692" s="15"/>
    </row>
    <row r="693" hidden="1" spans="2:18">
      <c r="B693" s="28" t="s">
        <v>25</v>
      </c>
      <c r="C693" s="58">
        <v>45713</v>
      </c>
      <c r="D693" s="28" t="str">
        <f>VLOOKUP(B693,辅助信息!E:K,7,FALSE)</f>
        <v>JWDDCD2024102400111</v>
      </c>
      <c r="E693" s="28" t="str">
        <f>VLOOKUP(F693,辅助信息!A:B,2,FALSE)</f>
        <v>螺纹钢</v>
      </c>
      <c r="F693" s="28" t="s">
        <v>19</v>
      </c>
      <c r="G693" s="24">
        <v>8</v>
      </c>
      <c r="H693" s="24">
        <f>_xlfn._xlws.FILTER('[1]2025年已发货'!$E:$E,'[1]2025年已发货'!$F:$F&amp;'[1]2025年已发货'!$C:$C&amp;'[1]2025年已发货'!$G:$G&amp;'[1]2025年已发货'!$H:$H=C693&amp;F693&amp;I693&amp;J693,"未发货")</f>
        <v>8</v>
      </c>
      <c r="I693" s="28" t="str">
        <f>VLOOKUP(B693,辅助信息!E:I,3,FALSE)</f>
        <v>（五冶达州国道542项目-二工区路基五工段）四川省达州市达川区赵固镇黄家坡</v>
      </c>
      <c r="J693" s="28" t="str">
        <f>VLOOKUP(B693,辅助信息!E:I,4,FALSE)</f>
        <v>潘远林</v>
      </c>
      <c r="K693" s="28">
        <f>VLOOKUP(J693,辅助信息!H:I,2,FALSE)</f>
        <v>18281865966</v>
      </c>
      <c r="L693" s="4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9">
        <v>45712</v>
      </c>
      <c r="O693" s="49">
        <f ca="1" t="shared" si="18"/>
        <v>0</v>
      </c>
      <c r="P693" s="49">
        <f ca="1" t="shared" si="19"/>
        <v>238</v>
      </c>
      <c r="Q693" s="15"/>
      <c r="R693" s="15"/>
    </row>
    <row r="694" hidden="1" spans="2:18">
      <c r="B694" s="28" t="s">
        <v>25</v>
      </c>
      <c r="C694" s="58">
        <v>45713</v>
      </c>
      <c r="D694" s="28" t="str">
        <f>VLOOKUP(B694,辅助信息!E:K,7,FALSE)</f>
        <v>JWDDCD2024102400111</v>
      </c>
      <c r="E694" s="28" t="str">
        <f>VLOOKUP(F694,辅助信息!A:B,2,FALSE)</f>
        <v>螺纹钢</v>
      </c>
      <c r="F694" s="28" t="s">
        <v>32</v>
      </c>
      <c r="G694" s="24">
        <v>8</v>
      </c>
      <c r="H694" s="24">
        <f>_xlfn._xlws.FILTER('[1]2025年已发货'!$E:$E,'[1]2025年已发货'!$F:$F&amp;'[1]2025年已发货'!$C:$C&amp;'[1]2025年已发货'!$G:$G&amp;'[1]2025年已发货'!$H:$H=C694&amp;F694&amp;I694&amp;J694,"未发货")</f>
        <v>8</v>
      </c>
      <c r="I694" s="28" t="str">
        <f>VLOOKUP(B694,辅助信息!E:I,3,FALSE)</f>
        <v>（五冶达州国道542项目-二工区路基五工段）四川省达州市达川区赵固镇黄家坡</v>
      </c>
      <c r="J694" s="28" t="str">
        <f>VLOOKUP(B694,辅助信息!E:I,4,FALSE)</f>
        <v>潘远林</v>
      </c>
      <c r="K694" s="28">
        <f>VLOOKUP(J694,辅助信息!H:I,2,FALSE)</f>
        <v>18281865966</v>
      </c>
      <c r="M694" s="79">
        <v>45712</v>
      </c>
      <c r="O694" s="49">
        <f ca="1" t="shared" si="18"/>
        <v>0</v>
      </c>
      <c r="P694" s="49">
        <f ca="1" t="shared" si="19"/>
        <v>238</v>
      </c>
      <c r="Q694" s="15" t="str">
        <f>VLOOKUP(B694,辅助信息!E:M,9,FALSE)</f>
        <v>ZTWM-CDGS-XS-2024-0181-五冶天府-国道542项目（二批次）</v>
      </c>
      <c r="R694" s="15"/>
    </row>
    <row r="695" hidden="1" spans="2:18">
      <c r="B695" s="28" t="s">
        <v>25</v>
      </c>
      <c r="C695" s="58">
        <v>45713</v>
      </c>
      <c r="D695" s="28" t="str">
        <f>VLOOKUP(B695,辅助信息!E:K,7,FALSE)</f>
        <v>JWDDCD2024102400111</v>
      </c>
      <c r="E695" s="28" t="str">
        <f>VLOOKUP(F695,辅助信息!A:B,2,FALSE)</f>
        <v>螺纹钢</v>
      </c>
      <c r="F695" s="28" t="s">
        <v>65</v>
      </c>
      <c r="G695" s="24">
        <v>18</v>
      </c>
      <c r="H695" s="24">
        <f>_xlfn._xlws.FILTER('[1]2025年已发货'!$E:$E,'[1]2025年已发货'!$F:$F&amp;'[1]2025年已发货'!$C:$C&amp;'[1]2025年已发货'!$G:$G&amp;'[1]2025年已发货'!$H:$H=C695&amp;F695&amp;I695&amp;J695,"未发货")</f>
        <v>18</v>
      </c>
      <c r="I695" s="28" t="str">
        <f>VLOOKUP(B695,辅助信息!E:I,3,FALSE)</f>
        <v>（五冶达州国道542项目-二工区路基五工段）四川省达州市达川区赵固镇黄家坡</v>
      </c>
      <c r="J695" s="28" t="str">
        <f>VLOOKUP(B695,辅助信息!E:I,4,FALSE)</f>
        <v>潘远林</v>
      </c>
      <c r="K695" s="28">
        <f>VLOOKUP(J695,辅助信息!H:I,2,FALSE)</f>
        <v>18281865966</v>
      </c>
      <c r="M695" s="79">
        <v>45712</v>
      </c>
      <c r="O695" s="49">
        <f ca="1" t="shared" si="18"/>
        <v>0</v>
      </c>
      <c r="P695" s="49">
        <f ca="1" t="shared" si="19"/>
        <v>238</v>
      </c>
      <c r="Q695" s="15" t="str">
        <f>VLOOKUP(B695,辅助信息!E:M,9,FALSE)</f>
        <v>ZTWM-CDGS-XS-2024-0181-五冶天府-国道542项目（二批次）</v>
      </c>
      <c r="R695" s="15"/>
    </row>
    <row r="696" hidden="1" spans="2:18">
      <c r="B696" s="28" t="s">
        <v>25</v>
      </c>
      <c r="C696" s="58">
        <v>45713</v>
      </c>
      <c r="D696" s="28" t="str">
        <f>VLOOKUP(B696,辅助信息!E:K,7,FALSE)</f>
        <v>JWDDCD2024102400111</v>
      </c>
      <c r="E696" s="28" t="str">
        <f>VLOOKUP(F696,辅助信息!A:B,2,FALSE)</f>
        <v>螺纹钢</v>
      </c>
      <c r="F696" s="28" t="s">
        <v>52</v>
      </c>
      <c r="G696" s="24">
        <v>2</v>
      </c>
      <c r="H696" s="24">
        <f>_xlfn._xlws.FILTER('[1]2025年已发货'!$E:$E,'[1]2025年已发货'!$F:$F&amp;'[1]2025年已发货'!$C:$C&amp;'[1]2025年已发货'!$G:$G&amp;'[1]2025年已发货'!$H:$H=C696&amp;F696&amp;I696&amp;J696,"未发货")</f>
        <v>2</v>
      </c>
      <c r="I696" s="28" t="str">
        <f>VLOOKUP(B696,辅助信息!E:I,3,FALSE)</f>
        <v>（五冶达州国道542项目-二工区路基五工段）四川省达州市达川区赵固镇黄家坡</v>
      </c>
      <c r="J696" s="28" t="str">
        <f>VLOOKUP(B696,辅助信息!E:I,4,FALSE)</f>
        <v>潘远林</v>
      </c>
      <c r="K696" s="28">
        <f>VLOOKUP(J696,辅助信息!H:I,2,FALSE)</f>
        <v>18281865966</v>
      </c>
      <c r="M696" s="79">
        <v>45712</v>
      </c>
      <c r="O696" s="49">
        <f ca="1" t="shared" si="18"/>
        <v>0</v>
      </c>
      <c r="P696" s="49">
        <f ca="1" t="shared" si="19"/>
        <v>238</v>
      </c>
      <c r="Q696" s="15" t="str">
        <f>VLOOKUP(B696,辅助信息!E:M,9,FALSE)</f>
        <v>ZTWM-CDGS-XS-2024-0181-五冶天府-国道542项目（二批次）</v>
      </c>
      <c r="R696" s="15"/>
    </row>
    <row r="697" hidden="1" spans="2:18">
      <c r="B697" s="28" t="s">
        <v>63</v>
      </c>
      <c r="C697" s="58">
        <v>45713</v>
      </c>
      <c r="D697" s="28" t="str">
        <f>VLOOKUP(B697,辅助信息!E:K,7,FALSE)</f>
        <v>JWDDCD2024102400111</v>
      </c>
      <c r="E697" s="28" t="str">
        <f>VLOOKUP(F697,辅助信息!A:B,2,FALSE)</f>
        <v>高线</v>
      </c>
      <c r="F697" s="28" t="s">
        <v>51</v>
      </c>
      <c r="G697" s="24">
        <v>7</v>
      </c>
      <c r="H697" s="24">
        <f>_xlfn._xlws.FILTER('[1]2025年已发货'!$E:$E,'[1]2025年已发货'!$F:$F&amp;'[1]2025年已发货'!$C:$C&amp;'[1]2025年已发货'!$G:$G&amp;'[1]2025年已发货'!$H:$H=C697&amp;F697&amp;I697&amp;J697,"未发货")</f>
        <v>7</v>
      </c>
      <c r="I697" s="28" t="str">
        <f>VLOOKUP(B697,辅助信息!E:I,3,FALSE)</f>
        <v>（五冶达州国道542项目-三工区路基六工段）四川省达州市达川区赵固镇水文村</v>
      </c>
      <c r="J697" s="28" t="str">
        <f>VLOOKUP(B697,辅助信息!E:I,4,FALSE)</f>
        <v>谭鹏程</v>
      </c>
      <c r="K697" s="28">
        <f>VLOOKUP(J697,辅助信息!H:I,2,FALSE)</f>
        <v>18280895666</v>
      </c>
      <c r="L697" s="45" t="str">
        <f>VLOOKUP(B697,辅助信息!E:J,6,FALSE)</f>
        <v>五冶建设送货单,送货车型9.6米,装货前联系收货人核实到场规格,没提前告知进场规格现场不给予接收</v>
      </c>
      <c r="M697" s="79">
        <v>45714</v>
      </c>
      <c r="O697" s="49">
        <f ca="1" t="shared" si="18"/>
        <v>0</v>
      </c>
      <c r="P697" s="49">
        <f ca="1" t="shared" si="19"/>
        <v>236</v>
      </c>
      <c r="Q697" s="15" t="str">
        <f>VLOOKUP(B697,辅助信息!E:M,9,FALSE)</f>
        <v>ZTWM-CDGS-XS-2024-0181-五冶天府-国道542项目（二批次）</v>
      </c>
      <c r="R697" s="15"/>
    </row>
    <row r="698" hidden="1" spans="2:18">
      <c r="B698" s="28" t="s">
        <v>63</v>
      </c>
      <c r="C698" s="58">
        <v>45713</v>
      </c>
      <c r="D698" s="28" t="str">
        <f>VLOOKUP(B698,辅助信息!E:K,7,FALSE)</f>
        <v>JWDDCD2024102400111</v>
      </c>
      <c r="E698" s="28" t="str">
        <f>VLOOKUP(F698,辅助信息!A:B,2,FALSE)</f>
        <v>螺纹钢</v>
      </c>
      <c r="F698" s="28" t="s">
        <v>52</v>
      </c>
      <c r="G698" s="24">
        <v>30</v>
      </c>
      <c r="H698" s="24">
        <f>_xlfn._xlws.FILTER('[1]2025年已发货'!$E:$E,'[1]2025年已发货'!$F:$F&amp;'[1]2025年已发货'!$C:$C&amp;'[1]2025年已发货'!$G:$G&amp;'[1]2025年已发货'!$H:$H=C698&amp;F698&amp;I698&amp;J698,"未发货")</f>
        <v>30</v>
      </c>
      <c r="I698" s="28" t="str">
        <f>VLOOKUP(B698,辅助信息!E:I,3,FALSE)</f>
        <v>（五冶达州国道542项目-三工区路基六工段）四川省达州市达川区赵固镇水文村</v>
      </c>
      <c r="J698" s="28" t="str">
        <f>VLOOKUP(B698,辅助信息!E:I,4,FALSE)</f>
        <v>谭鹏程</v>
      </c>
      <c r="K698" s="28">
        <f>VLOOKUP(J698,辅助信息!H:I,2,FALSE)</f>
        <v>18280895666</v>
      </c>
      <c r="M698" s="79">
        <v>45714</v>
      </c>
      <c r="O698" s="49">
        <f ca="1" t="shared" si="18"/>
        <v>0</v>
      </c>
      <c r="P698" s="49">
        <f ca="1" t="shared" si="19"/>
        <v>236</v>
      </c>
      <c r="Q698" s="15" t="str">
        <f>VLOOKUP(B698,辅助信息!E:M,9,FALSE)</f>
        <v>ZTWM-CDGS-XS-2024-0181-五冶天府-国道542项目（二批次）</v>
      </c>
      <c r="R698" s="15"/>
    </row>
    <row r="699" hidden="1" spans="2:18">
      <c r="B699" s="28" t="s">
        <v>75</v>
      </c>
      <c r="C699" s="58">
        <v>45713</v>
      </c>
      <c r="D699" s="28" t="str">
        <f>VLOOKUP(B699,辅助信息!E:K,7,FALSE)</f>
        <v>JWDDCD2024102400111</v>
      </c>
      <c r="E699" s="28" t="str">
        <f>VLOOKUP(F699,辅助信息!A:B,2,FALSE)</f>
        <v>螺纹钢</v>
      </c>
      <c r="F699" s="28" t="s">
        <v>65</v>
      </c>
      <c r="G699" s="24">
        <v>30</v>
      </c>
      <c r="H699" s="24">
        <f>_xlfn._xlws.FILTER('[1]2025年已发货'!$E:$E,'[1]2025年已发货'!$F:$F&amp;'[1]2025年已发货'!$C:$C&amp;'[1]2025年已发货'!$G:$G&amp;'[1]2025年已发货'!$H:$H=C699&amp;F699&amp;I699&amp;J699,"未发货")</f>
        <v>30</v>
      </c>
      <c r="I699" s="28" t="str">
        <f>VLOOKUP(B699,辅助信息!E:I,3,FALSE)</f>
        <v>（五冶达州国道542项目-一工区桥梁一工段）四川省达州市四川省达州市达川区石桥镇武寨村</v>
      </c>
      <c r="J699" s="28" t="str">
        <f>VLOOKUP(B699,辅助信息!E:I,4,FALSE)</f>
        <v>杨勇</v>
      </c>
      <c r="K699" s="28">
        <f>VLOOKUP(J699,辅助信息!H:I,2,FALSE)</f>
        <v>18398563998</v>
      </c>
      <c r="L699" s="45" t="str">
        <f>VLOOKUP(B699,辅助信息!E:J,6,FALSE)</f>
        <v>五冶建设送货单,送货车型13米,装货前联系收货人核实到场规格,没提前告知进场规格现场不给予接收</v>
      </c>
      <c r="M699" s="79">
        <v>45716</v>
      </c>
      <c r="O699" s="49">
        <f ca="1" t="shared" si="18"/>
        <v>0</v>
      </c>
      <c r="P699" s="49">
        <f ca="1" t="shared" si="19"/>
        <v>234</v>
      </c>
      <c r="Q699" s="15" t="str">
        <f>VLOOKUP(B699,辅助信息!E:M,9,FALSE)</f>
        <v>ZTWM-CDGS-XS-2024-0181-五冶天府-国道542项目（二批次）</v>
      </c>
      <c r="R699" s="15"/>
    </row>
    <row r="700" hidden="1" spans="2:18">
      <c r="B700" s="28" t="s">
        <v>75</v>
      </c>
      <c r="C700" s="58">
        <v>45713</v>
      </c>
      <c r="D700" s="28" t="str">
        <f>VLOOKUP(B700,辅助信息!E:K,7,FALSE)</f>
        <v>JWDDCD2024102400111</v>
      </c>
      <c r="E700" s="28" t="str">
        <f>VLOOKUP(F700,辅助信息!A:B,2,FALSE)</f>
        <v>螺纹钢</v>
      </c>
      <c r="F700" s="28" t="s">
        <v>52</v>
      </c>
      <c r="G700" s="24">
        <v>30</v>
      </c>
      <c r="H700" s="24" t="str">
        <f>_xlfn._xlws.FILTER('[1]2025年已发货'!$E:$E,'[1]2025年已发货'!$F:$F&amp;'[1]2025年已发货'!$C:$C&amp;'[1]2025年已发货'!$G:$G&amp;'[1]2025年已发货'!$H:$H=C700&amp;F700&amp;I700&amp;J700,"未发货")</f>
        <v>未发货</v>
      </c>
      <c r="I700" s="28" t="str">
        <f>VLOOKUP(B700,辅助信息!E:I,3,FALSE)</f>
        <v>（五冶达州国道542项目-一工区桥梁一工段）四川省达州市四川省达州市达川区石桥镇武寨村</v>
      </c>
      <c r="J700" s="28" t="str">
        <f>VLOOKUP(B700,辅助信息!E:I,4,FALSE)</f>
        <v>杨勇</v>
      </c>
      <c r="K700" s="28">
        <f>VLOOKUP(J700,辅助信息!H:I,2,FALSE)</f>
        <v>18398563998</v>
      </c>
      <c r="M700" s="79">
        <v>45716</v>
      </c>
      <c r="O700" s="49">
        <f ca="1" t="shared" si="18"/>
        <v>0</v>
      </c>
      <c r="P700" s="49">
        <f ca="1" t="shared" si="19"/>
        <v>234</v>
      </c>
      <c r="Q700" s="15" t="str">
        <f>VLOOKUP(B700,辅助信息!E:M,9,FALSE)</f>
        <v>ZTWM-CDGS-XS-2024-0181-五冶天府-国道542项目（二批次）</v>
      </c>
      <c r="R700" s="15"/>
    </row>
    <row r="701" hidden="1" spans="2:18">
      <c r="B701" s="71" t="s">
        <v>75</v>
      </c>
      <c r="C701" s="58">
        <v>45713</v>
      </c>
      <c r="D701" s="71" t="str">
        <f>VLOOKUP(B701,辅助信息!E:K,7,FALSE)</f>
        <v>JWDDCD2024102400111</v>
      </c>
      <c r="E701" s="71" t="str">
        <f>VLOOKUP(F701,辅助信息!A:B,2,FALSE)</f>
        <v>螺纹钢</v>
      </c>
      <c r="F701" s="71" t="s">
        <v>86</v>
      </c>
      <c r="G701" s="73">
        <v>30</v>
      </c>
      <c r="H701" s="73">
        <f>_xlfn._xlws.FILTER('[1]2025年已发货'!$E:$E,'[1]2025年已发货'!$F:$F&amp;'[1]2025年已发货'!$C:$C&amp;'[1]2025年已发货'!$G:$G&amp;'[1]2025年已发货'!$H:$H=C701&amp;F701&amp;I701&amp;J701,"未发货")</f>
        <v>30</v>
      </c>
      <c r="I701" s="71" t="str">
        <f>VLOOKUP(B701,辅助信息!E:I,3,FALSE)</f>
        <v>（五冶达州国道542项目-一工区桥梁一工段）四川省达州市四川省达州市达川区石桥镇武寨村</v>
      </c>
      <c r="J701" s="71" t="str">
        <f>VLOOKUP(B701,辅助信息!E:I,4,FALSE)</f>
        <v>杨勇</v>
      </c>
      <c r="K701" s="71">
        <f>VLOOKUP(J701,辅助信息!H:I,2,FALSE)</f>
        <v>18398563998</v>
      </c>
      <c r="M701" s="79">
        <v>45716</v>
      </c>
      <c r="O701" s="49">
        <f ca="1" t="shared" si="18"/>
        <v>0</v>
      </c>
      <c r="P701" s="49">
        <f ca="1" t="shared" si="19"/>
        <v>234</v>
      </c>
      <c r="Q701" s="15" t="str">
        <f>VLOOKUP(B701,辅助信息!E:M,9,FALSE)</f>
        <v>ZTWM-CDGS-XS-2024-0181-五冶天府-国道542项目（二批次）</v>
      </c>
      <c r="R701" s="15"/>
    </row>
    <row r="702" hidden="1" spans="1:18">
      <c r="A702" s="70" t="s">
        <v>96</v>
      </c>
      <c r="B702" s="28" t="s">
        <v>43</v>
      </c>
      <c r="C702" s="58">
        <v>45713</v>
      </c>
      <c r="D702" s="28" t="str">
        <f>VLOOKUP(B702,辅助信息!E:K,7,FALSE)</f>
        <v>JWDDCD2024101600090</v>
      </c>
      <c r="E702" s="28" t="str">
        <f>VLOOKUP(F702,辅助信息!A:B,2,FALSE)</f>
        <v>盘螺</v>
      </c>
      <c r="F702" s="28" t="s">
        <v>49</v>
      </c>
      <c r="G702" s="24">
        <v>12</v>
      </c>
      <c r="H702" s="24">
        <f>_xlfn._xlws.FILTER('[1]2025年已发货'!$E:$E,'[1]2025年已发货'!$F:$F&amp;'[1]2025年已发货'!$C:$C&amp;'[1]2025年已发货'!$G:$G&amp;'[1]2025年已发货'!$H:$H=C702&amp;F702&amp;I702&amp;J702,"未发货")</f>
        <v>12</v>
      </c>
      <c r="I702" s="28" t="str">
        <f>VLOOKUP(B702,辅助信息!E:I,3,FALSE)</f>
        <v>（达州市公共卫生医疗中心项目-二标-3号楼）达州市通川区西外复兴镇公共卫生临床医疗中心项目</v>
      </c>
      <c r="J702" s="28" t="str">
        <f>VLOOKUP(B702,辅助信息!E:I,4,FALSE)</f>
        <v>黄永林</v>
      </c>
      <c r="K702" s="28">
        <f>VLOOKUP(J702,辅助信息!H:I,2,FALSE)</f>
        <v>15982487227</v>
      </c>
      <c r="L702" s="65" t="str">
        <f>VLOOKUP(B702,辅助信息!E:J,6,FALSE)</f>
        <v>提前联系到场规格,一天到场车辆不低于2车</v>
      </c>
      <c r="M702" s="79">
        <v>45714</v>
      </c>
      <c r="O702" s="49">
        <f ca="1" t="shared" si="18"/>
        <v>0</v>
      </c>
      <c r="P702" s="49">
        <f ca="1" t="shared" si="19"/>
        <v>236</v>
      </c>
      <c r="Q702" s="15"/>
      <c r="R702" s="15"/>
    </row>
    <row r="703" hidden="1" spans="1:18">
      <c r="A703" s="66"/>
      <c r="B703" s="28" t="s">
        <v>43</v>
      </c>
      <c r="C703" s="58">
        <v>45713</v>
      </c>
      <c r="D703" s="28" t="str">
        <f>VLOOKUP(B703,辅助信息!E:K,7,FALSE)</f>
        <v>JWDDCD2024101600090</v>
      </c>
      <c r="E703" s="28" t="str">
        <f>VLOOKUP(F703,辅助信息!A:B,2,FALSE)</f>
        <v>盘螺</v>
      </c>
      <c r="F703" s="28" t="s">
        <v>40</v>
      </c>
      <c r="G703" s="24">
        <v>9</v>
      </c>
      <c r="H703" s="24">
        <f>_xlfn._xlws.FILTER('[1]2025年已发货'!$E:$E,'[1]2025年已发货'!$F:$F&amp;'[1]2025年已发货'!$C:$C&amp;'[1]2025年已发货'!$G:$G&amp;'[1]2025年已发货'!$H:$H=C703&amp;F703&amp;I703&amp;J703,"未发货")</f>
        <v>9</v>
      </c>
      <c r="I703" s="28" t="str">
        <f>VLOOKUP(B703,辅助信息!E:I,3,FALSE)</f>
        <v>（达州市公共卫生医疗中心项目-二标-3号楼）达州市通川区西外复兴镇公共卫生临床医疗中心项目</v>
      </c>
      <c r="J703" s="28" t="str">
        <f>VLOOKUP(B703,辅助信息!E:I,4,FALSE)</f>
        <v>黄永林</v>
      </c>
      <c r="K703" s="28">
        <f>VLOOKUP(J703,辅助信息!H:I,2,FALSE)</f>
        <v>15982487227</v>
      </c>
      <c r="L703" s="66"/>
      <c r="M703" s="79">
        <v>45714</v>
      </c>
      <c r="O703" s="49">
        <f ca="1" t="shared" si="18"/>
        <v>0</v>
      </c>
      <c r="P703" s="49">
        <f ca="1" t="shared" si="19"/>
        <v>236</v>
      </c>
      <c r="Q703" s="15"/>
      <c r="R703" s="15"/>
    </row>
    <row r="704" hidden="1" spans="1:18">
      <c r="A704" s="66"/>
      <c r="B704" s="28" t="s">
        <v>43</v>
      </c>
      <c r="C704" s="58">
        <v>45713</v>
      </c>
      <c r="D704" s="28" t="str">
        <f>VLOOKUP(B704,辅助信息!E:K,7,FALSE)</f>
        <v>JWDDCD2024101600090</v>
      </c>
      <c r="E704" s="28" t="str">
        <f>VLOOKUP(F704,辅助信息!A:B,2,FALSE)</f>
        <v>螺纹钢</v>
      </c>
      <c r="F704" s="28" t="s">
        <v>27</v>
      </c>
      <c r="G704" s="24">
        <v>25</v>
      </c>
      <c r="H704" s="24">
        <f>_xlfn._xlws.FILTER('[1]2025年已发货'!$E:$E,'[1]2025年已发货'!$F:$F&amp;'[1]2025年已发货'!$C:$C&amp;'[1]2025年已发货'!$G:$G&amp;'[1]2025年已发货'!$H:$H=C704&amp;F704&amp;I704&amp;J704,"未发货")</f>
        <v>25</v>
      </c>
      <c r="I704" s="28" t="str">
        <f>VLOOKUP(B704,辅助信息!E:I,3,FALSE)</f>
        <v>（达州市公共卫生医疗中心项目-二标-3号楼）达州市通川区西外复兴镇公共卫生临床医疗中心项目</v>
      </c>
      <c r="J704" s="28" t="str">
        <f>VLOOKUP(B704,辅助信息!E:I,4,FALSE)</f>
        <v>黄永林</v>
      </c>
      <c r="K704" s="28">
        <f>VLOOKUP(J704,辅助信息!H:I,2,FALSE)</f>
        <v>15982487227</v>
      </c>
      <c r="L704" s="66"/>
      <c r="M704" s="79">
        <v>45714</v>
      </c>
      <c r="O704" s="49">
        <f ca="1" t="shared" si="18"/>
        <v>0</v>
      </c>
      <c r="P704" s="49">
        <f ca="1" t="shared" si="19"/>
        <v>236</v>
      </c>
      <c r="Q704" s="15"/>
      <c r="R704" s="15"/>
    </row>
    <row r="705" hidden="1" spans="1:18">
      <c r="A705" s="66"/>
      <c r="B705" s="28" t="s">
        <v>104</v>
      </c>
      <c r="C705" s="58">
        <v>45713</v>
      </c>
      <c r="D705" s="28" t="str">
        <f>VLOOKUP(B705,辅助信息!E:K,7,FALSE)</f>
        <v>JWDDCD2024101600090</v>
      </c>
      <c r="E705" s="28" t="str">
        <f>VLOOKUP(F705,辅助信息!A:B,2,FALSE)</f>
        <v>盘螺</v>
      </c>
      <c r="F705" s="28" t="s">
        <v>40</v>
      </c>
      <c r="G705" s="24">
        <v>7</v>
      </c>
      <c r="H705" s="24">
        <f>_xlfn._xlws.FILTER('[1]2025年已发货'!$E:$E,'[1]2025年已发货'!$F:$F&amp;'[1]2025年已发货'!$C:$C&amp;'[1]2025年已发货'!$G:$G&amp;'[1]2025年已发货'!$H:$H=C705&amp;F705&amp;I705&amp;J705,"未发货")</f>
        <v>7</v>
      </c>
      <c r="I705" s="28" t="str">
        <f>VLOOKUP(B705,辅助信息!E:I,3,FALSE)</f>
        <v>（达州市公共卫生医疗中心项目-二标-78号楼）达州市通川区西外复兴镇公共卫生临床医疗中心项目</v>
      </c>
      <c r="J705" s="28" t="str">
        <f>VLOOKUP(B705,辅助信息!E:I,4,FALSE)</f>
        <v>黄永林</v>
      </c>
      <c r="K705" s="28">
        <f>VLOOKUP(J705,辅助信息!H:I,2,FALSE)</f>
        <v>15982487227</v>
      </c>
      <c r="L705" s="66"/>
      <c r="M705" s="79">
        <v>45714</v>
      </c>
      <c r="O705" s="49">
        <f ca="1" t="shared" si="18"/>
        <v>0</v>
      </c>
      <c r="P705" s="49">
        <f ca="1" t="shared" si="19"/>
        <v>236</v>
      </c>
      <c r="Q705" s="15"/>
      <c r="R705" s="15"/>
    </row>
    <row r="706" hidden="1" spans="1:18">
      <c r="A706" s="66"/>
      <c r="B706" s="28" t="s">
        <v>104</v>
      </c>
      <c r="C706" s="58">
        <v>45713</v>
      </c>
      <c r="D706" s="28" t="str">
        <f>VLOOKUP(B706,辅助信息!E:K,7,FALSE)</f>
        <v>JWDDCD2024101600090</v>
      </c>
      <c r="E706" s="28" t="str">
        <f>VLOOKUP(F706,辅助信息!A:B,2,FALSE)</f>
        <v>盘螺</v>
      </c>
      <c r="F706" s="28" t="s">
        <v>41</v>
      </c>
      <c r="G706" s="24">
        <v>4</v>
      </c>
      <c r="H706" s="24">
        <f>_xlfn._xlws.FILTER('[1]2025年已发货'!$E:$E,'[1]2025年已发货'!$F:$F&amp;'[1]2025年已发货'!$C:$C&amp;'[1]2025年已发货'!$G:$G&amp;'[1]2025年已发货'!$H:$H=C706&amp;F706&amp;I706&amp;J706,"未发货")</f>
        <v>4</v>
      </c>
      <c r="I706" s="28" t="str">
        <f>VLOOKUP(B706,辅助信息!E:I,3,FALSE)</f>
        <v>（达州市公共卫生医疗中心项目-二标-78号楼）达州市通川区西外复兴镇公共卫生临床医疗中心项目</v>
      </c>
      <c r="J706" s="28" t="str">
        <f>VLOOKUP(B706,辅助信息!E:I,4,FALSE)</f>
        <v>黄永林</v>
      </c>
      <c r="K706" s="28">
        <f>VLOOKUP(J706,辅助信息!H:I,2,FALSE)</f>
        <v>15982487227</v>
      </c>
      <c r="L706" s="66"/>
      <c r="M706" s="79">
        <v>45714</v>
      </c>
      <c r="O706" s="49">
        <f ca="1" t="shared" si="18"/>
        <v>0</v>
      </c>
      <c r="P706" s="49">
        <f ca="1" t="shared" si="19"/>
        <v>236</v>
      </c>
      <c r="Q706" s="15"/>
      <c r="R706" s="15"/>
    </row>
    <row r="707" hidden="1" spans="1:18">
      <c r="A707" s="64"/>
      <c r="B707" s="28" t="s">
        <v>104</v>
      </c>
      <c r="C707" s="58">
        <v>45713</v>
      </c>
      <c r="D707" s="28" t="str">
        <f>VLOOKUP(B707,辅助信息!E:K,7,FALSE)</f>
        <v>JWDDCD2024101600090</v>
      </c>
      <c r="E707" s="28" t="str">
        <f>VLOOKUP(F707,辅助信息!A:B,2,FALSE)</f>
        <v>螺纹钢</v>
      </c>
      <c r="F707" s="28" t="s">
        <v>27</v>
      </c>
      <c r="G707" s="24">
        <v>18</v>
      </c>
      <c r="H707" s="24">
        <f>_xlfn._xlws.FILTER('[1]2025年已发货'!$E:$E,'[1]2025年已发货'!$F:$F&amp;'[1]2025年已发货'!$C:$C&amp;'[1]2025年已发货'!$G:$G&amp;'[1]2025年已发货'!$H:$H=C707&amp;F707&amp;I707&amp;J707,"未发货")</f>
        <v>18</v>
      </c>
      <c r="I707" s="28" t="str">
        <f>VLOOKUP(B707,辅助信息!E:I,3,FALSE)</f>
        <v>（达州市公共卫生医疗中心项目-二标-78号楼）达州市通川区西外复兴镇公共卫生临床医疗中心项目</v>
      </c>
      <c r="J707" s="28" t="str">
        <f>VLOOKUP(B707,辅助信息!E:I,4,FALSE)</f>
        <v>黄永林</v>
      </c>
      <c r="K707" s="28">
        <f>VLOOKUP(J707,辅助信息!H:I,2,FALSE)</f>
        <v>15982487227</v>
      </c>
      <c r="L707" s="64"/>
      <c r="M707" s="79">
        <v>45714</v>
      </c>
      <c r="O707" s="49">
        <f ca="1" t="shared" si="18"/>
        <v>0</v>
      </c>
      <c r="P707" s="49">
        <f ca="1" t="shared" si="19"/>
        <v>236</v>
      </c>
      <c r="Q707" s="15"/>
      <c r="R707" s="15"/>
    </row>
    <row r="708" hidden="1" spans="1:18">
      <c r="A708" s="86" t="s">
        <v>105</v>
      </c>
      <c r="B708" s="28" t="s">
        <v>99</v>
      </c>
      <c r="C708" s="58">
        <v>45713</v>
      </c>
      <c r="D708" s="28" t="str">
        <f>VLOOKUP(B708,辅助信息!E:K,7,FALSE)</f>
        <v>JWDDCD2025051000019</v>
      </c>
      <c r="E708" s="28" t="str">
        <f>VLOOKUP(F708,辅助信息!A:B,2,FALSE)</f>
        <v>高线</v>
      </c>
      <c r="F708" s="28" t="s">
        <v>53</v>
      </c>
      <c r="G708" s="28">
        <v>2.5</v>
      </c>
      <c r="H708" s="28">
        <f>_xlfn._xlws.FILTER('[1]2025年已发货'!$E:$E,'[1]2025年已发货'!$F:$F&amp;'[1]2025年已发货'!$C:$C&amp;'[1]2025年已发货'!$G:$G&amp;'[1]2025年已发货'!$H:$H=C708&amp;F708&amp;I708&amp;J708,"未发货")</f>
        <v>2.5</v>
      </c>
      <c r="I708" s="28" t="str">
        <f>VLOOKUP(B708,辅助信息!E:I,3,FALSE)</f>
        <v>(五冶钢构医学科学产业园建设项目房建连接线道路工程)四川省南充市顺庆区搬罾街道学府大道二段</v>
      </c>
      <c r="J708" s="28" t="str">
        <f>VLOOKUP(B708,辅助信息!E:I,4,FALSE)</f>
        <v>刘建中</v>
      </c>
      <c r="K708" s="28">
        <f>VLOOKUP(J708,辅助信息!H:I,2,FALSE)</f>
        <v>13908143055</v>
      </c>
      <c r="L708" s="49" t="s">
        <v>34</v>
      </c>
      <c r="M708" s="82">
        <v>45709</v>
      </c>
      <c r="N708" s="15"/>
      <c r="O708" s="15">
        <f ca="1" t="shared" si="18"/>
        <v>0</v>
      </c>
      <c r="P708" s="15">
        <f ca="1" t="shared" si="19"/>
        <v>241</v>
      </c>
      <c r="Q708" s="15" t="str">
        <f>VLOOKUP(B708,辅助信息!E:M,9,FALSE)</f>
        <v>ZTWM-CDGS-XS-2024-0248-五冶钢构-南充市医学院项目</v>
      </c>
      <c r="R708" s="15"/>
    </row>
    <row r="709" hidden="1" spans="1:18">
      <c r="A709" s="66"/>
      <c r="B709" s="28" t="s">
        <v>99</v>
      </c>
      <c r="C709" s="58">
        <v>45713</v>
      </c>
      <c r="D709" s="28" t="str">
        <f>VLOOKUP(B709,辅助信息!E:K,7,FALSE)</f>
        <v>JWDDCD2025051000019</v>
      </c>
      <c r="E709" s="28" t="str">
        <f>VLOOKUP(F709,辅助信息!A:B,2,FALSE)</f>
        <v>高线</v>
      </c>
      <c r="F709" s="28" t="s">
        <v>51</v>
      </c>
      <c r="G709" s="28">
        <v>2.5</v>
      </c>
      <c r="H709" s="28">
        <f>_xlfn._xlws.FILTER('[1]2025年已发货'!$E:$E,'[1]2025年已发货'!$F:$F&amp;'[1]2025年已发货'!$C:$C&amp;'[1]2025年已发货'!$G:$G&amp;'[1]2025年已发货'!$H:$H=C709&amp;F709&amp;I709&amp;J709,"未发货")</f>
        <v>2.5</v>
      </c>
      <c r="I709" s="28" t="str">
        <f>VLOOKUP(B709,辅助信息!E:I,3,FALSE)</f>
        <v>(五冶钢构医学科学产业园建设项目房建连接线道路工程)四川省南充市顺庆区搬罾街道学府大道二段</v>
      </c>
      <c r="J709" s="28" t="str">
        <f>VLOOKUP(B709,辅助信息!E:I,4,FALSE)</f>
        <v>刘建中</v>
      </c>
      <c r="K709" s="28">
        <f>VLOOKUP(J709,辅助信息!H:I,2,FALSE)</f>
        <v>13908143055</v>
      </c>
      <c r="L709" s="15"/>
      <c r="M709" s="82">
        <v>45709</v>
      </c>
      <c r="N709" s="15"/>
      <c r="O709" s="15">
        <f ca="1" t="shared" si="18"/>
        <v>0</v>
      </c>
      <c r="P709" s="15">
        <f ca="1" t="shared" si="19"/>
        <v>241</v>
      </c>
      <c r="Q709" s="15" t="str">
        <f>VLOOKUP(B709,辅助信息!E:M,9,FALSE)</f>
        <v>ZTWM-CDGS-XS-2024-0248-五冶钢构-南充市医学院项目</v>
      </c>
      <c r="R709" s="15"/>
    </row>
    <row r="710" hidden="1" spans="1:18">
      <c r="A710" s="66"/>
      <c r="B710" s="28" t="s">
        <v>99</v>
      </c>
      <c r="C710" s="58">
        <v>45713</v>
      </c>
      <c r="D710" s="28" t="str">
        <f>VLOOKUP(B710,辅助信息!E:K,7,FALSE)</f>
        <v>JWDDCD2025051000019</v>
      </c>
      <c r="E710" s="28" t="str">
        <f>VLOOKUP(F710,辅助信息!A:B,2,FALSE)</f>
        <v>螺纹钢</v>
      </c>
      <c r="F710" s="28" t="s">
        <v>27</v>
      </c>
      <c r="G710" s="28">
        <v>17</v>
      </c>
      <c r="H710" s="28">
        <f>_xlfn._xlws.FILTER('[1]2025年已发货'!$E:$E,'[1]2025年已发货'!$F:$F&amp;'[1]2025年已发货'!$C:$C&amp;'[1]2025年已发货'!$G:$G&amp;'[1]2025年已发货'!$H:$H=C710&amp;F710&amp;I710&amp;J710,"未发货")</f>
        <v>18</v>
      </c>
      <c r="I710" s="28" t="str">
        <f>VLOOKUP(B710,辅助信息!E:I,3,FALSE)</f>
        <v>(五冶钢构医学科学产业园建设项目房建连接线道路工程)四川省南充市顺庆区搬罾街道学府大道二段</v>
      </c>
      <c r="J710" s="28" t="str">
        <f>VLOOKUP(B710,辅助信息!E:I,4,FALSE)</f>
        <v>刘建中</v>
      </c>
      <c r="K710" s="28">
        <f>VLOOKUP(J710,辅助信息!H:I,2,FALSE)</f>
        <v>13908143055</v>
      </c>
      <c r="L710" s="15"/>
      <c r="M710" s="82">
        <v>45709</v>
      </c>
      <c r="N710" s="15"/>
      <c r="O710" s="15">
        <f ca="1" t="shared" si="18"/>
        <v>0</v>
      </c>
      <c r="P710" s="15">
        <f ca="1" t="shared" si="19"/>
        <v>241</v>
      </c>
      <c r="Q710" s="15" t="str">
        <f>VLOOKUP(B710,辅助信息!E:M,9,FALSE)</f>
        <v>ZTWM-CDGS-XS-2024-0248-五冶钢构-南充市医学院项目</v>
      </c>
      <c r="R710" s="15"/>
    </row>
    <row r="711" hidden="1" spans="1:18">
      <c r="A711" s="66"/>
      <c r="B711" s="28" t="s">
        <v>99</v>
      </c>
      <c r="C711" s="58">
        <v>45713</v>
      </c>
      <c r="D711" s="28" t="str">
        <f>VLOOKUP(B711,辅助信息!E:K,7,FALSE)</f>
        <v>JWDDCD2025051000019</v>
      </c>
      <c r="E711" s="28" t="str">
        <f>VLOOKUP(F711,辅助信息!A:B,2,FALSE)</f>
        <v>螺纹钢</v>
      </c>
      <c r="F711" s="28" t="s">
        <v>19</v>
      </c>
      <c r="G711" s="28">
        <v>10</v>
      </c>
      <c r="H711" s="28">
        <f>_xlfn._xlws.FILTER('[1]2025年已发货'!$E:$E,'[1]2025年已发货'!$F:$F&amp;'[1]2025年已发货'!$C:$C&amp;'[1]2025年已发货'!$G:$G&amp;'[1]2025年已发货'!$H:$H=C711&amp;F711&amp;I711&amp;J711,"未发货")</f>
        <v>9</v>
      </c>
      <c r="I711" s="28" t="str">
        <f>VLOOKUP(B711,辅助信息!E:I,3,FALSE)</f>
        <v>(五冶钢构医学科学产业园建设项目房建连接线道路工程)四川省南充市顺庆区搬罾街道学府大道二段</v>
      </c>
      <c r="J711" s="28" t="str">
        <f>VLOOKUP(B711,辅助信息!E:I,4,FALSE)</f>
        <v>刘建中</v>
      </c>
      <c r="K711" s="28">
        <f>VLOOKUP(J711,辅助信息!H:I,2,FALSE)</f>
        <v>13908143055</v>
      </c>
      <c r="L711" s="15"/>
      <c r="M711" s="82">
        <v>45709</v>
      </c>
      <c r="N711" s="15"/>
      <c r="O711" s="15">
        <f ca="1" t="shared" si="18"/>
        <v>0</v>
      </c>
      <c r="P711" s="15">
        <f ca="1" t="shared" si="19"/>
        <v>241</v>
      </c>
      <c r="Q711" s="15" t="str">
        <f>VLOOKUP(B711,辅助信息!E:M,9,FALSE)</f>
        <v>ZTWM-CDGS-XS-2024-0248-五冶钢构-南充市医学院项目</v>
      </c>
      <c r="R711" s="15"/>
    </row>
    <row r="712" hidden="1" spans="1:18">
      <c r="A712" s="64"/>
      <c r="B712" s="28" t="s">
        <v>99</v>
      </c>
      <c r="C712" s="58">
        <v>45713</v>
      </c>
      <c r="D712" s="28" t="str">
        <f>VLOOKUP(B712,辅助信息!E:K,7,FALSE)</f>
        <v>JWDDCD2025051000019</v>
      </c>
      <c r="E712" s="28" t="str">
        <f>VLOOKUP(F712,辅助信息!A:B,2,FALSE)</f>
        <v>螺纹钢</v>
      </c>
      <c r="F712" s="28" t="s">
        <v>32</v>
      </c>
      <c r="G712" s="28">
        <v>3</v>
      </c>
      <c r="H712" s="28">
        <f>_xlfn._xlws.FILTER('[1]2025年已发货'!$E:$E,'[1]2025年已发货'!$F:$F&amp;'[1]2025年已发货'!$C:$C&amp;'[1]2025年已发货'!$G:$G&amp;'[1]2025年已发货'!$H:$H=C712&amp;F712&amp;I712&amp;J712,"未发货")</f>
        <v>3</v>
      </c>
      <c r="I712" s="28" t="str">
        <f>VLOOKUP(B712,辅助信息!E:I,3,FALSE)</f>
        <v>(五冶钢构医学科学产业园建设项目房建连接线道路工程)四川省南充市顺庆区搬罾街道学府大道二段</v>
      </c>
      <c r="J712" s="28" t="str">
        <f>VLOOKUP(B712,辅助信息!E:I,4,FALSE)</f>
        <v>刘建中</v>
      </c>
      <c r="K712" s="28">
        <f>VLOOKUP(J712,辅助信息!H:I,2,FALSE)</f>
        <v>13908143055</v>
      </c>
      <c r="L712" s="15"/>
      <c r="M712" s="82">
        <v>45709</v>
      </c>
      <c r="N712" s="15"/>
      <c r="O712" s="15">
        <f ca="1" t="shared" si="18"/>
        <v>0</v>
      </c>
      <c r="P712" s="15">
        <f ca="1" t="shared" si="19"/>
        <v>241</v>
      </c>
      <c r="Q712" s="15" t="str">
        <f>VLOOKUP(B712,辅助信息!E:M,9,FALSE)</f>
        <v>ZTWM-CDGS-XS-2024-0248-五冶钢构-南充市医学院项目</v>
      </c>
      <c r="R712" s="15"/>
    </row>
    <row r="713" hidden="1" spans="2:18">
      <c r="B713" s="28" t="s">
        <v>79</v>
      </c>
      <c r="C713" s="58">
        <v>45713</v>
      </c>
      <c r="D713" s="28" t="str">
        <f>VLOOKUP(B713,辅助信息!E:K,7,FALSE)</f>
        <v>JWDDCD2024102400111</v>
      </c>
      <c r="E713" s="28" t="str">
        <f>VLOOKUP(F713,辅助信息!A:B,2,FALSE)</f>
        <v>盘螺</v>
      </c>
      <c r="F713" s="28" t="s">
        <v>40</v>
      </c>
      <c r="G713" s="24">
        <v>2</v>
      </c>
      <c r="H713" s="28">
        <f>_xlfn._xlws.FILTER('[1]2025年已发货'!$E:$E,'[1]2025年已发货'!$F:$F&amp;'[1]2025年已发货'!$C:$C&amp;'[1]2025年已发货'!$G:$G&amp;'[1]2025年已发货'!$H:$H=C713&amp;F713&amp;I713&amp;J713,"未发货")</f>
        <v>2.5</v>
      </c>
      <c r="I713" s="28" t="str">
        <f>VLOOKUP(B713,辅助信息!E:I,3,FALSE)</f>
        <v>（五冶达州国道542项目-养护工区）四川省达州市达川区管村镇油房村</v>
      </c>
      <c r="J713" s="28" t="str">
        <f>VLOOKUP(B713,辅助信息!E:I,4,FALSE)</f>
        <v>侯自强</v>
      </c>
      <c r="K713" s="28">
        <f>VLOOKUP(J713,辅助信息!H:I,2,FALSE)</f>
        <v>13281725223</v>
      </c>
      <c r="L713" s="45" t="str">
        <f>VLOOKUP(B713,辅助信息!E:J,6,FALSE)</f>
        <v>五冶建设送货单,送货车型9.6米,装货前联系收货人核实到场规格,没提前告知进场规格现场不给予接收</v>
      </c>
      <c r="M713" s="45"/>
      <c r="N713" s="45"/>
      <c r="O713" s="45"/>
      <c r="P713" s="45"/>
      <c r="Q713" s="15"/>
      <c r="R713" s="15"/>
    </row>
    <row r="714" hidden="1" spans="2:18">
      <c r="B714" s="28" t="s">
        <v>79</v>
      </c>
      <c r="C714" s="58">
        <v>45713</v>
      </c>
      <c r="D714" s="28" t="str">
        <f>VLOOKUP(B714,辅助信息!E:K,7,FALSE)</f>
        <v>JWDDCD2024102400111</v>
      </c>
      <c r="E714" s="28" t="str">
        <f>VLOOKUP(F714,辅助信息!A:B,2,FALSE)</f>
        <v>螺纹钢</v>
      </c>
      <c r="F714" s="28" t="s">
        <v>27</v>
      </c>
      <c r="G714" s="24">
        <v>3</v>
      </c>
      <c r="H714" s="28">
        <f>_xlfn._xlws.FILTER('[1]2025年已发货'!$E:$E,'[1]2025年已发货'!$F:$F&amp;'[1]2025年已发货'!$C:$C&amp;'[1]2025年已发货'!$G:$G&amp;'[1]2025年已发货'!$H:$H=C714&amp;F714&amp;I714&amp;J714,"未发货")</f>
        <v>3</v>
      </c>
      <c r="I714" s="28" t="str">
        <f>VLOOKUP(B714,辅助信息!E:I,3,FALSE)</f>
        <v>（五冶达州国道542项目-养护工区）四川省达州市达川区管村镇油房村</v>
      </c>
      <c r="J714" s="28" t="str">
        <f>VLOOKUP(B714,辅助信息!E:I,4,FALSE)</f>
        <v>侯自强</v>
      </c>
      <c r="K714" s="28">
        <f>VLOOKUP(J714,辅助信息!H:I,2,FALSE)</f>
        <v>13281725223</v>
      </c>
      <c r="M714" s="45"/>
      <c r="N714" s="45"/>
      <c r="O714" s="45"/>
      <c r="P714" s="45"/>
      <c r="Q714" s="15"/>
      <c r="R714" s="15"/>
    </row>
    <row r="715" hidden="1" spans="2:18">
      <c r="B715" s="28" t="s">
        <v>79</v>
      </c>
      <c r="C715" s="58">
        <v>45713</v>
      </c>
      <c r="D715" s="28" t="str">
        <f>VLOOKUP(B715,辅助信息!E:K,7,FALSE)</f>
        <v>JWDDCD2024102400111</v>
      </c>
      <c r="E715" s="28" t="str">
        <f>VLOOKUP(F715,辅助信息!A:B,2,FALSE)</f>
        <v>螺纹钢</v>
      </c>
      <c r="F715" s="28" t="s">
        <v>32</v>
      </c>
      <c r="G715" s="24">
        <v>91</v>
      </c>
      <c r="H715" s="28">
        <f>_xlfn._xlws.FILTER('[1]2025年已发货'!$E:$E,'[1]2025年已发货'!$F:$F&amp;'[1]2025年已发货'!$C:$C&amp;'[1]2025年已发货'!$G:$G&amp;'[1]2025年已发货'!$H:$H=C715&amp;F715&amp;I715&amp;J715,"未发货")</f>
        <v>90</v>
      </c>
      <c r="I715" s="28" t="str">
        <f>VLOOKUP(B715,辅助信息!E:I,3,FALSE)</f>
        <v>（五冶达州国道542项目-养护工区）四川省达州市达川区管村镇油房村</v>
      </c>
      <c r="J715" s="28" t="str">
        <f>VLOOKUP(B715,辅助信息!E:I,4,FALSE)</f>
        <v>侯自强</v>
      </c>
      <c r="K715" s="28">
        <f>VLOOKUP(J715,辅助信息!H:I,2,FALSE)</f>
        <v>13281725223</v>
      </c>
      <c r="M715" s="45"/>
      <c r="N715" s="45"/>
      <c r="O715" s="45"/>
      <c r="P715" s="45"/>
      <c r="Q715" s="15"/>
      <c r="R715" s="15"/>
    </row>
    <row r="716" hidden="1" spans="2:18">
      <c r="B716" s="28" t="s">
        <v>79</v>
      </c>
      <c r="C716" s="58">
        <v>45713</v>
      </c>
      <c r="D716" s="28" t="str">
        <f>VLOOKUP(B716,辅助信息!E:K,7,FALSE)</f>
        <v>JWDDCD2024102400111</v>
      </c>
      <c r="E716" s="28" t="str">
        <f>VLOOKUP(F716,辅助信息!A:B,2,FALSE)</f>
        <v>螺纹钢</v>
      </c>
      <c r="F716" s="28" t="s">
        <v>33</v>
      </c>
      <c r="G716" s="24">
        <v>22</v>
      </c>
      <c r="H716" s="28">
        <f>_xlfn._xlws.FILTER('[1]2025年已发货'!$E:$E,'[1]2025年已发货'!$F:$F&amp;'[1]2025年已发货'!$C:$C&amp;'[1]2025年已发货'!$G:$G&amp;'[1]2025年已发货'!$H:$H=C716&amp;F716&amp;I716&amp;J716,"未发货")</f>
        <v>21</v>
      </c>
      <c r="I716" s="28" t="str">
        <f>VLOOKUP(B716,辅助信息!E:I,3,FALSE)</f>
        <v>（五冶达州国道542项目-养护工区）四川省达州市达川区管村镇油房村</v>
      </c>
      <c r="J716" s="28" t="str">
        <f>VLOOKUP(B716,辅助信息!E:I,4,FALSE)</f>
        <v>侯自强</v>
      </c>
      <c r="K716" s="28">
        <f>VLOOKUP(J716,辅助信息!H:I,2,FALSE)</f>
        <v>13281725223</v>
      </c>
      <c r="M716" s="45"/>
      <c r="N716" s="45"/>
      <c r="O716" s="45"/>
      <c r="P716" s="45"/>
      <c r="Q716" s="15"/>
      <c r="R716" s="15"/>
    </row>
    <row r="717" hidden="1" spans="2:18">
      <c r="B717" s="71" t="s">
        <v>79</v>
      </c>
      <c r="C717" s="72">
        <v>45713</v>
      </c>
      <c r="D717" s="71" t="str">
        <f>VLOOKUP(B717,辅助信息!E:K,7,FALSE)</f>
        <v>JWDDCD2024102400111</v>
      </c>
      <c r="E717" s="71" t="str">
        <f>VLOOKUP(F717,辅助信息!A:B,2,FALSE)</f>
        <v>螺纹钢</v>
      </c>
      <c r="F717" s="71" t="s">
        <v>18</v>
      </c>
      <c r="G717" s="73">
        <v>45</v>
      </c>
      <c r="H717" s="71">
        <f>_xlfn._xlws.FILTER('[1]2025年已发货'!$E:$E,'[1]2025年已发货'!$F:$F&amp;'[1]2025年已发货'!$C:$C&amp;'[1]2025年已发货'!$G:$G&amp;'[1]2025年已发货'!$H:$H=C717&amp;F717&amp;I717&amp;J717,"未发货")</f>
        <v>45</v>
      </c>
      <c r="I717" s="71" t="str">
        <f>VLOOKUP(B717,辅助信息!E:I,3,FALSE)</f>
        <v>（五冶达州国道542项目-养护工区）四川省达州市达川区管村镇油房村</v>
      </c>
      <c r="J717" s="71" t="str">
        <f>VLOOKUP(B717,辅助信息!E:I,4,FALSE)</f>
        <v>侯自强</v>
      </c>
      <c r="K717" s="71">
        <f>VLOOKUP(J717,辅助信息!H:I,2,FALSE)</f>
        <v>13281725223</v>
      </c>
      <c r="M717" s="45"/>
      <c r="N717" s="45"/>
      <c r="O717" s="45"/>
      <c r="P717" s="45"/>
      <c r="Q717" s="15"/>
      <c r="R717" s="15"/>
    </row>
    <row r="718" hidden="1" spans="2:18">
      <c r="B718" s="28" t="s">
        <v>75</v>
      </c>
      <c r="C718" s="58">
        <v>45714</v>
      </c>
      <c r="D718" s="28" t="str">
        <f>VLOOKUP(B718,辅助信息!E:K,7,FALSE)</f>
        <v>JWDDCD2024102400111</v>
      </c>
      <c r="E718" s="28" t="str">
        <f>VLOOKUP(F718,辅助信息!A:B,2,FALSE)</f>
        <v>螺纹钢</v>
      </c>
      <c r="F718" s="28" t="s">
        <v>52</v>
      </c>
      <c r="G718" s="24">
        <v>35</v>
      </c>
      <c r="H718" s="24" t="str">
        <f>_xlfn._xlws.FILTER('[1]2025年已发货'!$E:$E,'[1]2025年已发货'!$F:$F&amp;'[1]2025年已发货'!$C:$C&amp;'[1]2025年已发货'!$G:$G&amp;'[1]2025年已发货'!$H:$H=C718&amp;F718&amp;I718&amp;J718,"未发货")</f>
        <v>未发货</v>
      </c>
      <c r="I718" s="28" t="str">
        <f>VLOOKUP(B718,辅助信息!E:I,3,FALSE)</f>
        <v>（五冶达州国道542项目-一工区桥梁一工段）四川省达州市四川省达州市达川区石桥镇武寨村</v>
      </c>
      <c r="J718" s="28" t="str">
        <f>VLOOKUP(B718,辅助信息!E:I,4,FALSE)</f>
        <v>杨勇</v>
      </c>
      <c r="K718" s="28">
        <f>VLOOKUP(J718,辅助信息!H:I,2,FALSE)</f>
        <v>18398563998</v>
      </c>
      <c r="L718" s="65"/>
      <c r="M718" s="87">
        <v>45716</v>
      </c>
      <c r="N718" s="45"/>
      <c r="O718" s="45">
        <f ca="1" t="shared" ref="O718:O781" si="20">IF(OR(M718="",N718&lt;&gt;""),"",MAX(M718-TODAY(),0))</f>
        <v>0</v>
      </c>
      <c r="P718" s="45">
        <f ca="1" t="shared" ref="P718:P781" si="21">IF(M718="","",IF(N718&lt;&gt;"",MAX(N718-M718,0),IF(TODAY()&gt;M718,TODAY()-M718,0)))</f>
        <v>234</v>
      </c>
      <c r="Q718" s="15" t="str">
        <f>VLOOKUP(B718,辅助信息!E:M,9,FALSE)</f>
        <v>ZTWM-CDGS-XS-2024-0181-五冶天府-国道542项目（二批次）</v>
      </c>
      <c r="R718" s="15"/>
    </row>
    <row r="719" hidden="1" spans="2:18">
      <c r="B719" s="28" t="s">
        <v>106</v>
      </c>
      <c r="C719" s="58">
        <v>45714</v>
      </c>
      <c r="D719" s="28" t="str">
        <f>VLOOKUP(B719,辅助信息!E:K,7,FALSE)</f>
        <v>JWDDCD2024101600133</v>
      </c>
      <c r="E719" s="28" t="str">
        <f>VLOOKUP(F719,辅助信息!A:B,2,FALSE)</f>
        <v>螺纹钢</v>
      </c>
      <c r="F719" s="28" t="s">
        <v>27</v>
      </c>
      <c r="G719" s="24">
        <v>3</v>
      </c>
      <c r="H719" s="24">
        <f>_xlfn._xlws.FILTER('[1]2025年已发货'!$E:$E,'[1]2025年已发货'!$F:$F&amp;'[1]2025年已发货'!$C:$C&amp;'[1]2025年已发货'!$G:$G&amp;'[1]2025年已发货'!$H:$H=C719&amp;F719&amp;I719&amp;J719,"未发货")</f>
        <v>3</v>
      </c>
      <c r="I719" s="28" t="str">
        <f>VLOOKUP(B719,辅助信息!E:I,3,FALSE)</f>
        <v>（五冶钢构宜宾高县月江镇建设项目）  四川省宜宾市高县月江镇刚记超市斜对面(还阳组团沪碳二期项目)</v>
      </c>
      <c r="J719" s="28" t="str">
        <f>VLOOKUP(B719,辅助信息!E:I,4,FALSE)</f>
        <v>张朝亮</v>
      </c>
      <c r="K719" s="28">
        <f>VLOOKUP(J719,辅助信息!H:I,2,FALSE)</f>
        <v>15228205853</v>
      </c>
      <c r="L719" s="65" t="str">
        <f>VLOOKUP(B719,辅助信息!E:J,6,FALSE)</f>
        <v>提前联系到场规格</v>
      </c>
      <c r="M719" s="87">
        <v>45716</v>
      </c>
      <c r="N719" s="45"/>
      <c r="O719" s="45">
        <f ca="1" t="shared" si="20"/>
        <v>0</v>
      </c>
      <c r="P719" s="45">
        <f ca="1" t="shared" si="21"/>
        <v>234</v>
      </c>
      <c r="Q719" s="15" t="str">
        <f>VLOOKUP(B719,辅助信息!E:M,9,FALSE)</f>
        <v>ZTWM-CDGS-XS-2024-0169-中冶西部钢构-宜宾市南溪区幸福路东路,高县月江镇建设项目</v>
      </c>
      <c r="R719" s="15"/>
    </row>
    <row r="720" hidden="1" spans="2:18">
      <c r="B720" s="28" t="s">
        <v>106</v>
      </c>
      <c r="C720" s="58">
        <v>45714</v>
      </c>
      <c r="D720" s="28" t="str">
        <f>VLOOKUP(B720,辅助信息!E:K,7,FALSE)</f>
        <v>JWDDCD2024101600133</v>
      </c>
      <c r="E720" s="28" t="str">
        <f>VLOOKUP(F720,辅助信息!A:B,2,FALSE)</f>
        <v>螺纹钢</v>
      </c>
      <c r="F720" s="28" t="s">
        <v>19</v>
      </c>
      <c r="G720" s="24">
        <v>3</v>
      </c>
      <c r="H720" s="24">
        <f>_xlfn._xlws.FILTER('[1]2025年已发货'!$E:$E,'[1]2025年已发货'!$F:$F&amp;'[1]2025年已发货'!$C:$C&amp;'[1]2025年已发货'!$G:$G&amp;'[1]2025年已发货'!$H:$H=C720&amp;F720&amp;I720&amp;J720,"未发货")</f>
        <v>3</v>
      </c>
      <c r="I720" s="28" t="str">
        <f>VLOOKUP(B720,辅助信息!E:I,3,FALSE)</f>
        <v>（五冶钢构宜宾高县月江镇建设项目）  四川省宜宾市高县月江镇刚记超市斜对面(还阳组团沪碳二期项目)</v>
      </c>
      <c r="J720" s="28" t="str">
        <f>VLOOKUP(B720,辅助信息!E:I,4,FALSE)</f>
        <v>张朝亮</v>
      </c>
      <c r="K720" s="28">
        <f>VLOOKUP(J720,辅助信息!H:I,2,FALSE)</f>
        <v>15228205853</v>
      </c>
      <c r="L720" s="66"/>
      <c r="M720" s="87">
        <v>45716</v>
      </c>
      <c r="N720" s="45"/>
      <c r="O720" s="45">
        <f ca="1" t="shared" si="20"/>
        <v>0</v>
      </c>
      <c r="P720" s="45">
        <f ca="1" t="shared" si="21"/>
        <v>234</v>
      </c>
      <c r="Q720" s="15" t="str">
        <f>VLOOKUP(B720,辅助信息!E:M,9,FALSE)</f>
        <v>ZTWM-CDGS-XS-2024-0169-中冶西部钢构-宜宾市南溪区幸福路东路,高县月江镇建设项目</v>
      </c>
      <c r="R720" s="15"/>
    </row>
    <row r="721" hidden="1" spans="2:18">
      <c r="B721" s="28" t="s">
        <v>106</v>
      </c>
      <c r="C721" s="58">
        <v>45714</v>
      </c>
      <c r="D721" s="28" t="str">
        <f>VLOOKUP(B721,辅助信息!E:K,7,FALSE)</f>
        <v>JWDDCD2024101600133</v>
      </c>
      <c r="E721" s="28" t="str">
        <f>VLOOKUP(F721,辅助信息!A:B,2,FALSE)</f>
        <v>螺纹钢</v>
      </c>
      <c r="F721" s="28" t="s">
        <v>32</v>
      </c>
      <c r="G721" s="24">
        <v>3</v>
      </c>
      <c r="H721" s="24">
        <f>_xlfn._xlws.FILTER('[1]2025年已发货'!$E:$E,'[1]2025年已发货'!$F:$F&amp;'[1]2025年已发货'!$C:$C&amp;'[1]2025年已发货'!$G:$G&amp;'[1]2025年已发货'!$H:$H=C721&amp;F721&amp;I721&amp;J721,"未发货")</f>
        <v>3</v>
      </c>
      <c r="I721" s="28" t="str">
        <f>VLOOKUP(B721,辅助信息!E:I,3,FALSE)</f>
        <v>（五冶钢构宜宾高县月江镇建设项目）  四川省宜宾市高县月江镇刚记超市斜对面(还阳组团沪碳二期项目)</v>
      </c>
      <c r="J721" s="28" t="str">
        <f>VLOOKUP(B721,辅助信息!E:I,4,FALSE)</f>
        <v>张朝亮</v>
      </c>
      <c r="K721" s="28">
        <f>VLOOKUP(J721,辅助信息!H:I,2,FALSE)</f>
        <v>15228205853</v>
      </c>
      <c r="L721" s="66"/>
      <c r="M721" s="87">
        <v>45716</v>
      </c>
      <c r="N721" s="45"/>
      <c r="O721" s="45">
        <f ca="1" t="shared" si="20"/>
        <v>0</v>
      </c>
      <c r="P721" s="45">
        <f ca="1" t="shared" si="21"/>
        <v>234</v>
      </c>
      <c r="Q721" s="15" t="str">
        <f>VLOOKUP(B721,辅助信息!E:M,9,FALSE)</f>
        <v>ZTWM-CDGS-XS-2024-0169-中冶西部钢构-宜宾市南溪区幸福路东路,高县月江镇建设项目</v>
      </c>
      <c r="R721" s="15"/>
    </row>
    <row r="722" hidden="1" spans="2:18">
      <c r="B722" s="28" t="s">
        <v>106</v>
      </c>
      <c r="C722" s="58">
        <v>45714</v>
      </c>
      <c r="D722" s="28" t="str">
        <f>VLOOKUP(B722,辅助信息!E:K,7,FALSE)</f>
        <v>JWDDCD2024101600133</v>
      </c>
      <c r="E722" s="28" t="str">
        <f>VLOOKUP(F722,辅助信息!A:B,2,FALSE)</f>
        <v>螺纹钢</v>
      </c>
      <c r="F722" s="28" t="s">
        <v>30</v>
      </c>
      <c r="G722" s="24">
        <v>3</v>
      </c>
      <c r="H722" s="24">
        <f>_xlfn._xlws.FILTER('[1]2025年已发货'!$E:$E,'[1]2025年已发货'!$F:$F&amp;'[1]2025年已发货'!$C:$C&amp;'[1]2025年已发货'!$G:$G&amp;'[1]2025年已发货'!$H:$H=C722&amp;F722&amp;I722&amp;J722,"未发货")</f>
        <v>3</v>
      </c>
      <c r="I722" s="28" t="str">
        <f>VLOOKUP(B722,辅助信息!E:I,3,FALSE)</f>
        <v>（五冶钢构宜宾高县月江镇建设项目）  四川省宜宾市高县月江镇刚记超市斜对面(还阳组团沪碳二期项目)</v>
      </c>
      <c r="J722" s="28" t="str">
        <f>VLOOKUP(B722,辅助信息!E:I,4,FALSE)</f>
        <v>张朝亮</v>
      </c>
      <c r="K722" s="28">
        <f>VLOOKUP(J722,辅助信息!H:I,2,FALSE)</f>
        <v>15228205853</v>
      </c>
      <c r="L722" s="66"/>
      <c r="M722" s="87">
        <v>45716</v>
      </c>
      <c r="N722" s="45"/>
      <c r="O722" s="45">
        <f ca="1" t="shared" si="20"/>
        <v>0</v>
      </c>
      <c r="P722" s="45">
        <f ca="1" t="shared" si="21"/>
        <v>234</v>
      </c>
      <c r="Q722" s="15" t="str">
        <f>VLOOKUP(B722,辅助信息!E:M,9,FALSE)</f>
        <v>ZTWM-CDGS-XS-2024-0169-中冶西部钢构-宜宾市南溪区幸福路东路,高县月江镇建设项目</v>
      </c>
      <c r="R722" s="15"/>
    </row>
    <row r="723" hidden="1" spans="2:18">
      <c r="B723" s="28" t="s">
        <v>106</v>
      </c>
      <c r="C723" s="58">
        <v>45714</v>
      </c>
      <c r="D723" s="28" t="str">
        <f>VLOOKUP(B723,辅助信息!E:K,7,FALSE)</f>
        <v>JWDDCD2024101600133</v>
      </c>
      <c r="E723" s="28" t="str">
        <f>VLOOKUP(F723,辅助信息!A:B,2,FALSE)</f>
        <v>螺纹钢</v>
      </c>
      <c r="F723" s="28" t="s">
        <v>33</v>
      </c>
      <c r="G723" s="24">
        <v>12</v>
      </c>
      <c r="H723" s="24">
        <f>_xlfn._xlws.FILTER('[1]2025年已发货'!$E:$E,'[1]2025年已发货'!$F:$F&amp;'[1]2025年已发货'!$C:$C&amp;'[1]2025年已发货'!$G:$G&amp;'[1]2025年已发货'!$H:$H=C723&amp;F723&amp;I723&amp;J723,"未发货")</f>
        <v>12</v>
      </c>
      <c r="I723" s="28" t="str">
        <f>VLOOKUP(B723,辅助信息!E:I,3,FALSE)</f>
        <v>（五冶钢构宜宾高县月江镇建设项目）  四川省宜宾市高县月江镇刚记超市斜对面(还阳组团沪碳二期项目)</v>
      </c>
      <c r="J723" s="28" t="str">
        <f>VLOOKUP(B723,辅助信息!E:I,4,FALSE)</f>
        <v>张朝亮</v>
      </c>
      <c r="K723" s="28">
        <f>VLOOKUP(J723,辅助信息!H:I,2,FALSE)</f>
        <v>15228205853</v>
      </c>
      <c r="L723" s="66"/>
      <c r="M723" s="87">
        <v>45716</v>
      </c>
      <c r="N723" s="45"/>
      <c r="O723" s="45">
        <f ca="1" t="shared" si="20"/>
        <v>0</v>
      </c>
      <c r="P723" s="45">
        <f ca="1" t="shared" si="21"/>
        <v>234</v>
      </c>
      <c r="Q723" s="15" t="str">
        <f>VLOOKUP(B723,辅助信息!E:M,9,FALSE)</f>
        <v>ZTWM-CDGS-XS-2024-0169-中冶西部钢构-宜宾市南溪区幸福路东路,高县月江镇建设项目</v>
      </c>
      <c r="R723" s="15"/>
    </row>
    <row r="724" hidden="1" spans="2:18">
      <c r="B724" s="28" t="s">
        <v>106</v>
      </c>
      <c r="C724" s="58">
        <v>45714</v>
      </c>
      <c r="D724" s="28" t="str">
        <f>VLOOKUP(B724,辅助信息!E:K,7,FALSE)</f>
        <v>JWDDCD2024101600133</v>
      </c>
      <c r="E724" s="28" t="str">
        <f>VLOOKUP(F724,辅助信息!A:B,2,FALSE)</f>
        <v>螺纹钢</v>
      </c>
      <c r="F724" s="28" t="s">
        <v>28</v>
      </c>
      <c r="G724" s="24">
        <v>6</v>
      </c>
      <c r="H724" s="24">
        <f>_xlfn._xlws.FILTER('[1]2025年已发货'!$E:$E,'[1]2025年已发货'!$F:$F&amp;'[1]2025年已发货'!$C:$C&amp;'[1]2025年已发货'!$G:$G&amp;'[1]2025年已发货'!$H:$H=C724&amp;F724&amp;I724&amp;J724,"未发货")</f>
        <v>6</v>
      </c>
      <c r="I724" s="28" t="str">
        <f>VLOOKUP(B724,辅助信息!E:I,3,FALSE)</f>
        <v>（五冶钢构宜宾高县月江镇建设项目）  四川省宜宾市高县月江镇刚记超市斜对面(还阳组团沪碳二期项目)</v>
      </c>
      <c r="J724" s="28" t="str">
        <f>VLOOKUP(B724,辅助信息!E:I,4,FALSE)</f>
        <v>张朝亮</v>
      </c>
      <c r="K724" s="28">
        <f>VLOOKUP(J724,辅助信息!H:I,2,FALSE)</f>
        <v>15228205853</v>
      </c>
      <c r="L724" s="66"/>
      <c r="M724" s="87">
        <v>45716</v>
      </c>
      <c r="N724" s="45"/>
      <c r="O724" s="45">
        <f ca="1" t="shared" si="20"/>
        <v>0</v>
      </c>
      <c r="P724" s="45">
        <f ca="1" t="shared" si="21"/>
        <v>234</v>
      </c>
      <c r="Q724" s="15" t="str">
        <f>VLOOKUP(B724,辅助信息!E:M,9,FALSE)</f>
        <v>ZTWM-CDGS-XS-2024-0169-中冶西部钢构-宜宾市南溪区幸福路东路,高县月江镇建设项目</v>
      </c>
      <c r="R724" s="15"/>
    </row>
    <row r="725" hidden="1" spans="2:18">
      <c r="B725" s="28" t="s">
        <v>106</v>
      </c>
      <c r="C725" s="58">
        <v>45714</v>
      </c>
      <c r="D725" s="28" t="str">
        <f>VLOOKUP(B725,辅助信息!E:K,7,FALSE)</f>
        <v>JWDDCD2024101600133</v>
      </c>
      <c r="E725" s="28" t="str">
        <f>VLOOKUP(F725,辅助信息!A:B,2,FALSE)</f>
        <v>螺纹钢</v>
      </c>
      <c r="F725" s="28" t="s">
        <v>18</v>
      </c>
      <c r="G725" s="24">
        <v>6</v>
      </c>
      <c r="H725" s="24">
        <f>_xlfn._xlws.FILTER('[1]2025年已发货'!$E:$E,'[1]2025年已发货'!$F:$F&amp;'[1]2025年已发货'!$C:$C&amp;'[1]2025年已发货'!$G:$G&amp;'[1]2025年已发货'!$H:$H=C725&amp;F725&amp;I725&amp;J725,"未发货")</f>
        <v>6</v>
      </c>
      <c r="I725" s="28" t="str">
        <f>VLOOKUP(B725,辅助信息!E:I,3,FALSE)</f>
        <v>（五冶钢构宜宾高县月江镇建设项目）  四川省宜宾市高县月江镇刚记超市斜对面(还阳组团沪碳二期项目)</v>
      </c>
      <c r="J725" s="28" t="str">
        <f>VLOOKUP(B725,辅助信息!E:I,4,FALSE)</f>
        <v>张朝亮</v>
      </c>
      <c r="K725" s="28">
        <f>VLOOKUP(J725,辅助信息!H:I,2,FALSE)</f>
        <v>15228205853</v>
      </c>
      <c r="L725" s="64"/>
      <c r="M725" s="87">
        <v>45716</v>
      </c>
      <c r="N725" s="45"/>
      <c r="O725" s="45">
        <f ca="1" t="shared" si="20"/>
        <v>0</v>
      </c>
      <c r="P725" s="45">
        <f ca="1" t="shared" si="21"/>
        <v>234</v>
      </c>
      <c r="Q725" s="15" t="str">
        <f>VLOOKUP(B725,辅助信息!E:M,9,FALSE)</f>
        <v>ZTWM-CDGS-XS-2024-0169-中冶西部钢构-宜宾市南溪区幸福路东路,高县月江镇建设项目</v>
      </c>
      <c r="R725" s="15"/>
    </row>
    <row r="726" hidden="1" spans="2:18">
      <c r="B726" s="28" t="s">
        <v>107</v>
      </c>
      <c r="C726" s="58">
        <v>45714</v>
      </c>
      <c r="D726" s="28" t="str">
        <f>VLOOKUP(B726,辅助信息!E:K,7,FALSE)</f>
        <v>JWDDCD2024101600133</v>
      </c>
      <c r="E726" s="28" t="str">
        <f>VLOOKUP(F726,辅助信息!A:B,2,FALSE)</f>
        <v>螺纹钢</v>
      </c>
      <c r="F726" s="28" t="s">
        <v>27</v>
      </c>
      <c r="G726" s="24">
        <v>6</v>
      </c>
      <c r="H726" s="24">
        <f>_xlfn._xlws.FILTER('[1]2025年已发货'!$E:$E,'[1]2025年已发货'!$F:$F&amp;'[1]2025年已发货'!$C:$C&amp;'[1]2025年已发货'!$G:$G&amp;'[1]2025年已发货'!$H:$H=C726&amp;F726&amp;I726&amp;J726,"未发货")</f>
        <v>6</v>
      </c>
      <c r="I726" s="28" t="str">
        <f>VLOOKUP(B726,辅助信息!E:I,3,FALSE)</f>
        <v>(五冶钢构宜宾高县月江镇建设项目-2)四川省宜宾市高县月江镇高县宜宾保润汽车维修服务有限公司西南(S436西)(污水管网项目)</v>
      </c>
      <c r="J726" s="28" t="str">
        <f>VLOOKUP(B726,辅助信息!E:I,4,FALSE)</f>
        <v>张朝亮</v>
      </c>
      <c r="K726" s="28">
        <f>VLOOKUP(J726,辅助信息!H:I,2,FALSE)</f>
        <v>15228205853</v>
      </c>
      <c r="L726" s="65" t="str">
        <f>VLOOKUP(B726,辅助信息!E:J,6,FALSE)</f>
        <v>送货单要求：送货单位：宜宾罗投资产管理有限公司,收货单位：中国五冶集团有限公司,装货前联系收货人核实到场规格</v>
      </c>
      <c r="M726" s="87">
        <v>45716</v>
      </c>
      <c r="N726" s="45"/>
      <c r="O726" s="45">
        <f ca="1" t="shared" si="20"/>
        <v>0</v>
      </c>
      <c r="P726" s="45">
        <f ca="1" t="shared" si="21"/>
        <v>234</v>
      </c>
      <c r="Q726" s="15" t="str">
        <f>VLOOKUP(B726,辅助信息!E:M,9,FALSE)</f>
        <v>ZTWM-CDGS-XS-2024-0169-中冶西部钢构-宜宾市南溪区幸福路东路,高县月江镇建设项目</v>
      </c>
      <c r="R726" s="15"/>
    </row>
    <row r="727" hidden="1" spans="2:18">
      <c r="B727" s="28" t="s">
        <v>107</v>
      </c>
      <c r="C727" s="58">
        <v>45714</v>
      </c>
      <c r="D727" s="28" t="str">
        <f>VLOOKUP(B727,辅助信息!E:K,7,FALSE)</f>
        <v>JWDDCD2024101600133</v>
      </c>
      <c r="E727" s="28" t="str">
        <f>VLOOKUP(F727,辅助信息!A:B,2,FALSE)</f>
        <v>螺纹钢</v>
      </c>
      <c r="F727" s="28" t="s">
        <v>19</v>
      </c>
      <c r="G727" s="24">
        <v>6</v>
      </c>
      <c r="H727" s="24">
        <f>_xlfn._xlws.FILTER('[1]2025年已发货'!$E:$E,'[1]2025年已发货'!$F:$F&amp;'[1]2025年已发货'!$C:$C&amp;'[1]2025年已发货'!$G:$G&amp;'[1]2025年已发货'!$H:$H=C727&amp;F727&amp;I727&amp;J727,"未发货")</f>
        <v>6</v>
      </c>
      <c r="I727" s="28" t="str">
        <f>VLOOKUP(B727,辅助信息!E:I,3,FALSE)</f>
        <v>(五冶钢构宜宾高县月江镇建设项目-2)四川省宜宾市高县月江镇高县宜宾保润汽车维修服务有限公司西南(S436西)(污水管网项目)</v>
      </c>
      <c r="J727" s="28" t="str">
        <f>VLOOKUP(B727,辅助信息!E:I,4,FALSE)</f>
        <v>张朝亮</v>
      </c>
      <c r="K727" s="28">
        <f>VLOOKUP(J727,辅助信息!H:I,2,FALSE)</f>
        <v>15228205853</v>
      </c>
      <c r="L727" s="66"/>
      <c r="M727" s="87">
        <v>45716</v>
      </c>
      <c r="N727" s="45"/>
      <c r="O727" s="45">
        <f ca="1" t="shared" si="20"/>
        <v>0</v>
      </c>
      <c r="P727" s="45">
        <f ca="1" t="shared" si="21"/>
        <v>234</v>
      </c>
      <c r="Q727" s="15" t="str">
        <f>VLOOKUP(B727,辅助信息!E:M,9,FALSE)</f>
        <v>ZTWM-CDGS-XS-2024-0169-中冶西部钢构-宜宾市南溪区幸福路东路,高县月江镇建设项目</v>
      </c>
      <c r="R727" s="15"/>
    </row>
    <row r="728" hidden="1" spans="2:18">
      <c r="B728" s="28" t="s">
        <v>107</v>
      </c>
      <c r="C728" s="58">
        <v>45714</v>
      </c>
      <c r="D728" s="28" t="str">
        <f>VLOOKUP(B728,辅助信息!E:K,7,FALSE)</f>
        <v>JWDDCD2024101600133</v>
      </c>
      <c r="E728" s="28" t="str">
        <f>VLOOKUP(F728,辅助信息!A:B,2,FALSE)</f>
        <v>螺纹钢</v>
      </c>
      <c r="F728" s="28" t="s">
        <v>32</v>
      </c>
      <c r="G728" s="24">
        <v>6</v>
      </c>
      <c r="H728" s="24">
        <f>_xlfn._xlws.FILTER('[1]2025年已发货'!$E:$E,'[1]2025年已发货'!$F:$F&amp;'[1]2025年已发货'!$C:$C&amp;'[1]2025年已发货'!$G:$G&amp;'[1]2025年已发货'!$H:$H=C728&amp;F728&amp;I728&amp;J728,"未发货")</f>
        <v>6</v>
      </c>
      <c r="I728" s="28" t="str">
        <f>VLOOKUP(B728,辅助信息!E:I,3,FALSE)</f>
        <v>(五冶钢构宜宾高县月江镇建设项目-2)四川省宜宾市高县月江镇高县宜宾保润汽车维修服务有限公司西南(S436西)(污水管网项目)</v>
      </c>
      <c r="J728" s="28" t="str">
        <f>VLOOKUP(B728,辅助信息!E:I,4,FALSE)</f>
        <v>张朝亮</v>
      </c>
      <c r="K728" s="28">
        <f>VLOOKUP(J728,辅助信息!H:I,2,FALSE)</f>
        <v>15228205853</v>
      </c>
      <c r="L728" s="66"/>
      <c r="M728" s="87">
        <v>45716</v>
      </c>
      <c r="N728" s="45"/>
      <c r="O728" s="45">
        <f ca="1" t="shared" si="20"/>
        <v>0</v>
      </c>
      <c r="P728" s="45">
        <f ca="1" t="shared" si="21"/>
        <v>234</v>
      </c>
      <c r="Q728" s="15" t="str">
        <f>VLOOKUP(B728,辅助信息!E:M,9,FALSE)</f>
        <v>ZTWM-CDGS-XS-2024-0169-中冶西部钢构-宜宾市南溪区幸福路东路,高县月江镇建设项目</v>
      </c>
      <c r="R728" s="15"/>
    </row>
    <row r="729" hidden="1" spans="2:18">
      <c r="B729" s="28" t="s">
        <v>107</v>
      </c>
      <c r="C729" s="58">
        <v>45714</v>
      </c>
      <c r="D729" s="28" t="str">
        <f>VLOOKUP(B729,辅助信息!E:K,7,FALSE)</f>
        <v>JWDDCD2024101600133</v>
      </c>
      <c r="E729" s="28" t="str">
        <f>VLOOKUP(F729,辅助信息!A:B,2,FALSE)</f>
        <v>螺纹钢</v>
      </c>
      <c r="F729" s="28" t="s">
        <v>30</v>
      </c>
      <c r="G729" s="24">
        <v>9</v>
      </c>
      <c r="H729" s="24">
        <f>_xlfn._xlws.FILTER('[1]2025年已发货'!$E:$E,'[1]2025年已发货'!$F:$F&amp;'[1]2025年已发货'!$C:$C&amp;'[1]2025年已发货'!$G:$G&amp;'[1]2025年已发货'!$H:$H=C729&amp;F729&amp;I729&amp;J729,"未发货")</f>
        <v>9</v>
      </c>
      <c r="I729" s="28" t="str">
        <f>VLOOKUP(B729,辅助信息!E:I,3,FALSE)</f>
        <v>(五冶钢构宜宾高县月江镇建设项目-2)四川省宜宾市高县月江镇高县宜宾保润汽车维修服务有限公司西南(S436西)(污水管网项目)</v>
      </c>
      <c r="J729" s="28" t="str">
        <f>VLOOKUP(B729,辅助信息!E:I,4,FALSE)</f>
        <v>张朝亮</v>
      </c>
      <c r="K729" s="28">
        <f>VLOOKUP(J729,辅助信息!H:I,2,FALSE)</f>
        <v>15228205853</v>
      </c>
      <c r="L729" s="66"/>
      <c r="M729" s="87">
        <v>45716</v>
      </c>
      <c r="N729" s="45"/>
      <c r="O729" s="45">
        <f ca="1" t="shared" si="20"/>
        <v>0</v>
      </c>
      <c r="P729" s="45">
        <f ca="1" t="shared" si="21"/>
        <v>234</v>
      </c>
      <c r="Q729" s="15" t="str">
        <f>VLOOKUP(B729,辅助信息!E:M,9,FALSE)</f>
        <v>ZTWM-CDGS-XS-2024-0169-中冶西部钢构-宜宾市南溪区幸福路东路,高县月江镇建设项目</v>
      </c>
      <c r="R729" s="15"/>
    </row>
    <row r="730" hidden="1" spans="2:18">
      <c r="B730" s="28" t="s">
        <v>107</v>
      </c>
      <c r="C730" s="58">
        <v>45714</v>
      </c>
      <c r="D730" s="28" t="str">
        <f>VLOOKUP(B730,辅助信息!E:K,7,FALSE)</f>
        <v>JWDDCD2024101600133</v>
      </c>
      <c r="E730" s="28" t="str">
        <f>VLOOKUP(F730,辅助信息!A:B,2,FALSE)</f>
        <v>螺纹钢</v>
      </c>
      <c r="F730" s="28" t="s">
        <v>33</v>
      </c>
      <c r="G730" s="24">
        <v>12</v>
      </c>
      <c r="H730" s="24">
        <f>_xlfn._xlws.FILTER('[1]2025年已发货'!$E:$E,'[1]2025年已发货'!$F:$F&amp;'[1]2025年已发货'!$C:$C&amp;'[1]2025年已发货'!$G:$G&amp;'[1]2025年已发货'!$H:$H=C730&amp;F730&amp;I730&amp;J730,"未发货")</f>
        <v>12</v>
      </c>
      <c r="I730" s="28" t="str">
        <f>VLOOKUP(B730,辅助信息!E:I,3,FALSE)</f>
        <v>(五冶钢构宜宾高县月江镇建设项目-2)四川省宜宾市高县月江镇高县宜宾保润汽车维修服务有限公司西南(S436西)(污水管网项目)</v>
      </c>
      <c r="J730" s="28" t="str">
        <f>VLOOKUP(B730,辅助信息!E:I,4,FALSE)</f>
        <v>张朝亮</v>
      </c>
      <c r="K730" s="28">
        <f>VLOOKUP(J730,辅助信息!H:I,2,FALSE)</f>
        <v>15228205853</v>
      </c>
      <c r="L730" s="66"/>
      <c r="M730" s="87">
        <v>45716</v>
      </c>
      <c r="N730" s="45"/>
      <c r="O730" s="45">
        <f ca="1" t="shared" si="20"/>
        <v>0</v>
      </c>
      <c r="P730" s="45">
        <f ca="1" t="shared" si="21"/>
        <v>234</v>
      </c>
      <c r="Q730" s="15" t="str">
        <f>VLOOKUP(B730,辅助信息!E:M,9,FALSE)</f>
        <v>ZTWM-CDGS-XS-2024-0169-中冶西部钢构-宜宾市南溪区幸福路东路,高县月江镇建设项目</v>
      </c>
      <c r="R730" s="15"/>
    </row>
    <row r="731" hidden="1" spans="2:18">
      <c r="B731" s="28" t="s">
        <v>107</v>
      </c>
      <c r="C731" s="58">
        <v>45714</v>
      </c>
      <c r="D731" s="28" t="str">
        <f>VLOOKUP(B731,辅助信息!E:K,7,FALSE)</f>
        <v>JWDDCD2024101600133</v>
      </c>
      <c r="E731" s="28" t="str">
        <f>VLOOKUP(F731,辅助信息!A:B,2,FALSE)</f>
        <v>螺纹钢</v>
      </c>
      <c r="F731" s="28" t="s">
        <v>28</v>
      </c>
      <c r="G731" s="24">
        <v>12</v>
      </c>
      <c r="H731" s="24">
        <f>_xlfn._xlws.FILTER('[1]2025年已发货'!$E:$E,'[1]2025年已发货'!$F:$F&amp;'[1]2025年已发货'!$C:$C&amp;'[1]2025年已发货'!$G:$G&amp;'[1]2025年已发货'!$H:$H=C731&amp;F731&amp;I731&amp;J731,"未发货")</f>
        <v>12</v>
      </c>
      <c r="I731" s="28" t="str">
        <f>VLOOKUP(B731,辅助信息!E:I,3,FALSE)</f>
        <v>(五冶钢构宜宾高县月江镇建设项目-2)四川省宜宾市高县月江镇高县宜宾保润汽车维修服务有限公司西南(S436西)(污水管网项目)</v>
      </c>
      <c r="J731" s="28" t="str">
        <f>VLOOKUP(B731,辅助信息!E:I,4,FALSE)</f>
        <v>张朝亮</v>
      </c>
      <c r="K731" s="28">
        <f>VLOOKUP(J731,辅助信息!H:I,2,FALSE)</f>
        <v>15228205853</v>
      </c>
      <c r="L731" s="66"/>
      <c r="M731" s="87">
        <v>45716</v>
      </c>
      <c r="N731" s="45"/>
      <c r="O731" s="45">
        <f ca="1" t="shared" si="20"/>
        <v>0</v>
      </c>
      <c r="P731" s="45">
        <f ca="1" t="shared" si="21"/>
        <v>234</v>
      </c>
      <c r="Q731" s="15" t="str">
        <f>VLOOKUP(B731,辅助信息!E:M,9,FALSE)</f>
        <v>ZTWM-CDGS-XS-2024-0169-中冶西部钢构-宜宾市南溪区幸福路东路,高县月江镇建设项目</v>
      </c>
      <c r="R731" s="15"/>
    </row>
    <row r="732" hidden="1" spans="2:18">
      <c r="B732" s="28" t="s">
        <v>107</v>
      </c>
      <c r="C732" s="58">
        <v>45714</v>
      </c>
      <c r="D732" s="28" t="str">
        <f>VLOOKUP(B732,辅助信息!E:K,7,FALSE)</f>
        <v>JWDDCD2024101600133</v>
      </c>
      <c r="E732" s="28" t="str">
        <f>VLOOKUP(F732,辅助信息!A:B,2,FALSE)</f>
        <v>螺纹钢</v>
      </c>
      <c r="F732" s="28" t="s">
        <v>18</v>
      </c>
      <c r="G732" s="24">
        <v>18</v>
      </c>
      <c r="H732" s="24">
        <f>_xlfn._xlws.FILTER('[1]2025年已发货'!$E:$E,'[1]2025年已发货'!$F:$F&amp;'[1]2025年已发货'!$C:$C&amp;'[1]2025年已发货'!$G:$G&amp;'[1]2025年已发货'!$H:$H=C732&amp;F732&amp;I732&amp;J732,"未发货")</f>
        <v>18</v>
      </c>
      <c r="I732" s="28" t="str">
        <f>VLOOKUP(B732,辅助信息!E:I,3,FALSE)</f>
        <v>(五冶钢构宜宾高县月江镇建设项目-2)四川省宜宾市高县月江镇高县宜宾保润汽车维修服务有限公司西南(S436西)(污水管网项目)</v>
      </c>
      <c r="J732" s="28" t="str">
        <f>VLOOKUP(B732,辅助信息!E:I,4,FALSE)</f>
        <v>张朝亮</v>
      </c>
      <c r="K732" s="28">
        <f>VLOOKUP(J732,辅助信息!H:I,2,FALSE)</f>
        <v>15228205853</v>
      </c>
      <c r="L732" s="64"/>
      <c r="M732" s="87">
        <v>45716</v>
      </c>
      <c r="N732" s="45"/>
      <c r="O732" s="45">
        <f ca="1" t="shared" si="20"/>
        <v>0</v>
      </c>
      <c r="P732" s="45">
        <f ca="1" t="shared" si="21"/>
        <v>234</v>
      </c>
      <c r="Q732" s="15" t="str">
        <f>VLOOKUP(B732,辅助信息!E:M,9,FALSE)</f>
        <v>ZTWM-CDGS-XS-2024-0169-中冶西部钢构-宜宾市南溪区幸福路东路,高县月江镇建设项目</v>
      </c>
      <c r="R732" s="15"/>
    </row>
    <row r="733" hidden="1" spans="2:18">
      <c r="B733" s="28" t="s">
        <v>108</v>
      </c>
      <c r="C733" s="58">
        <v>45714</v>
      </c>
      <c r="D733" s="28" t="str">
        <f>VLOOKUP(B733,辅助信息!E:K,7,FALSE)</f>
        <v>JWDDCD2024102400111</v>
      </c>
      <c r="E733" s="28" t="str">
        <f>VLOOKUP(F733,辅助信息!A:B,2,FALSE)</f>
        <v>高线</v>
      </c>
      <c r="F733" s="28" t="s">
        <v>53</v>
      </c>
      <c r="G733" s="24">
        <v>8</v>
      </c>
      <c r="H733" s="24" t="str">
        <f>_xlfn._xlws.FILTER('[1]2025年已发货'!$E:$E,'[1]2025年已发货'!$F:$F&amp;'[1]2025年已发货'!$C:$C&amp;'[1]2025年已发货'!$G:$G&amp;'[1]2025年已发货'!$H:$H=C733&amp;F733&amp;I733&amp;J733,"未发货")</f>
        <v>未发货</v>
      </c>
      <c r="I733" s="28" t="str">
        <f>VLOOKUP(B733,辅助信息!E:I,3,FALSE)</f>
        <v>（五冶达州国道542项目-三工区路基八工段(连接线)）四川省达州市达川区大堰镇梨子沟</v>
      </c>
      <c r="J733" s="28" t="str">
        <f>VLOOKUP(B733,辅助信息!E:I,4,FALSE)</f>
        <v>谭鹏程</v>
      </c>
      <c r="K733" s="28">
        <f>VLOOKUP(J733,辅助信息!H:I,2,FALSE)</f>
        <v>18280895666</v>
      </c>
      <c r="L733" s="65" t="str">
        <f>VLOOKUP(B733,辅助信息!E:J,6,FALSE)</f>
        <v>五冶建设送货单,送货车型9.6米,装货前联系收货人核实到场规格,没提前告知进场规格现场不给予接收</v>
      </c>
      <c r="M733" s="87">
        <v>45717</v>
      </c>
      <c r="N733" s="45"/>
      <c r="O733" s="45">
        <f ca="1" t="shared" si="20"/>
        <v>0</v>
      </c>
      <c r="P733" s="45">
        <f ca="1" t="shared" si="21"/>
        <v>233</v>
      </c>
      <c r="Q733" s="15" t="str">
        <f>VLOOKUP(B733,辅助信息!E:M,9,FALSE)</f>
        <v>ZTWM-CDGS-XS-2024-0181-五冶天府-国道542项目（二批次）</v>
      </c>
      <c r="R733" s="15"/>
    </row>
    <row r="734" hidden="1" spans="2:18">
      <c r="B734" s="28" t="s">
        <v>108</v>
      </c>
      <c r="C734" s="58">
        <v>45714</v>
      </c>
      <c r="D734" s="28" t="str">
        <f>VLOOKUP(B734,辅助信息!E:K,7,FALSE)</f>
        <v>JWDDCD2024102400111</v>
      </c>
      <c r="E734" s="28" t="str">
        <f>VLOOKUP(F734,辅助信息!A:B,2,FALSE)</f>
        <v>螺纹钢</v>
      </c>
      <c r="F734" s="28" t="s">
        <v>27</v>
      </c>
      <c r="G734" s="24">
        <v>36</v>
      </c>
      <c r="H734" s="24" t="str">
        <f>_xlfn._xlws.FILTER('[1]2025年已发货'!$E:$E,'[1]2025年已发货'!$F:$F&amp;'[1]2025年已发货'!$C:$C&amp;'[1]2025年已发货'!$G:$G&amp;'[1]2025年已发货'!$H:$H=C734&amp;F734&amp;I734&amp;J734,"未发货")</f>
        <v>未发货</v>
      </c>
      <c r="I734" s="28" t="str">
        <f>VLOOKUP(B734,辅助信息!E:I,3,FALSE)</f>
        <v>（五冶达州国道542项目-三工区路基八工段(连接线)）四川省达州市达川区大堰镇梨子沟</v>
      </c>
      <c r="J734" s="28" t="str">
        <f>VLOOKUP(B734,辅助信息!E:I,4,FALSE)</f>
        <v>谭鹏程</v>
      </c>
      <c r="K734" s="28">
        <f>VLOOKUP(J734,辅助信息!H:I,2,FALSE)</f>
        <v>18280895666</v>
      </c>
      <c r="L734" s="66"/>
      <c r="M734" s="87">
        <v>45717</v>
      </c>
      <c r="N734" s="45"/>
      <c r="O734" s="45">
        <f ca="1" t="shared" si="20"/>
        <v>0</v>
      </c>
      <c r="P734" s="45">
        <f ca="1" t="shared" si="21"/>
        <v>233</v>
      </c>
      <c r="Q734" s="15" t="str">
        <f>VLOOKUP(B734,辅助信息!E:M,9,FALSE)</f>
        <v>ZTWM-CDGS-XS-2024-0181-五冶天府-国道542项目（二批次）</v>
      </c>
      <c r="R734" s="15"/>
    </row>
    <row r="735" hidden="1" spans="2:18">
      <c r="B735" s="28" t="s">
        <v>108</v>
      </c>
      <c r="C735" s="58">
        <v>45714</v>
      </c>
      <c r="D735" s="28" t="str">
        <f>VLOOKUP(B735,辅助信息!E:K,7,FALSE)</f>
        <v>JWDDCD2024102400111</v>
      </c>
      <c r="E735" s="28" t="str">
        <f>VLOOKUP(F735,辅助信息!A:B,2,FALSE)</f>
        <v>螺纹钢</v>
      </c>
      <c r="F735" s="28" t="s">
        <v>32</v>
      </c>
      <c r="G735" s="24">
        <v>27</v>
      </c>
      <c r="H735" s="24" t="str">
        <f>_xlfn._xlws.FILTER('[1]2025年已发货'!$E:$E,'[1]2025年已发货'!$F:$F&amp;'[1]2025年已发货'!$C:$C&amp;'[1]2025年已发货'!$G:$G&amp;'[1]2025年已发货'!$H:$H=C735&amp;F735&amp;I735&amp;J735,"未发货")</f>
        <v>未发货</v>
      </c>
      <c r="I735" s="28" t="str">
        <f>VLOOKUP(B735,辅助信息!E:I,3,FALSE)</f>
        <v>（五冶达州国道542项目-三工区路基八工段(连接线)）四川省达州市达川区大堰镇梨子沟</v>
      </c>
      <c r="J735" s="28" t="str">
        <f>VLOOKUP(B735,辅助信息!E:I,4,FALSE)</f>
        <v>谭鹏程</v>
      </c>
      <c r="K735" s="28">
        <f>VLOOKUP(J735,辅助信息!H:I,2,FALSE)</f>
        <v>18280895666</v>
      </c>
      <c r="L735" s="66"/>
      <c r="M735" s="87">
        <v>45717</v>
      </c>
      <c r="N735" s="45"/>
      <c r="O735" s="45">
        <f ca="1" t="shared" si="20"/>
        <v>0</v>
      </c>
      <c r="P735" s="45">
        <f ca="1" t="shared" si="21"/>
        <v>233</v>
      </c>
      <c r="Q735" s="15" t="str">
        <f>VLOOKUP(B735,辅助信息!E:M,9,FALSE)</f>
        <v>ZTWM-CDGS-XS-2024-0181-五冶天府-国道542项目（二批次）</v>
      </c>
      <c r="R735" s="15"/>
    </row>
    <row r="736" hidden="1" spans="2:18">
      <c r="B736" s="28" t="s">
        <v>108</v>
      </c>
      <c r="C736" s="58">
        <v>45714</v>
      </c>
      <c r="D736" s="28" t="str">
        <f>VLOOKUP(B736,辅助信息!E:K,7,FALSE)</f>
        <v>JWDDCD2024102400111</v>
      </c>
      <c r="E736" s="28" t="str">
        <f>VLOOKUP(F736,辅助信息!A:B,2,FALSE)</f>
        <v>螺纹钢</v>
      </c>
      <c r="F736" s="28" t="s">
        <v>30</v>
      </c>
      <c r="G736" s="24">
        <v>60</v>
      </c>
      <c r="H736" s="24" t="str">
        <f>_xlfn._xlws.FILTER('[1]2025年已发货'!$E:$E,'[1]2025年已发货'!$F:$F&amp;'[1]2025年已发货'!$C:$C&amp;'[1]2025年已发货'!$G:$G&amp;'[1]2025年已发货'!$H:$H=C736&amp;F736&amp;I736&amp;J736,"未发货")</f>
        <v>未发货</v>
      </c>
      <c r="I736" s="28" t="str">
        <f>VLOOKUP(B736,辅助信息!E:I,3,FALSE)</f>
        <v>（五冶达州国道542项目-三工区路基八工段(连接线)）四川省达州市达川区大堰镇梨子沟</v>
      </c>
      <c r="J736" s="28" t="str">
        <f>VLOOKUP(B736,辅助信息!E:I,4,FALSE)</f>
        <v>谭鹏程</v>
      </c>
      <c r="K736" s="28">
        <f>VLOOKUP(J736,辅助信息!H:I,2,FALSE)</f>
        <v>18280895666</v>
      </c>
      <c r="L736" s="66"/>
      <c r="M736" s="87">
        <v>45717</v>
      </c>
      <c r="N736" s="45"/>
      <c r="O736" s="45">
        <f ca="1" t="shared" si="20"/>
        <v>0</v>
      </c>
      <c r="P736" s="45">
        <f ca="1" t="shared" si="21"/>
        <v>233</v>
      </c>
      <c r="Q736" s="15" t="str">
        <f>VLOOKUP(B736,辅助信息!E:M,9,FALSE)</f>
        <v>ZTWM-CDGS-XS-2024-0181-五冶天府-国道542项目（二批次）</v>
      </c>
      <c r="R736" s="15"/>
    </row>
    <row r="737" hidden="1" spans="2:18">
      <c r="B737" s="28" t="s">
        <v>108</v>
      </c>
      <c r="C737" s="58">
        <v>45714</v>
      </c>
      <c r="D737" s="28" t="str">
        <f>VLOOKUP(B737,辅助信息!E:K,7,FALSE)</f>
        <v>JWDDCD2024102400111</v>
      </c>
      <c r="E737" s="28" t="str">
        <f>VLOOKUP(F737,辅助信息!A:B,2,FALSE)</f>
        <v>螺纹钢</v>
      </c>
      <c r="F737" s="28" t="s">
        <v>52</v>
      </c>
      <c r="G737" s="24">
        <v>10</v>
      </c>
      <c r="H737" s="24" t="str">
        <f>_xlfn._xlws.FILTER('[1]2025年已发货'!$E:$E,'[1]2025年已发货'!$F:$F&amp;'[1]2025年已发货'!$C:$C&amp;'[1]2025年已发货'!$G:$G&amp;'[1]2025年已发货'!$H:$H=C737&amp;F737&amp;I737&amp;J737,"未发货")</f>
        <v>未发货</v>
      </c>
      <c r="I737" s="28" t="str">
        <f>VLOOKUP(B737,辅助信息!E:I,3,FALSE)</f>
        <v>（五冶达州国道542项目-三工区路基八工段(连接线)）四川省达州市达川区大堰镇梨子沟</v>
      </c>
      <c r="J737" s="28" t="str">
        <f>VLOOKUP(B737,辅助信息!E:I,4,FALSE)</f>
        <v>谭鹏程</v>
      </c>
      <c r="K737" s="28">
        <f>VLOOKUP(J737,辅助信息!H:I,2,FALSE)</f>
        <v>18280895666</v>
      </c>
      <c r="L737" s="64"/>
      <c r="M737" s="87">
        <v>45717</v>
      </c>
      <c r="N737" s="45"/>
      <c r="O737" s="45">
        <f ca="1" t="shared" si="20"/>
        <v>0</v>
      </c>
      <c r="P737" s="45">
        <f ca="1" t="shared" si="21"/>
        <v>233</v>
      </c>
      <c r="Q737" s="15" t="str">
        <f>VLOOKUP(B737,辅助信息!E:M,9,FALSE)</f>
        <v>ZTWM-CDGS-XS-2024-0181-五冶天府-国道542项目（二批次）</v>
      </c>
      <c r="R737" s="15"/>
    </row>
    <row r="738" hidden="1" spans="2:18">
      <c r="B738" s="28" t="s">
        <v>69</v>
      </c>
      <c r="C738" s="58">
        <v>45714</v>
      </c>
      <c r="D738" s="28" t="str">
        <f>VLOOKUP(B738,辅助信息!E:K,7,FALSE)</f>
        <v>JWDDCD2025052800131</v>
      </c>
      <c r="E738" s="28" t="str">
        <f>VLOOKUP(F738,辅助信息!A:B,2,FALSE)</f>
        <v>盘螺</v>
      </c>
      <c r="F738" s="28" t="s">
        <v>40</v>
      </c>
      <c r="G738" s="24">
        <f>20*2.5</f>
        <v>50</v>
      </c>
      <c r="H738" s="24">
        <f>_xlfn._xlws.FILTER('[1]2025年已发货'!$E:$E,'[1]2025年已发货'!$F:$F&amp;'[1]2025年已发货'!$C:$C&amp;'[1]2025年已发货'!$G:$G&amp;'[1]2025年已发货'!$H:$H=C738&amp;F738&amp;I738&amp;J738,"未发货")</f>
        <v>35</v>
      </c>
      <c r="I738" s="28" t="str">
        <f>VLOOKUP(B738,辅助信息!E:I,3,FALSE)</f>
        <v>（商投建工达州中医药科技园-4工区-2号楼）达州市通川区达州中医药职业学院犀牛大道北段</v>
      </c>
      <c r="J738" s="28" t="str">
        <f>VLOOKUP(B738,辅助信息!E:I,4,FALSE)</f>
        <v>张扬</v>
      </c>
      <c r="K738" s="28">
        <f>VLOOKUP(J738,辅助信息!H:I,2,FALSE)</f>
        <v>18381904567</v>
      </c>
      <c r="L738" s="65" t="str">
        <f>VLOOKUP(B738,辅助信息!E:J,6,FALSE)</f>
        <v>控制炉批号！多了现场不收！,优先安排达钢,提前联系到场规格及数量</v>
      </c>
      <c r="M738" s="87">
        <v>45716</v>
      </c>
      <c r="N738" s="45"/>
      <c r="O738" s="45">
        <f ca="1" t="shared" si="20"/>
        <v>0</v>
      </c>
      <c r="P738" s="45">
        <f ca="1" t="shared" si="21"/>
        <v>234</v>
      </c>
      <c r="Q738" s="15" t="str">
        <f>VLOOKUP(B738,辅助信息!E:M,9,FALSE)</f>
        <v>ZTWM-CDGS-XS-2024-0134-商投建工达州中医药科技成果示范园项目</v>
      </c>
      <c r="R738" s="15"/>
    </row>
    <row r="739" hidden="1" spans="2:18">
      <c r="B739" s="28" t="s">
        <v>69</v>
      </c>
      <c r="C739" s="58">
        <v>45714</v>
      </c>
      <c r="D739" s="28" t="str">
        <f>VLOOKUP(B739,辅助信息!E:K,7,FALSE)</f>
        <v>JWDDCD2025052800131</v>
      </c>
      <c r="E739" s="28" t="str">
        <f>VLOOKUP(F739,辅助信息!A:B,2,FALSE)</f>
        <v>盘螺</v>
      </c>
      <c r="F739" s="28" t="s">
        <v>41</v>
      </c>
      <c r="G739" s="24">
        <f>10*2.5</f>
        <v>25</v>
      </c>
      <c r="H739" s="24" t="str">
        <f>_xlfn._xlws.FILTER('[1]2025年已发货'!$E:$E,'[1]2025年已发货'!$F:$F&amp;'[1]2025年已发货'!$C:$C&amp;'[1]2025年已发货'!$G:$G&amp;'[1]2025年已发货'!$H:$H=C739&amp;F739&amp;I739&amp;J739,"未发货")</f>
        <v>未发货</v>
      </c>
      <c r="I739" s="28" t="str">
        <f>VLOOKUP(B739,辅助信息!E:I,3,FALSE)</f>
        <v>（商投建工达州中医药科技园-4工区-2号楼）达州市通川区达州中医药职业学院犀牛大道北段</v>
      </c>
      <c r="J739" s="28" t="str">
        <f>VLOOKUP(B739,辅助信息!E:I,4,FALSE)</f>
        <v>张扬</v>
      </c>
      <c r="K739" s="28">
        <f>VLOOKUP(J739,辅助信息!H:I,2,FALSE)</f>
        <v>18381904567</v>
      </c>
      <c r="L739" s="64"/>
      <c r="M739" s="87">
        <v>45716</v>
      </c>
      <c r="N739" s="45"/>
      <c r="O739" s="45">
        <f ca="1" t="shared" si="20"/>
        <v>0</v>
      </c>
      <c r="P739" s="45">
        <f ca="1" t="shared" si="21"/>
        <v>234</v>
      </c>
      <c r="Q739" s="15" t="str">
        <f>VLOOKUP(B739,辅助信息!E:M,9,FALSE)</f>
        <v>ZTWM-CDGS-XS-2024-0134-商投建工达州中医药科技成果示范园项目</v>
      </c>
      <c r="R739" s="15"/>
    </row>
    <row r="740" hidden="1" spans="2:18">
      <c r="B740" s="28" t="s">
        <v>56</v>
      </c>
      <c r="C740" s="58">
        <v>45714</v>
      </c>
      <c r="D740" s="28" t="str">
        <f>VLOOKUP(B740,辅助信息!E:K,7,FALSE)</f>
        <v>JWDDCD2025052800131</v>
      </c>
      <c r="E740" s="28" t="str">
        <f>VLOOKUP(F740,辅助信息!A:B,2,FALSE)</f>
        <v>螺纹钢</v>
      </c>
      <c r="F740" s="28" t="s">
        <v>27</v>
      </c>
      <c r="G740" s="24">
        <v>12</v>
      </c>
      <c r="H740" s="24">
        <f>_xlfn._xlws.FILTER('[1]2025年已发货'!$E:$E,'[1]2025年已发货'!$F:$F&amp;'[1]2025年已发货'!$C:$C&amp;'[1]2025年已发货'!$G:$G&amp;'[1]2025年已发货'!$H:$H=C740&amp;F740&amp;I740&amp;J740,"未发货")</f>
        <v>12</v>
      </c>
      <c r="I740" s="28" t="str">
        <f>VLOOKUP(B740,辅助信息!E:I,3,FALSE)</f>
        <v>（商投建工达州中医药科技园-4工区-7号楼）达州市通川区达州中医药职业学院犀牛大道北段</v>
      </c>
      <c r="J740" s="28" t="str">
        <f>VLOOKUP(B740,辅助信息!E:I,4,FALSE)</f>
        <v>张扬</v>
      </c>
      <c r="K740" s="28">
        <f>VLOOKUP(J740,辅助信息!H:I,2,FALSE)</f>
        <v>18381904567</v>
      </c>
      <c r="L740" s="65" t="str">
        <f>VLOOKUP(B740,辅助信息!E:J,6,FALSE)</f>
        <v>控制炉批号！多了现场不收！,优先安排达钢,提前联系到场规格及数量</v>
      </c>
      <c r="M740" s="87">
        <v>45716</v>
      </c>
      <c r="N740" s="45"/>
      <c r="O740" s="45">
        <f ca="1" t="shared" si="20"/>
        <v>0</v>
      </c>
      <c r="P740" s="45">
        <f ca="1" t="shared" si="21"/>
        <v>234</v>
      </c>
      <c r="Q740" s="15" t="str">
        <f>VLOOKUP(B740,辅助信息!E:M,9,FALSE)</f>
        <v>ZTWM-CDGS-XS-2024-0134-商投建工达州中医药科技成果示范园项目</v>
      </c>
      <c r="R740" s="15"/>
    </row>
    <row r="741" hidden="1" spans="2:18">
      <c r="B741" s="28" t="s">
        <v>56</v>
      </c>
      <c r="C741" s="58">
        <v>45714</v>
      </c>
      <c r="D741" s="28" t="str">
        <f>VLOOKUP(B741,辅助信息!E:K,7,FALSE)</f>
        <v>JWDDCD2025052800131</v>
      </c>
      <c r="E741" s="28" t="str">
        <f>VLOOKUP(F741,辅助信息!A:B,2,FALSE)</f>
        <v>螺纹钢</v>
      </c>
      <c r="F741" s="28" t="s">
        <v>32</v>
      </c>
      <c r="G741" s="24">
        <v>12</v>
      </c>
      <c r="H741" s="24">
        <f>_xlfn._xlws.FILTER('[1]2025年已发货'!$E:$E,'[1]2025年已发货'!$F:$F&amp;'[1]2025年已发货'!$C:$C&amp;'[1]2025年已发货'!$G:$G&amp;'[1]2025年已发货'!$H:$H=C741&amp;F741&amp;I741&amp;J741,"未发货")</f>
        <v>12</v>
      </c>
      <c r="I741" s="28" t="str">
        <f>VLOOKUP(B741,辅助信息!E:I,3,FALSE)</f>
        <v>（商投建工达州中医药科技园-4工区-7号楼）达州市通川区达州中医药职业学院犀牛大道北段</v>
      </c>
      <c r="J741" s="28" t="str">
        <f>VLOOKUP(B741,辅助信息!E:I,4,FALSE)</f>
        <v>张扬</v>
      </c>
      <c r="K741" s="28">
        <f>VLOOKUP(J741,辅助信息!H:I,2,FALSE)</f>
        <v>18381904567</v>
      </c>
      <c r="L741" s="66"/>
      <c r="M741" s="87">
        <v>45716</v>
      </c>
      <c r="N741" s="45"/>
      <c r="O741" s="45">
        <f ca="1" t="shared" si="20"/>
        <v>0</v>
      </c>
      <c r="P741" s="45">
        <f ca="1" t="shared" si="21"/>
        <v>234</v>
      </c>
      <c r="Q741" s="15" t="str">
        <f>VLOOKUP(B741,辅助信息!E:M,9,FALSE)</f>
        <v>ZTWM-CDGS-XS-2024-0134-商投建工达州中医药科技成果示范园项目</v>
      </c>
      <c r="R741" s="15"/>
    </row>
    <row r="742" hidden="1" spans="2:18">
      <c r="B742" s="28" t="s">
        <v>56</v>
      </c>
      <c r="C742" s="58">
        <v>45714</v>
      </c>
      <c r="D742" s="28" t="str">
        <f>VLOOKUP(B742,辅助信息!E:K,7,FALSE)</f>
        <v>JWDDCD2025052800131</v>
      </c>
      <c r="E742" s="28" t="str">
        <f>VLOOKUP(F742,辅助信息!A:B,2,FALSE)</f>
        <v>螺纹钢</v>
      </c>
      <c r="F742" s="28" t="s">
        <v>30</v>
      </c>
      <c r="G742" s="24">
        <v>15</v>
      </c>
      <c r="H742" s="24" t="str">
        <f>_xlfn._xlws.FILTER('[1]2025年已发货'!$E:$E,'[1]2025年已发货'!$F:$F&amp;'[1]2025年已发货'!$C:$C&amp;'[1]2025年已发货'!$G:$G&amp;'[1]2025年已发货'!$H:$H=C742&amp;F742&amp;I742&amp;J742,"未发货")</f>
        <v>未发货</v>
      </c>
      <c r="I742" s="28" t="str">
        <f>VLOOKUP(B742,辅助信息!E:I,3,FALSE)</f>
        <v>（商投建工达州中医药科技园-4工区-7号楼）达州市通川区达州中医药职业学院犀牛大道北段</v>
      </c>
      <c r="J742" s="28" t="str">
        <f>VLOOKUP(B742,辅助信息!E:I,4,FALSE)</f>
        <v>张扬</v>
      </c>
      <c r="K742" s="28">
        <f>VLOOKUP(J742,辅助信息!H:I,2,FALSE)</f>
        <v>18381904567</v>
      </c>
      <c r="L742" s="66"/>
      <c r="M742" s="87">
        <v>45716</v>
      </c>
      <c r="N742" s="45"/>
      <c r="O742" s="45">
        <f ca="1" t="shared" si="20"/>
        <v>0</v>
      </c>
      <c r="P742" s="45">
        <f ca="1" t="shared" si="21"/>
        <v>234</v>
      </c>
      <c r="Q742" s="15" t="str">
        <f>VLOOKUP(B742,辅助信息!E:M,9,FALSE)</f>
        <v>ZTWM-CDGS-XS-2024-0134-商投建工达州中医药科技成果示范园项目</v>
      </c>
      <c r="R742" s="15"/>
    </row>
    <row r="743" hidden="1" spans="2:18">
      <c r="B743" s="28" t="s">
        <v>56</v>
      </c>
      <c r="C743" s="58">
        <v>45714</v>
      </c>
      <c r="D743" s="28" t="str">
        <f>VLOOKUP(B743,辅助信息!E:K,7,FALSE)</f>
        <v>JWDDCD2025052800131</v>
      </c>
      <c r="E743" s="28" t="str">
        <f>VLOOKUP(F743,辅助信息!A:B,2,FALSE)</f>
        <v>螺纹钢</v>
      </c>
      <c r="F743" s="28" t="s">
        <v>33</v>
      </c>
      <c r="G743" s="24">
        <v>12</v>
      </c>
      <c r="H743" s="24" t="str">
        <f>_xlfn._xlws.FILTER('[1]2025年已发货'!$E:$E,'[1]2025年已发货'!$F:$F&amp;'[1]2025年已发货'!$C:$C&amp;'[1]2025年已发货'!$G:$G&amp;'[1]2025年已发货'!$H:$H=C743&amp;F743&amp;I743&amp;J743,"未发货")</f>
        <v>未发货</v>
      </c>
      <c r="I743" s="28" t="str">
        <f>VLOOKUP(B743,辅助信息!E:I,3,FALSE)</f>
        <v>（商投建工达州中医药科技园-4工区-7号楼）达州市通川区达州中医药职业学院犀牛大道北段</v>
      </c>
      <c r="J743" s="28" t="str">
        <f>VLOOKUP(B743,辅助信息!E:I,4,FALSE)</f>
        <v>张扬</v>
      </c>
      <c r="K743" s="28">
        <f>VLOOKUP(J743,辅助信息!H:I,2,FALSE)</f>
        <v>18381904567</v>
      </c>
      <c r="L743" s="66"/>
      <c r="M743" s="87">
        <v>45716</v>
      </c>
      <c r="N743" s="45"/>
      <c r="O743" s="45">
        <f ca="1" t="shared" si="20"/>
        <v>0</v>
      </c>
      <c r="P743" s="45">
        <f ca="1" t="shared" si="21"/>
        <v>234</v>
      </c>
      <c r="Q743" s="15" t="str">
        <f>VLOOKUP(B743,辅助信息!E:M,9,FALSE)</f>
        <v>ZTWM-CDGS-XS-2024-0134-商投建工达州中医药科技成果示范园项目</v>
      </c>
      <c r="R743" s="15"/>
    </row>
    <row r="744" hidden="1" spans="2:18">
      <c r="B744" s="28" t="s">
        <v>56</v>
      </c>
      <c r="C744" s="58">
        <v>45714</v>
      </c>
      <c r="D744" s="28" t="str">
        <f>VLOOKUP(B744,辅助信息!E:K,7,FALSE)</f>
        <v>JWDDCD2025052800131</v>
      </c>
      <c r="E744" s="28" t="str">
        <f>VLOOKUP(F744,辅助信息!A:B,2,FALSE)</f>
        <v>螺纹钢</v>
      </c>
      <c r="F744" s="28" t="s">
        <v>28</v>
      </c>
      <c r="G744" s="24">
        <v>15</v>
      </c>
      <c r="H744" s="24">
        <f>_xlfn._xlws.FILTER('[1]2025年已发货'!$E:$E,'[1]2025年已发货'!$F:$F&amp;'[1]2025年已发货'!$C:$C&amp;'[1]2025年已发货'!$G:$G&amp;'[1]2025年已发货'!$H:$H=C744&amp;F744&amp;I744&amp;J744,"未发货")</f>
        <v>8</v>
      </c>
      <c r="I744" s="28" t="str">
        <f>VLOOKUP(B744,辅助信息!E:I,3,FALSE)</f>
        <v>（商投建工达州中医药科技园-4工区-7号楼）达州市通川区达州中医药职业学院犀牛大道北段</v>
      </c>
      <c r="J744" s="28" t="str">
        <f>VLOOKUP(B744,辅助信息!E:I,4,FALSE)</f>
        <v>张扬</v>
      </c>
      <c r="K744" s="28">
        <f>VLOOKUP(J744,辅助信息!H:I,2,FALSE)</f>
        <v>18381904567</v>
      </c>
      <c r="L744" s="66"/>
      <c r="M744" s="87">
        <v>45716</v>
      </c>
      <c r="N744" s="45"/>
      <c r="O744" s="45">
        <f ca="1" t="shared" si="20"/>
        <v>0</v>
      </c>
      <c r="P744" s="45">
        <f ca="1" t="shared" si="21"/>
        <v>234</v>
      </c>
      <c r="Q744" s="15" t="str">
        <f>VLOOKUP(B744,辅助信息!E:M,9,FALSE)</f>
        <v>ZTWM-CDGS-XS-2024-0134-商投建工达州中医药科技成果示范园项目</v>
      </c>
      <c r="R744" s="15"/>
    </row>
    <row r="745" hidden="1" spans="2:18">
      <c r="B745" s="28" t="s">
        <v>56</v>
      </c>
      <c r="C745" s="58">
        <v>45714</v>
      </c>
      <c r="D745" s="28" t="str">
        <f>VLOOKUP(B745,辅助信息!E:K,7,FALSE)</f>
        <v>JWDDCD2025052800131</v>
      </c>
      <c r="E745" s="28" t="str">
        <f>VLOOKUP(F745,辅助信息!A:B,2,FALSE)</f>
        <v>螺纹钢</v>
      </c>
      <c r="F745" s="28" t="s">
        <v>18</v>
      </c>
      <c r="G745" s="24">
        <v>12</v>
      </c>
      <c r="H745" s="24">
        <f>_xlfn._xlws.FILTER('[1]2025年已发货'!$E:$E,'[1]2025年已发货'!$F:$F&amp;'[1]2025年已发货'!$C:$C&amp;'[1]2025年已发货'!$G:$G&amp;'[1]2025年已发货'!$H:$H=C745&amp;F745&amp;I745&amp;J745,"未发货")</f>
        <v>5</v>
      </c>
      <c r="I745" s="28" t="str">
        <f>VLOOKUP(B745,辅助信息!E:I,3,FALSE)</f>
        <v>（商投建工达州中医药科技园-4工区-7号楼）达州市通川区达州中医药职业学院犀牛大道北段</v>
      </c>
      <c r="J745" s="28" t="str">
        <f>VLOOKUP(B745,辅助信息!E:I,4,FALSE)</f>
        <v>张扬</v>
      </c>
      <c r="K745" s="28">
        <f>VLOOKUP(J745,辅助信息!H:I,2,FALSE)</f>
        <v>18381904567</v>
      </c>
      <c r="L745" s="64"/>
      <c r="M745" s="87">
        <v>45716</v>
      </c>
      <c r="N745" s="45"/>
      <c r="O745" s="45">
        <f ca="1" t="shared" si="20"/>
        <v>0</v>
      </c>
      <c r="P745" s="45">
        <f ca="1" t="shared" si="21"/>
        <v>234</v>
      </c>
      <c r="Q745" s="15" t="str">
        <f>VLOOKUP(B745,辅助信息!E:M,9,FALSE)</f>
        <v>ZTWM-CDGS-XS-2024-0134-商投建工达州中医药科技成果示范园项目</v>
      </c>
      <c r="R745" s="15"/>
    </row>
    <row r="746" hidden="1" spans="2:18">
      <c r="B746" s="28" t="s">
        <v>20</v>
      </c>
      <c r="C746" s="58">
        <v>45714</v>
      </c>
      <c r="D746" s="28" t="str">
        <f>VLOOKUP(B746,辅助信息!E:K,7,FALSE)</f>
        <v>JWDDCD2025051000019</v>
      </c>
      <c r="E746" s="28" t="str">
        <f>VLOOKUP(F746,辅助信息!A:B,2,FALSE)</f>
        <v>盘螺</v>
      </c>
      <c r="F746" s="28" t="s">
        <v>49</v>
      </c>
      <c r="G746" s="24">
        <v>11</v>
      </c>
      <c r="H746" s="24">
        <f>_xlfn._xlws.FILTER('[1]2025年已发货'!$E:$E,'[1]2025年已发货'!$F:$F&amp;'[1]2025年已发货'!$C:$C&amp;'[1]2025年已发货'!$G:$G&amp;'[1]2025年已发货'!$H:$H=C746&amp;F746&amp;I746&amp;J746,"未发货")</f>
        <v>11</v>
      </c>
      <c r="I746" s="28" t="str">
        <f>VLOOKUP(B746,辅助信息!E:I,3,FALSE)</f>
        <v>(五冶钢构医学科学产业园建设项目房建三部-一标（7-2）)四川省南充市顺庆区搬罾街道学府大道二段</v>
      </c>
      <c r="J746" s="28" t="str">
        <f>VLOOKUP(B746,辅助信息!E:I,4,FALSE)</f>
        <v>郑林</v>
      </c>
      <c r="K746" s="28">
        <f>VLOOKUP(J746,辅助信息!H:I,2,FALSE)</f>
        <v>18349955455</v>
      </c>
      <c r="L746" s="65" t="str">
        <f>VLOOKUP(B746,辅助信息!E:J,6,FALSE)</f>
        <v>送货单：送货单位：南充思临新材料科技有限公司,收货单位：五冶集团川北(南充)建设有限公司,项目名称：南充医学科学产业园,送货车型13米,装货前联系收货人核实到场规格</v>
      </c>
      <c r="M746" s="87">
        <v>45716</v>
      </c>
      <c r="N746" s="45"/>
      <c r="O746" s="45">
        <f ca="1" t="shared" si="20"/>
        <v>0</v>
      </c>
      <c r="P746" s="45">
        <f ca="1" t="shared" si="21"/>
        <v>234</v>
      </c>
      <c r="Q746" s="15" t="str">
        <f>VLOOKUP(B746,辅助信息!E:M,9,FALSE)</f>
        <v>ZTWM-CDGS-XS-2024-0248-五冶钢构-南充市医学院项目</v>
      </c>
      <c r="R746" s="15"/>
    </row>
    <row r="747" hidden="1" spans="2:18">
      <c r="B747" s="28" t="s">
        <v>20</v>
      </c>
      <c r="C747" s="58">
        <v>45714</v>
      </c>
      <c r="D747" s="28" t="str">
        <f>VLOOKUP(B747,辅助信息!E:K,7,FALSE)</f>
        <v>JWDDCD2025051000019</v>
      </c>
      <c r="E747" s="28" t="str">
        <f>VLOOKUP(F747,辅助信息!A:B,2,FALSE)</f>
        <v>盘螺</v>
      </c>
      <c r="F747" s="28" t="s">
        <v>40</v>
      </c>
      <c r="G747" s="24">
        <v>18</v>
      </c>
      <c r="H747" s="24">
        <f>_xlfn._xlws.FILTER('[1]2025年已发货'!$E:$E,'[1]2025年已发货'!$F:$F&amp;'[1]2025年已发货'!$C:$C&amp;'[1]2025年已发货'!$G:$G&amp;'[1]2025年已发货'!$H:$H=C747&amp;F747&amp;I747&amp;J747,"未发货")</f>
        <v>18</v>
      </c>
      <c r="I747" s="28" t="str">
        <f>VLOOKUP(B747,辅助信息!E:I,3,FALSE)</f>
        <v>(五冶钢构医学科学产业园建设项目房建三部-一标（7-2）)四川省南充市顺庆区搬罾街道学府大道二段</v>
      </c>
      <c r="J747" s="28" t="str">
        <f>VLOOKUP(B747,辅助信息!E:I,4,FALSE)</f>
        <v>郑林</v>
      </c>
      <c r="K747" s="28">
        <f>VLOOKUP(J747,辅助信息!H:I,2,FALSE)</f>
        <v>18349955455</v>
      </c>
      <c r="L747" s="66"/>
      <c r="M747" s="87">
        <v>45716</v>
      </c>
      <c r="N747" s="45"/>
      <c r="O747" s="45">
        <f ca="1" t="shared" si="20"/>
        <v>0</v>
      </c>
      <c r="P747" s="45">
        <f ca="1" t="shared" si="21"/>
        <v>234</v>
      </c>
      <c r="Q747" s="15" t="str">
        <f>VLOOKUP(B747,辅助信息!E:M,9,FALSE)</f>
        <v>ZTWM-CDGS-XS-2024-0248-五冶钢构-南充市医学院项目</v>
      </c>
      <c r="R747" s="15"/>
    </row>
    <row r="748" hidden="1" spans="2:18">
      <c r="B748" s="28" t="s">
        <v>20</v>
      </c>
      <c r="C748" s="58">
        <v>45714</v>
      </c>
      <c r="D748" s="28" t="str">
        <f>VLOOKUP(B748,辅助信息!E:K,7,FALSE)</f>
        <v>JWDDCD2025051000019</v>
      </c>
      <c r="E748" s="28" t="str">
        <f>VLOOKUP(F748,辅助信息!A:B,2,FALSE)</f>
        <v>盘螺</v>
      </c>
      <c r="F748" s="28" t="s">
        <v>41</v>
      </c>
      <c r="G748" s="24">
        <v>9</v>
      </c>
      <c r="H748" s="24">
        <f>_xlfn._xlws.FILTER('[1]2025年已发货'!$E:$E,'[1]2025年已发货'!$F:$F&amp;'[1]2025年已发货'!$C:$C&amp;'[1]2025年已发货'!$G:$G&amp;'[1]2025年已发货'!$H:$H=C748&amp;F748&amp;I748&amp;J748,"未发货")</f>
        <v>9</v>
      </c>
      <c r="I748" s="28" t="str">
        <f>VLOOKUP(B748,辅助信息!E:I,3,FALSE)</f>
        <v>(五冶钢构医学科学产业园建设项目房建三部-一标（7-2）)四川省南充市顺庆区搬罾街道学府大道二段</v>
      </c>
      <c r="J748" s="28" t="str">
        <f>VLOOKUP(B748,辅助信息!E:I,4,FALSE)</f>
        <v>郑林</v>
      </c>
      <c r="K748" s="28">
        <f>VLOOKUP(J748,辅助信息!H:I,2,FALSE)</f>
        <v>18349955455</v>
      </c>
      <c r="L748" s="66"/>
      <c r="M748" s="87">
        <v>45716</v>
      </c>
      <c r="N748" s="45"/>
      <c r="O748" s="45">
        <f ca="1" t="shared" si="20"/>
        <v>0</v>
      </c>
      <c r="P748" s="45">
        <f ca="1" t="shared" si="21"/>
        <v>234</v>
      </c>
      <c r="Q748" s="15" t="str">
        <f>VLOOKUP(B748,辅助信息!E:M,9,FALSE)</f>
        <v>ZTWM-CDGS-XS-2024-0248-五冶钢构-南充市医学院项目</v>
      </c>
      <c r="R748" s="15"/>
    </row>
    <row r="749" hidden="1" spans="2:18">
      <c r="B749" s="28" t="s">
        <v>20</v>
      </c>
      <c r="C749" s="58">
        <v>45714</v>
      </c>
      <c r="D749" s="28" t="str">
        <f>VLOOKUP(B749,辅助信息!E:K,7,FALSE)</f>
        <v>JWDDCD2025051000019</v>
      </c>
      <c r="E749" s="28" t="str">
        <f>VLOOKUP(F749,辅助信息!A:B,2,FALSE)</f>
        <v>螺纹钢</v>
      </c>
      <c r="F749" s="28" t="s">
        <v>27</v>
      </c>
      <c r="G749" s="24">
        <v>10</v>
      </c>
      <c r="H749" s="24">
        <f>_xlfn._xlws.FILTER('[1]2025年已发货'!$E:$E,'[1]2025年已发货'!$F:$F&amp;'[1]2025年已发货'!$C:$C&amp;'[1]2025年已发货'!$G:$G&amp;'[1]2025年已发货'!$H:$H=C749&amp;F749&amp;I749&amp;J749,"未发货")</f>
        <v>10</v>
      </c>
      <c r="I749" s="28" t="str">
        <f>VLOOKUP(B749,辅助信息!E:I,3,FALSE)</f>
        <v>(五冶钢构医学科学产业园建设项目房建三部-一标（7-2）)四川省南充市顺庆区搬罾街道学府大道二段</v>
      </c>
      <c r="J749" s="28" t="str">
        <f>VLOOKUP(B749,辅助信息!E:I,4,FALSE)</f>
        <v>郑林</v>
      </c>
      <c r="K749" s="28">
        <f>VLOOKUP(J749,辅助信息!H:I,2,FALSE)</f>
        <v>18349955455</v>
      </c>
      <c r="L749" s="66"/>
      <c r="M749" s="87">
        <v>45716</v>
      </c>
      <c r="N749" s="45"/>
      <c r="O749" s="45">
        <f ca="1" t="shared" si="20"/>
        <v>0</v>
      </c>
      <c r="P749" s="45">
        <f ca="1" t="shared" si="21"/>
        <v>234</v>
      </c>
      <c r="Q749" s="15" t="str">
        <f>VLOOKUP(B749,辅助信息!E:M,9,FALSE)</f>
        <v>ZTWM-CDGS-XS-2024-0248-五冶钢构-南充市医学院项目</v>
      </c>
      <c r="R749" s="15"/>
    </row>
    <row r="750" hidden="1" spans="2:18">
      <c r="B750" s="28" t="s">
        <v>20</v>
      </c>
      <c r="C750" s="58">
        <v>45714</v>
      </c>
      <c r="D750" s="28" t="str">
        <f>VLOOKUP(B750,辅助信息!E:K,7,FALSE)</f>
        <v>JWDDCD2025051000019</v>
      </c>
      <c r="E750" s="28" t="str">
        <f>VLOOKUP(F750,辅助信息!A:B,2,FALSE)</f>
        <v>螺纹钢</v>
      </c>
      <c r="F750" s="28" t="s">
        <v>19</v>
      </c>
      <c r="G750" s="24">
        <v>24</v>
      </c>
      <c r="H750" s="24">
        <f>_xlfn._xlws.FILTER('[1]2025年已发货'!$E:$E,'[1]2025年已发货'!$F:$F&amp;'[1]2025年已发货'!$C:$C&amp;'[1]2025年已发货'!$G:$G&amp;'[1]2025年已发货'!$H:$H=C750&amp;F750&amp;I750&amp;J750,"未发货")</f>
        <v>24</v>
      </c>
      <c r="I750" s="28" t="str">
        <f>VLOOKUP(B750,辅助信息!E:I,3,FALSE)</f>
        <v>(五冶钢构医学科学产业园建设项目房建三部-一标（7-2）)四川省南充市顺庆区搬罾街道学府大道二段</v>
      </c>
      <c r="J750" s="28" t="str">
        <f>VLOOKUP(B750,辅助信息!E:I,4,FALSE)</f>
        <v>郑林</v>
      </c>
      <c r="K750" s="28">
        <f>VLOOKUP(J750,辅助信息!H:I,2,FALSE)</f>
        <v>18349955455</v>
      </c>
      <c r="L750" s="66"/>
      <c r="M750" s="87">
        <v>45716</v>
      </c>
      <c r="N750" s="45"/>
      <c r="O750" s="45">
        <f ca="1" t="shared" si="20"/>
        <v>0</v>
      </c>
      <c r="P750" s="45">
        <f ca="1" t="shared" si="21"/>
        <v>234</v>
      </c>
      <c r="Q750" s="15" t="str">
        <f>VLOOKUP(B750,辅助信息!E:M,9,FALSE)</f>
        <v>ZTWM-CDGS-XS-2024-0248-五冶钢构-南充市医学院项目</v>
      </c>
      <c r="R750" s="15"/>
    </row>
    <row r="751" hidden="1" spans="2:18">
      <c r="B751" s="28" t="s">
        <v>20</v>
      </c>
      <c r="C751" s="58">
        <v>45714</v>
      </c>
      <c r="D751" s="28" t="str">
        <f>VLOOKUP(B751,辅助信息!E:K,7,FALSE)</f>
        <v>JWDDCD2025051000019</v>
      </c>
      <c r="E751" s="28" t="str">
        <f>VLOOKUP(F751,辅助信息!A:B,2,FALSE)</f>
        <v>螺纹钢</v>
      </c>
      <c r="F751" s="28" t="s">
        <v>30</v>
      </c>
      <c r="G751" s="24">
        <v>30</v>
      </c>
      <c r="H751" s="24">
        <f>_xlfn._xlws.FILTER('[1]2025年已发货'!$E:$E,'[1]2025年已发货'!$F:$F&amp;'[1]2025年已发货'!$C:$C&amp;'[1]2025年已发货'!$G:$G&amp;'[1]2025年已发货'!$H:$H=C751&amp;F751&amp;I751&amp;J751,"未发货")</f>
        <v>30</v>
      </c>
      <c r="I751" s="28" t="str">
        <f>VLOOKUP(B751,辅助信息!E:I,3,FALSE)</f>
        <v>(五冶钢构医学科学产业园建设项目房建三部-一标（7-2）)四川省南充市顺庆区搬罾街道学府大道二段</v>
      </c>
      <c r="J751" s="28" t="str">
        <f>VLOOKUP(B751,辅助信息!E:I,4,FALSE)</f>
        <v>郑林</v>
      </c>
      <c r="K751" s="28">
        <f>VLOOKUP(J751,辅助信息!H:I,2,FALSE)</f>
        <v>18349955455</v>
      </c>
      <c r="L751" s="64"/>
      <c r="M751" s="87">
        <v>45716</v>
      </c>
      <c r="N751" s="45"/>
      <c r="O751" s="45">
        <f ca="1" t="shared" si="20"/>
        <v>0</v>
      </c>
      <c r="P751" s="49">
        <f ca="1" t="shared" si="21"/>
        <v>234</v>
      </c>
      <c r="Q751" s="15" t="str">
        <f>VLOOKUP(B751,辅助信息!E:M,9,FALSE)</f>
        <v>ZTWM-CDGS-XS-2024-0248-五冶钢构-南充市医学院项目</v>
      </c>
      <c r="R751" s="15"/>
    </row>
    <row r="752" hidden="1" spans="2:18">
      <c r="B752" s="28" t="s">
        <v>98</v>
      </c>
      <c r="C752" s="58">
        <v>45714</v>
      </c>
      <c r="D752" s="28" t="str">
        <f>VLOOKUP(B752,辅助信息!E:K,7,FALSE)</f>
        <v>JWDDCD2025051000019</v>
      </c>
      <c r="E752" s="28" t="str">
        <f>VLOOKUP(F752,辅助信息!A:B,2,FALSE)</f>
        <v>盘螺</v>
      </c>
      <c r="F752" s="28" t="s">
        <v>41</v>
      </c>
      <c r="G752" s="24">
        <v>8</v>
      </c>
      <c r="H752" s="24">
        <f>_xlfn._xlws.FILTER('[1]2025年已发货'!$E:$E,'[1]2025年已发货'!$F:$F&amp;'[1]2025年已发货'!$C:$C&amp;'[1]2025年已发货'!$G:$G&amp;'[1]2025年已发货'!$H:$H=C752&amp;F752&amp;I752&amp;J752,"未发货")</f>
        <v>8</v>
      </c>
      <c r="I752" s="28" t="str">
        <f>VLOOKUP(B752,辅助信息!E:I,3,FALSE)</f>
        <v>(五冶钢构医学科学产业园建设项目房建一部-一标（2-6）)四川省南充市顺庆区搬罾街道学府大道二段</v>
      </c>
      <c r="J752" s="28" t="str">
        <f>VLOOKUP(B752,辅助信息!E:I,4,FALSE)</f>
        <v>胡泽宇</v>
      </c>
      <c r="K752" s="28">
        <f>VLOOKUP(J752,辅助信息!H:I,2,FALSE)</f>
        <v>18141337338</v>
      </c>
      <c r="L752" s="65" t="str">
        <f>VLOOKUP(B752,辅助信息!E:J,6,FALSE)</f>
        <v>送货单：送货单位：南充思临新材料科技有限公司,收货单位：五冶集团川北(南充)建设有限公司,项目名称：南充医学科学产业园,送货车型13米,装货前联系收货人核实到场规格</v>
      </c>
      <c r="M752" s="87">
        <v>45716</v>
      </c>
      <c r="N752" s="45"/>
      <c r="O752" s="45">
        <f ca="1" t="shared" si="20"/>
        <v>0</v>
      </c>
      <c r="P752" s="49">
        <f ca="1" t="shared" si="21"/>
        <v>234</v>
      </c>
      <c r="Q752" s="15" t="str">
        <f>VLOOKUP(B752,辅助信息!E:M,9,FALSE)</f>
        <v>ZTWM-CDGS-XS-2024-0248-五冶钢构-南充市医学院项目</v>
      </c>
      <c r="R752" s="15"/>
    </row>
    <row r="753" hidden="1" spans="2:18">
      <c r="B753" s="28" t="s">
        <v>98</v>
      </c>
      <c r="C753" s="58">
        <v>45714</v>
      </c>
      <c r="D753" s="28" t="str">
        <f>VLOOKUP(B753,辅助信息!E:K,7,FALSE)</f>
        <v>JWDDCD2025051000019</v>
      </c>
      <c r="E753" s="28" t="str">
        <f>VLOOKUP(F753,辅助信息!A:B,2,FALSE)</f>
        <v>螺纹钢</v>
      </c>
      <c r="F753" s="28" t="s">
        <v>27</v>
      </c>
      <c r="G753" s="24">
        <v>8</v>
      </c>
      <c r="H753" s="24">
        <f>_xlfn._xlws.FILTER('[1]2025年已发货'!$E:$E,'[1]2025年已发货'!$F:$F&amp;'[1]2025年已发货'!$C:$C&amp;'[1]2025年已发货'!$G:$G&amp;'[1]2025年已发货'!$H:$H=C753&amp;F753&amp;I753&amp;J753,"未发货")</f>
        <v>8</v>
      </c>
      <c r="I753" s="28" t="str">
        <f>VLOOKUP(B753,辅助信息!E:I,3,FALSE)</f>
        <v>(五冶钢构医学科学产业园建设项目房建一部-一标（2-6）)四川省南充市顺庆区搬罾街道学府大道二段</v>
      </c>
      <c r="J753" s="28" t="str">
        <f>VLOOKUP(B753,辅助信息!E:I,4,FALSE)</f>
        <v>胡泽宇</v>
      </c>
      <c r="K753" s="28">
        <f>VLOOKUP(J753,辅助信息!H:I,2,FALSE)</f>
        <v>18141337338</v>
      </c>
      <c r="L753" s="66"/>
      <c r="M753" s="87">
        <v>45716</v>
      </c>
      <c r="N753" s="45"/>
      <c r="O753" s="45">
        <f ca="1" t="shared" si="20"/>
        <v>0</v>
      </c>
      <c r="P753" s="49">
        <f ca="1" t="shared" si="21"/>
        <v>234</v>
      </c>
      <c r="Q753" s="15" t="str">
        <f>VLOOKUP(B753,辅助信息!E:M,9,FALSE)</f>
        <v>ZTWM-CDGS-XS-2024-0248-五冶钢构-南充市医学院项目</v>
      </c>
      <c r="R753" s="15"/>
    </row>
    <row r="754" hidden="1" spans="2:18">
      <c r="B754" s="28" t="s">
        <v>98</v>
      </c>
      <c r="C754" s="58">
        <v>45714</v>
      </c>
      <c r="D754" s="28" t="str">
        <f>VLOOKUP(B754,辅助信息!E:K,7,FALSE)</f>
        <v>JWDDCD2025051000019</v>
      </c>
      <c r="E754" s="28" t="str">
        <f>VLOOKUP(F754,辅助信息!A:B,2,FALSE)</f>
        <v>螺纹钢</v>
      </c>
      <c r="F754" s="28" t="s">
        <v>19</v>
      </c>
      <c r="G754" s="24">
        <v>20</v>
      </c>
      <c r="H754" s="24">
        <f>_xlfn._xlws.FILTER('[1]2025年已发货'!$E:$E,'[1]2025年已发货'!$F:$F&amp;'[1]2025年已发货'!$C:$C&amp;'[1]2025年已发货'!$G:$G&amp;'[1]2025年已发货'!$H:$H=C754&amp;F754&amp;I754&amp;J754,"未发货")</f>
        <v>20</v>
      </c>
      <c r="I754" s="28" t="str">
        <f>VLOOKUP(B754,辅助信息!E:I,3,FALSE)</f>
        <v>(五冶钢构医学科学产业园建设项目房建一部-一标（2-6）)四川省南充市顺庆区搬罾街道学府大道二段</v>
      </c>
      <c r="J754" s="28" t="str">
        <f>VLOOKUP(B754,辅助信息!E:I,4,FALSE)</f>
        <v>胡泽宇</v>
      </c>
      <c r="K754" s="28">
        <f>VLOOKUP(J754,辅助信息!H:I,2,FALSE)</f>
        <v>18141337338</v>
      </c>
      <c r="L754" s="64"/>
      <c r="M754" s="87">
        <v>45716</v>
      </c>
      <c r="N754" s="45"/>
      <c r="O754" s="45">
        <f ca="1" t="shared" si="20"/>
        <v>0</v>
      </c>
      <c r="P754" s="49">
        <f ca="1" t="shared" si="21"/>
        <v>234</v>
      </c>
      <c r="Q754" s="15" t="str">
        <f>VLOOKUP(B754,辅助信息!E:M,9,FALSE)</f>
        <v>ZTWM-CDGS-XS-2024-0248-五冶钢构-南充市医学院项目</v>
      </c>
      <c r="R754" s="15"/>
    </row>
    <row r="755" hidden="1" spans="2:18">
      <c r="B755" s="28" t="s">
        <v>31</v>
      </c>
      <c r="C755" s="58">
        <v>45715</v>
      </c>
      <c r="D755" s="28" t="str">
        <f>VLOOKUP(B755,辅助信息!E:K,7,FALSE)</f>
        <v>JWDDCD2024121000136</v>
      </c>
      <c r="E755" s="28" t="str">
        <f>VLOOKUP(F755,辅助信息!A:B,2,FALSE)</f>
        <v>盘螺</v>
      </c>
      <c r="F755" s="28" t="s">
        <v>40</v>
      </c>
      <c r="G755" s="24">
        <v>51</v>
      </c>
      <c r="H755" s="24">
        <f>_xlfn._xlws.FILTER('[1]2025年已发货'!$E:$E,'[1]2025年已发货'!$F:$F&amp;'[1]2025年已发货'!$C:$C&amp;'[1]2025年已发货'!$G:$G&amp;'[1]2025年已发货'!$H:$H=C755&amp;F755&amp;I755&amp;J755,"未发货")</f>
        <v>51</v>
      </c>
      <c r="I755" s="28" t="str">
        <f>VLOOKUP(B755,辅助信息!E:I,3,FALSE)</f>
        <v>（四川商建-射洪城乡一体化项目）遂宁市射洪市忠新幼儿园北侧约220米新溪小区</v>
      </c>
      <c r="J755" s="28" t="str">
        <f>VLOOKUP(B755,辅助信息!E:I,4,FALSE)</f>
        <v>柏子刚</v>
      </c>
      <c r="K755" s="28">
        <f>VLOOKUP(J755,辅助信息!H:I,2,FALSE)</f>
        <v>15692885305</v>
      </c>
      <c r="L755" s="68" t="str">
        <f>VLOOKUP(B755,辅助信息!E:J,6,FALSE)</f>
        <v>提前联系到场规格及数量</v>
      </c>
      <c r="M755" s="87">
        <v>45716</v>
      </c>
      <c r="N755" s="45"/>
      <c r="O755" s="45">
        <f ca="1" t="shared" si="20"/>
        <v>0</v>
      </c>
      <c r="P755" s="49">
        <f ca="1" t="shared" si="21"/>
        <v>234</v>
      </c>
      <c r="Q755" s="15" t="str">
        <f>VLOOKUP(B755,辅助信息!E:M,9,FALSE)</f>
        <v>ZTWM-CDGS-XS-2024-0179-四川商投-射洪城乡一体化建设项目</v>
      </c>
      <c r="R755" s="15"/>
    </row>
    <row r="756" hidden="1" spans="2:18">
      <c r="B756" s="28" t="s">
        <v>31</v>
      </c>
      <c r="C756" s="58">
        <v>45715</v>
      </c>
      <c r="D756" s="28" t="str">
        <f>VLOOKUP(B756,辅助信息!E:K,7,FALSE)</f>
        <v>JWDDCD2024121000136</v>
      </c>
      <c r="E756" s="28" t="str">
        <f>VLOOKUP(F756,辅助信息!A:B,2,FALSE)</f>
        <v>螺纹钢</v>
      </c>
      <c r="F756" s="28" t="s">
        <v>27</v>
      </c>
      <c r="G756" s="24">
        <v>27</v>
      </c>
      <c r="H756" s="24">
        <v>26</v>
      </c>
      <c r="I756" s="28" t="str">
        <f>VLOOKUP(B756,辅助信息!E:I,3,FALSE)</f>
        <v>（四川商建-射洪城乡一体化项目）遂宁市射洪市忠新幼儿园北侧约220米新溪小区</v>
      </c>
      <c r="J756" s="28" t="str">
        <f>VLOOKUP(B756,辅助信息!E:I,4,FALSE)</f>
        <v>柏子刚</v>
      </c>
      <c r="K756" s="28">
        <f>VLOOKUP(J756,辅助信息!H:I,2,FALSE)</f>
        <v>15692885305</v>
      </c>
      <c r="M756" s="87">
        <v>45716</v>
      </c>
      <c r="N756" s="45"/>
      <c r="O756" s="45">
        <f ca="1" t="shared" si="20"/>
        <v>0</v>
      </c>
      <c r="P756" s="49">
        <f ca="1" t="shared" si="21"/>
        <v>234</v>
      </c>
      <c r="Q756" s="15" t="str">
        <f>VLOOKUP(B756,辅助信息!E:M,9,FALSE)</f>
        <v>ZTWM-CDGS-XS-2024-0179-四川商投-射洪城乡一体化建设项目</v>
      </c>
      <c r="R756" s="15"/>
    </row>
    <row r="757" hidden="1" spans="2:18">
      <c r="B757" s="28" t="s">
        <v>31</v>
      </c>
      <c r="C757" s="58">
        <v>45715</v>
      </c>
      <c r="D757" s="28" t="str">
        <f>VLOOKUP(B757,辅助信息!E:K,7,FALSE)</f>
        <v>JWDDCD2024121000136</v>
      </c>
      <c r="E757" s="28" t="str">
        <f>VLOOKUP(F757,辅助信息!A:B,2,FALSE)</f>
        <v>螺纹钢</v>
      </c>
      <c r="F757" s="28" t="s">
        <v>30</v>
      </c>
      <c r="G757" s="24">
        <v>24</v>
      </c>
      <c r="H757" s="24">
        <f>_xlfn._xlws.FILTER('[1]2025年已发货'!$E:$E,'[1]2025年已发货'!$F:$F&amp;'[1]2025年已发货'!$C:$C&amp;'[1]2025年已发货'!$G:$G&amp;'[1]2025年已发货'!$H:$H=C757&amp;F757&amp;I757&amp;J757,"未发货")</f>
        <v>24</v>
      </c>
      <c r="I757" s="28" t="str">
        <f>VLOOKUP(B757,辅助信息!E:I,3,FALSE)</f>
        <v>（四川商建-射洪城乡一体化项目）遂宁市射洪市忠新幼儿园北侧约220米新溪小区</v>
      </c>
      <c r="J757" s="28" t="str">
        <f>VLOOKUP(B757,辅助信息!E:I,4,FALSE)</f>
        <v>柏子刚</v>
      </c>
      <c r="K757" s="28">
        <f>VLOOKUP(J757,辅助信息!H:I,2,FALSE)</f>
        <v>15692885305</v>
      </c>
      <c r="M757" s="87">
        <v>45716</v>
      </c>
      <c r="N757" s="45"/>
      <c r="O757" s="45">
        <f ca="1" t="shared" si="20"/>
        <v>0</v>
      </c>
      <c r="P757" s="49">
        <f ca="1" t="shared" si="21"/>
        <v>234</v>
      </c>
      <c r="Q757" s="15" t="str">
        <f>VLOOKUP(B757,辅助信息!E:M,9,FALSE)</f>
        <v>ZTWM-CDGS-XS-2024-0179-四川商投-射洪城乡一体化建设项目</v>
      </c>
      <c r="R757" s="15"/>
    </row>
    <row r="758" hidden="1" spans="2:18">
      <c r="B758" s="28" t="s">
        <v>31</v>
      </c>
      <c r="C758" s="58">
        <v>45715</v>
      </c>
      <c r="D758" s="28" t="str">
        <f>VLOOKUP(B758,辅助信息!E:K,7,FALSE)</f>
        <v>JWDDCD2024121000136</v>
      </c>
      <c r="E758" s="28" t="str">
        <f>VLOOKUP(F758,辅助信息!A:B,2,FALSE)</f>
        <v>螺纹钢</v>
      </c>
      <c r="F758" s="28" t="s">
        <v>18</v>
      </c>
      <c r="G758" s="24">
        <v>6</v>
      </c>
      <c r="H758" s="24">
        <f>_xlfn._xlws.FILTER('[1]2025年已发货'!$E:$E,'[1]2025年已发货'!$F:$F&amp;'[1]2025年已发货'!$C:$C&amp;'[1]2025年已发货'!$G:$G&amp;'[1]2025年已发货'!$H:$H=C758&amp;F758&amp;I758&amp;J758,"未发货")</f>
        <v>6</v>
      </c>
      <c r="I758" s="28" t="str">
        <f>VLOOKUP(B758,辅助信息!E:I,3,FALSE)</f>
        <v>（四川商建-射洪城乡一体化项目）遂宁市射洪市忠新幼儿园北侧约220米新溪小区</v>
      </c>
      <c r="J758" s="28" t="str">
        <f>VLOOKUP(B758,辅助信息!E:I,4,FALSE)</f>
        <v>柏子刚</v>
      </c>
      <c r="K758" s="28">
        <f>VLOOKUP(J758,辅助信息!H:I,2,FALSE)</f>
        <v>15692885305</v>
      </c>
      <c r="M758" s="87">
        <v>45716</v>
      </c>
      <c r="N758" s="45"/>
      <c r="O758" s="45">
        <f ca="1" t="shared" si="20"/>
        <v>0</v>
      </c>
      <c r="P758" s="49">
        <f ca="1" t="shared" si="21"/>
        <v>234</v>
      </c>
      <c r="Q758" s="15" t="str">
        <f>VLOOKUP(B758,辅助信息!E:M,9,FALSE)</f>
        <v>ZTWM-CDGS-XS-2024-0179-四川商投-射洪城乡一体化建设项目</v>
      </c>
      <c r="R758" s="15"/>
    </row>
    <row r="759" ht="45" hidden="1" customHeight="1" spans="2:18">
      <c r="B759" s="28" t="s">
        <v>75</v>
      </c>
      <c r="C759" s="58">
        <v>45715</v>
      </c>
      <c r="D759" s="28" t="str">
        <f>VLOOKUP(B759,辅助信息!E:K,7,FALSE)</f>
        <v>JWDDCD2024102400111</v>
      </c>
      <c r="E759" s="28" t="str">
        <f>VLOOKUP(F759,辅助信息!A:B,2,FALSE)</f>
        <v>螺纹钢</v>
      </c>
      <c r="F759" s="28" t="s">
        <v>52</v>
      </c>
      <c r="G759" s="24">
        <v>35</v>
      </c>
      <c r="H759" s="24" t="str">
        <f>_xlfn._xlws.FILTER('[1]2025年已发货'!$E:$E,'[1]2025年已发货'!$F:$F&amp;'[1]2025年已发货'!$C:$C&amp;'[1]2025年已发货'!$G:$G&amp;'[1]2025年已发货'!$H:$H=C759&amp;F759&amp;I759&amp;J759,"未发货")</f>
        <v>未发货</v>
      </c>
      <c r="I759" s="28" t="str">
        <f>VLOOKUP(B759,辅助信息!E:I,3,FALSE)</f>
        <v>（五冶达州国道542项目-一工区桥梁一工段）四川省达州市四川省达州市达川区石桥镇武寨村</v>
      </c>
      <c r="J759" s="28" t="str">
        <f>VLOOKUP(B759,辅助信息!E:I,4,FALSE)</f>
        <v>杨勇</v>
      </c>
      <c r="K759" s="28">
        <f>VLOOKUP(J759,辅助信息!H:I,2,FALSE)</f>
        <v>18398563998</v>
      </c>
      <c r="L759" s="45" t="str">
        <f>VLOOKUP(B759,辅助信息!E:J,6,FALSE)</f>
        <v>五冶建设送货单,送货车型13米,装货前联系收货人核实到场规格,没提前告知进场规格现场不给予接收</v>
      </c>
      <c r="M759" s="87">
        <v>45716</v>
      </c>
      <c r="N759" s="45"/>
      <c r="O759" s="45">
        <f ca="1" t="shared" si="20"/>
        <v>0</v>
      </c>
      <c r="P759" s="49">
        <f ca="1" t="shared" si="21"/>
        <v>234</v>
      </c>
      <c r="Q759" s="15" t="str">
        <f>VLOOKUP(B759,辅助信息!E:M,9,FALSE)</f>
        <v>ZTWM-CDGS-XS-2024-0181-五冶天府-国道542项目（二批次）</v>
      </c>
      <c r="R759" s="15"/>
    </row>
    <row r="760" hidden="1" spans="2:18">
      <c r="B760" s="28" t="s">
        <v>108</v>
      </c>
      <c r="C760" s="58">
        <v>45715</v>
      </c>
      <c r="D760" s="28" t="str">
        <f>VLOOKUP(B760,辅助信息!E:K,7,FALSE)</f>
        <v>JWDDCD2024102400111</v>
      </c>
      <c r="E760" s="28" t="str">
        <f>VLOOKUP(F760,辅助信息!A:B,2,FALSE)</f>
        <v>高线</v>
      </c>
      <c r="F760" s="28" t="s">
        <v>53</v>
      </c>
      <c r="G760" s="24">
        <v>8</v>
      </c>
      <c r="H760" s="24" t="str">
        <f>_xlfn._xlws.FILTER('[1]2025年已发货'!$E:$E,'[1]2025年已发货'!$F:$F&amp;'[1]2025年已发货'!$C:$C&amp;'[1]2025年已发货'!$G:$G&amp;'[1]2025年已发货'!$H:$H=C760&amp;F760&amp;I760&amp;J760,"未发货")</f>
        <v>未发货</v>
      </c>
      <c r="I760" s="28" t="str">
        <f>VLOOKUP(B760,辅助信息!E:I,3,FALSE)</f>
        <v>（五冶达州国道542项目-三工区路基八工段(连接线)）四川省达州市达川区大堰镇梨子沟</v>
      </c>
      <c r="J760" s="28" t="str">
        <f>VLOOKUP(B760,辅助信息!E:I,4,FALSE)</f>
        <v>谭鹏程</v>
      </c>
      <c r="K760" s="28">
        <f>VLOOKUP(J760,辅助信息!H:I,2,FALSE)</f>
        <v>18280895666</v>
      </c>
      <c r="L760" s="45" t="str">
        <f>VLOOKUP(B760,辅助信息!E:J,6,FALSE)</f>
        <v>五冶建设送货单,送货车型9.6米,装货前联系收货人核实到场规格,没提前告知进场规格现场不给予接收</v>
      </c>
      <c r="M760" s="87">
        <v>45717</v>
      </c>
      <c r="N760" s="45"/>
      <c r="O760" s="45">
        <f ca="1" t="shared" si="20"/>
        <v>0</v>
      </c>
      <c r="P760" s="49">
        <f ca="1" t="shared" si="21"/>
        <v>233</v>
      </c>
      <c r="Q760" s="15" t="str">
        <f>VLOOKUP(B760,辅助信息!E:M,9,FALSE)</f>
        <v>ZTWM-CDGS-XS-2024-0181-五冶天府-国道542项目（二批次）</v>
      </c>
      <c r="R760" s="15"/>
    </row>
    <row r="761" hidden="1" spans="2:18">
      <c r="B761" s="28" t="s">
        <v>108</v>
      </c>
      <c r="C761" s="58">
        <v>45715</v>
      </c>
      <c r="D761" s="28" t="str">
        <f>VLOOKUP(B761,辅助信息!E:K,7,FALSE)</f>
        <v>JWDDCD2024102400111</v>
      </c>
      <c r="E761" s="28" t="str">
        <f>VLOOKUP(F761,辅助信息!A:B,2,FALSE)</f>
        <v>螺纹钢</v>
      </c>
      <c r="F761" s="28" t="s">
        <v>27</v>
      </c>
      <c r="G761" s="24">
        <v>36</v>
      </c>
      <c r="H761" s="24" t="str">
        <f>_xlfn._xlws.FILTER('[1]2025年已发货'!$E:$E,'[1]2025年已发货'!$F:$F&amp;'[1]2025年已发货'!$C:$C&amp;'[1]2025年已发货'!$G:$G&amp;'[1]2025年已发货'!$H:$H=C761&amp;F761&amp;I761&amp;J761,"未发货")</f>
        <v>未发货</v>
      </c>
      <c r="I761" s="28" t="str">
        <f>VLOOKUP(B761,辅助信息!E:I,3,FALSE)</f>
        <v>（五冶达州国道542项目-三工区路基八工段(连接线)）四川省达州市达川区大堰镇梨子沟</v>
      </c>
      <c r="J761" s="28" t="str">
        <f>VLOOKUP(B761,辅助信息!E:I,4,FALSE)</f>
        <v>谭鹏程</v>
      </c>
      <c r="K761" s="28">
        <f>VLOOKUP(J761,辅助信息!H:I,2,FALSE)</f>
        <v>18280895666</v>
      </c>
      <c r="M761" s="87">
        <v>45717</v>
      </c>
      <c r="N761" s="45"/>
      <c r="O761" s="45">
        <f ca="1" t="shared" si="20"/>
        <v>0</v>
      </c>
      <c r="P761" s="49">
        <f ca="1" t="shared" si="21"/>
        <v>233</v>
      </c>
      <c r="Q761" s="15" t="str">
        <f>VLOOKUP(B761,辅助信息!E:M,9,FALSE)</f>
        <v>ZTWM-CDGS-XS-2024-0181-五冶天府-国道542项目（二批次）</v>
      </c>
      <c r="R761" s="15"/>
    </row>
    <row r="762" hidden="1" spans="2:18">
      <c r="B762" s="28" t="s">
        <v>108</v>
      </c>
      <c r="C762" s="58">
        <v>45715</v>
      </c>
      <c r="D762" s="28" t="str">
        <f>VLOOKUP(B762,辅助信息!E:K,7,FALSE)</f>
        <v>JWDDCD2024102400111</v>
      </c>
      <c r="E762" s="28" t="str">
        <f>VLOOKUP(F762,辅助信息!A:B,2,FALSE)</f>
        <v>螺纹钢</v>
      </c>
      <c r="F762" s="28" t="s">
        <v>32</v>
      </c>
      <c r="G762" s="24">
        <v>27</v>
      </c>
      <c r="H762" s="24" t="str">
        <f>_xlfn._xlws.FILTER('[1]2025年已发货'!$E:$E,'[1]2025年已发货'!$F:$F&amp;'[1]2025年已发货'!$C:$C&amp;'[1]2025年已发货'!$G:$G&amp;'[1]2025年已发货'!$H:$H=C762&amp;F762&amp;I762&amp;J762,"未发货")</f>
        <v>未发货</v>
      </c>
      <c r="I762" s="28" t="str">
        <f>VLOOKUP(B762,辅助信息!E:I,3,FALSE)</f>
        <v>（五冶达州国道542项目-三工区路基八工段(连接线)）四川省达州市达川区大堰镇梨子沟</v>
      </c>
      <c r="J762" s="28" t="str">
        <f>VLOOKUP(B762,辅助信息!E:I,4,FALSE)</f>
        <v>谭鹏程</v>
      </c>
      <c r="K762" s="28">
        <f>VLOOKUP(J762,辅助信息!H:I,2,FALSE)</f>
        <v>18280895666</v>
      </c>
      <c r="M762" s="87">
        <v>45717</v>
      </c>
      <c r="N762" s="45"/>
      <c r="O762" s="45">
        <f ca="1" t="shared" si="20"/>
        <v>0</v>
      </c>
      <c r="P762" s="49">
        <f ca="1" t="shared" si="21"/>
        <v>233</v>
      </c>
      <c r="Q762" s="15" t="str">
        <f>VLOOKUP(B762,辅助信息!E:M,9,FALSE)</f>
        <v>ZTWM-CDGS-XS-2024-0181-五冶天府-国道542项目（二批次）</v>
      </c>
      <c r="R762" s="15"/>
    </row>
    <row r="763" hidden="1" spans="2:18">
      <c r="B763" s="28" t="s">
        <v>108</v>
      </c>
      <c r="C763" s="58">
        <v>45715</v>
      </c>
      <c r="D763" s="28" t="str">
        <f>VLOOKUP(B763,辅助信息!E:K,7,FALSE)</f>
        <v>JWDDCD2024102400111</v>
      </c>
      <c r="E763" s="28" t="str">
        <f>VLOOKUP(F763,辅助信息!A:B,2,FALSE)</f>
        <v>螺纹钢</v>
      </c>
      <c r="F763" s="28" t="s">
        <v>30</v>
      </c>
      <c r="G763" s="24">
        <v>60</v>
      </c>
      <c r="H763" s="24" t="str">
        <f>_xlfn._xlws.FILTER('[1]2025年已发货'!$E:$E,'[1]2025年已发货'!$F:$F&amp;'[1]2025年已发货'!$C:$C&amp;'[1]2025年已发货'!$G:$G&amp;'[1]2025年已发货'!$H:$H=C763&amp;F763&amp;I763&amp;J763,"未发货")</f>
        <v>未发货</v>
      </c>
      <c r="I763" s="28" t="str">
        <f>VLOOKUP(B763,辅助信息!E:I,3,FALSE)</f>
        <v>（五冶达州国道542项目-三工区路基八工段(连接线)）四川省达州市达川区大堰镇梨子沟</v>
      </c>
      <c r="J763" s="28" t="str">
        <f>VLOOKUP(B763,辅助信息!E:I,4,FALSE)</f>
        <v>谭鹏程</v>
      </c>
      <c r="K763" s="28">
        <f>VLOOKUP(J763,辅助信息!H:I,2,FALSE)</f>
        <v>18280895666</v>
      </c>
      <c r="M763" s="87">
        <v>45717</v>
      </c>
      <c r="N763" s="45"/>
      <c r="O763" s="45">
        <f ca="1" t="shared" si="20"/>
        <v>0</v>
      </c>
      <c r="P763" s="49">
        <f ca="1" t="shared" si="21"/>
        <v>233</v>
      </c>
      <c r="Q763" s="15" t="str">
        <f>VLOOKUP(B763,辅助信息!E:M,9,FALSE)</f>
        <v>ZTWM-CDGS-XS-2024-0181-五冶天府-国道542项目（二批次）</v>
      </c>
      <c r="R763" s="15"/>
    </row>
    <row r="764" hidden="1" spans="2:18">
      <c r="B764" s="28" t="s">
        <v>108</v>
      </c>
      <c r="C764" s="58">
        <v>45715</v>
      </c>
      <c r="D764" s="28" t="str">
        <f>VLOOKUP(B764,辅助信息!E:K,7,FALSE)</f>
        <v>JWDDCD2024102400111</v>
      </c>
      <c r="E764" s="28" t="str">
        <f>VLOOKUP(F764,辅助信息!A:B,2,FALSE)</f>
        <v>螺纹钢</v>
      </c>
      <c r="F764" s="28" t="s">
        <v>52</v>
      </c>
      <c r="G764" s="24">
        <v>10</v>
      </c>
      <c r="H764" s="24" t="str">
        <f>_xlfn._xlws.FILTER('[1]2025年已发货'!$E:$E,'[1]2025年已发货'!$F:$F&amp;'[1]2025年已发货'!$C:$C&amp;'[1]2025年已发货'!$G:$G&amp;'[1]2025年已发货'!$H:$H=C764&amp;F764&amp;I764&amp;J764,"未发货")</f>
        <v>未发货</v>
      </c>
      <c r="I764" s="28" t="str">
        <f>VLOOKUP(B764,辅助信息!E:I,3,FALSE)</f>
        <v>（五冶达州国道542项目-三工区路基八工段(连接线)）四川省达州市达川区大堰镇梨子沟</v>
      </c>
      <c r="J764" s="28" t="str">
        <f>VLOOKUP(B764,辅助信息!E:I,4,FALSE)</f>
        <v>谭鹏程</v>
      </c>
      <c r="K764" s="28">
        <f>VLOOKUP(J764,辅助信息!H:I,2,FALSE)</f>
        <v>18280895666</v>
      </c>
      <c r="M764" s="87">
        <v>45717</v>
      </c>
      <c r="N764" s="45"/>
      <c r="O764" s="45">
        <f ca="1" t="shared" si="20"/>
        <v>0</v>
      </c>
      <c r="P764" s="49">
        <f ca="1" t="shared" si="21"/>
        <v>233</v>
      </c>
      <c r="Q764" s="15" t="str">
        <f>VLOOKUP(B764,辅助信息!E:M,9,FALSE)</f>
        <v>ZTWM-CDGS-XS-2024-0181-五冶天府-国道542项目（二批次）</v>
      </c>
      <c r="R764" s="15"/>
    </row>
    <row r="765" hidden="1" spans="2:18">
      <c r="B765" s="84" t="s">
        <v>69</v>
      </c>
      <c r="C765" s="58">
        <v>45715</v>
      </c>
      <c r="D765" s="28" t="str">
        <f>VLOOKUP(B765,辅助信息!E:K,7,FALSE)</f>
        <v>JWDDCD2025052800131</v>
      </c>
      <c r="E765" s="28" t="str">
        <f>VLOOKUP(F765,辅助信息!A:B,2,FALSE)</f>
        <v>盘螺</v>
      </c>
      <c r="F765" s="28" t="s">
        <v>40</v>
      </c>
      <c r="G765" s="24">
        <v>15</v>
      </c>
      <c r="H765" s="24">
        <f>_xlfn._xlws.FILTER('[1]2025年已发货'!$E:$E,'[1]2025年已发货'!$F:$F&amp;'[1]2025年已发货'!$C:$C&amp;'[1]2025年已发货'!$G:$G&amp;'[1]2025年已发货'!$H:$H=C765&amp;F765&amp;I765&amp;J765,"未发货")</f>
        <v>15</v>
      </c>
      <c r="I765" s="28" t="str">
        <f>VLOOKUP(B765,辅助信息!E:I,3,FALSE)</f>
        <v>（商投建工达州中医药科技园-4工区-2号楼）达州市通川区达州中医药职业学院犀牛大道北段</v>
      </c>
      <c r="J765" s="28" t="str">
        <f>VLOOKUP(B765,辅助信息!E:I,4,FALSE)</f>
        <v>张扬</v>
      </c>
      <c r="K765" s="28">
        <f>VLOOKUP(J765,辅助信息!H:I,2,FALSE)</f>
        <v>18381904567</v>
      </c>
      <c r="L765" s="45" t="str">
        <f>VLOOKUP(B765,辅助信息!E:J,6,FALSE)</f>
        <v>控制炉批号！多了现场不收！,优先安排达钢,提前联系到场规格及数量</v>
      </c>
      <c r="M765" s="87">
        <v>45716</v>
      </c>
      <c r="N765" s="45"/>
      <c r="O765" s="45">
        <f ca="1" t="shared" si="20"/>
        <v>0</v>
      </c>
      <c r="P765" s="49">
        <f ca="1" t="shared" si="21"/>
        <v>234</v>
      </c>
      <c r="Q765" s="15" t="str">
        <f>VLOOKUP(B765,辅助信息!E:M,9,FALSE)</f>
        <v>ZTWM-CDGS-XS-2024-0134-商投建工达州中医药科技成果示范园项目</v>
      </c>
      <c r="R765" s="15"/>
    </row>
    <row r="766" hidden="1" spans="2:18">
      <c r="B766" s="84" t="s">
        <v>69</v>
      </c>
      <c r="C766" s="58">
        <v>45715</v>
      </c>
      <c r="D766" s="28" t="str">
        <f>VLOOKUP(B766,辅助信息!E:K,7,FALSE)</f>
        <v>JWDDCD2025052800131</v>
      </c>
      <c r="E766" s="28" t="str">
        <f>VLOOKUP(F766,辅助信息!A:B,2,FALSE)</f>
        <v>盘螺</v>
      </c>
      <c r="F766" s="28" t="s">
        <v>41</v>
      </c>
      <c r="G766" s="24">
        <f>10*2.5</f>
        <v>25</v>
      </c>
      <c r="H766" s="24">
        <f>_xlfn._xlws.FILTER('[1]2025年已发货'!$E:$E,'[1]2025年已发货'!$F:$F&amp;'[1]2025年已发货'!$C:$C&amp;'[1]2025年已发货'!$G:$G&amp;'[1]2025年已发货'!$H:$H=C766&amp;F766&amp;I766&amp;J766,"未发货")</f>
        <v>25</v>
      </c>
      <c r="I766" s="28" t="str">
        <f>VLOOKUP(B766,辅助信息!E:I,3,FALSE)</f>
        <v>（商投建工达州中医药科技园-4工区-2号楼）达州市通川区达州中医药职业学院犀牛大道北段</v>
      </c>
      <c r="J766" s="28" t="str">
        <f>VLOOKUP(B766,辅助信息!E:I,4,FALSE)</f>
        <v>张扬</v>
      </c>
      <c r="K766" s="28">
        <f>VLOOKUP(J766,辅助信息!H:I,2,FALSE)</f>
        <v>18381904567</v>
      </c>
      <c r="M766" s="87">
        <v>45716</v>
      </c>
      <c r="N766" s="45"/>
      <c r="O766" s="45">
        <f ca="1" t="shared" si="20"/>
        <v>0</v>
      </c>
      <c r="P766" s="49">
        <f ca="1" t="shared" si="21"/>
        <v>234</v>
      </c>
      <c r="Q766" s="15" t="str">
        <f>VLOOKUP(B766,辅助信息!E:M,9,FALSE)</f>
        <v>ZTWM-CDGS-XS-2024-0134-商投建工达州中医药科技成果示范园项目</v>
      </c>
      <c r="R766" s="15"/>
    </row>
    <row r="767" hidden="1" spans="2:18">
      <c r="B767" s="28" t="s">
        <v>56</v>
      </c>
      <c r="C767" s="58">
        <v>45715</v>
      </c>
      <c r="D767" s="28" t="str">
        <f>VLOOKUP(B767,辅助信息!E:K,7,FALSE)</f>
        <v>JWDDCD2025052800131</v>
      </c>
      <c r="E767" s="28" t="str">
        <f>VLOOKUP(F767,辅助信息!A:B,2,FALSE)</f>
        <v>螺纹钢</v>
      </c>
      <c r="F767" s="28" t="s">
        <v>66</v>
      </c>
      <c r="G767" s="24">
        <v>12</v>
      </c>
      <c r="H767" s="24" t="str">
        <f>_xlfn._xlws.FILTER('[1]2025年已发货'!$E:$E,'[1]2025年已发货'!$F:$F&amp;'[1]2025年已发货'!$C:$C&amp;'[1]2025年已发货'!$G:$G&amp;'[1]2025年已发货'!$H:$H=C767&amp;F767&amp;I767&amp;J767,"未发货")</f>
        <v>未发货</v>
      </c>
      <c r="I767" s="28" t="str">
        <f>VLOOKUP(B767,辅助信息!E:I,3,FALSE)</f>
        <v>（商投建工达州中医药科技园-4工区-7号楼）达州市通川区达州中医药职业学院犀牛大道北段</v>
      </c>
      <c r="J767" s="28" t="str">
        <f>VLOOKUP(B767,辅助信息!E:I,4,FALSE)</f>
        <v>张扬</v>
      </c>
      <c r="K767" s="28">
        <f>VLOOKUP(J767,辅助信息!H:I,2,FALSE)</f>
        <v>18381904567</v>
      </c>
      <c r="L767" s="45" t="str">
        <f>VLOOKUP(B767,辅助信息!E:J,6,FALSE)</f>
        <v>控制炉批号！多了现场不收！,优先安排达钢,提前联系到场规格及数量</v>
      </c>
      <c r="M767" s="87">
        <v>45716</v>
      </c>
      <c r="N767" s="45"/>
      <c r="O767" s="45">
        <f ca="1" t="shared" si="20"/>
        <v>0</v>
      </c>
      <c r="P767" s="49">
        <f ca="1" t="shared" si="21"/>
        <v>234</v>
      </c>
      <c r="Q767" s="15" t="str">
        <f>VLOOKUP(B767,辅助信息!E:M,9,FALSE)</f>
        <v>ZTWM-CDGS-XS-2024-0134-商投建工达州中医药科技成果示范园项目</v>
      </c>
      <c r="R767" s="15"/>
    </row>
    <row r="768" hidden="1" spans="2:18">
      <c r="B768" s="28" t="s">
        <v>56</v>
      </c>
      <c r="C768" s="58">
        <v>45715</v>
      </c>
      <c r="D768" s="28" t="str">
        <f>VLOOKUP(B768,辅助信息!E:K,7,FALSE)</f>
        <v>JWDDCD2025052800131</v>
      </c>
      <c r="E768" s="28" t="str">
        <f>VLOOKUP(F768,辅助信息!A:B,2,FALSE)</f>
        <v>螺纹钢</v>
      </c>
      <c r="F768" s="28" t="s">
        <v>45</v>
      </c>
      <c r="G768" s="24">
        <v>12</v>
      </c>
      <c r="H768" s="24" t="str">
        <f>_xlfn._xlws.FILTER('[1]2025年已发货'!$E:$E,'[1]2025年已发货'!$F:$F&amp;'[1]2025年已发货'!$C:$C&amp;'[1]2025年已发货'!$G:$G&amp;'[1]2025年已发货'!$H:$H=C768&amp;F768&amp;I768&amp;J768,"未发货")</f>
        <v>未发货</v>
      </c>
      <c r="I768" s="28" t="str">
        <f>VLOOKUP(B768,辅助信息!E:I,3,FALSE)</f>
        <v>（商投建工达州中医药科技园-4工区-7号楼）达州市通川区达州中医药职业学院犀牛大道北段</v>
      </c>
      <c r="J768" s="28" t="str">
        <f>VLOOKUP(B768,辅助信息!E:I,4,FALSE)</f>
        <v>张扬</v>
      </c>
      <c r="K768" s="28">
        <f>VLOOKUP(J768,辅助信息!H:I,2,FALSE)</f>
        <v>18381904567</v>
      </c>
      <c r="M768" s="87">
        <v>45716</v>
      </c>
      <c r="N768" s="45"/>
      <c r="O768" s="45">
        <f ca="1" t="shared" si="20"/>
        <v>0</v>
      </c>
      <c r="P768" s="49">
        <f ca="1" t="shared" si="21"/>
        <v>234</v>
      </c>
      <c r="Q768" s="15" t="str">
        <f>VLOOKUP(B768,辅助信息!E:M,9,FALSE)</f>
        <v>ZTWM-CDGS-XS-2024-0134-商投建工达州中医药科技成果示范园项目</v>
      </c>
      <c r="R768" s="15"/>
    </row>
    <row r="769" hidden="1" spans="2:18">
      <c r="B769" s="28" t="s">
        <v>56</v>
      </c>
      <c r="C769" s="58">
        <v>45715</v>
      </c>
      <c r="D769" s="28" t="str">
        <f>VLOOKUP(B769,辅助信息!E:K,7,FALSE)</f>
        <v>JWDDCD2025052800131</v>
      </c>
      <c r="E769" s="28" t="str">
        <f>VLOOKUP(F769,辅助信息!A:B,2,FALSE)</f>
        <v>螺纹钢</v>
      </c>
      <c r="F769" s="28" t="s">
        <v>21</v>
      </c>
      <c r="G769" s="24">
        <v>15</v>
      </c>
      <c r="H769" s="24" t="str">
        <f>_xlfn._xlws.FILTER('[1]2025年已发货'!$E:$E,'[1]2025年已发货'!$F:$F&amp;'[1]2025年已发货'!$C:$C&amp;'[1]2025年已发货'!$G:$G&amp;'[1]2025年已发货'!$H:$H=C769&amp;F769&amp;I769&amp;J769,"未发货")</f>
        <v>未发货</v>
      </c>
      <c r="I769" s="28" t="str">
        <f>VLOOKUP(B769,辅助信息!E:I,3,FALSE)</f>
        <v>（商投建工达州中医药科技园-4工区-7号楼）达州市通川区达州中医药职业学院犀牛大道北段</v>
      </c>
      <c r="J769" s="28" t="str">
        <f>VLOOKUP(B769,辅助信息!E:I,4,FALSE)</f>
        <v>张扬</v>
      </c>
      <c r="K769" s="28">
        <f>VLOOKUP(J769,辅助信息!H:I,2,FALSE)</f>
        <v>18381904567</v>
      </c>
      <c r="M769" s="87">
        <v>45716</v>
      </c>
      <c r="N769" s="45"/>
      <c r="O769" s="45">
        <f ca="1" t="shared" si="20"/>
        <v>0</v>
      </c>
      <c r="P769" s="49">
        <f ca="1" t="shared" si="21"/>
        <v>234</v>
      </c>
      <c r="Q769" s="15" t="str">
        <f>VLOOKUP(B769,辅助信息!E:M,9,FALSE)</f>
        <v>ZTWM-CDGS-XS-2024-0134-商投建工达州中医药科技成果示范园项目</v>
      </c>
      <c r="R769" s="15"/>
    </row>
    <row r="770" hidden="1" spans="2:18">
      <c r="B770" s="28" t="s">
        <v>56</v>
      </c>
      <c r="C770" s="58">
        <v>45715</v>
      </c>
      <c r="D770" s="28" t="str">
        <f>VLOOKUP(B770,辅助信息!E:K,7,FALSE)</f>
        <v>JWDDCD2025052800131</v>
      </c>
      <c r="E770" s="28" t="str">
        <f>VLOOKUP(F770,辅助信息!A:B,2,FALSE)</f>
        <v>螺纹钢</v>
      </c>
      <c r="F770" s="28" t="s">
        <v>58</v>
      </c>
      <c r="G770" s="24">
        <v>12</v>
      </c>
      <c r="H770" s="24" t="str">
        <f>_xlfn._xlws.FILTER('[1]2025年已发货'!$E:$E,'[1]2025年已发货'!$F:$F&amp;'[1]2025年已发货'!$C:$C&amp;'[1]2025年已发货'!$G:$G&amp;'[1]2025年已发货'!$H:$H=C770&amp;F770&amp;I770&amp;J770,"未发货")</f>
        <v>未发货</v>
      </c>
      <c r="I770" s="28" t="str">
        <f>VLOOKUP(B770,辅助信息!E:I,3,FALSE)</f>
        <v>（商投建工达州中医药科技园-4工区-7号楼）达州市通川区达州中医药职业学院犀牛大道北段</v>
      </c>
      <c r="J770" s="28" t="str">
        <f>VLOOKUP(B770,辅助信息!E:I,4,FALSE)</f>
        <v>张扬</v>
      </c>
      <c r="K770" s="28">
        <f>VLOOKUP(J770,辅助信息!H:I,2,FALSE)</f>
        <v>18381904567</v>
      </c>
      <c r="M770" s="87">
        <v>45716</v>
      </c>
      <c r="N770" s="45"/>
      <c r="O770" s="45">
        <f ca="1" t="shared" si="20"/>
        <v>0</v>
      </c>
      <c r="P770" s="49">
        <f ca="1" t="shared" si="21"/>
        <v>234</v>
      </c>
      <c r="Q770" s="15" t="str">
        <f>VLOOKUP(B770,辅助信息!E:M,9,FALSE)</f>
        <v>ZTWM-CDGS-XS-2024-0134-商投建工达州中医药科技成果示范园项目</v>
      </c>
      <c r="R770" s="15"/>
    </row>
    <row r="771" hidden="1" spans="2:18">
      <c r="B771" s="28" t="s">
        <v>56</v>
      </c>
      <c r="C771" s="58">
        <v>45715</v>
      </c>
      <c r="D771" s="28" t="str">
        <f>VLOOKUP(B771,辅助信息!E:K,7,FALSE)</f>
        <v>JWDDCD2025052800131</v>
      </c>
      <c r="E771" s="28" t="str">
        <f>VLOOKUP(F771,辅助信息!A:B,2,FALSE)</f>
        <v>螺纹钢</v>
      </c>
      <c r="F771" s="28" t="s">
        <v>46</v>
      </c>
      <c r="G771" s="24">
        <v>15</v>
      </c>
      <c r="H771" s="24" t="str">
        <f>_xlfn._xlws.FILTER('[1]2025年已发货'!$E:$E,'[1]2025年已发货'!$F:$F&amp;'[1]2025年已发货'!$C:$C&amp;'[1]2025年已发货'!$G:$G&amp;'[1]2025年已发货'!$H:$H=C771&amp;F771&amp;I771&amp;J771,"未发货")</f>
        <v>未发货</v>
      </c>
      <c r="I771" s="28" t="str">
        <f>VLOOKUP(B771,辅助信息!E:I,3,FALSE)</f>
        <v>（商投建工达州中医药科技园-4工区-7号楼）达州市通川区达州中医药职业学院犀牛大道北段</v>
      </c>
      <c r="J771" s="28" t="str">
        <f>VLOOKUP(B771,辅助信息!E:I,4,FALSE)</f>
        <v>张扬</v>
      </c>
      <c r="K771" s="28">
        <f>VLOOKUP(J771,辅助信息!H:I,2,FALSE)</f>
        <v>18381904567</v>
      </c>
      <c r="M771" s="87">
        <v>45716</v>
      </c>
      <c r="N771" s="45"/>
      <c r="O771" s="45">
        <f ca="1" t="shared" si="20"/>
        <v>0</v>
      </c>
      <c r="P771" s="49">
        <f ca="1" t="shared" si="21"/>
        <v>234</v>
      </c>
      <c r="Q771" s="15" t="str">
        <f>VLOOKUP(B771,辅助信息!E:M,9,FALSE)</f>
        <v>ZTWM-CDGS-XS-2024-0134-商投建工达州中医药科技成果示范园项目</v>
      </c>
      <c r="R771" s="15"/>
    </row>
    <row r="772" hidden="1" spans="2:18">
      <c r="B772" s="71" t="s">
        <v>56</v>
      </c>
      <c r="C772" s="72">
        <v>45715</v>
      </c>
      <c r="D772" s="71" t="str">
        <f>VLOOKUP(B772,辅助信息!E:K,7,FALSE)</f>
        <v>JWDDCD2025052800131</v>
      </c>
      <c r="E772" s="71" t="str">
        <f>VLOOKUP(F772,辅助信息!A:B,2,FALSE)</f>
        <v>螺纹钢</v>
      </c>
      <c r="F772" s="71" t="s">
        <v>22</v>
      </c>
      <c r="G772" s="73">
        <v>12</v>
      </c>
      <c r="H772" s="73" t="str">
        <f>_xlfn._xlws.FILTER('[1]2025年已发货'!$E:$E,'[1]2025年已发货'!$F:$F&amp;'[1]2025年已发货'!$C:$C&amp;'[1]2025年已发货'!$G:$G&amp;'[1]2025年已发货'!$H:$H=C772&amp;F772&amp;I772&amp;J772,"未发货")</f>
        <v>未发货</v>
      </c>
      <c r="I772" s="71" t="str">
        <f>VLOOKUP(B772,辅助信息!E:I,3,FALSE)</f>
        <v>（商投建工达州中医药科技园-4工区-7号楼）达州市通川区达州中医药职业学院犀牛大道北段</v>
      </c>
      <c r="J772" s="71" t="str">
        <f>VLOOKUP(B772,辅助信息!E:I,4,FALSE)</f>
        <v>张扬</v>
      </c>
      <c r="K772" s="71">
        <f>VLOOKUP(J772,辅助信息!H:I,2,FALSE)</f>
        <v>18381904567</v>
      </c>
      <c r="M772" s="87">
        <v>45716</v>
      </c>
      <c r="N772" s="45"/>
      <c r="O772" s="45">
        <f ca="1" t="shared" si="20"/>
        <v>0</v>
      </c>
      <c r="P772" s="49">
        <f ca="1" t="shared" si="21"/>
        <v>234</v>
      </c>
      <c r="Q772" s="15" t="str">
        <f>VLOOKUP(B772,辅助信息!E:M,9,FALSE)</f>
        <v>ZTWM-CDGS-XS-2024-0134-商投建工达州中医药科技成果示范园项目</v>
      </c>
      <c r="R772" s="15"/>
    </row>
    <row r="773" ht="45" hidden="1" customHeight="1" spans="2:18">
      <c r="B773" s="28" t="s">
        <v>75</v>
      </c>
      <c r="C773" s="58">
        <v>45716</v>
      </c>
      <c r="D773" s="28" t="str">
        <f>VLOOKUP(B773,辅助信息!E:K,7,FALSE)</f>
        <v>JWDDCD2024102400111</v>
      </c>
      <c r="E773" s="28" t="str">
        <f>VLOOKUP(F773,辅助信息!A:B,2,FALSE)</f>
        <v>螺纹钢</v>
      </c>
      <c r="F773" s="28" t="s">
        <v>52</v>
      </c>
      <c r="G773" s="24">
        <v>35</v>
      </c>
      <c r="H773" s="24">
        <f>_xlfn._xlws.FILTER('[1]2025年已发货'!$E:$E,'[1]2025年已发货'!$F:$F&amp;'[1]2025年已发货'!$C:$C&amp;'[1]2025年已发货'!$G:$G&amp;'[1]2025年已发货'!$H:$H=C773&amp;F773&amp;I773&amp;J773,"未发货")</f>
        <v>45</v>
      </c>
      <c r="I773" s="28" t="str">
        <f>VLOOKUP(B773,辅助信息!E:I,3,FALSE)</f>
        <v>（五冶达州国道542项目-一工区桥梁一工段）四川省达州市四川省达州市达川区石桥镇武寨村</v>
      </c>
      <c r="J773" s="28" t="str">
        <f>VLOOKUP(B773,辅助信息!E:I,4,FALSE)</f>
        <v>杨勇</v>
      </c>
      <c r="K773" s="28">
        <f>VLOOKUP(J773,辅助信息!H:I,2,FALSE)</f>
        <v>18398563998</v>
      </c>
      <c r="L773" s="65" t="str">
        <f>VLOOKUP(B773,辅助信息!E:J,6,FALSE)</f>
        <v>五冶建设送货单,送货车型13米,装货前联系收货人核实到场规格,没提前告知进场规格现场不给予接收</v>
      </c>
      <c r="M773" s="87">
        <v>45716</v>
      </c>
      <c r="N773" s="45"/>
      <c r="O773" s="45">
        <f ca="1" t="shared" si="20"/>
        <v>0</v>
      </c>
      <c r="P773" s="49">
        <f ca="1" t="shared" si="21"/>
        <v>234</v>
      </c>
      <c r="Q773" s="15" t="str">
        <f>VLOOKUP(B773,辅助信息!E:M,9,FALSE)</f>
        <v>ZTWM-CDGS-XS-2024-0181-五冶天府-国道542项目（二批次）</v>
      </c>
      <c r="R773" s="15"/>
    </row>
    <row r="774" hidden="1" spans="2:18">
      <c r="B774" s="28" t="s">
        <v>108</v>
      </c>
      <c r="C774" s="58">
        <v>45719</v>
      </c>
      <c r="D774" s="28" t="str">
        <f>VLOOKUP(B774,辅助信息!E:K,7,FALSE)</f>
        <v>JWDDCD2024102400111</v>
      </c>
      <c r="E774" s="28" t="str">
        <f>VLOOKUP(F774,辅助信息!A:B,2,FALSE)</f>
        <v>高线</v>
      </c>
      <c r="F774" s="28" t="s">
        <v>53</v>
      </c>
      <c r="G774" s="24">
        <v>8</v>
      </c>
      <c r="H774" s="24">
        <f>_xlfn._xlws.FILTER('[1]2025年已发货'!$E:$E,'[1]2025年已发货'!$F:$F&amp;'[1]2025年已发货'!$C:$C&amp;'[1]2025年已发货'!$G:$G&amp;'[1]2025年已发货'!$H:$H=C774&amp;F774&amp;I774&amp;J774,"未发货")</f>
        <v>8</v>
      </c>
      <c r="I774" s="28" t="str">
        <f>VLOOKUP(B774,辅助信息!E:I,3,FALSE)</f>
        <v>（五冶达州国道542项目-三工区路基八工段(连接线)）四川省达州市达川区大堰镇梨子沟</v>
      </c>
      <c r="J774" s="28" t="str">
        <f>VLOOKUP(B774,辅助信息!E:I,4,FALSE)</f>
        <v>谭鹏程</v>
      </c>
      <c r="K774" s="28">
        <f>VLOOKUP(J774,辅助信息!H:I,2,FALSE)</f>
        <v>18280895666</v>
      </c>
      <c r="L774" s="65" t="str">
        <f>VLOOKUP(B774,辅助信息!E:J,6,FALSE)</f>
        <v>五冶建设送货单,送货车型9.6米,装货前联系收货人核实到场规格,没提前告知进场规格现场不给予接收</v>
      </c>
      <c r="M774" s="79">
        <v>45717</v>
      </c>
      <c r="O774" s="49">
        <f ca="1" t="shared" si="20"/>
        <v>0</v>
      </c>
      <c r="P774" s="49">
        <f ca="1" t="shared" si="21"/>
        <v>233</v>
      </c>
      <c r="Q774" s="15" t="str">
        <f>VLOOKUP(B774,辅助信息!E:M,9,FALSE)</f>
        <v>ZTWM-CDGS-XS-2024-0181-五冶天府-国道542项目（二批次）</v>
      </c>
      <c r="R774" s="15"/>
    </row>
    <row r="775" hidden="1" spans="2:18">
      <c r="B775" s="28" t="s">
        <v>108</v>
      </c>
      <c r="C775" s="58">
        <v>45719</v>
      </c>
      <c r="D775" s="28" t="str">
        <f>VLOOKUP(B775,辅助信息!E:K,7,FALSE)</f>
        <v>JWDDCD2024102400111</v>
      </c>
      <c r="E775" s="28" t="str">
        <f>VLOOKUP(F775,辅助信息!A:B,2,FALSE)</f>
        <v>螺纹钢</v>
      </c>
      <c r="F775" s="28" t="s">
        <v>27</v>
      </c>
      <c r="G775" s="24">
        <v>36</v>
      </c>
      <c r="H775" s="24">
        <f>_xlfn._xlws.FILTER('[1]2025年已发货'!$E:$E,'[1]2025年已发货'!$F:$F&amp;'[1]2025年已发货'!$C:$C&amp;'[1]2025年已发货'!$G:$G&amp;'[1]2025年已发货'!$H:$H=C775&amp;F775&amp;I775&amp;J775,"未发货")</f>
        <v>36</v>
      </c>
      <c r="I775" s="28" t="str">
        <f>VLOOKUP(B775,辅助信息!E:I,3,FALSE)</f>
        <v>（五冶达州国道542项目-三工区路基八工段(连接线)）四川省达州市达川区大堰镇梨子沟</v>
      </c>
      <c r="J775" s="28" t="str">
        <f>VLOOKUP(B775,辅助信息!E:I,4,FALSE)</f>
        <v>谭鹏程</v>
      </c>
      <c r="K775" s="28">
        <f>VLOOKUP(J775,辅助信息!H:I,2,FALSE)</f>
        <v>18280895666</v>
      </c>
      <c r="L775" s="66"/>
      <c r="M775" s="79">
        <v>45717</v>
      </c>
      <c r="O775" s="49">
        <f ca="1" t="shared" si="20"/>
        <v>0</v>
      </c>
      <c r="P775" s="49">
        <f ca="1" t="shared" si="21"/>
        <v>233</v>
      </c>
      <c r="Q775" s="15" t="str">
        <f>VLOOKUP(B775,辅助信息!E:M,9,FALSE)</f>
        <v>ZTWM-CDGS-XS-2024-0181-五冶天府-国道542项目（二批次）</v>
      </c>
      <c r="R775" s="15"/>
    </row>
    <row r="776" hidden="1" spans="2:18">
      <c r="B776" s="28" t="s">
        <v>108</v>
      </c>
      <c r="C776" s="58">
        <v>45719</v>
      </c>
      <c r="D776" s="28" t="str">
        <f>VLOOKUP(B776,辅助信息!E:K,7,FALSE)</f>
        <v>JWDDCD2024102400111</v>
      </c>
      <c r="E776" s="28" t="str">
        <f>VLOOKUP(F776,辅助信息!A:B,2,FALSE)</f>
        <v>螺纹钢</v>
      </c>
      <c r="F776" s="28" t="s">
        <v>32</v>
      </c>
      <c r="G776" s="24">
        <v>27</v>
      </c>
      <c r="H776" s="24" t="str">
        <f>_xlfn._xlws.FILTER('[1]2025年已发货'!$E:$E,'[1]2025年已发货'!$F:$F&amp;'[1]2025年已发货'!$C:$C&amp;'[1]2025年已发货'!$G:$G&amp;'[1]2025年已发货'!$H:$H=C776&amp;F776&amp;I776&amp;J776,"未发货")</f>
        <v>未发货</v>
      </c>
      <c r="I776" s="28" t="str">
        <f>VLOOKUP(B776,辅助信息!E:I,3,FALSE)</f>
        <v>（五冶达州国道542项目-三工区路基八工段(连接线)）四川省达州市达川区大堰镇梨子沟</v>
      </c>
      <c r="J776" s="28" t="str">
        <f>VLOOKUP(B776,辅助信息!E:I,4,FALSE)</f>
        <v>谭鹏程</v>
      </c>
      <c r="K776" s="28">
        <f>VLOOKUP(J776,辅助信息!H:I,2,FALSE)</f>
        <v>18280895666</v>
      </c>
      <c r="L776" s="66"/>
      <c r="M776" s="79">
        <v>45717</v>
      </c>
      <c r="O776" s="49">
        <f ca="1" t="shared" si="20"/>
        <v>0</v>
      </c>
      <c r="P776" s="49">
        <f ca="1" t="shared" si="21"/>
        <v>233</v>
      </c>
      <c r="Q776" s="15" t="str">
        <f>VLOOKUP(B776,辅助信息!E:M,9,FALSE)</f>
        <v>ZTWM-CDGS-XS-2024-0181-五冶天府-国道542项目（二批次）</v>
      </c>
      <c r="R776" s="15"/>
    </row>
    <row r="777" hidden="1" spans="2:18">
      <c r="B777" s="28" t="s">
        <v>108</v>
      </c>
      <c r="C777" s="58">
        <v>45719</v>
      </c>
      <c r="D777" s="28" t="str">
        <f>VLOOKUP(B777,辅助信息!E:K,7,FALSE)</f>
        <v>JWDDCD2024102400111</v>
      </c>
      <c r="E777" s="28" t="str">
        <f>VLOOKUP(F777,辅助信息!A:B,2,FALSE)</f>
        <v>螺纹钢</v>
      </c>
      <c r="F777" s="28" t="s">
        <v>30</v>
      </c>
      <c r="G777" s="24">
        <v>60</v>
      </c>
      <c r="H777" s="24" t="str">
        <f>_xlfn._xlws.FILTER('[1]2025年已发货'!$E:$E,'[1]2025年已发货'!$F:$F&amp;'[1]2025年已发货'!$C:$C&amp;'[1]2025年已发货'!$G:$G&amp;'[1]2025年已发货'!$H:$H=C777&amp;F777&amp;I777&amp;J777,"未发货")</f>
        <v>未发货</v>
      </c>
      <c r="I777" s="28" t="str">
        <f>VLOOKUP(B777,辅助信息!E:I,3,FALSE)</f>
        <v>（五冶达州国道542项目-三工区路基八工段(连接线)）四川省达州市达川区大堰镇梨子沟</v>
      </c>
      <c r="J777" s="28" t="str">
        <f>VLOOKUP(B777,辅助信息!E:I,4,FALSE)</f>
        <v>谭鹏程</v>
      </c>
      <c r="K777" s="28">
        <f>VLOOKUP(J777,辅助信息!H:I,2,FALSE)</f>
        <v>18280895666</v>
      </c>
      <c r="L777" s="66"/>
      <c r="M777" s="79">
        <v>45717</v>
      </c>
      <c r="O777" s="49">
        <f ca="1" t="shared" si="20"/>
        <v>0</v>
      </c>
      <c r="P777" s="49">
        <f ca="1" t="shared" si="21"/>
        <v>233</v>
      </c>
      <c r="Q777" s="15" t="str">
        <f>VLOOKUP(B777,辅助信息!E:M,9,FALSE)</f>
        <v>ZTWM-CDGS-XS-2024-0181-五冶天府-国道542项目（二批次）</v>
      </c>
      <c r="R777" s="15"/>
    </row>
    <row r="778" hidden="1" spans="2:18">
      <c r="B778" s="28" t="s">
        <v>108</v>
      </c>
      <c r="C778" s="58">
        <v>45719</v>
      </c>
      <c r="D778" s="28" t="str">
        <f>VLOOKUP(B778,辅助信息!E:K,7,FALSE)</f>
        <v>JWDDCD2024102400111</v>
      </c>
      <c r="E778" s="28" t="str">
        <f>VLOOKUP(F778,辅助信息!A:B,2,FALSE)</f>
        <v>螺纹钢</v>
      </c>
      <c r="F778" s="28" t="s">
        <v>52</v>
      </c>
      <c r="G778" s="24">
        <v>10</v>
      </c>
      <c r="H778" s="24" t="str">
        <f>_xlfn._xlws.FILTER('[1]2025年已发货'!$E:$E,'[1]2025年已发货'!$F:$F&amp;'[1]2025年已发货'!$C:$C&amp;'[1]2025年已发货'!$G:$G&amp;'[1]2025年已发货'!$H:$H=C778&amp;F778&amp;I778&amp;J778,"未发货")</f>
        <v>未发货</v>
      </c>
      <c r="I778" s="28" t="str">
        <f>VLOOKUP(B778,辅助信息!E:I,3,FALSE)</f>
        <v>（五冶达州国道542项目-三工区路基八工段(连接线)）四川省达州市达川区大堰镇梨子沟</v>
      </c>
      <c r="J778" s="28" t="str">
        <f>VLOOKUP(B778,辅助信息!E:I,4,FALSE)</f>
        <v>谭鹏程</v>
      </c>
      <c r="K778" s="28">
        <f>VLOOKUP(J778,辅助信息!H:I,2,FALSE)</f>
        <v>18280895666</v>
      </c>
      <c r="L778" s="64"/>
      <c r="M778" s="79">
        <v>45717</v>
      </c>
      <c r="O778" s="49">
        <f ca="1" t="shared" si="20"/>
        <v>0</v>
      </c>
      <c r="P778" s="49">
        <f ca="1" t="shared" si="21"/>
        <v>233</v>
      </c>
      <c r="Q778" s="15" t="str">
        <f>VLOOKUP(B778,辅助信息!E:M,9,FALSE)</f>
        <v>ZTWM-CDGS-XS-2024-0181-五冶天府-国道542项目（二批次）</v>
      </c>
      <c r="R778" s="15"/>
    </row>
    <row r="779" hidden="1" spans="2:18">
      <c r="B779" s="28" t="s">
        <v>56</v>
      </c>
      <c r="C779" s="58">
        <v>45719</v>
      </c>
      <c r="D779" s="28" t="str">
        <f>VLOOKUP(B779,辅助信息!E:K,7,FALSE)</f>
        <v>JWDDCD2025052800131</v>
      </c>
      <c r="E779" s="28" t="str">
        <f>VLOOKUP(F779,辅助信息!A:B,2,FALSE)</f>
        <v>螺纹钢</v>
      </c>
      <c r="F779" s="28" t="s">
        <v>66</v>
      </c>
      <c r="G779" s="24">
        <v>12</v>
      </c>
      <c r="H779" s="24">
        <f>_xlfn._xlws.FILTER('[1]2025年已发货'!$E:$E,'[1]2025年已发货'!$F:$F&amp;'[1]2025年已发货'!$C:$C&amp;'[1]2025年已发货'!$G:$G&amp;'[1]2025年已发货'!$H:$H=C779&amp;F779&amp;I779&amp;J779,"未发货")</f>
        <v>12</v>
      </c>
      <c r="I779" s="28" t="str">
        <f>VLOOKUP(B779,辅助信息!E:I,3,FALSE)</f>
        <v>（商投建工达州中医药科技园-4工区-7号楼）达州市通川区达州中医药职业学院犀牛大道北段</v>
      </c>
      <c r="J779" s="28" t="str">
        <f>VLOOKUP(B779,辅助信息!E:I,4,FALSE)</f>
        <v>张扬</v>
      </c>
      <c r="K779" s="28">
        <f>VLOOKUP(J779,辅助信息!H:I,2,FALSE)</f>
        <v>18381904567</v>
      </c>
      <c r="L779" s="65" t="str">
        <f>VLOOKUP(B779,辅助信息!E:J,6,FALSE)</f>
        <v>控制炉批号！多了现场不收！,优先安排达钢,提前联系到场规格及数量</v>
      </c>
      <c r="M779" s="79">
        <v>45716</v>
      </c>
      <c r="O779" s="49">
        <f ca="1" t="shared" si="20"/>
        <v>0</v>
      </c>
      <c r="P779" s="49">
        <f ca="1" t="shared" si="21"/>
        <v>234</v>
      </c>
      <c r="Q779" s="15" t="str">
        <f>VLOOKUP(B779,辅助信息!E:M,9,FALSE)</f>
        <v>ZTWM-CDGS-XS-2024-0134-商投建工达州中医药科技成果示范园项目</v>
      </c>
      <c r="R779" s="15"/>
    </row>
    <row r="780" hidden="1" spans="2:18">
      <c r="B780" s="28" t="s">
        <v>56</v>
      </c>
      <c r="C780" s="58">
        <v>45719</v>
      </c>
      <c r="D780" s="28" t="str">
        <f>VLOOKUP(B780,辅助信息!E:K,7,FALSE)</f>
        <v>JWDDCD2025052800131</v>
      </c>
      <c r="E780" s="28" t="str">
        <f>VLOOKUP(F780,辅助信息!A:B,2,FALSE)</f>
        <v>螺纹钢</v>
      </c>
      <c r="F780" s="28" t="s">
        <v>45</v>
      </c>
      <c r="G780" s="24">
        <v>12</v>
      </c>
      <c r="H780" s="24" t="str">
        <f>_xlfn._xlws.FILTER('[1]2025年已发货'!$E:$E,'[1]2025年已发货'!$F:$F&amp;'[1]2025年已发货'!$C:$C&amp;'[1]2025年已发货'!$G:$G&amp;'[1]2025年已发货'!$H:$H=C780&amp;F780&amp;I780&amp;J780,"未发货")</f>
        <v>未发货</v>
      </c>
      <c r="I780" s="28" t="str">
        <f>VLOOKUP(B780,辅助信息!E:I,3,FALSE)</f>
        <v>（商投建工达州中医药科技园-4工区-7号楼）达州市通川区达州中医药职业学院犀牛大道北段</v>
      </c>
      <c r="J780" s="28" t="str">
        <f>VLOOKUP(B780,辅助信息!E:I,4,FALSE)</f>
        <v>张扬</v>
      </c>
      <c r="K780" s="28">
        <f>VLOOKUP(J780,辅助信息!H:I,2,FALSE)</f>
        <v>18381904567</v>
      </c>
      <c r="L780" s="66"/>
      <c r="M780" s="79">
        <v>45716</v>
      </c>
      <c r="O780" s="49">
        <f ca="1" t="shared" si="20"/>
        <v>0</v>
      </c>
      <c r="P780" s="49">
        <f ca="1" t="shared" si="21"/>
        <v>234</v>
      </c>
      <c r="Q780" s="15" t="str">
        <f>VLOOKUP(B780,辅助信息!E:M,9,FALSE)</f>
        <v>ZTWM-CDGS-XS-2024-0134-商投建工达州中医药科技成果示范园项目</v>
      </c>
      <c r="R780" s="15"/>
    </row>
    <row r="781" hidden="1" spans="2:18">
      <c r="B781" s="28" t="s">
        <v>56</v>
      </c>
      <c r="C781" s="58">
        <v>45719</v>
      </c>
      <c r="D781" s="28" t="str">
        <f>VLOOKUP(B781,辅助信息!E:K,7,FALSE)</f>
        <v>JWDDCD2025052800131</v>
      </c>
      <c r="E781" s="28" t="str">
        <f>VLOOKUP(F781,辅助信息!A:B,2,FALSE)</f>
        <v>螺纹钢</v>
      </c>
      <c r="F781" s="28" t="s">
        <v>21</v>
      </c>
      <c r="G781" s="24">
        <v>15</v>
      </c>
      <c r="H781" s="24" t="str">
        <f>_xlfn._xlws.FILTER('[1]2025年已发货'!$E:$E,'[1]2025年已发货'!$F:$F&amp;'[1]2025年已发货'!$C:$C&amp;'[1]2025年已发货'!$G:$G&amp;'[1]2025年已发货'!$H:$H=C781&amp;F781&amp;I781&amp;J781,"未发货")</f>
        <v>未发货</v>
      </c>
      <c r="I781" s="28" t="str">
        <f>VLOOKUP(B781,辅助信息!E:I,3,FALSE)</f>
        <v>（商投建工达州中医药科技园-4工区-7号楼）达州市通川区达州中医药职业学院犀牛大道北段</v>
      </c>
      <c r="J781" s="28" t="str">
        <f>VLOOKUP(B781,辅助信息!E:I,4,FALSE)</f>
        <v>张扬</v>
      </c>
      <c r="K781" s="28">
        <f>VLOOKUP(J781,辅助信息!H:I,2,FALSE)</f>
        <v>18381904567</v>
      </c>
      <c r="L781" s="66"/>
      <c r="M781" s="79">
        <v>45716</v>
      </c>
      <c r="O781" s="49">
        <f ca="1" t="shared" si="20"/>
        <v>0</v>
      </c>
      <c r="P781" s="49">
        <f ca="1" t="shared" si="21"/>
        <v>234</v>
      </c>
      <c r="Q781" s="15" t="str">
        <f>VLOOKUP(B781,辅助信息!E:M,9,FALSE)</f>
        <v>ZTWM-CDGS-XS-2024-0134-商投建工达州中医药科技成果示范园项目</v>
      </c>
      <c r="R781" s="15"/>
    </row>
    <row r="782" hidden="1" spans="2:18">
      <c r="B782" s="28" t="s">
        <v>56</v>
      </c>
      <c r="C782" s="58">
        <v>45719</v>
      </c>
      <c r="D782" s="28" t="str">
        <f>VLOOKUP(B782,辅助信息!E:K,7,FALSE)</f>
        <v>JWDDCD2025052800131</v>
      </c>
      <c r="E782" s="28" t="str">
        <f>VLOOKUP(F782,辅助信息!A:B,2,FALSE)</f>
        <v>螺纹钢</v>
      </c>
      <c r="F782" s="28" t="s">
        <v>58</v>
      </c>
      <c r="G782" s="24">
        <v>12</v>
      </c>
      <c r="H782" s="24">
        <f>_xlfn._xlws.FILTER('[1]2025年已发货'!$E:$E,'[1]2025年已发货'!$F:$F&amp;'[1]2025年已发货'!$C:$C&amp;'[1]2025年已发货'!$G:$G&amp;'[1]2025年已发货'!$H:$H=C782&amp;F782&amp;I782&amp;J782,"未发货")</f>
        <v>12</v>
      </c>
      <c r="I782" s="28" t="str">
        <f>VLOOKUP(B782,辅助信息!E:I,3,FALSE)</f>
        <v>（商投建工达州中医药科技园-4工区-7号楼）达州市通川区达州中医药职业学院犀牛大道北段</v>
      </c>
      <c r="J782" s="28" t="str">
        <f>VLOOKUP(B782,辅助信息!E:I,4,FALSE)</f>
        <v>张扬</v>
      </c>
      <c r="K782" s="28">
        <f>VLOOKUP(J782,辅助信息!H:I,2,FALSE)</f>
        <v>18381904567</v>
      </c>
      <c r="L782" s="66"/>
      <c r="M782" s="79">
        <v>45716</v>
      </c>
      <c r="O782" s="49">
        <f ca="1" t="shared" ref="O782:O789" si="22">IF(OR(M782="",N782&lt;&gt;""),"",MAX(M782-TODAY(),0))</f>
        <v>0</v>
      </c>
      <c r="P782" s="49">
        <f ca="1" t="shared" ref="P782:P789" si="23">IF(M782="","",IF(N782&lt;&gt;"",MAX(N782-M782,0),IF(TODAY()&gt;M782,TODAY()-M782,0)))</f>
        <v>234</v>
      </c>
      <c r="Q782" s="15" t="str">
        <f>VLOOKUP(B782,辅助信息!E:M,9,FALSE)</f>
        <v>ZTWM-CDGS-XS-2024-0134-商投建工达州中医药科技成果示范园项目</v>
      </c>
      <c r="R782" s="15"/>
    </row>
    <row r="783" hidden="1" spans="2:18">
      <c r="B783" s="28" t="s">
        <v>56</v>
      </c>
      <c r="C783" s="58">
        <v>45719</v>
      </c>
      <c r="D783" s="28" t="str">
        <f>VLOOKUP(B783,辅助信息!E:K,7,FALSE)</f>
        <v>JWDDCD2025052800131</v>
      </c>
      <c r="E783" s="28" t="str">
        <f>VLOOKUP(F783,辅助信息!A:B,2,FALSE)</f>
        <v>螺纹钢</v>
      </c>
      <c r="F783" s="28" t="s">
        <v>46</v>
      </c>
      <c r="G783" s="24">
        <v>15</v>
      </c>
      <c r="H783" s="24">
        <f>_xlfn._xlws.FILTER('[1]2025年已发货'!$E:$E,'[1]2025年已发货'!$F:$F&amp;'[1]2025年已发货'!$C:$C&amp;'[1]2025年已发货'!$G:$G&amp;'[1]2025年已发货'!$H:$H=C783&amp;F783&amp;I783&amp;J783,"未发货")</f>
        <v>15</v>
      </c>
      <c r="I783" s="28" t="str">
        <f>VLOOKUP(B783,辅助信息!E:I,3,FALSE)</f>
        <v>（商投建工达州中医药科技园-4工区-7号楼）达州市通川区达州中医药职业学院犀牛大道北段</v>
      </c>
      <c r="J783" s="28" t="str">
        <f>VLOOKUP(B783,辅助信息!E:I,4,FALSE)</f>
        <v>张扬</v>
      </c>
      <c r="K783" s="28">
        <f>VLOOKUP(J783,辅助信息!H:I,2,FALSE)</f>
        <v>18381904567</v>
      </c>
      <c r="L783" s="66"/>
      <c r="M783" s="79">
        <v>45716</v>
      </c>
      <c r="O783" s="49">
        <f ca="1" t="shared" si="22"/>
        <v>0</v>
      </c>
      <c r="P783" s="49">
        <f ca="1" t="shared" si="23"/>
        <v>234</v>
      </c>
      <c r="Q783" s="15" t="str">
        <f>VLOOKUP(B783,辅助信息!E:M,9,FALSE)</f>
        <v>ZTWM-CDGS-XS-2024-0134-商投建工达州中医药科技成果示范园项目</v>
      </c>
      <c r="R783" s="15"/>
    </row>
    <row r="784" hidden="1" spans="2:18">
      <c r="B784" s="28" t="s">
        <v>56</v>
      </c>
      <c r="C784" s="58">
        <v>45719</v>
      </c>
      <c r="D784" s="28" t="str">
        <f>VLOOKUP(B784,辅助信息!E:K,7,FALSE)</f>
        <v>JWDDCD2025052800131</v>
      </c>
      <c r="E784" s="28" t="str">
        <f>VLOOKUP(F784,辅助信息!A:B,2,FALSE)</f>
        <v>螺纹钢</v>
      </c>
      <c r="F784" s="28" t="s">
        <v>22</v>
      </c>
      <c r="G784" s="24">
        <v>12</v>
      </c>
      <c r="H784" s="24">
        <f>_xlfn._xlws.FILTER('[1]2025年已发货'!$E:$E,'[1]2025年已发货'!$F:$F&amp;'[1]2025年已发货'!$C:$C&amp;'[1]2025年已发货'!$G:$G&amp;'[1]2025年已发货'!$H:$H=C784&amp;F784&amp;I784&amp;J784,"未发货")</f>
        <v>12</v>
      </c>
      <c r="I784" s="28" t="str">
        <f>VLOOKUP(B784,辅助信息!E:I,3,FALSE)</f>
        <v>（商投建工达州中医药科技园-4工区-7号楼）达州市通川区达州中医药职业学院犀牛大道北段</v>
      </c>
      <c r="J784" s="28" t="str">
        <f>VLOOKUP(B784,辅助信息!E:I,4,FALSE)</f>
        <v>张扬</v>
      </c>
      <c r="K784" s="28">
        <f>VLOOKUP(J784,辅助信息!H:I,2,FALSE)</f>
        <v>18381904567</v>
      </c>
      <c r="L784" s="64"/>
      <c r="M784" s="79">
        <v>45716</v>
      </c>
      <c r="O784" s="49">
        <f ca="1" t="shared" si="22"/>
        <v>0</v>
      </c>
      <c r="P784" s="49">
        <f ca="1" t="shared" si="23"/>
        <v>234</v>
      </c>
      <c r="Q784" s="15" t="str">
        <f>VLOOKUP(B784,辅助信息!E:M,9,FALSE)</f>
        <v>ZTWM-CDGS-XS-2024-0134-商投建工达州中医药科技成果示范园项目</v>
      </c>
      <c r="R784" s="15"/>
    </row>
    <row r="785" ht="45" hidden="1" customHeight="1" spans="2:18">
      <c r="B785" s="28" t="s">
        <v>63</v>
      </c>
      <c r="C785" s="58">
        <v>45719</v>
      </c>
      <c r="D785" s="28" t="str">
        <f>VLOOKUP(B785,辅助信息!E:K,7,FALSE)</f>
        <v>JWDDCD2024102400111</v>
      </c>
      <c r="E785" s="28" t="str">
        <f>VLOOKUP(F785,辅助信息!A:B,2,FALSE)</f>
        <v>螺纹钢</v>
      </c>
      <c r="F785" s="28" t="s">
        <v>18</v>
      </c>
      <c r="G785" s="24">
        <v>30</v>
      </c>
      <c r="H785" s="24">
        <f>_xlfn._xlws.FILTER('[1]2025年已发货'!$E:$E,'[1]2025年已发货'!$F:$F&amp;'[1]2025年已发货'!$C:$C&amp;'[1]2025年已发货'!$G:$G&amp;'[1]2025年已发货'!$H:$H=C785&amp;F785&amp;I785&amp;J785,"未发货")</f>
        <v>30</v>
      </c>
      <c r="I785" s="28" t="str">
        <f>VLOOKUP(B785,辅助信息!E:I,3,FALSE)</f>
        <v>（五冶达州国道542项目-三工区路基六工段）四川省达州市达川区赵固镇水文村</v>
      </c>
      <c r="J785" s="28" t="str">
        <f>VLOOKUP(B785,辅助信息!E:I,4,FALSE)</f>
        <v>谭鹏程</v>
      </c>
      <c r="K785" s="28">
        <f>VLOOKUP(J785,辅助信息!H:I,2,FALSE)</f>
        <v>18280895666</v>
      </c>
      <c r="L785" s="65" t="str">
        <f>VLOOKUP(B785,辅助信息!E:J,6,FALSE)</f>
        <v>五冶建设送货单,送货车型9.6米,装货前联系收货人核实到场规格,没提前告知进场规格现场不给予接收</v>
      </c>
      <c r="M785" s="79">
        <v>45717</v>
      </c>
      <c r="O785" s="49">
        <f ca="1" t="shared" si="22"/>
        <v>0</v>
      </c>
      <c r="P785" s="49">
        <f ca="1" t="shared" si="23"/>
        <v>233</v>
      </c>
      <c r="Q785" s="15" t="str">
        <f>VLOOKUP(B785,辅助信息!E:M,9,FALSE)</f>
        <v>ZTWM-CDGS-XS-2024-0181-五冶天府-国道542项目（二批次）</v>
      </c>
      <c r="R785" s="15"/>
    </row>
    <row r="786" hidden="1" spans="2:18">
      <c r="B786" s="28" t="s">
        <v>20</v>
      </c>
      <c r="C786" s="58">
        <v>45719</v>
      </c>
      <c r="D786" s="28" t="str">
        <f>VLOOKUP(B786,辅助信息!E:K,7,FALSE)</f>
        <v>JWDDCD2025051000019</v>
      </c>
      <c r="E786" s="28" t="str">
        <f>VLOOKUP(F786,辅助信息!A:B,2,FALSE)</f>
        <v>盘螺</v>
      </c>
      <c r="F786" s="28" t="s">
        <v>49</v>
      </c>
      <c r="G786" s="24">
        <v>12</v>
      </c>
      <c r="H786" s="24" t="str">
        <f>_xlfn._xlws.FILTER('[1]2025年已发货'!$E:$E,'[1]2025年已发货'!$F:$F&amp;'[1]2025年已发货'!$C:$C&amp;'[1]2025年已发货'!$G:$G&amp;'[1]2025年已发货'!$H:$H=C786&amp;F786&amp;I786&amp;J786,"未发货")</f>
        <v>未发货</v>
      </c>
      <c r="I786" s="28" t="str">
        <f>VLOOKUP(B786,辅助信息!E:I,3,FALSE)</f>
        <v>(五冶钢构医学科学产业园建设项目房建三部-一标（7-2）)四川省南充市顺庆区搬罾街道学府大道二段</v>
      </c>
      <c r="J786" s="28" t="str">
        <f>VLOOKUP(B786,辅助信息!E:I,4,FALSE)</f>
        <v>郑林</v>
      </c>
      <c r="K786" s="28">
        <f>VLOOKUP(J786,辅助信息!H:I,2,FALSE)</f>
        <v>18349955455</v>
      </c>
      <c r="L786" s="65" t="str">
        <f>VLOOKUP(B786,辅助信息!E:J,6,FALSE)</f>
        <v>送货单：送货单位：南充思临新材料科技有限公司,收货单位：五冶集团川北(南充)建设有限公司,项目名称：南充医学科学产业园,送货车型13米,装货前联系收货人核实到场规格</v>
      </c>
      <c r="M786" s="79">
        <v>45718</v>
      </c>
      <c r="O786" s="49">
        <f ca="1" t="shared" si="22"/>
        <v>0</v>
      </c>
      <c r="P786" s="49">
        <f ca="1" t="shared" si="23"/>
        <v>232</v>
      </c>
      <c r="Q786" s="15" t="str">
        <f>VLOOKUP(B786,辅助信息!E:M,9,FALSE)</f>
        <v>ZTWM-CDGS-XS-2024-0248-五冶钢构-南充市医学院项目</v>
      </c>
      <c r="R786" s="15"/>
    </row>
    <row r="787" hidden="1" spans="2:18">
      <c r="B787" s="28" t="s">
        <v>20</v>
      </c>
      <c r="C787" s="58">
        <v>45719</v>
      </c>
      <c r="D787" s="28" t="str">
        <f>VLOOKUP(B787,辅助信息!E:K,7,FALSE)</f>
        <v>JWDDCD2025051000019</v>
      </c>
      <c r="E787" s="28" t="str">
        <f>VLOOKUP(F787,辅助信息!A:B,2,FALSE)</f>
        <v>盘螺</v>
      </c>
      <c r="F787" s="28" t="s">
        <v>26</v>
      </c>
      <c r="G787" s="24">
        <v>5</v>
      </c>
      <c r="H787" s="24" t="str">
        <f>_xlfn._xlws.FILTER('[1]2025年已发货'!$E:$E,'[1]2025年已发货'!$F:$F&amp;'[1]2025年已发货'!$C:$C&amp;'[1]2025年已发货'!$G:$G&amp;'[1]2025年已发货'!$H:$H=C787&amp;F787&amp;I787&amp;J787,"未发货")</f>
        <v>未发货</v>
      </c>
      <c r="I787" s="28" t="str">
        <f>VLOOKUP(B787,辅助信息!E:I,3,FALSE)</f>
        <v>(五冶钢构医学科学产业园建设项目房建三部-一标（7-2）)四川省南充市顺庆区搬罾街道学府大道二段</v>
      </c>
      <c r="J787" s="28" t="str">
        <f>VLOOKUP(B787,辅助信息!E:I,4,FALSE)</f>
        <v>郑林</v>
      </c>
      <c r="K787" s="28">
        <f>VLOOKUP(J787,辅助信息!H:I,2,FALSE)</f>
        <v>18349955455</v>
      </c>
      <c r="L787" s="66"/>
      <c r="M787" s="79">
        <v>45718</v>
      </c>
      <c r="O787" s="49">
        <f ca="1" t="shared" si="22"/>
        <v>0</v>
      </c>
      <c r="P787" s="49">
        <f ca="1" t="shared" si="23"/>
        <v>232</v>
      </c>
      <c r="Q787" s="15" t="str">
        <f>VLOOKUP(B787,辅助信息!E:M,9,FALSE)</f>
        <v>ZTWM-CDGS-XS-2024-0248-五冶钢构-南充市医学院项目</v>
      </c>
      <c r="R787" s="15"/>
    </row>
    <row r="788" hidden="1" spans="2:18">
      <c r="B788" s="28" t="s">
        <v>20</v>
      </c>
      <c r="C788" s="58">
        <v>45719</v>
      </c>
      <c r="D788" s="28" t="str">
        <f>VLOOKUP(B788,辅助信息!E:K,7,FALSE)</f>
        <v>JWDDCD2025051000019</v>
      </c>
      <c r="E788" s="28" t="str">
        <f>VLOOKUP(F788,辅助信息!A:B,2,FALSE)</f>
        <v>螺纹钢</v>
      </c>
      <c r="F788" s="28" t="s">
        <v>46</v>
      </c>
      <c r="G788" s="24">
        <v>7</v>
      </c>
      <c r="H788" s="24">
        <f>_xlfn._xlws.FILTER('[1]2025年已发货'!$E:$E,'[1]2025年已发货'!$F:$F&amp;'[1]2025年已发货'!$C:$C&amp;'[1]2025年已发货'!$G:$G&amp;'[1]2025年已发货'!$H:$H=C788&amp;F788&amp;I788&amp;J788,"未发货")</f>
        <v>7</v>
      </c>
      <c r="I788" s="28" t="str">
        <f>VLOOKUP(B788,辅助信息!E:I,3,FALSE)</f>
        <v>(五冶钢构医学科学产业园建设项目房建三部-一标（7-2）)四川省南充市顺庆区搬罾街道学府大道二段</v>
      </c>
      <c r="J788" s="28" t="str">
        <f>VLOOKUP(B788,辅助信息!E:I,4,FALSE)</f>
        <v>郑林</v>
      </c>
      <c r="K788" s="28">
        <f>VLOOKUP(J788,辅助信息!H:I,2,FALSE)</f>
        <v>18349955455</v>
      </c>
      <c r="L788" s="66"/>
      <c r="M788" s="79">
        <v>45718</v>
      </c>
      <c r="O788" s="49">
        <f ca="1" t="shared" si="22"/>
        <v>0</v>
      </c>
      <c r="P788" s="49">
        <f ca="1" t="shared" si="23"/>
        <v>232</v>
      </c>
      <c r="Q788" s="15" t="str">
        <f>VLOOKUP(B788,辅助信息!E:M,9,FALSE)</f>
        <v>ZTWM-CDGS-XS-2024-0248-五冶钢构-南充市医学院项目</v>
      </c>
      <c r="R788" s="15"/>
    </row>
    <row r="789" hidden="1" spans="2:18">
      <c r="B789" s="28" t="s">
        <v>89</v>
      </c>
      <c r="C789" s="58">
        <v>45719</v>
      </c>
      <c r="D789" s="28" t="str">
        <f>VLOOKUP(B789,辅助信息!E:K,7,FALSE)</f>
        <v>JWDDCD2025051000019</v>
      </c>
      <c r="E789" s="28" t="str">
        <f>VLOOKUP(F789,辅助信息!A:B,2,FALSE)</f>
        <v>螺纹钢</v>
      </c>
      <c r="F789" s="28" t="s">
        <v>91</v>
      </c>
      <c r="G789" s="24">
        <v>16</v>
      </c>
      <c r="H789" s="24">
        <f>_xlfn._xlws.FILTER('[1]2025年已发货'!$E:$E,'[1]2025年已发货'!$F:$F&amp;'[1]2025年已发货'!$C:$C&amp;'[1]2025年已发货'!$G:$G&amp;'[1]2025年已发货'!$H:$H=C789&amp;F789&amp;I789&amp;J789,"未发货")</f>
        <v>9</v>
      </c>
      <c r="I789" s="28" t="str">
        <f>VLOOKUP(B789,辅助信息!E:I,3,FALSE)</f>
        <v>(五冶钢构医学科学产业园建设项目房建三部-排洪渠)四川省南充市顺庆区搬罾街道学府大道二段</v>
      </c>
      <c r="J789" s="28" t="str">
        <f>VLOOKUP(B789,辅助信息!E:I,4,FALSE)</f>
        <v>郑林</v>
      </c>
      <c r="K789" s="28">
        <f>VLOOKUP(J789,辅助信息!H:I,2,FALSE)</f>
        <v>18349955455</v>
      </c>
      <c r="L789" s="64"/>
      <c r="M789" s="79">
        <v>45718</v>
      </c>
      <c r="O789" s="49">
        <f ca="1" t="shared" si="22"/>
        <v>0</v>
      </c>
      <c r="P789" s="49">
        <f ca="1" t="shared" si="23"/>
        <v>232</v>
      </c>
      <c r="Q789" s="15" t="str">
        <f>VLOOKUP(B789,辅助信息!E:M,9,FALSE)</f>
        <v>ZTWM-CDGS-XS-2024-0248-五冶钢构-南充市医学院项目</v>
      </c>
      <c r="R789" s="15"/>
    </row>
    <row r="790" hidden="1" spans="2:18">
      <c r="B790" s="28" t="s">
        <v>20</v>
      </c>
      <c r="C790" s="58">
        <v>45719</v>
      </c>
      <c r="D790" s="28" t="str">
        <f>VLOOKUP(B790,辅助信息!E:K,7,FALSE)</f>
        <v>JWDDCD2025051000019</v>
      </c>
      <c r="E790" s="28" t="str">
        <f>VLOOKUP(F790,辅助信息!A:B,2,FALSE)</f>
        <v>螺纹钢</v>
      </c>
      <c r="F790" s="28" t="s">
        <v>30</v>
      </c>
      <c r="G790" s="24">
        <v>30</v>
      </c>
      <c r="H790" s="24">
        <f>_xlfn._xlws.FILTER('[1]2025年已发货'!$E:$E,'[1]2025年已发货'!$F:$F&amp;'[1]2025年已发货'!$C:$C&amp;'[1]2025年已发货'!$G:$G&amp;'[1]2025年已发货'!$H:$H=C790&amp;F790&amp;I790&amp;J790,"未发货")</f>
        <v>20</v>
      </c>
      <c r="I790" s="28" t="str">
        <f>VLOOKUP(B790,辅助信息!E:I,3,FALSE)</f>
        <v>(五冶钢构医学科学产业园建设项目房建三部-一标（7-2）)四川省南充市顺庆区搬罾街道学府大道二段</v>
      </c>
      <c r="J790" s="28" t="str">
        <f>VLOOKUP(B790,辅助信息!E:I,4,FALSE)</f>
        <v>郑林</v>
      </c>
      <c r="K790" s="28">
        <f>VLOOKUP(J790,辅助信息!H:I,2,FALSE)</f>
        <v>18349955455</v>
      </c>
      <c r="L790" s="65"/>
      <c r="M790" s="79"/>
      <c r="Q790" s="15"/>
      <c r="R790" s="15"/>
    </row>
    <row r="791" hidden="1" spans="1:18">
      <c r="A791" s="88" t="s">
        <v>109</v>
      </c>
      <c r="B791" s="28" t="s">
        <v>47</v>
      </c>
      <c r="C791" s="58">
        <v>45719</v>
      </c>
      <c r="D791" s="28" t="str">
        <f>VLOOKUP(B791,辅助信息!E:K,7,FALSE)</f>
        <v>JWDDCD2025052800131</v>
      </c>
      <c r="E791" s="28" t="str">
        <f>VLOOKUP(F791,辅助信息!A:B,2,FALSE)</f>
        <v>盘螺</v>
      </c>
      <c r="F791" s="28" t="s">
        <v>26</v>
      </c>
      <c r="G791" s="24">
        <v>14</v>
      </c>
      <c r="H791" s="24" t="str">
        <f>_xlfn._xlws.FILTER('[1]2025年已发货'!$E:$E,'[1]2025年已发货'!$F:$F&amp;'[1]2025年已发货'!$C:$C&amp;'[1]2025年已发货'!$G:$G&amp;'[1]2025年已发货'!$H:$H=C791&amp;F791&amp;I791&amp;J791,"未发货")</f>
        <v>未发货</v>
      </c>
      <c r="I791" s="28" t="str">
        <f>VLOOKUP(B791,辅助信息!E:I,3,FALSE)</f>
        <v>（商投建工达州中医药科技园-1工区）达州市通川区达州中医药职业学院犀牛大道北段</v>
      </c>
      <c r="J791" s="28" t="str">
        <f>VLOOKUP(B791,辅助信息!E:I,4,FALSE)</f>
        <v>程黄刚</v>
      </c>
      <c r="K791" s="28">
        <f>VLOOKUP(J791,辅助信息!H:I,2,FALSE)</f>
        <v>15108211617</v>
      </c>
      <c r="L791" s="65" t="str">
        <f>VLOOKUP(B791,辅助信息!E:J,6,FALSE)</f>
        <v>控制炉批号！多了现场不收！,优先安排达钢,提前联系到场规格及数量</v>
      </c>
      <c r="M791" s="79">
        <v>45718</v>
      </c>
      <c r="O791" s="49">
        <f ca="1" t="shared" ref="O791:O797" si="24">IF(OR(M791="",N791&lt;&gt;""),"",MAX(M791-TODAY(),0))</f>
        <v>0</v>
      </c>
      <c r="P791" s="49">
        <f ca="1" t="shared" ref="P791:P797" si="25">IF(M791="","",IF(N791&lt;&gt;"",MAX(N791-M791,0),IF(TODAY()&gt;M791,TODAY()-M791,0)))</f>
        <v>232</v>
      </c>
      <c r="Q791" s="15" t="str">
        <f>VLOOKUP(B791,辅助信息!E:M,9,FALSE)</f>
        <v>ZTWM-CDGS-XS-2024-0134-商投建工达州中医药科技成果示范园项目</v>
      </c>
      <c r="R791" s="15"/>
    </row>
    <row r="792" hidden="1" spans="2:18">
      <c r="B792" s="28" t="s">
        <v>47</v>
      </c>
      <c r="C792" s="58">
        <v>45719</v>
      </c>
      <c r="D792" s="28" t="str">
        <f>VLOOKUP(B792,辅助信息!E:K,7,FALSE)</f>
        <v>JWDDCD2025052800131</v>
      </c>
      <c r="E792" s="28" t="str">
        <f>VLOOKUP(F792,辅助信息!A:B,2,FALSE)</f>
        <v>螺纹钢</v>
      </c>
      <c r="F792" s="28" t="s">
        <v>18</v>
      </c>
      <c r="G792" s="24">
        <v>21</v>
      </c>
      <c r="H792" s="24" t="str">
        <f>_xlfn._xlws.FILTER('[1]2025年已发货'!$E:$E,'[1]2025年已发货'!$F:$F&amp;'[1]2025年已发货'!$C:$C&amp;'[1]2025年已发货'!$G:$G&amp;'[1]2025年已发货'!$H:$H=C792&amp;F792&amp;I792&amp;J792,"未发货")</f>
        <v>未发货</v>
      </c>
      <c r="I792" s="28" t="str">
        <f>VLOOKUP(B792,辅助信息!E:I,3,FALSE)</f>
        <v>（商投建工达州中医药科技园-1工区）达州市通川区达州中医药职业学院犀牛大道北段</v>
      </c>
      <c r="J792" s="28" t="str">
        <f>VLOOKUP(B792,辅助信息!E:I,4,FALSE)</f>
        <v>程黄刚</v>
      </c>
      <c r="K792" s="28">
        <f>VLOOKUP(J792,辅助信息!H:I,2,FALSE)</f>
        <v>15108211617</v>
      </c>
      <c r="L792" s="64"/>
      <c r="M792" s="79">
        <v>45718</v>
      </c>
      <c r="O792" s="49">
        <f ca="1" t="shared" si="24"/>
        <v>0</v>
      </c>
      <c r="P792" s="49">
        <f ca="1" t="shared" si="25"/>
        <v>232</v>
      </c>
      <c r="Q792" s="15" t="str">
        <f>VLOOKUP(B792,辅助信息!E:M,9,FALSE)</f>
        <v>ZTWM-CDGS-XS-2024-0134-商投建工达州中医药科技成果示范园项目</v>
      </c>
      <c r="R792" s="15"/>
    </row>
    <row r="793" hidden="1" spans="2:18">
      <c r="B793" s="28" t="s">
        <v>68</v>
      </c>
      <c r="C793" s="58">
        <v>45719</v>
      </c>
      <c r="D793" s="28" t="str">
        <f>VLOOKUP(B793,辅助信息!E:K,7,FALSE)</f>
        <v>JWDDCD2025052800131</v>
      </c>
      <c r="E793" s="28" t="str">
        <f>VLOOKUP(F793,辅助信息!A:B,2,FALSE)</f>
        <v>螺纹钢</v>
      </c>
      <c r="F793" s="28" t="s">
        <v>65</v>
      </c>
      <c r="G793" s="24">
        <v>57</v>
      </c>
      <c r="H793" s="24">
        <f>_xlfn._xlws.FILTER('[1]2025年已发货'!$E:$E,'[1]2025年已发货'!$F:$F&amp;'[1]2025年已发货'!$C:$C&amp;'[1]2025年已发货'!$G:$G&amp;'[1]2025年已发货'!$H:$H=C793&amp;F793&amp;I793&amp;J793,"未发货")</f>
        <v>57</v>
      </c>
      <c r="I793" s="28" t="str">
        <f>VLOOKUP(B793,辅助信息!E:I,3,FALSE)</f>
        <v>（商投建工达州中医药科技园-2工区-景观桥）达州市通川区达州中医药职业学院犀牛大道北段</v>
      </c>
      <c r="J793" s="28" t="str">
        <f>VLOOKUP(B793,辅助信息!E:I,4,FALSE)</f>
        <v>李波</v>
      </c>
      <c r="K793" s="28">
        <f>VLOOKUP(J793,辅助信息!H:I,2,FALSE)</f>
        <v>18381899787</v>
      </c>
      <c r="L793" s="65" t="str">
        <f>VLOOKUP(B793,辅助信息!E:J,6,FALSE)</f>
        <v>控制炉批号！多了现场不收！,优先安排达钢,提前联系到场规格及数量</v>
      </c>
      <c r="M793" s="79">
        <v>45720</v>
      </c>
      <c r="O793" s="49">
        <f ca="1" t="shared" si="24"/>
        <v>0</v>
      </c>
      <c r="P793" s="49">
        <f ca="1" t="shared" si="25"/>
        <v>230</v>
      </c>
      <c r="Q793" s="15" t="str">
        <f>VLOOKUP(B793,辅助信息!E:M,9,FALSE)</f>
        <v>ZTWM-CDGS-XS-2024-0134-商投建工达州中医药科技成果示范园项目</v>
      </c>
      <c r="R793" s="15"/>
    </row>
    <row r="794" hidden="1" spans="2:18">
      <c r="B794" s="28" t="s">
        <v>68</v>
      </c>
      <c r="C794" s="58">
        <v>45719</v>
      </c>
      <c r="D794" s="28" t="str">
        <f>VLOOKUP(B794,辅助信息!E:K,7,FALSE)</f>
        <v>JWDDCD2025052800131</v>
      </c>
      <c r="E794" s="28" t="str">
        <f>VLOOKUP(F794,辅助信息!A:B,2,FALSE)</f>
        <v>螺纹钢</v>
      </c>
      <c r="F794" s="28" t="s">
        <v>52</v>
      </c>
      <c r="G794" s="24">
        <v>45</v>
      </c>
      <c r="H794" s="24">
        <f>_xlfn._xlws.FILTER('[1]2025年已发货'!$E:$E,'[1]2025年已发货'!$F:$F&amp;'[1]2025年已发货'!$C:$C&amp;'[1]2025年已发货'!$G:$G&amp;'[1]2025年已发货'!$H:$H=C794&amp;F794&amp;I794&amp;J794,"未发货")</f>
        <v>15</v>
      </c>
      <c r="I794" s="28" t="str">
        <f>VLOOKUP(B794,辅助信息!E:I,3,FALSE)</f>
        <v>（商投建工达州中医药科技园-2工区-景观桥）达州市通川区达州中医药职业学院犀牛大道北段</v>
      </c>
      <c r="J794" s="28" t="str">
        <f>VLOOKUP(B794,辅助信息!E:I,4,FALSE)</f>
        <v>李波</v>
      </c>
      <c r="K794" s="28">
        <f>VLOOKUP(J794,辅助信息!H:I,2,FALSE)</f>
        <v>18381899787</v>
      </c>
      <c r="L794" s="64"/>
      <c r="M794" s="79">
        <v>45720</v>
      </c>
      <c r="O794" s="49">
        <f ca="1" t="shared" si="24"/>
        <v>0</v>
      </c>
      <c r="P794" s="49">
        <f ca="1" t="shared" si="25"/>
        <v>230</v>
      </c>
      <c r="Q794" s="15" t="str">
        <f>VLOOKUP(B794,辅助信息!E:M,9,FALSE)</f>
        <v>ZTWM-CDGS-XS-2024-0134-商投建工达州中医药科技成果示范园项目</v>
      </c>
      <c r="R794" s="15"/>
    </row>
    <row r="795" hidden="1" spans="2:18">
      <c r="B795" s="28" t="s">
        <v>44</v>
      </c>
      <c r="C795" s="58">
        <v>45719</v>
      </c>
      <c r="D795" s="28" t="str">
        <f>VLOOKUP(B795,辅助信息!E:K,7,FALSE)</f>
        <v>JWDDCD2025060600053</v>
      </c>
      <c r="E795" s="28" t="str">
        <f>VLOOKUP(F795,辅助信息!A:B,2,FALSE)</f>
        <v>盘螺</v>
      </c>
      <c r="F795" s="28" t="s">
        <v>40</v>
      </c>
      <c r="G795" s="24">
        <v>5</v>
      </c>
      <c r="H795" s="24">
        <f>_xlfn._xlws.FILTER('[1]2025年已发货'!$E:$E,'[1]2025年已发货'!$F:$F&amp;'[1]2025年已发货'!$C:$C&amp;'[1]2025年已发货'!$G:$G&amp;'[1]2025年已发货'!$H:$H=C795&amp;F795&amp;I795&amp;J795,"未发货")</f>
        <v>5</v>
      </c>
      <c r="I795" s="28" t="str">
        <f>VLOOKUP(B795,辅助信息!E:I,3,FALSE)</f>
        <v>（华西酒城南）成都市武侯区火车南站西路8号酒城南项目</v>
      </c>
      <c r="J795" s="28" t="str">
        <f>VLOOKUP(B795,辅助信息!E:I,4,FALSE)</f>
        <v>龙耀宇</v>
      </c>
      <c r="K795" s="28">
        <f>VLOOKUP(J795,辅助信息!H:I,2,FALSE)</f>
        <v>18384145895</v>
      </c>
      <c r="L795" s="65" t="str">
        <f>VLOOKUP(B795,辅助信息!E:J,6,FALSE)</f>
        <v>对方卸车</v>
      </c>
      <c r="M795" s="79">
        <v>45718</v>
      </c>
      <c r="O795" s="49">
        <f ca="1" t="shared" si="24"/>
        <v>0</v>
      </c>
      <c r="P795" s="49">
        <f ca="1" t="shared" si="25"/>
        <v>232</v>
      </c>
      <c r="Q795" s="15" t="str">
        <f>VLOOKUP(B795,辅助信息!E:M,9,FALSE)</f>
        <v>ZTWM-CDGS-XS-2024-0189-华西集采-酒城南项目</v>
      </c>
      <c r="R795" s="15"/>
    </row>
    <row r="796" hidden="1" spans="2:18">
      <c r="B796" s="28" t="s">
        <v>44</v>
      </c>
      <c r="C796" s="58">
        <v>45719</v>
      </c>
      <c r="D796" s="28" t="str">
        <f>VLOOKUP(B796,辅助信息!E:K,7,FALSE)</f>
        <v>JWDDCD2025060600053</v>
      </c>
      <c r="E796" s="28" t="str">
        <f>VLOOKUP(F796,辅助信息!A:B,2,FALSE)</f>
        <v>盘螺</v>
      </c>
      <c r="F796" s="28" t="s">
        <v>41</v>
      </c>
      <c r="G796" s="24">
        <v>2.5</v>
      </c>
      <c r="H796" s="24">
        <f>_xlfn._xlws.FILTER('[1]2025年已发货'!$E:$E,'[1]2025年已发货'!$F:$F&amp;'[1]2025年已发货'!$C:$C&amp;'[1]2025年已发货'!$G:$G&amp;'[1]2025年已发货'!$H:$H=C796&amp;F796&amp;I796&amp;J796,"未发货")</f>
        <v>2.5</v>
      </c>
      <c r="I796" s="28" t="str">
        <f>VLOOKUP(B796,辅助信息!E:I,3,FALSE)</f>
        <v>（华西酒城南）成都市武侯区火车南站西路8号酒城南项目</v>
      </c>
      <c r="J796" s="28" t="str">
        <f>VLOOKUP(B796,辅助信息!E:I,4,FALSE)</f>
        <v>龙耀宇</v>
      </c>
      <c r="K796" s="28">
        <f>VLOOKUP(J796,辅助信息!H:I,2,FALSE)</f>
        <v>18384145895</v>
      </c>
      <c r="L796" s="66"/>
      <c r="M796" s="79">
        <v>45718</v>
      </c>
      <c r="O796" s="49">
        <f ca="1" t="shared" si="24"/>
        <v>0</v>
      </c>
      <c r="P796" s="49">
        <f ca="1" t="shared" si="25"/>
        <v>232</v>
      </c>
      <c r="Q796" s="15" t="str">
        <f>VLOOKUP(B796,辅助信息!E:M,9,FALSE)</f>
        <v>ZTWM-CDGS-XS-2024-0189-华西集采-酒城南项目</v>
      </c>
      <c r="R796" s="15"/>
    </row>
    <row r="797" hidden="1" spans="2:18">
      <c r="B797" s="28" t="s">
        <v>44</v>
      </c>
      <c r="C797" s="58">
        <v>45719</v>
      </c>
      <c r="D797" s="28" t="str">
        <f>VLOOKUP(B797,辅助信息!E:K,7,FALSE)</f>
        <v>JWDDCD2025060600053</v>
      </c>
      <c r="E797" s="28" t="str">
        <f>VLOOKUP(F797,辅助信息!A:B,2,FALSE)</f>
        <v>盘螺</v>
      </c>
      <c r="F797" s="28" t="s">
        <v>26</v>
      </c>
      <c r="G797" s="24">
        <v>27.5</v>
      </c>
      <c r="H797" s="24">
        <f>_xlfn._xlws.FILTER('[1]2025年已发货'!$E:$E,'[1]2025年已发货'!$F:$F&amp;'[1]2025年已发货'!$C:$C&amp;'[1]2025年已发货'!$G:$G&amp;'[1]2025年已发货'!$H:$H=C797&amp;F797&amp;I797&amp;J797,"未发货")</f>
        <v>12.5</v>
      </c>
      <c r="I797" s="28" t="str">
        <f>VLOOKUP(B797,辅助信息!E:I,3,FALSE)</f>
        <v>（华西酒城南）成都市武侯区火车南站西路8号酒城南项目</v>
      </c>
      <c r="J797" s="28" t="str">
        <f>VLOOKUP(B797,辅助信息!E:I,4,FALSE)</f>
        <v>龙耀宇</v>
      </c>
      <c r="K797" s="28">
        <f>VLOOKUP(J797,辅助信息!H:I,2,FALSE)</f>
        <v>18384145895</v>
      </c>
      <c r="L797" s="64"/>
      <c r="M797" s="79">
        <v>45718</v>
      </c>
      <c r="O797" s="49">
        <f ca="1" t="shared" si="24"/>
        <v>0</v>
      </c>
      <c r="P797" s="49">
        <f ca="1" t="shared" si="25"/>
        <v>232</v>
      </c>
      <c r="Q797" s="15" t="str">
        <f>VLOOKUP(B797,辅助信息!E:M,9,FALSE)</f>
        <v>ZTWM-CDGS-XS-2024-0189-华西集采-酒城南项目</v>
      </c>
      <c r="R797" s="15"/>
    </row>
    <row r="798" hidden="1" spans="2:18">
      <c r="B798" s="28" t="s">
        <v>44</v>
      </c>
      <c r="C798" s="58">
        <v>45719</v>
      </c>
      <c r="D798" s="28" t="str">
        <f>VLOOKUP(B798,辅助信息!E:K,7,FALSE)</f>
        <v>JWDDCD2025060600053</v>
      </c>
      <c r="E798" s="28" t="str">
        <f>VLOOKUP(F798,辅助信息!A:B,2,FALSE)</f>
        <v>螺纹钢</v>
      </c>
      <c r="F798" s="28" t="s">
        <v>27</v>
      </c>
      <c r="G798" s="24">
        <v>15</v>
      </c>
      <c r="H798" s="24">
        <f>_xlfn._xlws.FILTER('[1]2025年已发货'!$E:$E,'[1]2025年已发货'!$F:$F&amp;'[1]2025年已发货'!$C:$C&amp;'[1]2025年已发货'!$G:$G&amp;'[1]2025年已发货'!$H:$H=C798&amp;F798&amp;I798&amp;J798,"未发货")</f>
        <v>15</v>
      </c>
      <c r="I798" s="28" t="str">
        <f>VLOOKUP(B798,辅助信息!E:I,3,FALSE)</f>
        <v>（华西酒城南）成都市武侯区火车南站西路8号酒城南项目</v>
      </c>
      <c r="J798" s="28" t="str">
        <f>VLOOKUP(B798,辅助信息!E:I,4,FALSE)</f>
        <v>龙耀宇</v>
      </c>
      <c r="K798" s="28">
        <f>VLOOKUP(J798,辅助信息!H:I,2,FALSE)</f>
        <v>18384145895</v>
      </c>
      <c r="L798" s="65"/>
      <c r="M798" s="79"/>
      <c r="Q798" s="15"/>
      <c r="R798" s="15"/>
    </row>
    <row r="799" hidden="1" spans="2:18">
      <c r="B799" s="28" t="s">
        <v>87</v>
      </c>
      <c r="C799" s="58">
        <v>45719</v>
      </c>
      <c r="D799" s="28" t="str">
        <f>VLOOKUP(B799,辅助信息!E:K,7,FALSE)</f>
        <v>JWDDCD2024102400111</v>
      </c>
      <c r="E799" s="28" t="str">
        <f>VLOOKUP(F799,辅助信息!A:B,2,FALSE)</f>
        <v>盘螺</v>
      </c>
      <c r="F799" s="28" t="s">
        <v>26</v>
      </c>
      <c r="G799" s="24">
        <v>10</v>
      </c>
      <c r="H799" s="24">
        <f>_xlfn._xlws.FILTER('[1]2025年已发货'!$E:$E,'[1]2025年已发货'!$F:$F&amp;'[1]2025年已发货'!$C:$C&amp;'[1]2025年已发货'!$G:$G&amp;'[1]2025年已发货'!$H:$H=C799&amp;F799&amp;I799&amp;J799,"未发货")</f>
        <v>10</v>
      </c>
      <c r="I799" s="28" t="str">
        <f>VLOOKUP(B799,辅助信息!E:I,3,FALSE)</f>
        <v>（五冶达州国道542项目-一工区桥梁二工段）四川省达州市达川区达川区石梯镇石成村</v>
      </c>
      <c r="J799" s="28" t="str">
        <f>VLOOKUP(B799,辅助信息!E:I,4,FALSE)</f>
        <v>夏树彬</v>
      </c>
      <c r="K799" s="28">
        <f>VLOOKUP(J799,辅助信息!H:I,2,FALSE)</f>
        <v>13518183653</v>
      </c>
      <c r="L799" s="65" t="str">
        <f>VLOOKUP(B799,辅助信息!E:J,6,FALSE)</f>
        <v>五冶建设送货单,送货车型9.6米,装货前联系收货人核实到场规格,没提前告知进场规格现场不给予接收</v>
      </c>
      <c r="M799" s="79">
        <v>45719</v>
      </c>
      <c r="O799" s="49">
        <f ca="1" t="shared" ref="O799:O846" si="26">IF(OR(M799="",N799&lt;&gt;""),"",MAX(M799-TODAY(),0))</f>
        <v>0</v>
      </c>
      <c r="P799" s="49">
        <f ca="1" t="shared" ref="P799:P858" si="27">IF(M799="","",IF(N799&lt;&gt;"",MAX(N799-M799,0),IF(TODAY()&gt;M799,TODAY()-M799,0)))</f>
        <v>231</v>
      </c>
      <c r="Q799" s="15" t="str">
        <f>VLOOKUP(B799,辅助信息!E:M,9,FALSE)</f>
        <v>ZTWM-CDGS-XS-2024-0181-五冶天府-国道542项目（二批次）</v>
      </c>
      <c r="R799" s="15"/>
    </row>
    <row r="800" hidden="1" spans="2:18">
      <c r="B800" s="28" t="s">
        <v>87</v>
      </c>
      <c r="C800" s="58">
        <v>45719</v>
      </c>
      <c r="D800" s="28" t="str">
        <f>VLOOKUP(B800,辅助信息!E:K,7,FALSE)</f>
        <v>JWDDCD2024102400111</v>
      </c>
      <c r="E800" s="28" t="str">
        <f>VLOOKUP(F800,辅助信息!A:B,2,FALSE)</f>
        <v>螺纹钢</v>
      </c>
      <c r="F800" s="28" t="s">
        <v>65</v>
      </c>
      <c r="G800" s="24">
        <v>35</v>
      </c>
      <c r="H800" s="24">
        <f>_xlfn._xlws.FILTER('[1]2025年已发货'!$E:$E,'[1]2025年已发货'!$F:$F&amp;'[1]2025年已发货'!$C:$C&amp;'[1]2025年已发货'!$G:$G&amp;'[1]2025年已发货'!$H:$H=C800&amp;F800&amp;I800&amp;J800,"未发货")</f>
        <v>35</v>
      </c>
      <c r="I800" s="28" t="str">
        <f>VLOOKUP(B800,辅助信息!E:I,3,FALSE)</f>
        <v>（五冶达州国道542项目-一工区桥梁二工段）四川省达州市达川区达川区石梯镇石成村</v>
      </c>
      <c r="J800" s="28" t="str">
        <f>VLOOKUP(B800,辅助信息!E:I,4,FALSE)</f>
        <v>夏树彬</v>
      </c>
      <c r="K800" s="28">
        <f>VLOOKUP(J800,辅助信息!H:I,2,FALSE)</f>
        <v>13518183653</v>
      </c>
      <c r="L800" s="64"/>
      <c r="M800" s="79">
        <v>45719</v>
      </c>
      <c r="O800" s="49">
        <f ca="1" t="shared" si="26"/>
        <v>0</v>
      </c>
      <c r="P800" s="49">
        <f ca="1" t="shared" si="27"/>
        <v>231</v>
      </c>
      <c r="Q800" s="15" t="str">
        <f>VLOOKUP(B800,辅助信息!E:M,9,FALSE)</f>
        <v>ZTWM-CDGS-XS-2024-0181-五冶天府-国道542项目（二批次）</v>
      </c>
      <c r="R800" s="15"/>
    </row>
    <row r="801" hidden="1" spans="2:18">
      <c r="B801" s="28" t="s">
        <v>74</v>
      </c>
      <c r="C801" s="58">
        <v>45719</v>
      </c>
      <c r="D801" s="28" t="str">
        <f>VLOOKUP(B801,辅助信息!E:K,7,FALSE)</f>
        <v>JWDDCD2024102400111</v>
      </c>
      <c r="E801" s="28" t="str">
        <f>VLOOKUP(F801,辅助信息!A:B,2,FALSE)</f>
        <v>螺纹钢</v>
      </c>
      <c r="F801" s="28" t="s">
        <v>19</v>
      </c>
      <c r="G801" s="24">
        <v>15</v>
      </c>
      <c r="H801" s="24">
        <f>_xlfn._xlws.FILTER('[1]2025年已发货'!$E:$E,'[1]2025年已发货'!$F:$F&amp;'[1]2025年已发货'!$C:$C&amp;'[1]2025年已发货'!$G:$G&amp;'[1]2025年已发货'!$H:$H=C801&amp;F801&amp;I801&amp;J801,"未发货")</f>
        <v>15</v>
      </c>
      <c r="I801" s="28" t="str">
        <f>VLOOKUP(B801,辅助信息!E:I,3,FALSE)</f>
        <v>（五冶达州国道542项目-桥梁4标）四川省达州市达川区大堰镇双井村</v>
      </c>
      <c r="J801" s="28" t="str">
        <f>VLOOKUP(B801,辅助信息!E:I,4,FALSE)</f>
        <v>吴志强</v>
      </c>
      <c r="K801" s="28">
        <f>VLOOKUP(J801,辅助信息!H:I,2,FALSE)</f>
        <v>18820030907</v>
      </c>
      <c r="L801" s="65" t="str">
        <f>VLOOKUP(B801,辅助信息!E:J,6,FALSE)</f>
        <v>五冶建设送货单,送货车型13米,装货前联系收货人核实到场规格,没提前告知进场规格现场不给予接收</v>
      </c>
      <c r="M801" s="79">
        <v>45724</v>
      </c>
      <c r="O801" s="49">
        <f ca="1" t="shared" si="26"/>
        <v>0</v>
      </c>
      <c r="P801" s="49">
        <f ca="1" t="shared" si="27"/>
        <v>226</v>
      </c>
      <c r="Q801" s="15" t="str">
        <f>VLOOKUP(B801,辅助信息!E:M,9,FALSE)</f>
        <v>ZTWM-CDGS-XS-2024-0181-五冶天府-国道542项目（二批次）</v>
      </c>
      <c r="R801" s="15"/>
    </row>
    <row r="802" hidden="1" spans="2:18">
      <c r="B802" s="28" t="s">
        <v>74</v>
      </c>
      <c r="C802" s="58">
        <v>45719</v>
      </c>
      <c r="D802" s="28" t="str">
        <f>VLOOKUP(B802,辅助信息!E:K,7,FALSE)</f>
        <v>JWDDCD2024102400111</v>
      </c>
      <c r="E802" s="28" t="str">
        <f>VLOOKUP(F802,辅助信息!A:B,2,FALSE)</f>
        <v>螺纹钢</v>
      </c>
      <c r="F802" s="28" t="s">
        <v>65</v>
      </c>
      <c r="G802" s="24">
        <v>30</v>
      </c>
      <c r="H802" s="24">
        <f>_xlfn._xlws.FILTER('[1]2025年已发货'!$E:$E,'[1]2025年已发货'!$F:$F&amp;'[1]2025年已发货'!$C:$C&amp;'[1]2025年已发货'!$G:$G&amp;'[1]2025年已发货'!$H:$H=C802&amp;F802&amp;I802&amp;J802,"未发货")</f>
        <v>30</v>
      </c>
      <c r="I802" s="28" t="str">
        <f>VLOOKUP(B802,辅助信息!E:I,3,FALSE)</f>
        <v>（五冶达州国道542项目-桥梁4标）四川省达州市达川区大堰镇双井村</v>
      </c>
      <c r="J802" s="28" t="str">
        <f>VLOOKUP(B802,辅助信息!E:I,4,FALSE)</f>
        <v>吴志强</v>
      </c>
      <c r="K802" s="28">
        <f>VLOOKUP(J802,辅助信息!H:I,2,FALSE)</f>
        <v>18820030907</v>
      </c>
      <c r="L802" s="64"/>
      <c r="M802" s="79">
        <v>45724</v>
      </c>
      <c r="O802" s="49">
        <f ca="1" t="shared" si="26"/>
        <v>0</v>
      </c>
      <c r="P802" s="49">
        <f ca="1" t="shared" si="27"/>
        <v>226</v>
      </c>
      <c r="Q802" s="15" t="str">
        <f>VLOOKUP(B802,辅助信息!E:M,9,FALSE)</f>
        <v>ZTWM-CDGS-XS-2024-0181-五冶天府-国道542项目（二批次）</v>
      </c>
      <c r="R802" s="15"/>
    </row>
    <row r="803" hidden="1" spans="2:18">
      <c r="B803" s="28" t="s">
        <v>64</v>
      </c>
      <c r="C803" s="58">
        <v>45719</v>
      </c>
      <c r="D803" s="28" t="str">
        <f>VLOOKUP(B803,辅助信息!E:K,7,FALSE)</f>
        <v>JWDDCD2024102400111</v>
      </c>
      <c r="E803" s="28" t="str">
        <f>VLOOKUP(F803,辅助信息!A:B,2,FALSE)</f>
        <v>螺纹钢</v>
      </c>
      <c r="F803" s="28" t="s">
        <v>65</v>
      </c>
      <c r="G803" s="24">
        <v>54</v>
      </c>
      <c r="H803" s="24">
        <f>_xlfn._xlws.FILTER('[1]2025年已发货'!$E:$E,'[1]2025年已发货'!$F:$F&amp;'[1]2025年已发货'!$C:$C&amp;'[1]2025年已发货'!$G:$G&amp;'[1]2025年已发货'!$H:$H=C803&amp;F803&amp;I803&amp;J803,"未发货")</f>
        <v>42</v>
      </c>
      <c r="I803" s="28" t="str">
        <f>VLOOKUP(B803,辅助信息!E:I,3,FALSE)</f>
        <v>（五冶达州国道542项目-三工区桥梁3工段）四川省达州市达川区赵固镇水文村原村委会下300米</v>
      </c>
      <c r="J803" s="28" t="str">
        <f>VLOOKUP(B803,辅助信息!E:I,4,FALSE)</f>
        <v>李代茂</v>
      </c>
      <c r="K803" s="28">
        <f>VLOOKUP(J803,辅助信息!H:I,2,FALSE)</f>
        <v>18302833536</v>
      </c>
      <c r="L803" s="65" t="str">
        <f>VLOOKUP(B803,辅助信息!E:J,6,FALSE)</f>
        <v>五冶建设送货单,送货车型9.6米,装货前联系收货人核实到场规格,没提前告知进场规格现场不给予接收</v>
      </c>
      <c r="M803" s="79">
        <v>45718</v>
      </c>
      <c r="O803" s="49">
        <f ca="1" t="shared" si="26"/>
        <v>0</v>
      </c>
      <c r="P803" s="49">
        <f ca="1" t="shared" si="27"/>
        <v>232</v>
      </c>
      <c r="Q803" s="15" t="str">
        <f>VLOOKUP(B803,辅助信息!E:M,9,FALSE)</f>
        <v>ZTWM-CDGS-XS-2024-0181-五冶天府-国道542项目（二批次）</v>
      </c>
      <c r="R803" s="15"/>
    </row>
    <row r="804" hidden="1" spans="2:18">
      <c r="B804" s="28" t="s">
        <v>64</v>
      </c>
      <c r="C804" s="58">
        <v>45719</v>
      </c>
      <c r="D804" s="28" t="str">
        <f>VLOOKUP(B804,辅助信息!E:K,7,FALSE)</f>
        <v>JWDDCD2024102400111</v>
      </c>
      <c r="E804" s="28" t="str">
        <f>VLOOKUP(F804,辅助信息!A:B,2,FALSE)</f>
        <v>螺纹钢</v>
      </c>
      <c r="F804" s="28" t="s">
        <v>52</v>
      </c>
      <c r="G804" s="24">
        <v>51</v>
      </c>
      <c r="H804" s="24" t="str">
        <f>_xlfn._xlws.FILTER('[1]2025年已发货'!$E:$E,'[1]2025年已发货'!$F:$F&amp;'[1]2025年已发货'!$C:$C&amp;'[1]2025年已发货'!$G:$G&amp;'[1]2025年已发货'!$H:$H=C804&amp;F804&amp;I804&amp;J804,"未发货")</f>
        <v>未发货</v>
      </c>
      <c r="I804" s="28" t="str">
        <f>VLOOKUP(B804,辅助信息!E:I,3,FALSE)</f>
        <v>（五冶达州国道542项目-三工区桥梁3工段）四川省达州市达川区赵固镇水文村原村委会下300米</v>
      </c>
      <c r="J804" s="28" t="str">
        <f>VLOOKUP(B804,辅助信息!E:I,4,FALSE)</f>
        <v>李代茂</v>
      </c>
      <c r="K804" s="28">
        <f>VLOOKUP(J804,辅助信息!H:I,2,FALSE)</f>
        <v>18302833536</v>
      </c>
      <c r="L804" s="64"/>
      <c r="M804" s="79">
        <v>45718</v>
      </c>
      <c r="O804" s="49">
        <f ca="1" t="shared" si="26"/>
        <v>0</v>
      </c>
      <c r="P804" s="49">
        <f ca="1" t="shared" si="27"/>
        <v>232</v>
      </c>
      <c r="Q804" s="15" t="str">
        <f>VLOOKUP(B804,辅助信息!E:M,9,FALSE)</f>
        <v>ZTWM-CDGS-XS-2024-0181-五冶天府-国道542项目（二批次）</v>
      </c>
      <c r="R804" s="15"/>
    </row>
    <row r="805" hidden="1" spans="2:18">
      <c r="B805" s="28" t="s">
        <v>106</v>
      </c>
      <c r="C805" s="58">
        <v>45719</v>
      </c>
      <c r="D805" s="28" t="str">
        <f>VLOOKUP(B805,辅助信息!E:K,7,FALSE)</f>
        <v>JWDDCD2024101600133</v>
      </c>
      <c r="E805" s="28" t="str">
        <f>VLOOKUP(F805,辅助信息!A:B,2,FALSE)</f>
        <v>盘螺</v>
      </c>
      <c r="F805" s="28" t="s">
        <v>40</v>
      </c>
      <c r="G805" s="24">
        <v>25</v>
      </c>
      <c r="H805" s="24">
        <f>_xlfn._xlws.FILTER('[1]2025年已发货'!$E:$E,'[1]2025年已发货'!$F:$F&amp;'[1]2025年已发货'!$C:$C&amp;'[1]2025年已发货'!$G:$G&amp;'[1]2025年已发货'!$H:$H=C805&amp;F805&amp;I805&amp;J805,"未发货")</f>
        <v>25</v>
      </c>
      <c r="I805" s="28" t="str">
        <f>VLOOKUP(B805,辅助信息!E:I,3,FALSE)</f>
        <v>（五冶钢构宜宾高县月江镇建设项目）  四川省宜宾市高县月江镇刚记超市斜对面(还阳组团沪碳二期项目)</v>
      </c>
      <c r="J805" s="28" t="str">
        <f>VLOOKUP(B805,辅助信息!E:I,4,FALSE)</f>
        <v>张朝亮</v>
      </c>
      <c r="K805" s="67">
        <f>VLOOKUP(J805,辅助信息!H:I,2,FALSE)</f>
        <v>15228205853</v>
      </c>
      <c r="L805" s="68" t="str">
        <f>VLOOKUP(B805,辅助信息!E:J,6,FALSE)</f>
        <v>提前联系到场规格</v>
      </c>
      <c r="M805" s="79">
        <v>45719</v>
      </c>
      <c r="O805" s="49">
        <f ca="1" t="shared" si="26"/>
        <v>0</v>
      </c>
      <c r="P805" s="49">
        <f ca="1" t="shared" si="27"/>
        <v>231</v>
      </c>
      <c r="Q805" s="15" t="str">
        <f>VLOOKUP(B805,辅助信息!E:M,9,FALSE)</f>
        <v>ZTWM-CDGS-XS-2024-0169-中冶西部钢构-宜宾市南溪区幸福路东路,高县月江镇建设项目</v>
      </c>
      <c r="R805" s="15"/>
    </row>
    <row r="806" hidden="1" spans="2:18">
      <c r="B806" s="28" t="s">
        <v>106</v>
      </c>
      <c r="C806" s="58">
        <v>45719</v>
      </c>
      <c r="D806" s="28" t="str">
        <f>VLOOKUP(B806,辅助信息!E:K,7,FALSE)</f>
        <v>JWDDCD2024101600133</v>
      </c>
      <c r="E806" s="28" t="str">
        <f>VLOOKUP(F806,辅助信息!A:B,2,FALSE)</f>
        <v>螺纹钢</v>
      </c>
      <c r="F806" s="28" t="s">
        <v>19</v>
      </c>
      <c r="G806" s="24">
        <v>6</v>
      </c>
      <c r="H806" s="24">
        <f>_xlfn._xlws.FILTER('[1]2025年已发货'!$E:$E,'[1]2025年已发货'!$F:$F&amp;'[1]2025年已发货'!$C:$C&amp;'[1]2025年已发货'!$G:$G&amp;'[1]2025年已发货'!$H:$H=C806&amp;F806&amp;I806&amp;J806,"未发货")</f>
        <v>6</v>
      </c>
      <c r="I806" s="28" t="str">
        <f>VLOOKUP(B806,辅助信息!E:I,3,FALSE)</f>
        <v>（五冶钢构宜宾高县月江镇建设项目）  四川省宜宾市高县月江镇刚记超市斜对面(还阳组团沪碳二期项目)</v>
      </c>
      <c r="J806" s="28" t="str">
        <f>VLOOKUP(B806,辅助信息!E:I,4,FALSE)</f>
        <v>张朝亮</v>
      </c>
      <c r="K806" s="67">
        <f>VLOOKUP(J806,辅助信息!H:I,2,FALSE)</f>
        <v>15228205853</v>
      </c>
      <c r="M806" s="79">
        <v>45719</v>
      </c>
      <c r="O806" s="49">
        <f ca="1" t="shared" si="26"/>
        <v>0</v>
      </c>
      <c r="P806" s="49">
        <f ca="1" t="shared" si="27"/>
        <v>231</v>
      </c>
      <c r="Q806" s="15" t="str">
        <f>VLOOKUP(B806,辅助信息!E:M,9,FALSE)</f>
        <v>ZTWM-CDGS-XS-2024-0169-中冶西部钢构-宜宾市南溪区幸福路东路,高县月江镇建设项目</v>
      </c>
      <c r="R806" s="15"/>
    </row>
    <row r="807" hidden="1" spans="2:18">
      <c r="B807" s="28" t="s">
        <v>106</v>
      </c>
      <c r="C807" s="58">
        <v>45719</v>
      </c>
      <c r="D807" s="28" t="str">
        <f>VLOOKUP(B807,辅助信息!E:K,7,FALSE)</f>
        <v>JWDDCD2024101600133</v>
      </c>
      <c r="E807" s="28" t="str">
        <f>VLOOKUP(F807,辅助信息!A:B,2,FALSE)</f>
        <v>螺纹钢</v>
      </c>
      <c r="F807" s="28" t="s">
        <v>32</v>
      </c>
      <c r="G807" s="24">
        <v>60</v>
      </c>
      <c r="H807" s="24">
        <f>_xlfn._xlws.FILTER('[1]2025年已发货'!$E:$E,'[1]2025年已发货'!$F:$F&amp;'[1]2025年已发货'!$C:$C&amp;'[1]2025年已发货'!$G:$G&amp;'[1]2025年已发货'!$H:$H=C807&amp;F807&amp;I807&amp;J807,"未发货")</f>
        <v>60</v>
      </c>
      <c r="I807" s="28" t="str">
        <f>VLOOKUP(B807,辅助信息!E:I,3,FALSE)</f>
        <v>（五冶钢构宜宾高县月江镇建设项目）  四川省宜宾市高县月江镇刚记超市斜对面(还阳组团沪碳二期项目)</v>
      </c>
      <c r="J807" s="28" t="str">
        <f>VLOOKUP(B807,辅助信息!E:I,4,FALSE)</f>
        <v>张朝亮</v>
      </c>
      <c r="K807" s="67">
        <f>VLOOKUP(J807,辅助信息!H:I,2,FALSE)</f>
        <v>15228205853</v>
      </c>
      <c r="M807" s="79">
        <v>45719</v>
      </c>
      <c r="O807" s="49">
        <f ca="1" t="shared" si="26"/>
        <v>0</v>
      </c>
      <c r="P807" s="49">
        <f ca="1" t="shared" si="27"/>
        <v>231</v>
      </c>
      <c r="Q807" s="15" t="str">
        <f>VLOOKUP(B807,辅助信息!E:M,9,FALSE)</f>
        <v>ZTWM-CDGS-XS-2024-0169-中冶西部钢构-宜宾市南溪区幸福路东路,高县月江镇建设项目</v>
      </c>
      <c r="R807" s="15"/>
    </row>
    <row r="808" hidden="1" spans="2:18">
      <c r="B808" s="28" t="s">
        <v>106</v>
      </c>
      <c r="C808" s="58">
        <v>45719</v>
      </c>
      <c r="D808" s="28" t="str">
        <f>VLOOKUP(B808,辅助信息!E:K,7,FALSE)</f>
        <v>JWDDCD2024101600133</v>
      </c>
      <c r="E808" s="28" t="str">
        <f>VLOOKUP(F808,辅助信息!A:B,2,FALSE)</f>
        <v>螺纹钢</v>
      </c>
      <c r="F808" s="28" t="s">
        <v>28</v>
      </c>
      <c r="G808" s="24">
        <v>15</v>
      </c>
      <c r="H808" s="24">
        <v>15</v>
      </c>
      <c r="I808" s="28" t="str">
        <f>VLOOKUP(B808,辅助信息!E:I,3,FALSE)</f>
        <v>（五冶钢构宜宾高县月江镇建设项目）  四川省宜宾市高县月江镇刚记超市斜对面(还阳组团沪碳二期项目)</v>
      </c>
      <c r="J808" s="28" t="str">
        <f>VLOOKUP(B808,辅助信息!E:I,4,FALSE)</f>
        <v>张朝亮</v>
      </c>
      <c r="K808" s="67">
        <f>VLOOKUP(J808,辅助信息!H:I,2,FALSE)</f>
        <v>15228205853</v>
      </c>
      <c r="M808" s="79">
        <v>45719</v>
      </c>
      <c r="O808" s="49">
        <f ca="1" t="shared" si="26"/>
        <v>0</v>
      </c>
      <c r="P808" s="49">
        <f ca="1" t="shared" si="27"/>
        <v>231</v>
      </c>
      <c r="Q808" s="15" t="str">
        <f>VLOOKUP(B808,辅助信息!E:M,9,FALSE)</f>
        <v>ZTWM-CDGS-XS-2024-0169-中冶西部钢构-宜宾市南溪区幸福路东路,高县月江镇建设项目</v>
      </c>
      <c r="R808" s="15"/>
    </row>
    <row r="809" hidden="1" spans="2:18">
      <c r="B809" s="28" t="s">
        <v>25</v>
      </c>
      <c r="C809" s="58">
        <v>45719</v>
      </c>
      <c r="D809" s="28" t="str">
        <f>VLOOKUP(B809,辅助信息!E:K,7,FALSE)</f>
        <v>JWDDCD2024102400111</v>
      </c>
      <c r="E809" s="28" t="str">
        <f>VLOOKUP(F809,辅助信息!A:B,2,FALSE)</f>
        <v>螺纹钢</v>
      </c>
      <c r="F809" s="28" t="s">
        <v>19</v>
      </c>
      <c r="G809" s="24">
        <v>6</v>
      </c>
      <c r="H809" s="24">
        <f>_xlfn._xlws.FILTER('[1]2025年已发货'!$E:$E,'[1]2025年已发货'!$F:$F&amp;'[1]2025年已发货'!$C:$C&amp;'[1]2025年已发货'!$G:$G&amp;'[1]2025年已发货'!$H:$H=C809&amp;F809&amp;I809&amp;J809,"未发货")</f>
        <v>6</v>
      </c>
      <c r="I809" s="28" t="str">
        <f>VLOOKUP(B809,辅助信息!E:I,3,FALSE)</f>
        <v>（五冶达州国道542项目-二工区路基五工段）四川省达州市达川区赵固镇黄家坡</v>
      </c>
      <c r="J809" s="28" t="str">
        <f>VLOOKUP(B809,辅助信息!E:I,4,FALSE)</f>
        <v>潘远林</v>
      </c>
      <c r="K809" s="67">
        <f>VLOOKUP(J809,辅助信息!H:I,2,FALSE)</f>
        <v>18281865966</v>
      </c>
      <c r="L809" s="68"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9">
        <v>45719</v>
      </c>
      <c r="O809" s="49">
        <f ca="1" t="shared" si="26"/>
        <v>0</v>
      </c>
      <c r="P809" s="49">
        <f ca="1" t="shared" si="27"/>
        <v>231</v>
      </c>
      <c r="Q809" s="15" t="str">
        <f>VLOOKUP(B809,辅助信息!E:M,9,FALSE)</f>
        <v>ZTWM-CDGS-XS-2024-0181-五冶天府-国道542项目（二批次）</v>
      </c>
      <c r="R809" s="15"/>
    </row>
    <row r="810" hidden="1" spans="2:18">
      <c r="B810" s="28" t="s">
        <v>25</v>
      </c>
      <c r="C810" s="58">
        <v>45719</v>
      </c>
      <c r="D810" s="28" t="str">
        <f>VLOOKUP(B810,辅助信息!E:K,7,FALSE)</f>
        <v>JWDDCD2024102400111</v>
      </c>
      <c r="E810" s="28" t="str">
        <f>VLOOKUP(F810,辅助信息!A:B,2,FALSE)</f>
        <v>螺纹钢</v>
      </c>
      <c r="F810" s="28" t="s">
        <v>32</v>
      </c>
      <c r="G810" s="24">
        <v>4</v>
      </c>
      <c r="H810" s="24">
        <f>_xlfn._xlws.FILTER('[1]2025年已发货'!$E:$E,'[1]2025年已发货'!$F:$F&amp;'[1]2025年已发货'!$C:$C&amp;'[1]2025年已发货'!$G:$G&amp;'[1]2025年已发货'!$H:$H=C810&amp;F810&amp;I810&amp;J810,"未发货")</f>
        <v>3</v>
      </c>
      <c r="I810" s="28" t="str">
        <f>VLOOKUP(B810,辅助信息!E:I,3,FALSE)</f>
        <v>（五冶达州国道542项目-二工区路基五工段）四川省达州市达川区赵固镇黄家坡</v>
      </c>
      <c r="J810" s="28" t="str">
        <f>VLOOKUP(B810,辅助信息!E:I,4,FALSE)</f>
        <v>潘远林</v>
      </c>
      <c r="K810" s="67">
        <f>VLOOKUP(J810,辅助信息!H:I,2,FALSE)</f>
        <v>18281865966</v>
      </c>
      <c r="M810" s="79">
        <v>45719</v>
      </c>
      <c r="O810" s="49">
        <f ca="1" t="shared" si="26"/>
        <v>0</v>
      </c>
      <c r="P810" s="49">
        <f ca="1" t="shared" si="27"/>
        <v>231</v>
      </c>
      <c r="Q810" s="15" t="str">
        <f>VLOOKUP(B810,辅助信息!E:M,9,FALSE)</f>
        <v>ZTWM-CDGS-XS-2024-0181-五冶天府-国道542项目（二批次）</v>
      </c>
      <c r="R810" s="15"/>
    </row>
    <row r="811" hidden="1" spans="2:18">
      <c r="B811" s="71" t="s">
        <v>25</v>
      </c>
      <c r="C811" s="72">
        <v>45719</v>
      </c>
      <c r="D811" s="71" t="str">
        <f>VLOOKUP(B811,辅助信息!E:K,7,FALSE)</f>
        <v>JWDDCD2024102400111</v>
      </c>
      <c r="E811" s="71" t="str">
        <f>VLOOKUP(F811,辅助信息!A:B,2,FALSE)</f>
        <v>螺纹钢</v>
      </c>
      <c r="F811" s="71" t="s">
        <v>65</v>
      </c>
      <c r="G811" s="73">
        <v>26</v>
      </c>
      <c r="H811" s="73">
        <f>_xlfn._xlws.FILTER('[1]2025年已发货'!$E:$E,'[1]2025年已发货'!$F:$F&amp;'[1]2025年已发货'!$C:$C&amp;'[1]2025年已发货'!$G:$G&amp;'[1]2025年已发货'!$H:$H=C811&amp;F811&amp;I811&amp;J811,"未发货")</f>
        <v>26</v>
      </c>
      <c r="I811" s="71" t="str">
        <f>VLOOKUP(B811,辅助信息!E:I,3,FALSE)</f>
        <v>（五冶达州国道542项目-二工区路基五工段）四川省达州市达川区赵固镇黄家坡</v>
      </c>
      <c r="J811" s="71" t="str">
        <f>VLOOKUP(B811,辅助信息!E:I,4,FALSE)</f>
        <v>潘远林</v>
      </c>
      <c r="K811" s="89">
        <f>VLOOKUP(J811,辅助信息!H:I,2,FALSE)</f>
        <v>18281865966</v>
      </c>
      <c r="M811" s="79">
        <v>45719</v>
      </c>
      <c r="O811" s="49">
        <f ca="1" t="shared" si="26"/>
        <v>0</v>
      </c>
      <c r="P811" s="49">
        <f ca="1" t="shared" si="27"/>
        <v>231</v>
      </c>
      <c r="Q811" s="15" t="str">
        <f>VLOOKUP(B811,辅助信息!E:M,9,FALSE)</f>
        <v>ZTWM-CDGS-XS-2024-0181-五冶天府-国道542项目（二批次）</v>
      </c>
      <c r="R811" s="15"/>
    </row>
    <row r="812" hidden="1" spans="2:18">
      <c r="B812" s="28" t="s">
        <v>108</v>
      </c>
      <c r="C812" s="58">
        <v>45721</v>
      </c>
      <c r="D812" s="28" t="str">
        <f>VLOOKUP(B812,辅助信息!E:K,7,FALSE)</f>
        <v>JWDDCD2024102400111</v>
      </c>
      <c r="E812" s="28" t="str">
        <f>VLOOKUP(F812,辅助信息!A:B,2,FALSE)</f>
        <v>螺纹钢</v>
      </c>
      <c r="F812" s="28" t="s">
        <v>32</v>
      </c>
      <c r="G812" s="24">
        <v>27</v>
      </c>
      <c r="H812" s="24">
        <f>_xlfn._xlws.FILTER('[1]2025年已发货'!$E:$E,'[1]2025年已发货'!$F:$F&amp;'[1]2025年已发货'!$C:$C&amp;'[1]2025年已发货'!$G:$G&amp;'[1]2025年已发货'!$H:$H=C812&amp;F812&amp;I812&amp;J812,"未发货")</f>
        <v>27</v>
      </c>
      <c r="I812" s="28" t="str">
        <f>VLOOKUP(B812,辅助信息!E:I,3,FALSE)</f>
        <v>（五冶达州国道542项目-三工区路基八工段(连接线)）四川省达州市达川区大堰镇梨子沟</v>
      </c>
      <c r="J812" s="28" t="str">
        <f>VLOOKUP(B812,辅助信息!E:I,4,FALSE)</f>
        <v>谭鹏程</v>
      </c>
      <c r="K812" s="28">
        <f>VLOOKUP(J812,辅助信息!H:I,2,FALSE)</f>
        <v>18280895666</v>
      </c>
      <c r="L812" s="65" t="str">
        <f>VLOOKUP(B812,辅助信息!E:J,6,FALSE)</f>
        <v>五冶建设送货单,送货车型9.6米,装货前联系收货人核实到场规格,没提前告知进场规格现场不给予接收</v>
      </c>
      <c r="M812" s="79">
        <v>45717</v>
      </c>
      <c r="O812" s="49">
        <f ca="1" t="shared" si="26"/>
        <v>0</v>
      </c>
      <c r="P812" s="49">
        <f ca="1" t="shared" si="27"/>
        <v>233</v>
      </c>
      <c r="Q812" s="15" t="str">
        <f>VLOOKUP(B812,辅助信息!E:M,9,FALSE)</f>
        <v>ZTWM-CDGS-XS-2024-0181-五冶天府-国道542项目（二批次）</v>
      </c>
      <c r="R812" s="15"/>
    </row>
    <row r="813" hidden="1" spans="2:18">
      <c r="B813" s="28" t="s">
        <v>108</v>
      </c>
      <c r="C813" s="58">
        <v>45721</v>
      </c>
      <c r="D813" s="28" t="str">
        <f>VLOOKUP(B813,辅助信息!E:K,7,FALSE)</f>
        <v>JWDDCD2024102400111</v>
      </c>
      <c r="E813" s="28" t="str">
        <f>VLOOKUP(F813,辅助信息!A:B,2,FALSE)</f>
        <v>螺纹钢</v>
      </c>
      <c r="F813" s="28" t="s">
        <v>30</v>
      </c>
      <c r="G813" s="24">
        <v>60</v>
      </c>
      <c r="H813" s="24">
        <f>_xlfn._xlws.FILTER('[1]2025年已发货'!$E:$E,'[1]2025年已发货'!$F:$F&amp;'[1]2025年已发货'!$C:$C&amp;'[1]2025年已发货'!$G:$G&amp;'[1]2025年已发货'!$H:$H=C813&amp;F813&amp;I813&amp;J813,"未发货")</f>
        <v>60</v>
      </c>
      <c r="I813" s="28" t="str">
        <f>VLOOKUP(B813,辅助信息!E:I,3,FALSE)</f>
        <v>（五冶达州国道542项目-三工区路基八工段(连接线)）四川省达州市达川区大堰镇梨子沟</v>
      </c>
      <c r="J813" s="28" t="str">
        <f>VLOOKUP(B813,辅助信息!E:I,4,FALSE)</f>
        <v>谭鹏程</v>
      </c>
      <c r="K813" s="28">
        <f>VLOOKUP(J813,辅助信息!H:I,2,FALSE)</f>
        <v>18280895666</v>
      </c>
      <c r="L813" s="66"/>
      <c r="M813" s="79">
        <v>45717</v>
      </c>
      <c r="O813" s="49">
        <f ca="1" t="shared" si="26"/>
        <v>0</v>
      </c>
      <c r="P813" s="49">
        <f ca="1" t="shared" si="27"/>
        <v>233</v>
      </c>
      <c r="Q813" s="15" t="str">
        <f>VLOOKUP(B813,辅助信息!E:M,9,FALSE)</f>
        <v>ZTWM-CDGS-XS-2024-0181-五冶天府-国道542项目（二批次）</v>
      </c>
      <c r="R813" s="15"/>
    </row>
    <row r="814" hidden="1" spans="2:18">
      <c r="B814" s="28" t="s">
        <v>108</v>
      </c>
      <c r="C814" s="58">
        <v>45721</v>
      </c>
      <c r="D814" s="28" t="str">
        <f>VLOOKUP(B814,辅助信息!E:K,7,FALSE)</f>
        <v>JWDDCD2024102400111</v>
      </c>
      <c r="E814" s="28" t="str">
        <f>VLOOKUP(F814,辅助信息!A:B,2,FALSE)</f>
        <v>螺纹钢</v>
      </c>
      <c r="F814" s="28" t="s">
        <v>52</v>
      </c>
      <c r="G814" s="24">
        <v>10</v>
      </c>
      <c r="H814" s="24">
        <f>_xlfn._xlws.FILTER('[1]2025年已发货'!$E:$E,'[1]2025年已发货'!$F:$F&amp;'[1]2025年已发货'!$C:$C&amp;'[1]2025年已发货'!$G:$G&amp;'[1]2025年已发货'!$H:$H=C814&amp;F814&amp;I814&amp;J814,"未发货")</f>
        <v>10</v>
      </c>
      <c r="I814" s="28" t="str">
        <f>VLOOKUP(B814,辅助信息!E:I,3,FALSE)</f>
        <v>（五冶达州国道542项目-三工区路基八工段(连接线)）四川省达州市达川区大堰镇梨子沟</v>
      </c>
      <c r="J814" s="28" t="str">
        <f>VLOOKUP(B814,辅助信息!E:I,4,FALSE)</f>
        <v>谭鹏程</v>
      </c>
      <c r="K814" s="28">
        <f>VLOOKUP(J814,辅助信息!H:I,2,FALSE)</f>
        <v>18280895666</v>
      </c>
      <c r="L814" s="64"/>
      <c r="M814" s="79">
        <v>45717</v>
      </c>
      <c r="O814" s="49">
        <f ca="1" t="shared" si="26"/>
        <v>0</v>
      </c>
      <c r="P814" s="49">
        <f ca="1" t="shared" si="27"/>
        <v>233</v>
      </c>
      <c r="Q814" s="15" t="str">
        <f>VLOOKUP(B814,辅助信息!E:M,9,FALSE)</f>
        <v>ZTWM-CDGS-XS-2024-0181-五冶天府-国道542项目（二批次）</v>
      </c>
      <c r="R814" s="15"/>
    </row>
    <row r="815" hidden="1" spans="2:18">
      <c r="B815" s="28" t="s">
        <v>56</v>
      </c>
      <c r="C815" s="58">
        <v>45721</v>
      </c>
      <c r="D815" s="28" t="str">
        <f>VLOOKUP(B815,辅助信息!E:K,7,FALSE)</f>
        <v>JWDDCD2025052800131</v>
      </c>
      <c r="E815" s="28" t="str">
        <f>VLOOKUP(F815,辅助信息!A:B,2,FALSE)</f>
        <v>螺纹钢</v>
      </c>
      <c r="F815" s="28" t="s">
        <v>45</v>
      </c>
      <c r="G815" s="24">
        <v>12</v>
      </c>
      <c r="H815" s="24" t="str">
        <f>_xlfn._xlws.FILTER('[1]2025年已发货'!$E:$E,'[1]2025年已发货'!$F:$F&amp;'[1]2025年已发货'!$C:$C&amp;'[1]2025年已发货'!$G:$G&amp;'[1]2025年已发货'!$H:$H=C815&amp;F815&amp;I815&amp;J815,"未发货")</f>
        <v>未发货</v>
      </c>
      <c r="I815" s="28" t="str">
        <f>VLOOKUP(B815,辅助信息!E:I,3,FALSE)</f>
        <v>（商投建工达州中医药科技园-4工区-7号楼）达州市通川区达州中医药职业学院犀牛大道北段</v>
      </c>
      <c r="J815" s="28" t="str">
        <f>VLOOKUP(B815,辅助信息!E:I,4,FALSE)</f>
        <v>张扬</v>
      </c>
      <c r="K815" s="28">
        <f>VLOOKUP(J815,辅助信息!H:I,2,FALSE)</f>
        <v>18381904567</v>
      </c>
      <c r="L815" s="65" t="str">
        <f>VLOOKUP(B815,辅助信息!E:J,6,FALSE)</f>
        <v>控制炉批号！多了现场不收！,优先安排达钢,提前联系到场规格及数量</v>
      </c>
      <c r="M815" s="79">
        <v>45716</v>
      </c>
      <c r="O815" s="49">
        <f ca="1" t="shared" si="26"/>
        <v>0</v>
      </c>
      <c r="P815" s="49">
        <f ca="1" t="shared" si="27"/>
        <v>234</v>
      </c>
      <c r="Q815" s="15" t="str">
        <f>VLOOKUP(B815,辅助信息!E:M,9,FALSE)</f>
        <v>ZTWM-CDGS-XS-2024-0134-商投建工达州中医药科技成果示范园项目</v>
      </c>
      <c r="R815" s="15"/>
    </row>
    <row r="816" hidden="1" spans="2:18">
      <c r="B816" s="28" t="s">
        <v>56</v>
      </c>
      <c r="C816" s="58">
        <v>45721</v>
      </c>
      <c r="D816" s="28" t="str">
        <f>VLOOKUP(B816,辅助信息!E:K,7,FALSE)</f>
        <v>JWDDCD2025052800131</v>
      </c>
      <c r="E816" s="28" t="str">
        <f>VLOOKUP(F816,辅助信息!A:B,2,FALSE)</f>
        <v>螺纹钢</v>
      </c>
      <c r="F816" s="28" t="s">
        <v>21</v>
      </c>
      <c r="G816" s="24">
        <v>15</v>
      </c>
      <c r="H816" s="24" t="str">
        <f>_xlfn._xlws.FILTER('[1]2025年已发货'!$E:$E,'[1]2025年已发货'!$F:$F&amp;'[1]2025年已发货'!$C:$C&amp;'[1]2025年已发货'!$G:$G&amp;'[1]2025年已发货'!$H:$H=C816&amp;F816&amp;I816&amp;J816,"未发货")</f>
        <v>未发货</v>
      </c>
      <c r="I816" s="28" t="str">
        <f>VLOOKUP(B816,辅助信息!E:I,3,FALSE)</f>
        <v>（商投建工达州中医药科技园-4工区-7号楼）达州市通川区达州中医药职业学院犀牛大道北段</v>
      </c>
      <c r="J816" s="28" t="str">
        <f>VLOOKUP(B816,辅助信息!E:I,4,FALSE)</f>
        <v>张扬</v>
      </c>
      <c r="K816" s="28">
        <f>VLOOKUP(J816,辅助信息!H:I,2,FALSE)</f>
        <v>18381904567</v>
      </c>
      <c r="L816" s="64"/>
      <c r="M816" s="79">
        <v>45716</v>
      </c>
      <c r="O816" s="49">
        <f ca="1" t="shared" si="26"/>
        <v>0</v>
      </c>
      <c r="P816" s="49">
        <f ca="1" t="shared" si="27"/>
        <v>234</v>
      </c>
      <c r="Q816" s="15" t="str">
        <f>VLOOKUP(B816,辅助信息!E:M,9,FALSE)</f>
        <v>ZTWM-CDGS-XS-2024-0134-商投建工达州中医药科技成果示范园项目</v>
      </c>
      <c r="R816" s="15"/>
    </row>
    <row r="817" ht="33.75" hidden="1" customHeight="1" spans="2:18">
      <c r="B817" s="28" t="s">
        <v>68</v>
      </c>
      <c r="C817" s="58">
        <v>45721</v>
      </c>
      <c r="D817" s="28" t="str">
        <f>VLOOKUP(B817,辅助信息!E:K,7,FALSE)</f>
        <v>JWDDCD2025052800131</v>
      </c>
      <c r="E817" s="28" t="str">
        <f>VLOOKUP(F817,辅助信息!A:B,2,FALSE)</f>
        <v>螺纹钢</v>
      </c>
      <c r="F817" s="28" t="s">
        <v>52</v>
      </c>
      <c r="G817" s="24">
        <v>30</v>
      </c>
      <c r="H817" s="24" t="str">
        <f>_xlfn._xlws.FILTER('[1]2025年已发货'!$E:$E,'[1]2025年已发货'!$F:$F&amp;'[1]2025年已发货'!$C:$C&amp;'[1]2025年已发货'!$G:$G&amp;'[1]2025年已发货'!$H:$H=C817&amp;F817&amp;I817&amp;J817,"未发货")</f>
        <v>未发货</v>
      </c>
      <c r="I817" s="28" t="str">
        <f>VLOOKUP(B817,辅助信息!E:I,3,FALSE)</f>
        <v>（商投建工达州中医药科技园-2工区-景观桥）达州市通川区达州中医药职业学院犀牛大道北段</v>
      </c>
      <c r="J817" s="28" t="str">
        <f>VLOOKUP(B817,辅助信息!E:I,4,FALSE)</f>
        <v>李波</v>
      </c>
      <c r="K817" s="28">
        <f>VLOOKUP(J817,辅助信息!H:I,2,FALSE)</f>
        <v>18381899787</v>
      </c>
      <c r="L817" s="65" t="str">
        <f>VLOOKUP(B817,辅助信息!E:J,6,FALSE)</f>
        <v>控制炉批号！多了现场不收！,优先安排达钢,提前联系到场规格及数量</v>
      </c>
      <c r="M817" s="79">
        <v>45720</v>
      </c>
      <c r="O817" s="49">
        <f ca="1" t="shared" si="26"/>
        <v>0</v>
      </c>
      <c r="P817" s="49">
        <f ca="1" t="shared" si="27"/>
        <v>230</v>
      </c>
      <c r="Q817" s="15" t="str">
        <f>VLOOKUP(B817,辅助信息!E:M,9,FALSE)</f>
        <v>ZTWM-CDGS-XS-2024-0134-商投建工达州中医药科技成果示范园项目</v>
      </c>
      <c r="R817" s="15"/>
    </row>
    <row r="818" hidden="1" spans="2:18">
      <c r="B818" s="28" t="s">
        <v>64</v>
      </c>
      <c r="C818" s="58">
        <v>45721</v>
      </c>
      <c r="D818" s="28" t="str">
        <f>VLOOKUP(B818,辅助信息!E:K,7,FALSE)</f>
        <v>JWDDCD2024102400111</v>
      </c>
      <c r="E818" s="28" t="str">
        <f>VLOOKUP(F818,辅助信息!A:B,2,FALSE)</f>
        <v>螺纹钢</v>
      </c>
      <c r="F818" s="28" t="s">
        <v>65</v>
      </c>
      <c r="G818" s="24">
        <v>12</v>
      </c>
      <c r="H818" s="24" t="str">
        <f>_xlfn._xlws.FILTER('[1]2025年已发货'!$E:$E,'[1]2025年已发货'!$F:$F&amp;'[1]2025年已发货'!$C:$C&amp;'[1]2025年已发货'!$G:$G&amp;'[1]2025年已发货'!$H:$H=C818&amp;F818&amp;I818&amp;J818,"未发货")</f>
        <v>未发货</v>
      </c>
      <c r="I818" s="28" t="str">
        <f>VLOOKUP(B818,辅助信息!E:I,3,FALSE)</f>
        <v>（五冶达州国道542项目-三工区桥梁3工段）四川省达州市达川区赵固镇水文村原村委会下300米</v>
      </c>
      <c r="J818" s="28" t="str">
        <f>VLOOKUP(B818,辅助信息!E:I,4,FALSE)</f>
        <v>李代茂</v>
      </c>
      <c r="K818" s="28">
        <f>VLOOKUP(J818,辅助信息!H:I,2,FALSE)</f>
        <v>18302833536</v>
      </c>
      <c r="L818" s="65" t="str">
        <f>VLOOKUP(B818,辅助信息!E:J,6,FALSE)</f>
        <v>五冶建设送货单,送货车型9.6米,装货前联系收货人核实到场规格,没提前告知进场规格现场不给予接收</v>
      </c>
      <c r="M818" s="79">
        <v>45718</v>
      </c>
      <c r="O818" s="49">
        <f ca="1" t="shared" si="26"/>
        <v>0</v>
      </c>
      <c r="P818" s="49">
        <f ca="1" t="shared" si="27"/>
        <v>232</v>
      </c>
      <c r="Q818" s="15" t="str">
        <f>VLOOKUP(B818,辅助信息!E:M,9,FALSE)</f>
        <v>ZTWM-CDGS-XS-2024-0181-五冶天府-国道542项目（二批次）</v>
      </c>
      <c r="R818" s="15"/>
    </row>
    <row r="819" hidden="1" spans="2:18">
      <c r="B819" s="28" t="s">
        <v>64</v>
      </c>
      <c r="C819" s="58">
        <v>45721</v>
      </c>
      <c r="D819" s="28" t="str">
        <f>VLOOKUP(B819,辅助信息!E:K,7,FALSE)</f>
        <v>JWDDCD2024102400111</v>
      </c>
      <c r="E819" s="28" t="str">
        <f>VLOOKUP(F819,辅助信息!A:B,2,FALSE)</f>
        <v>螺纹钢</v>
      </c>
      <c r="F819" s="28" t="s">
        <v>52</v>
      </c>
      <c r="G819" s="24">
        <v>51</v>
      </c>
      <c r="H819" s="24" t="str">
        <f>_xlfn._xlws.FILTER('[1]2025年已发货'!$E:$E,'[1]2025年已发货'!$F:$F&amp;'[1]2025年已发货'!$C:$C&amp;'[1]2025年已发货'!$G:$G&amp;'[1]2025年已发货'!$H:$H=C819&amp;F819&amp;I819&amp;J819,"未发货")</f>
        <v>未发货</v>
      </c>
      <c r="I819" s="28" t="str">
        <f>VLOOKUP(B819,辅助信息!E:I,3,FALSE)</f>
        <v>（五冶达州国道542项目-三工区桥梁3工段）四川省达州市达川区赵固镇水文村原村委会下300米</v>
      </c>
      <c r="J819" s="28" t="str">
        <f>VLOOKUP(B819,辅助信息!E:I,4,FALSE)</f>
        <v>李代茂</v>
      </c>
      <c r="K819" s="28">
        <f>VLOOKUP(J819,辅助信息!H:I,2,FALSE)</f>
        <v>18302833536</v>
      </c>
      <c r="L819" s="64"/>
      <c r="M819" s="79">
        <v>45718</v>
      </c>
      <c r="O819" s="49">
        <f ca="1" t="shared" si="26"/>
        <v>0</v>
      </c>
      <c r="P819" s="49">
        <f ca="1" t="shared" si="27"/>
        <v>232</v>
      </c>
      <c r="Q819" s="15" t="str">
        <f>VLOOKUP(B819,辅助信息!E:M,9,FALSE)</f>
        <v>ZTWM-CDGS-XS-2024-0181-五冶天府-国道542项目（二批次）</v>
      </c>
      <c r="R819" s="15"/>
    </row>
    <row r="820" hidden="1" spans="1:18">
      <c r="A820" s="59" t="s">
        <v>110</v>
      </c>
      <c r="B820" s="28" t="s">
        <v>84</v>
      </c>
      <c r="C820" s="58">
        <v>45721</v>
      </c>
      <c r="D820" s="28" t="str">
        <f>VLOOKUP(B820,辅助信息!E:K,7,FALSE)</f>
        <v>JWDDCD2024102400111</v>
      </c>
      <c r="E820" s="28" t="str">
        <f>VLOOKUP(F820,辅助信息!A:B,2,FALSE)</f>
        <v>高线</v>
      </c>
      <c r="F820" s="28" t="s">
        <v>51</v>
      </c>
      <c r="G820" s="24">
        <v>5</v>
      </c>
      <c r="H820" s="24" t="str">
        <f>_xlfn._xlws.FILTER('[1]2025年已发货'!$E:$E,'[1]2025年已发货'!$F:$F&amp;'[1]2025年已发货'!$C:$C&amp;'[1]2025年已发货'!$G:$G&amp;'[1]2025年已发货'!$H:$H=C820&amp;F820&amp;I820&amp;J820,"未发货")</f>
        <v>未发货</v>
      </c>
      <c r="I820" s="28" t="str">
        <f>VLOOKUP(B820,辅助信息!E:I,3,FALSE)</f>
        <v>（五冶达州国道542项目-一工区路基一工段）四川省达州市达川区石梯火车站盖板加工点</v>
      </c>
      <c r="J820" s="28" t="str">
        <f>VLOOKUP(B820,辅助信息!E:I,4,FALSE)</f>
        <v>郑松</v>
      </c>
      <c r="K820" s="28">
        <f>VLOOKUP(J820,辅助信息!H:I,2,FALSE)</f>
        <v>13527304849</v>
      </c>
      <c r="L820" s="65" t="str">
        <f>VLOOKUP(B820,辅助信息!E:J,6,FALSE)</f>
        <v>五冶建设送货单,送货车型13米,装货前联系收货人核实到场规格,没提前告知进场规格现场不给予接收</v>
      </c>
      <c r="M820" s="79">
        <v>45722</v>
      </c>
      <c r="O820" s="49">
        <f ca="1" t="shared" si="26"/>
        <v>0</v>
      </c>
      <c r="P820" s="49">
        <f ca="1" t="shared" si="27"/>
        <v>228</v>
      </c>
      <c r="Q820" s="15" t="str">
        <f>VLOOKUP(B820,辅助信息!E:M,9,FALSE)</f>
        <v>ZTWM-CDGS-XS-2024-0181-五冶天府-国道542项目（二批次）</v>
      </c>
      <c r="R820" s="15"/>
    </row>
    <row r="821" hidden="1" spans="2:18">
      <c r="B821" s="28" t="s">
        <v>84</v>
      </c>
      <c r="C821" s="58">
        <v>45721</v>
      </c>
      <c r="D821" s="28" t="str">
        <f>VLOOKUP(B821,辅助信息!E:K,7,FALSE)</f>
        <v>JWDDCD2024102400111</v>
      </c>
      <c r="E821" s="28" t="str">
        <f>VLOOKUP(F821,辅助信息!A:B,2,FALSE)</f>
        <v>螺纹钢</v>
      </c>
      <c r="F821" s="28" t="s">
        <v>32</v>
      </c>
      <c r="G821" s="24">
        <v>3</v>
      </c>
      <c r="H821" s="24" t="str">
        <f>_xlfn._xlws.FILTER('[1]2025年已发货'!$E:$E,'[1]2025年已发货'!$F:$F&amp;'[1]2025年已发货'!$C:$C&amp;'[1]2025年已发货'!$G:$G&amp;'[1]2025年已发货'!$H:$H=C821&amp;F821&amp;I821&amp;J821,"未发货")</f>
        <v>未发货</v>
      </c>
      <c r="I821" s="28" t="str">
        <f>VLOOKUP(B821,辅助信息!E:I,3,FALSE)</f>
        <v>（五冶达州国道542项目-一工区路基一工段）四川省达州市达川区石梯火车站盖板加工点</v>
      </c>
      <c r="J821" s="28" t="str">
        <f>VLOOKUP(B821,辅助信息!E:I,4,FALSE)</f>
        <v>郑松</v>
      </c>
      <c r="K821" s="28">
        <f>VLOOKUP(J821,辅助信息!H:I,2,FALSE)</f>
        <v>13527304849</v>
      </c>
      <c r="L821" s="66"/>
      <c r="M821" s="79">
        <v>45722</v>
      </c>
      <c r="O821" s="49">
        <f ca="1" t="shared" si="26"/>
        <v>0</v>
      </c>
      <c r="P821" s="49">
        <f ca="1" t="shared" si="27"/>
        <v>228</v>
      </c>
      <c r="Q821" s="15" t="str">
        <f>VLOOKUP(B821,辅助信息!E:M,9,FALSE)</f>
        <v>ZTWM-CDGS-XS-2024-0181-五冶天府-国道542项目（二批次）</v>
      </c>
      <c r="R821" s="15"/>
    </row>
    <row r="822" hidden="1" spans="2:18">
      <c r="B822" s="28" t="s">
        <v>84</v>
      </c>
      <c r="C822" s="58">
        <v>45721</v>
      </c>
      <c r="D822" s="28" t="str">
        <f>VLOOKUP(B822,辅助信息!E:K,7,FALSE)</f>
        <v>JWDDCD2024102400111</v>
      </c>
      <c r="E822" s="28" t="str">
        <f>VLOOKUP(F822,辅助信息!A:B,2,FALSE)</f>
        <v>螺纹钢</v>
      </c>
      <c r="F822" s="28" t="s">
        <v>33</v>
      </c>
      <c r="G822" s="24">
        <v>8</v>
      </c>
      <c r="H822" s="24" t="str">
        <f>_xlfn._xlws.FILTER('[1]2025年已发货'!$E:$E,'[1]2025年已发货'!$F:$F&amp;'[1]2025年已发货'!$C:$C&amp;'[1]2025年已发货'!$G:$G&amp;'[1]2025年已发货'!$H:$H=C822&amp;F822&amp;I822&amp;J822,"未发货")</f>
        <v>未发货</v>
      </c>
      <c r="I822" s="28" t="str">
        <f>VLOOKUP(B822,辅助信息!E:I,3,FALSE)</f>
        <v>（五冶达州国道542项目-一工区路基一工段）四川省达州市达川区石梯火车站盖板加工点</v>
      </c>
      <c r="J822" s="28" t="str">
        <f>VLOOKUP(B822,辅助信息!E:I,4,FALSE)</f>
        <v>郑松</v>
      </c>
      <c r="K822" s="28">
        <f>VLOOKUP(J822,辅助信息!H:I,2,FALSE)</f>
        <v>13527304849</v>
      </c>
      <c r="L822" s="66"/>
      <c r="M822" s="79">
        <v>45722</v>
      </c>
      <c r="O822" s="49">
        <f ca="1" t="shared" si="26"/>
        <v>0</v>
      </c>
      <c r="P822" s="49">
        <f ca="1" t="shared" si="27"/>
        <v>228</v>
      </c>
      <c r="Q822" s="15" t="str">
        <f>VLOOKUP(B822,辅助信息!E:M,9,FALSE)</f>
        <v>ZTWM-CDGS-XS-2024-0181-五冶天府-国道542项目（二批次）</v>
      </c>
      <c r="R822" s="15"/>
    </row>
    <row r="823" hidden="1" spans="2:18">
      <c r="B823" s="28" t="s">
        <v>84</v>
      </c>
      <c r="C823" s="58">
        <v>45721</v>
      </c>
      <c r="D823" s="28" t="str">
        <f>VLOOKUP(B823,辅助信息!E:K,7,FALSE)</f>
        <v>JWDDCD2024102400111</v>
      </c>
      <c r="E823" s="28" t="str">
        <f>VLOOKUP(F823,辅助信息!A:B,2,FALSE)</f>
        <v>螺纹钢</v>
      </c>
      <c r="F823" s="28" t="s">
        <v>28</v>
      </c>
      <c r="G823" s="24">
        <v>9</v>
      </c>
      <c r="H823" s="24" t="str">
        <f>_xlfn._xlws.FILTER('[1]2025年已发货'!$E:$E,'[1]2025年已发货'!$F:$F&amp;'[1]2025年已发货'!$C:$C&amp;'[1]2025年已发货'!$G:$G&amp;'[1]2025年已发货'!$H:$H=C823&amp;F823&amp;I823&amp;J823,"未发货")</f>
        <v>未发货</v>
      </c>
      <c r="I823" s="28" t="str">
        <f>VLOOKUP(B823,辅助信息!E:I,3,FALSE)</f>
        <v>（五冶达州国道542项目-一工区路基一工段）四川省达州市达川区石梯火车站盖板加工点</v>
      </c>
      <c r="J823" s="28" t="str">
        <f>VLOOKUP(B823,辅助信息!E:I,4,FALSE)</f>
        <v>郑松</v>
      </c>
      <c r="K823" s="28">
        <f>VLOOKUP(J823,辅助信息!H:I,2,FALSE)</f>
        <v>13527304849</v>
      </c>
      <c r="L823" s="66"/>
      <c r="M823" s="79">
        <v>45722</v>
      </c>
      <c r="O823" s="49">
        <f ca="1" t="shared" si="26"/>
        <v>0</v>
      </c>
      <c r="P823" s="49">
        <f ca="1" t="shared" si="27"/>
        <v>228</v>
      </c>
      <c r="Q823" s="15" t="str">
        <f>VLOOKUP(B823,辅助信息!E:M,9,FALSE)</f>
        <v>ZTWM-CDGS-XS-2024-0181-五冶天府-国道542项目（二批次）</v>
      </c>
      <c r="R823" s="15"/>
    </row>
    <row r="824" hidden="1" spans="2:18">
      <c r="B824" s="28" t="s">
        <v>84</v>
      </c>
      <c r="C824" s="58">
        <v>45721</v>
      </c>
      <c r="D824" s="28" t="str">
        <f>VLOOKUP(B824,辅助信息!E:K,7,FALSE)</f>
        <v>JWDDCD2024102400111</v>
      </c>
      <c r="E824" s="28" t="str">
        <f>VLOOKUP(F824,辅助信息!A:B,2,FALSE)</f>
        <v>螺纹钢</v>
      </c>
      <c r="F824" s="28" t="s">
        <v>111</v>
      </c>
      <c r="G824" s="24">
        <v>7</v>
      </c>
      <c r="H824" s="24" t="str">
        <f>_xlfn._xlws.FILTER('[1]2025年已发货'!$E:$E,'[1]2025年已发货'!$F:$F&amp;'[1]2025年已发货'!$C:$C&amp;'[1]2025年已发货'!$G:$G&amp;'[1]2025年已发货'!$H:$H=C824&amp;F824&amp;I824&amp;J824,"未发货")</f>
        <v>未发货</v>
      </c>
      <c r="I824" s="28" t="str">
        <f>VLOOKUP(B824,辅助信息!E:I,3,FALSE)</f>
        <v>（五冶达州国道542项目-一工区路基一工段）四川省达州市达川区石梯火车站盖板加工点</v>
      </c>
      <c r="J824" s="28" t="str">
        <f>VLOOKUP(B824,辅助信息!E:I,4,FALSE)</f>
        <v>郑松</v>
      </c>
      <c r="K824" s="28">
        <f>VLOOKUP(J824,辅助信息!H:I,2,FALSE)</f>
        <v>13527304849</v>
      </c>
      <c r="L824" s="64"/>
      <c r="M824" s="79">
        <v>45722</v>
      </c>
      <c r="O824" s="49">
        <f ca="1" t="shared" si="26"/>
        <v>0</v>
      </c>
      <c r="P824" s="49">
        <f ca="1" t="shared" si="27"/>
        <v>228</v>
      </c>
      <c r="Q824" s="15" t="str">
        <f>VLOOKUP(B824,辅助信息!E:M,9,FALSE)</f>
        <v>ZTWM-CDGS-XS-2024-0181-五冶天府-国道542项目（二批次）</v>
      </c>
      <c r="R824" s="15"/>
    </row>
    <row r="825" hidden="1" spans="2:18">
      <c r="B825" s="28" t="s">
        <v>112</v>
      </c>
      <c r="C825" s="58">
        <v>45721</v>
      </c>
      <c r="D825" s="28" t="str">
        <f>VLOOKUP(B825,辅助信息!E:K,7,FALSE)</f>
        <v>JWDDCD2025052800131</v>
      </c>
      <c r="E825" s="28" t="str">
        <f>VLOOKUP(F825,辅助信息!A:B,2,FALSE)</f>
        <v>盘螺</v>
      </c>
      <c r="F825" s="28" t="s">
        <v>40</v>
      </c>
      <c r="G825" s="24">
        <v>30</v>
      </c>
      <c r="H825" s="24">
        <f>_xlfn._xlws.FILTER('[1]2025年已发货'!$E:$E,'[1]2025年已发货'!$F:$F&amp;'[1]2025年已发货'!$C:$C&amp;'[1]2025年已发货'!$G:$G&amp;'[1]2025年已发货'!$H:$H=C825&amp;F825&amp;I825&amp;J825,"未发货")</f>
        <v>30</v>
      </c>
      <c r="I825" s="28" t="str">
        <f>VLOOKUP(B825,辅助信息!E:I,3,FALSE)</f>
        <v>（商投建工达州中医药科技园-4工区-10号楼）达州市通川区达州中医药职业学院犀牛大道北段</v>
      </c>
      <c r="J825" s="28" t="str">
        <f>VLOOKUP(B825,辅助信息!E:I,4,FALSE)</f>
        <v>张扬</v>
      </c>
      <c r="K825" s="28">
        <f>VLOOKUP(J825,辅助信息!H:I,2,FALSE)</f>
        <v>18381904567</v>
      </c>
      <c r="L825" s="65" t="str">
        <f>VLOOKUP(B825,辅助信息!E:J,6,FALSE)</f>
        <v>控制炉批号！多了现场不收！,优先安排达钢,提前联系到场规格及数量</v>
      </c>
      <c r="M825" s="79">
        <v>45723</v>
      </c>
      <c r="O825" s="49">
        <f ca="1" t="shared" si="26"/>
        <v>0</v>
      </c>
      <c r="P825" s="49">
        <f ca="1" t="shared" si="27"/>
        <v>227</v>
      </c>
      <c r="Q825" s="15" t="str">
        <f>VLOOKUP(B825,辅助信息!E:M,9,FALSE)</f>
        <v>ZTWM-CDGS-XS-2024-0134-商投建工达州中医药科技成果示范园项目</v>
      </c>
      <c r="R825" s="15"/>
    </row>
    <row r="826" hidden="1" spans="2:18">
      <c r="B826" s="28" t="s">
        <v>112</v>
      </c>
      <c r="C826" s="58">
        <v>45721</v>
      </c>
      <c r="D826" s="28" t="str">
        <f>VLOOKUP(B826,辅助信息!E:K,7,FALSE)</f>
        <v>JWDDCD2025052800131</v>
      </c>
      <c r="E826" s="28" t="str">
        <f>VLOOKUP(F826,辅助信息!A:B,2,FALSE)</f>
        <v>螺纹钢</v>
      </c>
      <c r="F826" s="28" t="s">
        <v>19</v>
      </c>
      <c r="G826" s="24">
        <v>66</v>
      </c>
      <c r="H826" s="24">
        <f>_xlfn._xlws.FILTER('[1]2025年已发货'!$E:$E,'[1]2025年已发货'!$F:$F&amp;'[1]2025年已发货'!$C:$C&amp;'[1]2025年已发货'!$G:$G&amp;'[1]2025年已发货'!$H:$H=C826&amp;F826&amp;I826&amp;J826,"未发货")</f>
        <v>66</v>
      </c>
      <c r="I826" s="28" t="str">
        <f>VLOOKUP(B826,辅助信息!E:I,3,FALSE)</f>
        <v>（商投建工达州中医药科技园-4工区-10号楼）达州市通川区达州中医药职业学院犀牛大道北段</v>
      </c>
      <c r="J826" s="28" t="str">
        <f>VLOOKUP(B826,辅助信息!E:I,4,FALSE)</f>
        <v>张扬</v>
      </c>
      <c r="K826" s="28">
        <f>VLOOKUP(J826,辅助信息!H:I,2,FALSE)</f>
        <v>18381904567</v>
      </c>
      <c r="L826" s="64"/>
      <c r="M826" s="79">
        <v>45723</v>
      </c>
      <c r="O826" s="49">
        <f ca="1" t="shared" si="26"/>
        <v>0</v>
      </c>
      <c r="P826" s="49">
        <f ca="1" t="shared" si="27"/>
        <v>227</v>
      </c>
      <c r="Q826" s="15" t="str">
        <f>VLOOKUP(B826,辅助信息!E:M,9,FALSE)</f>
        <v>ZTWM-CDGS-XS-2024-0134-商投建工达州中医药科技成果示范园项目</v>
      </c>
      <c r="R826" s="15"/>
    </row>
    <row r="827" hidden="1" spans="2:18">
      <c r="B827" s="28" t="s">
        <v>113</v>
      </c>
      <c r="C827" s="58">
        <v>45721</v>
      </c>
      <c r="D827" s="28" t="str">
        <f>VLOOKUP(B827,辅助信息!E:K,7,FALSE)</f>
        <v>JWDDCD2025051000019</v>
      </c>
      <c r="E827" s="28" t="str">
        <f>VLOOKUP(F827,辅助信息!A:B,2,FALSE)</f>
        <v>盘螺</v>
      </c>
      <c r="F827" s="28" t="s">
        <v>40</v>
      </c>
      <c r="G827" s="24">
        <v>5</v>
      </c>
      <c r="H827" s="24" t="str">
        <f>_xlfn._xlws.FILTER('[1]2025年已发货'!$E:$E,'[1]2025年已发货'!$F:$F&amp;'[1]2025年已发货'!$C:$C&amp;'[1]2025年已发货'!$G:$G&amp;'[1]2025年已发货'!$H:$H=C827&amp;F827&amp;I827&amp;J827,"未发货")</f>
        <v>未发货</v>
      </c>
      <c r="I827" s="28" t="str">
        <f>VLOOKUP(B827,辅助信息!E:I,3,FALSE)</f>
        <v>(五冶钢构医学科学产业园建设项目房建二部-排洪渠（五标）)四川省南充市顺庆区搬罾街道学府大道二段</v>
      </c>
      <c r="J827" s="28" t="str">
        <f>VLOOKUP(B827,辅助信息!E:I,4,FALSE)</f>
        <v>安南</v>
      </c>
      <c r="K827" s="28">
        <f>VLOOKUP(J827,辅助信息!H:I,2,FALSE)</f>
        <v>19950525030</v>
      </c>
      <c r="L827" s="65" t="str">
        <f>VLOOKUP(B827,辅助信息!E:J,6,FALSE)</f>
        <v>送货单：送货单位：南充思临新材料科技有限公司,收货单位：五冶集团川北(南充)建设有限公司,项目名称：南充医学科学产业园,送货车型13米,装货前联系收货人核实到场规格</v>
      </c>
      <c r="M827" s="79">
        <v>45722</v>
      </c>
      <c r="O827" s="49">
        <f ca="1" t="shared" si="26"/>
        <v>0</v>
      </c>
      <c r="P827" s="49">
        <f ca="1" t="shared" si="27"/>
        <v>228</v>
      </c>
      <c r="Q827" s="15" t="str">
        <f>VLOOKUP(B827,辅助信息!E:M,9,FALSE)</f>
        <v>ZTWM-CDGS-XS-2024-0248-五冶钢构-南充市医学院项目</v>
      </c>
      <c r="R827" s="15"/>
    </row>
    <row r="828" hidden="1" spans="2:18">
      <c r="B828" s="28" t="s">
        <v>113</v>
      </c>
      <c r="C828" s="58">
        <v>45721</v>
      </c>
      <c r="D828" s="28" t="str">
        <f>VLOOKUP(B828,辅助信息!E:K,7,FALSE)</f>
        <v>JWDDCD2025051000019</v>
      </c>
      <c r="E828" s="28" t="str">
        <f>VLOOKUP(F828,辅助信息!A:B,2,FALSE)</f>
        <v>螺纹钢</v>
      </c>
      <c r="F828" s="28" t="s">
        <v>27</v>
      </c>
      <c r="G828" s="24">
        <v>12</v>
      </c>
      <c r="H828" s="24" t="str">
        <f>_xlfn._xlws.FILTER('[1]2025年已发货'!$E:$E,'[1]2025年已发货'!$F:$F&amp;'[1]2025年已发货'!$C:$C&amp;'[1]2025年已发货'!$G:$G&amp;'[1]2025年已发货'!$H:$H=C828&amp;F828&amp;I828&amp;J828,"未发货")</f>
        <v>未发货</v>
      </c>
      <c r="I828" s="28" t="str">
        <f>VLOOKUP(B828,辅助信息!E:I,3,FALSE)</f>
        <v>(五冶钢构医学科学产业园建设项目房建二部-排洪渠（五标）)四川省南充市顺庆区搬罾街道学府大道二段</v>
      </c>
      <c r="J828" s="28" t="str">
        <f>VLOOKUP(B828,辅助信息!E:I,4,FALSE)</f>
        <v>安南</v>
      </c>
      <c r="K828" s="28">
        <f>VLOOKUP(J828,辅助信息!H:I,2,FALSE)</f>
        <v>19950525030</v>
      </c>
      <c r="L828" s="66"/>
      <c r="M828" s="79">
        <v>45722</v>
      </c>
      <c r="O828" s="49">
        <f ca="1" t="shared" si="26"/>
        <v>0</v>
      </c>
      <c r="P828" s="49">
        <f ca="1" t="shared" si="27"/>
        <v>228</v>
      </c>
      <c r="Q828" s="15" t="str">
        <f>VLOOKUP(B828,辅助信息!E:M,9,FALSE)</f>
        <v>ZTWM-CDGS-XS-2024-0248-五冶钢构-南充市医学院项目</v>
      </c>
      <c r="R828" s="15"/>
    </row>
    <row r="829" hidden="1" spans="2:18">
      <c r="B829" s="28" t="s">
        <v>113</v>
      </c>
      <c r="C829" s="58">
        <v>45721</v>
      </c>
      <c r="D829" s="28" t="str">
        <f>VLOOKUP(B829,辅助信息!E:K,7,FALSE)</f>
        <v>JWDDCD2025051000019</v>
      </c>
      <c r="E829" s="28" t="str">
        <f>VLOOKUP(F829,辅助信息!A:B,2,FALSE)</f>
        <v>螺纹钢</v>
      </c>
      <c r="F829" s="28" t="s">
        <v>18</v>
      </c>
      <c r="G829" s="24">
        <v>18</v>
      </c>
      <c r="H829" s="24" t="str">
        <f>_xlfn._xlws.FILTER('[1]2025年已发货'!$E:$E,'[1]2025年已发货'!$F:$F&amp;'[1]2025年已发货'!$C:$C&amp;'[1]2025年已发货'!$G:$G&amp;'[1]2025年已发货'!$H:$H=C829&amp;F829&amp;I829&amp;J829,"未发货")</f>
        <v>未发货</v>
      </c>
      <c r="I829" s="28" t="str">
        <f>VLOOKUP(B829,辅助信息!E:I,3,FALSE)</f>
        <v>(五冶钢构医学科学产业园建设项目房建二部-排洪渠（五标）)四川省南充市顺庆区搬罾街道学府大道二段</v>
      </c>
      <c r="J829" s="28" t="str">
        <f>VLOOKUP(B829,辅助信息!E:I,4,FALSE)</f>
        <v>安南</v>
      </c>
      <c r="K829" s="28">
        <f>VLOOKUP(J829,辅助信息!H:I,2,FALSE)</f>
        <v>19950525030</v>
      </c>
      <c r="L829" s="66"/>
      <c r="M829" s="79">
        <v>45722</v>
      </c>
      <c r="O829" s="49">
        <f ca="1" t="shared" si="26"/>
        <v>0</v>
      </c>
      <c r="P829" s="49">
        <f ca="1" t="shared" si="27"/>
        <v>228</v>
      </c>
      <c r="Q829" s="15" t="str">
        <f>VLOOKUP(B829,辅助信息!E:M,9,FALSE)</f>
        <v>ZTWM-CDGS-XS-2024-0248-五冶钢构-南充市医学院项目</v>
      </c>
      <c r="R829" s="15"/>
    </row>
    <row r="830" hidden="1" spans="2:18">
      <c r="B830" s="28" t="s">
        <v>60</v>
      </c>
      <c r="C830" s="58">
        <v>45721</v>
      </c>
      <c r="D830" s="28" t="str">
        <f>VLOOKUP(B830,辅助信息!E:K,7,FALSE)</f>
        <v>JWDDCD2025051000019</v>
      </c>
      <c r="E830" s="28" t="str">
        <f>VLOOKUP(F830,辅助信息!A:B,2,FALSE)</f>
        <v>螺纹钢</v>
      </c>
      <c r="F830" s="28" t="s">
        <v>27</v>
      </c>
      <c r="G830" s="24">
        <v>9</v>
      </c>
      <c r="H830" s="24">
        <f>_xlfn._xlws.FILTER('[1]2025年已发货'!$E:$E,'[1]2025年已发货'!$F:$F&amp;'[1]2025年已发货'!$C:$C&amp;'[1]2025年已发货'!$G:$G&amp;'[1]2025年已发货'!$H:$H=C830&amp;F830&amp;I830&amp;J830,"未发货")</f>
        <v>9</v>
      </c>
      <c r="I830" s="28" t="str">
        <f>VLOOKUP(B830,辅助信息!E:I,3,FALSE)</f>
        <v>(五冶钢构医学科学产业园建设项目房建二部-六标)四川省南充市顺庆区搬罾街道学府大道二段</v>
      </c>
      <c r="J830" s="28" t="str">
        <f>VLOOKUP(B830,辅助信息!E:I,4,FALSE)</f>
        <v>安南</v>
      </c>
      <c r="K830" s="28">
        <f>VLOOKUP(J830,辅助信息!H:I,2,FALSE)</f>
        <v>19950525030</v>
      </c>
      <c r="L830" s="66"/>
      <c r="M830" s="79">
        <v>45722</v>
      </c>
      <c r="O830" s="49">
        <f ca="1" t="shared" si="26"/>
        <v>0</v>
      </c>
      <c r="P830" s="49">
        <f ca="1" t="shared" si="27"/>
        <v>228</v>
      </c>
      <c r="Q830" s="15" t="str">
        <f>VLOOKUP(B830,辅助信息!E:M,9,FALSE)</f>
        <v>ZTWM-CDGS-XS-2024-0248-五冶钢构-南充市医学院项目</v>
      </c>
      <c r="R830" s="15"/>
    </row>
    <row r="831" hidden="1" spans="2:18">
      <c r="B831" s="28" t="s">
        <v>60</v>
      </c>
      <c r="C831" s="58">
        <v>45721</v>
      </c>
      <c r="D831" s="28" t="str">
        <f>VLOOKUP(B831,辅助信息!E:K,7,FALSE)</f>
        <v>JWDDCD2025051000019</v>
      </c>
      <c r="E831" s="28" t="str">
        <f>VLOOKUP(F831,辅助信息!A:B,2,FALSE)</f>
        <v>螺纹钢</v>
      </c>
      <c r="F831" s="28" t="s">
        <v>32</v>
      </c>
      <c r="G831" s="24">
        <v>9</v>
      </c>
      <c r="H831" s="24">
        <f>_xlfn._xlws.FILTER('[1]2025年已发货'!$E:$E,'[1]2025年已发货'!$F:$F&amp;'[1]2025年已发货'!$C:$C&amp;'[1]2025年已发货'!$G:$G&amp;'[1]2025年已发货'!$H:$H=C831&amp;F831&amp;I831&amp;J831,"未发货")</f>
        <v>9</v>
      </c>
      <c r="I831" s="28" t="str">
        <f>VLOOKUP(B831,辅助信息!E:I,3,FALSE)</f>
        <v>(五冶钢构医学科学产业园建设项目房建二部-六标)四川省南充市顺庆区搬罾街道学府大道二段</v>
      </c>
      <c r="J831" s="28" t="str">
        <f>VLOOKUP(B831,辅助信息!E:I,4,FALSE)</f>
        <v>安南</v>
      </c>
      <c r="K831" s="28">
        <f>VLOOKUP(J831,辅助信息!H:I,2,FALSE)</f>
        <v>19950525030</v>
      </c>
      <c r="L831" s="66"/>
      <c r="M831" s="79">
        <v>45722</v>
      </c>
      <c r="O831" s="49">
        <f ca="1" t="shared" si="26"/>
        <v>0</v>
      </c>
      <c r="P831" s="49">
        <f ca="1" t="shared" si="27"/>
        <v>228</v>
      </c>
      <c r="Q831" s="15" t="str">
        <f>VLOOKUP(B831,辅助信息!E:M,9,FALSE)</f>
        <v>ZTWM-CDGS-XS-2024-0248-五冶钢构-南充市医学院项目</v>
      </c>
      <c r="R831" s="15"/>
    </row>
    <row r="832" hidden="1" spans="2:18">
      <c r="B832" s="28" t="s">
        <v>60</v>
      </c>
      <c r="C832" s="58">
        <v>45721</v>
      </c>
      <c r="D832" s="28" t="str">
        <f>VLOOKUP(B832,辅助信息!E:K,7,FALSE)</f>
        <v>JWDDCD2025051000019</v>
      </c>
      <c r="E832" s="28" t="str">
        <f>VLOOKUP(F832,辅助信息!A:B,2,FALSE)</f>
        <v>螺纹钢</v>
      </c>
      <c r="F832" s="28" t="s">
        <v>18</v>
      </c>
      <c r="G832" s="24">
        <v>10</v>
      </c>
      <c r="H832" s="24">
        <f>_xlfn._xlws.FILTER('[1]2025年已发货'!$E:$E,'[1]2025年已发货'!$F:$F&amp;'[1]2025年已发货'!$C:$C&amp;'[1]2025年已发货'!$G:$G&amp;'[1]2025年已发货'!$H:$H=C832&amp;F832&amp;I832&amp;J832,"未发货")</f>
        <v>10</v>
      </c>
      <c r="I832" s="28" t="str">
        <f>VLOOKUP(B832,辅助信息!E:I,3,FALSE)</f>
        <v>(五冶钢构医学科学产业园建设项目房建二部-六标)四川省南充市顺庆区搬罾街道学府大道二段</v>
      </c>
      <c r="J832" s="28" t="str">
        <f>VLOOKUP(B832,辅助信息!E:I,4,FALSE)</f>
        <v>安南</v>
      </c>
      <c r="K832" s="28">
        <f>VLOOKUP(J832,辅助信息!H:I,2,FALSE)</f>
        <v>19950525030</v>
      </c>
      <c r="L832" s="66"/>
      <c r="M832" s="79">
        <v>45722</v>
      </c>
      <c r="O832" s="49">
        <f ca="1" t="shared" si="26"/>
        <v>0</v>
      </c>
      <c r="P832" s="49">
        <f ca="1" t="shared" si="27"/>
        <v>228</v>
      </c>
      <c r="Q832" s="15" t="str">
        <f>VLOOKUP(B832,辅助信息!E:M,9,FALSE)</f>
        <v>ZTWM-CDGS-XS-2024-0248-五冶钢构-南充市医学院项目</v>
      </c>
      <c r="R832" s="15"/>
    </row>
    <row r="833" hidden="1" spans="2:18">
      <c r="B833" s="28" t="s">
        <v>60</v>
      </c>
      <c r="C833" s="58">
        <v>45721</v>
      </c>
      <c r="D833" s="28" t="str">
        <f>VLOOKUP(B833,辅助信息!E:K,7,FALSE)</f>
        <v>JWDDCD2025051000019</v>
      </c>
      <c r="E833" s="28" t="str">
        <f>VLOOKUP(F833,辅助信息!A:B,2,FALSE)</f>
        <v>螺纹钢</v>
      </c>
      <c r="F833" s="28" t="s">
        <v>65</v>
      </c>
      <c r="G833" s="24">
        <v>7</v>
      </c>
      <c r="H833" s="24">
        <f>_xlfn._xlws.FILTER('[1]2025年已发货'!$E:$E,'[1]2025年已发货'!$F:$F&amp;'[1]2025年已发货'!$C:$C&amp;'[1]2025年已发货'!$G:$G&amp;'[1]2025年已发货'!$H:$H=C833&amp;F833&amp;I833&amp;J833,"未发货")</f>
        <v>7</v>
      </c>
      <c r="I833" s="28" t="str">
        <f>VLOOKUP(B833,辅助信息!E:I,3,FALSE)</f>
        <v>(五冶钢构医学科学产业园建设项目房建二部-六标)四川省南充市顺庆区搬罾街道学府大道二段</v>
      </c>
      <c r="J833" s="28" t="str">
        <f>VLOOKUP(B833,辅助信息!E:I,4,FALSE)</f>
        <v>安南</v>
      </c>
      <c r="K833" s="28">
        <f>VLOOKUP(J833,辅助信息!H:I,2,FALSE)</f>
        <v>19950525030</v>
      </c>
      <c r="L833" s="64"/>
      <c r="M833" s="79">
        <v>45722</v>
      </c>
      <c r="O833" s="49">
        <f ca="1" t="shared" si="26"/>
        <v>0</v>
      </c>
      <c r="P833" s="49">
        <f ca="1" t="shared" si="27"/>
        <v>228</v>
      </c>
      <c r="Q833" s="15" t="str">
        <f>VLOOKUP(B833,辅助信息!E:M,9,FALSE)</f>
        <v>ZTWM-CDGS-XS-2024-0248-五冶钢构-南充市医学院项目</v>
      </c>
      <c r="R833" s="15"/>
    </row>
    <row r="834" hidden="1" spans="2:18">
      <c r="B834" s="28" t="s">
        <v>56</v>
      </c>
      <c r="C834" s="58">
        <v>45722</v>
      </c>
      <c r="D834" s="28" t="str">
        <f>VLOOKUP(B834,辅助信息!E:K,7,FALSE)</f>
        <v>JWDDCD2025052800131</v>
      </c>
      <c r="E834" s="28" t="str">
        <f>VLOOKUP(F834,辅助信息!A:B,2,FALSE)</f>
        <v>螺纹钢</v>
      </c>
      <c r="F834" s="28" t="s">
        <v>45</v>
      </c>
      <c r="G834" s="24">
        <v>12</v>
      </c>
      <c r="H834" s="24" t="str">
        <f>_xlfn._xlws.FILTER('[1]2025年已发货'!$E:$E,'[1]2025年已发货'!$F:$F&amp;'[1]2025年已发货'!$C:$C&amp;'[1]2025年已发货'!$G:$G&amp;'[1]2025年已发货'!$H:$H=C834&amp;F834&amp;I834&amp;J834,"未发货")</f>
        <v>未发货</v>
      </c>
      <c r="I834" s="28" t="str">
        <f>VLOOKUP(B834,辅助信息!E:I,3,FALSE)</f>
        <v>（商投建工达州中医药科技园-4工区-7号楼）达州市通川区达州中医药职业学院犀牛大道北段</v>
      </c>
      <c r="J834" s="28" t="str">
        <f>VLOOKUP(B834,辅助信息!E:I,4,FALSE)</f>
        <v>张扬</v>
      </c>
      <c r="K834" s="28">
        <f>VLOOKUP(J834,辅助信息!H:I,2,FALSE)</f>
        <v>18381904567</v>
      </c>
      <c r="L834" s="65" t="str">
        <f>VLOOKUP(B834,辅助信息!E:J,6,FALSE)</f>
        <v>控制炉批号！多了现场不收！,优先安排达钢,提前联系到场规格及数量</v>
      </c>
      <c r="M834" s="79">
        <v>45716</v>
      </c>
      <c r="O834" s="49">
        <f ca="1" t="shared" si="26"/>
        <v>0</v>
      </c>
      <c r="P834" s="49">
        <f ca="1" t="shared" si="27"/>
        <v>234</v>
      </c>
      <c r="Q834" s="15" t="str">
        <f>VLOOKUP(B834,辅助信息!E:M,9,FALSE)</f>
        <v>ZTWM-CDGS-XS-2024-0134-商投建工达州中医药科技成果示范园项目</v>
      </c>
      <c r="R834" s="15"/>
    </row>
    <row r="835" hidden="1" spans="2:18">
      <c r="B835" s="28" t="s">
        <v>56</v>
      </c>
      <c r="C835" s="58">
        <v>45722</v>
      </c>
      <c r="D835" s="28" t="str">
        <f>VLOOKUP(B835,辅助信息!E:K,7,FALSE)</f>
        <v>JWDDCD2025052800131</v>
      </c>
      <c r="E835" s="28" t="str">
        <f>VLOOKUP(F835,辅助信息!A:B,2,FALSE)</f>
        <v>螺纹钢</v>
      </c>
      <c r="F835" s="28" t="s">
        <v>21</v>
      </c>
      <c r="G835" s="24">
        <v>15</v>
      </c>
      <c r="H835" s="24" t="str">
        <f>_xlfn._xlws.FILTER('[1]2025年已发货'!$E:$E,'[1]2025年已发货'!$F:$F&amp;'[1]2025年已发货'!$C:$C&amp;'[1]2025年已发货'!$G:$G&amp;'[1]2025年已发货'!$H:$H=C835&amp;F835&amp;I835&amp;J835,"未发货")</f>
        <v>未发货</v>
      </c>
      <c r="I835" s="28" t="str">
        <f>VLOOKUP(B835,辅助信息!E:I,3,FALSE)</f>
        <v>（商投建工达州中医药科技园-4工区-7号楼）达州市通川区达州中医药职业学院犀牛大道北段</v>
      </c>
      <c r="J835" s="28" t="str">
        <f>VLOOKUP(B835,辅助信息!E:I,4,FALSE)</f>
        <v>张扬</v>
      </c>
      <c r="K835" s="28">
        <f>VLOOKUP(J835,辅助信息!H:I,2,FALSE)</f>
        <v>18381904567</v>
      </c>
      <c r="L835" s="64"/>
      <c r="M835" s="79">
        <v>45716</v>
      </c>
      <c r="O835" s="49">
        <f ca="1" t="shared" si="26"/>
        <v>0</v>
      </c>
      <c r="P835" s="49">
        <f ca="1" t="shared" si="27"/>
        <v>234</v>
      </c>
      <c r="Q835" s="15" t="str">
        <f>VLOOKUP(B835,辅助信息!E:M,9,FALSE)</f>
        <v>ZTWM-CDGS-XS-2024-0134-商投建工达州中医药科技成果示范园项目</v>
      </c>
      <c r="R835" s="15"/>
    </row>
    <row r="836" ht="33.75" hidden="1" customHeight="1" spans="2:18">
      <c r="B836" s="28" t="s">
        <v>68</v>
      </c>
      <c r="C836" s="58">
        <v>45722</v>
      </c>
      <c r="D836" s="28" t="str">
        <f>VLOOKUP(B836,辅助信息!E:K,7,FALSE)</f>
        <v>JWDDCD2025052800131</v>
      </c>
      <c r="E836" s="28" t="str">
        <f>VLOOKUP(F836,辅助信息!A:B,2,FALSE)</f>
        <v>螺纹钢</v>
      </c>
      <c r="F836" s="28" t="s">
        <v>52</v>
      </c>
      <c r="G836" s="24">
        <v>30</v>
      </c>
      <c r="H836" s="24" t="str">
        <f>_xlfn._xlws.FILTER('[1]2025年已发货'!$E:$E,'[1]2025年已发货'!$F:$F&amp;'[1]2025年已发货'!$C:$C&amp;'[1]2025年已发货'!$G:$G&amp;'[1]2025年已发货'!$H:$H=C836&amp;F836&amp;I836&amp;J836,"未发货")</f>
        <v>未发货</v>
      </c>
      <c r="I836" s="28" t="str">
        <f>VLOOKUP(B836,辅助信息!E:I,3,FALSE)</f>
        <v>（商投建工达州中医药科技园-2工区-景观桥）达州市通川区达州中医药职业学院犀牛大道北段</v>
      </c>
      <c r="J836" s="28" t="str">
        <f>VLOOKUP(B836,辅助信息!E:I,4,FALSE)</f>
        <v>李波</v>
      </c>
      <c r="K836" s="28">
        <f>VLOOKUP(J836,辅助信息!H:I,2,FALSE)</f>
        <v>18381899787</v>
      </c>
      <c r="L836" s="65" t="str">
        <f>VLOOKUP(B836,辅助信息!E:J,6,FALSE)</f>
        <v>控制炉批号！多了现场不收！,优先安排达钢,提前联系到场规格及数量</v>
      </c>
      <c r="M836" s="79">
        <v>45720</v>
      </c>
      <c r="O836" s="49">
        <f ca="1" t="shared" si="26"/>
        <v>0</v>
      </c>
      <c r="P836" s="49">
        <f ca="1" t="shared" si="27"/>
        <v>230</v>
      </c>
      <c r="Q836" s="15" t="str">
        <f>VLOOKUP(B836,辅助信息!E:M,9,FALSE)</f>
        <v>ZTWM-CDGS-XS-2024-0134-商投建工达州中医药科技成果示范园项目</v>
      </c>
      <c r="R836" s="15"/>
    </row>
    <row r="837" hidden="1" spans="2:18">
      <c r="B837" s="28" t="s">
        <v>64</v>
      </c>
      <c r="C837" s="58">
        <v>45722</v>
      </c>
      <c r="D837" s="28" t="str">
        <f>VLOOKUP(B837,辅助信息!E:K,7,FALSE)</f>
        <v>JWDDCD2024102400111</v>
      </c>
      <c r="E837" s="28" t="str">
        <f>VLOOKUP(F837,辅助信息!A:B,2,FALSE)</f>
        <v>螺纹钢</v>
      </c>
      <c r="F837" s="28" t="s">
        <v>65</v>
      </c>
      <c r="G837" s="24">
        <v>12</v>
      </c>
      <c r="H837" s="24" t="str">
        <f>_xlfn._xlws.FILTER('[1]2025年已发货'!$E:$E,'[1]2025年已发货'!$F:$F&amp;'[1]2025年已发货'!$C:$C&amp;'[1]2025年已发货'!$G:$G&amp;'[1]2025年已发货'!$H:$H=C837&amp;F837&amp;I837&amp;J837,"未发货")</f>
        <v>未发货</v>
      </c>
      <c r="I837" s="28" t="str">
        <f>VLOOKUP(B837,辅助信息!E:I,3,FALSE)</f>
        <v>（五冶达州国道542项目-三工区桥梁3工段）四川省达州市达川区赵固镇水文村原村委会下300米</v>
      </c>
      <c r="J837" s="28" t="str">
        <f>VLOOKUP(B837,辅助信息!E:I,4,FALSE)</f>
        <v>李代茂</v>
      </c>
      <c r="K837" s="28">
        <f>VLOOKUP(J837,辅助信息!H:I,2,FALSE)</f>
        <v>18302833536</v>
      </c>
      <c r="L837" s="65" t="str">
        <f>VLOOKUP(B837,辅助信息!E:J,6,FALSE)</f>
        <v>五冶建设送货单,送货车型9.6米,装货前联系收货人核实到场规格,没提前告知进场规格现场不给予接收</v>
      </c>
      <c r="M837" s="79">
        <v>45718</v>
      </c>
      <c r="O837" s="49">
        <f ca="1" t="shared" si="26"/>
        <v>0</v>
      </c>
      <c r="P837" s="49">
        <f ca="1" t="shared" si="27"/>
        <v>232</v>
      </c>
      <c r="Q837" s="15" t="str">
        <f>VLOOKUP(B837,辅助信息!E:M,9,FALSE)</f>
        <v>ZTWM-CDGS-XS-2024-0181-五冶天府-国道542项目（二批次）</v>
      </c>
      <c r="R837" s="15"/>
    </row>
    <row r="838" hidden="1" spans="2:18">
      <c r="B838" s="28" t="s">
        <v>64</v>
      </c>
      <c r="C838" s="58">
        <v>45722</v>
      </c>
      <c r="D838" s="28" t="str">
        <f>VLOOKUP(B838,辅助信息!E:K,7,FALSE)</f>
        <v>JWDDCD2024102400111</v>
      </c>
      <c r="E838" s="28" t="str">
        <f>VLOOKUP(F838,辅助信息!A:B,2,FALSE)</f>
        <v>螺纹钢</v>
      </c>
      <c r="F838" s="28" t="s">
        <v>52</v>
      </c>
      <c r="G838" s="24">
        <v>51</v>
      </c>
      <c r="H838" s="24" t="str">
        <f>_xlfn._xlws.FILTER('[1]2025年已发货'!$E:$E,'[1]2025年已发货'!$F:$F&amp;'[1]2025年已发货'!$C:$C&amp;'[1]2025年已发货'!$G:$G&amp;'[1]2025年已发货'!$H:$H=C838&amp;F838&amp;I838&amp;J838,"未发货")</f>
        <v>未发货</v>
      </c>
      <c r="I838" s="28" t="str">
        <f>VLOOKUP(B838,辅助信息!E:I,3,FALSE)</f>
        <v>（五冶达州国道542项目-三工区桥梁3工段）四川省达州市达川区赵固镇水文村原村委会下300米</v>
      </c>
      <c r="J838" s="28" t="str">
        <f>VLOOKUP(B838,辅助信息!E:I,4,FALSE)</f>
        <v>李代茂</v>
      </c>
      <c r="K838" s="28">
        <f>VLOOKUP(J838,辅助信息!H:I,2,FALSE)</f>
        <v>18302833536</v>
      </c>
      <c r="L838" s="64"/>
      <c r="M838" s="79">
        <v>45718</v>
      </c>
      <c r="O838" s="49">
        <f ca="1" t="shared" si="26"/>
        <v>0</v>
      </c>
      <c r="P838" s="49">
        <f ca="1" t="shared" si="27"/>
        <v>232</v>
      </c>
      <c r="Q838" s="15" t="str">
        <f>VLOOKUP(B838,辅助信息!E:M,9,FALSE)</f>
        <v>ZTWM-CDGS-XS-2024-0181-五冶天府-国道542项目（二批次）</v>
      </c>
      <c r="R838" s="15"/>
    </row>
    <row r="839" hidden="1" spans="1:18">
      <c r="A839" s="45" t="s">
        <v>110</v>
      </c>
      <c r="B839" s="28" t="s">
        <v>84</v>
      </c>
      <c r="C839" s="58">
        <v>45722</v>
      </c>
      <c r="D839" s="28" t="str">
        <f>VLOOKUP(B839,辅助信息!E:K,7,FALSE)</f>
        <v>JWDDCD2024102400111</v>
      </c>
      <c r="E839" s="28" t="str">
        <f>VLOOKUP(F839,辅助信息!A:B,2,FALSE)</f>
        <v>高线</v>
      </c>
      <c r="F839" s="28" t="s">
        <v>51</v>
      </c>
      <c r="G839" s="24">
        <v>5</v>
      </c>
      <c r="H839" s="24" t="str">
        <f>_xlfn._xlws.FILTER('[1]2025年已发货'!$E:$E,'[1]2025年已发货'!$F:$F&amp;'[1]2025年已发货'!$C:$C&amp;'[1]2025年已发货'!$G:$G&amp;'[1]2025年已发货'!$H:$H=C839&amp;F839&amp;I839&amp;J839,"未发货")</f>
        <v>未发货</v>
      </c>
      <c r="I839" s="28" t="str">
        <f>VLOOKUP(B839,辅助信息!E:I,3,FALSE)</f>
        <v>（五冶达州国道542项目-一工区路基一工段）四川省达州市达川区石梯火车站盖板加工点</v>
      </c>
      <c r="J839" s="28" t="str">
        <f>VLOOKUP(B839,辅助信息!E:I,4,FALSE)</f>
        <v>郑松</v>
      </c>
      <c r="K839" s="28">
        <f>VLOOKUP(J839,辅助信息!H:I,2,FALSE)</f>
        <v>13527304849</v>
      </c>
      <c r="L839" s="65" t="str">
        <f>VLOOKUP(B839,辅助信息!E:J,6,FALSE)</f>
        <v>五冶建设送货单,送货车型13米,装货前联系收货人核实到场规格,没提前告知进场规格现场不给予接收</v>
      </c>
      <c r="M839" s="79">
        <v>45722</v>
      </c>
      <c r="O839" s="49">
        <f ca="1" t="shared" si="26"/>
        <v>0</v>
      </c>
      <c r="P839" s="49">
        <f ca="1" t="shared" si="27"/>
        <v>228</v>
      </c>
      <c r="Q839" s="15" t="str">
        <f>VLOOKUP(B839,辅助信息!E:M,9,FALSE)</f>
        <v>ZTWM-CDGS-XS-2024-0181-五冶天府-国道542项目（二批次）</v>
      </c>
      <c r="R839" s="15"/>
    </row>
    <row r="840" hidden="1" spans="2:18">
      <c r="B840" s="28" t="s">
        <v>84</v>
      </c>
      <c r="C840" s="58">
        <v>45722</v>
      </c>
      <c r="D840" s="28" t="str">
        <f>VLOOKUP(B840,辅助信息!E:K,7,FALSE)</f>
        <v>JWDDCD2024102400111</v>
      </c>
      <c r="E840" s="28" t="str">
        <f>VLOOKUP(F840,辅助信息!A:B,2,FALSE)</f>
        <v>螺纹钢</v>
      </c>
      <c r="F840" s="28" t="s">
        <v>32</v>
      </c>
      <c r="G840" s="24">
        <v>3</v>
      </c>
      <c r="H840" s="24" t="str">
        <f>_xlfn._xlws.FILTER('[1]2025年已发货'!$E:$E,'[1]2025年已发货'!$F:$F&amp;'[1]2025年已发货'!$C:$C&amp;'[1]2025年已发货'!$G:$G&amp;'[1]2025年已发货'!$H:$H=C840&amp;F840&amp;I840&amp;J840,"未发货")</f>
        <v>未发货</v>
      </c>
      <c r="I840" s="28" t="str">
        <f>VLOOKUP(B840,辅助信息!E:I,3,FALSE)</f>
        <v>（五冶达州国道542项目-一工区路基一工段）四川省达州市达川区石梯火车站盖板加工点</v>
      </c>
      <c r="J840" s="28" t="str">
        <f>VLOOKUP(B840,辅助信息!E:I,4,FALSE)</f>
        <v>郑松</v>
      </c>
      <c r="K840" s="28">
        <f>VLOOKUP(J840,辅助信息!H:I,2,FALSE)</f>
        <v>13527304849</v>
      </c>
      <c r="L840" s="66"/>
      <c r="M840" s="79">
        <v>45722</v>
      </c>
      <c r="O840" s="49">
        <f ca="1" t="shared" si="26"/>
        <v>0</v>
      </c>
      <c r="P840" s="49">
        <f ca="1" t="shared" si="27"/>
        <v>228</v>
      </c>
      <c r="Q840" s="15" t="str">
        <f>VLOOKUP(B840,辅助信息!E:M,9,FALSE)</f>
        <v>ZTWM-CDGS-XS-2024-0181-五冶天府-国道542项目（二批次）</v>
      </c>
      <c r="R840" s="15"/>
    </row>
    <row r="841" hidden="1" spans="2:18">
      <c r="B841" s="28" t="s">
        <v>84</v>
      </c>
      <c r="C841" s="58">
        <v>45722</v>
      </c>
      <c r="D841" s="28" t="str">
        <f>VLOOKUP(B841,辅助信息!E:K,7,FALSE)</f>
        <v>JWDDCD2024102400111</v>
      </c>
      <c r="E841" s="28" t="str">
        <f>VLOOKUP(F841,辅助信息!A:B,2,FALSE)</f>
        <v>螺纹钢</v>
      </c>
      <c r="F841" s="28" t="s">
        <v>33</v>
      </c>
      <c r="G841" s="24">
        <v>8</v>
      </c>
      <c r="H841" s="24" t="str">
        <f>_xlfn._xlws.FILTER('[1]2025年已发货'!$E:$E,'[1]2025年已发货'!$F:$F&amp;'[1]2025年已发货'!$C:$C&amp;'[1]2025年已发货'!$G:$G&amp;'[1]2025年已发货'!$H:$H=C841&amp;F841&amp;I841&amp;J841,"未发货")</f>
        <v>未发货</v>
      </c>
      <c r="I841" s="28" t="str">
        <f>VLOOKUP(B841,辅助信息!E:I,3,FALSE)</f>
        <v>（五冶达州国道542项目-一工区路基一工段）四川省达州市达川区石梯火车站盖板加工点</v>
      </c>
      <c r="J841" s="28" t="str">
        <f>VLOOKUP(B841,辅助信息!E:I,4,FALSE)</f>
        <v>郑松</v>
      </c>
      <c r="K841" s="28">
        <f>VLOOKUP(J841,辅助信息!H:I,2,FALSE)</f>
        <v>13527304849</v>
      </c>
      <c r="L841" s="66"/>
      <c r="M841" s="79">
        <v>45722</v>
      </c>
      <c r="O841" s="49">
        <f ca="1" t="shared" si="26"/>
        <v>0</v>
      </c>
      <c r="P841" s="49">
        <f ca="1" t="shared" si="27"/>
        <v>228</v>
      </c>
      <c r="Q841" s="15" t="str">
        <f>VLOOKUP(B841,辅助信息!E:M,9,FALSE)</f>
        <v>ZTWM-CDGS-XS-2024-0181-五冶天府-国道542项目（二批次）</v>
      </c>
      <c r="R841" s="15"/>
    </row>
    <row r="842" hidden="1" spans="2:18">
      <c r="B842" s="28" t="s">
        <v>84</v>
      </c>
      <c r="C842" s="58">
        <v>45722</v>
      </c>
      <c r="D842" s="28" t="str">
        <f>VLOOKUP(B842,辅助信息!E:K,7,FALSE)</f>
        <v>JWDDCD2024102400111</v>
      </c>
      <c r="E842" s="28" t="str">
        <f>VLOOKUP(F842,辅助信息!A:B,2,FALSE)</f>
        <v>螺纹钢</v>
      </c>
      <c r="F842" s="28" t="s">
        <v>28</v>
      </c>
      <c r="G842" s="24">
        <v>9</v>
      </c>
      <c r="H842" s="24" t="str">
        <f>_xlfn._xlws.FILTER('[1]2025年已发货'!$E:$E,'[1]2025年已发货'!$F:$F&amp;'[1]2025年已发货'!$C:$C&amp;'[1]2025年已发货'!$G:$G&amp;'[1]2025年已发货'!$H:$H=C842&amp;F842&amp;I842&amp;J842,"未发货")</f>
        <v>未发货</v>
      </c>
      <c r="I842" s="28" t="str">
        <f>VLOOKUP(B842,辅助信息!E:I,3,FALSE)</f>
        <v>（五冶达州国道542项目-一工区路基一工段）四川省达州市达川区石梯火车站盖板加工点</v>
      </c>
      <c r="J842" s="28" t="str">
        <f>VLOOKUP(B842,辅助信息!E:I,4,FALSE)</f>
        <v>郑松</v>
      </c>
      <c r="K842" s="28">
        <f>VLOOKUP(J842,辅助信息!H:I,2,FALSE)</f>
        <v>13527304849</v>
      </c>
      <c r="L842" s="66"/>
      <c r="M842" s="79">
        <v>45722</v>
      </c>
      <c r="O842" s="49">
        <f ca="1" t="shared" si="26"/>
        <v>0</v>
      </c>
      <c r="P842" s="49">
        <f ca="1" t="shared" si="27"/>
        <v>228</v>
      </c>
      <c r="Q842" s="15" t="str">
        <f>VLOOKUP(B842,辅助信息!E:M,9,FALSE)</f>
        <v>ZTWM-CDGS-XS-2024-0181-五冶天府-国道542项目（二批次）</v>
      </c>
      <c r="R842" s="15"/>
    </row>
    <row r="843" hidden="1" spans="2:18">
      <c r="B843" s="28" t="s">
        <v>84</v>
      </c>
      <c r="C843" s="58">
        <v>45722</v>
      </c>
      <c r="D843" s="28" t="str">
        <f>VLOOKUP(B843,辅助信息!E:K,7,FALSE)</f>
        <v>JWDDCD2024102400111</v>
      </c>
      <c r="E843" s="28" t="str">
        <f>VLOOKUP(F843,辅助信息!A:B,2,FALSE)</f>
        <v>螺纹钢</v>
      </c>
      <c r="F843" s="28" t="s">
        <v>111</v>
      </c>
      <c r="G843" s="24">
        <v>7</v>
      </c>
      <c r="H843" s="24" t="str">
        <f>_xlfn._xlws.FILTER('[1]2025年已发货'!$E:$E,'[1]2025年已发货'!$F:$F&amp;'[1]2025年已发货'!$C:$C&amp;'[1]2025年已发货'!$G:$G&amp;'[1]2025年已发货'!$H:$H=C843&amp;F843&amp;I843&amp;J843,"未发货")</f>
        <v>未发货</v>
      </c>
      <c r="I843" s="28" t="str">
        <f>VLOOKUP(B843,辅助信息!E:I,3,FALSE)</f>
        <v>（五冶达州国道542项目-一工区路基一工段）四川省达州市达川区石梯火车站盖板加工点</v>
      </c>
      <c r="J843" s="28" t="str">
        <f>VLOOKUP(B843,辅助信息!E:I,4,FALSE)</f>
        <v>郑松</v>
      </c>
      <c r="K843" s="28">
        <f>VLOOKUP(J843,辅助信息!H:I,2,FALSE)</f>
        <v>13527304849</v>
      </c>
      <c r="L843" s="64"/>
      <c r="M843" s="79">
        <v>45722</v>
      </c>
      <c r="O843" s="49">
        <f ca="1" t="shared" si="26"/>
        <v>0</v>
      </c>
      <c r="P843" s="49">
        <f ca="1" t="shared" si="27"/>
        <v>228</v>
      </c>
      <c r="Q843" s="15" t="str">
        <f>VLOOKUP(B843,辅助信息!E:M,9,FALSE)</f>
        <v>ZTWM-CDGS-XS-2024-0181-五冶天府-国道542项目（二批次）</v>
      </c>
      <c r="R843" s="15"/>
    </row>
    <row r="844" hidden="1" spans="2:18">
      <c r="B844" s="28" t="s">
        <v>113</v>
      </c>
      <c r="C844" s="58">
        <v>45722</v>
      </c>
      <c r="D844" s="28" t="str">
        <f>VLOOKUP(B844,辅助信息!E:K,7,FALSE)</f>
        <v>JWDDCD2025051000019</v>
      </c>
      <c r="E844" s="28" t="str">
        <f>VLOOKUP(F844,辅助信息!A:B,2,FALSE)</f>
        <v>盘螺</v>
      </c>
      <c r="F844" s="28" t="s">
        <v>40</v>
      </c>
      <c r="G844" s="24">
        <v>5</v>
      </c>
      <c r="H844" s="24" t="str">
        <f>_xlfn._xlws.FILTER('[1]2025年已发货'!$E:$E,'[1]2025年已发货'!$F:$F&amp;'[1]2025年已发货'!$C:$C&amp;'[1]2025年已发货'!$G:$G&amp;'[1]2025年已发货'!$H:$H=C844&amp;F844&amp;I844&amp;J844,"未发货")</f>
        <v>未发货</v>
      </c>
      <c r="I844" s="28" t="str">
        <f>VLOOKUP(B844,辅助信息!E:I,3,FALSE)</f>
        <v>(五冶钢构医学科学产业园建设项目房建二部-排洪渠（五标）)四川省南充市顺庆区搬罾街道学府大道二段</v>
      </c>
      <c r="J844" s="28" t="str">
        <f>VLOOKUP(B844,辅助信息!E:I,4,FALSE)</f>
        <v>安南</v>
      </c>
      <c r="K844" s="28">
        <f>VLOOKUP(J844,辅助信息!H:I,2,FALSE)</f>
        <v>19950525030</v>
      </c>
      <c r="L844" s="65" t="str">
        <f>VLOOKUP(B844,辅助信息!E:J,6,FALSE)</f>
        <v>送货单：送货单位：南充思临新材料科技有限公司,收货单位：五冶集团川北(南充)建设有限公司,项目名称：南充医学科学产业园,送货车型13米,装货前联系收货人核实到场规格</v>
      </c>
      <c r="M844" s="79">
        <v>45722</v>
      </c>
      <c r="O844" s="49">
        <f ca="1" t="shared" si="26"/>
        <v>0</v>
      </c>
      <c r="P844" s="49">
        <f ca="1" t="shared" si="27"/>
        <v>228</v>
      </c>
      <c r="Q844" s="15" t="str">
        <f>VLOOKUP(B844,辅助信息!E:M,9,FALSE)</f>
        <v>ZTWM-CDGS-XS-2024-0248-五冶钢构-南充市医学院项目</v>
      </c>
      <c r="R844" s="15"/>
    </row>
    <row r="845" hidden="1" spans="2:18">
      <c r="B845" s="28" t="s">
        <v>113</v>
      </c>
      <c r="C845" s="58">
        <v>45722</v>
      </c>
      <c r="D845" s="28" t="str">
        <f>VLOOKUP(B845,辅助信息!E:K,7,FALSE)</f>
        <v>JWDDCD2025051000019</v>
      </c>
      <c r="E845" s="28" t="str">
        <f>VLOOKUP(F845,辅助信息!A:B,2,FALSE)</f>
        <v>螺纹钢</v>
      </c>
      <c r="F845" s="28" t="s">
        <v>27</v>
      </c>
      <c r="G845" s="24">
        <v>12</v>
      </c>
      <c r="H845" s="24" t="str">
        <f>_xlfn._xlws.FILTER('[1]2025年已发货'!$E:$E,'[1]2025年已发货'!$F:$F&amp;'[1]2025年已发货'!$C:$C&amp;'[1]2025年已发货'!$G:$G&amp;'[1]2025年已发货'!$H:$H=C845&amp;F845&amp;I845&amp;J845,"未发货")</f>
        <v>未发货</v>
      </c>
      <c r="I845" s="28" t="str">
        <f>VLOOKUP(B845,辅助信息!E:I,3,FALSE)</f>
        <v>(五冶钢构医学科学产业园建设项目房建二部-排洪渠（五标）)四川省南充市顺庆区搬罾街道学府大道二段</v>
      </c>
      <c r="J845" s="28" t="str">
        <f>VLOOKUP(B845,辅助信息!E:I,4,FALSE)</f>
        <v>安南</v>
      </c>
      <c r="K845" s="28">
        <f>VLOOKUP(J845,辅助信息!H:I,2,FALSE)</f>
        <v>19950525030</v>
      </c>
      <c r="L845" s="66"/>
      <c r="M845" s="79">
        <v>45722</v>
      </c>
      <c r="O845" s="49">
        <f ca="1" t="shared" si="26"/>
        <v>0</v>
      </c>
      <c r="P845" s="49">
        <f ca="1" t="shared" si="27"/>
        <v>228</v>
      </c>
      <c r="Q845" s="15" t="str">
        <f>VLOOKUP(B845,辅助信息!E:M,9,FALSE)</f>
        <v>ZTWM-CDGS-XS-2024-0248-五冶钢构-南充市医学院项目</v>
      </c>
      <c r="R845" s="15"/>
    </row>
    <row r="846" hidden="1" spans="2:18">
      <c r="B846" s="28" t="s">
        <v>113</v>
      </c>
      <c r="C846" s="58">
        <v>45722</v>
      </c>
      <c r="D846" s="28" t="str">
        <f>VLOOKUP(B846,辅助信息!E:K,7,FALSE)</f>
        <v>JWDDCD2025051000019</v>
      </c>
      <c r="E846" s="28" t="str">
        <f>VLOOKUP(F846,辅助信息!A:B,2,FALSE)</f>
        <v>螺纹钢</v>
      </c>
      <c r="F846" s="28" t="s">
        <v>18</v>
      </c>
      <c r="G846" s="24">
        <v>18</v>
      </c>
      <c r="H846" s="24" t="str">
        <f>_xlfn._xlws.FILTER('[1]2025年已发货'!$E:$E,'[1]2025年已发货'!$F:$F&amp;'[1]2025年已发货'!$C:$C&amp;'[1]2025年已发货'!$G:$G&amp;'[1]2025年已发货'!$H:$H=C846&amp;F846&amp;I846&amp;J846,"未发货")</f>
        <v>未发货</v>
      </c>
      <c r="I846" s="28" t="str">
        <f>VLOOKUP(B846,辅助信息!E:I,3,FALSE)</f>
        <v>(五冶钢构医学科学产业园建设项目房建二部-排洪渠（五标）)四川省南充市顺庆区搬罾街道学府大道二段</v>
      </c>
      <c r="J846" s="28" t="str">
        <f>VLOOKUP(B846,辅助信息!E:I,4,FALSE)</f>
        <v>安南</v>
      </c>
      <c r="K846" s="28">
        <f>VLOOKUP(J846,辅助信息!H:I,2,FALSE)</f>
        <v>19950525030</v>
      </c>
      <c r="L846" s="64"/>
      <c r="M846" s="79">
        <v>45722</v>
      </c>
      <c r="O846" s="49">
        <f ca="1" t="shared" si="26"/>
        <v>0</v>
      </c>
      <c r="P846" s="49">
        <f ca="1" t="shared" si="27"/>
        <v>228</v>
      </c>
      <c r="Q846" s="15" t="str">
        <f>VLOOKUP(B846,辅助信息!E:M,9,FALSE)</f>
        <v>ZTWM-CDGS-XS-2024-0248-五冶钢构-南充市医学院项目</v>
      </c>
      <c r="R846" s="15"/>
    </row>
    <row r="847" hidden="1" spans="2:18">
      <c r="B847" s="28" t="s">
        <v>39</v>
      </c>
      <c r="C847" s="58">
        <v>45722</v>
      </c>
      <c r="D847" s="28" t="str">
        <f>VLOOKUP(B847,辅助信息!E:K,7,FALSE)</f>
        <v>JWDDCD2024101600090</v>
      </c>
      <c r="E847" s="28" t="str">
        <f>VLOOKUP(F847,辅助信息!A:B,2,FALSE)</f>
        <v>盘螺</v>
      </c>
      <c r="F847" s="28" t="s">
        <v>49</v>
      </c>
      <c r="G847" s="24">
        <v>3</v>
      </c>
      <c r="H847" s="24" t="str">
        <f>_xlfn._xlws.FILTER('[1]2025年已发货'!$E:$E,'[1]2025年已发货'!$F:$F&amp;'[1]2025年已发货'!$C:$C&amp;'[1]2025年已发货'!$G:$G&amp;'[1]2025年已发货'!$H:$H=C847&amp;F847&amp;I847&amp;J847,"未发货")</f>
        <v>未发货</v>
      </c>
      <c r="I847" s="28" t="str">
        <f>VLOOKUP(B847,辅助信息!E:I,3,FALSE)</f>
        <v>（达州市公共卫生临床医疗中心项目-一标-2号制作房）达州市通川区西外复兴镇公共卫生临床医疗中心项目</v>
      </c>
      <c r="J847" s="28" t="str">
        <f>VLOOKUP(B847,辅助信息!E:I,4,FALSE)</f>
        <v>潘建发</v>
      </c>
      <c r="K847" s="28">
        <f>VLOOKUP(J847,辅助信息!H:I,2,FALSE)</f>
        <v>13658059919</v>
      </c>
      <c r="L847" s="65" t="str">
        <f>VLOOKUP(B847,辅助信息!E:J,6,FALSE)</f>
        <v>提前联系到场规格,一天到场车辆不低于2车</v>
      </c>
      <c r="M847" s="79">
        <v>45724</v>
      </c>
      <c r="P847" s="49">
        <f ca="1" t="shared" si="27"/>
        <v>226</v>
      </c>
      <c r="Q847" s="15" t="str">
        <f>VLOOKUP(B847,辅助信息!E:M,9,FALSE)</f>
        <v>ZTWM-CDGS-XS-2024-0205-五冶钢构-达州市通川区西外复兴镇及临近片区建设项目</v>
      </c>
      <c r="R847" s="15"/>
    </row>
    <row r="848" hidden="1" spans="2:18">
      <c r="B848" s="28" t="s">
        <v>39</v>
      </c>
      <c r="C848" s="58">
        <v>45722</v>
      </c>
      <c r="D848" s="28" t="str">
        <f>VLOOKUP(B848,辅助信息!E:K,7,FALSE)</f>
        <v>JWDDCD2024101600090</v>
      </c>
      <c r="E848" s="28" t="str">
        <f>VLOOKUP(F848,辅助信息!A:B,2,FALSE)</f>
        <v>盘螺</v>
      </c>
      <c r="F848" s="28" t="s">
        <v>40</v>
      </c>
      <c r="G848" s="24">
        <v>6</v>
      </c>
      <c r="H848" s="24" t="str">
        <f>_xlfn._xlws.FILTER('[1]2025年已发货'!$E:$E,'[1]2025年已发货'!$F:$F&amp;'[1]2025年已发货'!$C:$C&amp;'[1]2025年已发货'!$G:$G&amp;'[1]2025年已发货'!$H:$H=C848&amp;F848&amp;I848&amp;J848,"未发货")</f>
        <v>未发货</v>
      </c>
      <c r="I848" s="28" t="str">
        <f>VLOOKUP(B848,辅助信息!E:I,3,FALSE)</f>
        <v>（达州市公共卫生临床医疗中心项目-一标-2号制作房）达州市通川区西外复兴镇公共卫生临床医疗中心项目</v>
      </c>
      <c r="J848" s="28" t="str">
        <f>VLOOKUP(B848,辅助信息!E:I,4,FALSE)</f>
        <v>潘建发</v>
      </c>
      <c r="K848" s="28">
        <f>VLOOKUP(J848,辅助信息!H:I,2,FALSE)</f>
        <v>13658059919</v>
      </c>
      <c r="L848" s="66"/>
      <c r="M848" s="79">
        <v>45724</v>
      </c>
      <c r="P848" s="49">
        <f ca="1" t="shared" si="27"/>
        <v>226</v>
      </c>
      <c r="Q848" s="15" t="str">
        <f>VLOOKUP(B848,辅助信息!E:M,9,FALSE)</f>
        <v>ZTWM-CDGS-XS-2024-0205-五冶钢构-达州市通川区西外复兴镇及临近片区建设项目</v>
      </c>
      <c r="R848" s="15"/>
    </row>
    <row r="849" hidden="1" spans="2:18">
      <c r="B849" s="28" t="s">
        <v>39</v>
      </c>
      <c r="C849" s="58">
        <v>45722</v>
      </c>
      <c r="D849" s="28" t="str">
        <f>VLOOKUP(B849,辅助信息!E:K,7,FALSE)</f>
        <v>JWDDCD2024101600090</v>
      </c>
      <c r="E849" s="28" t="str">
        <f>VLOOKUP(F849,辅助信息!A:B,2,FALSE)</f>
        <v>螺纹钢</v>
      </c>
      <c r="F849" s="28" t="s">
        <v>27</v>
      </c>
      <c r="G849" s="24">
        <v>25</v>
      </c>
      <c r="H849" s="24" t="str">
        <f>_xlfn._xlws.FILTER('[1]2025年已发货'!$E:$E,'[1]2025年已发货'!$F:$F&amp;'[1]2025年已发货'!$C:$C&amp;'[1]2025年已发货'!$G:$G&amp;'[1]2025年已发货'!$H:$H=C849&amp;F849&amp;I849&amp;J849,"未发货")</f>
        <v>未发货</v>
      </c>
      <c r="I849" s="28" t="str">
        <f>VLOOKUP(B849,辅助信息!E:I,3,FALSE)</f>
        <v>（达州市公共卫生临床医疗中心项目-一标-2号制作房）达州市通川区西外复兴镇公共卫生临床医疗中心项目</v>
      </c>
      <c r="J849" s="28" t="str">
        <f>VLOOKUP(B849,辅助信息!E:I,4,FALSE)</f>
        <v>潘建发</v>
      </c>
      <c r="K849" s="28">
        <f>VLOOKUP(J849,辅助信息!H:I,2,FALSE)</f>
        <v>13658059919</v>
      </c>
      <c r="L849" s="66"/>
      <c r="M849" s="79">
        <v>45724</v>
      </c>
      <c r="P849" s="49">
        <f ca="1" t="shared" si="27"/>
        <v>226</v>
      </c>
      <c r="Q849" s="15" t="str">
        <f>VLOOKUP(B849,辅助信息!E:M,9,FALSE)</f>
        <v>ZTWM-CDGS-XS-2024-0205-五冶钢构-达州市通川区西外复兴镇及临近片区建设项目</v>
      </c>
      <c r="R849" s="15"/>
    </row>
    <row r="850" hidden="1" spans="2:18">
      <c r="B850" s="28" t="s">
        <v>39</v>
      </c>
      <c r="C850" s="58">
        <v>45722</v>
      </c>
      <c r="D850" s="28" t="str">
        <f>VLOOKUP(B850,辅助信息!E:K,7,FALSE)</f>
        <v>JWDDCD2024101600090</v>
      </c>
      <c r="E850" s="28" t="str">
        <f>VLOOKUP(F850,辅助信息!A:B,2,FALSE)</f>
        <v>螺纹钢</v>
      </c>
      <c r="F850" s="28" t="s">
        <v>19</v>
      </c>
      <c r="G850" s="24">
        <v>7</v>
      </c>
      <c r="H850" s="24" t="str">
        <f>_xlfn._xlws.FILTER('[1]2025年已发货'!$E:$E,'[1]2025年已发货'!$F:$F&amp;'[1]2025年已发货'!$C:$C&amp;'[1]2025年已发货'!$G:$G&amp;'[1]2025年已发货'!$H:$H=C850&amp;F850&amp;I850&amp;J850,"未发货")</f>
        <v>未发货</v>
      </c>
      <c r="I850" s="28" t="str">
        <f>VLOOKUP(B850,辅助信息!E:I,3,FALSE)</f>
        <v>（达州市公共卫生临床医疗中心项目-一标-2号制作房）达州市通川区西外复兴镇公共卫生临床医疗中心项目</v>
      </c>
      <c r="J850" s="28" t="str">
        <f>VLOOKUP(B850,辅助信息!E:I,4,FALSE)</f>
        <v>潘建发</v>
      </c>
      <c r="K850" s="28">
        <f>VLOOKUP(J850,辅助信息!H:I,2,FALSE)</f>
        <v>13658059919</v>
      </c>
      <c r="L850" s="64"/>
      <c r="M850" s="79">
        <v>45724</v>
      </c>
      <c r="P850" s="49">
        <f ca="1" t="shared" si="27"/>
        <v>226</v>
      </c>
      <c r="Q850" s="15" t="str">
        <f>VLOOKUP(B850,辅助信息!E:M,9,FALSE)</f>
        <v>ZTWM-CDGS-XS-2024-0205-五冶钢构-达州市通川区西外复兴镇及临近片区建设项目</v>
      </c>
      <c r="R850" s="15"/>
    </row>
    <row r="851" hidden="1" spans="2:18">
      <c r="B851" s="28" t="s">
        <v>106</v>
      </c>
      <c r="C851" s="58">
        <v>45722</v>
      </c>
      <c r="D851" s="28" t="str">
        <f>VLOOKUP(B851,辅助信息!E:K,7,FALSE)</f>
        <v>JWDDCD2024101600133</v>
      </c>
      <c r="E851" s="28" t="str">
        <f>VLOOKUP(F851,辅助信息!A:B,2,FALSE)</f>
        <v>盘螺</v>
      </c>
      <c r="F851" s="28" t="s">
        <v>40</v>
      </c>
      <c r="G851" s="24">
        <v>15</v>
      </c>
      <c r="H851" s="24">
        <f>_xlfn._xlws.FILTER('[1]2025年已发货'!$E:$E,'[1]2025年已发货'!$F:$F&amp;'[1]2025年已发货'!$C:$C&amp;'[1]2025年已发货'!$G:$G&amp;'[1]2025年已发货'!$H:$H=C851&amp;F851&amp;I851&amp;J851,"未发货")</f>
        <v>15</v>
      </c>
      <c r="I851" s="28" t="str">
        <f>VLOOKUP(B851,辅助信息!E:I,3,FALSE)</f>
        <v>（五冶钢构宜宾高县月江镇建设项目）  四川省宜宾市高县月江镇刚记超市斜对面(还阳组团沪碳二期项目)</v>
      </c>
      <c r="J851" s="28" t="str">
        <f>VLOOKUP(B851,辅助信息!E:I,4,FALSE)</f>
        <v>张朝亮</v>
      </c>
      <c r="K851" s="28">
        <f>VLOOKUP(J851,辅助信息!H:I,2,FALSE)</f>
        <v>15228205853</v>
      </c>
      <c r="L851" s="65" t="str">
        <f>VLOOKUP(B851,辅助信息!E:J,6,FALSE)</f>
        <v>提前联系到场规格</v>
      </c>
      <c r="M851" s="79">
        <v>45723</v>
      </c>
      <c r="P851" s="49">
        <f ca="1" t="shared" si="27"/>
        <v>227</v>
      </c>
      <c r="Q851" s="15" t="str">
        <f>VLOOKUP(B851,辅助信息!E:M,9,FALSE)</f>
        <v>ZTWM-CDGS-XS-2024-0169-中冶西部钢构-宜宾市南溪区幸福路东路,高县月江镇建设项目</v>
      </c>
      <c r="R851" s="15"/>
    </row>
    <row r="852" hidden="1" spans="2:18">
      <c r="B852" s="28" t="s">
        <v>106</v>
      </c>
      <c r="C852" s="58">
        <v>45722</v>
      </c>
      <c r="D852" s="28" t="str">
        <f>VLOOKUP(B852,辅助信息!E:K,7,FALSE)</f>
        <v>JWDDCD2024101600133</v>
      </c>
      <c r="E852" s="28" t="str">
        <f>VLOOKUP(F852,辅助信息!A:B,2,FALSE)</f>
        <v>盘螺</v>
      </c>
      <c r="F852" s="28" t="s">
        <v>41</v>
      </c>
      <c r="G852" s="24">
        <v>6</v>
      </c>
      <c r="H852" s="24">
        <f>_xlfn._xlws.FILTER('[1]2025年已发货'!$E:$E,'[1]2025年已发货'!$F:$F&amp;'[1]2025年已发货'!$C:$C&amp;'[1]2025年已发货'!$G:$G&amp;'[1]2025年已发货'!$H:$H=C852&amp;F852&amp;I852&amp;J852,"未发货")</f>
        <v>6</v>
      </c>
      <c r="I852" s="28" t="str">
        <f>VLOOKUP(B852,辅助信息!E:I,3,FALSE)</f>
        <v>（五冶钢构宜宾高县月江镇建设项目）  四川省宜宾市高县月江镇刚记超市斜对面(还阳组团沪碳二期项目)</v>
      </c>
      <c r="J852" s="28" t="str">
        <f>VLOOKUP(B852,辅助信息!E:I,4,FALSE)</f>
        <v>张朝亮</v>
      </c>
      <c r="K852" s="28">
        <f>VLOOKUP(J852,辅助信息!H:I,2,FALSE)</f>
        <v>15228205853</v>
      </c>
      <c r="L852" s="66"/>
      <c r="M852" s="79">
        <v>45723</v>
      </c>
      <c r="P852" s="49">
        <f ca="1" t="shared" si="27"/>
        <v>227</v>
      </c>
      <c r="Q852" s="15" t="str">
        <f>VLOOKUP(B852,辅助信息!E:M,9,FALSE)</f>
        <v>ZTWM-CDGS-XS-2024-0169-中冶西部钢构-宜宾市南溪区幸福路东路,高县月江镇建设项目</v>
      </c>
      <c r="R852" s="15"/>
    </row>
    <row r="853" hidden="1" spans="2:18">
      <c r="B853" s="28" t="s">
        <v>106</v>
      </c>
      <c r="C853" s="58">
        <v>45722</v>
      </c>
      <c r="D853" s="28" t="str">
        <f>VLOOKUP(B853,辅助信息!E:K,7,FALSE)</f>
        <v>JWDDCD2024101600133</v>
      </c>
      <c r="E853" s="28" t="str">
        <f>VLOOKUP(F853,辅助信息!A:B,2,FALSE)</f>
        <v>螺纹钢</v>
      </c>
      <c r="F853" s="28" t="s">
        <v>27</v>
      </c>
      <c r="G853" s="24">
        <v>3</v>
      </c>
      <c r="H853" s="24">
        <f>_xlfn._xlws.FILTER('[1]2025年已发货'!$E:$E,'[1]2025年已发货'!$F:$F&amp;'[1]2025年已发货'!$C:$C&amp;'[1]2025年已发货'!$G:$G&amp;'[1]2025年已发货'!$H:$H=C853&amp;F853&amp;I853&amp;J853,"未发货")</f>
        <v>3</v>
      </c>
      <c r="I853" s="28" t="str">
        <f>VLOOKUP(B853,辅助信息!E:I,3,FALSE)</f>
        <v>（五冶钢构宜宾高县月江镇建设项目）  四川省宜宾市高县月江镇刚记超市斜对面(还阳组团沪碳二期项目)</v>
      </c>
      <c r="J853" s="28" t="str">
        <f>VLOOKUP(B853,辅助信息!E:I,4,FALSE)</f>
        <v>张朝亮</v>
      </c>
      <c r="K853" s="28">
        <f>VLOOKUP(J853,辅助信息!H:I,2,FALSE)</f>
        <v>15228205853</v>
      </c>
      <c r="L853" s="66"/>
      <c r="M853" s="79">
        <v>45723</v>
      </c>
      <c r="P853" s="49">
        <f ca="1" t="shared" si="27"/>
        <v>227</v>
      </c>
      <c r="Q853" s="15" t="str">
        <f>VLOOKUP(B853,辅助信息!E:M,9,FALSE)</f>
        <v>ZTWM-CDGS-XS-2024-0169-中冶西部钢构-宜宾市南溪区幸福路东路,高县月江镇建设项目</v>
      </c>
      <c r="R853" s="15"/>
    </row>
    <row r="854" hidden="1" spans="2:18">
      <c r="B854" s="28" t="s">
        <v>106</v>
      </c>
      <c r="C854" s="58">
        <v>45722</v>
      </c>
      <c r="D854" s="28" t="str">
        <f>VLOOKUP(B854,辅助信息!E:K,7,FALSE)</f>
        <v>JWDDCD2024101600133</v>
      </c>
      <c r="E854" s="28" t="str">
        <f>VLOOKUP(F854,辅助信息!A:B,2,FALSE)</f>
        <v>螺纹钢</v>
      </c>
      <c r="F854" s="28" t="s">
        <v>46</v>
      </c>
      <c r="G854" s="24">
        <v>3</v>
      </c>
      <c r="H854" s="24">
        <f>_xlfn._xlws.FILTER('[1]2025年已发货'!$E:$E,'[1]2025年已发货'!$F:$F&amp;'[1]2025年已发货'!$C:$C&amp;'[1]2025年已发货'!$G:$G&amp;'[1]2025年已发货'!$H:$H=C854&amp;F854&amp;I854&amp;J854,"未发货")</f>
        <v>3</v>
      </c>
      <c r="I854" s="28" t="str">
        <f>VLOOKUP(B854,辅助信息!E:I,3,FALSE)</f>
        <v>（五冶钢构宜宾高县月江镇建设项目）  四川省宜宾市高县月江镇刚记超市斜对面(还阳组团沪碳二期项目)</v>
      </c>
      <c r="J854" s="28" t="str">
        <f>VLOOKUP(B854,辅助信息!E:I,4,FALSE)</f>
        <v>张朝亮</v>
      </c>
      <c r="K854" s="28">
        <f>VLOOKUP(J854,辅助信息!H:I,2,FALSE)</f>
        <v>15228205853</v>
      </c>
      <c r="L854" s="66"/>
      <c r="M854" s="79">
        <v>45723</v>
      </c>
      <c r="P854" s="49">
        <f ca="1" t="shared" si="27"/>
        <v>227</v>
      </c>
      <c r="Q854" s="15" t="str">
        <f>VLOOKUP(B854,辅助信息!E:M,9,FALSE)</f>
        <v>ZTWM-CDGS-XS-2024-0169-中冶西部钢构-宜宾市南溪区幸福路东路,高县月江镇建设项目</v>
      </c>
      <c r="R854" s="15"/>
    </row>
    <row r="855" hidden="1" spans="2:18">
      <c r="B855" s="28" t="s">
        <v>106</v>
      </c>
      <c r="C855" s="58">
        <v>45722</v>
      </c>
      <c r="D855" s="28" t="str">
        <f>VLOOKUP(B855,辅助信息!E:K,7,FALSE)</f>
        <v>JWDDCD2024101600133</v>
      </c>
      <c r="E855" s="28" t="str">
        <f>VLOOKUP(F855,辅助信息!A:B,2,FALSE)</f>
        <v>螺纹钢</v>
      </c>
      <c r="F855" s="28" t="s">
        <v>22</v>
      </c>
      <c r="G855" s="24">
        <f>9+33</f>
        <v>42</v>
      </c>
      <c r="H855" s="24">
        <f>_xlfn._xlws.FILTER('[1]2025年已发货'!$E:$E,'[1]2025年已发货'!$F:$F&amp;'[1]2025年已发货'!$C:$C&amp;'[1]2025年已发货'!$G:$G&amp;'[1]2025年已发货'!$H:$H=C855&amp;F855&amp;I855&amp;J855,"未发货")</f>
        <v>42</v>
      </c>
      <c r="I855" s="28" t="str">
        <f>VLOOKUP(B855,辅助信息!E:I,3,FALSE)</f>
        <v>（五冶钢构宜宾高县月江镇建设项目）  四川省宜宾市高县月江镇刚记超市斜对面(还阳组团沪碳二期项目)</v>
      </c>
      <c r="J855" s="28" t="str">
        <f>VLOOKUP(B855,辅助信息!E:I,4,FALSE)</f>
        <v>张朝亮</v>
      </c>
      <c r="K855" s="28">
        <f>VLOOKUP(J855,辅助信息!H:I,2,FALSE)</f>
        <v>15228205853</v>
      </c>
      <c r="L855" s="64"/>
      <c r="M855" s="79">
        <v>45723</v>
      </c>
      <c r="P855" s="49">
        <f ca="1" t="shared" si="27"/>
        <v>227</v>
      </c>
      <c r="Q855" s="15" t="str">
        <f>VLOOKUP(B855,辅助信息!E:M,9,FALSE)</f>
        <v>ZTWM-CDGS-XS-2024-0169-中冶西部钢构-宜宾市南溪区幸福路东路,高县月江镇建设项目</v>
      </c>
      <c r="R855" s="15"/>
    </row>
    <row r="856" ht="22.5" hidden="1" customHeight="1" spans="2:18">
      <c r="B856" s="28" t="s">
        <v>81</v>
      </c>
      <c r="C856" s="58">
        <v>45722</v>
      </c>
      <c r="D856" s="28" t="str">
        <f>VLOOKUP(B856,辅助信息!E:K,7,FALSE)</f>
        <v>JWDDCD2025060900080</v>
      </c>
      <c r="E856" s="28" t="str">
        <f>VLOOKUP(F856,辅助信息!A:B,2,FALSE)</f>
        <v>螺纹钢</v>
      </c>
      <c r="F856" s="28" t="s">
        <v>28</v>
      </c>
      <c r="G856" s="24">
        <v>35</v>
      </c>
      <c r="H856" s="24">
        <f>_xlfn._xlws.FILTER('[1]2025年已发货'!$E:$E,'[1]2025年已发货'!$F:$F&amp;'[1]2025年已发货'!$C:$C&amp;'[1]2025年已发货'!$G:$G&amp;'[1]2025年已发货'!$H:$H=C856&amp;F856&amp;I856&amp;J856,"未发货")</f>
        <v>35</v>
      </c>
      <c r="I856" s="28" t="str">
        <f>VLOOKUP(B856,辅助信息!E:I,3,FALSE)</f>
        <v>（华西简阳西城嘉苑）四川省成都市简阳市简城街道高屋村</v>
      </c>
      <c r="J856" s="28" t="str">
        <f>VLOOKUP(B856,辅助信息!E:I,4,FALSE)</f>
        <v>张瀚镭</v>
      </c>
      <c r="K856" s="28">
        <f>VLOOKUP(J856,辅助信息!H:I,2,FALSE)</f>
        <v>15884666220</v>
      </c>
      <c r="L856" s="65" t="str">
        <f>VLOOKUP(B856,辅助信息!E:J,6,FALSE)</f>
        <v>优先威钢发货,我方卸车,新老国标钢厂不加价可直发，因陕钢多次出现磅差，项目拒绝使用</v>
      </c>
      <c r="M856" s="79">
        <v>45723</v>
      </c>
      <c r="O856" s="49">
        <f ca="1">IF(OR(M856="",N856&lt;&gt;""),"",MAX(M856-TODAY(),0))</f>
        <v>0</v>
      </c>
      <c r="P856" s="49">
        <f ca="1" t="shared" si="27"/>
        <v>227</v>
      </c>
      <c r="Q856" s="15" t="str">
        <f>VLOOKUP(B856,辅助信息!E:M,9,FALSE)</f>
        <v>ZTWM-CDGS-XS-2024-0030-华西集采-简州大道</v>
      </c>
      <c r="R856" s="15"/>
    </row>
    <row r="857" hidden="1" spans="1:18">
      <c r="A857" s="59" t="s">
        <v>114</v>
      </c>
      <c r="B857" s="28" t="s">
        <v>56</v>
      </c>
      <c r="C857" s="58">
        <v>45726</v>
      </c>
      <c r="D857" s="28" t="str">
        <f>VLOOKUP(B857,辅助信息!E:K,7,FALSE)</f>
        <v>JWDDCD2025052800131</v>
      </c>
      <c r="E857" s="28" t="str">
        <f>VLOOKUP(F857,辅助信息!A:B,2,FALSE)</f>
        <v>螺纹钢</v>
      </c>
      <c r="F857" s="28" t="s">
        <v>45</v>
      </c>
      <c r="G857" s="24">
        <v>12</v>
      </c>
      <c r="H857" s="24">
        <f>_xlfn._xlws.FILTER('[1]2025年已发货'!$E:$E,'[1]2025年已发货'!$F:$F&amp;'[1]2025年已发货'!$C:$C&amp;'[1]2025年已发货'!$G:$G&amp;'[1]2025年已发货'!$H:$H=C857&amp;F857&amp;I857&amp;J857,"未发货")</f>
        <v>12</v>
      </c>
      <c r="I857" s="28" t="str">
        <f>VLOOKUP(B857,辅助信息!E:I,3,FALSE)</f>
        <v>（商投建工达州中医药科技园-4工区-7号楼）达州市通川区达州中医药职业学院犀牛大道北段</v>
      </c>
      <c r="J857" s="28" t="str">
        <f>VLOOKUP(B857,辅助信息!E:I,4,FALSE)</f>
        <v>张扬</v>
      </c>
      <c r="K857" s="28">
        <f>VLOOKUP(J857,辅助信息!H:I,2,FALSE)</f>
        <v>18381904567</v>
      </c>
      <c r="L857" s="65" t="str">
        <f>VLOOKUP(B857,辅助信息!E:J,6,FALSE)</f>
        <v>控制炉批号！多了现场不收！,优先安排达钢,提前联系到场规格及数量</v>
      </c>
      <c r="M857" s="79">
        <v>45716</v>
      </c>
      <c r="O857" s="49">
        <f ca="1">IF(OR(M857="",N857&lt;&gt;""),"",MAX(M857-TODAY(),0))</f>
        <v>0</v>
      </c>
      <c r="P857" s="49">
        <f ca="1" t="shared" si="27"/>
        <v>234</v>
      </c>
      <c r="Q857" s="15" t="str">
        <f>VLOOKUP(B857,辅助信息!E:M,9,FALSE)</f>
        <v>ZTWM-CDGS-XS-2024-0134-商投建工达州中医药科技成果示范园项目</v>
      </c>
      <c r="R857" s="15"/>
    </row>
    <row r="858" hidden="1" spans="2:18">
      <c r="B858" s="28" t="s">
        <v>56</v>
      </c>
      <c r="C858" s="58">
        <v>45726</v>
      </c>
      <c r="D858" s="28" t="str">
        <f>VLOOKUP(B858,辅助信息!E:K,7,FALSE)</f>
        <v>JWDDCD2025052800131</v>
      </c>
      <c r="E858" s="28" t="str">
        <f>VLOOKUP(F858,辅助信息!A:B,2,FALSE)</f>
        <v>螺纹钢</v>
      </c>
      <c r="F858" s="28" t="s">
        <v>21</v>
      </c>
      <c r="G858" s="24">
        <v>15</v>
      </c>
      <c r="H858" s="24">
        <f>_xlfn._xlws.FILTER('[1]2025年已发货'!$E:$E,'[1]2025年已发货'!$F:$F&amp;'[1]2025年已发货'!$C:$C&amp;'[1]2025年已发货'!$G:$G&amp;'[1]2025年已发货'!$H:$H=C858&amp;F858&amp;I858&amp;J858,"未发货")</f>
        <v>15</v>
      </c>
      <c r="I858" s="28" t="str">
        <f>VLOOKUP(B858,辅助信息!E:I,3,FALSE)</f>
        <v>（商投建工达州中医药科技园-4工区-7号楼）达州市通川区达州中医药职业学院犀牛大道北段</v>
      </c>
      <c r="J858" s="28" t="str">
        <f>VLOOKUP(B858,辅助信息!E:I,4,FALSE)</f>
        <v>张扬</v>
      </c>
      <c r="K858" s="28">
        <f>VLOOKUP(J858,辅助信息!H:I,2,FALSE)</f>
        <v>18381904567</v>
      </c>
      <c r="L858" s="64"/>
      <c r="M858" s="79">
        <v>45716</v>
      </c>
      <c r="O858" s="49">
        <f ca="1">IF(OR(M858="",N858&lt;&gt;""),"",MAX(M858-TODAY(),0))</f>
        <v>0</v>
      </c>
      <c r="P858" s="49">
        <f ca="1" t="shared" si="27"/>
        <v>234</v>
      </c>
      <c r="Q858" s="15" t="str">
        <f>VLOOKUP(B858,辅助信息!E:M,9,FALSE)</f>
        <v>ZTWM-CDGS-XS-2024-0134-商投建工达州中医药科技成果示范园项目</v>
      </c>
      <c r="R858" s="15"/>
    </row>
    <row r="859" hidden="1" spans="2:18">
      <c r="B859" s="28" t="s">
        <v>56</v>
      </c>
      <c r="C859" s="58">
        <v>45726</v>
      </c>
      <c r="D859" s="28" t="str">
        <f>VLOOKUP(B859,辅助信息!E:K,7,FALSE)</f>
        <v>JWDDCD2025052800131</v>
      </c>
      <c r="E859" s="28" t="str">
        <f>VLOOKUP(F859,辅助信息!A:B,2,FALSE)</f>
        <v>螺纹钢</v>
      </c>
      <c r="F859" s="28" t="s">
        <v>58</v>
      </c>
      <c r="G859" s="24">
        <v>3</v>
      </c>
      <c r="H859" s="24">
        <f>_xlfn._xlws.FILTER('[1]2025年已发货'!$E:$E,'[1]2025年已发货'!$F:$F&amp;'[1]2025年已发货'!$C:$C&amp;'[1]2025年已发货'!$G:$G&amp;'[1]2025年已发货'!$H:$H=C859&amp;F859&amp;I859&amp;J859,"未发货")</f>
        <v>3</v>
      </c>
      <c r="I859" s="28" t="str">
        <f>VLOOKUP(B859,辅助信息!E:I,3,FALSE)</f>
        <v>（商投建工达州中医药科技园-4工区-7号楼）达州市通川区达州中医药职业学院犀牛大道北段</v>
      </c>
      <c r="J859" s="28" t="str">
        <f>VLOOKUP(B859,辅助信息!E:I,4,FALSE)</f>
        <v>张扬</v>
      </c>
      <c r="K859" s="28">
        <f>VLOOKUP(J859,辅助信息!H:I,2,FALSE)</f>
        <v>18381904567</v>
      </c>
      <c r="L859" s="77"/>
      <c r="M859" s="79"/>
      <c r="Q859" s="15"/>
      <c r="R859" s="15"/>
    </row>
    <row r="860" hidden="1" spans="2:18">
      <c r="B860" s="28" t="s">
        <v>56</v>
      </c>
      <c r="C860" s="58">
        <v>45726</v>
      </c>
      <c r="D860" s="28" t="str">
        <f>VLOOKUP(B860,辅助信息!E:K,7,FALSE)</f>
        <v>JWDDCD2025052800131</v>
      </c>
      <c r="E860" s="28" t="str">
        <f>VLOOKUP(F860,辅助信息!A:B,2,FALSE)</f>
        <v>螺纹钢</v>
      </c>
      <c r="F860" s="28" t="s">
        <v>46</v>
      </c>
      <c r="G860" s="24">
        <v>3</v>
      </c>
      <c r="H860" s="24">
        <f>_xlfn._xlws.FILTER('[1]2025年已发货'!$E:$E,'[1]2025年已发货'!$F:$F&amp;'[1]2025年已发货'!$C:$C&amp;'[1]2025年已发货'!$G:$G&amp;'[1]2025年已发货'!$H:$H=C860&amp;F860&amp;I860&amp;J860,"未发货")</f>
        <v>3</v>
      </c>
      <c r="I860" s="28" t="str">
        <f>VLOOKUP(B860,辅助信息!E:I,3,FALSE)</f>
        <v>（商投建工达州中医药科技园-4工区-7号楼）达州市通川区达州中医药职业学院犀牛大道北段</v>
      </c>
      <c r="J860" s="28" t="str">
        <f>VLOOKUP(B860,辅助信息!E:I,4,FALSE)</f>
        <v>张扬</v>
      </c>
      <c r="K860" s="28">
        <f>VLOOKUP(J860,辅助信息!H:I,2,FALSE)</f>
        <v>18381904567</v>
      </c>
      <c r="L860" s="77"/>
      <c r="M860" s="79"/>
      <c r="Q860" s="15"/>
      <c r="R860" s="15"/>
    </row>
    <row r="861" hidden="1" spans="2:18">
      <c r="B861" s="28" t="s">
        <v>68</v>
      </c>
      <c r="C861" s="58">
        <v>45726</v>
      </c>
      <c r="D861" s="28" t="s">
        <v>115</v>
      </c>
      <c r="E861" s="28" t="s">
        <v>116</v>
      </c>
      <c r="F861" s="28" t="s">
        <v>27</v>
      </c>
      <c r="G861" s="24">
        <v>11</v>
      </c>
      <c r="H861" s="24" t="str">
        <f>_xlfn._xlws.FILTER('[1]2025年已发货'!$E:$E,'[1]2025年已发货'!$F:$F&amp;'[1]2025年已发货'!$C:$C&amp;'[1]2025年已发货'!$G:$G&amp;'[1]2025年已发货'!$H:$H=C861&amp;F861&amp;I861&amp;J861,"未发货")</f>
        <v>未发货</v>
      </c>
      <c r="I861" s="28" t="str">
        <f>VLOOKUP(B861,辅助信息!E:I,3,FALSE)</f>
        <v>（商投建工达州中医药科技园-2工区-景观桥）达州市通川区达州中医药职业学院犀牛大道北段</v>
      </c>
      <c r="J861" s="28" t="str">
        <f>VLOOKUP(B861,辅助信息!E:I,4,FALSE)</f>
        <v>李波</v>
      </c>
      <c r="K861" s="28">
        <f>VLOOKUP(J861,辅助信息!H:I,2,FALSE)</f>
        <v>18381899787</v>
      </c>
      <c r="L861" s="77" t="str">
        <f>VLOOKUP(B864,辅助信息!E:J,6,FALSE)</f>
        <v>控制炉批号！多了现场不收！,优先安排达钢,提前联系到场规格及数量</v>
      </c>
      <c r="M861" s="79"/>
      <c r="Q861" s="15"/>
      <c r="R861" s="15"/>
    </row>
    <row r="862" hidden="1" spans="2:18">
      <c r="B862" s="28" t="s">
        <v>68</v>
      </c>
      <c r="C862" s="58">
        <v>45726</v>
      </c>
      <c r="D862" s="28" t="s">
        <v>115</v>
      </c>
      <c r="E862" s="28" t="s">
        <v>116</v>
      </c>
      <c r="F862" s="28" t="s">
        <v>32</v>
      </c>
      <c r="G862" s="24">
        <v>132</v>
      </c>
      <c r="H862" s="24" t="str">
        <f>_xlfn._xlws.FILTER('[1]2025年已发货'!$E:$E,'[1]2025年已发货'!$F:$F&amp;'[1]2025年已发货'!$C:$C&amp;'[1]2025年已发货'!$G:$G&amp;'[1]2025年已发货'!$H:$H=C862&amp;F862&amp;I862&amp;J862,"未发货")</f>
        <v>未发货</v>
      </c>
      <c r="I862" s="28" t="str">
        <f>VLOOKUP(B862,辅助信息!E:I,3,FALSE)</f>
        <v>（商投建工达州中医药科技园-2工区-景观桥）达州市通川区达州中医药职业学院犀牛大道北段</v>
      </c>
      <c r="J862" s="28" t="str">
        <f>VLOOKUP(B862,辅助信息!E:I,4,FALSE)</f>
        <v>李波</v>
      </c>
      <c r="K862" s="28">
        <f>VLOOKUP(J862,辅助信息!H:I,2,FALSE)</f>
        <v>18381899787</v>
      </c>
      <c r="L862" s="66"/>
      <c r="M862" s="79"/>
      <c r="Q862" s="15"/>
      <c r="R862" s="15"/>
    </row>
    <row r="863" hidden="1" spans="2:18">
      <c r="B863" s="28" t="s">
        <v>68</v>
      </c>
      <c r="C863" s="58">
        <v>45726</v>
      </c>
      <c r="D863" s="28" t="s">
        <v>115</v>
      </c>
      <c r="E863" s="28" t="s">
        <v>116</v>
      </c>
      <c r="F863" s="28" t="s">
        <v>33</v>
      </c>
      <c r="G863" s="24">
        <v>19</v>
      </c>
      <c r="H863" s="24" t="str">
        <f>_xlfn._xlws.FILTER('[1]2025年已发货'!$E:$E,'[1]2025年已发货'!$F:$F&amp;'[1]2025年已发货'!$C:$C&amp;'[1]2025年已发货'!$G:$G&amp;'[1]2025年已发货'!$H:$H=C863&amp;F863&amp;I863&amp;J863,"未发货")</f>
        <v>未发货</v>
      </c>
      <c r="I863" s="28" t="str">
        <f>VLOOKUP(B863,辅助信息!E:I,3,FALSE)</f>
        <v>（商投建工达州中医药科技园-2工区-景观桥）达州市通川区达州中医药职业学院犀牛大道北段</v>
      </c>
      <c r="J863" s="28" t="str">
        <f>VLOOKUP(B863,辅助信息!E:I,4,FALSE)</f>
        <v>李波</v>
      </c>
      <c r="K863" s="28">
        <f>VLOOKUP(J863,辅助信息!H:I,2,FALSE)</f>
        <v>18381899787</v>
      </c>
      <c r="L863" s="66"/>
      <c r="M863" s="79"/>
      <c r="Q863" s="15"/>
      <c r="R863" s="15"/>
    </row>
    <row r="864" hidden="1" spans="2:18">
      <c r="B864" s="28" t="s">
        <v>68</v>
      </c>
      <c r="C864" s="58">
        <v>45726</v>
      </c>
      <c r="D864" s="28" t="str">
        <f>VLOOKUP(B864,辅助信息!E:K,7,FALSE)</f>
        <v>JWDDCD2025052800131</v>
      </c>
      <c r="E864" s="28" t="str">
        <f>VLOOKUP(F864,辅助信息!A:B,2,FALSE)</f>
        <v>螺纹钢</v>
      </c>
      <c r="F864" s="28" t="s">
        <v>18</v>
      </c>
      <c r="G864" s="24">
        <v>14</v>
      </c>
      <c r="H864" s="24" t="str">
        <f>_xlfn._xlws.FILTER('[1]2025年已发货'!$E:$E,'[1]2025年已发货'!$F:$F&amp;'[1]2025年已发货'!$C:$C&amp;'[1]2025年已发货'!$G:$G&amp;'[1]2025年已发货'!$H:$H=C864&amp;F864&amp;I864&amp;J864,"未发货")</f>
        <v>未发货</v>
      </c>
      <c r="I864" s="28" t="str">
        <f>VLOOKUP(B864,辅助信息!E:I,3,FALSE)</f>
        <v>（商投建工达州中医药科技园-2工区-景观桥）达州市通川区达州中医药职业学院犀牛大道北段</v>
      </c>
      <c r="J864" s="28" t="str">
        <f>VLOOKUP(B864,辅助信息!E:I,4,FALSE)</f>
        <v>李波</v>
      </c>
      <c r="K864" s="28">
        <f>VLOOKUP(J864,辅助信息!H:I,2,FALSE)</f>
        <v>18381899787</v>
      </c>
      <c r="L864" s="66"/>
      <c r="M864" s="79">
        <v>45720</v>
      </c>
      <c r="O864" s="49">
        <f ca="1">IF(OR(M864="",N864&lt;&gt;""),"",MAX(M864-TODAY(),0))</f>
        <v>0</v>
      </c>
      <c r="P864" s="49">
        <f ca="1">IF(M864="","",IF(N864&lt;&gt;"",MAX(N864-M864,0),IF(TODAY()&gt;M864,TODAY()-M864,0)))</f>
        <v>230</v>
      </c>
      <c r="Q864" s="15" t="str">
        <f>VLOOKUP(B864,辅助信息!E:M,9,FALSE)</f>
        <v>ZTWM-CDGS-XS-2024-0134-商投建工达州中医药科技成果示范园项目</v>
      </c>
      <c r="R864" s="15"/>
    </row>
    <row r="865" hidden="1" spans="2:18">
      <c r="B865" s="28" t="s">
        <v>68</v>
      </c>
      <c r="C865" s="58">
        <v>45726</v>
      </c>
      <c r="D865" s="28" t="str">
        <f>VLOOKUP(B865,辅助信息!E:K,7,FALSE)</f>
        <v>JWDDCD2025052800131</v>
      </c>
      <c r="E865" s="28" t="str">
        <f>VLOOKUP(F865,辅助信息!A:B,2,FALSE)</f>
        <v>螺纹钢</v>
      </c>
      <c r="F865" s="28" t="s">
        <v>52</v>
      </c>
      <c r="G865" s="24">
        <v>35</v>
      </c>
      <c r="H865" s="24">
        <f>_xlfn._xlws.FILTER('[1]2025年已发货'!$E:$E,'[1]2025年已发货'!$F:$F&amp;'[1]2025年已发货'!$C:$C&amp;'[1]2025年已发货'!$G:$G&amp;'[1]2025年已发货'!$H:$H=C865&amp;F865&amp;I865&amp;J865,"未发货")</f>
        <v>35</v>
      </c>
      <c r="I865" s="28" t="str">
        <f>VLOOKUP(B865,辅助信息!E:I,3,FALSE)</f>
        <v>（商投建工达州中医药科技园-2工区-景观桥）达州市通川区达州中医药职业学院犀牛大道北段</v>
      </c>
      <c r="J865" s="28" t="str">
        <f>VLOOKUP(B865,辅助信息!E:I,4,FALSE)</f>
        <v>李波</v>
      </c>
      <c r="K865" s="28">
        <f>VLOOKUP(J865,辅助信息!H:I,2,FALSE)</f>
        <v>18381899787</v>
      </c>
      <c r="L865" s="66"/>
      <c r="M865" s="79"/>
      <c r="Q865" s="15"/>
      <c r="R865" s="15"/>
    </row>
    <row r="866" hidden="1" spans="2:18">
      <c r="B866" s="28" t="s">
        <v>64</v>
      </c>
      <c r="C866" s="58">
        <v>45726</v>
      </c>
      <c r="D866" s="28" t="str">
        <f>VLOOKUP(B866,辅助信息!E:K,7,FALSE)</f>
        <v>JWDDCD2024102400111</v>
      </c>
      <c r="E866" s="28" t="str">
        <f>VLOOKUP(F866,辅助信息!A:B,2,FALSE)</f>
        <v>螺纹钢</v>
      </c>
      <c r="F866" s="28" t="s">
        <v>65</v>
      </c>
      <c r="G866" s="24">
        <v>12</v>
      </c>
      <c r="H866" s="24" t="str">
        <f>_xlfn._xlws.FILTER('[1]2025年已发货'!$E:$E,'[1]2025年已发货'!$F:$F&amp;'[1]2025年已发货'!$C:$C&amp;'[1]2025年已发货'!$G:$G&amp;'[1]2025年已发货'!$H:$H=C866&amp;F866&amp;I866&amp;J866,"未发货")</f>
        <v>未发货</v>
      </c>
      <c r="I866" s="28" t="str">
        <f>VLOOKUP(B866,辅助信息!E:I,3,FALSE)</f>
        <v>（五冶达州国道542项目-三工区桥梁3工段）四川省达州市达川区赵固镇水文村原村委会下300米</v>
      </c>
      <c r="J866" s="28" t="str">
        <f>VLOOKUP(B866,辅助信息!E:I,4,FALSE)</f>
        <v>李代茂</v>
      </c>
      <c r="K866" s="28">
        <f>VLOOKUP(J866,辅助信息!H:I,2,FALSE)</f>
        <v>18302833536</v>
      </c>
      <c r="L866" s="65" t="str">
        <f>VLOOKUP(B866,辅助信息!E:J,6,FALSE)</f>
        <v>五冶建设送货单,送货车型9.6米,装货前联系收货人核实到场规格,没提前告知进场规格现场不给予接收</v>
      </c>
      <c r="M866" s="79">
        <v>45726</v>
      </c>
      <c r="O866" s="49">
        <f ca="1" t="shared" ref="O866:O929" si="28">IF(OR(M866="",N866&lt;&gt;""),"",MAX(M866-TODAY(),0))</f>
        <v>0</v>
      </c>
      <c r="P866" s="49">
        <f ca="1" t="shared" ref="P866:P929" si="29">IF(M866="","",IF(N866&lt;&gt;"",MAX(N866-M866,0),IF(TODAY()&gt;M866,TODAY()-M866,0)))</f>
        <v>224</v>
      </c>
      <c r="Q866" s="15" t="str">
        <f>VLOOKUP(B866,辅助信息!E:M,9,FALSE)</f>
        <v>ZTWM-CDGS-XS-2024-0181-五冶天府-国道542项目（二批次）</v>
      </c>
      <c r="R866" s="15"/>
    </row>
    <row r="867" hidden="1" spans="2:18">
      <c r="B867" s="28" t="s">
        <v>64</v>
      </c>
      <c r="C867" s="58">
        <v>45726</v>
      </c>
      <c r="D867" s="28" t="str">
        <f>VLOOKUP(B867,辅助信息!E:K,7,FALSE)</f>
        <v>JWDDCD2024102400111</v>
      </c>
      <c r="E867" s="28" t="str">
        <f>VLOOKUP(F867,辅助信息!A:B,2,FALSE)</f>
        <v>螺纹钢</v>
      </c>
      <c r="F867" s="28" t="s">
        <v>52</v>
      </c>
      <c r="G867" s="24">
        <v>8</v>
      </c>
      <c r="H867" s="24" t="str">
        <f>_xlfn._xlws.FILTER('[1]2025年已发货'!$E:$E,'[1]2025年已发货'!$F:$F&amp;'[1]2025年已发货'!$C:$C&amp;'[1]2025年已发货'!$G:$G&amp;'[1]2025年已发货'!$H:$H=C867&amp;F867&amp;I867&amp;J867,"未发货")</f>
        <v>未发货</v>
      </c>
      <c r="I867" s="28" t="str">
        <f>VLOOKUP(B867,辅助信息!E:I,3,FALSE)</f>
        <v>（五冶达州国道542项目-三工区桥梁3工段）四川省达州市达川区赵固镇水文村原村委会下300米</v>
      </c>
      <c r="J867" s="28" t="str">
        <f>VLOOKUP(B867,辅助信息!E:I,4,FALSE)</f>
        <v>李代茂</v>
      </c>
      <c r="K867" s="28">
        <f>VLOOKUP(J867,辅助信息!H:I,2,FALSE)</f>
        <v>18302833536</v>
      </c>
      <c r="L867" s="64"/>
      <c r="M867" s="79">
        <v>45726</v>
      </c>
      <c r="O867" s="49">
        <f ca="1" t="shared" si="28"/>
        <v>0</v>
      </c>
      <c r="P867" s="49">
        <f ca="1" t="shared" si="29"/>
        <v>224</v>
      </c>
      <c r="Q867" s="15"/>
      <c r="R867" s="15"/>
    </row>
    <row r="868" hidden="1" spans="1:18">
      <c r="A868" s="70" t="s">
        <v>110</v>
      </c>
      <c r="B868" s="28" t="s">
        <v>84</v>
      </c>
      <c r="C868" s="58">
        <v>45726</v>
      </c>
      <c r="D868" s="28" t="str">
        <f>VLOOKUP(B868,辅助信息!E:K,7,FALSE)</f>
        <v>JWDDCD2024102400111</v>
      </c>
      <c r="E868" s="28" t="str">
        <f>VLOOKUP(F868,辅助信息!A:B,2,FALSE)</f>
        <v>高线</v>
      </c>
      <c r="F868" s="28" t="s">
        <v>51</v>
      </c>
      <c r="G868" s="24">
        <v>5</v>
      </c>
      <c r="H868" s="24">
        <f>_xlfn._xlws.FILTER('[1]2025年已发货'!$E:$E,'[1]2025年已发货'!$F:$F&amp;'[1]2025年已发货'!$C:$C&amp;'[1]2025年已发货'!$G:$G&amp;'[1]2025年已发货'!$H:$H=C868&amp;F868&amp;I868&amp;J868,"未发货")</f>
        <v>5</v>
      </c>
      <c r="I868" s="28" t="str">
        <f>VLOOKUP(B868,辅助信息!E:I,3,FALSE)</f>
        <v>（五冶达州国道542项目-一工区路基一工段）四川省达州市达川区石梯火车站盖板加工点</v>
      </c>
      <c r="J868" s="28" t="str">
        <f>VLOOKUP(B868,辅助信息!E:I,4,FALSE)</f>
        <v>郑松</v>
      </c>
      <c r="K868" s="28">
        <f>VLOOKUP(J868,辅助信息!H:I,2,FALSE)</f>
        <v>13527304849</v>
      </c>
      <c r="L868" s="65" t="str">
        <f>VLOOKUP(B868,辅助信息!E:J,6,FALSE)</f>
        <v>五冶建设送货单,送货车型13米,装货前联系收货人核实到场规格,没提前告知进场规格现场不给予接收</v>
      </c>
      <c r="M868" s="79">
        <v>45722</v>
      </c>
      <c r="O868" s="49">
        <f ca="1" t="shared" si="28"/>
        <v>0</v>
      </c>
      <c r="P868" s="49">
        <f ca="1" t="shared" si="29"/>
        <v>228</v>
      </c>
      <c r="Q868" s="15" t="str">
        <f>VLOOKUP(B868,辅助信息!E:M,9,FALSE)</f>
        <v>ZTWM-CDGS-XS-2024-0181-五冶天府-国道542项目（二批次）</v>
      </c>
      <c r="R868" s="15"/>
    </row>
    <row r="869" hidden="1" spans="1:18">
      <c r="A869" s="66"/>
      <c r="B869" s="28" t="s">
        <v>84</v>
      </c>
      <c r="C869" s="58">
        <v>45726</v>
      </c>
      <c r="D869" s="28" t="str">
        <f>VLOOKUP(B869,辅助信息!E:K,7,FALSE)</f>
        <v>JWDDCD2024102400111</v>
      </c>
      <c r="E869" s="28" t="str">
        <f>VLOOKUP(F869,辅助信息!A:B,2,FALSE)</f>
        <v>螺纹钢</v>
      </c>
      <c r="F869" s="28" t="s">
        <v>32</v>
      </c>
      <c r="G869" s="24">
        <v>3</v>
      </c>
      <c r="H869" s="24">
        <f>_xlfn._xlws.FILTER('[1]2025年已发货'!$E:$E,'[1]2025年已发货'!$F:$F&amp;'[1]2025年已发货'!$C:$C&amp;'[1]2025年已发货'!$G:$G&amp;'[1]2025年已发货'!$H:$H=C869&amp;F869&amp;I869&amp;J869,"未发货")</f>
        <v>3</v>
      </c>
      <c r="I869" s="28" t="str">
        <f>VLOOKUP(B869,辅助信息!E:I,3,FALSE)</f>
        <v>（五冶达州国道542项目-一工区路基一工段）四川省达州市达川区石梯火车站盖板加工点</v>
      </c>
      <c r="J869" s="28" t="str">
        <f>VLOOKUP(B869,辅助信息!E:I,4,FALSE)</f>
        <v>郑松</v>
      </c>
      <c r="K869" s="28">
        <f>VLOOKUP(J869,辅助信息!H:I,2,FALSE)</f>
        <v>13527304849</v>
      </c>
      <c r="L869" s="66"/>
      <c r="M869" s="79">
        <v>45722</v>
      </c>
      <c r="O869" s="49">
        <f ca="1" t="shared" si="28"/>
        <v>0</v>
      </c>
      <c r="P869" s="49">
        <f ca="1" t="shared" si="29"/>
        <v>228</v>
      </c>
      <c r="Q869" s="15" t="str">
        <f>VLOOKUP(B869,辅助信息!E:M,9,FALSE)</f>
        <v>ZTWM-CDGS-XS-2024-0181-五冶天府-国道542项目（二批次）</v>
      </c>
      <c r="R869" s="15"/>
    </row>
    <row r="870" hidden="1" spans="1:18">
      <c r="A870" s="66"/>
      <c r="B870" s="28" t="s">
        <v>84</v>
      </c>
      <c r="C870" s="58">
        <v>45726</v>
      </c>
      <c r="D870" s="28" t="str">
        <f>VLOOKUP(B870,辅助信息!E:K,7,FALSE)</f>
        <v>JWDDCD2024102400111</v>
      </c>
      <c r="E870" s="28" t="str">
        <f>VLOOKUP(F870,辅助信息!A:B,2,FALSE)</f>
        <v>螺纹钢</v>
      </c>
      <c r="F870" s="28" t="s">
        <v>33</v>
      </c>
      <c r="G870" s="24">
        <v>8</v>
      </c>
      <c r="H870" s="24">
        <f>_xlfn._xlws.FILTER('[1]2025年已发货'!$E:$E,'[1]2025年已发货'!$F:$F&amp;'[1]2025年已发货'!$C:$C&amp;'[1]2025年已发货'!$G:$G&amp;'[1]2025年已发货'!$H:$H=C870&amp;F870&amp;I870&amp;J870,"未发货")</f>
        <v>8</v>
      </c>
      <c r="I870" s="28" t="str">
        <f>VLOOKUP(B870,辅助信息!E:I,3,FALSE)</f>
        <v>（五冶达州国道542项目-一工区路基一工段）四川省达州市达川区石梯火车站盖板加工点</v>
      </c>
      <c r="J870" s="28" t="str">
        <f>VLOOKUP(B870,辅助信息!E:I,4,FALSE)</f>
        <v>郑松</v>
      </c>
      <c r="K870" s="28">
        <f>VLOOKUP(J870,辅助信息!H:I,2,FALSE)</f>
        <v>13527304849</v>
      </c>
      <c r="L870" s="66"/>
      <c r="M870" s="79">
        <v>45722</v>
      </c>
      <c r="O870" s="49">
        <f ca="1" t="shared" si="28"/>
        <v>0</v>
      </c>
      <c r="P870" s="49">
        <f ca="1" t="shared" si="29"/>
        <v>228</v>
      </c>
      <c r="Q870" s="15" t="str">
        <f>VLOOKUP(B870,辅助信息!E:M,9,FALSE)</f>
        <v>ZTWM-CDGS-XS-2024-0181-五冶天府-国道542项目（二批次）</v>
      </c>
      <c r="R870" s="15"/>
    </row>
    <row r="871" hidden="1" spans="1:18">
      <c r="A871" s="66"/>
      <c r="B871" s="28" t="s">
        <v>84</v>
      </c>
      <c r="C871" s="58">
        <v>45726</v>
      </c>
      <c r="D871" s="28" t="str">
        <f>VLOOKUP(B871,辅助信息!E:K,7,FALSE)</f>
        <v>JWDDCD2024102400111</v>
      </c>
      <c r="E871" s="28" t="str">
        <f>VLOOKUP(F871,辅助信息!A:B,2,FALSE)</f>
        <v>螺纹钢</v>
      </c>
      <c r="F871" s="28" t="s">
        <v>28</v>
      </c>
      <c r="G871" s="24">
        <v>9</v>
      </c>
      <c r="H871" s="24">
        <f>_xlfn._xlws.FILTER('[1]2025年已发货'!$E:$E,'[1]2025年已发货'!$F:$F&amp;'[1]2025年已发货'!$C:$C&amp;'[1]2025年已发货'!$G:$G&amp;'[1]2025年已发货'!$H:$H=C871&amp;F871&amp;I871&amp;J871,"未发货")</f>
        <v>9</v>
      </c>
      <c r="I871" s="28" t="str">
        <f>VLOOKUP(B871,辅助信息!E:I,3,FALSE)</f>
        <v>（五冶达州国道542项目-一工区路基一工段）四川省达州市达川区石梯火车站盖板加工点</v>
      </c>
      <c r="J871" s="28" t="str">
        <f>VLOOKUP(B871,辅助信息!E:I,4,FALSE)</f>
        <v>郑松</v>
      </c>
      <c r="K871" s="28">
        <f>VLOOKUP(J871,辅助信息!H:I,2,FALSE)</f>
        <v>13527304849</v>
      </c>
      <c r="L871" s="66"/>
      <c r="M871" s="79">
        <v>45722</v>
      </c>
      <c r="O871" s="49">
        <f ca="1" t="shared" si="28"/>
        <v>0</v>
      </c>
      <c r="P871" s="49">
        <f ca="1" t="shared" si="29"/>
        <v>228</v>
      </c>
      <c r="Q871" s="15" t="str">
        <f>VLOOKUP(B871,辅助信息!E:M,9,FALSE)</f>
        <v>ZTWM-CDGS-XS-2024-0181-五冶天府-国道542项目（二批次）</v>
      </c>
      <c r="R871" s="15"/>
    </row>
    <row r="872" hidden="1" spans="1:18">
      <c r="A872" s="64"/>
      <c r="B872" s="28" t="s">
        <v>84</v>
      </c>
      <c r="C872" s="58">
        <v>45726</v>
      </c>
      <c r="D872" s="28" t="str">
        <f>VLOOKUP(B872,辅助信息!E:K,7,FALSE)</f>
        <v>JWDDCD2024102400111</v>
      </c>
      <c r="E872" s="28" t="str">
        <f>VLOOKUP(F872,辅助信息!A:B,2,FALSE)</f>
        <v>螺纹钢</v>
      </c>
      <c r="F872" s="28" t="s">
        <v>111</v>
      </c>
      <c r="G872" s="24">
        <v>7</v>
      </c>
      <c r="H872" s="24">
        <f>_xlfn._xlws.FILTER('[1]2025年已发货'!$E:$E,'[1]2025年已发货'!$F:$F&amp;'[1]2025年已发货'!$C:$C&amp;'[1]2025年已发货'!$G:$G&amp;'[1]2025年已发货'!$H:$H=C872&amp;F872&amp;I872&amp;J872,"未发货")</f>
        <v>7</v>
      </c>
      <c r="I872" s="28" t="str">
        <f>VLOOKUP(B872,辅助信息!E:I,3,FALSE)</f>
        <v>（五冶达州国道542项目-一工区路基一工段）四川省达州市达川区石梯火车站盖板加工点</v>
      </c>
      <c r="J872" s="28" t="str">
        <f>VLOOKUP(B872,辅助信息!E:I,4,FALSE)</f>
        <v>郑松</v>
      </c>
      <c r="K872" s="28">
        <f>VLOOKUP(J872,辅助信息!H:I,2,FALSE)</f>
        <v>13527304849</v>
      </c>
      <c r="L872" s="64"/>
      <c r="M872" s="79">
        <v>45722</v>
      </c>
      <c r="O872" s="49">
        <f ca="1" t="shared" si="28"/>
        <v>0</v>
      </c>
      <c r="P872" s="49">
        <f ca="1" t="shared" si="29"/>
        <v>228</v>
      </c>
      <c r="Q872" s="15" t="str">
        <f>VLOOKUP(B872,辅助信息!E:M,9,FALSE)</f>
        <v>ZTWM-CDGS-XS-2024-0181-五冶天府-国道542项目（二批次）</v>
      </c>
      <c r="R872" s="15"/>
    </row>
    <row r="873" hidden="1" spans="2:18">
      <c r="B873" s="28" t="s">
        <v>113</v>
      </c>
      <c r="C873" s="58">
        <v>45726</v>
      </c>
      <c r="D873" s="28" t="str">
        <f>VLOOKUP(B873,辅助信息!E:K,7,FALSE)</f>
        <v>JWDDCD2025051000019</v>
      </c>
      <c r="E873" s="28" t="str">
        <f>VLOOKUP(F873,辅助信息!A:B,2,FALSE)</f>
        <v>盘螺</v>
      </c>
      <c r="F873" s="28" t="s">
        <v>40</v>
      </c>
      <c r="G873" s="24">
        <v>5</v>
      </c>
      <c r="H873" s="24">
        <f>_xlfn._xlws.FILTER('[1]2025年已发货'!$E:$E,'[1]2025年已发货'!$F:$F&amp;'[1]2025年已发货'!$C:$C&amp;'[1]2025年已发货'!$G:$G&amp;'[1]2025年已发货'!$H:$H=C873&amp;F873&amp;I873&amp;J873,"未发货")</f>
        <v>5</v>
      </c>
      <c r="I873" s="28" t="str">
        <f>VLOOKUP(B873,辅助信息!E:I,3,FALSE)</f>
        <v>(五冶钢构医学科学产业园建设项目房建二部-排洪渠（五标）)四川省南充市顺庆区搬罾街道学府大道二段</v>
      </c>
      <c r="J873" s="28" t="str">
        <f>VLOOKUP(B873,辅助信息!E:I,4,FALSE)</f>
        <v>安南</v>
      </c>
      <c r="K873" s="28">
        <f>VLOOKUP(J873,辅助信息!H:I,2,FALSE)</f>
        <v>19950525030</v>
      </c>
      <c r="L873" s="65" t="str">
        <f>VLOOKUP(B873,辅助信息!E:J,6,FALSE)</f>
        <v>送货单：送货单位：南充思临新材料科技有限公司,收货单位：五冶集团川北(南充)建设有限公司,项目名称：南充医学科学产业园,送货车型13米,装货前联系收货人核实到场规格</v>
      </c>
      <c r="M873" s="79">
        <v>45722</v>
      </c>
      <c r="O873" s="49">
        <f ca="1" t="shared" si="28"/>
        <v>0</v>
      </c>
      <c r="P873" s="49">
        <f ca="1" t="shared" si="29"/>
        <v>228</v>
      </c>
      <c r="Q873" s="15" t="str">
        <f>VLOOKUP(B873,辅助信息!E:M,9,FALSE)</f>
        <v>ZTWM-CDGS-XS-2024-0248-五冶钢构-南充市医学院项目</v>
      </c>
      <c r="R873" s="15"/>
    </row>
    <row r="874" hidden="1" spans="2:18">
      <c r="B874" s="28" t="s">
        <v>113</v>
      </c>
      <c r="C874" s="58">
        <v>45726</v>
      </c>
      <c r="D874" s="28" t="str">
        <f>VLOOKUP(B874,辅助信息!E:K,7,FALSE)</f>
        <v>JWDDCD2025051000019</v>
      </c>
      <c r="E874" s="28" t="str">
        <f>VLOOKUP(F874,辅助信息!A:B,2,FALSE)</f>
        <v>螺纹钢</v>
      </c>
      <c r="F874" s="28" t="s">
        <v>27</v>
      </c>
      <c r="G874" s="24">
        <v>12</v>
      </c>
      <c r="H874" s="24">
        <f>_xlfn._xlws.FILTER('[1]2025年已发货'!$E:$E,'[1]2025年已发货'!$F:$F&amp;'[1]2025年已发货'!$C:$C&amp;'[1]2025年已发货'!$G:$G&amp;'[1]2025年已发货'!$H:$H=C874&amp;F874&amp;I874&amp;J874,"未发货")</f>
        <v>12</v>
      </c>
      <c r="I874" s="28" t="str">
        <f>VLOOKUP(B874,辅助信息!E:I,3,FALSE)</f>
        <v>(五冶钢构医学科学产业园建设项目房建二部-排洪渠（五标）)四川省南充市顺庆区搬罾街道学府大道二段</v>
      </c>
      <c r="J874" s="28" t="str">
        <f>VLOOKUP(B874,辅助信息!E:I,4,FALSE)</f>
        <v>安南</v>
      </c>
      <c r="K874" s="28">
        <f>VLOOKUP(J874,辅助信息!H:I,2,FALSE)</f>
        <v>19950525030</v>
      </c>
      <c r="L874" s="66"/>
      <c r="M874" s="79">
        <v>45722</v>
      </c>
      <c r="O874" s="49">
        <f ca="1" t="shared" si="28"/>
        <v>0</v>
      </c>
      <c r="P874" s="49">
        <f ca="1" t="shared" si="29"/>
        <v>228</v>
      </c>
      <c r="Q874" s="15" t="str">
        <f>VLOOKUP(B874,辅助信息!E:M,9,FALSE)</f>
        <v>ZTWM-CDGS-XS-2024-0248-五冶钢构-南充市医学院项目</v>
      </c>
      <c r="R874" s="15"/>
    </row>
    <row r="875" hidden="1" spans="2:18">
      <c r="B875" s="28" t="s">
        <v>113</v>
      </c>
      <c r="C875" s="58">
        <v>45726</v>
      </c>
      <c r="D875" s="28" t="str">
        <f>VLOOKUP(B875,辅助信息!E:K,7,FALSE)</f>
        <v>JWDDCD2025051000019</v>
      </c>
      <c r="E875" s="28" t="str">
        <f>VLOOKUP(F875,辅助信息!A:B,2,FALSE)</f>
        <v>螺纹钢</v>
      </c>
      <c r="F875" s="28" t="s">
        <v>18</v>
      </c>
      <c r="G875" s="24">
        <v>18</v>
      </c>
      <c r="H875" s="24">
        <f>_xlfn._xlws.FILTER('[1]2025年已发货'!$E:$E,'[1]2025年已发货'!$F:$F&amp;'[1]2025年已发货'!$C:$C&amp;'[1]2025年已发货'!$G:$G&amp;'[1]2025年已发货'!$H:$H=C875&amp;F875&amp;I875&amp;J875,"未发货")</f>
        <v>18</v>
      </c>
      <c r="I875" s="28" t="str">
        <f>VLOOKUP(B875,辅助信息!E:I,3,FALSE)</f>
        <v>(五冶钢构医学科学产业园建设项目房建二部-排洪渠（五标）)四川省南充市顺庆区搬罾街道学府大道二段</v>
      </c>
      <c r="J875" s="28" t="str">
        <f>VLOOKUP(B875,辅助信息!E:I,4,FALSE)</f>
        <v>安南</v>
      </c>
      <c r="K875" s="28">
        <f>VLOOKUP(J875,辅助信息!H:I,2,FALSE)</f>
        <v>19950525030</v>
      </c>
      <c r="L875" s="64"/>
      <c r="M875" s="79">
        <v>45722</v>
      </c>
      <c r="O875" s="49">
        <f ca="1" t="shared" si="28"/>
        <v>0</v>
      </c>
      <c r="P875" s="49">
        <f ca="1" t="shared" si="29"/>
        <v>228</v>
      </c>
      <c r="Q875" s="15" t="str">
        <f>VLOOKUP(B875,辅助信息!E:M,9,FALSE)</f>
        <v>ZTWM-CDGS-XS-2024-0248-五冶钢构-南充市医学院项目</v>
      </c>
      <c r="R875" s="15"/>
    </row>
    <row r="876" hidden="1" spans="2:18">
      <c r="B876" s="28" t="s">
        <v>39</v>
      </c>
      <c r="C876" s="58">
        <v>45726</v>
      </c>
      <c r="D876" s="28" t="str">
        <f>VLOOKUP(B876,辅助信息!E:K,7,FALSE)</f>
        <v>JWDDCD2024101600090</v>
      </c>
      <c r="E876" s="28" t="str">
        <f>VLOOKUP(F876,辅助信息!A:B,2,FALSE)</f>
        <v>盘螺</v>
      </c>
      <c r="F876" s="28" t="s">
        <v>49</v>
      </c>
      <c r="G876" s="24">
        <v>6</v>
      </c>
      <c r="H876" s="24">
        <f>_xlfn._xlws.FILTER('[1]2025年已发货'!$E:$E,'[1]2025年已发货'!$F:$F&amp;'[1]2025年已发货'!$C:$C&amp;'[1]2025年已发货'!$G:$G&amp;'[1]2025年已发货'!$H:$H=C876&amp;F876&amp;I876&amp;J876,"未发货")</f>
        <v>6</v>
      </c>
      <c r="I876" s="28" t="str">
        <f>VLOOKUP(B876,辅助信息!E:I,3,FALSE)</f>
        <v>（达州市公共卫生临床医疗中心项目-一标-2号制作房）达州市通川区西外复兴镇公共卫生临床医疗中心项目</v>
      </c>
      <c r="J876" s="28" t="str">
        <f>VLOOKUP(B876,辅助信息!E:I,4,FALSE)</f>
        <v>潘建发</v>
      </c>
      <c r="K876" s="28">
        <f>VLOOKUP(J876,辅助信息!H:I,2,FALSE)</f>
        <v>13658059919</v>
      </c>
      <c r="L876" s="65" t="str">
        <f>VLOOKUP(B876,辅助信息!E:J,6,FALSE)</f>
        <v>提前联系到场规格,一天到场车辆不低于2车</v>
      </c>
      <c r="M876" s="79">
        <v>45724</v>
      </c>
      <c r="O876" s="49">
        <f ca="1" t="shared" si="28"/>
        <v>0</v>
      </c>
      <c r="P876" s="49">
        <f ca="1" t="shared" si="29"/>
        <v>226</v>
      </c>
      <c r="Q876" s="15" t="str">
        <f>VLOOKUP(B876,辅助信息!E:M,9,FALSE)</f>
        <v>ZTWM-CDGS-XS-2024-0205-五冶钢构-达州市通川区西外复兴镇及临近片区建设项目</v>
      </c>
      <c r="R876" s="15"/>
    </row>
    <row r="877" hidden="1" spans="2:18">
      <c r="B877" s="28" t="s">
        <v>39</v>
      </c>
      <c r="C877" s="58">
        <v>45726</v>
      </c>
      <c r="D877" s="28" t="str">
        <f>VLOOKUP(B877,辅助信息!E:K,7,FALSE)</f>
        <v>JWDDCD2024101600090</v>
      </c>
      <c r="E877" s="28" t="str">
        <f>VLOOKUP(F877,辅助信息!A:B,2,FALSE)</f>
        <v>盘螺</v>
      </c>
      <c r="F877" s="28" t="s">
        <v>40</v>
      </c>
      <c r="G877" s="24">
        <v>6</v>
      </c>
      <c r="H877" s="24" t="str">
        <f>_xlfn._xlws.FILTER('[1]2025年已发货'!$E:$E,'[1]2025年已发货'!$F:$F&amp;'[1]2025年已发货'!$C:$C&amp;'[1]2025年已发货'!$G:$G&amp;'[1]2025年已发货'!$H:$H=C877&amp;F877&amp;I877&amp;J877,"未发货")</f>
        <v>未发货</v>
      </c>
      <c r="I877" s="28" t="str">
        <f>VLOOKUP(B877,辅助信息!E:I,3,FALSE)</f>
        <v>（达州市公共卫生临床医疗中心项目-一标-2号制作房）达州市通川区西外复兴镇公共卫生临床医疗中心项目</v>
      </c>
      <c r="J877" s="28" t="str">
        <f>VLOOKUP(B877,辅助信息!E:I,4,FALSE)</f>
        <v>潘建发</v>
      </c>
      <c r="K877" s="28">
        <f>VLOOKUP(J877,辅助信息!H:I,2,FALSE)</f>
        <v>13658059919</v>
      </c>
      <c r="L877" s="66"/>
      <c r="M877" s="79">
        <v>45724</v>
      </c>
      <c r="O877" s="49">
        <f ca="1" t="shared" si="28"/>
        <v>0</v>
      </c>
      <c r="P877" s="49">
        <f ca="1" t="shared" si="29"/>
        <v>226</v>
      </c>
      <c r="Q877" s="15" t="str">
        <f>VLOOKUP(B877,辅助信息!E:M,9,FALSE)</f>
        <v>ZTWM-CDGS-XS-2024-0205-五冶钢构-达州市通川区西外复兴镇及临近片区建设项目</v>
      </c>
      <c r="R877" s="15"/>
    </row>
    <row r="878" hidden="1" spans="2:18">
      <c r="B878" s="28" t="s">
        <v>39</v>
      </c>
      <c r="C878" s="58">
        <v>45726</v>
      </c>
      <c r="D878" s="28" t="str">
        <f>VLOOKUP(B878,辅助信息!E:K,7,FALSE)</f>
        <v>JWDDCD2024101600090</v>
      </c>
      <c r="E878" s="28" t="str">
        <f>VLOOKUP(F878,辅助信息!A:B,2,FALSE)</f>
        <v>螺纹钢</v>
      </c>
      <c r="F878" s="28" t="s">
        <v>27</v>
      </c>
      <c r="G878" s="24">
        <v>25</v>
      </c>
      <c r="H878" s="24">
        <f>_xlfn._xlws.FILTER('[1]2025年已发货'!$E:$E,'[1]2025年已发货'!$F:$F&amp;'[1]2025年已发货'!$C:$C&amp;'[1]2025年已发货'!$G:$G&amp;'[1]2025年已发货'!$H:$H=C878&amp;F878&amp;I878&amp;J878,"未发货")</f>
        <v>22</v>
      </c>
      <c r="I878" s="28" t="str">
        <f>VLOOKUP(B878,辅助信息!E:I,3,FALSE)</f>
        <v>（达州市公共卫生临床医疗中心项目-一标-2号制作房）达州市通川区西外复兴镇公共卫生临床医疗中心项目</v>
      </c>
      <c r="J878" s="28" t="str">
        <f>VLOOKUP(B878,辅助信息!E:I,4,FALSE)</f>
        <v>潘建发</v>
      </c>
      <c r="K878" s="28">
        <f>VLOOKUP(J878,辅助信息!H:I,2,FALSE)</f>
        <v>13658059919</v>
      </c>
      <c r="L878" s="66"/>
      <c r="M878" s="79">
        <v>45724</v>
      </c>
      <c r="O878" s="49">
        <f ca="1" t="shared" si="28"/>
        <v>0</v>
      </c>
      <c r="P878" s="49">
        <f ca="1" t="shared" si="29"/>
        <v>226</v>
      </c>
      <c r="Q878" s="15" t="str">
        <f>VLOOKUP(B878,辅助信息!E:M,9,FALSE)</f>
        <v>ZTWM-CDGS-XS-2024-0205-五冶钢构-达州市通川区西外复兴镇及临近片区建设项目</v>
      </c>
      <c r="R878" s="15"/>
    </row>
    <row r="879" hidden="1" spans="2:18">
      <c r="B879" s="28" t="s">
        <v>39</v>
      </c>
      <c r="C879" s="58">
        <v>45726</v>
      </c>
      <c r="D879" s="28" t="str">
        <f>VLOOKUP(B879,辅助信息!E:K,7,FALSE)</f>
        <v>JWDDCD2024101600090</v>
      </c>
      <c r="E879" s="28" t="str">
        <f>VLOOKUP(F879,辅助信息!A:B,2,FALSE)</f>
        <v>螺纹钢</v>
      </c>
      <c r="F879" s="28" t="s">
        <v>19</v>
      </c>
      <c r="G879" s="24">
        <v>7</v>
      </c>
      <c r="H879" s="24">
        <f>_xlfn._xlws.FILTER('[1]2025年已发货'!$E:$E,'[1]2025年已发货'!$F:$F&amp;'[1]2025年已发货'!$C:$C&amp;'[1]2025年已发货'!$G:$G&amp;'[1]2025年已发货'!$H:$H=C879&amp;F879&amp;I879&amp;J879,"未发货")</f>
        <v>7</v>
      </c>
      <c r="I879" s="28" t="str">
        <f>VLOOKUP(B879,辅助信息!E:I,3,FALSE)</f>
        <v>（达州市公共卫生临床医疗中心项目-一标-2号制作房）达州市通川区西外复兴镇公共卫生临床医疗中心项目</v>
      </c>
      <c r="J879" s="28" t="str">
        <f>VLOOKUP(B879,辅助信息!E:I,4,FALSE)</f>
        <v>潘建发</v>
      </c>
      <c r="K879" s="28">
        <f>VLOOKUP(J879,辅助信息!H:I,2,FALSE)</f>
        <v>13658059919</v>
      </c>
      <c r="L879" s="64"/>
      <c r="M879" s="79">
        <v>45724</v>
      </c>
      <c r="O879" s="49">
        <f ca="1" t="shared" si="28"/>
        <v>0</v>
      </c>
      <c r="P879" s="49">
        <f ca="1" t="shared" si="29"/>
        <v>226</v>
      </c>
      <c r="Q879" s="15" t="str">
        <f>VLOOKUP(B879,辅助信息!E:M,9,FALSE)</f>
        <v>ZTWM-CDGS-XS-2024-0205-五冶钢构-达州市通川区西外复兴镇及临近片区建设项目</v>
      </c>
      <c r="R879" s="15"/>
    </row>
    <row r="880" ht="56.25" hidden="1" customHeight="1" spans="2:18">
      <c r="B880" s="28" t="s">
        <v>29</v>
      </c>
      <c r="C880" s="58">
        <v>45726</v>
      </c>
      <c r="D880" s="28" t="str">
        <f>VLOOKUP(B880,辅助信息!E:K,7,FALSE)</f>
        <v>JWDDCD2024102400111</v>
      </c>
      <c r="E880" s="28" t="str">
        <f>VLOOKUP(F880,辅助信息!A:B,2,FALSE)</f>
        <v>螺纹钢</v>
      </c>
      <c r="F880" s="28" t="s">
        <v>28</v>
      </c>
      <c r="G880" s="24">
        <v>70</v>
      </c>
      <c r="H880" s="24" t="str">
        <f>_xlfn._xlws.FILTER('[1]2025年已发货'!$E:$E,'[1]2025年已发货'!$F:$F&amp;'[1]2025年已发货'!$C:$C&amp;'[1]2025年已发货'!$G:$G&amp;'[1]2025年已发货'!$H:$H=C880&amp;F880&amp;I880&amp;J880,"未发货")</f>
        <v>未发货</v>
      </c>
      <c r="I880" s="28" t="str">
        <f>VLOOKUP(B880,辅助信息!E:I,3,FALSE)</f>
        <v>（五冶达州国道542项目-二工区黄家湾隧道工段）四川省达州市达川区赵固镇黄家坡</v>
      </c>
      <c r="J880" s="28" t="str">
        <f>VLOOKUP(B880,辅助信息!E:I,4,FALSE)</f>
        <v>罗永方</v>
      </c>
      <c r="K880" s="28">
        <f>VLOOKUP(J880,辅助信息!H:I,2,FALSE)</f>
        <v>13551450899</v>
      </c>
      <c r="L880" s="65" t="str">
        <f>VLOOKUP(B880,辅助信息!E:J,6,FALSE)</f>
        <v>五冶建设送货单,4份材质书,送货车型9.6米,装货前联系收货人核实到场规格,没提前告知进场规格现场不给予接收</v>
      </c>
      <c r="M880" s="79">
        <v>45726</v>
      </c>
      <c r="O880" s="49">
        <f ca="1" t="shared" si="28"/>
        <v>0</v>
      </c>
      <c r="P880" s="49">
        <f ca="1" t="shared" si="29"/>
        <v>224</v>
      </c>
      <c r="Q880" s="15" t="str">
        <f>VLOOKUP(B880,辅助信息!E:M,9,FALSE)</f>
        <v>ZTWM-CDGS-XS-2024-0181-五冶天府-国道542项目（二批次）</v>
      </c>
      <c r="R880" s="15"/>
    </row>
    <row r="881" hidden="1" spans="2:18">
      <c r="B881" s="28" t="s">
        <v>54</v>
      </c>
      <c r="C881" s="58">
        <v>45726</v>
      </c>
      <c r="D881" s="28" t="str">
        <f>VLOOKUP(B881,辅助信息!E:K,7,FALSE)</f>
        <v>JWDDCD2024102400111</v>
      </c>
      <c r="E881" s="28" t="str">
        <f>VLOOKUP(F881,辅助信息!A:B,2,FALSE)</f>
        <v>螺纹钢</v>
      </c>
      <c r="F881" s="28" t="s">
        <v>32</v>
      </c>
      <c r="G881" s="24">
        <f>46-27</f>
        <v>19</v>
      </c>
      <c r="H881" s="24" t="str">
        <f>_xlfn._xlws.FILTER('[1]2025年已发货'!$E:$E,'[1]2025年已发货'!$F:$F&amp;'[1]2025年已发货'!$C:$C&amp;'[1]2025年已发货'!$G:$G&amp;'[1]2025年已发货'!$H:$H=C881&amp;F881&amp;I881&amp;J881,"未发货")</f>
        <v>未发货</v>
      </c>
      <c r="I881" s="28" t="str">
        <f>VLOOKUP(B881,辅助信息!E:I,3,FALSE)</f>
        <v>（五冶达州国道542项目-二工区巴河特大桥工段-5号墩）四川省达州市达川区石梯镇固家村村民委员会</v>
      </c>
      <c r="J881" s="28" t="str">
        <f>VLOOKUP(B881,辅助信息!E:I,4,FALSE)</f>
        <v>谭福中</v>
      </c>
      <c r="K881" s="28">
        <f>VLOOKUP(J881,辅助信息!H:I,2,FALSE)</f>
        <v>15828538619</v>
      </c>
      <c r="L881" s="65" t="str">
        <f>VLOOKUP(B881,辅助信息!E:J,6,FALSE)</f>
        <v>五冶建设送货单,4份材质书,送货车型13米,装货前联系收货人核实到场规格,没提前告知进场规格现场不给予接收</v>
      </c>
      <c r="M881" s="79">
        <v>45728</v>
      </c>
      <c r="O881" s="49">
        <f ca="1" t="shared" si="28"/>
        <v>0</v>
      </c>
      <c r="P881" s="49">
        <f ca="1" t="shared" si="29"/>
        <v>222</v>
      </c>
      <c r="Q881" s="15" t="str">
        <f>VLOOKUP(B881,辅助信息!E:M,9,FALSE)</f>
        <v>ZTWM-CDGS-XS-2024-0181-五冶天府-国道542项目（二批次）</v>
      </c>
      <c r="R881" s="15"/>
    </row>
    <row r="882" hidden="1" spans="2:18">
      <c r="B882" s="28" t="s">
        <v>54</v>
      </c>
      <c r="C882" s="58">
        <v>45726</v>
      </c>
      <c r="D882" s="28" t="str">
        <f>VLOOKUP(B882,辅助信息!E:K,7,FALSE)</f>
        <v>JWDDCD2024102400111</v>
      </c>
      <c r="E882" s="28" t="str">
        <f>VLOOKUP(F882,辅助信息!A:B,2,FALSE)</f>
        <v>螺纹钢</v>
      </c>
      <c r="F882" s="28" t="s">
        <v>52</v>
      </c>
      <c r="G882" s="24">
        <v>2</v>
      </c>
      <c r="H882" s="24" t="str">
        <f>_xlfn._xlws.FILTER('[1]2025年已发货'!$E:$E,'[1]2025年已发货'!$F:$F&amp;'[1]2025年已发货'!$C:$C&amp;'[1]2025年已发货'!$G:$G&amp;'[1]2025年已发货'!$H:$H=C882&amp;F882&amp;I882&amp;J882,"未发货")</f>
        <v>未发货</v>
      </c>
      <c r="I882" s="28" t="str">
        <f>VLOOKUP(B882,辅助信息!E:I,3,FALSE)</f>
        <v>（五冶达州国道542项目-二工区巴河特大桥工段-5号墩）四川省达州市达川区石梯镇固家村村民委员会</v>
      </c>
      <c r="J882" s="28" t="str">
        <f>VLOOKUP(B882,辅助信息!E:I,4,FALSE)</f>
        <v>谭福中</v>
      </c>
      <c r="K882" s="28">
        <f>VLOOKUP(J882,辅助信息!H:I,2,FALSE)</f>
        <v>15828538619</v>
      </c>
      <c r="L882" s="64"/>
      <c r="M882" s="79">
        <v>45728</v>
      </c>
      <c r="O882" s="49">
        <f ca="1" t="shared" si="28"/>
        <v>0</v>
      </c>
      <c r="P882" s="49">
        <f ca="1" t="shared" si="29"/>
        <v>222</v>
      </c>
      <c r="Q882" s="15" t="str">
        <f>VLOOKUP(B882,辅助信息!E:M,9,FALSE)</f>
        <v>ZTWM-CDGS-XS-2024-0181-五冶天府-国道542项目（二批次）</v>
      </c>
      <c r="R882" s="15"/>
    </row>
    <row r="883" hidden="1" spans="2:18">
      <c r="B883" s="28" t="s">
        <v>47</v>
      </c>
      <c r="C883" s="58">
        <v>45726</v>
      </c>
      <c r="D883" s="28" t="str">
        <f>VLOOKUP(B883,辅助信息!E:K,7,FALSE)</f>
        <v>JWDDCD2025052800131</v>
      </c>
      <c r="E883" s="28" t="str">
        <f>VLOOKUP(F883,辅助信息!A:B,2,FALSE)</f>
        <v>盘螺</v>
      </c>
      <c r="F883" s="28" t="s">
        <v>40</v>
      </c>
      <c r="G883" s="24">
        <v>17</v>
      </c>
      <c r="H883" s="24">
        <f>_xlfn._xlws.FILTER('[1]2025年已发货'!$E:$E,'[1]2025年已发货'!$F:$F&amp;'[1]2025年已发货'!$C:$C&amp;'[1]2025年已发货'!$G:$G&amp;'[1]2025年已发货'!$H:$H=C883&amp;F883&amp;I883&amp;J883,"未发货")</f>
        <v>17</v>
      </c>
      <c r="I883" s="28" t="str">
        <f>VLOOKUP(B883,辅助信息!E:I,3,FALSE)</f>
        <v>（商投建工达州中医药科技园-1工区）达州市通川区达州中医药职业学院犀牛大道北段</v>
      </c>
      <c r="J883" s="28" t="str">
        <f>VLOOKUP(B883,辅助信息!E:I,4,FALSE)</f>
        <v>程黄刚</v>
      </c>
      <c r="K883" s="28">
        <f>VLOOKUP(J883,辅助信息!H:I,2,FALSE)</f>
        <v>15108211617</v>
      </c>
      <c r="L883" s="65" t="str">
        <f>VLOOKUP(B884,辅助信息!E:J,6,FALSE)</f>
        <v>控制炉批号！多了现场不收！,优先安排达钢,提前联系到场规格及数量</v>
      </c>
      <c r="M883" s="79">
        <v>45726</v>
      </c>
      <c r="O883" s="49">
        <f ca="1" t="shared" si="28"/>
        <v>0</v>
      </c>
      <c r="P883" s="49">
        <f ca="1" t="shared" si="29"/>
        <v>224</v>
      </c>
      <c r="Q883" s="15" t="str">
        <f>VLOOKUP(B883,辅助信息!E:M,9,FALSE)</f>
        <v>ZTWM-CDGS-XS-2024-0134-商投建工达州中医药科技成果示范园项目</v>
      </c>
      <c r="R883" s="15"/>
    </row>
    <row r="884" hidden="1" spans="2:18">
      <c r="B884" s="28" t="s">
        <v>47</v>
      </c>
      <c r="C884" s="58">
        <v>45726</v>
      </c>
      <c r="D884" s="28" t="str">
        <f>VLOOKUP(B884,辅助信息!E:K,7,FALSE)</f>
        <v>JWDDCD2025052800131</v>
      </c>
      <c r="E884" s="28" t="str">
        <f>VLOOKUP(F884,辅助信息!A:B,2,FALSE)</f>
        <v>螺纹钢</v>
      </c>
      <c r="F884" s="28" t="s">
        <v>19</v>
      </c>
      <c r="G884" s="24">
        <v>6</v>
      </c>
      <c r="H884" s="24">
        <f>_xlfn._xlws.FILTER('[1]2025年已发货'!$E:$E,'[1]2025年已发货'!$F:$F&amp;'[1]2025年已发货'!$C:$C&amp;'[1]2025年已发货'!$G:$G&amp;'[1]2025年已发货'!$H:$H=C884&amp;F884&amp;I884&amp;J884,"未发货")</f>
        <v>6</v>
      </c>
      <c r="I884" s="28" t="str">
        <f>VLOOKUP(B884,辅助信息!E:I,3,FALSE)</f>
        <v>（商投建工达州中医药科技园-1工区）达州市通川区达州中医药职业学院犀牛大道北段</v>
      </c>
      <c r="J884" s="28" t="str">
        <f>VLOOKUP(B884,辅助信息!E:I,4,FALSE)</f>
        <v>程黄刚</v>
      </c>
      <c r="K884" s="28">
        <f>VLOOKUP(J884,辅助信息!H:I,2,FALSE)</f>
        <v>15108211617</v>
      </c>
      <c r="L884" s="66"/>
      <c r="M884" s="79">
        <v>45726</v>
      </c>
      <c r="O884" s="49">
        <f ca="1" t="shared" si="28"/>
        <v>0</v>
      </c>
      <c r="P884" s="49">
        <f ca="1" t="shared" si="29"/>
        <v>224</v>
      </c>
      <c r="Q884" s="15" t="str">
        <f>VLOOKUP(B884,辅助信息!E:M,9,FALSE)</f>
        <v>ZTWM-CDGS-XS-2024-0134-商投建工达州中医药科技成果示范园项目</v>
      </c>
      <c r="R884" s="15"/>
    </row>
    <row r="885" hidden="1" spans="2:18">
      <c r="B885" s="28" t="s">
        <v>47</v>
      </c>
      <c r="C885" s="58">
        <v>45726</v>
      </c>
      <c r="D885" s="28" t="str">
        <f>VLOOKUP(B885,辅助信息!E:K,7,FALSE)</f>
        <v>JWDDCD2025052800131</v>
      </c>
      <c r="E885" s="28" t="str">
        <f>VLOOKUP(F885,辅助信息!A:B,2,FALSE)</f>
        <v>螺纹钢</v>
      </c>
      <c r="F885" s="28" t="s">
        <v>33</v>
      </c>
      <c r="G885" s="24">
        <v>35</v>
      </c>
      <c r="H885" s="24">
        <f>_xlfn._xlws.FILTER('[1]2025年已发货'!$E:$E,'[1]2025年已发货'!$F:$F&amp;'[1]2025年已发货'!$C:$C&amp;'[1]2025年已发货'!$G:$G&amp;'[1]2025年已发货'!$H:$H=C885&amp;F885&amp;I885&amp;J885,"未发货")</f>
        <v>35</v>
      </c>
      <c r="I885" s="28" t="str">
        <f>VLOOKUP(B885,辅助信息!E:I,3,FALSE)</f>
        <v>（商投建工达州中医药科技园-1工区）达州市通川区达州中医药职业学院犀牛大道北段</v>
      </c>
      <c r="J885" s="28" t="str">
        <f>VLOOKUP(B885,辅助信息!E:I,4,FALSE)</f>
        <v>程黄刚</v>
      </c>
      <c r="K885" s="28">
        <f>VLOOKUP(J885,辅助信息!H:I,2,FALSE)</f>
        <v>15108211617</v>
      </c>
      <c r="L885" s="66"/>
      <c r="M885" s="79">
        <v>45726</v>
      </c>
      <c r="O885" s="49">
        <f ca="1" t="shared" si="28"/>
        <v>0</v>
      </c>
      <c r="P885" s="49">
        <f ca="1" t="shared" si="29"/>
        <v>224</v>
      </c>
      <c r="Q885" s="15" t="str">
        <f>VLOOKUP(B885,辅助信息!E:M,9,FALSE)</f>
        <v>ZTWM-CDGS-XS-2024-0134-商投建工达州中医药科技成果示范园项目</v>
      </c>
      <c r="R885" s="15"/>
    </row>
    <row r="886" hidden="1" spans="2:18">
      <c r="B886" s="28" t="s">
        <v>47</v>
      </c>
      <c r="C886" s="58">
        <v>45726</v>
      </c>
      <c r="D886" s="28" t="str">
        <f>VLOOKUP(B886,辅助信息!E:K,7,FALSE)</f>
        <v>JWDDCD2025052800131</v>
      </c>
      <c r="E886" s="28" t="str">
        <f>VLOOKUP(F886,辅助信息!A:B,2,FALSE)</f>
        <v>螺纹钢</v>
      </c>
      <c r="F886" s="28" t="s">
        <v>18</v>
      </c>
      <c r="G886" s="24">
        <v>77</v>
      </c>
      <c r="H886" s="24">
        <f>_xlfn._xlws.FILTER('[1]2025年已发货'!$E:$E,'[1]2025年已发货'!$F:$F&amp;'[1]2025年已发货'!$C:$C&amp;'[1]2025年已发货'!$G:$G&amp;'[1]2025年已发货'!$H:$H=C886&amp;F886&amp;I886&amp;J886,"未发货")</f>
        <v>82</v>
      </c>
      <c r="I886" s="28" t="str">
        <f>VLOOKUP(B886,辅助信息!E:I,3,FALSE)</f>
        <v>（商投建工达州中医药科技园-1工区）达州市通川区达州中医药职业学院犀牛大道北段</v>
      </c>
      <c r="J886" s="28" t="str">
        <f>VLOOKUP(B886,辅助信息!E:I,4,FALSE)</f>
        <v>程黄刚</v>
      </c>
      <c r="K886" s="28">
        <f>VLOOKUP(J886,辅助信息!H:I,2,FALSE)</f>
        <v>15108211617</v>
      </c>
      <c r="L886" s="64"/>
      <c r="M886" s="79">
        <v>45726</v>
      </c>
      <c r="O886" s="49">
        <f ca="1" t="shared" si="28"/>
        <v>0</v>
      </c>
      <c r="P886" s="49">
        <f ca="1" t="shared" si="29"/>
        <v>224</v>
      </c>
      <c r="Q886" s="15" t="str">
        <f>VLOOKUP(B886,辅助信息!E:M,9,FALSE)</f>
        <v>ZTWM-CDGS-XS-2024-0134-商投建工达州中医药科技成果示范园项目</v>
      </c>
      <c r="R886" s="15"/>
    </row>
    <row r="887" hidden="1" spans="2:18">
      <c r="B887" s="28" t="s">
        <v>20</v>
      </c>
      <c r="C887" s="58">
        <v>45726</v>
      </c>
      <c r="D887" s="28" t="str">
        <f>VLOOKUP(B887,辅助信息!E:K,7,FALSE)</f>
        <v>JWDDCD2025051000019</v>
      </c>
      <c r="E887" s="28" t="str">
        <f>VLOOKUP(F887,辅助信息!A:B,2,FALSE)</f>
        <v>盘螺</v>
      </c>
      <c r="F887" s="28" t="s">
        <v>49</v>
      </c>
      <c r="G887" s="24">
        <v>8</v>
      </c>
      <c r="H887" s="24" t="str">
        <f>_xlfn._xlws.FILTER('[1]2025年已发货'!$E:$E,'[1]2025年已发货'!$F:$F&amp;'[1]2025年已发货'!$C:$C&amp;'[1]2025年已发货'!$G:$G&amp;'[1]2025年已发货'!$H:$H=C887&amp;F887&amp;I887&amp;J887,"未发货")</f>
        <v>未发货</v>
      </c>
      <c r="I887" s="28" t="str">
        <f>VLOOKUP(B887,辅助信息!E:I,3,FALSE)</f>
        <v>(五冶钢构医学科学产业园建设项目房建三部-一标（7-2）)四川省南充市顺庆区搬罾街道学府大道二段</v>
      </c>
      <c r="J887" s="28" t="str">
        <f>VLOOKUP(B887,辅助信息!E:I,4,FALSE)</f>
        <v>郑林</v>
      </c>
      <c r="K887" s="28">
        <f>VLOOKUP(J887,辅助信息!H:I,2,FALSE)</f>
        <v>18349955455</v>
      </c>
      <c r="L887" s="65" t="str">
        <f>VLOOKUP(B888,辅助信息!E:J,6,FALSE)</f>
        <v>送货单：送货单位：南充思临新材料科技有限公司,收货单位：五冶集团川北(南充)建设有限公司,项目名称：南充医学科学产业园,送货车型13米,装货前联系收货人核实到场规格</v>
      </c>
      <c r="M887" s="79">
        <v>45727</v>
      </c>
      <c r="O887" s="49">
        <f ca="1" t="shared" si="28"/>
        <v>0</v>
      </c>
      <c r="P887" s="49">
        <f ca="1" t="shared" si="29"/>
        <v>223</v>
      </c>
      <c r="Q887" s="15" t="str">
        <f>VLOOKUP(B887,辅助信息!E:M,9,FALSE)</f>
        <v>ZTWM-CDGS-XS-2024-0248-五冶钢构-南充市医学院项目</v>
      </c>
      <c r="R887" s="15"/>
    </row>
    <row r="888" hidden="1" spans="2:18">
      <c r="B888" s="28" t="s">
        <v>20</v>
      </c>
      <c r="C888" s="58">
        <v>45726</v>
      </c>
      <c r="D888" s="28" t="str">
        <f>VLOOKUP(B888,辅助信息!E:K,7,FALSE)</f>
        <v>JWDDCD2025051000019</v>
      </c>
      <c r="E888" s="28" t="str">
        <f>VLOOKUP(F888,辅助信息!A:B,2,FALSE)</f>
        <v>盘螺</v>
      </c>
      <c r="F888" s="28" t="s">
        <v>40</v>
      </c>
      <c r="G888" s="24">
        <v>4</v>
      </c>
      <c r="H888" s="24" t="str">
        <f>_xlfn._xlws.FILTER('[1]2025年已发货'!$E:$E,'[1]2025年已发货'!$F:$F&amp;'[1]2025年已发货'!$C:$C&amp;'[1]2025年已发货'!$G:$G&amp;'[1]2025年已发货'!$H:$H=C888&amp;F888&amp;I888&amp;J888,"未发货")</f>
        <v>未发货</v>
      </c>
      <c r="I888" s="28" t="str">
        <f>VLOOKUP(B888,辅助信息!E:I,3,FALSE)</f>
        <v>(五冶钢构医学科学产业园建设项目房建三部-一标（7-2）)四川省南充市顺庆区搬罾街道学府大道二段</v>
      </c>
      <c r="J888" s="28" t="str">
        <f>VLOOKUP(B888,辅助信息!E:I,4,FALSE)</f>
        <v>郑林</v>
      </c>
      <c r="K888" s="28">
        <f>VLOOKUP(J888,辅助信息!H:I,2,FALSE)</f>
        <v>18349955455</v>
      </c>
      <c r="L888" s="66"/>
      <c r="M888" s="79">
        <v>45727</v>
      </c>
      <c r="O888" s="49">
        <f ca="1" t="shared" si="28"/>
        <v>0</v>
      </c>
      <c r="P888" s="49">
        <f ca="1" t="shared" si="29"/>
        <v>223</v>
      </c>
      <c r="Q888" s="15" t="str">
        <f>VLOOKUP(B888,辅助信息!E:M,9,FALSE)</f>
        <v>ZTWM-CDGS-XS-2024-0248-五冶钢构-南充市医学院项目</v>
      </c>
      <c r="R888" s="15"/>
    </row>
    <row r="889" hidden="1" spans="2:18">
      <c r="B889" s="28" t="s">
        <v>20</v>
      </c>
      <c r="C889" s="58">
        <v>45726</v>
      </c>
      <c r="D889" s="28" t="str">
        <f>VLOOKUP(B889,辅助信息!E:K,7,FALSE)</f>
        <v>JWDDCD2025051000019</v>
      </c>
      <c r="E889" s="28" t="str">
        <f>VLOOKUP(F889,辅助信息!A:B,2,FALSE)</f>
        <v>盘螺</v>
      </c>
      <c r="F889" s="28" t="s">
        <v>41</v>
      </c>
      <c r="G889" s="24">
        <v>6</v>
      </c>
      <c r="H889" s="24" t="str">
        <f>_xlfn._xlws.FILTER('[1]2025年已发货'!$E:$E,'[1]2025年已发货'!$F:$F&amp;'[1]2025年已发货'!$C:$C&amp;'[1]2025年已发货'!$G:$G&amp;'[1]2025年已发货'!$H:$H=C889&amp;F889&amp;I889&amp;J889,"未发货")</f>
        <v>未发货</v>
      </c>
      <c r="I889" s="28" t="str">
        <f>VLOOKUP(B889,辅助信息!E:I,3,FALSE)</f>
        <v>(五冶钢构医学科学产业园建设项目房建三部-一标（7-2）)四川省南充市顺庆区搬罾街道学府大道二段</v>
      </c>
      <c r="J889" s="28" t="str">
        <f>VLOOKUP(B889,辅助信息!E:I,4,FALSE)</f>
        <v>郑林</v>
      </c>
      <c r="K889" s="28">
        <f>VLOOKUP(J889,辅助信息!H:I,2,FALSE)</f>
        <v>18349955455</v>
      </c>
      <c r="L889" s="66"/>
      <c r="M889" s="79">
        <v>45727</v>
      </c>
      <c r="O889" s="49">
        <f ca="1" t="shared" si="28"/>
        <v>0</v>
      </c>
      <c r="P889" s="49">
        <f ca="1" t="shared" si="29"/>
        <v>223</v>
      </c>
      <c r="Q889" s="15" t="str">
        <f>VLOOKUP(B889,辅助信息!E:M,9,FALSE)</f>
        <v>ZTWM-CDGS-XS-2024-0248-五冶钢构-南充市医学院项目</v>
      </c>
      <c r="R889" s="15"/>
    </row>
    <row r="890" hidden="1" spans="2:18">
      <c r="B890" s="28" t="s">
        <v>20</v>
      </c>
      <c r="C890" s="58">
        <v>45726</v>
      </c>
      <c r="D890" s="28" t="str">
        <f>VLOOKUP(B890,辅助信息!E:K,7,FALSE)</f>
        <v>JWDDCD2025051000019</v>
      </c>
      <c r="E890" s="28" t="str">
        <f>VLOOKUP(F890,辅助信息!A:B,2,FALSE)</f>
        <v>盘螺</v>
      </c>
      <c r="F890" s="28" t="s">
        <v>26</v>
      </c>
      <c r="G890" s="24">
        <v>9</v>
      </c>
      <c r="H890" s="24" t="str">
        <f>_xlfn._xlws.FILTER('[1]2025年已发货'!$E:$E,'[1]2025年已发货'!$F:$F&amp;'[1]2025年已发货'!$C:$C&amp;'[1]2025年已发货'!$G:$G&amp;'[1]2025年已发货'!$H:$H=C890&amp;F890&amp;I890&amp;J890,"未发货")</f>
        <v>未发货</v>
      </c>
      <c r="I890" s="28" t="str">
        <f>VLOOKUP(B890,辅助信息!E:I,3,FALSE)</f>
        <v>(五冶钢构医学科学产业园建设项目房建三部-一标（7-2）)四川省南充市顺庆区搬罾街道学府大道二段</v>
      </c>
      <c r="J890" s="28" t="str">
        <f>VLOOKUP(B890,辅助信息!E:I,4,FALSE)</f>
        <v>郑林</v>
      </c>
      <c r="K890" s="28">
        <f>VLOOKUP(J890,辅助信息!H:I,2,FALSE)</f>
        <v>18349955455</v>
      </c>
      <c r="L890" s="66"/>
      <c r="M890" s="79">
        <v>45727</v>
      </c>
      <c r="O890" s="49">
        <f ca="1" t="shared" si="28"/>
        <v>0</v>
      </c>
      <c r="P890" s="49">
        <f ca="1" t="shared" si="29"/>
        <v>223</v>
      </c>
      <c r="Q890" s="15" t="str">
        <f>VLOOKUP(B890,辅助信息!E:M,9,FALSE)</f>
        <v>ZTWM-CDGS-XS-2024-0248-五冶钢构-南充市医学院项目</v>
      </c>
      <c r="R890" s="15"/>
    </row>
    <row r="891" hidden="1" spans="2:18">
      <c r="B891" s="28" t="s">
        <v>20</v>
      </c>
      <c r="C891" s="58">
        <v>45726</v>
      </c>
      <c r="D891" s="28" t="str">
        <f>VLOOKUP(B891,辅助信息!E:K,7,FALSE)</f>
        <v>JWDDCD2025051000019</v>
      </c>
      <c r="E891" s="28" t="str">
        <f>VLOOKUP(F891,辅助信息!A:B,2,FALSE)</f>
        <v>螺纹钢</v>
      </c>
      <c r="F891" s="28" t="s">
        <v>46</v>
      </c>
      <c r="G891" s="24">
        <v>8</v>
      </c>
      <c r="H891" s="24" t="str">
        <f>_xlfn._xlws.FILTER('[1]2025年已发货'!$E:$E,'[1]2025年已发货'!$F:$F&amp;'[1]2025年已发货'!$C:$C&amp;'[1]2025年已发货'!$G:$G&amp;'[1]2025年已发货'!$H:$H=C891&amp;F891&amp;I891&amp;J891,"未发货")</f>
        <v>未发货</v>
      </c>
      <c r="I891" s="28" t="str">
        <f>VLOOKUP(B891,辅助信息!E:I,3,FALSE)</f>
        <v>(五冶钢构医学科学产业园建设项目房建三部-一标（7-2）)四川省南充市顺庆区搬罾街道学府大道二段</v>
      </c>
      <c r="J891" s="28" t="str">
        <f>VLOOKUP(B891,辅助信息!E:I,4,FALSE)</f>
        <v>郑林</v>
      </c>
      <c r="K891" s="28">
        <f>VLOOKUP(J891,辅助信息!H:I,2,FALSE)</f>
        <v>18349955455</v>
      </c>
      <c r="L891" s="66"/>
      <c r="M891" s="79">
        <v>45727</v>
      </c>
      <c r="O891" s="49">
        <f ca="1" t="shared" si="28"/>
        <v>0</v>
      </c>
      <c r="P891" s="49">
        <f ca="1" t="shared" si="29"/>
        <v>223</v>
      </c>
      <c r="Q891" s="15" t="str">
        <f>VLOOKUP(B891,辅助信息!E:M,9,FALSE)</f>
        <v>ZTWM-CDGS-XS-2024-0248-五冶钢构-南充市医学院项目</v>
      </c>
      <c r="R891" s="15"/>
    </row>
    <row r="892" hidden="1" spans="2:18">
      <c r="B892" s="28" t="s">
        <v>117</v>
      </c>
      <c r="C892" s="58">
        <v>45726</v>
      </c>
      <c r="D892" s="28" t="str">
        <f>VLOOKUP(B892,辅助信息!E:K,7,FALSE)</f>
        <v>JWDDCD2025051000019</v>
      </c>
      <c r="E892" s="28" t="str">
        <f>VLOOKUP(F892,辅助信息!A:B,2,FALSE)</f>
        <v>盘螺</v>
      </c>
      <c r="F892" s="28" t="s">
        <v>40</v>
      </c>
      <c r="G892" s="24">
        <v>8</v>
      </c>
      <c r="H892" s="24">
        <f>_xlfn._xlws.FILTER('[1]2025年已发货'!$E:$E,'[1]2025年已发货'!$F:$F&amp;'[1]2025年已发货'!$C:$C&amp;'[1]2025年已发货'!$G:$G&amp;'[1]2025年已发货'!$H:$H=C892&amp;F892&amp;I892&amp;J892,"未发货")</f>
        <v>8</v>
      </c>
      <c r="I892" s="28" t="str">
        <f>VLOOKUP(B892,辅助信息!E:I,3,FALSE)</f>
        <v>(五冶钢构医学科学产业园建设项目房建三部-配套用房及围墙)四川省南充市顺庆区搬罾街道学府大道二段</v>
      </c>
      <c r="J892" s="28" t="str">
        <f>VLOOKUP(B892,辅助信息!E:I,4,FALSE)</f>
        <v>郑林</v>
      </c>
      <c r="K892" s="28">
        <f>VLOOKUP(J892,辅助信息!H:I,2,FALSE)</f>
        <v>18349955455</v>
      </c>
      <c r="L892" s="66"/>
      <c r="M892" s="79">
        <v>45727</v>
      </c>
      <c r="O892" s="49">
        <f ca="1" t="shared" si="28"/>
        <v>0</v>
      </c>
      <c r="P892" s="49">
        <f ca="1" t="shared" si="29"/>
        <v>223</v>
      </c>
      <c r="Q892" s="15" t="str">
        <f>VLOOKUP(B892,辅助信息!E:M,9,FALSE)</f>
        <v>ZTWM-CDGS-XS-2024-0248-五冶钢构-南充市医学院项目</v>
      </c>
      <c r="R892" s="15"/>
    </row>
    <row r="893" hidden="1" spans="2:18">
      <c r="B893" s="28" t="s">
        <v>117</v>
      </c>
      <c r="C893" s="58">
        <v>45726</v>
      </c>
      <c r="D893" s="28" t="str">
        <f>VLOOKUP(B893,辅助信息!E:K,7,FALSE)</f>
        <v>JWDDCD2025051000019</v>
      </c>
      <c r="E893" s="28" t="str">
        <f>VLOOKUP(F893,辅助信息!A:B,2,FALSE)</f>
        <v>螺纹钢</v>
      </c>
      <c r="F893" s="28" t="s">
        <v>27</v>
      </c>
      <c r="G893" s="24">
        <v>26</v>
      </c>
      <c r="H893" s="24">
        <f>_xlfn._xlws.FILTER('[1]2025年已发货'!$E:$E,'[1]2025年已发货'!$F:$F&amp;'[1]2025年已发货'!$C:$C&amp;'[1]2025年已发货'!$G:$G&amp;'[1]2025年已发货'!$H:$H=C893&amp;F893&amp;I893&amp;J893,"未发货")</f>
        <v>26</v>
      </c>
      <c r="I893" s="28" t="str">
        <f>VLOOKUP(B893,辅助信息!E:I,3,FALSE)</f>
        <v>(五冶钢构医学科学产业园建设项目房建三部-配套用房及围墙)四川省南充市顺庆区搬罾街道学府大道二段</v>
      </c>
      <c r="J893" s="28" t="str">
        <f>VLOOKUP(B893,辅助信息!E:I,4,FALSE)</f>
        <v>郑林</v>
      </c>
      <c r="K893" s="28">
        <f>VLOOKUP(J893,辅助信息!H:I,2,FALSE)</f>
        <v>18349955455</v>
      </c>
      <c r="L893" s="64"/>
      <c r="M893" s="79">
        <v>45727</v>
      </c>
      <c r="O893" s="49">
        <f ca="1" t="shared" si="28"/>
        <v>0</v>
      </c>
      <c r="P893" s="49">
        <f ca="1" t="shared" si="29"/>
        <v>223</v>
      </c>
      <c r="Q893" s="15" t="str">
        <f>VLOOKUP(B893,辅助信息!E:M,9,FALSE)</f>
        <v>ZTWM-CDGS-XS-2024-0248-五冶钢构-南充市医学院项目</v>
      </c>
      <c r="R893" s="15"/>
    </row>
    <row r="894" hidden="1" spans="2:18">
      <c r="B894" s="28" t="s">
        <v>72</v>
      </c>
      <c r="C894" s="58">
        <v>45726</v>
      </c>
      <c r="D894" s="28" t="str">
        <f>VLOOKUP(B894,辅助信息!E:K,7,FALSE)</f>
        <v>JWDDCD2025051000019</v>
      </c>
      <c r="E894" s="28" t="str">
        <f>VLOOKUP(F894,辅助信息!A:B,2,FALSE)</f>
        <v>盘螺</v>
      </c>
      <c r="F894" s="28" t="s">
        <v>40</v>
      </c>
      <c r="G894" s="24">
        <v>20</v>
      </c>
      <c r="H894" s="24">
        <f>_xlfn._xlws.FILTER('[1]2025年已发货'!$E:$E,'[1]2025年已发货'!$F:$F&amp;'[1]2025年已发货'!$C:$C&amp;'[1]2025年已发货'!$G:$G&amp;'[1]2025年已发货'!$H:$H=C894&amp;F894&amp;I894&amp;J894,"未发货")</f>
        <v>20</v>
      </c>
      <c r="I894" s="28" t="str">
        <f>VLOOKUP(B894,辅助信息!E:I,3,FALSE)</f>
        <v>(五冶钢构医学科学产业园建设项目房建二部-网羽馆（6-5）)四川省南充市顺庆区搬罾街道学府大道二段</v>
      </c>
      <c r="J894" s="28" t="str">
        <f>VLOOKUP(B894,辅助信息!E:I,4,FALSE)</f>
        <v>安南</v>
      </c>
      <c r="K894" s="28">
        <f>VLOOKUP(J894,辅助信息!H:I,2,FALSE)</f>
        <v>19950525030</v>
      </c>
      <c r="L894" s="65" t="str">
        <f>VLOOKUP(B895,辅助信息!E:J,6,FALSE)</f>
        <v>送货单：送货单位：南充思临新材料科技有限公司,收货单位：五冶集团川北(南充)建设有限公司,项目名称：南充医学科学产业园,送货车型13米,装货前联系收货人核实到场规格</v>
      </c>
      <c r="M894" s="79">
        <v>45727</v>
      </c>
      <c r="O894" s="49">
        <f ca="1" t="shared" si="28"/>
        <v>0</v>
      </c>
      <c r="P894" s="49">
        <f ca="1" t="shared" si="29"/>
        <v>223</v>
      </c>
      <c r="Q894" s="15" t="str">
        <f>VLOOKUP(B894,辅助信息!E:M,9,FALSE)</f>
        <v>ZTWM-CDGS-XS-2024-0248-五冶钢构-南充市医学院项目</v>
      </c>
      <c r="R894" s="15"/>
    </row>
    <row r="895" hidden="1" spans="2:18">
      <c r="B895" s="28" t="s">
        <v>72</v>
      </c>
      <c r="C895" s="58">
        <v>45726</v>
      </c>
      <c r="D895" s="28" t="str">
        <f>VLOOKUP(B895,辅助信息!E:K,7,FALSE)</f>
        <v>JWDDCD2025051000019</v>
      </c>
      <c r="E895" s="28" t="str">
        <f>VLOOKUP(F895,辅助信息!A:B,2,FALSE)</f>
        <v>螺纹钢</v>
      </c>
      <c r="F895" s="28" t="s">
        <v>27</v>
      </c>
      <c r="G895" s="24">
        <v>3</v>
      </c>
      <c r="H895" s="24">
        <f>_xlfn._xlws.FILTER('[1]2025年已发货'!$E:$E,'[1]2025年已发货'!$F:$F&amp;'[1]2025年已发货'!$C:$C&amp;'[1]2025年已发货'!$G:$G&amp;'[1]2025年已发货'!$H:$H=C895&amp;F895&amp;I895&amp;J895,"未发货")</f>
        <v>3</v>
      </c>
      <c r="I895" s="28" t="str">
        <f>VLOOKUP(B895,辅助信息!E:I,3,FALSE)</f>
        <v>(五冶钢构医学科学产业园建设项目房建二部-网羽馆（6-5）)四川省南充市顺庆区搬罾街道学府大道二段</v>
      </c>
      <c r="J895" s="28" t="str">
        <f>VLOOKUP(B895,辅助信息!E:I,4,FALSE)</f>
        <v>安南</v>
      </c>
      <c r="K895" s="28">
        <f>VLOOKUP(J895,辅助信息!H:I,2,FALSE)</f>
        <v>19950525030</v>
      </c>
      <c r="L895" s="66"/>
      <c r="M895" s="79">
        <v>45727</v>
      </c>
      <c r="O895" s="49">
        <f ca="1" t="shared" si="28"/>
        <v>0</v>
      </c>
      <c r="P895" s="49">
        <f ca="1" t="shared" si="29"/>
        <v>223</v>
      </c>
      <c r="Q895" s="15" t="str">
        <f>VLOOKUP(B895,辅助信息!E:M,9,FALSE)</f>
        <v>ZTWM-CDGS-XS-2024-0248-五冶钢构-南充市医学院项目</v>
      </c>
      <c r="R895" s="15"/>
    </row>
    <row r="896" hidden="1" spans="2:18">
      <c r="B896" s="28" t="s">
        <v>72</v>
      </c>
      <c r="C896" s="58">
        <v>45726</v>
      </c>
      <c r="D896" s="28" t="str">
        <f>VLOOKUP(B896,辅助信息!E:K,7,FALSE)</f>
        <v>JWDDCD2025051000019</v>
      </c>
      <c r="E896" s="28" t="str">
        <f>VLOOKUP(F896,辅助信息!A:B,2,FALSE)</f>
        <v>螺纹钢</v>
      </c>
      <c r="F896" s="28" t="s">
        <v>19</v>
      </c>
      <c r="G896" s="24">
        <v>6</v>
      </c>
      <c r="H896" s="24">
        <f>_xlfn._xlws.FILTER('[1]2025年已发货'!$E:$E,'[1]2025年已发货'!$F:$F&amp;'[1]2025年已发货'!$C:$C&amp;'[1]2025年已发货'!$G:$G&amp;'[1]2025年已发货'!$H:$H=C896&amp;F896&amp;I896&amp;J896,"未发货")</f>
        <v>6</v>
      </c>
      <c r="I896" s="28" t="str">
        <f>VLOOKUP(B896,辅助信息!E:I,3,FALSE)</f>
        <v>(五冶钢构医学科学产业园建设项目房建二部-网羽馆（6-5）)四川省南充市顺庆区搬罾街道学府大道二段</v>
      </c>
      <c r="J896" s="28" t="str">
        <f>VLOOKUP(B896,辅助信息!E:I,4,FALSE)</f>
        <v>安南</v>
      </c>
      <c r="K896" s="28">
        <f>VLOOKUP(J896,辅助信息!H:I,2,FALSE)</f>
        <v>19950525030</v>
      </c>
      <c r="L896" s="66"/>
      <c r="M896" s="79">
        <v>45727</v>
      </c>
      <c r="O896" s="49">
        <f ca="1" t="shared" si="28"/>
        <v>0</v>
      </c>
      <c r="P896" s="49">
        <f ca="1" t="shared" si="29"/>
        <v>223</v>
      </c>
      <c r="Q896" s="15" t="str">
        <f>VLOOKUP(B896,辅助信息!E:M,9,FALSE)</f>
        <v>ZTWM-CDGS-XS-2024-0248-五冶钢构-南充市医学院项目</v>
      </c>
      <c r="R896" s="15"/>
    </row>
    <row r="897" hidden="1" spans="2:18">
      <c r="B897" s="28" t="s">
        <v>72</v>
      </c>
      <c r="C897" s="58">
        <v>45726</v>
      </c>
      <c r="D897" s="28" t="str">
        <f>VLOOKUP(B897,辅助信息!E:K,7,FALSE)</f>
        <v>JWDDCD2025051000019</v>
      </c>
      <c r="E897" s="28" t="str">
        <f>VLOOKUP(F897,辅助信息!A:B,2,FALSE)</f>
        <v>螺纹钢</v>
      </c>
      <c r="F897" s="28" t="s">
        <v>32</v>
      </c>
      <c r="G897" s="24">
        <v>9</v>
      </c>
      <c r="H897" s="24">
        <f>_xlfn._xlws.FILTER('[1]2025年已发货'!$E:$E,'[1]2025年已发货'!$F:$F&amp;'[1]2025年已发货'!$C:$C&amp;'[1]2025年已发货'!$G:$G&amp;'[1]2025年已发货'!$H:$H=C897&amp;F897&amp;I897&amp;J897,"未发货")</f>
        <v>9</v>
      </c>
      <c r="I897" s="28" t="str">
        <f>VLOOKUP(B897,辅助信息!E:I,3,FALSE)</f>
        <v>(五冶钢构医学科学产业园建设项目房建二部-网羽馆（6-5）)四川省南充市顺庆区搬罾街道学府大道二段</v>
      </c>
      <c r="J897" s="28" t="str">
        <f>VLOOKUP(B897,辅助信息!E:I,4,FALSE)</f>
        <v>安南</v>
      </c>
      <c r="K897" s="28">
        <f>VLOOKUP(J897,辅助信息!H:I,2,FALSE)</f>
        <v>19950525030</v>
      </c>
      <c r="L897" s="66"/>
      <c r="M897" s="79">
        <v>45727</v>
      </c>
      <c r="O897" s="49">
        <f ca="1" t="shared" si="28"/>
        <v>0</v>
      </c>
      <c r="P897" s="49">
        <f ca="1" t="shared" si="29"/>
        <v>223</v>
      </c>
      <c r="Q897" s="15" t="str">
        <f>VLOOKUP(B897,辅助信息!E:M,9,FALSE)</f>
        <v>ZTWM-CDGS-XS-2024-0248-五冶钢构-南充市医学院项目</v>
      </c>
      <c r="R897" s="15"/>
    </row>
    <row r="898" hidden="1" spans="2:18">
      <c r="B898" s="28" t="s">
        <v>72</v>
      </c>
      <c r="C898" s="58">
        <v>45726</v>
      </c>
      <c r="D898" s="28" t="str">
        <f>VLOOKUP(B898,辅助信息!E:K,7,FALSE)</f>
        <v>JWDDCD2025051000019</v>
      </c>
      <c r="E898" s="28" t="str">
        <f>VLOOKUP(F898,辅助信息!A:B,2,FALSE)</f>
        <v>螺纹钢</v>
      </c>
      <c r="F898" s="28" t="s">
        <v>33</v>
      </c>
      <c r="G898" s="24">
        <v>9</v>
      </c>
      <c r="H898" s="24">
        <f>_xlfn._xlws.FILTER('[1]2025年已发货'!$E:$E,'[1]2025年已发货'!$F:$F&amp;'[1]2025年已发货'!$C:$C&amp;'[1]2025年已发货'!$G:$G&amp;'[1]2025年已发货'!$H:$H=C898&amp;F898&amp;I898&amp;J898,"未发货")</f>
        <v>9</v>
      </c>
      <c r="I898" s="28" t="str">
        <f>VLOOKUP(B898,辅助信息!E:I,3,FALSE)</f>
        <v>(五冶钢构医学科学产业园建设项目房建二部-网羽馆（6-5）)四川省南充市顺庆区搬罾街道学府大道二段</v>
      </c>
      <c r="J898" s="28" t="str">
        <f>VLOOKUP(B898,辅助信息!E:I,4,FALSE)</f>
        <v>安南</v>
      </c>
      <c r="K898" s="28">
        <f>VLOOKUP(J898,辅助信息!H:I,2,FALSE)</f>
        <v>19950525030</v>
      </c>
      <c r="L898" s="66"/>
      <c r="M898" s="79">
        <v>45727</v>
      </c>
      <c r="O898" s="49">
        <f ca="1" t="shared" si="28"/>
        <v>0</v>
      </c>
      <c r="P898" s="49">
        <f ca="1" t="shared" si="29"/>
        <v>223</v>
      </c>
      <c r="Q898" s="15" t="str">
        <f>VLOOKUP(B898,辅助信息!E:M,9,FALSE)</f>
        <v>ZTWM-CDGS-XS-2024-0248-五冶钢构-南充市医学院项目</v>
      </c>
      <c r="R898" s="15"/>
    </row>
    <row r="899" hidden="1" spans="2:18">
      <c r="B899" s="28" t="s">
        <v>72</v>
      </c>
      <c r="C899" s="58">
        <v>45726</v>
      </c>
      <c r="D899" s="28" t="str">
        <f>VLOOKUP(B899,辅助信息!E:K,7,FALSE)</f>
        <v>JWDDCD2025051000019</v>
      </c>
      <c r="E899" s="28" t="str">
        <f>VLOOKUP(F899,辅助信息!A:B,2,FALSE)</f>
        <v>螺纹钢</v>
      </c>
      <c r="F899" s="28" t="s">
        <v>28</v>
      </c>
      <c r="G899" s="24">
        <v>3</v>
      </c>
      <c r="H899" s="24">
        <f>_xlfn._xlws.FILTER('[1]2025年已发货'!$E:$E,'[1]2025年已发货'!$F:$F&amp;'[1]2025年已发货'!$C:$C&amp;'[1]2025年已发货'!$G:$G&amp;'[1]2025年已发货'!$H:$H=C899&amp;F899&amp;I899&amp;J899,"未发货")</f>
        <v>3</v>
      </c>
      <c r="I899" s="28" t="str">
        <f>VLOOKUP(B899,辅助信息!E:I,3,FALSE)</f>
        <v>(五冶钢构医学科学产业园建设项目房建二部-网羽馆（6-5）)四川省南充市顺庆区搬罾街道学府大道二段</v>
      </c>
      <c r="J899" s="28" t="str">
        <f>VLOOKUP(B899,辅助信息!E:I,4,FALSE)</f>
        <v>安南</v>
      </c>
      <c r="K899" s="28">
        <f>VLOOKUP(J899,辅助信息!H:I,2,FALSE)</f>
        <v>19950525030</v>
      </c>
      <c r="L899" s="66"/>
      <c r="M899" s="79">
        <v>45727</v>
      </c>
      <c r="O899" s="49">
        <f ca="1" t="shared" si="28"/>
        <v>0</v>
      </c>
      <c r="P899" s="49">
        <f ca="1" t="shared" si="29"/>
        <v>223</v>
      </c>
      <c r="Q899" s="15" t="str">
        <f>VLOOKUP(B899,辅助信息!E:M,9,FALSE)</f>
        <v>ZTWM-CDGS-XS-2024-0248-五冶钢构-南充市医学院项目</v>
      </c>
      <c r="R899" s="15"/>
    </row>
    <row r="900" hidden="1" spans="2:18">
      <c r="B900" s="28" t="s">
        <v>72</v>
      </c>
      <c r="C900" s="58">
        <v>45726</v>
      </c>
      <c r="D900" s="28" t="str">
        <f>VLOOKUP(B900,辅助信息!E:K,7,FALSE)</f>
        <v>JWDDCD2025051000019</v>
      </c>
      <c r="E900" s="28" t="str">
        <f>VLOOKUP(F900,辅助信息!A:B,2,FALSE)</f>
        <v>螺纹钢</v>
      </c>
      <c r="F900" s="28" t="s">
        <v>18</v>
      </c>
      <c r="G900" s="24">
        <v>21</v>
      </c>
      <c r="H900" s="24">
        <f>_xlfn._xlws.FILTER('[1]2025年已发货'!$E:$E,'[1]2025年已发货'!$F:$F&amp;'[1]2025年已发货'!$C:$C&amp;'[1]2025年已发货'!$G:$G&amp;'[1]2025年已发货'!$H:$H=C900&amp;F900&amp;I900&amp;J900,"未发货")</f>
        <v>21</v>
      </c>
      <c r="I900" s="28" t="str">
        <f>VLOOKUP(B900,辅助信息!E:I,3,FALSE)</f>
        <v>(五冶钢构医学科学产业园建设项目房建二部-网羽馆（6-5）)四川省南充市顺庆区搬罾街道学府大道二段</v>
      </c>
      <c r="J900" s="28" t="str">
        <f>VLOOKUP(B900,辅助信息!E:I,4,FALSE)</f>
        <v>安南</v>
      </c>
      <c r="K900" s="28">
        <f>VLOOKUP(J900,辅助信息!H:I,2,FALSE)</f>
        <v>19950525030</v>
      </c>
      <c r="L900" s="64"/>
      <c r="M900" s="79">
        <v>45727</v>
      </c>
      <c r="O900" s="49">
        <f ca="1" t="shared" si="28"/>
        <v>0</v>
      </c>
      <c r="P900" s="49">
        <f ca="1" t="shared" si="29"/>
        <v>223</v>
      </c>
      <c r="Q900" s="15" t="str">
        <f>VLOOKUP(B900,辅助信息!E:M,9,FALSE)</f>
        <v>ZTWM-CDGS-XS-2024-0248-五冶钢构-南充市医学院项目</v>
      </c>
      <c r="R900" s="15"/>
    </row>
    <row r="901" hidden="1" spans="2:18">
      <c r="B901" s="28" t="s">
        <v>56</v>
      </c>
      <c r="C901" s="58">
        <v>45726</v>
      </c>
      <c r="D901" s="28" t="str">
        <f>VLOOKUP(B901,辅助信息!E:K,7,FALSE)</f>
        <v>JWDDCD2025052800131</v>
      </c>
      <c r="E901" s="28" t="str">
        <f>VLOOKUP(F901,辅助信息!A:B,2,FALSE)</f>
        <v>盘螺</v>
      </c>
      <c r="F901" s="28" t="s">
        <v>40</v>
      </c>
      <c r="G901" s="24">
        <v>12</v>
      </c>
      <c r="H901" s="24">
        <f>_xlfn._xlws.FILTER('[1]2025年已发货'!$E:$E,'[1]2025年已发货'!$F:$F&amp;'[1]2025年已发货'!$C:$C&amp;'[1]2025年已发货'!$G:$G&amp;'[1]2025年已发货'!$H:$H=C901&amp;F901&amp;I901&amp;J901,"未发货")</f>
        <v>7</v>
      </c>
      <c r="I901" s="28" t="str">
        <f>VLOOKUP(B901,辅助信息!E:I,3,FALSE)</f>
        <v>（商投建工达州中医药科技园-4工区-7号楼）达州市通川区达州中医药职业学院犀牛大道北段</v>
      </c>
      <c r="J901" s="28" t="str">
        <f>VLOOKUP(B901,辅助信息!E:I,4,FALSE)</f>
        <v>张扬</v>
      </c>
      <c r="K901" s="28">
        <f>VLOOKUP(J901,辅助信息!H:I,2,FALSE)</f>
        <v>18381904567</v>
      </c>
      <c r="L901" s="65" t="str">
        <f>VLOOKUP(B902,辅助信息!E:J,6,FALSE)</f>
        <v>控制炉批号！多了现场不收！,优先安排达钢,提前联系到场规格及数量</v>
      </c>
      <c r="M901" s="79">
        <v>45728</v>
      </c>
      <c r="O901" s="49">
        <f ca="1" t="shared" si="28"/>
        <v>0</v>
      </c>
      <c r="P901" s="49">
        <f ca="1" t="shared" si="29"/>
        <v>222</v>
      </c>
      <c r="Q901" s="15" t="str">
        <f>VLOOKUP(B901,辅助信息!E:M,9,FALSE)</f>
        <v>ZTWM-CDGS-XS-2024-0134-商投建工达州中医药科技成果示范园项目</v>
      </c>
      <c r="R901" s="15"/>
    </row>
    <row r="902" hidden="1" spans="2:18">
      <c r="B902" s="28" t="s">
        <v>56</v>
      </c>
      <c r="C902" s="58">
        <v>45726</v>
      </c>
      <c r="D902" s="28" t="str">
        <f>VLOOKUP(B902,辅助信息!E:K,7,FALSE)</f>
        <v>JWDDCD2025052800131</v>
      </c>
      <c r="E902" s="28" t="str">
        <f>VLOOKUP(F902,辅助信息!A:B,2,FALSE)</f>
        <v>盘螺</v>
      </c>
      <c r="F902" s="28" t="s">
        <v>41</v>
      </c>
      <c r="G902" s="24">
        <v>15</v>
      </c>
      <c r="H902" s="24">
        <f>_xlfn._xlws.FILTER('[1]2025年已发货'!$E:$E,'[1]2025年已发货'!$F:$F&amp;'[1]2025年已发货'!$C:$C&amp;'[1]2025年已发货'!$G:$G&amp;'[1]2025年已发货'!$H:$H=C902&amp;F902&amp;I902&amp;J902,"未发货")</f>
        <v>10</v>
      </c>
      <c r="I902" s="28" t="str">
        <f>VLOOKUP(B902,辅助信息!E:I,3,FALSE)</f>
        <v>（商投建工达州中医药科技园-4工区-7号楼）达州市通川区达州中医药职业学院犀牛大道北段</v>
      </c>
      <c r="J902" s="28" t="str">
        <f>VLOOKUP(B902,辅助信息!E:I,4,FALSE)</f>
        <v>张扬</v>
      </c>
      <c r="K902" s="28">
        <f>VLOOKUP(J902,辅助信息!H:I,2,FALSE)</f>
        <v>18381904567</v>
      </c>
      <c r="L902" s="66"/>
      <c r="M902" s="79">
        <v>45728</v>
      </c>
      <c r="O902" s="49">
        <f ca="1" t="shared" si="28"/>
        <v>0</v>
      </c>
      <c r="P902" s="49">
        <f ca="1" t="shared" si="29"/>
        <v>222</v>
      </c>
      <c r="Q902" s="15" t="str">
        <f>VLOOKUP(B902,辅助信息!E:M,9,FALSE)</f>
        <v>ZTWM-CDGS-XS-2024-0134-商投建工达州中医药科技成果示范园项目</v>
      </c>
      <c r="R902" s="15"/>
    </row>
    <row r="903" hidden="1" spans="2:18">
      <c r="B903" s="28" t="s">
        <v>56</v>
      </c>
      <c r="C903" s="58">
        <v>45726</v>
      </c>
      <c r="D903" s="28" t="str">
        <f>VLOOKUP(B903,辅助信息!E:K,7,FALSE)</f>
        <v>JWDDCD2025052800131</v>
      </c>
      <c r="E903" s="28" t="str">
        <f>VLOOKUP(F903,辅助信息!A:B,2,FALSE)</f>
        <v>螺纹钢</v>
      </c>
      <c r="F903" s="28" t="s">
        <v>30</v>
      </c>
      <c r="G903" s="24">
        <v>9</v>
      </c>
      <c r="H903" s="24">
        <f>_xlfn._xlws.FILTER('[1]2025年已发货'!$E:$E,'[1]2025年已发货'!$F:$F&amp;'[1]2025年已发货'!$C:$C&amp;'[1]2025年已发货'!$G:$G&amp;'[1]2025年已发货'!$H:$H=C903&amp;F903&amp;I903&amp;J903,"未发货")</f>
        <v>9</v>
      </c>
      <c r="I903" s="28" t="str">
        <f>VLOOKUP(B903,辅助信息!E:I,3,FALSE)</f>
        <v>（商投建工达州中医药科技园-4工区-7号楼）达州市通川区达州中医药职业学院犀牛大道北段</v>
      </c>
      <c r="J903" s="28" t="str">
        <f>VLOOKUP(B903,辅助信息!E:I,4,FALSE)</f>
        <v>张扬</v>
      </c>
      <c r="K903" s="28">
        <f>VLOOKUP(J903,辅助信息!H:I,2,FALSE)</f>
        <v>18381904567</v>
      </c>
      <c r="L903" s="66"/>
      <c r="M903" s="79">
        <v>45728</v>
      </c>
      <c r="O903" s="49">
        <f ca="1" t="shared" si="28"/>
        <v>0</v>
      </c>
      <c r="P903" s="49">
        <f ca="1" t="shared" si="29"/>
        <v>222</v>
      </c>
      <c r="Q903" s="15" t="str">
        <f>VLOOKUP(B903,辅助信息!E:M,9,FALSE)</f>
        <v>ZTWM-CDGS-XS-2024-0134-商投建工达州中医药科技成果示范园项目</v>
      </c>
      <c r="R903" s="15"/>
    </row>
    <row r="904" hidden="1" spans="2:18">
      <c r="B904" s="28" t="s">
        <v>56</v>
      </c>
      <c r="C904" s="58">
        <v>45726</v>
      </c>
      <c r="D904" s="28" t="str">
        <f>VLOOKUP(B904,辅助信息!E:K,7,FALSE)</f>
        <v>JWDDCD2025052800131</v>
      </c>
      <c r="E904" s="28" t="str">
        <f>VLOOKUP(F904,辅助信息!A:B,2,FALSE)</f>
        <v>螺纹钢</v>
      </c>
      <c r="F904" s="28" t="s">
        <v>33</v>
      </c>
      <c r="G904" s="24">
        <v>9</v>
      </c>
      <c r="H904" s="24">
        <f>_xlfn._xlws.FILTER('[1]2025年已发货'!$E:$E,'[1]2025年已发货'!$F:$F&amp;'[1]2025年已发货'!$C:$C&amp;'[1]2025年已发货'!$G:$G&amp;'[1]2025年已发货'!$H:$H=C904&amp;F904&amp;I904&amp;J904,"未发货")</f>
        <v>9</v>
      </c>
      <c r="I904" s="28" t="str">
        <f>VLOOKUP(B904,辅助信息!E:I,3,FALSE)</f>
        <v>（商投建工达州中医药科技园-4工区-7号楼）达州市通川区达州中医药职业学院犀牛大道北段</v>
      </c>
      <c r="J904" s="28" t="str">
        <f>VLOOKUP(B904,辅助信息!E:I,4,FALSE)</f>
        <v>张扬</v>
      </c>
      <c r="K904" s="28">
        <f>VLOOKUP(J904,辅助信息!H:I,2,FALSE)</f>
        <v>18381904567</v>
      </c>
      <c r="L904" s="64"/>
      <c r="M904" s="79">
        <v>45728</v>
      </c>
      <c r="O904" s="49">
        <f ca="1" t="shared" si="28"/>
        <v>0</v>
      </c>
      <c r="P904" s="49">
        <f ca="1" t="shared" si="29"/>
        <v>222</v>
      </c>
      <c r="Q904" s="15" t="str">
        <f>VLOOKUP(B904,辅助信息!E:M,9,FALSE)</f>
        <v>ZTWM-CDGS-XS-2024-0134-商投建工达州中医药科技成果示范园项目</v>
      </c>
      <c r="R904" s="15"/>
    </row>
    <row r="905" hidden="1" spans="2:18">
      <c r="B905" s="28" t="s">
        <v>75</v>
      </c>
      <c r="C905" s="58">
        <v>45726</v>
      </c>
      <c r="D905" s="28" t="str">
        <f>VLOOKUP(B905,辅助信息!E:K,7,FALSE)</f>
        <v>JWDDCD2024102400111</v>
      </c>
      <c r="E905" s="28" t="str">
        <f>VLOOKUP(F905,辅助信息!A:B,2,FALSE)</f>
        <v>螺纹钢</v>
      </c>
      <c r="F905" s="28" t="s">
        <v>27</v>
      </c>
      <c r="G905" s="24">
        <v>6</v>
      </c>
      <c r="H905" s="24" t="str">
        <f>_xlfn._xlws.FILTER('[1]2025年已发货'!$E:$E,'[1]2025年已发货'!$F:$F&amp;'[1]2025年已发货'!$C:$C&amp;'[1]2025年已发货'!$G:$G&amp;'[1]2025年已发货'!$H:$H=C905&amp;F905&amp;I905&amp;J905,"未发货")</f>
        <v>未发货</v>
      </c>
      <c r="I905" s="28" t="str">
        <f>VLOOKUP(B905,辅助信息!E:I,3,FALSE)</f>
        <v>（五冶达州国道542项目-一工区桥梁一工段）四川省达州市四川省达州市达川区石桥镇武寨村</v>
      </c>
      <c r="J905" s="28" t="str">
        <f>VLOOKUP(B905,辅助信息!E:I,4,FALSE)</f>
        <v>杨勇</v>
      </c>
      <c r="K905" s="28">
        <f>VLOOKUP(J905,辅助信息!H:I,2,FALSE)</f>
        <v>18398563998</v>
      </c>
      <c r="L905" s="65" t="str">
        <f>VLOOKUP(B905,辅助信息!E:J,6,FALSE)</f>
        <v>五冶建设送货单,送货车型13米,装货前联系收货人核实到场规格,没提前告知进场规格现场不给予接收</v>
      </c>
      <c r="M905" s="79">
        <v>45731</v>
      </c>
      <c r="O905" s="49">
        <f ca="1" t="shared" si="28"/>
        <v>0</v>
      </c>
      <c r="P905" s="49">
        <f ca="1" t="shared" si="29"/>
        <v>219</v>
      </c>
      <c r="Q905" s="15" t="str">
        <f>VLOOKUP(B905,辅助信息!E:M,9,FALSE)</f>
        <v>ZTWM-CDGS-XS-2024-0181-五冶天府-国道542项目（二批次）</v>
      </c>
      <c r="R905" s="15"/>
    </row>
    <row r="906" hidden="1" spans="2:18">
      <c r="B906" s="28" t="s">
        <v>75</v>
      </c>
      <c r="C906" s="58">
        <v>45728</v>
      </c>
      <c r="D906" s="28" t="str">
        <f>VLOOKUP(B906,辅助信息!E:K,7,FALSE)</f>
        <v>JWDDCD2024102400111</v>
      </c>
      <c r="E906" s="28" t="str">
        <f>VLOOKUP(F906,辅助信息!A:B,2,FALSE)</f>
        <v>螺纹钢</v>
      </c>
      <c r="F906" s="28" t="s">
        <v>19</v>
      </c>
      <c r="G906" s="24">
        <v>15</v>
      </c>
      <c r="H906" s="75">
        <f>_xlfn._xlws.FILTER('[1]2025年已发货'!$E:$E,'[1]2025年已发货'!$F:$F&amp;'[1]2025年已发货'!$C:$C&amp;'[1]2025年已发货'!$G:$G&amp;'[1]2025年已发货'!$H:$H=C906&amp;F906&amp;I906&amp;J906,"未发货")</f>
        <v>15</v>
      </c>
      <c r="I906" s="28" t="str">
        <f>VLOOKUP(B906,辅助信息!E:I,3,FALSE)</f>
        <v>（五冶达州国道542项目-一工区桥梁一工段）四川省达州市四川省达州市达川区石桥镇武寨村</v>
      </c>
      <c r="J906" s="28" t="str">
        <f>VLOOKUP(B906,辅助信息!E:I,4,FALSE)</f>
        <v>杨勇</v>
      </c>
      <c r="K906" s="28">
        <f>VLOOKUP(J906,辅助信息!H:I,2,FALSE)</f>
        <v>18398563998</v>
      </c>
      <c r="L906" s="66"/>
      <c r="M906" s="79">
        <v>45731</v>
      </c>
      <c r="O906" s="49">
        <f ca="1" t="shared" si="28"/>
        <v>0</v>
      </c>
      <c r="P906" s="49">
        <f ca="1" t="shared" si="29"/>
        <v>219</v>
      </c>
      <c r="Q906" s="15" t="str">
        <f>VLOOKUP(B906,辅助信息!E:M,9,FALSE)</f>
        <v>ZTWM-CDGS-XS-2024-0181-五冶天府-国道542项目（二批次）</v>
      </c>
      <c r="R906" s="15"/>
    </row>
    <row r="907" hidden="1" spans="2:18">
      <c r="B907" s="28" t="s">
        <v>75</v>
      </c>
      <c r="C907" s="58">
        <v>45728</v>
      </c>
      <c r="D907" s="28" t="str">
        <f>VLOOKUP(B907,辅助信息!E:K,7,FALSE)</f>
        <v>JWDDCD2024102400111</v>
      </c>
      <c r="E907" s="28" t="str">
        <f>VLOOKUP(F907,辅助信息!A:B,2,FALSE)</f>
        <v>螺纹钢</v>
      </c>
      <c r="F907" s="28" t="s">
        <v>65</v>
      </c>
      <c r="G907" s="24">
        <v>60</v>
      </c>
      <c r="H907" s="75">
        <f>_xlfn._xlws.FILTER('[1]2025年已发货'!$E:$E,'[1]2025年已发货'!$F:$F&amp;'[1]2025年已发货'!$C:$C&amp;'[1]2025年已发货'!$G:$G&amp;'[1]2025年已发货'!$H:$H=C907&amp;F907&amp;I907&amp;J907,"未发货")</f>
        <v>55</v>
      </c>
      <c r="I907" s="28" t="str">
        <f>VLOOKUP(B907,辅助信息!E:I,3,FALSE)</f>
        <v>（五冶达州国道542项目-一工区桥梁一工段）四川省达州市四川省达州市达川区石桥镇武寨村</v>
      </c>
      <c r="J907" s="28" t="str">
        <f>VLOOKUP(B907,辅助信息!E:I,4,FALSE)</f>
        <v>杨勇</v>
      </c>
      <c r="K907" s="28">
        <f>VLOOKUP(J907,辅助信息!H:I,2,FALSE)</f>
        <v>18398563998</v>
      </c>
      <c r="L907" s="64"/>
      <c r="M907" s="79">
        <v>45731</v>
      </c>
      <c r="O907" s="49">
        <f ca="1" t="shared" si="28"/>
        <v>0</v>
      </c>
      <c r="P907" s="49">
        <f ca="1" t="shared" si="29"/>
        <v>219</v>
      </c>
      <c r="Q907" s="15" t="str">
        <f>VLOOKUP(B907,辅助信息!E:M,9,FALSE)</f>
        <v>ZTWM-CDGS-XS-2024-0181-五冶天府-国道542项目（二批次）</v>
      </c>
      <c r="R907" s="15"/>
    </row>
    <row r="908" hidden="1" spans="2:18">
      <c r="B908" s="28" t="s">
        <v>87</v>
      </c>
      <c r="C908" s="58">
        <v>45727</v>
      </c>
      <c r="D908" s="28" t="str">
        <f>VLOOKUP(B908,辅助信息!E:K,7,FALSE)</f>
        <v>JWDDCD2024102400111</v>
      </c>
      <c r="E908" s="28" t="str">
        <f>VLOOKUP(F908,辅助信息!A:B,2,FALSE)</f>
        <v>螺纹钢</v>
      </c>
      <c r="F908" s="28" t="s">
        <v>27</v>
      </c>
      <c r="G908" s="24">
        <v>8</v>
      </c>
      <c r="H908" s="75">
        <f>_xlfn._xlws.FILTER('[1]2025年已发货'!$E:$E,'[1]2025年已发货'!$F:$F&amp;'[1]2025年已发货'!$C:$C&amp;'[1]2025年已发货'!$G:$G&amp;'[1]2025年已发货'!$H:$H=C908&amp;F908&amp;I908&amp;J908,"未发货")</f>
        <v>8</v>
      </c>
      <c r="I908" s="28" t="str">
        <f>VLOOKUP(B908,辅助信息!E:I,3,FALSE)</f>
        <v>（五冶达州国道542项目-一工区桥梁二工段）四川省达州市达川区达川区石梯镇石成村</v>
      </c>
      <c r="J908" s="28" t="str">
        <f>VLOOKUP(B908,辅助信息!E:I,4,FALSE)</f>
        <v>夏树彬</v>
      </c>
      <c r="K908" s="28">
        <f>VLOOKUP(J908,辅助信息!H:I,2,FALSE)</f>
        <v>13518183653</v>
      </c>
      <c r="L908" s="65" t="str">
        <f>VLOOKUP(B908,辅助信息!E:J,6,FALSE)</f>
        <v>五冶建设送货单,送货车型9.6米,装货前联系收货人核实到场规格,没提前告知进场规格现场不给予接收</v>
      </c>
      <c r="M908" s="79">
        <v>45728</v>
      </c>
      <c r="O908" s="49">
        <f ca="1" t="shared" si="28"/>
        <v>0</v>
      </c>
      <c r="P908" s="49">
        <f ca="1" t="shared" si="29"/>
        <v>222</v>
      </c>
      <c r="Q908" s="15" t="str">
        <f>VLOOKUP(B908,辅助信息!E:M,9,FALSE)</f>
        <v>ZTWM-CDGS-XS-2024-0181-五冶天府-国道542项目（二批次）</v>
      </c>
      <c r="R908" s="15"/>
    </row>
    <row r="909" hidden="1" spans="2:18">
      <c r="B909" s="28" t="s">
        <v>87</v>
      </c>
      <c r="C909" s="58">
        <v>45727</v>
      </c>
      <c r="D909" s="28" t="str">
        <f>VLOOKUP(B909,辅助信息!E:K,7,FALSE)</f>
        <v>JWDDCD2024102400111</v>
      </c>
      <c r="E909" s="28" t="str">
        <f>VLOOKUP(F909,辅助信息!A:B,2,FALSE)</f>
        <v>螺纹钢</v>
      </c>
      <c r="F909" s="28" t="s">
        <v>19</v>
      </c>
      <c r="G909" s="24">
        <v>8</v>
      </c>
      <c r="H909" s="75">
        <f>_xlfn._xlws.FILTER('[1]2025年已发货'!$E:$E,'[1]2025年已发货'!$F:$F&amp;'[1]2025年已发货'!$C:$C&amp;'[1]2025年已发货'!$G:$G&amp;'[1]2025年已发货'!$H:$H=C909&amp;F909&amp;I909&amp;J909,"未发货")</f>
        <v>8</v>
      </c>
      <c r="I909" s="28" t="str">
        <f>VLOOKUP(B909,辅助信息!E:I,3,FALSE)</f>
        <v>（五冶达州国道542项目-一工区桥梁二工段）四川省达州市达川区达川区石梯镇石成村</v>
      </c>
      <c r="J909" s="28" t="str">
        <f>VLOOKUP(B909,辅助信息!E:I,4,FALSE)</f>
        <v>夏树彬</v>
      </c>
      <c r="K909" s="28">
        <f>VLOOKUP(J909,辅助信息!H:I,2,FALSE)</f>
        <v>13518183653</v>
      </c>
      <c r="L909" s="66"/>
      <c r="M909" s="79">
        <v>45728</v>
      </c>
      <c r="O909" s="49">
        <f ca="1" t="shared" si="28"/>
        <v>0</v>
      </c>
      <c r="P909" s="49">
        <f ca="1" t="shared" si="29"/>
        <v>222</v>
      </c>
      <c r="Q909" s="15" t="str">
        <f>VLOOKUP(B909,辅助信息!E:M,9,FALSE)</f>
        <v>ZTWM-CDGS-XS-2024-0181-五冶天府-国道542项目（二批次）</v>
      </c>
      <c r="R909" s="15"/>
    </row>
    <row r="910" hidden="1" spans="2:18">
      <c r="B910" s="28" t="s">
        <v>87</v>
      </c>
      <c r="C910" s="58">
        <v>45727</v>
      </c>
      <c r="D910" s="28" t="str">
        <f>VLOOKUP(B910,辅助信息!E:K,7,FALSE)</f>
        <v>JWDDCD2024102400111</v>
      </c>
      <c r="E910" s="28" t="str">
        <f>VLOOKUP(F910,辅助信息!A:B,2,FALSE)</f>
        <v>螺纹钢</v>
      </c>
      <c r="F910" s="28" t="s">
        <v>65</v>
      </c>
      <c r="G910" s="24">
        <v>19</v>
      </c>
      <c r="H910" s="75">
        <f>_xlfn._xlws.FILTER('[1]2025年已发货'!$E:$E,'[1]2025年已发货'!$F:$F&amp;'[1]2025年已发货'!$C:$C&amp;'[1]2025年已发货'!$G:$G&amp;'[1]2025年已发货'!$H:$H=C910&amp;F910&amp;I910&amp;J910,"未发货")</f>
        <v>19</v>
      </c>
      <c r="I910" s="28" t="str">
        <f>VLOOKUP(B910,辅助信息!E:I,3,FALSE)</f>
        <v>（五冶达州国道542项目-一工区桥梁二工段）四川省达州市达川区达川区石梯镇石成村</v>
      </c>
      <c r="J910" s="28" t="str">
        <f>VLOOKUP(B910,辅助信息!E:I,4,FALSE)</f>
        <v>夏树彬</v>
      </c>
      <c r="K910" s="28">
        <f>VLOOKUP(J910,辅助信息!H:I,2,FALSE)</f>
        <v>13518183653</v>
      </c>
      <c r="L910" s="64"/>
      <c r="M910" s="79">
        <v>45728</v>
      </c>
      <c r="O910" s="49">
        <f ca="1" t="shared" si="28"/>
        <v>0</v>
      </c>
      <c r="P910" s="49">
        <f ca="1" t="shared" si="29"/>
        <v>222</v>
      </c>
      <c r="Q910" s="15" t="str">
        <f>VLOOKUP(B910,辅助信息!E:M,9,FALSE)</f>
        <v>ZTWM-CDGS-XS-2024-0181-五冶天府-国道542项目（二批次）</v>
      </c>
      <c r="R910" s="15"/>
    </row>
    <row r="911" hidden="1" spans="2:18">
      <c r="B911" s="28" t="s">
        <v>74</v>
      </c>
      <c r="C911" s="58">
        <v>45727</v>
      </c>
      <c r="D911" s="28" t="str">
        <f>VLOOKUP(B911,辅助信息!E:K,7,FALSE)</f>
        <v>JWDDCD2024102400111</v>
      </c>
      <c r="E911" s="28" t="str">
        <f>VLOOKUP(F911,辅助信息!A:B,2,FALSE)</f>
        <v>螺纹钢</v>
      </c>
      <c r="F911" s="28" t="s">
        <v>27</v>
      </c>
      <c r="G911" s="24">
        <v>3</v>
      </c>
      <c r="H911" s="24">
        <f>_xlfn._xlws.FILTER('[1]2025年已发货'!$E:$E,'[1]2025年已发货'!$F:$F&amp;'[1]2025年已发货'!$C:$C&amp;'[1]2025年已发货'!$G:$G&amp;'[1]2025年已发货'!$H:$H=C911&amp;F911&amp;I911&amp;J911,"未发货")</f>
        <v>3</v>
      </c>
      <c r="I911" s="28" t="str">
        <f>VLOOKUP(B911,辅助信息!E:I,3,FALSE)</f>
        <v>（五冶达州国道542项目-桥梁4标）四川省达州市达川区大堰镇双井村</v>
      </c>
      <c r="J911" s="28" t="str">
        <f>VLOOKUP(B911,辅助信息!E:I,4,FALSE)</f>
        <v>吴志强</v>
      </c>
      <c r="K911" s="28">
        <f>VLOOKUP(J911,辅助信息!H:I,2,FALSE)</f>
        <v>18820030907</v>
      </c>
      <c r="L911" s="65" t="str">
        <f>VLOOKUP(B912,辅助信息!E:J,6,FALSE)</f>
        <v>五冶建设送货单,送货车型13米,装货前联系收货人核实到场规格,没提前告知进场规格现场不给予接收</v>
      </c>
      <c r="M911" s="79">
        <v>45728</v>
      </c>
      <c r="O911" s="49">
        <f ca="1" t="shared" si="28"/>
        <v>0</v>
      </c>
      <c r="P911" s="49">
        <f ca="1" t="shared" si="29"/>
        <v>222</v>
      </c>
      <c r="Q911" s="15" t="str">
        <f>VLOOKUP(B911,辅助信息!E:M,9,FALSE)</f>
        <v>ZTWM-CDGS-XS-2024-0181-五冶天府-国道542项目（二批次）</v>
      </c>
      <c r="R911" s="15"/>
    </row>
    <row r="912" hidden="1" spans="2:18">
      <c r="B912" s="28" t="s">
        <v>74</v>
      </c>
      <c r="C912" s="58">
        <v>45727</v>
      </c>
      <c r="D912" s="28" t="str">
        <f>VLOOKUP(B912,辅助信息!E:K,7,FALSE)</f>
        <v>JWDDCD2024102400111</v>
      </c>
      <c r="E912" s="28" t="str">
        <f>VLOOKUP(F912,辅助信息!A:B,2,FALSE)</f>
        <v>螺纹钢</v>
      </c>
      <c r="F912" s="28" t="s">
        <v>19</v>
      </c>
      <c r="G912" s="24">
        <v>3</v>
      </c>
      <c r="H912" s="24">
        <f>_xlfn._xlws.FILTER('[1]2025年已发货'!$E:$E,'[1]2025年已发货'!$F:$F&amp;'[1]2025年已发货'!$C:$C&amp;'[1]2025年已发货'!$G:$G&amp;'[1]2025年已发货'!$H:$H=C912&amp;F912&amp;I912&amp;J912,"未发货")</f>
        <v>3</v>
      </c>
      <c r="I912" s="28" t="str">
        <f>VLOOKUP(B912,辅助信息!E:I,3,FALSE)</f>
        <v>（五冶达州国道542项目-桥梁4标）四川省达州市达川区大堰镇双井村</v>
      </c>
      <c r="J912" s="28" t="str">
        <f>VLOOKUP(B912,辅助信息!E:I,4,FALSE)</f>
        <v>吴志强</v>
      </c>
      <c r="K912" s="28">
        <f>VLOOKUP(J912,辅助信息!H:I,2,FALSE)</f>
        <v>18820030907</v>
      </c>
      <c r="L912" s="66"/>
      <c r="M912" s="79">
        <v>45728</v>
      </c>
      <c r="O912" s="49">
        <f ca="1" t="shared" si="28"/>
        <v>0</v>
      </c>
      <c r="P912" s="49">
        <f ca="1" t="shared" si="29"/>
        <v>222</v>
      </c>
      <c r="Q912" s="15" t="str">
        <f>VLOOKUP(B912,辅助信息!E:M,9,FALSE)</f>
        <v>ZTWM-CDGS-XS-2024-0181-五冶天府-国道542项目（二批次）</v>
      </c>
      <c r="R912" s="15"/>
    </row>
    <row r="913" hidden="1" spans="2:18">
      <c r="B913" s="28" t="s">
        <v>74</v>
      </c>
      <c r="C913" s="58">
        <v>45727</v>
      </c>
      <c r="D913" s="28" t="str">
        <f>VLOOKUP(B913,辅助信息!E:K,7,FALSE)</f>
        <v>JWDDCD2024102400111</v>
      </c>
      <c r="E913" s="28" t="str">
        <f>VLOOKUP(F913,辅助信息!A:B,2,FALSE)</f>
        <v>螺纹钢</v>
      </c>
      <c r="F913" s="28" t="s">
        <v>32</v>
      </c>
      <c r="G913" s="24">
        <v>6</v>
      </c>
      <c r="H913" s="24">
        <f>_xlfn._xlws.FILTER('[1]2025年已发货'!$E:$E,'[1]2025年已发货'!$F:$F&amp;'[1]2025年已发货'!$C:$C&amp;'[1]2025年已发货'!$G:$G&amp;'[1]2025年已发货'!$H:$H=C913&amp;F913&amp;I913&amp;J913,"未发货")</f>
        <v>6</v>
      </c>
      <c r="I913" s="28" t="str">
        <f>VLOOKUP(B913,辅助信息!E:I,3,FALSE)</f>
        <v>（五冶达州国道542项目-桥梁4标）四川省达州市达川区大堰镇双井村</v>
      </c>
      <c r="J913" s="28" t="str">
        <f>VLOOKUP(B913,辅助信息!E:I,4,FALSE)</f>
        <v>吴志强</v>
      </c>
      <c r="K913" s="28">
        <f>VLOOKUP(J913,辅助信息!H:I,2,FALSE)</f>
        <v>18820030907</v>
      </c>
      <c r="L913" s="66"/>
      <c r="M913" s="79">
        <v>45728</v>
      </c>
      <c r="O913" s="49">
        <f ca="1" t="shared" si="28"/>
        <v>0</v>
      </c>
      <c r="P913" s="49">
        <f ca="1" t="shared" si="29"/>
        <v>222</v>
      </c>
      <c r="Q913" s="15" t="str">
        <f>VLOOKUP(B913,辅助信息!E:M,9,FALSE)</f>
        <v>ZTWM-CDGS-XS-2024-0181-五冶天府-国道542项目（二批次）</v>
      </c>
      <c r="R913" s="15"/>
    </row>
    <row r="914" hidden="1" spans="2:18">
      <c r="B914" s="28" t="s">
        <v>74</v>
      </c>
      <c r="C914" s="58">
        <v>45727</v>
      </c>
      <c r="D914" s="28" t="str">
        <f>VLOOKUP(B914,辅助信息!E:K,7,FALSE)</f>
        <v>JWDDCD2024102400111</v>
      </c>
      <c r="E914" s="28" t="str">
        <f>VLOOKUP(F914,辅助信息!A:B,2,FALSE)</f>
        <v>螺纹钢</v>
      </c>
      <c r="F914" s="28" t="s">
        <v>33</v>
      </c>
      <c r="G914" s="24">
        <v>9</v>
      </c>
      <c r="H914" s="24">
        <f>_xlfn._xlws.FILTER('[1]2025年已发货'!$E:$E,'[1]2025年已发货'!$F:$F&amp;'[1]2025年已发货'!$C:$C&amp;'[1]2025年已发货'!$G:$G&amp;'[1]2025年已发货'!$H:$H=C914&amp;F914&amp;I914&amp;J914,"未发货")</f>
        <v>9</v>
      </c>
      <c r="I914" s="28" t="str">
        <f>VLOOKUP(B914,辅助信息!E:I,3,FALSE)</f>
        <v>（五冶达州国道542项目-桥梁4标）四川省达州市达川区大堰镇双井村</v>
      </c>
      <c r="J914" s="28" t="str">
        <f>VLOOKUP(B914,辅助信息!E:I,4,FALSE)</f>
        <v>吴志强</v>
      </c>
      <c r="K914" s="28">
        <f>VLOOKUP(J914,辅助信息!H:I,2,FALSE)</f>
        <v>18820030907</v>
      </c>
      <c r="L914" s="66"/>
      <c r="M914" s="79">
        <v>45728</v>
      </c>
      <c r="O914" s="49">
        <f ca="1" t="shared" si="28"/>
        <v>0</v>
      </c>
      <c r="P914" s="49">
        <f ca="1" t="shared" si="29"/>
        <v>222</v>
      </c>
      <c r="Q914" s="15" t="str">
        <f>VLOOKUP(B914,辅助信息!E:M,9,FALSE)</f>
        <v>ZTWM-CDGS-XS-2024-0181-五冶天府-国道542项目（二批次）</v>
      </c>
      <c r="R914" s="15"/>
    </row>
    <row r="915" hidden="1" spans="2:18">
      <c r="B915" s="28" t="s">
        <v>74</v>
      </c>
      <c r="C915" s="58">
        <v>45727</v>
      </c>
      <c r="D915" s="28" t="str">
        <f>VLOOKUP(B915,辅助信息!E:K,7,FALSE)</f>
        <v>JWDDCD2024102400111</v>
      </c>
      <c r="E915" s="28" t="str">
        <f>VLOOKUP(F915,辅助信息!A:B,2,FALSE)</f>
        <v>螺纹钢</v>
      </c>
      <c r="F915" s="28" t="s">
        <v>18</v>
      </c>
      <c r="G915" s="24">
        <v>3</v>
      </c>
      <c r="H915" s="24">
        <f>_xlfn._xlws.FILTER('[1]2025年已发货'!$E:$E,'[1]2025年已发货'!$F:$F&amp;'[1]2025年已发货'!$C:$C&amp;'[1]2025年已发货'!$G:$G&amp;'[1]2025年已发货'!$H:$H=C915&amp;F915&amp;I915&amp;J915,"未发货")</f>
        <v>3</v>
      </c>
      <c r="I915" s="28" t="str">
        <f>VLOOKUP(B915,辅助信息!E:I,3,FALSE)</f>
        <v>（五冶达州国道542项目-桥梁4标）四川省达州市达川区大堰镇双井村</v>
      </c>
      <c r="J915" s="28" t="str">
        <f>VLOOKUP(B915,辅助信息!E:I,4,FALSE)</f>
        <v>吴志强</v>
      </c>
      <c r="K915" s="28">
        <f>VLOOKUP(J915,辅助信息!H:I,2,FALSE)</f>
        <v>18820030907</v>
      </c>
      <c r="L915" s="66"/>
      <c r="M915" s="79">
        <v>45728</v>
      </c>
      <c r="O915" s="49">
        <f ca="1" t="shared" si="28"/>
        <v>0</v>
      </c>
      <c r="P915" s="49">
        <f ca="1" t="shared" si="29"/>
        <v>222</v>
      </c>
      <c r="Q915" s="15" t="str">
        <f>VLOOKUP(B915,辅助信息!E:M,9,FALSE)</f>
        <v>ZTWM-CDGS-XS-2024-0181-五冶天府-国道542项目（二批次）</v>
      </c>
      <c r="R915" s="15"/>
    </row>
    <row r="916" hidden="1" spans="2:18">
      <c r="B916" s="28" t="s">
        <v>74</v>
      </c>
      <c r="C916" s="58">
        <v>45727</v>
      </c>
      <c r="D916" s="28" t="str">
        <f>VLOOKUP(B916,辅助信息!E:K,7,FALSE)</f>
        <v>JWDDCD2024102400111</v>
      </c>
      <c r="E916" s="28" t="str">
        <f>VLOOKUP(F916,辅助信息!A:B,2,FALSE)</f>
        <v>螺纹钢</v>
      </c>
      <c r="F916" s="28" t="s">
        <v>65</v>
      </c>
      <c r="G916" s="24">
        <v>21</v>
      </c>
      <c r="H916" s="24">
        <f>_xlfn._xlws.FILTER('[1]2025年已发货'!$E:$E,'[1]2025年已发货'!$F:$F&amp;'[1]2025年已发货'!$C:$C&amp;'[1]2025年已发货'!$G:$G&amp;'[1]2025年已发货'!$H:$H=C916&amp;F916&amp;I916&amp;J916,"未发货")</f>
        <v>10</v>
      </c>
      <c r="I916" s="28" t="str">
        <f>VLOOKUP(B916,辅助信息!E:I,3,FALSE)</f>
        <v>（五冶达州国道542项目-桥梁4标）四川省达州市达川区大堰镇双井村</v>
      </c>
      <c r="J916" s="28" t="str">
        <f>VLOOKUP(B916,辅助信息!E:I,4,FALSE)</f>
        <v>吴志强</v>
      </c>
      <c r="K916" s="28">
        <f>VLOOKUP(J916,辅助信息!H:I,2,FALSE)</f>
        <v>18820030907</v>
      </c>
      <c r="L916" s="64"/>
      <c r="M916" s="79">
        <v>45728</v>
      </c>
      <c r="O916" s="49">
        <f ca="1" t="shared" si="28"/>
        <v>0</v>
      </c>
      <c r="P916" s="49">
        <f ca="1" t="shared" si="29"/>
        <v>222</v>
      </c>
      <c r="Q916" s="15" t="str">
        <f>VLOOKUP(B916,辅助信息!E:M,9,FALSE)</f>
        <v>ZTWM-CDGS-XS-2024-0181-五冶天府-国道542项目（二批次）</v>
      </c>
      <c r="R916" s="15"/>
    </row>
    <row r="917" ht="45" hidden="1" customHeight="1" spans="2:18">
      <c r="B917" s="28" t="s">
        <v>63</v>
      </c>
      <c r="C917" s="58">
        <v>45727</v>
      </c>
      <c r="D917" s="28" t="str">
        <f>VLOOKUP(B917,辅助信息!E:K,7,FALSE)</f>
        <v>JWDDCD2024102400111</v>
      </c>
      <c r="E917" s="28" t="str">
        <f>VLOOKUP(F917,辅助信息!A:B,2,FALSE)</f>
        <v>螺纹钢</v>
      </c>
      <c r="F917" s="28" t="s">
        <v>18</v>
      </c>
      <c r="G917" s="24">
        <v>36</v>
      </c>
      <c r="H917" s="75">
        <f>_xlfn._xlws.FILTER('[1]2025年已发货'!$E:$E,'[1]2025年已发货'!$F:$F&amp;'[1]2025年已发货'!$C:$C&amp;'[1]2025年已发货'!$G:$G&amp;'[1]2025年已发货'!$H:$H=C917&amp;F917&amp;I917&amp;J917,"未发货")</f>
        <v>36</v>
      </c>
      <c r="I917" s="28" t="str">
        <f>VLOOKUP(B917,辅助信息!E:I,3,FALSE)</f>
        <v>（五冶达州国道542项目-三工区路基六工段）四川省达州市达川区赵固镇水文村</v>
      </c>
      <c r="J917" s="28" t="str">
        <f>VLOOKUP(B917,辅助信息!E:I,4,FALSE)</f>
        <v>谭鹏程</v>
      </c>
      <c r="K917" s="28">
        <f>VLOOKUP(J917,辅助信息!H:I,2,FALSE)</f>
        <v>18280895666</v>
      </c>
      <c r="L917" s="65" t="str">
        <f>VLOOKUP(B917,辅助信息!E:J,6,FALSE)</f>
        <v>五冶建设送货单,送货车型9.6米,装货前联系收货人核实到场规格,没提前告知进场规格现场不给予接收</v>
      </c>
      <c r="M917" s="79">
        <v>45728</v>
      </c>
      <c r="O917" s="49">
        <f ca="1" t="shared" si="28"/>
        <v>0</v>
      </c>
      <c r="P917" s="49">
        <f ca="1" t="shared" si="29"/>
        <v>222</v>
      </c>
      <c r="Q917" s="15" t="str">
        <f>VLOOKUP(B917,辅助信息!E:M,9,FALSE)</f>
        <v>ZTWM-CDGS-XS-2024-0181-五冶天府-国道542项目（二批次）</v>
      </c>
      <c r="R917" s="15"/>
    </row>
    <row r="918" hidden="1" spans="2:18">
      <c r="B918" s="28" t="s">
        <v>64</v>
      </c>
      <c r="C918" s="58">
        <v>45727</v>
      </c>
      <c r="D918" s="28" t="str">
        <f>VLOOKUP(B918,辅助信息!E:K,7,FALSE)</f>
        <v>JWDDCD2024102400111</v>
      </c>
      <c r="E918" s="28" t="str">
        <f>VLOOKUP(F918,辅助信息!A:B,2,FALSE)</f>
        <v>螺纹钢</v>
      </c>
      <c r="F918" s="28" t="s">
        <v>32</v>
      </c>
      <c r="G918" s="24">
        <v>6</v>
      </c>
      <c r="H918" s="75">
        <f>_xlfn._xlws.FILTER('[1]2025年已发货'!$E:$E,'[1]2025年已发货'!$F:$F&amp;'[1]2025年已发货'!$C:$C&amp;'[1]2025年已发货'!$G:$G&amp;'[1]2025年已发货'!$H:$H=C918&amp;F918&amp;I918&amp;J918,"未发货")</f>
        <v>6</v>
      </c>
      <c r="I918" s="28" t="str">
        <f>VLOOKUP(B918,辅助信息!E:I,3,FALSE)</f>
        <v>（五冶达州国道542项目-三工区桥梁3工段）四川省达州市达川区赵固镇水文村原村委会下300米</v>
      </c>
      <c r="J918" s="28" t="str">
        <f>VLOOKUP(B918,辅助信息!E:I,4,FALSE)</f>
        <v>李代茂</v>
      </c>
      <c r="K918" s="28">
        <f>VLOOKUP(J918,辅助信息!H:I,2,FALSE)</f>
        <v>18302833536</v>
      </c>
      <c r="L918" s="65" t="str">
        <f>VLOOKUP(B918,辅助信息!E:J,6,FALSE)</f>
        <v>五冶建设送货单,送货车型9.6米,装货前联系收货人核实到场规格,没提前告知进场规格现场不给予接收</v>
      </c>
      <c r="M918" s="79">
        <v>45728</v>
      </c>
      <c r="O918" s="49">
        <f ca="1" t="shared" si="28"/>
        <v>0</v>
      </c>
      <c r="P918" s="49">
        <f ca="1" t="shared" si="29"/>
        <v>222</v>
      </c>
      <c r="Q918" s="15" t="str">
        <f>VLOOKUP(B918,辅助信息!E:M,9,FALSE)</f>
        <v>ZTWM-CDGS-XS-2024-0181-五冶天府-国道542项目（二批次）</v>
      </c>
      <c r="R918" s="15"/>
    </row>
    <row r="919" hidden="1" spans="2:18">
      <c r="B919" s="28" t="s">
        <v>64</v>
      </c>
      <c r="C919" s="58">
        <v>45727</v>
      </c>
      <c r="D919" s="28" t="str">
        <f>VLOOKUP(B919,辅助信息!E:K,7,FALSE)</f>
        <v>JWDDCD2024102400111</v>
      </c>
      <c r="E919" s="28" t="str">
        <f>VLOOKUP(F919,辅助信息!A:B,2,FALSE)</f>
        <v>螺纹钢</v>
      </c>
      <c r="F919" s="28" t="s">
        <v>33</v>
      </c>
      <c r="G919" s="24">
        <v>6</v>
      </c>
      <c r="H919" s="75">
        <f>_xlfn._xlws.FILTER('[1]2025年已发货'!$E:$E,'[1]2025年已发货'!$F:$F&amp;'[1]2025年已发货'!$C:$C&amp;'[1]2025年已发货'!$G:$G&amp;'[1]2025年已发货'!$H:$H=C919&amp;F919&amp;I919&amp;J919,"未发货")</f>
        <v>6</v>
      </c>
      <c r="I919" s="28" t="str">
        <f>VLOOKUP(B919,辅助信息!E:I,3,FALSE)</f>
        <v>（五冶达州国道542项目-三工区桥梁3工段）四川省达州市达川区赵固镇水文村原村委会下300米</v>
      </c>
      <c r="J919" s="28" t="str">
        <f>VLOOKUP(B919,辅助信息!E:I,4,FALSE)</f>
        <v>李代茂</v>
      </c>
      <c r="K919" s="28">
        <f>VLOOKUP(J919,辅助信息!H:I,2,FALSE)</f>
        <v>18302833536</v>
      </c>
      <c r="L919" s="66"/>
      <c r="M919" s="79">
        <v>45728</v>
      </c>
      <c r="O919" s="49">
        <f ca="1" t="shared" si="28"/>
        <v>0</v>
      </c>
      <c r="P919" s="49">
        <f ca="1" t="shared" si="29"/>
        <v>222</v>
      </c>
      <c r="Q919" s="15" t="str">
        <f>VLOOKUP(B919,辅助信息!E:M,9,FALSE)</f>
        <v>ZTWM-CDGS-XS-2024-0181-五冶天府-国道542项目（二批次）</v>
      </c>
      <c r="R919" s="15"/>
    </row>
    <row r="920" hidden="1" spans="2:18">
      <c r="B920" s="28" t="s">
        <v>64</v>
      </c>
      <c r="C920" s="58">
        <v>45727</v>
      </c>
      <c r="D920" s="28" t="str">
        <f>VLOOKUP(B920,辅助信息!E:K,7,FALSE)</f>
        <v>JWDDCD2024102400111</v>
      </c>
      <c r="E920" s="28" t="str">
        <f>VLOOKUP(F920,辅助信息!A:B,2,FALSE)</f>
        <v>螺纹钢</v>
      </c>
      <c r="F920" s="28" t="s">
        <v>28</v>
      </c>
      <c r="G920" s="24">
        <v>9</v>
      </c>
      <c r="H920" s="75">
        <f>_xlfn._xlws.FILTER('[1]2025年已发货'!$E:$E,'[1]2025年已发货'!$F:$F&amp;'[1]2025年已发货'!$C:$C&amp;'[1]2025年已发货'!$G:$G&amp;'[1]2025年已发货'!$H:$H=C920&amp;F920&amp;I920&amp;J920,"未发货")</f>
        <v>9</v>
      </c>
      <c r="I920" s="28" t="str">
        <f>VLOOKUP(B920,辅助信息!E:I,3,FALSE)</f>
        <v>（五冶达州国道542项目-三工区桥梁3工段）四川省达州市达川区赵固镇水文村原村委会下300米</v>
      </c>
      <c r="J920" s="28" t="str">
        <f>VLOOKUP(B920,辅助信息!E:I,4,FALSE)</f>
        <v>李代茂</v>
      </c>
      <c r="K920" s="28">
        <f>VLOOKUP(J920,辅助信息!H:I,2,FALSE)</f>
        <v>18302833536</v>
      </c>
      <c r="L920" s="66"/>
      <c r="M920" s="79">
        <v>45728</v>
      </c>
      <c r="O920" s="49">
        <f ca="1" t="shared" si="28"/>
        <v>0</v>
      </c>
      <c r="P920" s="49">
        <f ca="1" t="shared" si="29"/>
        <v>222</v>
      </c>
      <c r="Q920" s="15" t="str">
        <f>VLOOKUP(B920,辅助信息!E:M,9,FALSE)</f>
        <v>ZTWM-CDGS-XS-2024-0181-五冶天府-国道542项目（二批次）</v>
      </c>
      <c r="R920" s="15"/>
    </row>
    <row r="921" hidden="1" spans="2:18">
      <c r="B921" s="28" t="s">
        <v>64</v>
      </c>
      <c r="C921" s="58">
        <v>45727</v>
      </c>
      <c r="D921" s="28" t="str">
        <f>VLOOKUP(B921,辅助信息!E:K,7,FALSE)</f>
        <v>JWDDCD2024102400111</v>
      </c>
      <c r="E921" s="28" t="str">
        <f>VLOOKUP(F921,辅助信息!A:B,2,FALSE)</f>
        <v>螺纹钢</v>
      </c>
      <c r="F921" s="28" t="s">
        <v>65</v>
      </c>
      <c r="G921" s="24">
        <f>42+12</f>
        <v>54</v>
      </c>
      <c r="H921" s="75">
        <f>_xlfn._xlws.FILTER('[1]2025年已发货'!$E:$E,'[1]2025年已发货'!$F:$F&amp;'[1]2025年已发货'!$C:$C&amp;'[1]2025年已发货'!$G:$G&amp;'[1]2025年已发货'!$H:$H=C921&amp;F921&amp;I921&amp;J921,"未发货")</f>
        <v>54</v>
      </c>
      <c r="I921" s="28" t="str">
        <f>VLOOKUP(B921,辅助信息!E:I,3,FALSE)</f>
        <v>（五冶达州国道542项目-三工区桥梁3工段）四川省达州市达川区赵固镇水文村原村委会下300米</v>
      </c>
      <c r="J921" s="28" t="str">
        <f>VLOOKUP(B921,辅助信息!E:I,4,FALSE)</f>
        <v>李代茂</v>
      </c>
      <c r="K921" s="28">
        <f>VLOOKUP(J921,辅助信息!H:I,2,FALSE)</f>
        <v>18302833536</v>
      </c>
      <c r="L921" s="66"/>
      <c r="M921" s="79">
        <v>45728</v>
      </c>
      <c r="O921" s="49">
        <f ca="1" t="shared" si="28"/>
        <v>0</v>
      </c>
      <c r="P921" s="49">
        <f ca="1" t="shared" si="29"/>
        <v>222</v>
      </c>
      <c r="Q921" s="15" t="str">
        <f>VLOOKUP(B921,辅助信息!E:M,9,FALSE)</f>
        <v>ZTWM-CDGS-XS-2024-0181-五冶天府-国道542项目（二批次）</v>
      </c>
      <c r="R921" s="15"/>
    </row>
    <row r="922" hidden="1" spans="2:18">
      <c r="B922" s="28" t="s">
        <v>64</v>
      </c>
      <c r="C922" s="58">
        <v>45727</v>
      </c>
      <c r="D922" s="28" t="str">
        <f>VLOOKUP(B922,辅助信息!E:K,7,FALSE)</f>
        <v>JWDDCD2024102400111</v>
      </c>
      <c r="E922" s="28" t="str">
        <f>VLOOKUP(F922,辅助信息!A:B,2,FALSE)</f>
        <v>螺纹钢</v>
      </c>
      <c r="F922" s="28" t="s">
        <v>52</v>
      </c>
      <c r="G922" s="24">
        <f>21+9</f>
        <v>30</v>
      </c>
      <c r="H922" s="75">
        <f>_xlfn._xlws.FILTER('[1]2025年已发货'!$E:$E,'[1]2025年已发货'!$F:$F&amp;'[1]2025年已发货'!$C:$C&amp;'[1]2025年已发货'!$G:$G&amp;'[1]2025年已发货'!$H:$H=C922&amp;F922&amp;I922&amp;J922,"未发货")</f>
        <v>30</v>
      </c>
      <c r="I922" s="28" t="str">
        <f>VLOOKUP(B922,辅助信息!E:I,3,FALSE)</f>
        <v>（五冶达州国道542项目-三工区桥梁3工段）四川省达州市达川区赵固镇水文村原村委会下300米</v>
      </c>
      <c r="J922" s="28" t="str">
        <f>VLOOKUP(B922,辅助信息!E:I,4,FALSE)</f>
        <v>李代茂</v>
      </c>
      <c r="K922" s="28">
        <f>VLOOKUP(J922,辅助信息!H:I,2,FALSE)</f>
        <v>18302833536</v>
      </c>
      <c r="L922" s="64"/>
      <c r="M922" s="79">
        <v>45728</v>
      </c>
      <c r="O922" s="49">
        <f ca="1" t="shared" si="28"/>
        <v>0</v>
      </c>
      <c r="P922" s="49">
        <f ca="1" t="shared" si="29"/>
        <v>222</v>
      </c>
      <c r="Q922" s="15" t="str">
        <f>VLOOKUP(B922,辅助信息!E:M,9,FALSE)</f>
        <v>ZTWM-CDGS-XS-2024-0181-五冶天府-国道542项目（二批次）</v>
      </c>
      <c r="R922" s="15"/>
    </row>
    <row r="923" hidden="1" spans="2:18">
      <c r="B923" s="28" t="s">
        <v>60</v>
      </c>
      <c r="C923" s="58">
        <v>45727</v>
      </c>
      <c r="D923" s="28" t="str">
        <f>VLOOKUP(B923,辅助信息!E:K,7,FALSE)</f>
        <v>JWDDCD2025051000019</v>
      </c>
      <c r="E923" s="28" t="str">
        <f>VLOOKUP(F923,辅助信息!A:B,2,FALSE)</f>
        <v>高线</v>
      </c>
      <c r="F923" s="28" t="s">
        <v>51</v>
      </c>
      <c r="G923" s="24">
        <v>9</v>
      </c>
      <c r="H923" s="75">
        <f>_xlfn._xlws.FILTER('[1]2025年已发货'!$E:$E,'[1]2025年已发货'!$F:$F&amp;'[1]2025年已发货'!$C:$C&amp;'[1]2025年已发货'!$G:$G&amp;'[1]2025年已发货'!$H:$H=C923&amp;F923&amp;I923&amp;J923,"未发货")</f>
        <v>10</v>
      </c>
      <c r="I923" s="28" t="str">
        <f>VLOOKUP(B923,辅助信息!E:I,3,FALSE)</f>
        <v>(五冶钢构医学科学产业园建设项目房建二部-六标)四川省南充市顺庆区搬罾街道学府大道二段</v>
      </c>
      <c r="J923" s="28" t="str">
        <f>VLOOKUP(B923,辅助信息!E:I,4,FALSE)</f>
        <v>安南</v>
      </c>
      <c r="K923" s="28">
        <f>VLOOKUP(J923,辅助信息!H:I,2,FALSE)</f>
        <v>19950525030</v>
      </c>
      <c r="L923" s="65" t="str">
        <f>VLOOKUP(B923,辅助信息!E:J,6,FALSE)</f>
        <v>送货单：送货单位：南充思临新材料科技有限公司,收货单位：五冶集团川北(南充)建设有限公司,项目名称：南充医学科学产业园,送货车型13米,装货前联系收货人核实到场规格</v>
      </c>
      <c r="M923" s="79">
        <v>45728</v>
      </c>
      <c r="O923" s="49">
        <f ca="1" t="shared" si="28"/>
        <v>0</v>
      </c>
      <c r="P923" s="49">
        <f ca="1" t="shared" si="29"/>
        <v>222</v>
      </c>
      <c r="Q923" s="15" t="str">
        <f>VLOOKUP(B923,辅助信息!E:M,9,FALSE)</f>
        <v>ZTWM-CDGS-XS-2024-0248-五冶钢构-南充市医学院项目</v>
      </c>
      <c r="R923" s="15"/>
    </row>
    <row r="924" hidden="1" spans="2:18">
      <c r="B924" s="28" t="s">
        <v>60</v>
      </c>
      <c r="C924" s="58">
        <v>45727</v>
      </c>
      <c r="D924" s="28" t="str">
        <f>VLOOKUP(B924,辅助信息!E:K,7,FALSE)</f>
        <v>JWDDCD2025051000019</v>
      </c>
      <c r="E924" s="28" t="str">
        <f>VLOOKUP(F924,辅助信息!A:B,2,FALSE)</f>
        <v>螺纹钢</v>
      </c>
      <c r="F924" s="28" t="s">
        <v>27</v>
      </c>
      <c r="G924" s="24">
        <v>16</v>
      </c>
      <c r="H924" s="75">
        <f>_xlfn._xlws.FILTER('[1]2025年已发货'!$E:$E,'[1]2025年已发货'!$F:$F&amp;'[1]2025年已发货'!$C:$C&amp;'[1]2025年已发货'!$G:$G&amp;'[1]2025年已发货'!$H:$H=C924&amp;F924&amp;I924&amp;J924,"未发货")</f>
        <v>16</v>
      </c>
      <c r="I924" s="28" t="str">
        <f>VLOOKUP(B924,辅助信息!E:I,3,FALSE)</f>
        <v>(五冶钢构医学科学产业园建设项目房建二部-六标)四川省南充市顺庆区搬罾街道学府大道二段</v>
      </c>
      <c r="J924" s="28" t="str">
        <f>VLOOKUP(B924,辅助信息!E:I,4,FALSE)</f>
        <v>安南</v>
      </c>
      <c r="K924" s="28">
        <f>VLOOKUP(J924,辅助信息!H:I,2,FALSE)</f>
        <v>19950525030</v>
      </c>
      <c r="L924" s="66"/>
      <c r="M924" s="79">
        <v>45728</v>
      </c>
      <c r="O924" s="49">
        <f ca="1" t="shared" si="28"/>
        <v>0</v>
      </c>
      <c r="P924" s="49">
        <f ca="1" t="shared" si="29"/>
        <v>222</v>
      </c>
      <c r="Q924" s="15" t="str">
        <f>VLOOKUP(B924,辅助信息!E:M,9,FALSE)</f>
        <v>ZTWM-CDGS-XS-2024-0248-五冶钢构-南充市医学院项目</v>
      </c>
      <c r="R924" s="15"/>
    </row>
    <row r="925" hidden="1" spans="2:18">
      <c r="B925" s="28" t="s">
        <v>60</v>
      </c>
      <c r="C925" s="58">
        <v>45727</v>
      </c>
      <c r="D925" s="28" t="str">
        <f>VLOOKUP(B925,辅助信息!E:K,7,FALSE)</f>
        <v>JWDDCD2025051000019</v>
      </c>
      <c r="E925" s="28" t="str">
        <f>VLOOKUP(F925,辅助信息!A:B,2,FALSE)</f>
        <v>螺纹钢</v>
      </c>
      <c r="F925" s="28" t="s">
        <v>19</v>
      </c>
      <c r="G925" s="24">
        <v>15</v>
      </c>
      <c r="H925" s="75">
        <f>_xlfn._xlws.FILTER('[1]2025年已发货'!$E:$E,'[1]2025年已发货'!$F:$F&amp;'[1]2025年已发货'!$C:$C&amp;'[1]2025年已发货'!$G:$G&amp;'[1]2025年已发货'!$H:$H=C925&amp;F925&amp;I925&amp;J925,"未发货")</f>
        <v>15</v>
      </c>
      <c r="I925" s="28" t="str">
        <f>VLOOKUP(B925,辅助信息!E:I,3,FALSE)</f>
        <v>(五冶钢构医学科学产业园建设项目房建二部-六标)四川省南充市顺庆区搬罾街道学府大道二段</v>
      </c>
      <c r="J925" s="28" t="str">
        <f>VLOOKUP(B925,辅助信息!E:I,4,FALSE)</f>
        <v>安南</v>
      </c>
      <c r="K925" s="28">
        <f>VLOOKUP(J925,辅助信息!H:I,2,FALSE)</f>
        <v>19950525030</v>
      </c>
      <c r="L925" s="66"/>
      <c r="M925" s="79">
        <v>45728</v>
      </c>
      <c r="O925" s="49">
        <f ca="1" t="shared" si="28"/>
        <v>0</v>
      </c>
      <c r="P925" s="49">
        <f ca="1" t="shared" si="29"/>
        <v>222</v>
      </c>
      <c r="Q925" s="15" t="str">
        <f>VLOOKUP(B925,辅助信息!E:M,9,FALSE)</f>
        <v>ZTWM-CDGS-XS-2024-0248-五冶钢构-南充市医学院项目</v>
      </c>
      <c r="R925" s="15"/>
    </row>
    <row r="926" hidden="1" spans="2:18">
      <c r="B926" s="28" t="s">
        <v>60</v>
      </c>
      <c r="C926" s="58">
        <v>45727</v>
      </c>
      <c r="D926" s="28" t="str">
        <f>VLOOKUP(B926,辅助信息!E:K,7,FALSE)</f>
        <v>JWDDCD2025051000019</v>
      </c>
      <c r="E926" s="28" t="str">
        <f>VLOOKUP(F926,辅助信息!A:B,2,FALSE)</f>
        <v>螺纹钢</v>
      </c>
      <c r="F926" s="28" t="s">
        <v>32</v>
      </c>
      <c r="G926" s="24">
        <v>10</v>
      </c>
      <c r="H926" s="75">
        <f>_xlfn._xlws.FILTER('[1]2025年已发货'!$E:$E,'[1]2025年已发货'!$F:$F&amp;'[1]2025年已发货'!$C:$C&amp;'[1]2025年已发货'!$G:$G&amp;'[1]2025年已发货'!$H:$H=C926&amp;F926&amp;I926&amp;J926,"未发货")</f>
        <v>12</v>
      </c>
      <c r="I926" s="28" t="str">
        <f>VLOOKUP(B926,辅助信息!E:I,3,FALSE)</f>
        <v>(五冶钢构医学科学产业园建设项目房建二部-六标)四川省南充市顺庆区搬罾街道学府大道二段</v>
      </c>
      <c r="J926" s="28" t="str">
        <f>VLOOKUP(B926,辅助信息!E:I,4,FALSE)</f>
        <v>安南</v>
      </c>
      <c r="K926" s="28">
        <f>VLOOKUP(J926,辅助信息!H:I,2,FALSE)</f>
        <v>19950525030</v>
      </c>
      <c r="L926" s="66"/>
      <c r="M926" s="79">
        <v>45728</v>
      </c>
      <c r="O926" s="49">
        <f ca="1" t="shared" si="28"/>
        <v>0</v>
      </c>
      <c r="P926" s="49">
        <f ca="1" t="shared" si="29"/>
        <v>222</v>
      </c>
      <c r="Q926" s="15" t="str">
        <f>VLOOKUP(B926,辅助信息!E:M,9,FALSE)</f>
        <v>ZTWM-CDGS-XS-2024-0248-五冶钢构-南充市医学院项目</v>
      </c>
      <c r="R926" s="15"/>
    </row>
    <row r="927" hidden="1" spans="2:18">
      <c r="B927" s="28" t="s">
        <v>60</v>
      </c>
      <c r="C927" s="58">
        <v>45727</v>
      </c>
      <c r="D927" s="28" t="str">
        <f>VLOOKUP(B927,辅助信息!E:K,7,FALSE)</f>
        <v>JWDDCD2025051000019</v>
      </c>
      <c r="E927" s="28" t="str">
        <f>VLOOKUP(F927,辅助信息!A:B,2,FALSE)</f>
        <v>螺纹钢</v>
      </c>
      <c r="F927" s="28" t="s">
        <v>18</v>
      </c>
      <c r="G927" s="24">
        <v>20</v>
      </c>
      <c r="H927" s="75">
        <f>_xlfn._xlws.FILTER('[1]2025年已发货'!$E:$E,'[1]2025年已发货'!$F:$F&amp;'[1]2025年已发货'!$C:$C&amp;'[1]2025年已发货'!$G:$G&amp;'[1]2025年已发货'!$H:$H=C927&amp;F927&amp;I927&amp;J927,"未发货")</f>
        <v>20</v>
      </c>
      <c r="I927" s="28" t="str">
        <f>VLOOKUP(B927,辅助信息!E:I,3,FALSE)</f>
        <v>(五冶钢构医学科学产业园建设项目房建二部-六标)四川省南充市顺庆区搬罾街道学府大道二段</v>
      </c>
      <c r="J927" s="28" t="str">
        <f>VLOOKUP(B927,辅助信息!E:I,4,FALSE)</f>
        <v>安南</v>
      </c>
      <c r="K927" s="28">
        <f>VLOOKUP(J927,辅助信息!H:I,2,FALSE)</f>
        <v>19950525030</v>
      </c>
      <c r="L927" s="64"/>
      <c r="M927" s="79">
        <v>45728</v>
      </c>
      <c r="O927" s="49">
        <f ca="1" t="shared" si="28"/>
        <v>0</v>
      </c>
      <c r="P927" s="49">
        <f ca="1" t="shared" si="29"/>
        <v>222</v>
      </c>
      <c r="Q927" s="15" t="str">
        <f>VLOOKUP(B927,辅助信息!E:M,9,FALSE)</f>
        <v>ZTWM-CDGS-XS-2024-0248-五冶钢构-南充市医学院项目</v>
      </c>
      <c r="R927" s="15"/>
    </row>
    <row r="928" hidden="1" spans="2:18">
      <c r="B928" s="28" t="s">
        <v>68</v>
      </c>
      <c r="C928" s="58">
        <v>45727</v>
      </c>
      <c r="D928" s="28" t="s">
        <v>115</v>
      </c>
      <c r="E928" s="28" t="s">
        <v>116</v>
      </c>
      <c r="F928" s="28" t="s">
        <v>27</v>
      </c>
      <c r="G928" s="24">
        <v>11</v>
      </c>
      <c r="H928" s="24">
        <f>_xlfn._xlws.FILTER('[1]2025年已发货'!$E:$E,'[1]2025年已发货'!$F:$F&amp;'[1]2025年已发货'!$C:$C&amp;'[1]2025年已发货'!$G:$G&amp;'[1]2025年已发货'!$H:$H=C928&amp;F928&amp;I928&amp;J928,"未发货")</f>
        <v>11</v>
      </c>
      <c r="I928" s="28" t="str">
        <f>VLOOKUP(B928,辅助信息!E:I,3,FALSE)</f>
        <v>（商投建工达州中医药科技园-2工区-景观桥）达州市通川区达州中医药职业学院犀牛大道北段</v>
      </c>
      <c r="J928" s="28" t="str">
        <f>VLOOKUP(B928,辅助信息!E:I,4,FALSE)</f>
        <v>李波</v>
      </c>
      <c r="K928" s="28">
        <f>VLOOKUP(J928,辅助信息!H:I,2,FALSE)</f>
        <v>18381899787</v>
      </c>
      <c r="L928" s="65" t="str">
        <f>VLOOKUP(B931,辅助信息!E:J,6,FALSE)</f>
        <v>控制炉批号！多了现场不收！,优先安排达钢,提前联系到场规格及数量</v>
      </c>
      <c r="M928" s="79">
        <v>45726</v>
      </c>
      <c r="O928" s="49">
        <f ca="1" t="shared" si="28"/>
        <v>0</v>
      </c>
      <c r="P928" s="49">
        <f ca="1" t="shared" si="29"/>
        <v>224</v>
      </c>
      <c r="Q928" s="15" t="str">
        <f>VLOOKUP(B928,辅助信息!E:M,9,FALSE)</f>
        <v>ZTWM-CDGS-XS-2024-0134-商投建工达州中医药科技成果示范园项目</v>
      </c>
      <c r="R928" s="15"/>
    </row>
    <row r="929" hidden="1" spans="2:18">
      <c r="B929" s="28" t="s">
        <v>68</v>
      </c>
      <c r="C929" s="58">
        <v>45727</v>
      </c>
      <c r="D929" s="28" t="s">
        <v>115</v>
      </c>
      <c r="E929" s="28" t="s">
        <v>116</v>
      </c>
      <c r="F929" s="28" t="s">
        <v>32</v>
      </c>
      <c r="G929" s="24">
        <v>132</v>
      </c>
      <c r="H929" s="75">
        <f>_xlfn._xlws.FILTER('[1]2025年已发货'!$E:$E,'[1]2025年已发货'!$F:$F&amp;'[1]2025年已发货'!$C:$C&amp;'[1]2025年已发货'!$G:$G&amp;'[1]2025年已发货'!$H:$H=C929&amp;F929&amp;I929&amp;J929,"未发货")</f>
        <v>80</v>
      </c>
      <c r="I929" s="28" t="str">
        <f>VLOOKUP(B929,辅助信息!E:I,3,FALSE)</f>
        <v>（商投建工达州中医药科技园-2工区-景观桥）达州市通川区达州中医药职业学院犀牛大道北段</v>
      </c>
      <c r="J929" s="28" t="str">
        <f>VLOOKUP(B929,辅助信息!E:I,4,FALSE)</f>
        <v>李波</v>
      </c>
      <c r="K929" s="28">
        <f>VLOOKUP(J929,辅助信息!H:I,2,FALSE)</f>
        <v>18381899787</v>
      </c>
      <c r="L929" s="66"/>
      <c r="M929" s="79">
        <v>45726</v>
      </c>
      <c r="O929" s="49">
        <f ca="1" t="shared" si="28"/>
        <v>0</v>
      </c>
      <c r="P929" s="49">
        <f ca="1" t="shared" si="29"/>
        <v>224</v>
      </c>
      <c r="Q929" s="15" t="str">
        <f>VLOOKUP(B929,辅助信息!E:M,9,FALSE)</f>
        <v>ZTWM-CDGS-XS-2024-0134-商投建工达州中医药科技成果示范园项目</v>
      </c>
      <c r="R929" s="15"/>
    </row>
    <row r="930" hidden="1" spans="2:18">
      <c r="B930" s="28" t="s">
        <v>68</v>
      </c>
      <c r="C930" s="58">
        <v>45727</v>
      </c>
      <c r="D930" s="28" t="s">
        <v>115</v>
      </c>
      <c r="E930" s="28" t="s">
        <v>116</v>
      </c>
      <c r="F930" s="28" t="s">
        <v>33</v>
      </c>
      <c r="G930" s="24">
        <v>19</v>
      </c>
      <c r="H930" s="75">
        <f>_xlfn._xlws.FILTER('[1]2025年已发货'!$E:$E,'[1]2025年已发货'!$F:$F&amp;'[1]2025年已发货'!$C:$C&amp;'[1]2025年已发货'!$G:$G&amp;'[1]2025年已发货'!$H:$H=C930&amp;F930&amp;I930&amp;J930,"未发货")</f>
        <v>18</v>
      </c>
      <c r="I930" s="28" t="str">
        <f>VLOOKUP(B930,辅助信息!E:I,3,FALSE)</f>
        <v>（商投建工达州中医药科技园-2工区-景观桥）达州市通川区达州中医药职业学院犀牛大道北段</v>
      </c>
      <c r="J930" s="28" t="str">
        <f>VLOOKUP(B930,辅助信息!E:I,4,FALSE)</f>
        <v>李波</v>
      </c>
      <c r="K930" s="28">
        <f>VLOOKUP(J930,辅助信息!H:I,2,FALSE)</f>
        <v>18381899787</v>
      </c>
      <c r="L930" s="66"/>
      <c r="M930" s="79">
        <v>45726</v>
      </c>
      <c r="O930" s="49">
        <f ca="1" t="shared" ref="O930:O993" si="30">IF(OR(M930="",N930&lt;&gt;""),"",MAX(M930-TODAY(),0))</f>
        <v>0</v>
      </c>
      <c r="P930" s="49">
        <f ca="1" t="shared" ref="P930:P993" si="31">IF(M930="","",IF(N930&lt;&gt;"",MAX(N930-M930,0),IF(TODAY()&gt;M930,TODAY()-M930,0)))</f>
        <v>224</v>
      </c>
      <c r="Q930" s="15" t="str">
        <f>VLOOKUP(B930,辅助信息!E:M,9,FALSE)</f>
        <v>ZTWM-CDGS-XS-2024-0134-商投建工达州中医药科技成果示范园项目</v>
      </c>
      <c r="R930" s="15"/>
    </row>
    <row r="931" hidden="1" spans="2:18">
      <c r="B931" s="28" t="s">
        <v>68</v>
      </c>
      <c r="C931" s="58">
        <v>45727</v>
      </c>
      <c r="D931" s="28" t="str">
        <f>VLOOKUP(B931,辅助信息!E:K,7,FALSE)</f>
        <v>JWDDCD2025052800131</v>
      </c>
      <c r="E931" s="28" t="str">
        <f>VLOOKUP(F931,辅助信息!A:B,2,FALSE)</f>
        <v>螺纹钢</v>
      </c>
      <c r="F931" s="28" t="s">
        <v>18</v>
      </c>
      <c r="G931" s="24">
        <v>14</v>
      </c>
      <c r="H931" s="24">
        <f>_xlfn._xlws.FILTER('[1]2025年已发货'!$E:$E,'[1]2025年已发货'!$F:$F&amp;'[1]2025年已发货'!$C:$C&amp;'[1]2025年已发货'!$G:$G&amp;'[1]2025年已发货'!$H:$H=C931&amp;F931&amp;I931&amp;J931,"未发货")</f>
        <v>14</v>
      </c>
      <c r="I931" s="28" t="str">
        <f>VLOOKUP(B931,辅助信息!E:I,3,FALSE)</f>
        <v>（商投建工达州中医药科技园-2工区-景观桥）达州市通川区达州中医药职业学院犀牛大道北段</v>
      </c>
      <c r="J931" s="28" t="str">
        <f>VLOOKUP(B931,辅助信息!E:I,4,FALSE)</f>
        <v>李波</v>
      </c>
      <c r="K931" s="28">
        <f>VLOOKUP(J931,辅助信息!H:I,2,FALSE)</f>
        <v>18381899787</v>
      </c>
      <c r="L931" s="64"/>
      <c r="M931" s="79">
        <v>45726</v>
      </c>
      <c r="O931" s="49">
        <f ca="1" t="shared" si="30"/>
        <v>0</v>
      </c>
      <c r="P931" s="49">
        <f ca="1" t="shared" si="31"/>
        <v>224</v>
      </c>
      <c r="Q931" s="15" t="str">
        <f>VLOOKUP(B931,辅助信息!E:M,9,FALSE)</f>
        <v>ZTWM-CDGS-XS-2024-0134-商投建工达州中医药科技成果示范园项目</v>
      </c>
      <c r="R931" s="15"/>
    </row>
    <row r="932" hidden="1" spans="2:18">
      <c r="B932" s="28" t="s">
        <v>64</v>
      </c>
      <c r="C932" s="58">
        <v>45727</v>
      </c>
      <c r="D932" s="28" t="str">
        <f>VLOOKUP(B932,辅助信息!E:K,7,FALSE)</f>
        <v>JWDDCD2024102400111</v>
      </c>
      <c r="E932" s="28" t="str">
        <f>VLOOKUP(F932,辅助信息!A:B,2,FALSE)</f>
        <v>螺纹钢</v>
      </c>
      <c r="F932" s="28" t="s">
        <v>65</v>
      </c>
      <c r="G932" s="24">
        <v>12</v>
      </c>
      <c r="H932" s="75">
        <v>12</v>
      </c>
      <c r="I932" s="28" t="str">
        <f>VLOOKUP(B932,辅助信息!E:I,3,FALSE)</f>
        <v>（五冶达州国道542项目-三工区桥梁3工段）四川省达州市达川区赵固镇水文村原村委会下300米</v>
      </c>
      <c r="J932" s="28" t="str">
        <f>VLOOKUP(B932,辅助信息!E:I,4,FALSE)</f>
        <v>李代茂</v>
      </c>
      <c r="K932" s="28">
        <f>VLOOKUP(J932,辅助信息!H:I,2,FALSE)</f>
        <v>18302833536</v>
      </c>
      <c r="L932" s="65" t="str">
        <f>VLOOKUP(B932,辅助信息!E:J,6,FALSE)</f>
        <v>五冶建设送货单,送货车型9.6米,装货前联系收货人核实到场规格,没提前告知进场规格现场不给予接收</v>
      </c>
      <c r="M932" s="79">
        <v>45726</v>
      </c>
      <c r="O932" s="49">
        <f ca="1" t="shared" si="30"/>
        <v>0</v>
      </c>
      <c r="P932" s="49">
        <f ca="1" t="shared" si="31"/>
        <v>224</v>
      </c>
      <c r="Q932" s="15" t="str">
        <f>VLOOKUP(B932,辅助信息!E:M,9,FALSE)</f>
        <v>ZTWM-CDGS-XS-2024-0181-五冶天府-国道542项目（二批次）</v>
      </c>
      <c r="R932" s="15"/>
    </row>
    <row r="933" hidden="1" spans="2:18">
      <c r="B933" s="28" t="s">
        <v>64</v>
      </c>
      <c r="C933" s="58">
        <v>45727</v>
      </c>
      <c r="D933" s="28" t="str">
        <f>VLOOKUP(B933,辅助信息!E:K,7,FALSE)</f>
        <v>JWDDCD2024102400111</v>
      </c>
      <c r="E933" s="28" t="str">
        <f>VLOOKUP(F933,辅助信息!A:B,2,FALSE)</f>
        <v>螺纹钢</v>
      </c>
      <c r="F933" s="28" t="s">
        <v>52</v>
      </c>
      <c r="G933" s="24">
        <v>8</v>
      </c>
      <c r="H933" s="75">
        <v>8</v>
      </c>
      <c r="I933" s="28" t="str">
        <f>VLOOKUP(B933,辅助信息!E:I,3,FALSE)</f>
        <v>（五冶达州国道542项目-三工区桥梁3工段）四川省达州市达川区赵固镇水文村原村委会下300米</v>
      </c>
      <c r="J933" s="28" t="str">
        <f>VLOOKUP(B933,辅助信息!E:I,4,FALSE)</f>
        <v>李代茂</v>
      </c>
      <c r="K933" s="28">
        <f>VLOOKUP(J933,辅助信息!H:I,2,FALSE)</f>
        <v>18302833536</v>
      </c>
      <c r="L933" s="64"/>
      <c r="M933" s="79">
        <v>45726</v>
      </c>
      <c r="O933" s="49">
        <f ca="1" t="shared" si="30"/>
        <v>0</v>
      </c>
      <c r="P933" s="49">
        <f ca="1" t="shared" si="31"/>
        <v>224</v>
      </c>
      <c r="Q933" s="15" t="str">
        <f>VLOOKUP(B933,辅助信息!E:M,9,FALSE)</f>
        <v>ZTWM-CDGS-XS-2024-0181-五冶天府-国道542项目（二批次）</v>
      </c>
      <c r="R933" s="15"/>
    </row>
    <row r="934" ht="56.25" hidden="1" customHeight="1" spans="2:18">
      <c r="B934" s="28" t="s">
        <v>29</v>
      </c>
      <c r="C934" s="58">
        <v>45727</v>
      </c>
      <c r="D934" s="28" t="str">
        <f>VLOOKUP(B934,辅助信息!E:K,7,FALSE)</f>
        <v>JWDDCD2024102400111</v>
      </c>
      <c r="E934" s="28" t="str">
        <f>VLOOKUP(F934,辅助信息!A:B,2,FALSE)</f>
        <v>螺纹钢</v>
      </c>
      <c r="F934" s="28" t="s">
        <v>28</v>
      </c>
      <c r="G934" s="24">
        <v>70</v>
      </c>
      <c r="H934" s="75">
        <f>_xlfn._xlws.FILTER('[1]2025年已发货'!$E:$E,'[1]2025年已发货'!$F:$F&amp;'[1]2025年已发货'!$C:$C&amp;'[1]2025年已发货'!$G:$G&amp;'[1]2025年已发货'!$H:$H=C934&amp;F934&amp;I934&amp;J934,"未发货")</f>
        <v>70</v>
      </c>
      <c r="I934" s="28" t="str">
        <f>VLOOKUP(B934,辅助信息!E:I,3,FALSE)</f>
        <v>（五冶达州国道542项目-二工区黄家湾隧道工段）四川省达州市达川区赵固镇黄家坡</v>
      </c>
      <c r="J934" s="28" t="str">
        <f>VLOOKUP(B934,辅助信息!E:I,4,FALSE)</f>
        <v>罗永方</v>
      </c>
      <c r="K934" s="28">
        <f>VLOOKUP(J934,辅助信息!H:I,2,FALSE)</f>
        <v>13551450899</v>
      </c>
      <c r="L934" s="65" t="str">
        <f>VLOOKUP(B934,辅助信息!E:J,6,FALSE)</f>
        <v>五冶建设送货单,4份材质书,送货车型9.6米,装货前联系收货人核实到场规格,没提前告知进场规格现场不给予接收</v>
      </c>
      <c r="M934" s="79">
        <v>45726</v>
      </c>
      <c r="O934" s="49">
        <f ca="1" t="shared" si="30"/>
        <v>0</v>
      </c>
      <c r="P934" s="49">
        <f ca="1" t="shared" si="31"/>
        <v>224</v>
      </c>
      <c r="Q934" s="15" t="str">
        <f>VLOOKUP(B934,辅助信息!E:M,9,FALSE)</f>
        <v>ZTWM-CDGS-XS-2024-0181-五冶天府-国道542项目（二批次）</v>
      </c>
      <c r="R934" s="15"/>
    </row>
    <row r="935" hidden="1" spans="2:18">
      <c r="B935" s="28" t="s">
        <v>54</v>
      </c>
      <c r="C935" s="58">
        <v>45727</v>
      </c>
      <c r="D935" s="28" t="str">
        <f>VLOOKUP(B935,辅助信息!E:K,7,FALSE)</f>
        <v>JWDDCD2024102400111</v>
      </c>
      <c r="E935" s="28" t="str">
        <f>VLOOKUP(F935,辅助信息!A:B,2,FALSE)</f>
        <v>螺纹钢</v>
      </c>
      <c r="F935" s="28" t="s">
        <v>32</v>
      </c>
      <c r="G935" s="24">
        <f>46-27</f>
        <v>19</v>
      </c>
      <c r="H935" s="75">
        <f>_xlfn._xlws.FILTER('[1]2025年已发货'!$E:$E,'[1]2025年已发货'!$F:$F&amp;'[1]2025年已发货'!$C:$C&amp;'[1]2025年已发货'!$G:$G&amp;'[1]2025年已发货'!$H:$H=C935&amp;F935&amp;I935&amp;J935,"未发货")</f>
        <v>19</v>
      </c>
      <c r="I935" s="28" t="str">
        <f>VLOOKUP(B935,辅助信息!E:I,3,FALSE)</f>
        <v>（五冶达州国道542项目-二工区巴河特大桥工段-5号墩）四川省达州市达川区石梯镇固家村村民委员会</v>
      </c>
      <c r="J935" s="28" t="str">
        <f>VLOOKUP(B935,辅助信息!E:I,4,FALSE)</f>
        <v>谭福中</v>
      </c>
      <c r="K935" s="28">
        <f>VLOOKUP(J935,辅助信息!H:I,2,FALSE)</f>
        <v>15828538619</v>
      </c>
      <c r="L935" s="65" t="str">
        <f>VLOOKUP(B935,辅助信息!E:J,6,FALSE)</f>
        <v>五冶建设送货单,4份材质书,送货车型13米,装货前联系收货人核实到场规格,没提前告知进场规格现场不给予接收</v>
      </c>
      <c r="M935" s="79">
        <v>45728</v>
      </c>
      <c r="O935" s="49">
        <f ca="1" t="shared" si="30"/>
        <v>0</v>
      </c>
      <c r="P935" s="49">
        <f ca="1" t="shared" si="31"/>
        <v>222</v>
      </c>
      <c r="Q935" s="15" t="str">
        <f>VLOOKUP(B935,辅助信息!E:M,9,FALSE)</f>
        <v>ZTWM-CDGS-XS-2024-0181-五冶天府-国道542项目（二批次）</v>
      </c>
      <c r="R935" s="15"/>
    </row>
    <row r="936" hidden="1" spans="2:18">
      <c r="B936" s="28" t="s">
        <v>54</v>
      </c>
      <c r="C936" s="58">
        <v>45727</v>
      </c>
      <c r="D936" s="28" t="str">
        <f>VLOOKUP(B936,辅助信息!E:K,7,FALSE)</f>
        <v>JWDDCD2024102400111</v>
      </c>
      <c r="E936" s="28" t="str">
        <f>VLOOKUP(F936,辅助信息!A:B,2,FALSE)</f>
        <v>螺纹钢</v>
      </c>
      <c r="F936" s="28" t="s">
        <v>52</v>
      </c>
      <c r="G936" s="24">
        <v>2</v>
      </c>
      <c r="H936" s="75">
        <f>_xlfn._xlws.FILTER('[1]2025年已发货'!$E:$E,'[1]2025年已发货'!$F:$F&amp;'[1]2025年已发货'!$C:$C&amp;'[1]2025年已发货'!$G:$G&amp;'[1]2025年已发货'!$H:$H=C936&amp;F936&amp;I936&amp;J936,"未发货")</f>
        <v>2</v>
      </c>
      <c r="I936" s="28" t="str">
        <f>VLOOKUP(B936,辅助信息!E:I,3,FALSE)</f>
        <v>（五冶达州国道542项目-二工区巴河特大桥工段-5号墩）四川省达州市达川区石梯镇固家村村民委员会</v>
      </c>
      <c r="J936" s="28" t="str">
        <f>VLOOKUP(B936,辅助信息!E:I,4,FALSE)</f>
        <v>谭福中</v>
      </c>
      <c r="K936" s="28">
        <f>VLOOKUP(J936,辅助信息!H:I,2,FALSE)</f>
        <v>15828538619</v>
      </c>
      <c r="L936" s="64"/>
      <c r="M936" s="79">
        <v>45728</v>
      </c>
      <c r="O936" s="49">
        <f ca="1" t="shared" si="30"/>
        <v>0</v>
      </c>
      <c r="P936" s="49">
        <f ca="1" t="shared" si="31"/>
        <v>222</v>
      </c>
      <c r="Q936" s="15" t="str">
        <f>VLOOKUP(B936,辅助信息!E:M,9,FALSE)</f>
        <v>ZTWM-CDGS-XS-2024-0181-五冶天府-国道542项目（二批次）</v>
      </c>
      <c r="R936" s="15"/>
    </row>
    <row r="937" hidden="1" spans="2:18">
      <c r="B937" s="28" t="s">
        <v>20</v>
      </c>
      <c r="C937" s="58">
        <v>45728</v>
      </c>
      <c r="D937" s="28" t="str">
        <f>VLOOKUP(B937,辅助信息!E:K,7,FALSE)</f>
        <v>JWDDCD2025051000019</v>
      </c>
      <c r="E937" s="28" t="str">
        <f>VLOOKUP(F937,辅助信息!A:B,2,FALSE)</f>
        <v>盘螺</v>
      </c>
      <c r="F937" s="28" t="s">
        <v>49</v>
      </c>
      <c r="G937" s="24">
        <v>8</v>
      </c>
      <c r="H937" s="75">
        <f>_xlfn._xlws.FILTER('[1]2025年已发货'!$E:$E,'[1]2025年已发货'!$F:$F&amp;'[1]2025年已发货'!$C:$C&amp;'[1]2025年已发货'!$G:$G&amp;'[1]2025年已发货'!$H:$H=C937&amp;F937&amp;I937&amp;J937,"未发货")</f>
        <v>8</v>
      </c>
      <c r="I937" s="28" t="str">
        <f>VLOOKUP(B937,辅助信息!E:I,3,FALSE)</f>
        <v>(五冶钢构医学科学产业园建设项目房建三部-一标（7-2）)四川省南充市顺庆区搬罾街道学府大道二段</v>
      </c>
      <c r="J937" s="28" t="str">
        <f>VLOOKUP(B937,辅助信息!E:I,4,FALSE)</f>
        <v>郑林</v>
      </c>
      <c r="K937" s="28">
        <f>VLOOKUP(J937,辅助信息!H:I,2,FALSE)</f>
        <v>18349955455</v>
      </c>
      <c r="L937" s="65" t="str">
        <f>VLOOKUP(B938,辅助信息!E:J,6,FALSE)</f>
        <v>送货单：送货单位：南充思临新材料科技有限公司,收货单位：五冶集团川北(南充)建设有限公司,项目名称：南充医学科学产业园,送货车型13米,装货前联系收货人核实到场规格</v>
      </c>
      <c r="M937" s="79">
        <v>45727</v>
      </c>
      <c r="O937" s="49">
        <f ca="1" t="shared" si="30"/>
        <v>0</v>
      </c>
      <c r="P937" s="49">
        <f ca="1" t="shared" si="31"/>
        <v>223</v>
      </c>
      <c r="Q937" s="15" t="str">
        <f>VLOOKUP(B937,辅助信息!E:M,9,FALSE)</f>
        <v>ZTWM-CDGS-XS-2024-0248-五冶钢构-南充市医学院项目</v>
      </c>
      <c r="R937" s="15"/>
    </row>
    <row r="938" hidden="1" spans="2:18">
      <c r="B938" s="28" t="s">
        <v>20</v>
      </c>
      <c r="C938" s="58">
        <v>45728</v>
      </c>
      <c r="D938" s="28" t="str">
        <f>VLOOKUP(B938,辅助信息!E:K,7,FALSE)</f>
        <v>JWDDCD2025051000019</v>
      </c>
      <c r="E938" s="28" t="str">
        <f>VLOOKUP(F938,辅助信息!A:B,2,FALSE)</f>
        <v>盘螺</v>
      </c>
      <c r="F938" s="28" t="s">
        <v>40</v>
      </c>
      <c r="G938" s="24">
        <v>4</v>
      </c>
      <c r="H938" s="75">
        <f>_xlfn._xlws.FILTER('[1]2025年已发货'!$E:$E,'[1]2025年已发货'!$F:$F&amp;'[1]2025年已发货'!$C:$C&amp;'[1]2025年已发货'!$G:$G&amp;'[1]2025年已发货'!$H:$H=C938&amp;F938&amp;I938&amp;J938,"未发货")</f>
        <v>4</v>
      </c>
      <c r="I938" s="28" t="str">
        <f>VLOOKUP(B938,辅助信息!E:I,3,FALSE)</f>
        <v>(五冶钢构医学科学产业园建设项目房建三部-一标（7-2）)四川省南充市顺庆区搬罾街道学府大道二段</v>
      </c>
      <c r="J938" s="28" t="str">
        <f>VLOOKUP(B938,辅助信息!E:I,4,FALSE)</f>
        <v>郑林</v>
      </c>
      <c r="K938" s="28">
        <f>VLOOKUP(J938,辅助信息!H:I,2,FALSE)</f>
        <v>18349955455</v>
      </c>
      <c r="L938" s="66"/>
      <c r="M938" s="79">
        <v>45727</v>
      </c>
      <c r="O938" s="49">
        <f ca="1" t="shared" si="30"/>
        <v>0</v>
      </c>
      <c r="P938" s="49">
        <f ca="1" t="shared" si="31"/>
        <v>223</v>
      </c>
      <c r="Q938" s="15" t="str">
        <f>VLOOKUP(B938,辅助信息!E:M,9,FALSE)</f>
        <v>ZTWM-CDGS-XS-2024-0248-五冶钢构-南充市医学院项目</v>
      </c>
      <c r="R938" s="15"/>
    </row>
    <row r="939" hidden="1" spans="2:18">
      <c r="B939" s="28" t="s">
        <v>20</v>
      </c>
      <c r="C939" s="58">
        <v>45728</v>
      </c>
      <c r="D939" s="28" t="str">
        <f>VLOOKUP(B939,辅助信息!E:K,7,FALSE)</f>
        <v>JWDDCD2025051000019</v>
      </c>
      <c r="E939" s="28" t="str">
        <f>VLOOKUP(F939,辅助信息!A:B,2,FALSE)</f>
        <v>盘螺</v>
      </c>
      <c r="F939" s="28" t="s">
        <v>41</v>
      </c>
      <c r="G939" s="24">
        <v>6</v>
      </c>
      <c r="H939" s="75">
        <f>_xlfn._xlws.FILTER('[1]2025年已发货'!$E:$E,'[1]2025年已发货'!$F:$F&amp;'[1]2025年已发货'!$C:$C&amp;'[1]2025年已发货'!$G:$G&amp;'[1]2025年已发货'!$H:$H=C939&amp;F939&amp;I939&amp;J939,"未发货")</f>
        <v>6</v>
      </c>
      <c r="I939" s="28" t="str">
        <f>VLOOKUP(B939,辅助信息!E:I,3,FALSE)</f>
        <v>(五冶钢构医学科学产业园建设项目房建三部-一标（7-2）)四川省南充市顺庆区搬罾街道学府大道二段</v>
      </c>
      <c r="J939" s="28" t="str">
        <f>VLOOKUP(B939,辅助信息!E:I,4,FALSE)</f>
        <v>郑林</v>
      </c>
      <c r="K939" s="28">
        <f>VLOOKUP(J939,辅助信息!H:I,2,FALSE)</f>
        <v>18349955455</v>
      </c>
      <c r="L939" s="66"/>
      <c r="M939" s="79">
        <v>45727</v>
      </c>
      <c r="O939" s="49">
        <f ca="1" t="shared" si="30"/>
        <v>0</v>
      </c>
      <c r="P939" s="49">
        <f ca="1" t="shared" si="31"/>
        <v>223</v>
      </c>
      <c r="Q939" s="15" t="str">
        <f>VLOOKUP(B939,辅助信息!E:M,9,FALSE)</f>
        <v>ZTWM-CDGS-XS-2024-0248-五冶钢构-南充市医学院项目</v>
      </c>
      <c r="R939" s="15"/>
    </row>
    <row r="940" hidden="1" spans="2:18">
      <c r="B940" s="28" t="s">
        <v>20</v>
      </c>
      <c r="C940" s="58">
        <v>45728</v>
      </c>
      <c r="D940" s="28" t="str">
        <f>VLOOKUP(B940,辅助信息!E:K,7,FALSE)</f>
        <v>JWDDCD2025051000019</v>
      </c>
      <c r="E940" s="28" t="str">
        <f>VLOOKUP(F940,辅助信息!A:B,2,FALSE)</f>
        <v>盘螺</v>
      </c>
      <c r="F940" s="28" t="s">
        <v>26</v>
      </c>
      <c r="G940" s="24">
        <v>9</v>
      </c>
      <c r="H940" s="75">
        <f>_xlfn._xlws.FILTER('[1]2025年已发货'!$E:$E,'[1]2025年已发货'!$F:$F&amp;'[1]2025年已发货'!$C:$C&amp;'[1]2025年已发货'!$G:$G&amp;'[1]2025年已发货'!$H:$H=C940&amp;F940&amp;I940&amp;J940,"未发货")</f>
        <v>9</v>
      </c>
      <c r="I940" s="28" t="str">
        <f>VLOOKUP(B940,辅助信息!E:I,3,FALSE)</f>
        <v>(五冶钢构医学科学产业园建设项目房建三部-一标（7-2）)四川省南充市顺庆区搬罾街道学府大道二段</v>
      </c>
      <c r="J940" s="28" t="str">
        <f>VLOOKUP(B940,辅助信息!E:I,4,FALSE)</f>
        <v>郑林</v>
      </c>
      <c r="K940" s="28">
        <f>VLOOKUP(J940,辅助信息!H:I,2,FALSE)</f>
        <v>18349955455</v>
      </c>
      <c r="L940" s="66"/>
      <c r="M940" s="79">
        <v>45727</v>
      </c>
      <c r="O940" s="49">
        <f ca="1" t="shared" si="30"/>
        <v>0</v>
      </c>
      <c r="P940" s="49">
        <f ca="1" t="shared" si="31"/>
        <v>223</v>
      </c>
      <c r="Q940" s="15" t="str">
        <f>VLOOKUP(B940,辅助信息!E:M,9,FALSE)</f>
        <v>ZTWM-CDGS-XS-2024-0248-五冶钢构-南充市医学院项目</v>
      </c>
      <c r="R940" s="15"/>
    </row>
    <row r="941" hidden="1" spans="2:18">
      <c r="B941" s="28" t="s">
        <v>20</v>
      </c>
      <c r="C941" s="58">
        <v>45728</v>
      </c>
      <c r="D941" s="28" t="str">
        <f>VLOOKUP(B941,辅助信息!E:K,7,FALSE)</f>
        <v>JWDDCD2025051000019</v>
      </c>
      <c r="E941" s="28" t="str">
        <f>VLOOKUP(F941,辅助信息!A:B,2,FALSE)</f>
        <v>螺纹钢</v>
      </c>
      <c r="F941" s="28" t="s">
        <v>46</v>
      </c>
      <c r="G941" s="24">
        <v>8</v>
      </c>
      <c r="H941" s="75">
        <f>_xlfn._xlws.FILTER('[1]2025年已发货'!$E:$E,'[1]2025年已发货'!$F:$F&amp;'[1]2025年已发货'!$C:$C&amp;'[1]2025年已发货'!$G:$G&amp;'[1]2025年已发货'!$H:$H=C941&amp;F941&amp;I941&amp;J941,"未发货")</f>
        <v>8</v>
      </c>
      <c r="I941" s="28" t="str">
        <f>VLOOKUP(B941,辅助信息!E:I,3,FALSE)</f>
        <v>(五冶钢构医学科学产业园建设项目房建三部-一标（7-2）)四川省南充市顺庆区搬罾街道学府大道二段</v>
      </c>
      <c r="J941" s="28" t="str">
        <f>VLOOKUP(B941,辅助信息!E:I,4,FALSE)</f>
        <v>郑林</v>
      </c>
      <c r="K941" s="28">
        <f>VLOOKUP(J941,辅助信息!H:I,2,FALSE)</f>
        <v>18349955455</v>
      </c>
      <c r="L941" s="64"/>
      <c r="M941" s="79">
        <v>45727</v>
      </c>
      <c r="O941" s="49">
        <f ca="1" t="shared" si="30"/>
        <v>0</v>
      </c>
      <c r="P941" s="49">
        <f ca="1" t="shared" si="31"/>
        <v>223</v>
      </c>
      <c r="Q941" s="15" t="str">
        <f>VLOOKUP(B941,辅助信息!E:M,9,FALSE)</f>
        <v>ZTWM-CDGS-XS-2024-0248-五冶钢构-南充市医学院项目</v>
      </c>
      <c r="R941" s="15"/>
    </row>
    <row r="942" hidden="1" spans="2:18">
      <c r="B942" s="28" t="s">
        <v>74</v>
      </c>
      <c r="C942" s="58">
        <v>45730</v>
      </c>
      <c r="D942" s="28" t="str">
        <f>VLOOKUP(B942,辅助信息!E:K,7,FALSE)</f>
        <v>JWDDCD2024102400111</v>
      </c>
      <c r="E942" s="28" t="str">
        <f>VLOOKUP(F942,辅助信息!A:B,2,FALSE)</f>
        <v>螺纹钢</v>
      </c>
      <c r="F942" s="28" t="s">
        <v>27</v>
      </c>
      <c r="G942" s="24">
        <v>3</v>
      </c>
      <c r="H942" s="24" t="str">
        <f>_xlfn._xlws.FILTER('[1]2025年已发货'!$E:$E,'[1]2025年已发货'!$F:$F&amp;'[1]2025年已发货'!$C:$C&amp;'[1]2025年已发货'!$G:$G&amp;'[1]2025年已发货'!$H:$H=C942&amp;F942&amp;I942&amp;J942,"未发货")</f>
        <v>未发货</v>
      </c>
      <c r="I942" s="28" t="str">
        <f>VLOOKUP(B942,辅助信息!E:I,3,FALSE)</f>
        <v>（五冶达州国道542项目-桥梁4标）四川省达州市达川区大堰镇双井村</v>
      </c>
      <c r="J942" s="28" t="str">
        <f>VLOOKUP(B942,辅助信息!E:I,4,FALSE)</f>
        <v>吴志强</v>
      </c>
      <c r="K942" s="28">
        <f>VLOOKUP(J942,辅助信息!H:I,2,FALSE)</f>
        <v>18820030907</v>
      </c>
      <c r="L942" s="65" t="str">
        <f>VLOOKUP(B943,辅助信息!E:J,6,FALSE)</f>
        <v>五冶建设送货单,送货车型13米,装货前联系收货人核实到场规格,没提前告知进场规格现场不给予接收</v>
      </c>
      <c r="M942" s="79">
        <v>45728</v>
      </c>
      <c r="O942" s="49">
        <f ca="1" t="shared" si="30"/>
        <v>0</v>
      </c>
      <c r="P942" s="49">
        <f ca="1" t="shared" si="31"/>
        <v>222</v>
      </c>
      <c r="Q942" s="15" t="str">
        <f>VLOOKUP(B942,辅助信息!E:M,9,FALSE)</f>
        <v>ZTWM-CDGS-XS-2024-0181-五冶天府-国道542项目（二批次）</v>
      </c>
      <c r="R942" s="15"/>
    </row>
    <row r="943" hidden="1" spans="2:18">
      <c r="B943" s="28" t="s">
        <v>74</v>
      </c>
      <c r="C943" s="58">
        <v>45730</v>
      </c>
      <c r="D943" s="28" t="str">
        <f>VLOOKUP(B943,辅助信息!E:K,7,FALSE)</f>
        <v>JWDDCD2024102400111</v>
      </c>
      <c r="E943" s="28" t="str">
        <f>VLOOKUP(F943,辅助信息!A:B,2,FALSE)</f>
        <v>螺纹钢</v>
      </c>
      <c r="F943" s="28" t="s">
        <v>19</v>
      </c>
      <c r="G943" s="24">
        <v>3</v>
      </c>
      <c r="H943" s="24" t="str">
        <f>_xlfn._xlws.FILTER('[1]2025年已发货'!$E:$E,'[1]2025年已发货'!$F:$F&amp;'[1]2025年已发货'!$C:$C&amp;'[1]2025年已发货'!$G:$G&amp;'[1]2025年已发货'!$H:$H=C943&amp;F943&amp;I943&amp;J943,"未发货")</f>
        <v>未发货</v>
      </c>
      <c r="I943" s="28" t="str">
        <f>VLOOKUP(B943,辅助信息!E:I,3,FALSE)</f>
        <v>（五冶达州国道542项目-桥梁4标）四川省达州市达川区大堰镇双井村</v>
      </c>
      <c r="J943" s="28" t="str">
        <f>VLOOKUP(B943,辅助信息!E:I,4,FALSE)</f>
        <v>吴志强</v>
      </c>
      <c r="K943" s="28">
        <f>VLOOKUP(J943,辅助信息!H:I,2,FALSE)</f>
        <v>18820030907</v>
      </c>
      <c r="L943" s="66"/>
      <c r="M943" s="79">
        <v>45728</v>
      </c>
      <c r="O943" s="49">
        <f ca="1" t="shared" si="30"/>
        <v>0</v>
      </c>
      <c r="P943" s="49">
        <f ca="1" t="shared" si="31"/>
        <v>222</v>
      </c>
      <c r="Q943" s="15" t="str">
        <f>VLOOKUP(B943,辅助信息!E:M,9,FALSE)</f>
        <v>ZTWM-CDGS-XS-2024-0181-五冶天府-国道542项目（二批次）</v>
      </c>
      <c r="R943" s="15"/>
    </row>
    <row r="944" hidden="1" spans="2:18">
      <c r="B944" s="28" t="s">
        <v>74</v>
      </c>
      <c r="C944" s="58">
        <v>45730</v>
      </c>
      <c r="D944" s="28" t="str">
        <f>VLOOKUP(B944,辅助信息!E:K,7,FALSE)</f>
        <v>JWDDCD2024102400111</v>
      </c>
      <c r="E944" s="28" t="str">
        <f>VLOOKUP(F944,辅助信息!A:B,2,FALSE)</f>
        <v>螺纹钢</v>
      </c>
      <c r="F944" s="28" t="s">
        <v>32</v>
      </c>
      <c r="G944" s="24">
        <v>6</v>
      </c>
      <c r="H944" s="24" t="str">
        <f>_xlfn._xlws.FILTER('[1]2025年已发货'!$E:$E,'[1]2025年已发货'!$F:$F&amp;'[1]2025年已发货'!$C:$C&amp;'[1]2025年已发货'!$G:$G&amp;'[1]2025年已发货'!$H:$H=C944&amp;F944&amp;I944&amp;J944,"未发货")</f>
        <v>未发货</v>
      </c>
      <c r="I944" s="28" t="str">
        <f>VLOOKUP(B944,辅助信息!E:I,3,FALSE)</f>
        <v>（五冶达州国道542项目-桥梁4标）四川省达州市达川区大堰镇双井村</v>
      </c>
      <c r="J944" s="28" t="str">
        <f>VLOOKUP(B944,辅助信息!E:I,4,FALSE)</f>
        <v>吴志强</v>
      </c>
      <c r="K944" s="28">
        <f>VLOOKUP(J944,辅助信息!H:I,2,FALSE)</f>
        <v>18820030907</v>
      </c>
      <c r="L944" s="66"/>
      <c r="M944" s="79">
        <v>45728</v>
      </c>
      <c r="O944" s="49">
        <f ca="1" t="shared" si="30"/>
        <v>0</v>
      </c>
      <c r="P944" s="49">
        <f ca="1" t="shared" si="31"/>
        <v>222</v>
      </c>
      <c r="Q944" s="15" t="str">
        <f>VLOOKUP(B944,辅助信息!E:M,9,FALSE)</f>
        <v>ZTWM-CDGS-XS-2024-0181-五冶天府-国道542项目（二批次）</v>
      </c>
      <c r="R944" s="15"/>
    </row>
    <row r="945" hidden="1" spans="2:18">
      <c r="B945" s="28" t="s">
        <v>74</v>
      </c>
      <c r="C945" s="58">
        <v>45730</v>
      </c>
      <c r="D945" s="28" t="str">
        <f>VLOOKUP(B945,辅助信息!E:K,7,FALSE)</f>
        <v>JWDDCD2024102400111</v>
      </c>
      <c r="E945" s="28" t="str">
        <f>VLOOKUP(F945,辅助信息!A:B,2,FALSE)</f>
        <v>螺纹钢</v>
      </c>
      <c r="F945" s="28" t="s">
        <v>33</v>
      </c>
      <c r="G945" s="24">
        <v>9</v>
      </c>
      <c r="H945" s="24" t="str">
        <f>_xlfn._xlws.FILTER('[1]2025年已发货'!$E:$E,'[1]2025年已发货'!$F:$F&amp;'[1]2025年已发货'!$C:$C&amp;'[1]2025年已发货'!$G:$G&amp;'[1]2025年已发货'!$H:$H=C945&amp;F945&amp;I945&amp;J945,"未发货")</f>
        <v>未发货</v>
      </c>
      <c r="I945" s="28" t="str">
        <f>VLOOKUP(B945,辅助信息!E:I,3,FALSE)</f>
        <v>（五冶达州国道542项目-桥梁4标）四川省达州市达川区大堰镇双井村</v>
      </c>
      <c r="J945" s="28" t="str">
        <f>VLOOKUP(B945,辅助信息!E:I,4,FALSE)</f>
        <v>吴志强</v>
      </c>
      <c r="K945" s="28">
        <f>VLOOKUP(J945,辅助信息!H:I,2,FALSE)</f>
        <v>18820030907</v>
      </c>
      <c r="L945" s="66"/>
      <c r="M945" s="79">
        <v>45728</v>
      </c>
      <c r="O945" s="49">
        <f ca="1" t="shared" si="30"/>
        <v>0</v>
      </c>
      <c r="P945" s="49">
        <f ca="1" t="shared" si="31"/>
        <v>222</v>
      </c>
      <c r="Q945" s="15" t="str">
        <f>VLOOKUP(B945,辅助信息!E:M,9,FALSE)</f>
        <v>ZTWM-CDGS-XS-2024-0181-五冶天府-国道542项目（二批次）</v>
      </c>
      <c r="R945" s="15"/>
    </row>
    <row r="946" hidden="1" spans="2:18">
      <c r="B946" s="28" t="s">
        <v>74</v>
      </c>
      <c r="C946" s="58">
        <v>45730</v>
      </c>
      <c r="D946" s="28" t="str">
        <f>VLOOKUP(B946,辅助信息!E:K,7,FALSE)</f>
        <v>JWDDCD2024102400111</v>
      </c>
      <c r="E946" s="28" t="str">
        <f>VLOOKUP(F946,辅助信息!A:B,2,FALSE)</f>
        <v>螺纹钢</v>
      </c>
      <c r="F946" s="28" t="s">
        <v>18</v>
      </c>
      <c r="G946" s="24">
        <v>3</v>
      </c>
      <c r="H946" s="24" t="str">
        <f>_xlfn._xlws.FILTER('[1]2025年已发货'!$E:$E,'[1]2025年已发货'!$F:$F&amp;'[1]2025年已发货'!$C:$C&amp;'[1]2025年已发货'!$G:$G&amp;'[1]2025年已发货'!$H:$H=C946&amp;F946&amp;I946&amp;J946,"未发货")</f>
        <v>未发货</v>
      </c>
      <c r="I946" s="28" t="str">
        <f>VLOOKUP(B946,辅助信息!E:I,3,FALSE)</f>
        <v>（五冶达州国道542项目-桥梁4标）四川省达州市达川区大堰镇双井村</v>
      </c>
      <c r="J946" s="28" t="str">
        <f>VLOOKUP(B946,辅助信息!E:I,4,FALSE)</f>
        <v>吴志强</v>
      </c>
      <c r="K946" s="28">
        <f>VLOOKUP(J946,辅助信息!H:I,2,FALSE)</f>
        <v>18820030907</v>
      </c>
      <c r="L946" s="66"/>
      <c r="M946" s="79">
        <v>45728</v>
      </c>
      <c r="O946" s="49">
        <f ca="1" t="shared" si="30"/>
        <v>0</v>
      </c>
      <c r="P946" s="49">
        <f ca="1" t="shared" si="31"/>
        <v>222</v>
      </c>
      <c r="Q946" s="15" t="str">
        <f>VLOOKUP(B946,辅助信息!E:M,9,FALSE)</f>
        <v>ZTWM-CDGS-XS-2024-0181-五冶天府-国道542项目（二批次）</v>
      </c>
      <c r="R946" s="15"/>
    </row>
    <row r="947" hidden="1" spans="2:18">
      <c r="B947" s="28" t="s">
        <v>74</v>
      </c>
      <c r="C947" s="58">
        <v>45730</v>
      </c>
      <c r="D947" s="28" t="str">
        <f>VLOOKUP(B947,辅助信息!E:K,7,FALSE)</f>
        <v>JWDDCD2024102400111</v>
      </c>
      <c r="E947" s="28" t="str">
        <f>VLOOKUP(F947,辅助信息!A:B,2,FALSE)</f>
        <v>螺纹钢</v>
      </c>
      <c r="F947" s="28" t="s">
        <v>65</v>
      </c>
      <c r="G947" s="24">
        <v>21</v>
      </c>
      <c r="H947" s="24" t="str">
        <f>_xlfn._xlws.FILTER('[1]2025年已发货'!$E:$E,'[1]2025年已发货'!$F:$F&amp;'[1]2025年已发货'!$C:$C&amp;'[1]2025年已发货'!$G:$G&amp;'[1]2025年已发货'!$H:$H=C947&amp;F947&amp;I947&amp;J947,"未发货")</f>
        <v>未发货</v>
      </c>
      <c r="I947" s="28" t="str">
        <f>VLOOKUP(B947,辅助信息!E:I,3,FALSE)</f>
        <v>（五冶达州国道542项目-桥梁4标）四川省达州市达川区大堰镇双井村</v>
      </c>
      <c r="J947" s="28" t="str">
        <f>VLOOKUP(B947,辅助信息!E:I,4,FALSE)</f>
        <v>吴志强</v>
      </c>
      <c r="K947" s="28">
        <f>VLOOKUP(J947,辅助信息!H:I,2,FALSE)</f>
        <v>18820030907</v>
      </c>
      <c r="L947" s="64"/>
      <c r="M947" s="79">
        <v>45728</v>
      </c>
      <c r="O947" s="49">
        <f ca="1" t="shared" si="30"/>
        <v>0</v>
      </c>
      <c r="P947" s="49">
        <f ca="1" t="shared" si="31"/>
        <v>222</v>
      </c>
      <c r="Q947" s="15" t="str">
        <f>VLOOKUP(B947,辅助信息!E:M,9,FALSE)</f>
        <v>ZTWM-CDGS-XS-2024-0181-五冶天府-国道542项目（二批次）</v>
      </c>
      <c r="R947" s="15"/>
    </row>
    <row r="948" hidden="1" spans="2:18">
      <c r="B948" s="28" t="s">
        <v>68</v>
      </c>
      <c r="C948" s="58">
        <v>45730</v>
      </c>
      <c r="D948" s="28" t="s">
        <v>115</v>
      </c>
      <c r="E948" s="28" t="s">
        <v>116</v>
      </c>
      <c r="F948" s="28" t="s">
        <v>27</v>
      </c>
      <c r="G948" s="24">
        <v>11</v>
      </c>
      <c r="H948" s="24" t="str">
        <f>_xlfn._xlws.FILTER('[1]2025年已发货'!$E:$E,'[1]2025年已发货'!$F:$F&amp;'[1]2025年已发货'!$C:$C&amp;'[1]2025年已发货'!$G:$G&amp;'[1]2025年已发货'!$H:$H=C948&amp;F948&amp;I948&amp;J948,"未发货")</f>
        <v>未发货</v>
      </c>
      <c r="I948" s="28" t="str">
        <f>VLOOKUP(B948,辅助信息!E:I,3,FALSE)</f>
        <v>（商投建工达州中医药科技园-2工区-景观桥）达州市通川区达州中医药职业学院犀牛大道北段</v>
      </c>
      <c r="J948" s="28" t="str">
        <f>VLOOKUP(B948,辅助信息!E:I,4,FALSE)</f>
        <v>李波</v>
      </c>
      <c r="K948" s="28">
        <f>VLOOKUP(J948,辅助信息!H:I,2,FALSE)</f>
        <v>18381899787</v>
      </c>
      <c r="L948" s="65" t="str">
        <f>VLOOKUP(B948,辅助信息!E:J,6,FALSE)</f>
        <v>控制炉批号！多了现场不收！,优先安排达钢,提前联系到场规格及数量</v>
      </c>
      <c r="M948" s="79">
        <v>45726</v>
      </c>
      <c r="O948" s="49">
        <f ca="1" t="shared" si="30"/>
        <v>0</v>
      </c>
      <c r="P948" s="49">
        <f ca="1" t="shared" si="31"/>
        <v>224</v>
      </c>
      <c r="Q948" s="15" t="str">
        <f>VLOOKUP(B948,辅助信息!E:M,9,FALSE)</f>
        <v>ZTWM-CDGS-XS-2024-0134-商投建工达州中医药科技成果示范园项目</v>
      </c>
      <c r="R948" s="15"/>
    </row>
    <row r="949" hidden="1" spans="2:18">
      <c r="B949" s="28" t="s">
        <v>68</v>
      </c>
      <c r="C949" s="58">
        <v>45730</v>
      </c>
      <c r="D949" s="28" t="s">
        <v>115</v>
      </c>
      <c r="E949" s="28" t="s">
        <v>116</v>
      </c>
      <c r="F949" s="28" t="s">
        <v>32</v>
      </c>
      <c r="G949" s="24">
        <v>99</v>
      </c>
      <c r="H949" s="24" t="str">
        <f>_xlfn._xlws.FILTER('[1]2025年已发货'!$E:$E,'[1]2025年已发货'!$F:$F&amp;'[1]2025年已发货'!$C:$C&amp;'[1]2025年已发货'!$G:$G&amp;'[1]2025年已发货'!$H:$H=C949&amp;F949&amp;I949&amp;J949,"未发货")</f>
        <v>未发货</v>
      </c>
      <c r="I949" s="28" t="str">
        <f>VLOOKUP(B949,辅助信息!E:I,3,FALSE)</f>
        <v>（商投建工达州中医药科技园-2工区-景观桥）达州市通川区达州中医药职业学院犀牛大道北段</v>
      </c>
      <c r="J949" s="28" t="str">
        <f>VLOOKUP(B949,辅助信息!E:I,4,FALSE)</f>
        <v>李波</v>
      </c>
      <c r="K949" s="28">
        <f>VLOOKUP(J949,辅助信息!H:I,2,FALSE)</f>
        <v>18381899787</v>
      </c>
      <c r="L949" s="66"/>
      <c r="M949" s="79">
        <v>45726</v>
      </c>
      <c r="O949" s="49">
        <f ca="1" t="shared" si="30"/>
        <v>0</v>
      </c>
      <c r="P949" s="49">
        <f ca="1" t="shared" si="31"/>
        <v>224</v>
      </c>
      <c r="Q949" s="15" t="str">
        <f>VLOOKUP(B949,辅助信息!E:M,9,FALSE)</f>
        <v>ZTWM-CDGS-XS-2024-0134-商投建工达州中医药科技成果示范园项目</v>
      </c>
      <c r="R949" s="15"/>
    </row>
    <row r="950" hidden="1" spans="2:18">
      <c r="B950" s="28" t="s">
        <v>68</v>
      </c>
      <c r="C950" s="58">
        <v>45730</v>
      </c>
      <c r="D950" s="28" t="str">
        <f>VLOOKUP(B950,辅助信息!E:K,7,FALSE)</f>
        <v>JWDDCD2025052800131</v>
      </c>
      <c r="E950" s="28" t="str">
        <f>VLOOKUP(F950,辅助信息!A:B,2,FALSE)</f>
        <v>螺纹钢</v>
      </c>
      <c r="F950" s="28" t="s">
        <v>18</v>
      </c>
      <c r="G950" s="24">
        <v>14</v>
      </c>
      <c r="H950" s="24" t="str">
        <f>_xlfn._xlws.FILTER('[1]2025年已发货'!$E:$E,'[1]2025年已发货'!$F:$F&amp;'[1]2025年已发货'!$C:$C&amp;'[1]2025年已发货'!$G:$G&amp;'[1]2025年已发货'!$H:$H=C950&amp;F950&amp;I950&amp;J950,"未发货")</f>
        <v>未发货</v>
      </c>
      <c r="I950" s="28" t="str">
        <f>VLOOKUP(B950,辅助信息!E:I,3,FALSE)</f>
        <v>（商投建工达州中医药科技园-2工区-景观桥）达州市通川区达州中医药职业学院犀牛大道北段</v>
      </c>
      <c r="J950" s="28" t="str">
        <f>VLOOKUP(B950,辅助信息!E:I,4,FALSE)</f>
        <v>李波</v>
      </c>
      <c r="K950" s="28">
        <f>VLOOKUP(J950,辅助信息!H:I,2,FALSE)</f>
        <v>18381899787</v>
      </c>
      <c r="L950" s="64"/>
      <c r="M950" s="79">
        <v>45726</v>
      </c>
      <c r="O950" s="49">
        <f ca="1" t="shared" si="30"/>
        <v>0</v>
      </c>
      <c r="P950" s="49">
        <f ca="1" t="shared" si="31"/>
        <v>224</v>
      </c>
      <c r="Q950" s="15" t="str">
        <f>VLOOKUP(B950,辅助信息!E:M,9,FALSE)</f>
        <v>ZTWM-CDGS-XS-2024-0134-商投建工达州中医药科技成果示范园项目</v>
      </c>
      <c r="R950" s="15"/>
    </row>
    <row r="951" hidden="1" spans="2:18">
      <c r="B951" s="28" t="s">
        <v>69</v>
      </c>
      <c r="C951" s="58">
        <v>45730</v>
      </c>
      <c r="D951" s="28" t="str">
        <f>VLOOKUP(B951,辅助信息!E:K,7,FALSE)</f>
        <v>JWDDCD2025052800131</v>
      </c>
      <c r="E951" s="28" t="str">
        <f>VLOOKUP(F951,辅助信息!A:B,2,FALSE)</f>
        <v>螺纹钢</v>
      </c>
      <c r="F951" s="28" t="s">
        <v>58</v>
      </c>
      <c r="G951" s="24">
        <v>24</v>
      </c>
      <c r="H951" s="24" t="str">
        <f>_xlfn._xlws.FILTER('[1]2025年已发货'!$E:$E,'[1]2025年已发货'!$F:$F&amp;'[1]2025年已发货'!$C:$C&amp;'[1]2025年已发货'!$G:$G&amp;'[1]2025年已发货'!$H:$H=C951&amp;F951&amp;I951&amp;J951,"未发货")</f>
        <v>未发货</v>
      </c>
      <c r="I951" s="28" t="str">
        <f>VLOOKUP(B951,辅助信息!E:I,3,FALSE)</f>
        <v>（商投建工达州中医药科技园-4工区-2号楼）达州市通川区达州中医药职业学院犀牛大道北段</v>
      </c>
      <c r="J951" s="28" t="str">
        <f>VLOOKUP(B951,辅助信息!E:I,4,FALSE)</f>
        <v>张扬</v>
      </c>
      <c r="K951" s="28">
        <f>VLOOKUP(J951,辅助信息!H:I,2,FALSE)</f>
        <v>18381904567</v>
      </c>
      <c r="L951" s="65" t="str">
        <f>VLOOKUP(B951,辅助信息!E:J,6,FALSE)</f>
        <v>控制炉批号！多了现场不收！,优先安排达钢,提前联系到场规格及数量</v>
      </c>
      <c r="M951" s="79">
        <v>45731</v>
      </c>
      <c r="O951" s="49">
        <f ca="1" t="shared" si="30"/>
        <v>0</v>
      </c>
      <c r="P951" s="49">
        <f ca="1" t="shared" si="31"/>
        <v>219</v>
      </c>
      <c r="Q951" s="15" t="str">
        <f>VLOOKUP(B951,辅助信息!E:M,9,FALSE)</f>
        <v>ZTWM-CDGS-XS-2024-0134-商投建工达州中医药科技成果示范园项目</v>
      </c>
      <c r="R951" s="15"/>
    </row>
    <row r="952" hidden="1" spans="2:18">
      <c r="B952" s="28" t="s">
        <v>69</v>
      </c>
      <c r="C952" s="58">
        <v>45730</v>
      </c>
      <c r="D952" s="28" t="str">
        <f>VLOOKUP(B952,辅助信息!E:K,7,FALSE)</f>
        <v>JWDDCD2025052800131</v>
      </c>
      <c r="E952" s="28" t="str">
        <f>VLOOKUP(F952,辅助信息!A:B,2,FALSE)</f>
        <v>螺纹钢</v>
      </c>
      <c r="F952" s="28" t="s">
        <v>22</v>
      </c>
      <c r="G952" s="24">
        <v>12</v>
      </c>
      <c r="H952" s="24" t="str">
        <f>_xlfn._xlws.FILTER('[1]2025年已发货'!$E:$E,'[1]2025年已发货'!$F:$F&amp;'[1]2025年已发货'!$C:$C&amp;'[1]2025年已发货'!$G:$G&amp;'[1]2025年已发货'!$H:$H=C952&amp;F952&amp;I952&amp;J952,"未发货")</f>
        <v>未发货</v>
      </c>
      <c r="I952" s="28" t="str">
        <f>VLOOKUP(B952,辅助信息!E:I,3,FALSE)</f>
        <v>（商投建工达州中医药科技园-4工区-2号楼）达州市通川区达州中医药职业学院犀牛大道北段</v>
      </c>
      <c r="J952" s="28" t="str">
        <f>VLOOKUP(B952,辅助信息!E:I,4,FALSE)</f>
        <v>张扬</v>
      </c>
      <c r="K952" s="28">
        <f>VLOOKUP(J952,辅助信息!H:I,2,FALSE)</f>
        <v>18381904567</v>
      </c>
      <c r="L952" s="66"/>
      <c r="M952" s="79">
        <v>45731</v>
      </c>
      <c r="O952" s="49">
        <f ca="1" t="shared" si="30"/>
        <v>0</v>
      </c>
      <c r="P952" s="49">
        <f ca="1" t="shared" si="31"/>
        <v>219</v>
      </c>
      <c r="Q952" s="15" t="str">
        <f>VLOOKUP(B952,辅助信息!E:M,9,FALSE)</f>
        <v>ZTWM-CDGS-XS-2024-0134-商投建工达州中医药科技成果示范园项目</v>
      </c>
      <c r="R952" s="15"/>
    </row>
    <row r="953" hidden="1" spans="2:18">
      <c r="B953" s="28" t="s">
        <v>69</v>
      </c>
      <c r="C953" s="58">
        <v>45730</v>
      </c>
      <c r="D953" s="28" t="str">
        <f>VLOOKUP(B953,辅助信息!E:K,7,FALSE)</f>
        <v>JWDDCD2025052800131</v>
      </c>
      <c r="E953" s="28" t="str">
        <f>VLOOKUP(F953,辅助信息!A:B,2,FALSE)</f>
        <v>盘螺</v>
      </c>
      <c r="F953" s="28" t="s">
        <v>40</v>
      </c>
      <c r="G953" s="24">
        <v>60</v>
      </c>
      <c r="H953" s="24" t="str">
        <f>_xlfn._xlws.FILTER('[1]2025年已发货'!$E:$E,'[1]2025年已发货'!$F:$F&amp;'[1]2025年已发货'!$C:$C&amp;'[1]2025年已发货'!$G:$G&amp;'[1]2025年已发货'!$H:$H=C953&amp;F953&amp;I953&amp;J953,"未发货")</f>
        <v>未发货</v>
      </c>
      <c r="I953" s="28" t="str">
        <f>VLOOKUP(B953,辅助信息!E:I,3,FALSE)</f>
        <v>（商投建工达州中医药科技园-4工区-2号楼）达州市通川区达州中医药职业学院犀牛大道北段</v>
      </c>
      <c r="J953" s="28" t="str">
        <f>VLOOKUP(B953,辅助信息!E:I,4,FALSE)</f>
        <v>张扬</v>
      </c>
      <c r="K953" s="28">
        <f>VLOOKUP(J953,辅助信息!H:I,2,FALSE)</f>
        <v>18381904567</v>
      </c>
      <c r="L953" s="66"/>
      <c r="M953" s="79">
        <v>45731</v>
      </c>
      <c r="O953" s="49">
        <f ca="1" t="shared" si="30"/>
        <v>0</v>
      </c>
      <c r="P953" s="49">
        <f ca="1" t="shared" si="31"/>
        <v>219</v>
      </c>
      <c r="Q953" s="15" t="str">
        <f>VLOOKUP(B953,辅助信息!E:M,9,FALSE)</f>
        <v>ZTWM-CDGS-XS-2024-0134-商投建工达州中医药科技成果示范园项目</v>
      </c>
      <c r="R953" s="15"/>
    </row>
    <row r="954" hidden="1" spans="2:18">
      <c r="B954" s="28" t="s">
        <v>69</v>
      </c>
      <c r="C954" s="58">
        <v>45730</v>
      </c>
      <c r="D954" s="28" t="str">
        <f>VLOOKUP(B954,辅助信息!E:K,7,FALSE)</f>
        <v>JWDDCD2025052800131</v>
      </c>
      <c r="E954" s="28" t="str">
        <f>VLOOKUP(F954,辅助信息!A:B,2,FALSE)</f>
        <v>螺纹钢</v>
      </c>
      <c r="F954" s="28" t="s">
        <v>33</v>
      </c>
      <c r="G954" s="24">
        <v>9</v>
      </c>
      <c r="H954" s="24" t="str">
        <f>_xlfn._xlws.FILTER('[1]2025年已发货'!$E:$E,'[1]2025年已发货'!$F:$F&amp;'[1]2025年已发货'!$C:$C&amp;'[1]2025年已发货'!$G:$G&amp;'[1]2025年已发货'!$H:$H=C954&amp;F954&amp;I954&amp;J954,"未发货")</f>
        <v>未发货</v>
      </c>
      <c r="I954" s="28" t="str">
        <f>VLOOKUP(B954,辅助信息!E:I,3,FALSE)</f>
        <v>（商投建工达州中医药科技园-4工区-2号楼）达州市通川区达州中医药职业学院犀牛大道北段</v>
      </c>
      <c r="J954" s="28" t="str">
        <f>VLOOKUP(B954,辅助信息!E:I,4,FALSE)</f>
        <v>张扬</v>
      </c>
      <c r="K954" s="28">
        <f>VLOOKUP(J954,辅助信息!H:I,2,FALSE)</f>
        <v>18381904567</v>
      </c>
      <c r="L954" s="64"/>
      <c r="M954" s="79">
        <v>45731</v>
      </c>
      <c r="O954" s="49">
        <f ca="1" t="shared" si="30"/>
        <v>0</v>
      </c>
      <c r="P954" s="49">
        <f ca="1" t="shared" si="31"/>
        <v>219</v>
      </c>
      <c r="Q954" s="15" t="str">
        <f>VLOOKUP(B954,辅助信息!E:M,9,FALSE)</f>
        <v>ZTWM-CDGS-XS-2024-0134-商投建工达州中医药科技成果示范园项目</v>
      </c>
      <c r="R954" s="15"/>
    </row>
    <row r="955" hidden="1" spans="2:18">
      <c r="B955" s="28" t="s">
        <v>74</v>
      </c>
      <c r="C955" s="58">
        <v>45732</v>
      </c>
      <c r="D955" s="28" t="str">
        <f>VLOOKUP(B955,辅助信息!E:K,7,FALSE)</f>
        <v>JWDDCD2024102400111</v>
      </c>
      <c r="E955" s="28" t="str">
        <f>VLOOKUP(F955,辅助信息!A:B,2,FALSE)</f>
        <v>螺纹钢</v>
      </c>
      <c r="F955" s="28" t="s">
        <v>27</v>
      </c>
      <c r="G955" s="24">
        <v>3</v>
      </c>
      <c r="H955" s="24" t="str">
        <f>_xlfn._xlws.FILTER('[1]2025年已发货'!$E:$E,'[1]2025年已发货'!$F:$F&amp;'[1]2025年已发货'!$C:$C&amp;'[1]2025年已发货'!$G:$G&amp;'[1]2025年已发货'!$H:$H=C955&amp;F955&amp;I955&amp;J955,"未发货")</f>
        <v>未发货</v>
      </c>
      <c r="I955" s="28" t="str">
        <f>VLOOKUP(B955,辅助信息!E:I,3,FALSE)</f>
        <v>（五冶达州国道542项目-桥梁4标）四川省达州市达川区大堰镇双井村</v>
      </c>
      <c r="J955" s="28" t="str">
        <f>VLOOKUP(B955,辅助信息!E:I,4,FALSE)</f>
        <v>吴志强</v>
      </c>
      <c r="K955" s="28">
        <f>VLOOKUP(J955,辅助信息!H:I,2,FALSE)</f>
        <v>18820030907</v>
      </c>
      <c r="L955" s="65" t="str">
        <f>VLOOKUP(B955,辅助信息!E:J,6,FALSE)</f>
        <v>五冶建设送货单,送货车型13米,装货前联系收货人核实到场规格,没提前告知进场规格现场不给予接收</v>
      </c>
      <c r="M955" s="79">
        <v>45728</v>
      </c>
      <c r="O955" s="49">
        <f ca="1" t="shared" si="30"/>
        <v>0</v>
      </c>
      <c r="P955" s="49">
        <f ca="1" t="shared" si="31"/>
        <v>222</v>
      </c>
      <c r="Q955" s="15" t="str">
        <f>VLOOKUP(B955,辅助信息!E:M,9,FALSE)</f>
        <v>ZTWM-CDGS-XS-2024-0181-五冶天府-国道542项目（二批次）</v>
      </c>
      <c r="R955" s="15"/>
    </row>
    <row r="956" hidden="1" spans="2:18">
      <c r="B956" s="28" t="s">
        <v>74</v>
      </c>
      <c r="C956" s="58">
        <v>45732</v>
      </c>
      <c r="D956" s="28" t="str">
        <f>VLOOKUP(B956,辅助信息!E:K,7,FALSE)</f>
        <v>JWDDCD2024102400111</v>
      </c>
      <c r="E956" s="28" t="str">
        <f>VLOOKUP(F956,辅助信息!A:B,2,FALSE)</f>
        <v>螺纹钢</v>
      </c>
      <c r="F956" s="28" t="s">
        <v>19</v>
      </c>
      <c r="G956" s="24">
        <v>3</v>
      </c>
      <c r="H956" s="24" t="str">
        <f>_xlfn._xlws.FILTER('[1]2025年已发货'!$E:$E,'[1]2025年已发货'!$F:$F&amp;'[1]2025年已发货'!$C:$C&amp;'[1]2025年已发货'!$G:$G&amp;'[1]2025年已发货'!$H:$H=C956&amp;F956&amp;I956&amp;J956,"未发货")</f>
        <v>未发货</v>
      </c>
      <c r="I956" s="28" t="str">
        <f>VLOOKUP(B956,辅助信息!E:I,3,FALSE)</f>
        <v>（五冶达州国道542项目-桥梁4标）四川省达州市达川区大堰镇双井村</v>
      </c>
      <c r="J956" s="28" t="str">
        <f>VLOOKUP(B956,辅助信息!E:I,4,FALSE)</f>
        <v>吴志强</v>
      </c>
      <c r="K956" s="28">
        <f>VLOOKUP(J956,辅助信息!H:I,2,FALSE)</f>
        <v>18820030907</v>
      </c>
      <c r="L956" s="66"/>
      <c r="M956" s="79">
        <v>45728</v>
      </c>
      <c r="O956" s="49">
        <f ca="1" t="shared" si="30"/>
        <v>0</v>
      </c>
      <c r="P956" s="49">
        <f ca="1" t="shared" si="31"/>
        <v>222</v>
      </c>
      <c r="Q956" s="15" t="str">
        <f>VLOOKUP(B956,辅助信息!E:M,9,FALSE)</f>
        <v>ZTWM-CDGS-XS-2024-0181-五冶天府-国道542项目（二批次）</v>
      </c>
      <c r="R956" s="15"/>
    </row>
    <row r="957" hidden="1" spans="2:18">
      <c r="B957" s="28" t="s">
        <v>74</v>
      </c>
      <c r="C957" s="58">
        <v>45732</v>
      </c>
      <c r="D957" s="28" t="str">
        <f>VLOOKUP(B957,辅助信息!E:K,7,FALSE)</f>
        <v>JWDDCD2024102400111</v>
      </c>
      <c r="E957" s="28" t="str">
        <f>VLOOKUP(F957,辅助信息!A:B,2,FALSE)</f>
        <v>螺纹钢</v>
      </c>
      <c r="F957" s="28" t="s">
        <v>32</v>
      </c>
      <c r="G957" s="24">
        <v>6</v>
      </c>
      <c r="H957" s="24" t="str">
        <f>_xlfn._xlws.FILTER('[1]2025年已发货'!$E:$E,'[1]2025年已发货'!$F:$F&amp;'[1]2025年已发货'!$C:$C&amp;'[1]2025年已发货'!$G:$G&amp;'[1]2025年已发货'!$H:$H=C957&amp;F957&amp;I957&amp;J957,"未发货")</f>
        <v>未发货</v>
      </c>
      <c r="I957" s="28" t="str">
        <f>VLOOKUP(B957,辅助信息!E:I,3,FALSE)</f>
        <v>（五冶达州国道542项目-桥梁4标）四川省达州市达川区大堰镇双井村</v>
      </c>
      <c r="J957" s="28" t="str">
        <f>VLOOKUP(B957,辅助信息!E:I,4,FALSE)</f>
        <v>吴志强</v>
      </c>
      <c r="K957" s="28">
        <f>VLOOKUP(J957,辅助信息!H:I,2,FALSE)</f>
        <v>18820030907</v>
      </c>
      <c r="L957" s="66"/>
      <c r="M957" s="79">
        <v>45728</v>
      </c>
      <c r="O957" s="49">
        <f ca="1" t="shared" si="30"/>
        <v>0</v>
      </c>
      <c r="P957" s="49">
        <f ca="1" t="shared" si="31"/>
        <v>222</v>
      </c>
      <c r="Q957" s="15" t="str">
        <f>VLOOKUP(B957,辅助信息!E:M,9,FALSE)</f>
        <v>ZTWM-CDGS-XS-2024-0181-五冶天府-国道542项目（二批次）</v>
      </c>
      <c r="R957" s="15"/>
    </row>
    <row r="958" hidden="1" spans="2:18">
      <c r="B958" s="28" t="s">
        <v>74</v>
      </c>
      <c r="C958" s="58">
        <v>45732</v>
      </c>
      <c r="D958" s="28" t="str">
        <f>VLOOKUP(B958,辅助信息!E:K,7,FALSE)</f>
        <v>JWDDCD2024102400111</v>
      </c>
      <c r="E958" s="28" t="str">
        <f>VLOOKUP(F958,辅助信息!A:B,2,FALSE)</f>
        <v>螺纹钢</v>
      </c>
      <c r="F958" s="28" t="s">
        <v>33</v>
      </c>
      <c r="G958" s="24">
        <v>9</v>
      </c>
      <c r="H958" s="24" t="str">
        <f>_xlfn._xlws.FILTER('[1]2025年已发货'!$E:$E,'[1]2025年已发货'!$F:$F&amp;'[1]2025年已发货'!$C:$C&amp;'[1]2025年已发货'!$G:$G&amp;'[1]2025年已发货'!$H:$H=C958&amp;F958&amp;I958&amp;J958,"未发货")</f>
        <v>未发货</v>
      </c>
      <c r="I958" s="28" t="str">
        <f>VLOOKUP(B958,辅助信息!E:I,3,FALSE)</f>
        <v>（五冶达州国道542项目-桥梁4标）四川省达州市达川区大堰镇双井村</v>
      </c>
      <c r="J958" s="28" t="str">
        <f>VLOOKUP(B958,辅助信息!E:I,4,FALSE)</f>
        <v>吴志强</v>
      </c>
      <c r="K958" s="28">
        <f>VLOOKUP(J958,辅助信息!H:I,2,FALSE)</f>
        <v>18820030907</v>
      </c>
      <c r="L958" s="66"/>
      <c r="M958" s="79">
        <v>45728</v>
      </c>
      <c r="O958" s="49">
        <f ca="1" t="shared" si="30"/>
        <v>0</v>
      </c>
      <c r="P958" s="49">
        <f ca="1" t="shared" si="31"/>
        <v>222</v>
      </c>
      <c r="Q958" s="15" t="str">
        <f>VLOOKUP(B958,辅助信息!E:M,9,FALSE)</f>
        <v>ZTWM-CDGS-XS-2024-0181-五冶天府-国道542项目（二批次）</v>
      </c>
      <c r="R958" s="15"/>
    </row>
    <row r="959" hidden="1" spans="2:18">
      <c r="B959" s="28" t="s">
        <v>74</v>
      </c>
      <c r="C959" s="58">
        <v>45732</v>
      </c>
      <c r="D959" s="28" t="str">
        <f>VLOOKUP(B959,辅助信息!E:K,7,FALSE)</f>
        <v>JWDDCD2024102400111</v>
      </c>
      <c r="E959" s="28" t="str">
        <f>VLOOKUP(F959,辅助信息!A:B,2,FALSE)</f>
        <v>螺纹钢</v>
      </c>
      <c r="F959" s="28" t="s">
        <v>18</v>
      </c>
      <c r="G959" s="24">
        <v>3</v>
      </c>
      <c r="H959" s="24" t="str">
        <f>_xlfn._xlws.FILTER('[1]2025年已发货'!$E:$E,'[1]2025年已发货'!$F:$F&amp;'[1]2025年已发货'!$C:$C&amp;'[1]2025年已发货'!$G:$G&amp;'[1]2025年已发货'!$H:$H=C959&amp;F959&amp;I959&amp;J959,"未发货")</f>
        <v>未发货</v>
      </c>
      <c r="I959" s="28" t="str">
        <f>VLOOKUP(B959,辅助信息!E:I,3,FALSE)</f>
        <v>（五冶达州国道542项目-桥梁4标）四川省达州市达川区大堰镇双井村</v>
      </c>
      <c r="J959" s="28" t="str">
        <f>VLOOKUP(B959,辅助信息!E:I,4,FALSE)</f>
        <v>吴志强</v>
      </c>
      <c r="K959" s="28">
        <f>VLOOKUP(J959,辅助信息!H:I,2,FALSE)</f>
        <v>18820030907</v>
      </c>
      <c r="L959" s="66"/>
      <c r="M959" s="79">
        <v>45728</v>
      </c>
      <c r="O959" s="49">
        <f ca="1" t="shared" si="30"/>
        <v>0</v>
      </c>
      <c r="P959" s="49">
        <f ca="1" t="shared" si="31"/>
        <v>222</v>
      </c>
      <c r="Q959" s="15" t="str">
        <f>VLOOKUP(B959,辅助信息!E:M,9,FALSE)</f>
        <v>ZTWM-CDGS-XS-2024-0181-五冶天府-国道542项目（二批次）</v>
      </c>
      <c r="R959" s="15"/>
    </row>
    <row r="960" hidden="1" spans="2:18">
      <c r="B960" s="28" t="s">
        <v>74</v>
      </c>
      <c r="C960" s="58">
        <v>45732</v>
      </c>
      <c r="D960" s="28" t="str">
        <f>VLOOKUP(B960,辅助信息!E:K,7,FALSE)</f>
        <v>JWDDCD2024102400111</v>
      </c>
      <c r="E960" s="28" t="str">
        <f>VLOOKUP(F960,辅助信息!A:B,2,FALSE)</f>
        <v>螺纹钢</v>
      </c>
      <c r="F960" s="28" t="s">
        <v>65</v>
      </c>
      <c r="G960" s="24">
        <v>21</v>
      </c>
      <c r="H960" s="24" t="str">
        <f>_xlfn._xlws.FILTER('[1]2025年已发货'!$E:$E,'[1]2025年已发货'!$F:$F&amp;'[1]2025年已发货'!$C:$C&amp;'[1]2025年已发货'!$G:$G&amp;'[1]2025年已发货'!$H:$H=C960&amp;F960&amp;I960&amp;J960,"未发货")</f>
        <v>未发货</v>
      </c>
      <c r="I960" s="28" t="str">
        <f>VLOOKUP(B960,辅助信息!E:I,3,FALSE)</f>
        <v>（五冶达州国道542项目-桥梁4标）四川省达州市达川区大堰镇双井村</v>
      </c>
      <c r="J960" s="28" t="str">
        <f>VLOOKUP(B960,辅助信息!E:I,4,FALSE)</f>
        <v>吴志强</v>
      </c>
      <c r="K960" s="28">
        <f>VLOOKUP(J960,辅助信息!H:I,2,FALSE)</f>
        <v>18820030907</v>
      </c>
      <c r="L960" s="64"/>
      <c r="M960" s="79">
        <v>45728</v>
      </c>
      <c r="O960" s="49">
        <f ca="1" t="shared" si="30"/>
        <v>0</v>
      </c>
      <c r="P960" s="49">
        <f ca="1" t="shared" si="31"/>
        <v>222</v>
      </c>
      <c r="Q960" s="15" t="str">
        <f>VLOOKUP(B960,辅助信息!E:M,9,FALSE)</f>
        <v>ZTWM-CDGS-XS-2024-0181-五冶天府-国道542项目（二批次）</v>
      </c>
      <c r="R960" s="15"/>
    </row>
    <row r="961" hidden="1" spans="2:18">
      <c r="B961" s="28" t="s">
        <v>68</v>
      </c>
      <c r="C961" s="58">
        <v>45732</v>
      </c>
      <c r="D961" s="28" t="str">
        <f>VLOOKUP(B961,辅助信息!E:K,7,FALSE)</f>
        <v>JWDDCD2025052800131</v>
      </c>
      <c r="E961" s="28" t="str">
        <f>VLOOKUP(F961,辅助信息!A:B,2,FALSE)</f>
        <v>螺纹钢</v>
      </c>
      <c r="F961" s="28" t="s">
        <v>27</v>
      </c>
      <c r="G961" s="24">
        <v>11</v>
      </c>
      <c r="H961" s="24" t="str">
        <f>_xlfn._xlws.FILTER('[1]2025年已发货'!$E:$E,'[1]2025年已发货'!$F:$F&amp;'[1]2025年已发货'!$C:$C&amp;'[1]2025年已发货'!$G:$G&amp;'[1]2025年已发货'!$H:$H=C961&amp;F961&amp;I961&amp;J961,"未发货")</f>
        <v>未发货</v>
      </c>
      <c r="I961" s="28" t="str">
        <f>VLOOKUP(B961,辅助信息!E:I,3,FALSE)</f>
        <v>（商投建工达州中医药科技园-2工区-景观桥）达州市通川区达州中医药职业学院犀牛大道北段</v>
      </c>
      <c r="J961" s="28" t="str">
        <f>VLOOKUP(B961,辅助信息!E:I,4,FALSE)</f>
        <v>李波</v>
      </c>
      <c r="K961" s="28">
        <f>VLOOKUP(J961,辅助信息!H:I,2,FALSE)</f>
        <v>18381899787</v>
      </c>
      <c r="L961" s="65" t="str">
        <f>VLOOKUP(B961,辅助信息!E:J,6,FALSE)</f>
        <v>控制炉批号！多了现场不收！,优先安排达钢,提前联系到场规格及数量</v>
      </c>
      <c r="M961" s="79">
        <v>45726</v>
      </c>
      <c r="O961" s="49">
        <f ca="1" t="shared" si="30"/>
        <v>0</v>
      </c>
      <c r="P961" s="49">
        <f ca="1" t="shared" si="31"/>
        <v>224</v>
      </c>
      <c r="Q961" s="15" t="str">
        <f>VLOOKUP(B961,辅助信息!E:M,9,FALSE)</f>
        <v>ZTWM-CDGS-XS-2024-0134-商投建工达州中医药科技成果示范园项目</v>
      </c>
      <c r="R961" s="15"/>
    </row>
    <row r="962" hidden="1" spans="2:18">
      <c r="B962" s="28" t="s">
        <v>68</v>
      </c>
      <c r="C962" s="58">
        <v>45732</v>
      </c>
      <c r="D962" s="28" t="str">
        <f>VLOOKUP(B962,辅助信息!E:K,7,FALSE)</f>
        <v>JWDDCD2025052800131</v>
      </c>
      <c r="E962" s="28" t="str">
        <f>VLOOKUP(F962,辅助信息!A:B,2,FALSE)</f>
        <v>螺纹钢</v>
      </c>
      <c r="F962" s="28" t="s">
        <v>32</v>
      </c>
      <c r="G962" s="24">
        <v>99</v>
      </c>
      <c r="H962" s="24" t="str">
        <f>_xlfn._xlws.FILTER('[1]2025年已发货'!$E:$E,'[1]2025年已发货'!$F:$F&amp;'[1]2025年已发货'!$C:$C&amp;'[1]2025年已发货'!$G:$G&amp;'[1]2025年已发货'!$H:$H=C962&amp;F962&amp;I962&amp;J962,"未发货")</f>
        <v>未发货</v>
      </c>
      <c r="I962" s="28" t="str">
        <f>VLOOKUP(B962,辅助信息!E:I,3,FALSE)</f>
        <v>（商投建工达州中医药科技园-2工区-景观桥）达州市通川区达州中医药职业学院犀牛大道北段</v>
      </c>
      <c r="J962" s="28" t="str">
        <f>VLOOKUP(B962,辅助信息!E:I,4,FALSE)</f>
        <v>李波</v>
      </c>
      <c r="K962" s="28">
        <f>VLOOKUP(J962,辅助信息!H:I,2,FALSE)</f>
        <v>18381899787</v>
      </c>
      <c r="L962" s="66"/>
      <c r="M962" s="79">
        <v>45726</v>
      </c>
      <c r="O962" s="49">
        <f ca="1" t="shared" si="30"/>
        <v>0</v>
      </c>
      <c r="P962" s="49">
        <f ca="1" t="shared" si="31"/>
        <v>224</v>
      </c>
      <c r="Q962" s="15" t="str">
        <f>VLOOKUP(B962,辅助信息!E:M,9,FALSE)</f>
        <v>ZTWM-CDGS-XS-2024-0134-商投建工达州中医药科技成果示范园项目</v>
      </c>
      <c r="R962" s="15"/>
    </row>
    <row r="963" hidden="1" spans="2:18">
      <c r="B963" s="28" t="s">
        <v>68</v>
      </c>
      <c r="C963" s="58">
        <v>45732</v>
      </c>
      <c r="D963" s="28" t="str">
        <f>VLOOKUP(B963,辅助信息!E:K,7,FALSE)</f>
        <v>JWDDCD2025052800131</v>
      </c>
      <c r="E963" s="28" t="str">
        <f>VLOOKUP(F963,辅助信息!A:B,2,FALSE)</f>
        <v>螺纹钢</v>
      </c>
      <c r="F963" s="28" t="s">
        <v>18</v>
      </c>
      <c r="G963" s="24">
        <v>14</v>
      </c>
      <c r="H963" s="24" t="str">
        <f>_xlfn._xlws.FILTER('[1]2025年已发货'!$E:$E,'[1]2025年已发货'!$F:$F&amp;'[1]2025年已发货'!$C:$C&amp;'[1]2025年已发货'!$G:$G&amp;'[1]2025年已发货'!$H:$H=C963&amp;F963&amp;I963&amp;J963,"未发货")</f>
        <v>未发货</v>
      </c>
      <c r="I963" s="28" t="str">
        <f>VLOOKUP(B963,辅助信息!E:I,3,FALSE)</f>
        <v>（商投建工达州中医药科技园-2工区-景观桥）达州市通川区达州中医药职业学院犀牛大道北段</v>
      </c>
      <c r="J963" s="28" t="str">
        <f>VLOOKUP(B963,辅助信息!E:I,4,FALSE)</f>
        <v>李波</v>
      </c>
      <c r="K963" s="28">
        <f>VLOOKUP(J963,辅助信息!H:I,2,FALSE)</f>
        <v>18381899787</v>
      </c>
      <c r="L963" s="64"/>
      <c r="M963" s="79">
        <v>45726</v>
      </c>
      <c r="O963" s="49">
        <f ca="1" t="shared" si="30"/>
        <v>0</v>
      </c>
      <c r="P963" s="49">
        <f ca="1" t="shared" si="31"/>
        <v>224</v>
      </c>
      <c r="Q963" s="15" t="str">
        <f>VLOOKUP(B963,辅助信息!E:M,9,FALSE)</f>
        <v>ZTWM-CDGS-XS-2024-0134-商投建工达州中医药科技成果示范园项目</v>
      </c>
      <c r="R963" s="15"/>
    </row>
    <row r="964" hidden="1" spans="2:18">
      <c r="B964" s="28" t="s">
        <v>69</v>
      </c>
      <c r="C964" s="58">
        <v>45732</v>
      </c>
      <c r="D964" s="28" t="str">
        <f>VLOOKUP(B964,辅助信息!E:K,7,FALSE)</f>
        <v>JWDDCD2025052800131</v>
      </c>
      <c r="E964" s="28" t="str">
        <f>VLOOKUP(F964,辅助信息!A:B,2,FALSE)</f>
        <v>螺纹钢</v>
      </c>
      <c r="F964" s="28" t="s">
        <v>58</v>
      </c>
      <c r="G964" s="24">
        <v>24</v>
      </c>
      <c r="H964" s="75">
        <f>_xlfn._xlws.FILTER('[1]2025年已发货'!$E:$E,'[1]2025年已发货'!$F:$F&amp;'[1]2025年已发货'!$C:$C&amp;'[1]2025年已发货'!$G:$G&amp;'[1]2025年已发货'!$H:$H=C964&amp;F964&amp;I964&amp;J964,"未发货")</f>
        <v>18</v>
      </c>
      <c r="I964" s="28" t="str">
        <f>VLOOKUP(B964,辅助信息!E:I,3,FALSE)</f>
        <v>（商投建工达州中医药科技园-4工区-2号楼）达州市通川区达州中医药职业学院犀牛大道北段</v>
      </c>
      <c r="J964" s="28" t="str">
        <f>VLOOKUP(B964,辅助信息!E:I,4,FALSE)</f>
        <v>张扬</v>
      </c>
      <c r="K964" s="28">
        <f>VLOOKUP(J964,辅助信息!H:I,2,FALSE)</f>
        <v>18381904567</v>
      </c>
      <c r="L964" s="65" t="str">
        <f>VLOOKUP(B967,辅助信息!E:J,6,FALSE)</f>
        <v>控制炉批号！多了现场不收！,优先安排达钢,提前联系到场规格及数量</v>
      </c>
      <c r="M964" s="79">
        <v>45731</v>
      </c>
      <c r="O964" s="49">
        <f ca="1" t="shared" si="30"/>
        <v>0</v>
      </c>
      <c r="P964" s="49">
        <f ca="1" t="shared" si="31"/>
        <v>219</v>
      </c>
      <c r="Q964" s="15" t="str">
        <f>VLOOKUP(B964,辅助信息!E:M,9,FALSE)</f>
        <v>ZTWM-CDGS-XS-2024-0134-商投建工达州中医药科技成果示范园项目</v>
      </c>
      <c r="R964" s="15"/>
    </row>
    <row r="965" hidden="1" spans="2:18">
      <c r="B965" s="28" t="s">
        <v>69</v>
      </c>
      <c r="C965" s="58">
        <v>45732</v>
      </c>
      <c r="D965" s="28" t="str">
        <f>VLOOKUP(B965,辅助信息!E:K,7,FALSE)</f>
        <v>JWDDCD2025052800131</v>
      </c>
      <c r="E965" s="28" t="str">
        <f>VLOOKUP(F965,辅助信息!A:B,2,FALSE)</f>
        <v>螺纹钢</v>
      </c>
      <c r="F965" s="28" t="s">
        <v>22</v>
      </c>
      <c r="G965" s="24">
        <v>12</v>
      </c>
      <c r="H965" s="75">
        <f>_xlfn._xlws.FILTER('[1]2025年已发货'!$E:$E,'[1]2025年已发货'!$F:$F&amp;'[1]2025年已发货'!$C:$C&amp;'[1]2025年已发货'!$G:$G&amp;'[1]2025年已发货'!$H:$H=C965&amp;F965&amp;I965&amp;J965,"未发货")</f>
        <v>12</v>
      </c>
      <c r="I965" s="28" t="str">
        <f>VLOOKUP(B965,辅助信息!E:I,3,FALSE)</f>
        <v>（商投建工达州中医药科技园-4工区-2号楼）达州市通川区达州中医药职业学院犀牛大道北段</v>
      </c>
      <c r="J965" s="28" t="str">
        <f>VLOOKUP(B965,辅助信息!E:I,4,FALSE)</f>
        <v>张扬</v>
      </c>
      <c r="K965" s="28">
        <f>VLOOKUP(J965,辅助信息!H:I,2,FALSE)</f>
        <v>18381904567</v>
      </c>
      <c r="L965" s="66"/>
      <c r="M965" s="79">
        <v>45731</v>
      </c>
      <c r="O965" s="49">
        <f ca="1" t="shared" si="30"/>
        <v>0</v>
      </c>
      <c r="P965" s="49">
        <f ca="1" t="shared" si="31"/>
        <v>219</v>
      </c>
      <c r="Q965" s="15" t="str">
        <f>VLOOKUP(B965,辅助信息!E:M,9,FALSE)</f>
        <v>ZTWM-CDGS-XS-2024-0134-商投建工达州中医药科技成果示范园项目</v>
      </c>
      <c r="R965" s="15"/>
    </row>
    <row r="966" hidden="1" spans="2:18">
      <c r="B966" s="28" t="s">
        <v>69</v>
      </c>
      <c r="C966" s="58">
        <v>45732</v>
      </c>
      <c r="D966" s="28" t="str">
        <f>VLOOKUP(B966,辅助信息!E:K,7,FALSE)</f>
        <v>JWDDCD2025052800131</v>
      </c>
      <c r="E966" s="28" t="str">
        <f>VLOOKUP(F966,辅助信息!A:B,2,FALSE)</f>
        <v>盘螺</v>
      </c>
      <c r="F966" s="28" t="s">
        <v>40</v>
      </c>
      <c r="G966" s="24">
        <v>60</v>
      </c>
      <c r="H966" s="75">
        <f>_xlfn._xlws.FILTER('[1]2025年已发货'!$E:$E,'[1]2025年已发货'!$F:$F&amp;'[1]2025年已发货'!$C:$C&amp;'[1]2025年已发货'!$G:$G&amp;'[1]2025年已发货'!$H:$H=C966&amp;F966&amp;I966&amp;J966,"未发货")</f>
        <v>60</v>
      </c>
      <c r="I966" s="28" t="str">
        <f>VLOOKUP(B966,辅助信息!E:I,3,FALSE)</f>
        <v>（商投建工达州中医药科技园-4工区-2号楼）达州市通川区达州中医药职业学院犀牛大道北段</v>
      </c>
      <c r="J966" s="28" t="str">
        <f>VLOOKUP(B966,辅助信息!E:I,4,FALSE)</f>
        <v>张扬</v>
      </c>
      <c r="K966" s="28">
        <f>VLOOKUP(J966,辅助信息!H:I,2,FALSE)</f>
        <v>18381904567</v>
      </c>
      <c r="L966" s="66"/>
      <c r="M966" s="79">
        <v>45731</v>
      </c>
      <c r="O966" s="49">
        <f ca="1" t="shared" si="30"/>
        <v>0</v>
      </c>
      <c r="P966" s="49">
        <f ca="1" t="shared" si="31"/>
        <v>219</v>
      </c>
      <c r="Q966" s="15" t="str">
        <f>VLOOKUP(B966,辅助信息!E:M,9,FALSE)</f>
        <v>ZTWM-CDGS-XS-2024-0134-商投建工达州中医药科技成果示范园项目</v>
      </c>
      <c r="R966" s="15"/>
    </row>
    <row r="967" hidden="1" spans="2:18">
      <c r="B967" s="28" t="s">
        <v>69</v>
      </c>
      <c r="C967" s="58">
        <v>45731</v>
      </c>
      <c r="D967" s="28" t="str">
        <f>VLOOKUP(B967,辅助信息!E:K,7,FALSE)</f>
        <v>JWDDCD2025052800131</v>
      </c>
      <c r="E967" s="28" t="str">
        <f>VLOOKUP(F967,辅助信息!A:B,2,FALSE)</f>
        <v>螺纹钢</v>
      </c>
      <c r="F967" s="28" t="s">
        <v>33</v>
      </c>
      <c r="G967" s="24">
        <v>9</v>
      </c>
      <c r="H967" s="24" t="str">
        <f>_xlfn._xlws.FILTER('[1]2025年已发货'!$E:$E,'[1]2025年已发货'!$F:$F&amp;'[1]2025年已发货'!$C:$C&amp;'[1]2025年已发货'!$G:$G&amp;'[1]2025年已发货'!$H:$H=C967&amp;F967&amp;I967&amp;J967,"未发货")</f>
        <v>未发货</v>
      </c>
      <c r="I967" s="28" t="str">
        <f>VLOOKUP(B967,辅助信息!E:I,3,FALSE)</f>
        <v>（商投建工达州中医药科技园-4工区-2号楼）达州市通川区达州中医药职业学院犀牛大道北段</v>
      </c>
      <c r="J967" s="28" t="str">
        <f>VLOOKUP(B967,辅助信息!E:I,4,FALSE)</f>
        <v>张扬</v>
      </c>
      <c r="K967" s="28">
        <f>VLOOKUP(J967,辅助信息!H:I,2,FALSE)</f>
        <v>18381904567</v>
      </c>
      <c r="L967" s="64"/>
      <c r="M967" s="91">
        <v>45731</v>
      </c>
      <c r="N967" s="31"/>
      <c r="O967" s="31">
        <f ca="1" t="shared" si="30"/>
        <v>0</v>
      </c>
      <c r="P967" s="31">
        <f ca="1" t="shared" si="31"/>
        <v>219</v>
      </c>
      <c r="Q967" s="28" t="str">
        <f>VLOOKUP(B967,辅助信息!E:M,9,FALSE)</f>
        <v>ZTWM-CDGS-XS-2024-0134-商投建工达州中医药科技成果示范园项目</v>
      </c>
      <c r="R967" s="15"/>
    </row>
    <row r="968" hidden="1" spans="2:18">
      <c r="B968" s="28" t="s">
        <v>44</v>
      </c>
      <c r="C968" s="58">
        <v>45731</v>
      </c>
      <c r="D968" s="28" t="str">
        <f>VLOOKUP(B968,辅助信息!E:K,7,FALSE)</f>
        <v>JWDDCD2025060600053</v>
      </c>
      <c r="E968" s="28" t="str">
        <f>VLOOKUP(F968,辅助信息!A:B,2,FALSE)</f>
        <v>盘螺</v>
      </c>
      <c r="F968" s="28" t="s">
        <v>26</v>
      </c>
      <c r="G968" s="24">
        <v>35</v>
      </c>
      <c r="H968" s="24">
        <f>_xlfn._xlws.FILTER('[1]2025年已发货'!$E:$E,'[1]2025年已发货'!$F:$F&amp;'[1]2025年已发货'!$C:$C&amp;'[1]2025年已发货'!$G:$G&amp;'[1]2025年已发货'!$H:$H=C968&amp;F968&amp;I968&amp;J968,"未发货")</f>
        <v>35</v>
      </c>
      <c r="I968" s="28" t="str">
        <f>VLOOKUP(B968,辅助信息!E:I,3,FALSE)</f>
        <v>（华西酒城南）成都市武侯区火车南站西路8号酒城南项目</v>
      </c>
      <c r="J968" s="28" t="str">
        <f>VLOOKUP(B968,辅助信息!E:I,4,FALSE)</f>
        <v>龙耀宇</v>
      </c>
      <c r="K968" s="28">
        <f>VLOOKUP(J968,辅助信息!H:I,2,FALSE)</f>
        <v>18384145895</v>
      </c>
      <c r="L968" s="74" t="str">
        <f>VLOOKUP(B968,辅助信息!E:J,6,FALSE)</f>
        <v>对方卸车</v>
      </c>
      <c r="M968" s="91">
        <v>45733</v>
      </c>
      <c r="N968" s="31"/>
      <c r="O968" s="31">
        <f ca="1" t="shared" si="30"/>
        <v>0</v>
      </c>
      <c r="P968" s="31">
        <f ca="1" t="shared" si="31"/>
        <v>217</v>
      </c>
      <c r="Q968" s="28" t="str">
        <f>VLOOKUP(B968,辅助信息!E:M,9,FALSE)</f>
        <v>ZTWM-CDGS-XS-2024-0189-华西集采-酒城南项目</v>
      </c>
      <c r="R968" s="15"/>
    </row>
    <row r="969" hidden="1" spans="2:18">
      <c r="B969" s="28" t="s">
        <v>64</v>
      </c>
      <c r="C969" s="58">
        <v>45731</v>
      </c>
      <c r="D969" s="28" t="str">
        <f>VLOOKUP(B969,辅助信息!E:K,7,FALSE)</f>
        <v>JWDDCD2024102400111</v>
      </c>
      <c r="E969" s="28" t="str">
        <f>VLOOKUP(F969,辅助信息!A:B,2,FALSE)</f>
        <v>螺纹钢</v>
      </c>
      <c r="F969" s="28" t="s">
        <v>27</v>
      </c>
      <c r="G969" s="24">
        <v>24</v>
      </c>
      <c r="H969" s="24" t="str">
        <f>_xlfn._xlws.FILTER('[1]2025年已发货'!$E:$E,'[1]2025年已发货'!$F:$F&amp;'[1]2025年已发货'!$C:$C&amp;'[1]2025年已发货'!$G:$G&amp;'[1]2025年已发货'!$H:$H=C969&amp;F969&amp;I969&amp;J969,"未发货")</f>
        <v>未发货</v>
      </c>
      <c r="I969" s="28" t="str">
        <f>VLOOKUP(B969,辅助信息!E:I,3,FALSE)</f>
        <v>（五冶达州国道542项目-三工区桥梁3工段）四川省达州市达川区赵固镇水文村原村委会下300米</v>
      </c>
      <c r="J969" s="28" t="str">
        <f>VLOOKUP(B969,辅助信息!E:I,4,FALSE)</f>
        <v>李代茂</v>
      </c>
      <c r="K969" s="28">
        <f>VLOOKUP(J969,辅助信息!H:I,2,FALSE)</f>
        <v>18302833536</v>
      </c>
      <c r="L969" s="65" t="str">
        <f>VLOOKUP(B969,辅助信息!E:J,6,FALSE)</f>
        <v>五冶建设送货单,送货车型9.6米,装货前联系收货人核实到场规格,没提前告知进场规格现场不给予接收</v>
      </c>
      <c r="M969" s="91">
        <v>45733</v>
      </c>
      <c r="N969" s="31"/>
      <c r="O969" s="31">
        <f ca="1" t="shared" si="30"/>
        <v>0</v>
      </c>
      <c r="P969" s="31">
        <f ca="1" t="shared" si="31"/>
        <v>217</v>
      </c>
      <c r="Q969" s="28" t="str">
        <f>VLOOKUP(B969,辅助信息!E:M,9,FALSE)</f>
        <v>ZTWM-CDGS-XS-2024-0181-五冶天府-国道542项目（二批次）</v>
      </c>
      <c r="R969" s="15"/>
    </row>
    <row r="970" hidden="1" spans="2:18">
      <c r="B970" s="28" t="s">
        <v>64</v>
      </c>
      <c r="C970" s="58">
        <v>45731</v>
      </c>
      <c r="D970" s="28" t="str">
        <f>VLOOKUP(B970,辅助信息!E:K,7,FALSE)</f>
        <v>JWDDCD2024102400111</v>
      </c>
      <c r="E970" s="28" t="str">
        <f>VLOOKUP(F970,辅助信息!A:B,2,FALSE)</f>
        <v>螺纹钢</v>
      </c>
      <c r="F970" s="28" t="s">
        <v>32</v>
      </c>
      <c r="G970" s="24">
        <v>12</v>
      </c>
      <c r="H970" s="24" t="str">
        <f>_xlfn._xlws.FILTER('[1]2025年已发货'!$E:$E,'[1]2025年已发货'!$F:$F&amp;'[1]2025年已发货'!$C:$C&amp;'[1]2025年已发货'!$G:$G&amp;'[1]2025年已发货'!$H:$H=C970&amp;F970&amp;I970&amp;J970,"未发货")</f>
        <v>未发货</v>
      </c>
      <c r="I970" s="28" t="str">
        <f>VLOOKUP(B970,辅助信息!E:I,3,FALSE)</f>
        <v>（五冶达州国道542项目-三工区桥梁3工段）四川省达州市达川区赵固镇水文村原村委会下300米</v>
      </c>
      <c r="J970" s="28" t="str">
        <f>VLOOKUP(B970,辅助信息!E:I,4,FALSE)</f>
        <v>李代茂</v>
      </c>
      <c r="K970" s="28">
        <f>VLOOKUP(J970,辅助信息!H:I,2,FALSE)</f>
        <v>18302833536</v>
      </c>
      <c r="L970" s="66"/>
      <c r="M970" s="91">
        <v>45733</v>
      </c>
      <c r="N970" s="31"/>
      <c r="O970" s="31">
        <f ca="1" t="shared" si="30"/>
        <v>0</v>
      </c>
      <c r="P970" s="31">
        <f ca="1" t="shared" si="31"/>
        <v>217</v>
      </c>
      <c r="Q970" s="28" t="str">
        <f>VLOOKUP(B970,辅助信息!E:M,9,FALSE)</f>
        <v>ZTWM-CDGS-XS-2024-0181-五冶天府-国道542项目（二批次）</v>
      </c>
      <c r="R970" s="15"/>
    </row>
    <row r="971" hidden="1" spans="2:18">
      <c r="B971" s="28" t="s">
        <v>64</v>
      </c>
      <c r="C971" s="58">
        <v>45731</v>
      </c>
      <c r="D971" s="28" t="str">
        <f>VLOOKUP(B971,辅助信息!E:K,7,FALSE)</f>
        <v>JWDDCD2024102400111</v>
      </c>
      <c r="E971" s="28" t="str">
        <f>VLOOKUP(F971,辅助信息!A:B,2,FALSE)</f>
        <v>螺纹钢</v>
      </c>
      <c r="F971" s="28" t="s">
        <v>33</v>
      </c>
      <c r="G971" s="24">
        <v>6</v>
      </c>
      <c r="H971" s="24" t="str">
        <f>_xlfn._xlws.FILTER('[1]2025年已发货'!$E:$E,'[1]2025年已发货'!$F:$F&amp;'[1]2025年已发货'!$C:$C&amp;'[1]2025年已发货'!$G:$G&amp;'[1]2025年已发货'!$H:$H=C971&amp;F971&amp;I971&amp;J971,"未发货")</f>
        <v>未发货</v>
      </c>
      <c r="I971" s="28" t="str">
        <f>VLOOKUP(B971,辅助信息!E:I,3,FALSE)</f>
        <v>（五冶达州国道542项目-三工区桥梁3工段）四川省达州市达川区赵固镇水文村原村委会下300米</v>
      </c>
      <c r="J971" s="28" t="str">
        <f>VLOOKUP(B971,辅助信息!E:I,4,FALSE)</f>
        <v>李代茂</v>
      </c>
      <c r="K971" s="28">
        <f>VLOOKUP(J971,辅助信息!H:I,2,FALSE)</f>
        <v>18302833536</v>
      </c>
      <c r="L971" s="64"/>
      <c r="M971" s="91">
        <v>45733</v>
      </c>
      <c r="N971" s="31"/>
      <c r="O971" s="31">
        <f ca="1" t="shared" si="30"/>
        <v>0</v>
      </c>
      <c r="P971" s="31">
        <f ca="1" t="shared" si="31"/>
        <v>217</v>
      </c>
      <c r="Q971" s="28" t="str">
        <f>VLOOKUP(B971,辅助信息!E:M,9,FALSE)</f>
        <v>ZTWM-CDGS-XS-2024-0181-五冶天府-国道542项目（二批次）</v>
      </c>
      <c r="R971" s="15"/>
    </row>
    <row r="972" hidden="1" spans="2:18">
      <c r="B972" s="28" t="s">
        <v>74</v>
      </c>
      <c r="C972" s="58">
        <v>45731</v>
      </c>
      <c r="D972" s="28" t="str">
        <f>VLOOKUP(B972,辅助信息!E:K,7,FALSE)</f>
        <v>JWDDCD2024102400111</v>
      </c>
      <c r="E972" s="28" t="str">
        <f>VLOOKUP(F972,辅助信息!A:B,2,FALSE)</f>
        <v>螺纹钢</v>
      </c>
      <c r="F972" s="28" t="s">
        <v>27</v>
      </c>
      <c r="G972" s="24">
        <v>15</v>
      </c>
      <c r="H972" s="24">
        <f>_xlfn._xlws.FILTER('[1]2025年已发货'!$E:$E,'[1]2025年已发货'!$F:$F&amp;'[1]2025年已发货'!$C:$C&amp;'[1]2025年已发货'!$G:$G&amp;'[1]2025年已发货'!$H:$H=C972&amp;F972&amp;I972&amp;J972,"未发货")</f>
        <v>15</v>
      </c>
      <c r="I972" s="28" t="str">
        <f>VLOOKUP(B972,辅助信息!E:I,3,FALSE)</f>
        <v>（五冶达州国道542项目-桥梁4标）四川省达州市达川区大堰镇双井村</v>
      </c>
      <c r="J972" s="28" t="str">
        <f>VLOOKUP(B972,辅助信息!E:I,4,FALSE)</f>
        <v>吴志强</v>
      </c>
      <c r="K972" s="28">
        <f>VLOOKUP(J972,辅助信息!H:I,2,FALSE)</f>
        <v>18820030907</v>
      </c>
      <c r="L972" s="65" t="str">
        <f>VLOOKUP(B972,辅助信息!E:J,6,FALSE)</f>
        <v>五冶建设送货单,送货车型13米,装货前联系收货人核实到场规格,没提前告知进场规格现场不给予接收</v>
      </c>
      <c r="M972" s="91">
        <v>45738</v>
      </c>
      <c r="N972" s="31"/>
      <c r="O972" s="31">
        <f ca="1" t="shared" si="30"/>
        <v>0</v>
      </c>
      <c r="P972" s="31">
        <f ca="1" t="shared" si="31"/>
        <v>212</v>
      </c>
      <c r="Q972" s="28" t="str">
        <f>VLOOKUP(B972,辅助信息!E:M,9,FALSE)</f>
        <v>ZTWM-CDGS-XS-2024-0181-五冶天府-国道542项目（二批次）</v>
      </c>
      <c r="R972" s="15"/>
    </row>
    <row r="973" hidden="1" spans="2:18">
      <c r="B973" s="28" t="s">
        <v>74</v>
      </c>
      <c r="C973" s="58">
        <v>45731</v>
      </c>
      <c r="D973" s="28" t="str">
        <f>VLOOKUP(B973,辅助信息!E:K,7,FALSE)</f>
        <v>JWDDCD2024102400111</v>
      </c>
      <c r="E973" s="28" t="str">
        <f>VLOOKUP(F973,辅助信息!A:B,2,FALSE)</f>
        <v>螺纹钢</v>
      </c>
      <c r="F973" s="28" t="s">
        <v>19</v>
      </c>
      <c r="G973" s="24">
        <v>15</v>
      </c>
      <c r="H973" s="24">
        <f>_xlfn._xlws.FILTER('[1]2025年已发货'!$E:$E,'[1]2025年已发货'!$F:$F&amp;'[1]2025年已发货'!$C:$C&amp;'[1]2025年已发货'!$G:$G&amp;'[1]2025年已发货'!$H:$H=C973&amp;F973&amp;I973&amp;J973,"未发货")</f>
        <v>15</v>
      </c>
      <c r="I973" s="28" t="str">
        <f>VLOOKUP(B973,辅助信息!E:I,3,FALSE)</f>
        <v>（五冶达州国道542项目-桥梁4标）四川省达州市达川区大堰镇双井村</v>
      </c>
      <c r="J973" s="28" t="str">
        <f>VLOOKUP(B973,辅助信息!E:I,4,FALSE)</f>
        <v>吴志强</v>
      </c>
      <c r="K973" s="28">
        <f>VLOOKUP(J973,辅助信息!H:I,2,FALSE)</f>
        <v>18820030907</v>
      </c>
      <c r="L973" s="66"/>
      <c r="M973" s="91">
        <v>45738</v>
      </c>
      <c r="N973" s="31"/>
      <c r="O973" s="31">
        <f ca="1" t="shared" si="30"/>
        <v>0</v>
      </c>
      <c r="P973" s="31">
        <f ca="1" t="shared" si="31"/>
        <v>212</v>
      </c>
      <c r="Q973" s="28" t="str">
        <f>VLOOKUP(B973,辅助信息!E:M,9,FALSE)</f>
        <v>ZTWM-CDGS-XS-2024-0181-五冶天府-国道542项目（二批次）</v>
      </c>
      <c r="R973" s="15"/>
    </row>
    <row r="974" hidden="1" spans="2:18">
      <c r="B974" s="28" t="s">
        <v>74</v>
      </c>
      <c r="C974" s="58">
        <v>45731</v>
      </c>
      <c r="D974" s="28" t="str">
        <f>VLOOKUP(B974,辅助信息!E:K,7,FALSE)</f>
        <v>JWDDCD2024102400111</v>
      </c>
      <c r="E974" s="28" t="str">
        <f>VLOOKUP(F974,辅助信息!A:B,2,FALSE)</f>
        <v>螺纹钢</v>
      </c>
      <c r="F974" s="28" t="s">
        <v>32</v>
      </c>
      <c r="G974" s="24">
        <v>15</v>
      </c>
      <c r="H974" s="24">
        <f>_xlfn._xlws.FILTER('[1]2025年已发货'!$E:$E,'[1]2025年已发货'!$F:$F&amp;'[1]2025年已发货'!$C:$C&amp;'[1]2025年已发货'!$G:$G&amp;'[1]2025年已发货'!$H:$H=C974&amp;F974&amp;I974&amp;J974,"未发货")</f>
        <v>15</v>
      </c>
      <c r="I974" s="28" t="str">
        <f>VLOOKUP(B974,辅助信息!E:I,3,FALSE)</f>
        <v>（五冶达州国道542项目-桥梁4标）四川省达州市达川区大堰镇双井村</v>
      </c>
      <c r="J974" s="28" t="str">
        <f>VLOOKUP(B974,辅助信息!E:I,4,FALSE)</f>
        <v>吴志强</v>
      </c>
      <c r="K974" s="28">
        <f>VLOOKUP(J974,辅助信息!H:I,2,FALSE)</f>
        <v>18820030907</v>
      </c>
      <c r="L974" s="66"/>
      <c r="M974" s="91">
        <v>45738</v>
      </c>
      <c r="N974" s="31"/>
      <c r="O974" s="31">
        <f ca="1" t="shared" si="30"/>
        <v>0</v>
      </c>
      <c r="P974" s="31">
        <f ca="1" t="shared" si="31"/>
        <v>212</v>
      </c>
      <c r="Q974" s="28" t="str">
        <f>VLOOKUP(B974,辅助信息!E:M,9,FALSE)</f>
        <v>ZTWM-CDGS-XS-2024-0181-五冶天府-国道542项目（二批次）</v>
      </c>
      <c r="R974" s="15"/>
    </row>
    <row r="975" hidden="1" spans="2:18">
      <c r="B975" s="28" t="s">
        <v>74</v>
      </c>
      <c r="C975" s="58">
        <v>45731</v>
      </c>
      <c r="D975" s="28" t="str">
        <f>VLOOKUP(B975,辅助信息!E:K,7,FALSE)</f>
        <v>JWDDCD2024102400111</v>
      </c>
      <c r="E975" s="28" t="str">
        <f>VLOOKUP(F975,辅助信息!A:B,2,FALSE)</f>
        <v>螺纹钢</v>
      </c>
      <c r="F975" s="28" t="s">
        <v>65</v>
      </c>
      <c r="G975" s="24">
        <v>30</v>
      </c>
      <c r="H975" s="24" t="str">
        <f>_xlfn._xlws.FILTER('[1]2025年已发货'!$E:$E,'[1]2025年已发货'!$F:$F&amp;'[1]2025年已发货'!$C:$C&amp;'[1]2025年已发货'!$G:$G&amp;'[1]2025年已发货'!$H:$H=C975&amp;F975&amp;I975&amp;J975,"未发货")</f>
        <v>未发货</v>
      </c>
      <c r="I975" s="28" t="str">
        <f>VLOOKUP(B975,辅助信息!E:I,3,FALSE)</f>
        <v>（五冶达州国道542项目-桥梁4标）四川省达州市达川区大堰镇双井村</v>
      </c>
      <c r="J975" s="28" t="str">
        <f>VLOOKUP(B975,辅助信息!E:I,4,FALSE)</f>
        <v>吴志强</v>
      </c>
      <c r="K975" s="28">
        <f>VLOOKUP(J975,辅助信息!H:I,2,FALSE)</f>
        <v>18820030907</v>
      </c>
      <c r="L975" s="64"/>
      <c r="M975" s="91">
        <v>45738</v>
      </c>
      <c r="N975" s="31"/>
      <c r="O975" s="31">
        <f ca="1" t="shared" si="30"/>
        <v>0</v>
      </c>
      <c r="P975" s="31">
        <f ca="1" t="shared" si="31"/>
        <v>212</v>
      </c>
      <c r="Q975" s="28" t="str">
        <f>VLOOKUP(B975,辅助信息!E:M,9,FALSE)</f>
        <v>ZTWM-CDGS-XS-2024-0181-五冶天府-国道542项目（二批次）</v>
      </c>
      <c r="R975" s="15"/>
    </row>
    <row r="976" hidden="1" spans="2:18">
      <c r="B976" s="28" t="s">
        <v>75</v>
      </c>
      <c r="C976" s="58">
        <v>45731</v>
      </c>
      <c r="D976" s="28" t="str">
        <f>VLOOKUP(B976,辅助信息!E:K,7,FALSE)</f>
        <v>JWDDCD2024102400111</v>
      </c>
      <c r="E976" s="28" t="str">
        <f>VLOOKUP(F976,辅助信息!A:B,2,FALSE)</f>
        <v>盘螺</v>
      </c>
      <c r="F976" s="28" t="s">
        <v>26</v>
      </c>
      <c r="G976" s="24">
        <v>10</v>
      </c>
      <c r="H976" s="24" t="str">
        <f>_xlfn._xlws.FILTER('[1]2025年已发货'!$E:$E,'[1]2025年已发货'!$F:$F&amp;'[1]2025年已发货'!$C:$C&amp;'[1]2025年已发货'!$G:$G&amp;'[1]2025年已发货'!$H:$H=C976&amp;F976&amp;I976&amp;J976,"未发货")</f>
        <v>未发货</v>
      </c>
      <c r="I976" s="28" t="str">
        <f>VLOOKUP(B976,辅助信息!E:I,3,FALSE)</f>
        <v>（五冶达州国道542项目-一工区桥梁一工段）四川省达州市四川省达州市达川区石桥镇武寨村</v>
      </c>
      <c r="J976" s="28" t="str">
        <f>VLOOKUP(B976,辅助信息!E:I,4,FALSE)</f>
        <v>杨勇</v>
      </c>
      <c r="K976" s="28">
        <f>VLOOKUP(J976,辅助信息!H:I,2,FALSE)</f>
        <v>18398563998</v>
      </c>
      <c r="L976" s="65" t="str">
        <f>VLOOKUP(B976,辅助信息!E:J,6,FALSE)</f>
        <v>五冶建设送货单,送货车型13米,装货前联系收货人核实到场规格,没提前告知进场规格现场不给予接收</v>
      </c>
      <c r="M976" s="91">
        <v>45733</v>
      </c>
      <c r="N976" s="31"/>
      <c r="O976" s="31">
        <f ca="1" t="shared" si="30"/>
        <v>0</v>
      </c>
      <c r="P976" s="31">
        <f ca="1" t="shared" si="31"/>
        <v>217</v>
      </c>
      <c r="Q976" s="28" t="str">
        <f>VLOOKUP(B976,辅助信息!E:M,9,FALSE)</f>
        <v>ZTWM-CDGS-XS-2024-0181-五冶天府-国道542项目（二批次）</v>
      </c>
      <c r="R976" s="15"/>
    </row>
    <row r="977" hidden="1" spans="2:18">
      <c r="B977" s="28" t="s">
        <v>75</v>
      </c>
      <c r="C977" s="58">
        <v>45731</v>
      </c>
      <c r="D977" s="28" t="str">
        <f>VLOOKUP(B977,辅助信息!E:K,7,FALSE)</f>
        <v>JWDDCD2024102400111</v>
      </c>
      <c r="E977" s="28" t="str">
        <f>VLOOKUP(F977,辅助信息!A:B,2,FALSE)</f>
        <v>螺纹钢</v>
      </c>
      <c r="F977" s="28" t="s">
        <v>27</v>
      </c>
      <c r="G977" s="24">
        <v>10</v>
      </c>
      <c r="H977" s="24">
        <f>_xlfn._xlws.FILTER('[1]2025年已发货'!$E:$E,'[1]2025年已发货'!$F:$F&amp;'[1]2025年已发货'!$C:$C&amp;'[1]2025年已发货'!$G:$G&amp;'[1]2025年已发货'!$H:$H=C977&amp;F977&amp;I977&amp;J977,"未发货")</f>
        <v>9</v>
      </c>
      <c r="I977" s="28" t="str">
        <f>VLOOKUP(B977,辅助信息!E:I,3,FALSE)</f>
        <v>（五冶达州国道542项目-一工区桥梁一工段）四川省达州市四川省达州市达川区石桥镇武寨村</v>
      </c>
      <c r="J977" s="28" t="str">
        <f>VLOOKUP(B977,辅助信息!E:I,4,FALSE)</f>
        <v>杨勇</v>
      </c>
      <c r="K977" s="28">
        <f>VLOOKUP(J977,辅助信息!H:I,2,FALSE)</f>
        <v>18398563998</v>
      </c>
      <c r="L977" s="66"/>
      <c r="M977" s="91">
        <v>45733</v>
      </c>
      <c r="N977" s="31"/>
      <c r="O977" s="31">
        <f ca="1" t="shared" si="30"/>
        <v>0</v>
      </c>
      <c r="P977" s="31">
        <f ca="1" t="shared" si="31"/>
        <v>217</v>
      </c>
      <c r="Q977" s="28" t="str">
        <f>VLOOKUP(B977,辅助信息!E:M,9,FALSE)</f>
        <v>ZTWM-CDGS-XS-2024-0181-五冶天府-国道542项目（二批次）</v>
      </c>
      <c r="R977" s="15"/>
    </row>
    <row r="978" hidden="1" spans="2:18">
      <c r="B978" s="28" t="s">
        <v>75</v>
      </c>
      <c r="C978" s="58">
        <v>45731</v>
      </c>
      <c r="D978" s="28" t="str">
        <f>VLOOKUP(B978,辅助信息!E:K,7,FALSE)</f>
        <v>JWDDCD2024102400111</v>
      </c>
      <c r="E978" s="28" t="str">
        <f>VLOOKUP(F978,辅助信息!A:B,2,FALSE)</f>
        <v>螺纹钢</v>
      </c>
      <c r="F978" s="28" t="s">
        <v>19</v>
      </c>
      <c r="G978" s="24">
        <v>12</v>
      </c>
      <c r="H978" s="24">
        <f>_xlfn._xlws.FILTER('[1]2025年已发货'!$E:$E,'[1]2025年已发货'!$F:$F&amp;'[1]2025年已发货'!$C:$C&amp;'[1]2025年已发货'!$G:$G&amp;'[1]2025年已发货'!$H:$H=C978&amp;F978&amp;I978&amp;J978,"未发货")</f>
        <v>12</v>
      </c>
      <c r="I978" s="28" t="str">
        <f>VLOOKUP(B978,辅助信息!E:I,3,FALSE)</f>
        <v>（五冶达州国道542项目-一工区桥梁一工段）四川省达州市四川省达州市达川区石桥镇武寨村</v>
      </c>
      <c r="J978" s="28" t="str">
        <f>VLOOKUP(B978,辅助信息!E:I,4,FALSE)</f>
        <v>杨勇</v>
      </c>
      <c r="K978" s="28">
        <f>VLOOKUP(J978,辅助信息!H:I,2,FALSE)</f>
        <v>18398563998</v>
      </c>
      <c r="L978" s="66"/>
      <c r="M978" s="91">
        <v>45733</v>
      </c>
      <c r="N978" s="31"/>
      <c r="O978" s="31">
        <f ca="1" t="shared" si="30"/>
        <v>0</v>
      </c>
      <c r="P978" s="31">
        <f ca="1" t="shared" si="31"/>
        <v>217</v>
      </c>
      <c r="Q978" s="28" t="str">
        <f>VLOOKUP(B978,辅助信息!E:M,9,FALSE)</f>
        <v>ZTWM-CDGS-XS-2024-0181-五冶天府-国道542项目（二批次）</v>
      </c>
      <c r="R978" s="15"/>
    </row>
    <row r="979" hidden="1" spans="2:18">
      <c r="B979" s="28" t="s">
        <v>75</v>
      </c>
      <c r="C979" s="58">
        <v>45731</v>
      </c>
      <c r="D979" s="28" t="str">
        <f>VLOOKUP(B979,辅助信息!E:K,7,FALSE)</f>
        <v>JWDDCD2024102400111</v>
      </c>
      <c r="E979" s="28" t="str">
        <f>VLOOKUP(F979,辅助信息!A:B,2,FALSE)</f>
        <v>螺纹钢</v>
      </c>
      <c r="F979" s="28" t="s">
        <v>28</v>
      </c>
      <c r="G979" s="24">
        <v>9</v>
      </c>
      <c r="H979" s="24" t="str">
        <f>_xlfn._xlws.FILTER('[1]2025年已发货'!$E:$E,'[1]2025年已发货'!$F:$F&amp;'[1]2025年已发货'!$C:$C&amp;'[1]2025年已发货'!$G:$G&amp;'[1]2025年已发货'!$H:$H=C979&amp;F979&amp;I979&amp;J979,"未发货")</f>
        <v>未发货</v>
      </c>
      <c r="I979" s="28" t="str">
        <f>VLOOKUP(B979,辅助信息!E:I,3,FALSE)</f>
        <v>（五冶达州国道542项目-一工区桥梁一工段）四川省达州市四川省达州市达川区石桥镇武寨村</v>
      </c>
      <c r="J979" s="28" t="str">
        <f>VLOOKUP(B979,辅助信息!E:I,4,FALSE)</f>
        <v>杨勇</v>
      </c>
      <c r="K979" s="28">
        <f>VLOOKUP(J979,辅助信息!H:I,2,FALSE)</f>
        <v>18398563998</v>
      </c>
      <c r="L979" s="66"/>
      <c r="M979" s="91">
        <v>45733</v>
      </c>
      <c r="N979" s="31"/>
      <c r="O979" s="31">
        <f ca="1" t="shared" si="30"/>
        <v>0</v>
      </c>
      <c r="P979" s="31">
        <f ca="1" t="shared" si="31"/>
        <v>217</v>
      </c>
      <c r="Q979" s="28" t="str">
        <f>VLOOKUP(B979,辅助信息!E:M,9,FALSE)</f>
        <v>ZTWM-CDGS-XS-2024-0181-五冶天府-国道542项目（二批次）</v>
      </c>
      <c r="R979" s="15"/>
    </row>
    <row r="980" hidden="1" spans="2:18">
      <c r="B980" s="28" t="s">
        <v>75</v>
      </c>
      <c r="C980" s="58">
        <v>45731</v>
      </c>
      <c r="D980" s="28" t="str">
        <f>VLOOKUP(B980,辅助信息!E:K,7,FALSE)</f>
        <v>JWDDCD2024102400111</v>
      </c>
      <c r="E980" s="28" t="str">
        <f>VLOOKUP(F980,辅助信息!A:B,2,FALSE)</f>
        <v>螺纹钢</v>
      </c>
      <c r="F980" s="28" t="s">
        <v>65</v>
      </c>
      <c r="G980" s="24">
        <v>50</v>
      </c>
      <c r="H980" s="24">
        <f>_xlfn._xlws.FILTER('[1]2025年已发货'!$E:$E,'[1]2025年已发货'!$F:$F&amp;'[1]2025年已发货'!$C:$C&amp;'[1]2025年已发货'!$G:$G&amp;'[1]2025年已发货'!$H:$H=C980&amp;F980&amp;I980&amp;J980,"未发货")</f>
        <v>24</v>
      </c>
      <c r="I980" s="28" t="str">
        <f>VLOOKUP(B980,辅助信息!E:I,3,FALSE)</f>
        <v>（五冶达州国道542项目-一工区桥梁一工段）四川省达州市四川省达州市达川区石桥镇武寨村</v>
      </c>
      <c r="J980" s="28" t="str">
        <f>VLOOKUP(B980,辅助信息!E:I,4,FALSE)</f>
        <v>杨勇</v>
      </c>
      <c r="K980" s="28">
        <f>VLOOKUP(J980,辅助信息!H:I,2,FALSE)</f>
        <v>18398563998</v>
      </c>
      <c r="L980" s="64"/>
      <c r="M980" s="91">
        <v>45733</v>
      </c>
      <c r="N980" s="31"/>
      <c r="O980" s="31">
        <f ca="1" t="shared" si="30"/>
        <v>0</v>
      </c>
      <c r="P980" s="31">
        <f ca="1" t="shared" si="31"/>
        <v>217</v>
      </c>
      <c r="Q980" s="28" t="str">
        <f>VLOOKUP(B980,辅助信息!E:M,9,FALSE)</f>
        <v>ZTWM-CDGS-XS-2024-0181-五冶天府-国道542项目（二批次）</v>
      </c>
      <c r="R980" s="15"/>
    </row>
    <row r="981" hidden="1" spans="2:18">
      <c r="B981" s="28" t="s">
        <v>87</v>
      </c>
      <c r="C981" s="58">
        <v>45731</v>
      </c>
      <c r="D981" s="28" t="str">
        <f>VLOOKUP(B981,辅助信息!E:K,7,FALSE)</f>
        <v>JWDDCD2024102400111</v>
      </c>
      <c r="E981" s="28" t="str">
        <f>VLOOKUP(F981,辅助信息!A:B,2,FALSE)</f>
        <v>盘螺</v>
      </c>
      <c r="F981" s="28" t="s">
        <v>26</v>
      </c>
      <c r="G981" s="24">
        <v>10</v>
      </c>
      <c r="H981" s="24" t="str">
        <f>_xlfn._xlws.FILTER('[1]2025年已发货'!$E:$E,'[1]2025年已发货'!$F:$F&amp;'[1]2025年已发货'!$C:$C&amp;'[1]2025年已发货'!$G:$G&amp;'[1]2025年已发货'!$H:$H=C981&amp;F981&amp;I981&amp;J981,"未发货")</f>
        <v>未发货</v>
      </c>
      <c r="I981" s="28" t="str">
        <f>VLOOKUP(B981,辅助信息!E:I,3,FALSE)</f>
        <v>（五冶达州国道542项目-一工区桥梁二工段）四川省达州市达川区达川区石梯镇石成村</v>
      </c>
      <c r="J981" s="28" t="str">
        <f>VLOOKUP(B981,辅助信息!E:I,4,FALSE)</f>
        <v>夏树彬</v>
      </c>
      <c r="K981" s="28">
        <f>VLOOKUP(J981,辅助信息!H:I,2,FALSE)</f>
        <v>13518183653</v>
      </c>
      <c r="L981" s="65" t="str">
        <f>VLOOKUP(B981,辅助信息!E:J,6,FALSE)</f>
        <v>五冶建设送货单,送货车型9.6米,装货前联系收货人核实到场规格,没提前告知进场规格现场不给予接收</v>
      </c>
      <c r="M981" s="91">
        <v>45733</v>
      </c>
      <c r="N981" s="31"/>
      <c r="O981" s="31">
        <f ca="1" t="shared" si="30"/>
        <v>0</v>
      </c>
      <c r="P981" s="31">
        <f ca="1" t="shared" si="31"/>
        <v>217</v>
      </c>
      <c r="Q981" s="28" t="str">
        <f>VLOOKUP(B981,辅助信息!E:M,9,FALSE)</f>
        <v>ZTWM-CDGS-XS-2024-0181-五冶天府-国道542项目（二批次）</v>
      </c>
      <c r="R981" s="15"/>
    </row>
    <row r="982" hidden="1" spans="2:18">
      <c r="B982" s="28" t="s">
        <v>87</v>
      </c>
      <c r="C982" s="58">
        <v>45731</v>
      </c>
      <c r="D982" s="28" t="str">
        <f>VLOOKUP(B982,辅助信息!E:K,7,FALSE)</f>
        <v>JWDDCD2024102400111</v>
      </c>
      <c r="E982" s="28" t="str">
        <f>VLOOKUP(F982,辅助信息!A:B,2,FALSE)</f>
        <v>螺纹钢</v>
      </c>
      <c r="F982" s="28" t="s">
        <v>27</v>
      </c>
      <c r="G982" s="24">
        <v>10</v>
      </c>
      <c r="H982" s="24">
        <f>_xlfn._xlws.FILTER('[1]2025年已发货'!$E:$E,'[1]2025年已发货'!$F:$F&amp;'[1]2025年已发货'!$C:$C&amp;'[1]2025年已发货'!$G:$G&amp;'[1]2025年已发货'!$H:$H=C982&amp;F982&amp;I982&amp;J982,"未发货")</f>
        <v>9</v>
      </c>
      <c r="I982" s="28" t="str">
        <f>VLOOKUP(B982,辅助信息!E:I,3,FALSE)</f>
        <v>（五冶达州国道542项目-一工区桥梁二工段）四川省达州市达川区达川区石梯镇石成村</v>
      </c>
      <c r="J982" s="28" t="str">
        <f>VLOOKUP(B982,辅助信息!E:I,4,FALSE)</f>
        <v>夏树彬</v>
      </c>
      <c r="K982" s="28">
        <f>VLOOKUP(J982,辅助信息!H:I,2,FALSE)</f>
        <v>13518183653</v>
      </c>
      <c r="L982" s="66"/>
      <c r="M982" s="91">
        <v>45733</v>
      </c>
      <c r="N982" s="31"/>
      <c r="O982" s="31">
        <f ca="1" t="shared" si="30"/>
        <v>0</v>
      </c>
      <c r="P982" s="31">
        <f ca="1" t="shared" si="31"/>
        <v>217</v>
      </c>
      <c r="Q982" s="28" t="str">
        <f>VLOOKUP(B982,辅助信息!E:M,9,FALSE)</f>
        <v>ZTWM-CDGS-XS-2024-0181-五冶天府-国道542项目（二批次）</v>
      </c>
      <c r="R982" s="15"/>
    </row>
    <row r="983" hidden="1" spans="2:18">
      <c r="B983" s="28" t="s">
        <v>87</v>
      </c>
      <c r="C983" s="58">
        <v>45731</v>
      </c>
      <c r="D983" s="28" t="str">
        <f>VLOOKUP(B983,辅助信息!E:K,7,FALSE)</f>
        <v>JWDDCD2024102400111</v>
      </c>
      <c r="E983" s="28" t="str">
        <f>VLOOKUP(F983,辅助信息!A:B,2,FALSE)</f>
        <v>螺纹钢</v>
      </c>
      <c r="F983" s="28" t="s">
        <v>19</v>
      </c>
      <c r="G983" s="24">
        <v>10</v>
      </c>
      <c r="H983" s="24">
        <f>_xlfn._xlws.FILTER('[1]2025年已发货'!$E:$E,'[1]2025年已发货'!$F:$F&amp;'[1]2025年已发货'!$C:$C&amp;'[1]2025年已发货'!$G:$G&amp;'[1]2025年已发货'!$H:$H=C983&amp;F983&amp;I983&amp;J983,"未发货")</f>
        <v>9</v>
      </c>
      <c r="I983" s="28" t="str">
        <f>VLOOKUP(B983,辅助信息!E:I,3,FALSE)</f>
        <v>（五冶达州国道542项目-一工区桥梁二工段）四川省达州市达川区达川区石梯镇石成村</v>
      </c>
      <c r="J983" s="28" t="str">
        <f>VLOOKUP(B983,辅助信息!E:I,4,FALSE)</f>
        <v>夏树彬</v>
      </c>
      <c r="K983" s="28">
        <f>VLOOKUP(J983,辅助信息!H:I,2,FALSE)</f>
        <v>13518183653</v>
      </c>
      <c r="L983" s="66"/>
      <c r="M983" s="91">
        <v>45733</v>
      </c>
      <c r="N983" s="31"/>
      <c r="O983" s="31">
        <f ca="1" t="shared" si="30"/>
        <v>0</v>
      </c>
      <c r="P983" s="31">
        <f ca="1" t="shared" si="31"/>
        <v>217</v>
      </c>
      <c r="Q983" s="28" t="str">
        <f>VLOOKUP(B983,辅助信息!E:M,9,FALSE)</f>
        <v>ZTWM-CDGS-XS-2024-0181-五冶天府-国道542项目（二批次）</v>
      </c>
      <c r="R983" s="15"/>
    </row>
    <row r="984" hidden="1" spans="2:18">
      <c r="B984" s="28" t="s">
        <v>87</v>
      </c>
      <c r="C984" s="58">
        <v>45731</v>
      </c>
      <c r="D984" s="28" t="str">
        <f>VLOOKUP(B984,辅助信息!E:K,7,FALSE)</f>
        <v>JWDDCD2024102400111</v>
      </c>
      <c r="E984" s="28" t="str">
        <f>VLOOKUP(F984,辅助信息!A:B,2,FALSE)</f>
        <v>螺纹钢</v>
      </c>
      <c r="F984" s="28" t="s">
        <v>28</v>
      </c>
      <c r="G984" s="24">
        <v>10</v>
      </c>
      <c r="H984" s="24" t="str">
        <f>_xlfn._xlws.FILTER('[1]2025年已发货'!$E:$E,'[1]2025年已发货'!$F:$F&amp;'[1]2025年已发货'!$C:$C&amp;'[1]2025年已发货'!$G:$G&amp;'[1]2025年已发货'!$H:$H=C984&amp;F984&amp;I984&amp;J984,"未发货")</f>
        <v>未发货</v>
      </c>
      <c r="I984" s="28" t="str">
        <f>VLOOKUP(B984,辅助信息!E:I,3,FALSE)</f>
        <v>（五冶达州国道542项目-一工区桥梁二工段）四川省达州市达川区达川区石梯镇石成村</v>
      </c>
      <c r="J984" s="28" t="str">
        <f>VLOOKUP(B984,辅助信息!E:I,4,FALSE)</f>
        <v>夏树彬</v>
      </c>
      <c r="K984" s="28">
        <f>VLOOKUP(J984,辅助信息!H:I,2,FALSE)</f>
        <v>13518183653</v>
      </c>
      <c r="L984" s="66"/>
      <c r="M984" s="91">
        <v>45733</v>
      </c>
      <c r="N984" s="31"/>
      <c r="O984" s="31">
        <f ca="1" t="shared" si="30"/>
        <v>0</v>
      </c>
      <c r="P984" s="31">
        <f ca="1" t="shared" si="31"/>
        <v>217</v>
      </c>
      <c r="Q984" s="28" t="str">
        <f>VLOOKUP(B984,辅助信息!E:M,9,FALSE)</f>
        <v>ZTWM-CDGS-XS-2024-0181-五冶天府-国道542项目（二批次）</v>
      </c>
      <c r="R984" s="15"/>
    </row>
    <row r="985" hidden="1" spans="2:18">
      <c r="B985" s="28" t="s">
        <v>87</v>
      </c>
      <c r="C985" s="58">
        <v>45731</v>
      </c>
      <c r="D985" s="28" t="str">
        <f>VLOOKUP(B985,辅助信息!E:K,7,FALSE)</f>
        <v>JWDDCD2024102400111</v>
      </c>
      <c r="E985" s="28" t="str">
        <f>VLOOKUP(F985,辅助信息!A:B,2,FALSE)</f>
        <v>螺纹钢</v>
      </c>
      <c r="F985" s="28" t="s">
        <v>65</v>
      </c>
      <c r="G985" s="24">
        <v>30</v>
      </c>
      <c r="H985" s="24">
        <f>_xlfn._xlws.FILTER('[1]2025年已发货'!$E:$E,'[1]2025年已发货'!$F:$F&amp;'[1]2025年已发货'!$C:$C&amp;'[1]2025年已发货'!$G:$G&amp;'[1]2025年已发货'!$H:$H=C985&amp;F985&amp;I985&amp;J985,"未发货")</f>
        <v>30</v>
      </c>
      <c r="I985" s="28" t="str">
        <f>VLOOKUP(B985,辅助信息!E:I,3,FALSE)</f>
        <v>（五冶达州国道542项目-一工区桥梁二工段）四川省达州市达川区达川区石梯镇石成村</v>
      </c>
      <c r="J985" s="28" t="str">
        <f>VLOOKUP(B985,辅助信息!E:I,4,FALSE)</f>
        <v>夏树彬</v>
      </c>
      <c r="K985" s="28">
        <f>VLOOKUP(J985,辅助信息!H:I,2,FALSE)</f>
        <v>13518183653</v>
      </c>
      <c r="L985" s="66"/>
      <c r="M985" s="91">
        <v>45733</v>
      </c>
      <c r="N985" s="31"/>
      <c r="O985" s="31">
        <f ca="1" t="shared" si="30"/>
        <v>0</v>
      </c>
      <c r="P985" s="31">
        <f ca="1" t="shared" si="31"/>
        <v>217</v>
      </c>
      <c r="Q985" s="28" t="str">
        <f>VLOOKUP(B985,辅助信息!E:M,9,FALSE)</f>
        <v>ZTWM-CDGS-XS-2024-0181-五冶天府-国道542项目（二批次）</v>
      </c>
      <c r="R985" s="15"/>
    </row>
    <row r="986" hidden="1" spans="2:18">
      <c r="B986" s="28" t="s">
        <v>87</v>
      </c>
      <c r="C986" s="58">
        <v>45731</v>
      </c>
      <c r="D986" s="28" t="str">
        <f>VLOOKUP(B986,辅助信息!E:K,7,FALSE)</f>
        <v>JWDDCD2024102400111</v>
      </c>
      <c r="E986" s="28" t="str">
        <f>VLOOKUP(F986,辅助信息!A:B,2,FALSE)</f>
        <v>螺纹钢</v>
      </c>
      <c r="F986" s="28" t="s">
        <v>52</v>
      </c>
      <c r="G986" s="24">
        <v>30</v>
      </c>
      <c r="H986" s="24" t="str">
        <f>_xlfn._xlws.FILTER('[1]2025年已发货'!$E:$E,'[1]2025年已发货'!$F:$F&amp;'[1]2025年已发货'!$C:$C&amp;'[1]2025年已发货'!$G:$G&amp;'[1]2025年已发货'!$H:$H=C986&amp;F986&amp;I986&amp;J986,"未发货")</f>
        <v>未发货</v>
      </c>
      <c r="I986" s="28" t="str">
        <f>VLOOKUP(B986,辅助信息!E:I,3,FALSE)</f>
        <v>（五冶达州国道542项目-一工区桥梁二工段）四川省达州市达川区达川区石梯镇石成村</v>
      </c>
      <c r="J986" s="28" t="str">
        <f>VLOOKUP(B986,辅助信息!E:I,4,FALSE)</f>
        <v>夏树彬</v>
      </c>
      <c r="K986" s="28">
        <f>VLOOKUP(J986,辅助信息!H:I,2,FALSE)</f>
        <v>13518183653</v>
      </c>
      <c r="L986" s="64"/>
      <c r="M986" s="91">
        <v>45733</v>
      </c>
      <c r="N986" s="31"/>
      <c r="O986" s="31">
        <f ca="1" t="shared" si="30"/>
        <v>0</v>
      </c>
      <c r="P986" s="31">
        <f ca="1" t="shared" si="31"/>
        <v>217</v>
      </c>
      <c r="Q986" s="28" t="str">
        <f>VLOOKUP(B986,辅助信息!E:M,9,FALSE)</f>
        <v>ZTWM-CDGS-XS-2024-0181-五冶天府-国道542项目（二批次）</v>
      </c>
      <c r="R986" s="15"/>
    </row>
    <row r="987" hidden="1" spans="2:18">
      <c r="B987" s="28" t="s">
        <v>108</v>
      </c>
      <c r="C987" s="58">
        <v>45731</v>
      </c>
      <c r="D987" s="28" t="str">
        <f>VLOOKUP(B987,辅助信息!E:K,7,FALSE)</f>
        <v>JWDDCD2024102400111</v>
      </c>
      <c r="E987" s="28" t="str">
        <f>VLOOKUP(F987,辅助信息!A:B,2,FALSE)</f>
        <v>螺纹钢</v>
      </c>
      <c r="F987" s="28" t="s">
        <v>27</v>
      </c>
      <c r="G987" s="24">
        <v>7</v>
      </c>
      <c r="H987" s="24">
        <f>_xlfn._xlws.FILTER('[1]2025年已发货'!$E:$E,'[1]2025年已发货'!$F:$F&amp;'[1]2025年已发货'!$C:$C&amp;'[1]2025年已发货'!$G:$G&amp;'[1]2025年已发货'!$H:$H=C987&amp;F987&amp;I987&amp;J987,"未发货")</f>
        <v>6</v>
      </c>
      <c r="I987" s="28" t="str">
        <f>VLOOKUP(B987,辅助信息!E:I,3,FALSE)</f>
        <v>（五冶达州国道542项目-三工区路基八工段(连接线)）四川省达州市达川区大堰镇梨子沟</v>
      </c>
      <c r="J987" s="28" t="str">
        <f>VLOOKUP(B987,辅助信息!E:I,4,FALSE)</f>
        <v>谭鹏程</v>
      </c>
      <c r="K987" s="28">
        <f>VLOOKUP(J987,辅助信息!H:I,2,FALSE)</f>
        <v>18280895666</v>
      </c>
      <c r="L987" s="65" t="str">
        <f>VLOOKUP(B987,辅助信息!E:J,6,FALSE)</f>
        <v>五冶建设送货单,送货车型9.6米,装货前联系收货人核实到场规格,没提前告知进场规格现场不给予接收</v>
      </c>
      <c r="M987" s="91">
        <v>45733</v>
      </c>
      <c r="N987" s="31"/>
      <c r="O987" s="31">
        <f ca="1" t="shared" si="30"/>
        <v>0</v>
      </c>
      <c r="P987" s="31">
        <f ca="1" t="shared" si="31"/>
        <v>217</v>
      </c>
      <c r="Q987" s="28" t="str">
        <f>VLOOKUP(B987,辅助信息!E:M,9,FALSE)</f>
        <v>ZTWM-CDGS-XS-2024-0181-五冶天府-国道542项目（二批次）</v>
      </c>
      <c r="R987" s="15"/>
    </row>
    <row r="988" hidden="1" spans="2:18">
      <c r="B988" s="28" t="s">
        <v>108</v>
      </c>
      <c r="C988" s="58">
        <v>45731</v>
      </c>
      <c r="D988" s="28" t="str">
        <f>VLOOKUP(B988,辅助信息!E:K,7,FALSE)</f>
        <v>JWDDCD2024102400111</v>
      </c>
      <c r="E988" s="28" t="str">
        <f>VLOOKUP(F988,辅助信息!A:B,2,FALSE)</f>
        <v>螺纹钢</v>
      </c>
      <c r="F988" s="28" t="s">
        <v>32</v>
      </c>
      <c r="G988" s="24">
        <v>3</v>
      </c>
      <c r="H988" s="24" t="str">
        <f>_xlfn._xlws.FILTER('[1]2025年已发货'!$E:$E,'[1]2025年已发货'!$F:$F&amp;'[1]2025年已发货'!$C:$C&amp;'[1]2025年已发货'!$G:$G&amp;'[1]2025年已发货'!$H:$H=C988&amp;F988&amp;I988&amp;J988,"未发货")</f>
        <v>未发货</v>
      </c>
      <c r="I988" s="28" t="str">
        <f>VLOOKUP(B988,辅助信息!E:I,3,FALSE)</f>
        <v>（五冶达州国道542项目-三工区路基八工段(连接线)）四川省达州市达川区大堰镇梨子沟</v>
      </c>
      <c r="J988" s="28" t="str">
        <f>VLOOKUP(B988,辅助信息!E:I,4,FALSE)</f>
        <v>谭鹏程</v>
      </c>
      <c r="K988" s="28">
        <f>VLOOKUP(J988,辅助信息!H:I,2,FALSE)</f>
        <v>18280895666</v>
      </c>
      <c r="L988" s="66"/>
      <c r="M988" s="91">
        <v>45733</v>
      </c>
      <c r="N988" s="31"/>
      <c r="O988" s="31">
        <f ca="1" t="shared" si="30"/>
        <v>0</v>
      </c>
      <c r="P988" s="31">
        <f ca="1" t="shared" si="31"/>
        <v>217</v>
      </c>
      <c r="Q988" s="28" t="str">
        <f>VLOOKUP(B988,辅助信息!E:M,9,FALSE)</f>
        <v>ZTWM-CDGS-XS-2024-0181-五冶天府-国道542项目（二批次）</v>
      </c>
      <c r="R988" s="15"/>
    </row>
    <row r="989" hidden="1" spans="2:18">
      <c r="B989" s="28" t="s">
        <v>108</v>
      </c>
      <c r="C989" s="58">
        <v>45731</v>
      </c>
      <c r="D989" s="28" t="str">
        <f>VLOOKUP(B989,辅助信息!E:K,7,FALSE)</f>
        <v>JWDDCD2024102400111</v>
      </c>
      <c r="E989" s="28" t="str">
        <f>VLOOKUP(F989,辅助信息!A:B,2,FALSE)</f>
        <v>螺纹钢</v>
      </c>
      <c r="F989" s="28" t="s">
        <v>33</v>
      </c>
      <c r="G989" s="24">
        <v>3</v>
      </c>
      <c r="H989" s="24" t="str">
        <f>_xlfn._xlws.FILTER('[1]2025年已发货'!$E:$E,'[1]2025年已发货'!$F:$F&amp;'[1]2025年已发货'!$C:$C&amp;'[1]2025年已发货'!$G:$G&amp;'[1]2025年已发货'!$H:$H=C989&amp;F989&amp;I989&amp;J989,"未发货")</f>
        <v>未发货</v>
      </c>
      <c r="I989" s="28" t="str">
        <f>VLOOKUP(B989,辅助信息!E:I,3,FALSE)</f>
        <v>（五冶达州国道542项目-三工区路基八工段(连接线)）四川省达州市达川区大堰镇梨子沟</v>
      </c>
      <c r="J989" s="28" t="str">
        <f>VLOOKUP(B989,辅助信息!E:I,4,FALSE)</f>
        <v>谭鹏程</v>
      </c>
      <c r="K989" s="28">
        <f>VLOOKUP(J989,辅助信息!H:I,2,FALSE)</f>
        <v>18280895666</v>
      </c>
      <c r="L989" s="66"/>
      <c r="M989" s="91">
        <v>45733</v>
      </c>
      <c r="N989" s="31"/>
      <c r="O989" s="31">
        <f ca="1" t="shared" si="30"/>
        <v>0</v>
      </c>
      <c r="P989" s="31">
        <f ca="1" t="shared" si="31"/>
        <v>217</v>
      </c>
      <c r="Q989" s="28" t="str">
        <f>VLOOKUP(B989,辅助信息!E:M,9,FALSE)</f>
        <v>ZTWM-CDGS-XS-2024-0181-五冶天府-国道542项目（二批次）</v>
      </c>
      <c r="R989" s="15"/>
    </row>
    <row r="990" hidden="1" spans="2:18">
      <c r="B990" s="28" t="s">
        <v>108</v>
      </c>
      <c r="C990" s="58">
        <v>45731</v>
      </c>
      <c r="D990" s="28" t="str">
        <f>VLOOKUP(B990,辅助信息!E:K,7,FALSE)</f>
        <v>JWDDCD2024102400111</v>
      </c>
      <c r="E990" s="28" t="str">
        <f>VLOOKUP(F990,辅助信息!A:B,2,FALSE)</f>
        <v>螺纹钢</v>
      </c>
      <c r="F990" s="28" t="s">
        <v>52</v>
      </c>
      <c r="G990" s="24">
        <v>46</v>
      </c>
      <c r="H990" s="24">
        <f>_xlfn._xlws.FILTER('[1]2025年已发货'!$E:$E,'[1]2025年已发货'!$F:$F&amp;'[1]2025年已发货'!$C:$C&amp;'[1]2025年已发货'!$G:$G&amp;'[1]2025年已发货'!$H:$H=C990&amp;F990&amp;I990&amp;J990,"未发货")</f>
        <v>45</v>
      </c>
      <c r="I990" s="28" t="str">
        <f>VLOOKUP(B990,辅助信息!E:I,3,FALSE)</f>
        <v>（五冶达州国道542项目-三工区路基八工段(连接线)）四川省达州市达川区大堰镇梨子沟</v>
      </c>
      <c r="J990" s="28" t="str">
        <f>VLOOKUP(B990,辅助信息!E:I,4,FALSE)</f>
        <v>谭鹏程</v>
      </c>
      <c r="K990" s="28">
        <f>VLOOKUP(J990,辅助信息!H:I,2,FALSE)</f>
        <v>18280895666</v>
      </c>
      <c r="L990" s="64"/>
      <c r="M990" s="91">
        <v>45733</v>
      </c>
      <c r="N990" s="31"/>
      <c r="O990" s="31">
        <f ca="1" t="shared" si="30"/>
        <v>0</v>
      </c>
      <c r="P990" s="31">
        <f ca="1" t="shared" si="31"/>
        <v>217</v>
      </c>
      <c r="Q990" s="28" t="str">
        <f>VLOOKUP(B990,辅助信息!E:M,9,FALSE)</f>
        <v>ZTWM-CDGS-XS-2024-0181-五冶天府-国道542项目（二批次）</v>
      </c>
      <c r="R990" s="15"/>
    </row>
    <row r="991" hidden="1" spans="2:18">
      <c r="B991" s="28" t="s">
        <v>106</v>
      </c>
      <c r="C991" s="58">
        <v>45731</v>
      </c>
      <c r="D991" s="28" t="str">
        <f>VLOOKUP(B991,辅助信息!E:K,7,FALSE)</f>
        <v>JWDDCD2024101600133</v>
      </c>
      <c r="E991" s="28" t="str">
        <f>VLOOKUP(F991,辅助信息!A:B,2,FALSE)</f>
        <v>高线</v>
      </c>
      <c r="F991" s="28" t="s">
        <v>51</v>
      </c>
      <c r="G991" s="24">
        <v>3</v>
      </c>
      <c r="H991" s="24">
        <f>_xlfn._xlws.FILTER('[1]2025年已发货'!$E:$E,'[1]2025年已发货'!$F:$F&amp;'[1]2025年已发货'!$C:$C&amp;'[1]2025年已发货'!$G:$G&amp;'[1]2025年已发货'!$H:$H=C991&amp;F991&amp;I991&amp;J991,"未发货")</f>
        <v>3</v>
      </c>
      <c r="I991" s="28" t="str">
        <f>VLOOKUP(B991,辅助信息!E:I,3,FALSE)</f>
        <v>（五冶钢构宜宾高县月江镇建设项目）  四川省宜宾市高县月江镇刚记超市斜对面(还阳组团沪碳二期项目)</v>
      </c>
      <c r="J991" s="28" t="str">
        <f>VLOOKUP(B991,辅助信息!E:I,4,FALSE)</f>
        <v>张朝亮</v>
      </c>
      <c r="K991" s="28">
        <f>VLOOKUP(J991,辅助信息!H:I,2,FALSE)</f>
        <v>15228205853</v>
      </c>
      <c r="L991" s="65" t="str">
        <f>VLOOKUP(B991,辅助信息!E:J,6,FALSE)</f>
        <v>提前联系到场规格</v>
      </c>
      <c r="M991" s="91">
        <v>45733</v>
      </c>
      <c r="N991" s="31"/>
      <c r="O991" s="31">
        <f ca="1" t="shared" si="30"/>
        <v>0</v>
      </c>
      <c r="P991" s="31">
        <f ca="1" t="shared" si="31"/>
        <v>217</v>
      </c>
      <c r="Q991" s="28" t="str">
        <f>VLOOKUP(B991,辅助信息!E:M,9,FALSE)</f>
        <v>ZTWM-CDGS-XS-2024-0169-中冶西部钢构-宜宾市南溪区幸福路东路,高县月江镇建设项目</v>
      </c>
      <c r="R991" s="15"/>
    </row>
    <row r="992" hidden="1" spans="2:18">
      <c r="B992" s="28" t="s">
        <v>106</v>
      </c>
      <c r="C992" s="58">
        <v>45731</v>
      </c>
      <c r="D992" s="28" t="str">
        <f>VLOOKUP(B992,辅助信息!E:K,7,FALSE)</f>
        <v>JWDDCD2024101600133</v>
      </c>
      <c r="E992" s="28" t="str">
        <f>VLOOKUP(F992,辅助信息!A:B,2,FALSE)</f>
        <v>螺纹钢</v>
      </c>
      <c r="F992" s="28" t="s">
        <v>27</v>
      </c>
      <c r="G992" s="24">
        <v>3</v>
      </c>
      <c r="H992" s="24">
        <f>_xlfn._xlws.FILTER('[1]2025年已发货'!$E:$E,'[1]2025年已发货'!$F:$F&amp;'[1]2025年已发货'!$C:$C&amp;'[1]2025年已发货'!$G:$G&amp;'[1]2025年已发货'!$H:$H=C992&amp;F992&amp;I992&amp;J992,"未发货")</f>
        <v>3</v>
      </c>
      <c r="I992" s="28" t="str">
        <f>VLOOKUP(B992,辅助信息!E:I,3,FALSE)</f>
        <v>（五冶钢构宜宾高县月江镇建设项目）  四川省宜宾市高县月江镇刚记超市斜对面(还阳组团沪碳二期项目)</v>
      </c>
      <c r="J992" s="28" t="str">
        <f>VLOOKUP(B992,辅助信息!E:I,4,FALSE)</f>
        <v>张朝亮</v>
      </c>
      <c r="K992" s="28">
        <f>VLOOKUP(J992,辅助信息!H:I,2,FALSE)</f>
        <v>15228205853</v>
      </c>
      <c r="L992" s="66"/>
      <c r="M992" s="91">
        <v>45733</v>
      </c>
      <c r="N992" s="31"/>
      <c r="O992" s="31">
        <f ca="1" t="shared" si="30"/>
        <v>0</v>
      </c>
      <c r="P992" s="31">
        <f ca="1" t="shared" si="31"/>
        <v>217</v>
      </c>
      <c r="Q992" s="28" t="str">
        <f>VLOOKUP(B992,辅助信息!E:M,9,FALSE)</f>
        <v>ZTWM-CDGS-XS-2024-0169-中冶西部钢构-宜宾市南溪区幸福路东路,高县月江镇建设项目</v>
      </c>
      <c r="R992" s="15"/>
    </row>
    <row r="993" hidden="1" spans="2:18">
      <c r="B993" s="28" t="s">
        <v>106</v>
      </c>
      <c r="C993" s="58">
        <v>45731</v>
      </c>
      <c r="D993" s="28" t="str">
        <f>VLOOKUP(B993,辅助信息!E:K,7,FALSE)</f>
        <v>JWDDCD2024101600133</v>
      </c>
      <c r="E993" s="28" t="str">
        <f>VLOOKUP(F993,辅助信息!A:B,2,FALSE)</f>
        <v>螺纹钢</v>
      </c>
      <c r="F993" s="28" t="s">
        <v>32</v>
      </c>
      <c r="G993" s="24">
        <v>12</v>
      </c>
      <c r="H993" s="24">
        <f>_xlfn._xlws.FILTER('[1]2025年已发货'!$E:$E,'[1]2025年已发货'!$F:$F&amp;'[1]2025年已发货'!$C:$C&amp;'[1]2025年已发货'!$G:$G&amp;'[1]2025年已发货'!$H:$H=C993&amp;F993&amp;I993&amp;J993,"未发货")</f>
        <v>12</v>
      </c>
      <c r="I993" s="28" t="str">
        <f>VLOOKUP(B993,辅助信息!E:I,3,FALSE)</f>
        <v>（五冶钢构宜宾高县月江镇建设项目）  四川省宜宾市高县月江镇刚记超市斜对面(还阳组团沪碳二期项目)</v>
      </c>
      <c r="J993" s="28" t="str">
        <f>VLOOKUP(B993,辅助信息!E:I,4,FALSE)</f>
        <v>张朝亮</v>
      </c>
      <c r="K993" s="28">
        <f>VLOOKUP(J993,辅助信息!H:I,2,FALSE)</f>
        <v>15228205853</v>
      </c>
      <c r="L993" s="66"/>
      <c r="M993" s="91">
        <v>45733</v>
      </c>
      <c r="N993" s="31"/>
      <c r="O993" s="31">
        <f ca="1" t="shared" si="30"/>
        <v>0</v>
      </c>
      <c r="P993" s="31">
        <f ca="1" t="shared" si="31"/>
        <v>217</v>
      </c>
      <c r="Q993" s="28" t="str">
        <f>VLOOKUP(B993,辅助信息!E:M,9,FALSE)</f>
        <v>ZTWM-CDGS-XS-2024-0169-中冶西部钢构-宜宾市南溪区幸福路东路,高县月江镇建设项目</v>
      </c>
      <c r="R993" s="15"/>
    </row>
    <row r="994" hidden="1" spans="2:18">
      <c r="B994" s="28" t="s">
        <v>106</v>
      </c>
      <c r="C994" s="58">
        <v>45731</v>
      </c>
      <c r="D994" s="28" t="str">
        <f>VLOOKUP(B994,辅助信息!E:K,7,FALSE)</f>
        <v>JWDDCD2024101600133</v>
      </c>
      <c r="E994" s="28" t="str">
        <f>VLOOKUP(F994,辅助信息!A:B,2,FALSE)</f>
        <v>螺纹钢</v>
      </c>
      <c r="F994" s="28" t="s">
        <v>28</v>
      </c>
      <c r="G994" s="24">
        <v>18</v>
      </c>
      <c r="H994" s="24">
        <f>_xlfn._xlws.FILTER('[1]2025年已发货'!$E:$E,'[1]2025年已发货'!$F:$F&amp;'[1]2025年已发货'!$C:$C&amp;'[1]2025年已发货'!$G:$G&amp;'[1]2025年已发货'!$H:$H=C994&amp;F994&amp;I994&amp;J994,"未发货")</f>
        <v>18</v>
      </c>
      <c r="I994" s="28" t="str">
        <f>VLOOKUP(B994,辅助信息!E:I,3,FALSE)</f>
        <v>（五冶钢构宜宾高县月江镇建设项目）  四川省宜宾市高县月江镇刚记超市斜对面(还阳组团沪碳二期项目)</v>
      </c>
      <c r="J994" s="28" t="str">
        <f>VLOOKUP(B994,辅助信息!E:I,4,FALSE)</f>
        <v>张朝亮</v>
      </c>
      <c r="K994" s="28">
        <f>VLOOKUP(J994,辅助信息!H:I,2,FALSE)</f>
        <v>15228205853</v>
      </c>
      <c r="L994" s="64"/>
      <c r="M994" s="91">
        <v>45733</v>
      </c>
      <c r="N994" s="31"/>
      <c r="O994" s="31">
        <f ca="1" t="shared" ref="O994:O1000" si="32">IF(OR(M994="",N994&lt;&gt;""),"",MAX(M994-TODAY(),0))</f>
        <v>0</v>
      </c>
      <c r="P994" s="31">
        <f ca="1" t="shared" ref="P994:P1000" si="33">IF(M994="","",IF(N994&lt;&gt;"",MAX(N994-M994,0),IF(TODAY()&gt;M994,TODAY()-M994,0)))</f>
        <v>217</v>
      </c>
      <c r="Q994" s="28" t="str">
        <f>VLOOKUP(B994,辅助信息!E:M,9,FALSE)</f>
        <v>ZTWM-CDGS-XS-2024-0169-中冶西部钢构-宜宾市南溪区幸福路东路,高县月江镇建设项目</v>
      </c>
      <c r="R994" s="15"/>
    </row>
    <row r="995" ht="56.25" hidden="1" customHeight="1" spans="2:18">
      <c r="B995" s="28" t="s">
        <v>54</v>
      </c>
      <c r="C995" s="58">
        <v>45731</v>
      </c>
      <c r="D995" s="28" t="str">
        <f>VLOOKUP(B995,辅助信息!E:K,7,FALSE)</f>
        <v>JWDDCD2024102400111</v>
      </c>
      <c r="E995" s="28" t="str">
        <f>VLOOKUP(F995,辅助信息!A:B,2,FALSE)</f>
        <v>螺纹钢</v>
      </c>
      <c r="F995" s="28" t="s">
        <v>32</v>
      </c>
      <c r="G995" s="24">
        <v>35</v>
      </c>
      <c r="H995" s="24" t="str">
        <f>_xlfn._xlws.FILTER('[1]2025年已发货'!$E:$E,'[1]2025年已发货'!$F:$F&amp;'[1]2025年已发货'!$C:$C&amp;'[1]2025年已发货'!$G:$G&amp;'[1]2025年已发货'!$H:$H=C995&amp;F995&amp;I995&amp;J995,"未发货")</f>
        <v>未发货</v>
      </c>
      <c r="I995" s="28" t="str">
        <f>VLOOKUP(B995,辅助信息!E:I,3,FALSE)</f>
        <v>（五冶达州国道542项目-二工区巴河特大桥工段-5号墩）四川省达州市达川区石梯镇固家村村民委员会</v>
      </c>
      <c r="J995" s="28" t="str">
        <f>VLOOKUP(B995,辅助信息!E:I,4,FALSE)</f>
        <v>谭福中</v>
      </c>
      <c r="K995" s="28">
        <f>VLOOKUP(J995,辅助信息!H:I,2,FALSE)</f>
        <v>15828538619</v>
      </c>
      <c r="L995" s="74" t="str">
        <f>VLOOKUP(B995,辅助信息!E:J,6,FALSE)</f>
        <v>五冶建设送货单,4份材质书,送货车型13米,装货前联系收货人核实到场规格,没提前告知进场规格现场不给予接收</v>
      </c>
      <c r="M995" s="91">
        <v>45734</v>
      </c>
      <c r="N995" s="31"/>
      <c r="O995" s="31">
        <f ca="1" t="shared" si="32"/>
        <v>0</v>
      </c>
      <c r="P995" s="31">
        <f ca="1" t="shared" si="33"/>
        <v>216</v>
      </c>
      <c r="Q995" s="28" t="str">
        <f>VLOOKUP(B995,辅助信息!E:M,9,FALSE)</f>
        <v>ZTWM-CDGS-XS-2024-0181-五冶天府-国道542项目（二批次）</v>
      </c>
      <c r="R995" s="15"/>
    </row>
    <row r="996" hidden="1" spans="2:18">
      <c r="B996" s="28" t="s">
        <v>69</v>
      </c>
      <c r="C996" s="58">
        <v>45740</v>
      </c>
      <c r="D996" s="28" t="str">
        <f>VLOOKUP(B996,辅助信息!E:K,7,FALSE)</f>
        <v>JWDDCD2025052800131</v>
      </c>
      <c r="E996" s="28" t="str">
        <f>VLOOKUP(F996,辅助信息!A:B,2,FALSE)</f>
        <v>盘螺</v>
      </c>
      <c r="F996" s="28" t="s">
        <v>40</v>
      </c>
      <c r="G996" s="24">
        <v>30</v>
      </c>
      <c r="H996" s="90">
        <f>_xlfn.XLOOKUP(C996&amp;F996&amp;I996&amp;J996,'[1]2025年已发货'!$F:$F&amp;'[1]2025年已发货'!$C:$C&amp;'[1]2025年已发货'!$G:$G&amp;'[1]2025年已发货'!$H:$H,'[1]2025年已发货'!$E:$E,"未发货")</f>
        <v>27</v>
      </c>
      <c r="I996" s="28" t="str">
        <f>VLOOKUP(B996,辅助信息!E:I,3,FALSE)</f>
        <v>（商投建工达州中医药科技园-4工区-2号楼）达州市通川区达州中医药职业学院犀牛大道北段</v>
      </c>
      <c r="J996" s="28" t="str">
        <f>VLOOKUP(B996,辅助信息!E:I,4,FALSE)</f>
        <v>张扬</v>
      </c>
      <c r="K996" s="28">
        <f>VLOOKUP(J996,辅助信息!H:I,2,FALSE)</f>
        <v>18381904567</v>
      </c>
      <c r="L996" s="77" t="str">
        <f>VLOOKUP(B996,辅助信息!E:J,6,FALSE)</f>
        <v>控制炉批号！多了现场不收！,优先安排达钢,提前联系到场规格及数量</v>
      </c>
      <c r="M996" s="91"/>
      <c r="N996" s="31"/>
      <c r="O996" s="31" t="str">
        <f ca="1" t="shared" si="32"/>
        <v/>
      </c>
      <c r="P996" s="31" t="str">
        <f ca="1" t="shared" si="33"/>
        <v/>
      </c>
      <c r="Q996" s="28" t="str">
        <f>VLOOKUP(B996,辅助信息!E:M,9,FALSE)</f>
        <v>ZTWM-CDGS-XS-2024-0134-商投建工达州中医药科技成果示范园项目</v>
      </c>
      <c r="R996" s="15"/>
    </row>
    <row r="997" hidden="1" spans="1:18">
      <c r="A997" s="65"/>
      <c r="B997" s="28" t="s">
        <v>69</v>
      </c>
      <c r="C997" s="58">
        <v>45740</v>
      </c>
      <c r="D997" s="28" t="str">
        <f>VLOOKUP(B997,辅助信息!E:K,7,FALSE)</f>
        <v>JWDDCD2025052800131</v>
      </c>
      <c r="E997" s="28" t="str">
        <f>VLOOKUP(F997,辅助信息!A:B,2,FALSE)</f>
        <v>螺纹钢</v>
      </c>
      <c r="F997" s="28" t="s">
        <v>33</v>
      </c>
      <c r="G997" s="24">
        <v>9</v>
      </c>
      <c r="H997" s="90">
        <f>_xlfn.XLOOKUP(C997&amp;F997&amp;I997&amp;J997,'[1]2025年已发货'!$F:$F&amp;'[1]2025年已发货'!$C:$C&amp;'[1]2025年已发货'!$G:$G&amp;'[1]2025年已发货'!$H:$H,'[1]2025年已发货'!$E:$E,"未发货")</f>
        <v>8</v>
      </c>
      <c r="I997" s="28" t="str">
        <f>VLOOKUP(B997,辅助信息!E:I,3,FALSE)</f>
        <v>（商投建工达州中医药科技园-4工区-2号楼）达州市通川区达州中医药职业学院犀牛大道北段</v>
      </c>
      <c r="J997" s="28" t="str">
        <f>VLOOKUP(B997,辅助信息!E:I,4,FALSE)</f>
        <v>张扬</v>
      </c>
      <c r="K997" s="28">
        <f>VLOOKUP(J997,辅助信息!H:I,2,FALSE)</f>
        <v>18381904567</v>
      </c>
      <c r="L997" s="66"/>
      <c r="M997" s="91">
        <v>45731</v>
      </c>
      <c r="N997" s="31"/>
      <c r="O997" s="31">
        <f ca="1" t="shared" si="32"/>
        <v>0</v>
      </c>
      <c r="P997" s="31">
        <f ca="1" t="shared" si="33"/>
        <v>219</v>
      </c>
      <c r="Q997" s="28" t="str">
        <f>VLOOKUP(B997,辅助信息!E:M,9,FALSE)</f>
        <v>ZTWM-CDGS-XS-2024-0134-商投建工达州中医药科技成果示范园项目</v>
      </c>
      <c r="R997" s="15"/>
    </row>
    <row r="998" hidden="1" spans="1:18">
      <c r="A998" s="65"/>
      <c r="B998" s="28" t="s">
        <v>75</v>
      </c>
      <c r="C998" s="58">
        <v>45740</v>
      </c>
      <c r="D998" s="28" t="str">
        <f>VLOOKUP(B998,辅助信息!E:K,7,FALSE)</f>
        <v>JWDDCD2024102400111</v>
      </c>
      <c r="E998" s="28" t="str">
        <f>VLOOKUP(F998,辅助信息!A:B,2,FALSE)</f>
        <v>盘螺</v>
      </c>
      <c r="F998" s="28" t="s">
        <v>41</v>
      </c>
      <c r="G998" s="24">
        <v>2.5</v>
      </c>
      <c r="H998" s="90" t="str">
        <f>_xlfn.XLOOKUP(C998&amp;F998&amp;I998&amp;J998,'[1]2025年已发货'!$F:$F&amp;'[1]2025年已发货'!$C:$C&amp;'[1]2025年已发货'!$G:$G&amp;'[1]2025年已发货'!$H:$H,'[1]2025年已发货'!$E:$E,"未发货")</f>
        <v>未发货</v>
      </c>
      <c r="I998" s="28" t="str">
        <f>VLOOKUP(B998,辅助信息!E:I,3,FALSE)</f>
        <v>（五冶达州国道542项目-一工区桥梁一工段）四川省达州市四川省达州市达川区石桥镇武寨村</v>
      </c>
      <c r="J998" s="28" t="str">
        <f>VLOOKUP(B998,辅助信息!E:I,4,FALSE)</f>
        <v>杨勇</v>
      </c>
      <c r="K998" s="28">
        <f>VLOOKUP(J998,辅助信息!H:I,2,FALSE)</f>
        <v>18398563998</v>
      </c>
      <c r="L998" s="77" t="str">
        <f>VLOOKUP(B998,辅助信息!E:J,6,FALSE)</f>
        <v>五冶建设送货单,送货车型13米,装货前联系收货人核实到场规格,没提前告知进场规格现场不给予接收</v>
      </c>
      <c r="M998" s="91">
        <v>45733</v>
      </c>
      <c r="N998" s="31"/>
      <c r="O998" s="31">
        <f ca="1" t="shared" si="32"/>
        <v>0</v>
      </c>
      <c r="P998" s="31">
        <f ca="1" t="shared" si="33"/>
        <v>217</v>
      </c>
      <c r="Q998" s="28" t="str">
        <f>VLOOKUP(B998,辅助信息!E:M,9,FALSE)</f>
        <v>ZTWM-CDGS-XS-2024-0181-五冶天府-国道542项目（二批次）</v>
      </c>
      <c r="R998" s="15"/>
    </row>
    <row r="999" hidden="1" spans="1:18">
      <c r="A999" s="65"/>
      <c r="B999" s="28" t="s">
        <v>75</v>
      </c>
      <c r="C999" s="58">
        <v>45740</v>
      </c>
      <c r="D999" s="28" t="str">
        <f>VLOOKUP(B999,辅助信息!E:K,7,FALSE)</f>
        <v>JWDDCD2024102400111</v>
      </c>
      <c r="E999" s="28" t="str">
        <f>VLOOKUP(F999,辅助信息!A:B,2,FALSE)</f>
        <v>螺纹钢</v>
      </c>
      <c r="F999" s="28" t="s">
        <v>28</v>
      </c>
      <c r="G999" s="24">
        <v>9</v>
      </c>
      <c r="H999" s="90" t="str">
        <f>_xlfn.XLOOKUP(C999&amp;F999&amp;I999&amp;J999,'[1]2025年已发货'!$F:$F&amp;'[1]2025年已发货'!$C:$C&amp;'[1]2025年已发货'!$G:$G&amp;'[1]2025年已发货'!$H:$H,'[1]2025年已发货'!$E:$E,"未发货")</f>
        <v>未发货</v>
      </c>
      <c r="I999" s="28" t="str">
        <f>VLOOKUP(B999,辅助信息!E:I,3,FALSE)</f>
        <v>（五冶达州国道542项目-一工区桥梁一工段）四川省达州市四川省达州市达川区石桥镇武寨村</v>
      </c>
      <c r="J999" s="28" t="str">
        <f>VLOOKUP(B999,辅助信息!E:I,4,FALSE)</f>
        <v>杨勇</v>
      </c>
      <c r="K999" s="28">
        <f>VLOOKUP(J999,辅助信息!H:I,2,FALSE)</f>
        <v>18398563998</v>
      </c>
      <c r="L999" s="66"/>
      <c r="M999" s="91">
        <v>45733</v>
      </c>
      <c r="N999" s="31"/>
      <c r="O999" s="31">
        <f ca="1" t="shared" si="32"/>
        <v>0</v>
      </c>
      <c r="P999" s="31">
        <f ca="1" t="shared" si="33"/>
        <v>217</v>
      </c>
      <c r="Q999" s="28" t="str">
        <f>VLOOKUP(B999,辅助信息!E:M,9,FALSE)</f>
        <v>ZTWM-CDGS-XS-2024-0181-五冶天府-国道542项目（二批次）</v>
      </c>
      <c r="R999" s="15"/>
    </row>
    <row r="1000" ht="33.75" hidden="1" customHeight="1" spans="2:18">
      <c r="B1000" s="28" t="s">
        <v>68</v>
      </c>
      <c r="C1000" s="58">
        <v>45740</v>
      </c>
      <c r="D1000" s="28" t="str">
        <f>VLOOKUP(B1000,辅助信息!E:K,7,FALSE)</f>
        <v>JWDDCD2025052800131</v>
      </c>
      <c r="E1000" s="28" t="str">
        <f>VLOOKUP(F1000,辅助信息!A:B,2,FALSE)</f>
        <v>高线</v>
      </c>
      <c r="F1000" s="28" t="s">
        <v>51</v>
      </c>
      <c r="G1000" s="24">
        <v>3</v>
      </c>
      <c r="H1000" s="90" t="str">
        <f>_xlfn.XLOOKUP(C1000&amp;F1000&amp;I1000&amp;J1000,'[1]2025年已发货'!$F:$F&amp;'[1]2025年已发货'!$C:$C&amp;'[1]2025年已发货'!$G:$G&amp;'[1]2025年已发货'!$H:$H,'[1]2025年已发货'!$E:$E,"未发货")</f>
        <v>未发货</v>
      </c>
      <c r="I1000" s="28" t="str">
        <f>VLOOKUP(B1000,辅助信息!E:I,3,FALSE)</f>
        <v>（商投建工达州中医药科技园-2工区-景观桥）达州市通川区达州中医药职业学院犀牛大道北段</v>
      </c>
      <c r="J1000" s="28" t="str">
        <f>VLOOKUP(B1000,辅助信息!E:I,4,FALSE)</f>
        <v>李波</v>
      </c>
      <c r="K1000" s="28">
        <f>VLOOKUP(J1000,辅助信息!H:I,2,FALSE)</f>
        <v>18381899787</v>
      </c>
      <c r="L1000" s="65" t="str">
        <f>VLOOKUP(B1000,辅助信息!E:J,6,FALSE)</f>
        <v>控制炉批号！多了现场不收！,优先安排达钢,提前联系到场规格及数量</v>
      </c>
      <c r="M1000" s="92">
        <v>45736</v>
      </c>
      <c r="O1000" s="31">
        <f ca="1" t="shared" si="32"/>
        <v>0</v>
      </c>
      <c r="P1000" s="31">
        <f ca="1" t="shared" si="33"/>
        <v>214</v>
      </c>
      <c r="Q1000" s="28" t="str">
        <f>VLOOKUP(B1000,辅助信息!E:M,9,FALSE)</f>
        <v>ZTWM-CDGS-XS-2024-0134-商投建工达州中医药科技成果示范园项目</v>
      </c>
      <c r="R1000" s="15"/>
    </row>
    <row r="1001" hidden="1" spans="2:18">
      <c r="B1001" s="28" t="s">
        <v>73</v>
      </c>
      <c r="C1001" s="58">
        <v>45740</v>
      </c>
      <c r="D1001" s="28" t="s">
        <v>118</v>
      </c>
      <c r="E1001" s="28" t="s">
        <v>119</v>
      </c>
      <c r="F1001" s="28" t="s">
        <v>49</v>
      </c>
      <c r="G1001" s="24">
        <v>10</v>
      </c>
      <c r="H1001" s="90">
        <f>_xlfn.XLOOKUP(C1001&amp;F1001&amp;I1001&amp;J1001,'[1]2025年已发货'!$F:$F&amp;'[1]2025年已发货'!$C:$C&amp;'[1]2025年已发货'!$G:$G&amp;'[1]2025年已发货'!$H:$H,'[1]2025年已发货'!$E:$E,"未发货")</f>
        <v>10</v>
      </c>
      <c r="I1001" s="28" t="str">
        <f>VLOOKUP(B1001,辅助信息!E:I,3,FALSE)</f>
        <v>(五冶钢构医学科学产业园建设项目房建三部-一标（7-1）)四川省南充市顺庆区搬罾街道学府大道二段</v>
      </c>
      <c r="J1001" s="28" t="str">
        <f>VLOOKUP(B1001,辅助信息!E:I,4,FALSE)</f>
        <v>郑林</v>
      </c>
      <c r="K1001" s="28">
        <f>VLOOKUP(J1001,辅助信息!H:I,2,FALSE)</f>
        <v>18349955455</v>
      </c>
      <c r="L1001" s="65"/>
      <c r="M1001" s="92"/>
      <c r="O1001" s="31"/>
      <c r="P1001" s="31"/>
      <c r="Q1001" s="28"/>
      <c r="R1001" s="15"/>
    </row>
    <row r="1002" hidden="1" spans="2:18">
      <c r="B1002" s="28" t="s">
        <v>73</v>
      </c>
      <c r="C1002" s="58">
        <v>45740</v>
      </c>
      <c r="D1002" s="28" t="str">
        <f>VLOOKUP(B1002,辅助信息!E:K,7,FALSE)</f>
        <v>JWDDCD2025051000019</v>
      </c>
      <c r="E1002" s="28" t="str">
        <f>VLOOKUP(F1002,辅助信息!A:B,2,FALSE)</f>
        <v>盘螺</v>
      </c>
      <c r="F1002" s="28" t="s">
        <v>26</v>
      </c>
      <c r="G1002" s="24">
        <v>17</v>
      </c>
      <c r="H1002" s="90">
        <f>_xlfn.XLOOKUP(C1002&amp;F1002&amp;I1002&amp;J1002,'[1]2025年已发货'!$F:$F&amp;'[1]2025年已发货'!$C:$C&amp;'[1]2025年已发货'!$G:$G&amp;'[1]2025年已发货'!$H:$H,'[1]2025年已发货'!$E:$E,"未发货")</f>
        <v>17</v>
      </c>
      <c r="I1002" s="28" t="str">
        <f>VLOOKUP(B1002,辅助信息!E:I,3,FALSE)</f>
        <v>(五冶钢构医学科学产业园建设项目房建三部-一标（7-1）)四川省南充市顺庆区搬罾街道学府大道二段</v>
      </c>
      <c r="J1002" s="28" t="str">
        <f>VLOOKUP(B1002,辅助信息!E:I,4,FALSE)</f>
        <v>郑林</v>
      </c>
      <c r="K1002" s="28">
        <f>VLOOKUP(J1002,辅助信息!H:I,2,FALSE)</f>
        <v>18349955455</v>
      </c>
      <c r="L1002" s="65" t="str">
        <f>VLOOKUP(B1002,辅助信息!E:J,6,FALSE)</f>
        <v>送货单：送货单位：南充思临新材料科技有限公司,收货单位：五冶集团川北(南充)建设有限公司,项目名称：南充医学科学产业园,送货车型13米,装货前联系收货人核实到场规格</v>
      </c>
      <c r="M1002" s="92">
        <v>45738</v>
      </c>
      <c r="O1002" s="31">
        <f ca="1" t="shared" ref="O1002:O1010" si="34">IF(OR(M1002="",N1002&lt;&gt;""),"",MAX(M1002-TODAY(),0))</f>
        <v>0</v>
      </c>
      <c r="P1002" s="31">
        <f ca="1" t="shared" ref="P1002:P1010" si="35">IF(M1002="","",IF(N1002&lt;&gt;"",MAX(N1002-M1002,0),IF(TODAY()&gt;M1002,TODAY()-M1002,0)))</f>
        <v>212</v>
      </c>
      <c r="Q1002" s="28" t="str">
        <f>VLOOKUP(B1002,辅助信息!E:M,9,FALSE)</f>
        <v>ZTWM-CDGS-XS-2024-0248-五冶钢构-南充市医学院项目</v>
      </c>
      <c r="R1002" s="15"/>
    </row>
    <row r="1003" hidden="1" spans="2:18">
      <c r="B1003" s="28" t="s">
        <v>73</v>
      </c>
      <c r="C1003" s="58">
        <v>45740</v>
      </c>
      <c r="D1003" s="28" t="str">
        <f>VLOOKUP(B1003,辅助信息!E:K,7,FALSE)</f>
        <v>JWDDCD2025051000019</v>
      </c>
      <c r="E1003" s="28" t="str">
        <f>VLOOKUP(F1003,辅助信息!A:B,2,FALSE)</f>
        <v>盘螺</v>
      </c>
      <c r="F1003" s="28" t="s">
        <v>40</v>
      </c>
      <c r="G1003" s="24">
        <v>8</v>
      </c>
      <c r="H1003" s="90">
        <f>_xlfn.XLOOKUP(C1003&amp;F1003&amp;I1003&amp;J1003,'[1]2025年已发货'!$F:$F&amp;'[1]2025年已发货'!$C:$C&amp;'[1]2025年已发货'!$G:$G&amp;'[1]2025年已发货'!$H:$H,'[1]2025年已发货'!$E:$E,"未发货")</f>
        <v>8</v>
      </c>
      <c r="I1003" s="28" t="str">
        <f>VLOOKUP(B1003,辅助信息!E:I,3,FALSE)</f>
        <v>(五冶钢构医学科学产业园建设项目房建三部-一标（7-1）)四川省南充市顺庆区搬罾街道学府大道二段</v>
      </c>
      <c r="J1003" s="28" t="str">
        <f>VLOOKUP(B1003,辅助信息!E:I,4,FALSE)</f>
        <v>郑林</v>
      </c>
      <c r="K1003" s="28">
        <f>VLOOKUP(J1003,辅助信息!H:I,2,FALSE)</f>
        <v>18349955455</v>
      </c>
      <c r="L1003" s="64"/>
      <c r="M1003" s="92">
        <v>45738</v>
      </c>
      <c r="O1003" s="31">
        <f ca="1" t="shared" si="34"/>
        <v>0</v>
      </c>
      <c r="P1003" s="31">
        <f ca="1" t="shared" si="35"/>
        <v>212</v>
      </c>
      <c r="Q1003" s="28" t="str">
        <f>VLOOKUP(B1003,辅助信息!E:M,9,FALSE)</f>
        <v>ZTWM-CDGS-XS-2024-0248-五冶钢构-南充市医学院项目</v>
      </c>
      <c r="R1003" s="15"/>
    </row>
    <row r="1004" hidden="1" spans="2:18">
      <c r="B1004" s="28" t="s">
        <v>113</v>
      </c>
      <c r="C1004" s="58">
        <v>45740</v>
      </c>
      <c r="D1004" s="28" t="str">
        <f>VLOOKUP(B1004,辅助信息!E:K,7,FALSE)</f>
        <v>JWDDCD2025051000019</v>
      </c>
      <c r="E1004" s="28" t="str">
        <f>VLOOKUP(F1004,辅助信息!A:B,2,FALSE)</f>
        <v>螺纹钢</v>
      </c>
      <c r="F1004" s="28" t="s">
        <v>32</v>
      </c>
      <c r="G1004" s="24">
        <v>10</v>
      </c>
      <c r="H1004" s="90">
        <f>_xlfn.XLOOKUP(C1004&amp;F1004&amp;I1004&amp;J1004,'[1]2025年已发货'!$F:$F&amp;'[1]2025年已发货'!$C:$C&amp;'[1]2025年已发货'!$G:$G&amp;'[1]2025年已发货'!$H:$H,'[1]2025年已发货'!$E:$E,"未发货")</f>
        <v>10</v>
      </c>
      <c r="I1004" s="28" t="str">
        <f>VLOOKUP(B1004,辅助信息!E:I,3,FALSE)</f>
        <v>(五冶钢构医学科学产业园建设项目房建二部-排洪渠（五标）)四川省南充市顺庆区搬罾街道学府大道二段</v>
      </c>
      <c r="J1004" s="28" t="str">
        <f>VLOOKUP(B1004,辅助信息!E:I,4,FALSE)</f>
        <v>安南</v>
      </c>
      <c r="K1004" s="28">
        <f>VLOOKUP(J1004,辅助信息!H:I,2,FALSE)</f>
        <v>19950525030</v>
      </c>
      <c r="L1004" s="65" t="str">
        <f>VLOOKUP(B1004,辅助信息!E:J,6,FALSE)</f>
        <v>送货单：送货单位：南充思临新材料科技有限公司,收货单位：五冶集团川北(南充)建设有限公司,项目名称：南充医学科学产业园,送货车型13米,装货前联系收货人核实到场规格</v>
      </c>
      <c r="M1004" s="92">
        <v>45738</v>
      </c>
      <c r="O1004" s="31">
        <f ca="1" t="shared" si="34"/>
        <v>0</v>
      </c>
      <c r="P1004" s="31">
        <f ca="1" t="shared" si="35"/>
        <v>212</v>
      </c>
      <c r="Q1004" s="28" t="str">
        <f>VLOOKUP(B1004,辅助信息!E:M,9,FALSE)</f>
        <v>ZTWM-CDGS-XS-2024-0248-五冶钢构-南充市医学院项目</v>
      </c>
      <c r="R1004" s="15"/>
    </row>
    <row r="1005" hidden="1" spans="2:18">
      <c r="B1005" s="28" t="s">
        <v>113</v>
      </c>
      <c r="C1005" s="58">
        <v>45740</v>
      </c>
      <c r="D1005" s="28" t="str">
        <f>VLOOKUP(B1005,辅助信息!E:K,7,FALSE)</f>
        <v>JWDDCD2025051000019</v>
      </c>
      <c r="E1005" s="28" t="str">
        <f>VLOOKUP(F1005,辅助信息!A:B,2,FALSE)</f>
        <v>螺纹钢</v>
      </c>
      <c r="F1005" s="28" t="s">
        <v>18</v>
      </c>
      <c r="G1005" s="24">
        <v>25</v>
      </c>
      <c r="H1005" s="90">
        <f>_xlfn.XLOOKUP(C1005&amp;F1005&amp;I1005&amp;J1005,'[1]2025年已发货'!$F:$F&amp;'[1]2025年已发货'!$C:$C&amp;'[1]2025年已发货'!$G:$G&amp;'[1]2025年已发货'!$H:$H,'[1]2025年已发货'!$E:$E,"未发货")</f>
        <v>25</v>
      </c>
      <c r="I1005" s="28" t="str">
        <f>VLOOKUP(B1005,辅助信息!E:I,3,FALSE)</f>
        <v>(五冶钢构医学科学产业园建设项目房建二部-排洪渠（五标）)四川省南充市顺庆区搬罾街道学府大道二段</v>
      </c>
      <c r="J1005" s="28" t="str">
        <f>VLOOKUP(B1005,辅助信息!E:I,4,FALSE)</f>
        <v>安南</v>
      </c>
      <c r="K1005" s="28">
        <f>VLOOKUP(J1005,辅助信息!H:I,2,FALSE)</f>
        <v>19950525030</v>
      </c>
      <c r="L1005" s="64"/>
      <c r="M1005" s="92">
        <v>45738</v>
      </c>
      <c r="O1005" s="31">
        <f ca="1" t="shared" si="34"/>
        <v>0</v>
      </c>
      <c r="P1005" s="31">
        <f ca="1" t="shared" si="35"/>
        <v>212</v>
      </c>
      <c r="Q1005" s="28" t="str">
        <f>VLOOKUP(B1005,辅助信息!E:M,9,FALSE)</f>
        <v>ZTWM-CDGS-XS-2024-0248-五冶钢构-南充市医学院项目</v>
      </c>
      <c r="R1005" s="15"/>
    </row>
    <row r="1006" hidden="1" spans="2:18">
      <c r="B1006" s="28" t="s">
        <v>29</v>
      </c>
      <c r="C1006" s="58">
        <v>45740</v>
      </c>
      <c r="D1006" s="28" t="str">
        <f>VLOOKUP(B1006,辅助信息!E:K,7,FALSE)</f>
        <v>JWDDCD2024102400111</v>
      </c>
      <c r="E1006" s="28" t="str">
        <f>VLOOKUP(F1006,辅助信息!A:B,2,FALSE)</f>
        <v>螺纹钢</v>
      </c>
      <c r="F1006" s="28" t="s">
        <v>27</v>
      </c>
      <c r="G1006" s="24">
        <v>20</v>
      </c>
      <c r="H1006" s="90">
        <f>_xlfn.XLOOKUP(C1006&amp;F1006&amp;I1006&amp;J1006,'[1]2025年已发货'!$F:$F&amp;'[1]2025年已发货'!$C:$C&amp;'[1]2025年已发货'!$G:$G&amp;'[1]2025年已发货'!$H:$H,'[1]2025年已发货'!$E:$E,"未发货")</f>
        <v>21</v>
      </c>
      <c r="I1006" s="28" t="str">
        <f>VLOOKUP(B1006,辅助信息!E:I,3,FALSE)</f>
        <v>（五冶达州国道542项目-二工区黄家湾隧道工段）四川省达州市达川区赵固镇黄家坡</v>
      </c>
      <c r="J1006" s="28" t="str">
        <f>VLOOKUP(B1006,辅助信息!E:I,4,FALSE)</f>
        <v>罗永方</v>
      </c>
      <c r="K1006" s="28">
        <f>VLOOKUP(J1006,辅助信息!H:I,2,FALSE)</f>
        <v>13551450899</v>
      </c>
      <c r="L1006" s="65" t="str">
        <f>VLOOKUP(B1006,辅助信息!E:J,6,FALSE)</f>
        <v>五冶建设送货单,4份材质书,送货车型9.6米,装货前联系收货人核实到场规格,没提前告知进场规格现场不给予接收</v>
      </c>
      <c r="M1006" s="92">
        <v>45738</v>
      </c>
      <c r="O1006" s="31">
        <f ca="1" t="shared" si="34"/>
        <v>0</v>
      </c>
      <c r="P1006" s="31">
        <f ca="1" t="shared" si="35"/>
        <v>212</v>
      </c>
      <c r="Q1006" s="28" t="str">
        <f>VLOOKUP(B1006,辅助信息!E:M,9,FALSE)</f>
        <v>ZTWM-CDGS-XS-2024-0181-五冶天府-国道542项目（二批次）</v>
      </c>
      <c r="R1006" s="15"/>
    </row>
    <row r="1007" hidden="1" spans="2:18">
      <c r="B1007" s="28" t="s">
        <v>29</v>
      </c>
      <c r="C1007" s="58">
        <v>45740</v>
      </c>
      <c r="D1007" s="28" t="str">
        <f>VLOOKUP(B1007,辅助信息!E:K,7,FALSE)</f>
        <v>JWDDCD2024102400111</v>
      </c>
      <c r="E1007" s="28" t="str">
        <f>VLOOKUP(F1007,辅助信息!A:B,2,FALSE)</f>
        <v>螺纹钢</v>
      </c>
      <c r="F1007" s="28" t="s">
        <v>28</v>
      </c>
      <c r="G1007" s="24">
        <v>15</v>
      </c>
      <c r="H1007" s="90">
        <f>_xlfn.XLOOKUP(C1007&amp;F1007&amp;I1007&amp;J1007,'[1]2025年已发货'!$F:$F&amp;'[1]2025年已发货'!$C:$C&amp;'[1]2025年已发货'!$G:$G&amp;'[1]2025年已发货'!$H:$H,'[1]2025年已发货'!$E:$E,"未发货")</f>
        <v>15</v>
      </c>
      <c r="I1007" s="28" t="str">
        <f>VLOOKUP(B1007,辅助信息!E:I,3,FALSE)</f>
        <v>（五冶达州国道542项目-二工区黄家湾隧道工段）四川省达州市达川区赵固镇黄家坡</v>
      </c>
      <c r="J1007" s="28" t="str">
        <f>VLOOKUP(B1007,辅助信息!E:I,4,FALSE)</f>
        <v>罗永方</v>
      </c>
      <c r="K1007" s="28">
        <f>VLOOKUP(J1007,辅助信息!H:I,2,FALSE)</f>
        <v>13551450899</v>
      </c>
      <c r="L1007" s="64"/>
      <c r="M1007" s="92">
        <v>45738</v>
      </c>
      <c r="O1007" s="31">
        <f ca="1" t="shared" si="34"/>
        <v>0</v>
      </c>
      <c r="P1007" s="31">
        <f ca="1" t="shared" si="35"/>
        <v>212</v>
      </c>
      <c r="Q1007" s="28" t="str">
        <f>VLOOKUP(B1007,辅助信息!E:M,9,FALSE)</f>
        <v>ZTWM-CDGS-XS-2024-0181-五冶天府-国道542项目（二批次）</v>
      </c>
      <c r="R1007" s="15"/>
    </row>
    <row r="1008" hidden="1" spans="2:18">
      <c r="B1008" s="28" t="s">
        <v>87</v>
      </c>
      <c r="C1008" s="58">
        <v>45740</v>
      </c>
      <c r="D1008" s="28" t="str">
        <f>VLOOKUP(B1008,辅助信息!E:K,7,FALSE)</f>
        <v>JWDDCD2024102400111</v>
      </c>
      <c r="E1008" s="28" t="str">
        <f>VLOOKUP(F1008,辅助信息!A:B,2,FALSE)</f>
        <v>螺纹钢</v>
      </c>
      <c r="F1008" s="28" t="s">
        <v>27</v>
      </c>
      <c r="G1008" s="24">
        <v>5</v>
      </c>
      <c r="H1008" s="90">
        <f>_xlfn.XLOOKUP(C1008&amp;F1008&amp;I1008&amp;J1008,'[1]2025年已发货'!$F:$F&amp;'[1]2025年已发货'!$C:$C&amp;'[1]2025年已发货'!$G:$G&amp;'[1]2025年已发货'!$H:$H,'[1]2025年已发货'!$E:$E,"未发货")</f>
        <v>6</v>
      </c>
      <c r="I1008" s="28" t="str">
        <f>VLOOKUP(B1008,辅助信息!E:I,3,FALSE)</f>
        <v>（五冶达州国道542项目-一工区桥梁二工段）四川省达州市达川区达川区石梯镇石成村</v>
      </c>
      <c r="J1008" s="28" t="str">
        <f>VLOOKUP(B1008,辅助信息!E:I,4,FALSE)</f>
        <v>夏树彬</v>
      </c>
      <c r="K1008" s="28">
        <f>VLOOKUP(J1008,辅助信息!H:I,2,FALSE)</f>
        <v>13518183653</v>
      </c>
      <c r="L1008" s="65" t="str">
        <f>VLOOKUP(B1008,辅助信息!E:J,6,FALSE)</f>
        <v>五冶建设送货单,送货车型9.6米,装货前联系收货人核实到场规格,没提前告知进场规格现场不给予接收</v>
      </c>
      <c r="M1008" s="92">
        <v>45738</v>
      </c>
      <c r="O1008" s="31">
        <f ca="1" t="shared" si="34"/>
        <v>0</v>
      </c>
      <c r="P1008" s="31">
        <f ca="1" t="shared" si="35"/>
        <v>212</v>
      </c>
      <c r="Q1008" s="28" t="str">
        <f>VLOOKUP(B1008,辅助信息!E:M,9,FALSE)</f>
        <v>ZTWM-CDGS-XS-2024-0181-五冶天府-国道542项目（二批次）</v>
      </c>
      <c r="R1008" s="15"/>
    </row>
    <row r="1009" hidden="1" spans="2:18">
      <c r="B1009" s="28" t="s">
        <v>87</v>
      </c>
      <c r="C1009" s="58">
        <v>45740</v>
      </c>
      <c r="D1009" s="28" t="str">
        <f>VLOOKUP(B1009,辅助信息!E:K,7,FALSE)</f>
        <v>JWDDCD2024102400111</v>
      </c>
      <c r="E1009" s="28" t="str">
        <f>VLOOKUP(F1009,辅助信息!A:B,2,FALSE)</f>
        <v>螺纹钢</v>
      </c>
      <c r="F1009" s="28" t="s">
        <v>19</v>
      </c>
      <c r="G1009" s="24">
        <v>8</v>
      </c>
      <c r="H1009" s="90">
        <f>_xlfn.XLOOKUP(C1009&amp;F1009&amp;I1009&amp;J1009,'[1]2025年已发货'!$F:$F&amp;'[1]2025年已发货'!$C:$C&amp;'[1]2025年已发货'!$G:$G&amp;'[1]2025年已发货'!$H:$H,'[1]2025年已发货'!$E:$E,"未发货")</f>
        <v>9</v>
      </c>
      <c r="I1009" s="28" t="str">
        <f>VLOOKUP(B1009,辅助信息!E:I,3,FALSE)</f>
        <v>（五冶达州国道542项目-一工区桥梁二工段）四川省达州市达川区达川区石梯镇石成村</v>
      </c>
      <c r="J1009" s="28" t="str">
        <f>VLOOKUP(B1009,辅助信息!E:I,4,FALSE)</f>
        <v>夏树彬</v>
      </c>
      <c r="K1009" s="28">
        <f>VLOOKUP(J1009,辅助信息!H:I,2,FALSE)</f>
        <v>13518183653</v>
      </c>
      <c r="L1009" s="66"/>
      <c r="M1009" s="92">
        <v>45738</v>
      </c>
      <c r="O1009" s="31">
        <f ca="1" t="shared" si="34"/>
        <v>0</v>
      </c>
      <c r="P1009" s="31">
        <f ca="1" t="shared" si="35"/>
        <v>212</v>
      </c>
      <c r="Q1009" s="28" t="str">
        <f>VLOOKUP(B1009,辅助信息!E:M,9,FALSE)</f>
        <v>ZTWM-CDGS-XS-2024-0181-五冶天府-国道542项目（二批次）</v>
      </c>
      <c r="R1009" s="15"/>
    </row>
    <row r="1010" hidden="1" spans="2:18">
      <c r="B1010" s="28" t="s">
        <v>87</v>
      </c>
      <c r="C1010" s="58">
        <v>45740</v>
      </c>
      <c r="D1010" s="28" t="str">
        <f>VLOOKUP(B1010,辅助信息!E:K,7,FALSE)</f>
        <v>JWDDCD2024102400111</v>
      </c>
      <c r="E1010" s="28" t="str">
        <f>VLOOKUP(F1010,辅助信息!A:B,2,FALSE)</f>
        <v>螺纹钢</v>
      </c>
      <c r="F1010" s="28" t="s">
        <v>52</v>
      </c>
      <c r="G1010" s="24">
        <v>22</v>
      </c>
      <c r="H1010" s="90">
        <f>_xlfn.XLOOKUP(C1010&amp;F1010&amp;I1010&amp;J1010,'[1]2025年已发货'!$F:$F&amp;'[1]2025年已发货'!$C:$C&amp;'[1]2025年已发货'!$G:$G&amp;'[1]2025年已发货'!$H:$H,'[1]2025年已发货'!$E:$E,"未发货")</f>
        <v>21</v>
      </c>
      <c r="I1010" s="28" t="str">
        <f>VLOOKUP(B1010,辅助信息!E:I,3,FALSE)</f>
        <v>（五冶达州国道542项目-一工区桥梁二工段）四川省达州市达川区达川区石梯镇石成村</v>
      </c>
      <c r="J1010" s="28" t="str">
        <f>VLOOKUP(B1010,辅助信息!E:I,4,FALSE)</f>
        <v>夏树彬</v>
      </c>
      <c r="K1010" s="28">
        <f>VLOOKUP(J1010,辅助信息!H:I,2,FALSE)</f>
        <v>13518183653</v>
      </c>
      <c r="L1010" s="64"/>
      <c r="M1010" s="92">
        <v>45738</v>
      </c>
      <c r="O1010" s="31">
        <f ca="1" t="shared" si="34"/>
        <v>0</v>
      </c>
      <c r="P1010" s="31">
        <f ca="1" t="shared" si="35"/>
        <v>212</v>
      </c>
      <c r="Q1010" s="28" t="str">
        <f>VLOOKUP(B1010,辅助信息!E:M,9,FALSE)</f>
        <v>ZTWM-CDGS-XS-2024-0181-五冶天府-国道542项目（二批次）</v>
      </c>
      <c r="R1010" s="15"/>
    </row>
    <row r="1011" hidden="1" spans="2:18">
      <c r="B1011" s="28" t="s">
        <v>87</v>
      </c>
      <c r="C1011" s="58">
        <v>45740</v>
      </c>
      <c r="D1011" s="28" t="str">
        <f>VLOOKUP(B1011,辅助信息!E:K,7,FALSE)</f>
        <v>JWDDCD2024102400111</v>
      </c>
      <c r="E1011" s="28" t="str">
        <f>VLOOKUP(F1011,辅助信息!A:B,2,FALSE)</f>
        <v>螺纹钢</v>
      </c>
      <c r="F1011" s="28" t="s">
        <v>65</v>
      </c>
      <c r="G1011" s="24">
        <v>10</v>
      </c>
      <c r="H1011" s="90">
        <f>_xlfn.XLOOKUP(C1011&amp;F1011&amp;I1011&amp;J1011,'[1]2025年已发货'!$F:$F&amp;'[1]2025年已发货'!$C:$C&amp;'[1]2025年已发货'!$G:$G&amp;'[1]2025年已发货'!$H:$H,'[1]2025年已发货'!$E:$E,"未发货")</f>
        <v>9</v>
      </c>
      <c r="I1011" s="28" t="str">
        <f>VLOOKUP(B1011,辅助信息!E:I,3,FALSE)</f>
        <v>（五冶达州国道542项目-一工区桥梁二工段）四川省达州市达川区达川区石梯镇石成村</v>
      </c>
      <c r="J1011" s="28" t="str">
        <f>VLOOKUP(B1011,辅助信息!E:I,4,FALSE)</f>
        <v>夏树彬</v>
      </c>
      <c r="K1011" s="28"/>
      <c r="L1011" s="65"/>
      <c r="M1011" s="92"/>
      <c r="O1011" s="31"/>
      <c r="P1011" s="31"/>
      <c r="Q1011" s="28"/>
      <c r="R1011" s="15"/>
    </row>
    <row r="1012" hidden="1" spans="2:18">
      <c r="B1012" s="28" t="s">
        <v>120</v>
      </c>
      <c r="C1012" s="58">
        <v>45740</v>
      </c>
      <c r="D1012" s="28" t="str">
        <f>VLOOKUP(B1012,辅助信息!E:K,7,FALSE)</f>
        <v>JWDDCD2024102400111</v>
      </c>
      <c r="E1012" s="28" t="str">
        <f>VLOOKUP(F1012,辅助信息!A:B,2,FALSE)</f>
        <v>高线</v>
      </c>
      <c r="F1012" s="28" t="s">
        <v>53</v>
      </c>
      <c r="G1012" s="24">
        <v>3</v>
      </c>
      <c r="H1012" s="90" t="str">
        <f>_xlfn.XLOOKUP(C1012&amp;F1012&amp;I1012&amp;J1012,'[1]2025年已发货'!$F:$F&amp;'[1]2025年已发货'!$C:$C&amp;'[1]2025年已发货'!$G:$G&amp;'[1]2025年已发货'!$H:$H,'[1]2025年已发货'!$E:$E,"未发货")</f>
        <v>未发货</v>
      </c>
      <c r="I1012" s="28" t="str">
        <f>VLOOKUP(B1012,辅助信息!E:I,3,FALSE)</f>
        <v>（五冶达州国道542项目-一工区路基四工段-1）达州市达州区桥湾镇兰庙村村民委员会</v>
      </c>
      <c r="J1012" s="28" t="str">
        <f>VLOOKUP(B1012,辅助信息!E:I,4,FALSE)</f>
        <v>杨勇</v>
      </c>
      <c r="K1012" s="28">
        <f>VLOOKUP(J1012,辅助信息!H:I,2,FALSE)</f>
        <v>18398563998</v>
      </c>
      <c r="L1012" s="65" t="str">
        <f>VLOOKUP(B1012,辅助信息!E:J,6,FALSE)</f>
        <v>五冶建设送货单,送货车型9.6米,装货前联系收货人核实到场规格,没提前告知进场规格现场不给予接收</v>
      </c>
      <c r="M1012" s="92">
        <v>45738</v>
      </c>
      <c r="O1012" s="31">
        <f ca="1" t="shared" ref="O1012:O1019" si="36">IF(OR(M1012="",N1012&lt;&gt;""),"",MAX(M1012-TODAY(),0))</f>
        <v>0</v>
      </c>
      <c r="P1012" s="31">
        <f ca="1" t="shared" ref="P1012:P1075" si="37">IF(M1012="","",IF(N1012&lt;&gt;"",MAX(N1012-M1012,0),IF(TODAY()&gt;M1012,TODAY()-M1012,0)))</f>
        <v>212</v>
      </c>
      <c r="Q1012" s="28" t="str">
        <f>VLOOKUP(B1012,辅助信息!E:M,9,FALSE)</f>
        <v>ZTWM-CDGS-XS-2024-0181-五冶天府-国道542项目（二批次）</v>
      </c>
      <c r="R1012" s="15"/>
    </row>
    <row r="1013" hidden="1" spans="2:18">
      <c r="B1013" s="28" t="s">
        <v>120</v>
      </c>
      <c r="C1013" s="58">
        <v>45740</v>
      </c>
      <c r="D1013" s="28" t="str">
        <f>VLOOKUP(B1013,辅助信息!E:K,7,FALSE)</f>
        <v>JWDDCD2024102400111</v>
      </c>
      <c r="E1013" s="28" t="str">
        <f>VLOOKUP(F1013,辅助信息!A:B,2,FALSE)</f>
        <v>盘螺</v>
      </c>
      <c r="F1013" s="28" t="s">
        <v>41</v>
      </c>
      <c r="G1013" s="24">
        <v>6</v>
      </c>
      <c r="H1013" s="90" t="str">
        <f>_xlfn.XLOOKUP(C1013&amp;F1013&amp;I1013&amp;J1013,'[1]2025年已发货'!$F:$F&amp;'[1]2025年已发货'!$C:$C&amp;'[1]2025年已发货'!$G:$G&amp;'[1]2025年已发货'!$H:$H,'[1]2025年已发货'!$E:$E,"未发货")</f>
        <v>未发货</v>
      </c>
      <c r="I1013" s="28" t="str">
        <f>VLOOKUP(B1013,辅助信息!E:I,3,FALSE)</f>
        <v>（五冶达州国道542项目-一工区路基四工段-1）达州市达州区桥湾镇兰庙村村民委员会</v>
      </c>
      <c r="J1013" s="28" t="str">
        <f>VLOOKUP(B1013,辅助信息!E:I,4,FALSE)</f>
        <v>杨勇</v>
      </c>
      <c r="K1013" s="28">
        <f>VLOOKUP(J1013,辅助信息!H:I,2,FALSE)</f>
        <v>18398563998</v>
      </c>
      <c r="L1013" s="66"/>
      <c r="M1013" s="92">
        <v>45738</v>
      </c>
      <c r="O1013" s="31">
        <f ca="1" t="shared" si="36"/>
        <v>0</v>
      </c>
      <c r="P1013" s="31">
        <f ca="1" t="shared" si="37"/>
        <v>212</v>
      </c>
      <c r="Q1013" s="28" t="str">
        <f>VLOOKUP(B1013,辅助信息!E:M,9,FALSE)</f>
        <v>ZTWM-CDGS-XS-2024-0181-五冶天府-国道542项目（二批次）</v>
      </c>
      <c r="R1013" s="15"/>
    </row>
    <row r="1014" hidden="1" spans="2:18">
      <c r="B1014" s="28" t="s">
        <v>120</v>
      </c>
      <c r="C1014" s="58">
        <v>45740</v>
      </c>
      <c r="D1014" s="28" t="str">
        <f>VLOOKUP(B1014,辅助信息!E:K,7,FALSE)</f>
        <v>JWDDCD2024102400111</v>
      </c>
      <c r="E1014" s="28" t="str">
        <f>VLOOKUP(F1014,辅助信息!A:B,2,FALSE)</f>
        <v>螺纹钢</v>
      </c>
      <c r="F1014" s="28" t="s">
        <v>27</v>
      </c>
      <c r="G1014" s="24">
        <v>6</v>
      </c>
      <c r="H1014" s="90" t="str">
        <f>_xlfn.XLOOKUP(C1014&amp;F1014&amp;I1014&amp;J1014,'[1]2025年已发货'!$F:$F&amp;'[1]2025年已发货'!$C:$C&amp;'[1]2025年已发货'!$G:$G&amp;'[1]2025年已发货'!$H:$H,'[1]2025年已发货'!$E:$E,"未发货")</f>
        <v>未发货</v>
      </c>
      <c r="I1014" s="28" t="str">
        <f>VLOOKUP(B1014,辅助信息!E:I,3,FALSE)</f>
        <v>（五冶达州国道542项目-一工区路基四工段-1）达州市达州区桥湾镇兰庙村村民委员会</v>
      </c>
      <c r="J1014" s="28" t="str">
        <f>VLOOKUP(B1014,辅助信息!E:I,4,FALSE)</f>
        <v>杨勇</v>
      </c>
      <c r="K1014" s="28">
        <f>VLOOKUP(J1014,辅助信息!H:I,2,FALSE)</f>
        <v>18398563998</v>
      </c>
      <c r="L1014" s="66"/>
      <c r="M1014" s="92">
        <v>45738</v>
      </c>
      <c r="O1014" s="31">
        <f ca="1" t="shared" si="36"/>
        <v>0</v>
      </c>
      <c r="P1014" s="31">
        <f ca="1" t="shared" si="37"/>
        <v>212</v>
      </c>
      <c r="Q1014" s="28" t="str">
        <f>VLOOKUP(B1014,辅助信息!E:M,9,FALSE)</f>
        <v>ZTWM-CDGS-XS-2024-0181-五冶天府-国道542项目（二批次）</v>
      </c>
      <c r="R1014" s="15"/>
    </row>
    <row r="1015" hidden="1" spans="2:18">
      <c r="B1015" s="28" t="s">
        <v>120</v>
      </c>
      <c r="C1015" s="58">
        <v>45740</v>
      </c>
      <c r="D1015" s="28" t="str">
        <f>VLOOKUP(B1015,辅助信息!E:K,7,FALSE)</f>
        <v>JWDDCD2024102400111</v>
      </c>
      <c r="E1015" s="28" t="str">
        <f>VLOOKUP(F1015,辅助信息!A:B,2,FALSE)</f>
        <v>螺纹钢</v>
      </c>
      <c r="F1015" s="28" t="s">
        <v>32</v>
      </c>
      <c r="G1015" s="24">
        <v>3</v>
      </c>
      <c r="H1015" s="90" t="str">
        <f>_xlfn.XLOOKUP(C1015&amp;F1015&amp;I1015&amp;J1015,'[1]2025年已发货'!$F:$F&amp;'[1]2025年已发货'!$C:$C&amp;'[1]2025年已发货'!$G:$G&amp;'[1]2025年已发货'!$H:$H,'[1]2025年已发货'!$E:$E,"未发货")</f>
        <v>未发货</v>
      </c>
      <c r="I1015" s="28" t="str">
        <f>VLOOKUP(B1015,辅助信息!E:I,3,FALSE)</f>
        <v>（五冶达州国道542项目-一工区路基四工段-1）达州市达州区桥湾镇兰庙村村民委员会</v>
      </c>
      <c r="J1015" s="28" t="str">
        <f>VLOOKUP(B1015,辅助信息!E:I,4,FALSE)</f>
        <v>杨勇</v>
      </c>
      <c r="K1015" s="28">
        <f>VLOOKUP(J1015,辅助信息!H:I,2,FALSE)</f>
        <v>18398563998</v>
      </c>
      <c r="L1015" s="66"/>
      <c r="M1015" s="92">
        <v>45738</v>
      </c>
      <c r="O1015" s="31">
        <f ca="1" t="shared" si="36"/>
        <v>0</v>
      </c>
      <c r="P1015" s="31">
        <f ca="1" t="shared" si="37"/>
        <v>212</v>
      </c>
      <c r="Q1015" s="28" t="str">
        <f>VLOOKUP(B1015,辅助信息!E:M,9,FALSE)</f>
        <v>ZTWM-CDGS-XS-2024-0181-五冶天府-国道542项目（二批次）</v>
      </c>
      <c r="R1015" s="15"/>
    </row>
    <row r="1016" hidden="1" spans="2:18">
      <c r="B1016" s="28" t="s">
        <v>120</v>
      </c>
      <c r="C1016" s="58">
        <v>45740</v>
      </c>
      <c r="D1016" s="28" t="str">
        <f>VLOOKUP(B1016,辅助信息!E:K,7,FALSE)</f>
        <v>JWDDCD2024102400111</v>
      </c>
      <c r="E1016" s="28" t="str">
        <f>VLOOKUP(F1016,辅助信息!A:B,2,FALSE)</f>
        <v>螺纹钢</v>
      </c>
      <c r="F1016" s="28" t="s">
        <v>52</v>
      </c>
      <c r="G1016" s="24">
        <v>15</v>
      </c>
      <c r="H1016" s="90" t="str">
        <f>_xlfn.XLOOKUP(C1016&amp;F1016&amp;I1016&amp;J1016,'[1]2025年已发货'!$F:$F&amp;'[1]2025年已发货'!$C:$C&amp;'[1]2025年已发货'!$G:$G&amp;'[1]2025年已发货'!$H:$H,'[1]2025年已发货'!$E:$E,"未发货")</f>
        <v>未发货</v>
      </c>
      <c r="I1016" s="28" t="str">
        <f>VLOOKUP(B1016,辅助信息!E:I,3,FALSE)</f>
        <v>（五冶达州国道542项目-一工区路基四工段-1）达州市达州区桥湾镇兰庙村村民委员会</v>
      </c>
      <c r="J1016" s="28" t="str">
        <f>VLOOKUP(B1016,辅助信息!E:I,4,FALSE)</f>
        <v>杨勇</v>
      </c>
      <c r="K1016" s="28">
        <f>VLOOKUP(J1016,辅助信息!H:I,2,FALSE)</f>
        <v>18398563998</v>
      </c>
      <c r="L1016" s="64"/>
      <c r="M1016" s="92">
        <v>45738</v>
      </c>
      <c r="O1016" s="31">
        <f ca="1" t="shared" si="36"/>
        <v>0</v>
      </c>
      <c r="P1016" s="31">
        <f ca="1" t="shared" si="37"/>
        <v>212</v>
      </c>
      <c r="Q1016" s="28" t="str">
        <f>VLOOKUP(B1016,辅助信息!E:M,9,FALSE)</f>
        <v>ZTWM-CDGS-XS-2024-0181-五冶天府-国道542项目（二批次）</v>
      </c>
      <c r="R1016" s="15"/>
    </row>
    <row r="1017" hidden="1" spans="2:18">
      <c r="B1017" s="28" t="s">
        <v>64</v>
      </c>
      <c r="C1017" s="58">
        <v>45740</v>
      </c>
      <c r="D1017" s="28" t="str">
        <f>VLOOKUP(B1017,辅助信息!E:K,7,FALSE)</f>
        <v>JWDDCD2024102400111</v>
      </c>
      <c r="E1017" s="28" t="str">
        <f>VLOOKUP(F1017,辅助信息!A:B,2,FALSE)</f>
        <v>螺纹钢</v>
      </c>
      <c r="F1017" s="28" t="s">
        <v>19</v>
      </c>
      <c r="G1017" s="24">
        <v>10</v>
      </c>
      <c r="H1017" s="90">
        <f>_xlfn.XLOOKUP(C1017&amp;F1017&amp;I1017&amp;J1017,'[1]2025年已发货'!$F:$F&amp;'[1]2025年已发货'!$C:$C&amp;'[1]2025年已发货'!$G:$G&amp;'[1]2025年已发货'!$H:$H,'[1]2025年已发货'!$E:$E,"未发货")</f>
        <v>9</v>
      </c>
      <c r="I1017" s="28" t="str">
        <f>VLOOKUP(B1017,辅助信息!E:I,3,FALSE)</f>
        <v>（五冶达州国道542项目-三工区桥梁3工段）四川省达州市达川区赵固镇水文村原村委会下300米</v>
      </c>
      <c r="J1017" s="28" t="str">
        <f>VLOOKUP(B1017,辅助信息!E:I,4,FALSE)</f>
        <v>李代茂</v>
      </c>
      <c r="K1017" s="28">
        <f>VLOOKUP(J1017,辅助信息!H:I,2,FALSE)</f>
        <v>18302833536</v>
      </c>
      <c r="L1017" s="65" t="str">
        <f>VLOOKUP(B1017,辅助信息!E:J,6,FALSE)</f>
        <v>五冶建设送货单,送货车型9.6米,装货前联系收货人核实到场规格,没提前告知进场规格现场不给予接收</v>
      </c>
      <c r="M1017" s="92">
        <v>45738</v>
      </c>
      <c r="O1017" s="31">
        <f ca="1" t="shared" si="36"/>
        <v>0</v>
      </c>
      <c r="P1017" s="31">
        <f ca="1" t="shared" si="37"/>
        <v>212</v>
      </c>
      <c r="Q1017" s="28" t="str">
        <f>VLOOKUP(B1017,辅助信息!E:M,9,FALSE)</f>
        <v>ZTWM-CDGS-XS-2024-0181-五冶天府-国道542项目（二批次）</v>
      </c>
      <c r="R1017" s="15"/>
    </row>
    <row r="1018" hidden="1" spans="2:18">
      <c r="B1018" s="28" t="s">
        <v>64</v>
      </c>
      <c r="C1018" s="58">
        <v>45740</v>
      </c>
      <c r="D1018" s="28" t="str">
        <f>VLOOKUP(B1018,辅助信息!E:K,7,FALSE)</f>
        <v>JWDDCD2024102400111</v>
      </c>
      <c r="E1018" s="28" t="str">
        <f>VLOOKUP(F1018,辅助信息!A:B,2,FALSE)</f>
        <v>螺纹钢</v>
      </c>
      <c r="F1018" s="28" t="s">
        <v>32</v>
      </c>
      <c r="G1018" s="24">
        <v>11</v>
      </c>
      <c r="H1018" s="90" t="str">
        <f>_xlfn.XLOOKUP(C1018&amp;F1018&amp;I1018&amp;J1018,'[1]2025年已发货'!$F:$F&amp;'[1]2025年已发货'!$C:$C&amp;'[1]2025年已发货'!$G:$G&amp;'[1]2025年已发货'!$H:$H,'[1]2025年已发货'!$E:$E,"未发货")</f>
        <v>未发货</v>
      </c>
      <c r="I1018" s="28" t="str">
        <f>VLOOKUP(B1018,辅助信息!E:I,3,FALSE)</f>
        <v>（五冶达州国道542项目-三工区桥梁3工段）四川省达州市达川区赵固镇水文村原村委会下300米</v>
      </c>
      <c r="J1018" s="28" t="str">
        <f>VLOOKUP(B1018,辅助信息!E:I,4,FALSE)</f>
        <v>李代茂</v>
      </c>
      <c r="K1018" s="28">
        <f>VLOOKUP(J1018,辅助信息!H:I,2,FALSE)</f>
        <v>18302833536</v>
      </c>
      <c r="L1018" s="66"/>
      <c r="M1018" s="92">
        <v>45738</v>
      </c>
      <c r="O1018" s="31">
        <f ca="1" t="shared" si="36"/>
        <v>0</v>
      </c>
      <c r="P1018" s="31">
        <f ca="1" t="shared" si="37"/>
        <v>212</v>
      </c>
      <c r="Q1018" s="28" t="str">
        <f>VLOOKUP(B1018,辅助信息!E:M,9,FALSE)</f>
        <v>ZTWM-CDGS-XS-2024-0181-五冶天府-国道542项目（二批次）</v>
      </c>
      <c r="R1018" s="15"/>
    </row>
    <row r="1019" hidden="1" spans="2:18">
      <c r="B1019" s="28" t="s">
        <v>64</v>
      </c>
      <c r="C1019" s="58">
        <v>45740</v>
      </c>
      <c r="D1019" s="28" t="str">
        <f>VLOOKUP(B1019,辅助信息!E:K,7,FALSE)</f>
        <v>JWDDCD2024102400111</v>
      </c>
      <c r="E1019" s="28" t="str">
        <f>VLOOKUP(F1019,辅助信息!A:B,2,FALSE)</f>
        <v>螺纹钢</v>
      </c>
      <c r="F1019" s="28" t="s">
        <v>52</v>
      </c>
      <c r="G1019" s="24">
        <v>21</v>
      </c>
      <c r="H1019" s="90">
        <f>_xlfn.XLOOKUP(C1019&amp;F1019&amp;I1019&amp;J1019,'[1]2025年已发货'!$F:$F&amp;'[1]2025年已发货'!$C:$C&amp;'[1]2025年已发货'!$G:$G&amp;'[1]2025年已发货'!$H:$H,'[1]2025年已发货'!$E:$E,"未发货")</f>
        <v>18</v>
      </c>
      <c r="I1019" s="28" t="str">
        <f>VLOOKUP(B1019,辅助信息!E:I,3,FALSE)</f>
        <v>（五冶达州国道542项目-三工区桥梁3工段）四川省达州市达川区赵固镇水文村原村委会下300米</v>
      </c>
      <c r="J1019" s="28" t="str">
        <f>VLOOKUP(B1019,辅助信息!E:I,4,FALSE)</f>
        <v>李代茂</v>
      </c>
      <c r="K1019" s="28">
        <f>VLOOKUP(J1019,辅助信息!H:I,2,FALSE)</f>
        <v>18302833536</v>
      </c>
      <c r="L1019" s="64"/>
      <c r="M1019" s="92">
        <v>45738</v>
      </c>
      <c r="O1019" s="31">
        <f ca="1" t="shared" si="36"/>
        <v>0</v>
      </c>
      <c r="P1019" s="31">
        <f ca="1" t="shared" si="37"/>
        <v>212</v>
      </c>
      <c r="Q1019" s="28" t="str">
        <f>VLOOKUP(B1019,辅助信息!E:M,9,FALSE)</f>
        <v>ZTWM-CDGS-XS-2024-0181-五冶天府-国道542项目（二批次）</v>
      </c>
      <c r="R1019" s="15"/>
    </row>
    <row r="1020" ht="13.5" hidden="1" customHeight="1" spans="2:17">
      <c r="B1020" s="28" t="s">
        <v>106</v>
      </c>
      <c r="C1020" s="58">
        <v>45740</v>
      </c>
      <c r="D1020" s="28" t="s">
        <v>121</v>
      </c>
      <c r="E1020" s="28" t="str">
        <f>VLOOKUP(F1020,辅助信息!A:B,2,FALSE)</f>
        <v>盘螺</v>
      </c>
      <c r="F1020" s="28" t="s">
        <v>40</v>
      </c>
      <c r="G1020" s="24">
        <v>10</v>
      </c>
      <c r="H1020" s="90" t="str">
        <f>_xlfn.XLOOKUP(C1020&amp;F1020&amp;I1020&amp;J1020,'[1]2025年已发货'!$F:$F&amp;'[1]2025年已发货'!$C:$C&amp;'[1]2025年已发货'!$G:$G&amp;'[1]2025年已发货'!$H:$H,'[1]2025年已发货'!$E:$E,"未发货")</f>
        <v>未发货</v>
      </c>
      <c r="I1020" s="28" t="s">
        <v>122</v>
      </c>
      <c r="J1020" s="28" t="s">
        <v>123</v>
      </c>
      <c r="K1020" s="28">
        <v>15228205853</v>
      </c>
      <c r="L1020" s="65" t="s">
        <v>124</v>
      </c>
      <c r="M1020" s="92">
        <v>45741</v>
      </c>
      <c r="O1020" s="31">
        <v>1</v>
      </c>
      <c r="P1020" s="31">
        <f ca="1" t="shared" si="37"/>
        <v>209</v>
      </c>
      <c r="Q1020" s="28" t="s">
        <v>125</v>
      </c>
    </row>
    <row r="1021" ht="13.5" hidden="1" customHeight="1" spans="2:17">
      <c r="B1021" s="28" t="s">
        <v>106</v>
      </c>
      <c r="C1021" s="58">
        <v>45740</v>
      </c>
      <c r="D1021" s="28" t="s">
        <v>121</v>
      </c>
      <c r="E1021" s="28" t="str">
        <f>VLOOKUP(F1021,辅助信息!A:B,2,FALSE)</f>
        <v>盘螺</v>
      </c>
      <c r="F1021" s="28" t="s">
        <v>41</v>
      </c>
      <c r="G1021" s="24">
        <v>15</v>
      </c>
      <c r="H1021" s="90" t="str">
        <f>_xlfn.XLOOKUP(C1021&amp;F1021&amp;I1021&amp;J1021,'[1]2025年已发货'!$F:$F&amp;'[1]2025年已发货'!$C:$C&amp;'[1]2025年已发货'!$G:$G&amp;'[1]2025年已发货'!$H:$H,'[1]2025年已发货'!$E:$E,"未发货")</f>
        <v>未发货</v>
      </c>
      <c r="I1021" s="28" t="s">
        <v>122</v>
      </c>
      <c r="J1021" s="28" t="s">
        <v>123</v>
      </c>
      <c r="K1021" s="28">
        <v>15228205853</v>
      </c>
      <c r="L1021" s="66"/>
      <c r="M1021" s="92">
        <v>45741</v>
      </c>
      <c r="O1021" s="31">
        <v>1</v>
      </c>
      <c r="P1021" s="31">
        <f ca="1" t="shared" si="37"/>
        <v>209</v>
      </c>
      <c r="Q1021" s="28" t="s">
        <v>125</v>
      </c>
    </row>
    <row r="1022" ht="13.5" hidden="1" customHeight="1" spans="2:17">
      <c r="B1022" s="28" t="s">
        <v>106</v>
      </c>
      <c r="C1022" s="58">
        <v>45740</v>
      </c>
      <c r="D1022" s="28" t="s">
        <v>121</v>
      </c>
      <c r="E1022" s="28" t="str">
        <f>VLOOKUP(F1022,辅助信息!A:B,2,FALSE)</f>
        <v>螺纹钢</v>
      </c>
      <c r="F1022" s="28" t="s">
        <v>18</v>
      </c>
      <c r="G1022" s="24">
        <v>9</v>
      </c>
      <c r="H1022" s="90" t="str">
        <f>_xlfn.XLOOKUP(C1022&amp;F1022&amp;I1022&amp;J1022,'[1]2025年已发货'!$F:$F&amp;'[1]2025年已发货'!$C:$C&amp;'[1]2025年已发货'!$G:$G&amp;'[1]2025年已发货'!$H:$H,'[1]2025年已发货'!$E:$E,"未发货")</f>
        <v>未发货</v>
      </c>
      <c r="I1022" s="28" t="s">
        <v>122</v>
      </c>
      <c r="J1022" s="28" t="s">
        <v>123</v>
      </c>
      <c r="K1022" s="28">
        <v>15228205853</v>
      </c>
      <c r="L1022" s="64"/>
      <c r="M1022" s="93">
        <v>45741</v>
      </c>
      <c r="O1022" s="85">
        <v>1</v>
      </c>
      <c r="P1022" s="85">
        <f ca="1" t="shared" si="37"/>
        <v>209</v>
      </c>
      <c r="Q1022" s="28" t="s">
        <v>125</v>
      </c>
    </row>
    <row r="1023" hidden="1" spans="1:18">
      <c r="A1023" s="86" t="s">
        <v>126</v>
      </c>
      <c r="B1023" s="28" t="s">
        <v>120</v>
      </c>
      <c r="C1023" s="58">
        <v>45744</v>
      </c>
      <c r="D1023" s="28" t="str">
        <f>VLOOKUP(B1023,辅助信息!E:K,7,FALSE)</f>
        <v>JWDDCD2024102400111</v>
      </c>
      <c r="E1023" s="28" t="str">
        <f>VLOOKUP(F1023,辅助信息!A:B,2,FALSE)</f>
        <v>高线</v>
      </c>
      <c r="F1023" s="28" t="s">
        <v>53</v>
      </c>
      <c r="G1023" s="24">
        <v>3</v>
      </c>
      <c r="H1023" s="24" t="str">
        <f>_xlfn.XLOOKUP(C1023&amp;F1023&amp;I1023&amp;J1023,'[1]2025年已发货'!$F:$F&amp;'[1]2025年已发货'!$C:$C&amp;'[1]2025年已发货'!$G:$G&amp;'[1]2025年已发货'!$H:$H,'[1]2025年已发货'!$E:$E,"未发货")</f>
        <v>未发货</v>
      </c>
      <c r="I1023" s="28" t="str">
        <f>VLOOKUP(B1023,辅助信息!E:I,3,FALSE)</f>
        <v>（五冶达州国道542项目-一工区路基四工段-1）达州市达州区桥湾镇兰庙村村民委员会</v>
      </c>
      <c r="J1023" s="28" t="str">
        <f>VLOOKUP(B1023,辅助信息!E:I,4,FALSE)</f>
        <v>杨勇</v>
      </c>
      <c r="K1023" s="28">
        <f>VLOOKUP(J1023,辅助信息!H:I,2,FALSE)</f>
        <v>18398563998</v>
      </c>
      <c r="L1023" s="31" t="str">
        <f>VLOOKUP(B1023,辅助信息!E:J,6,FALSE)</f>
        <v>五冶建设送货单,送货车型9.6米,装货前联系收货人核实到场规格,没提前告知进场规格现场不给予接收</v>
      </c>
      <c r="M1023" s="79">
        <v>45738</v>
      </c>
      <c r="O1023" s="49">
        <f ca="1" t="shared" ref="O1023:O1086" si="38">IF(OR(M1023="",N1023&lt;&gt;""),"",MAX(M1023-TODAY(),0))</f>
        <v>0</v>
      </c>
      <c r="P1023" s="49">
        <f ca="1" t="shared" si="37"/>
        <v>212</v>
      </c>
      <c r="Q1023" s="15" t="str">
        <f>VLOOKUP(B1023,辅助信息!E:M,9,FALSE)</f>
        <v>ZTWM-CDGS-XS-2024-0181-五冶天府-国道542项目（二批次）</v>
      </c>
      <c r="R1023" s="15"/>
    </row>
    <row r="1024" hidden="1" spans="1:18">
      <c r="A1024" s="66"/>
      <c r="B1024" s="28" t="s">
        <v>120</v>
      </c>
      <c r="C1024" s="58">
        <v>45744</v>
      </c>
      <c r="D1024" s="28" t="str">
        <f>VLOOKUP(B1024,辅助信息!E:K,7,FALSE)</f>
        <v>JWDDCD2024102400111</v>
      </c>
      <c r="E1024" s="28" t="str">
        <f>VLOOKUP(F1024,辅助信息!A:B,2,FALSE)</f>
        <v>盘螺</v>
      </c>
      <c r="F1024" s="28" t="s">
        <v>41</v>
      </c>
      <c r="G1024" s="24">
        <v>6</v>
      </c>
      <c r="H1024" s="24" t="str">
        <f>_xlfn.XLOOKUP(C1024&amp;F1024&amp;I1024&amp;J1024,'[1]2025年已发货'!$F:$F&amp;'[1]2025年已发货'!$C:$C&amp;'[1]2025年已发货'!$G:$G&amp;'[1]2025年已发货'!$H:$H,'[1]2025年已发货'!$E:$E,"未发货")</f>
        <v>未发货</v>
      </c>
      <c r="I1024" s="28" t="str">
        <f>VLOOKUP(B1024,辅助信息!E:I,3,FALSE)</f>
        <v>（五冶达州国道542项目-一工区路基四工段-1）达州市达州区桥湾镇兰庙村村民委员会</v>
      </c>
      <c r="J1024" s="28" t="str">
        <f>VLOOKUP(B1024,辅助信息!E:I,4,FALSE)</f>
        <v>杨勇</v>
      </c>
      <c r="K1024" s="28">
        <f>VLOOKUP(J1024,辅助信息!H:I,2,FALSE)</f>
        <v>18398563998</v>
      </c>
      <c r="L1024" s="66"/>
      <c r="M1024" s="79">
        <v>45738</v>
      </c>
      <c r="O1024" s="49">
        <f ca="1" t="shared" si="38"/>
        <v>0</v>
      </c>
      <c r="P1024" s="49">
        <f ca="1" t="shared" si="37"/>
        <v>212</v>
      </c>
      <c r="Q1024" s="15" t="str">
        <f>VLOOKUP(B1024,辅助信息!E:M,9,FALSE)</f>
        <v>ZTWM-CDGS-XS-2024-0181-五冶天府-国道542项目（二批次）</v>
      </c>
      <c r="R1024" s="15"/>
    </row>
    <row r="1025" hidden="1" spans="1:18">
      <c r="A1025" s="66"/>
      <c r="B1025" s="28" t="s">
        <v>120</v>
      </c>
      <c r="C1025" s="58">
        <v>45744</v>
      </c>
      <c r="D1025" s="28" t="str">
        <f>VLOOKUP(B1025,辅助信息!E:K,7,FALSE)</f>
        <v>JWDDCD2024102400111</v>
      </c>
      <c r="E1025" s="28" t="str">
        <f>VLOOKUP(F1025,辅助信息!A:B,2,FALSE)</f>
        <v>螺纹钢</v>
      </c>
      <c r="F1025" s="28" t="s">
        <v>27</v>
      </c>
      <c r="G1025" s="24">
        <v>6</v>
      </c>
      <c r="H1025" s="24" t="str">
        <f>_xlfn.XLOOKUP(C1025&amp;F1025&amp;I1025&amp;J1025,'[1]2025年已发货'!$F:$F&amp;'[1]2025年已发货'!$C:$C&amp;'[1]2025年已发货'!$G:$G&amp;'[1]2025年已发货'!$H:$H,'[1]2025年已发货'!$E:$E,"未发货")</f>
        <v>未发货</v>
      </c>
      <c r="I1025" s="28" t="str">
        <f>VLOOKUP(B1025,辅助信息!E:I,3,FALSE)</f>
        <v>（五冶达州国道542项目-一工区路基四工段-1）达州市达州区桥湾镇兰庙村村民委员会</v>
      </c>
      <c r="J1025" s="28" t="str">
        <f>VLOOKUP(B1025,辅助信息!E:I,4,FALSE)</f>
        <v>杨勇</v>
      </c>
      <c r="K1025" s="28">
        <f>VLOOKUP(J1025,辅助信息!H:I,2,FALSE)</f>
        <v>18398563998</v>
      </c>
      <c r="L1025" s="66"/>
      <c r="M1025" s="79">
        <v>45738</v>
      </c>
      <c r="O1025" s="49">
        <f ca="1" t="shared" si="38"/>
        <v>0</v>
      </c>
      <c r="P1025" s="49">
        <f ca="1" t="shared" si="37"/>
        <v>212</v>
      </c>
      <c r="Q1025" s="15" t="str">
        <f>VLOOKUP(B1025,辅助信息!E:M,9,FALSE)</f>
        <v>ZTWM-CDGS-XS-2024-0181-五冶天府-国道542项目（二批次）</v>
      </c>
      <c r="R1025" s="15"/>
    </row>
    <row r="1026" hidden="1" spans="1:18">
      <c r="A1026" s="66"/>
      <c r="B1026" s="28" t="s">
        <v>120</v>
      </c>
      <c r="C1026" s="58">
        <v>45744</v>
      </c>
      <c r="D1026" s="28" t="str">
        <f>VLOOKUP(B1026,辅助信息!E:K,7,FALSE)</f>
        <v>JWDDCD2024102400111</v>
      </c>
      <c r="E1026" s="28" t="str">
        <f>VLOOKUP(F1026,辅助信息!A:B,2,FALSE)</f>
        <v>螺纹钢</v>
      </c>
      <c r="F1026" s="28" t="s">
        <v>32</v>
      </c>
      <c r="G1026" s="24">
        <v>3</v>
      </c>
      <c r="H1026" s="24" t="str">
        <f>_xlfn.XLOOKUP(C1026&amp;F1026&amp;I1026&amp;J1026,'[1]2025年已发货'!$F:$F&amp;'[1]2025年已发货'!$C:$C&amp;'[1]2025年已发货'!$G:$G&amp;'[1]2025年已发货'!$H:$H,'[1]2025年已发货'!$E:$E,"未发货")</f>
        <v>未发货</v>
      </c>
      <c r="I1026" s="28" t="str">
        <f>VLOOKUP(B1026,辅助信息!E:I,3,FALSE)</f>
        <v>（五冶达州国道542项目-一工区路基四工段-1）达州市达州区桥湾镇兰庙村村民委员会</v>
      </c>
      <c r="J1026" s="28" t="str">
        <f>VLOOKUP(B1026,辅助信息!E:I,4,FALSE)</f>
        <v>杨勇</v>
      </c>
      <c r="K1026" s="28">
        <f>VLOOKUP(J1026,辅助信息!H:I,2,FALSE)</f>
        <v>18398563998</v>
      </c>
      <c r="L1026" s="66"/>
      <c r="M1026" s="79">
        <v>45738</v>
      </c>
      <c r="O1026" s="49">
        <f ca="1" t="shared" si="38"/>
        <v>0</v>
      </c>
      <c r="P1026" s="49">
        <f ca="1" t="shared" si="37"/>
        <v>212</v>
      </c>
      <c r="Q1026" s="15" t="str">
        <f>VLOOKUP(B1026,辅助信息!E:M,9,FALSE)</f>
        <v>ZTWM-CDGS-XS-2024-0181-五冶天府-国道542项目（二批次）</v>
      </c>
      <c r="R1026" s="15"/>
    </row>
    <row r="1027" hidden="1" spans="1:18">
      <c r="A1027" s="64"/>
      <c r="B1027" s="28" t="s">
        <v>120</v>
      </c>
      <c r="C1027" s="58">
        <v>45744</v>
      </c>
      <c r="D1027" s="28" t="str">
        <f>VLOOKUP(B1027,辅助信息!E:K,7,FALSE)</f>
        <v>JWDDCD2024102400111</v>
      </c>
      <c r="E1027" s="28" t="str">
        <f>VLOOKUP(F1027,辅助信息!A:B,2,FALSE)</f>
        <v>螺纹钢</v>
      </c>
      <c r="F1027" s="28" t="s">
        <v>52</v>
      </c>
      <c r="G1027" s="24">
        <v>15</v>
      </c>
      <c r="H1027" s="24" t="str">
        <f>_xlfn.XLOOKUP(C1027&amp;F1027&amp;I1027&amp;J1027,'[1]2025年已发货'!$F:$F&amp;'[1]2025年已发货'!$C:$C&amp;'[1]2025年已发货'!$G:$G&amp;'[1]2025年已发货'!$H:$H,'[1]2025年已发货'!$E:$E,"未发货")</f>
        <v>未发货</v>
      </c>
      <c r="I1027" s="28" t="str">
        <f>VLOOKUP(B1027,辅助信息!E:I,3,FALSE)</f>
        <v>（五冶达州国道542项目-一工区路基四工段-1）达州市达州区桥湾镇兰庙村村民委员会</v>
      </c>
      <c r="J1027" s="28" t="str">
        <f>VLOOKUP(B1027,辅助信息!E:I,4,FALSE)</f>
        <v>杨勇</v>
      </c>
      <c r="K1027" s="28">
        <f>VLOOKUP(J1027,辅助信息!H:I,2,FALSE)</f>
        <v>18398563998</v>
      </c>
      <c r="L1027" s="64"/>
      <c r="M1027" s="79">
        <v>45738</v>
      </c>
      <c r="O1027" s="49">
        <f ca="1" t="shared" si="38"/>
        <v>0</v>
      </c>
      <c r="P1027" s="49">
        <f ca="1" t="shared" si="37"/>
        <v>212</v>
      </c>
      <c r="Q1027" s="15" t="str">
        <f>VLOOKUP(B1027,辅助信息!E:M,9,FALSE)</f>
        <v>ZTWM-CDGS-XS-2024-0181-五冶天府-国道542项目（二批次）</v>
      </c>
      <c r="R1027" s="15"/>
    </row>
    <row r="1028" hidden="1" spans="2:18">
      <c r="B1028" s="28" t="s">
        <v>74</v>
      </c>
      <c r="C1028" s="58">
        <v>45746</v>
      </c>
      <c r="D1028" s="28" t="str">
        <f>VLOOKUP(B1028,辅助信息!E:K,7,FALSE)</f>
        <v>JWDDCD2024102400111</v>
      </c>
      <c r="E1028" s="28" t="str">
        <f>VLOOKUP(F1028,辅助信息!A:B,2,FALSE)</f>
        <v>螺纹钢</v>
      </c>
      <c r="F1028" s="28" t="s">
        <v>27</v>
      </c>
      <c r="G1028" s="24">
        <v>30</v>
      </c>
      <c r="H1028" s="24">
        <f>_xlfn.XLOOKUP(C1028&amp;F1028&amp;I1028&amp;J1028,'[1]2025年已发货'!$F:$F&amp;'[1]2025年已发货'!$C:$C&amp;'[1]2025年已发货'!$G:$G&amp;'[1]2025年已发货'!$H:$H,'[1]2025年已发货'!$E:$E,"未发货")</f>
        <v>30</v>
      </c>
      <c r="I1028" s="28" t="str">
        <f>VLOOKUP(B1028,辅助信息!E:I,3,FALSE)</f>
        <v>（五冶达州国道542项目-桥梁4标）四川省达州市达川区大堰镇双井村</v>
      </c>
      <c r="J1028" s="28" t="str">
        <f>VLOOKUP(B1028,辅助信息!E:I,4,FALSE)</f>
        <v>吴志强</v>
      </c>
      <c r="K1028" s="28">
        <f>VLOOKUP(J1028,辅助信息!H:I,2,FALSE)</f>
        <v>18820030907</v>
      </c>
      <c r="L1028" s="31" t="str">
        <f>VLOOKUP(B1028,辅助信息!E:J,6,FALSE)</f>
        <v>五冶建设送货单,送货车型13米,装货前联系收货人核实到场规格,没提前告知进场规格现场不给予接收</v>
      </c>
      <c r="M1028" s="79">
        <v>45752</v>
      </c>
      <c r="O1028" s="49">
        <f ca="1" t="shared" si="38"/>
        <v>0</v>
      </c>
      <c r="P1028" s="49">
        <f ca="1" t="shared" si="37"/>
        <v>198</v>
      </c>
      <c r="Q1028" s="15" t="str">
        <f>VLOOKUP(B1028,辅助信息!E:M,9,FALSE)</f>
        <v>ZTWM-CDGS-XS-2024-0181-五冶天府-国道542项目（二批次）</v>
      </c>
      <c r="R1028" s="15"/>
    </row>
    <row r="1029" hidden="1" spans="2:18">
      <c r="B1029" s="28" t="s">
        <v>74</v>
      </c>
      <c r="C1029" s="58">
        <v>45746</v>
      </c>
      <c r="D1029" s="28" t="str">
        <f>VLOOKUP(B1029,辅助信息!E:K,7,FALSE)</f>
        <v>JWDDCD2024102400111</v>
      </c>
      <c r="E1029" s="28" t="str">
        <f>VLOOKUP(F1029,辅助信息!A:B,2,FALSE)</f>
        <v>螺纹钢</v>
      </c>
      <c r="F1029" s="28" t="s">
        <v>19</v>
      </c>
      <c r="G1029" s="24">
        <v>15</v>
      </c>
      <c r="H1029" s="24">
        <f>_xlfn.XLOOKUP(C1029&amp;F1029&amp;I1029&amp;J1029,'[1]2025年已发货'!$F:$F&amp;'[1]2025年已发货'!$C:$C&amp;'[1]2025年已发货'!$G:$G&amp;'[1]2025年已发货'!$H:$H,'[1]2025年已发货'!$E:$E,"未发货")</f>
        <v>15</v>
      </c>
      <c r="I1029" s="28" t="str">
        <f>VLOOKUP(B1029,辅助信息!E:I,3,FALSE)</f>
        <v>（五冶达州国道542项目-桥梁4标）四川省达州市达川区大堰镇双井村</v>
      </c>
      <c r="J1029" s="28" t="str">
        <f>VLOOKUP(B1029,辅助信息!E:I,4,FALSE)</f>
        <v>吴志强</v>
      </c>
      <c r="K1029" s="28">
        <f>VLOOKUP(J1029,辅助信息!H:I,2,FALSE)</f>
        <v>18820030907</v>
      </c>
      <c r="L1029" s="66"/>
      <c r="M1029" s="79">
        <v>45752</v>
      </c>
      <c r="O1029" s="49">
        <f ca="1" t="shared" si="38"/>
        <v>0</v>
      </c>
      <c r="P1029" s="49">
        <f ca="1" t="shared" si="37"/>
        <v>198</v>
      </c>
      <c r="Q1029" s="15" t="str">
        <f>VLOOKUP(B1029,辅助信息!E:M,9,FALSE)</f>
        <v>ZTWM-CDGS-XS-2024-0181-五冶天府-国道542项目（二批次）</v>
      </c>
      <c r="R1029" s="15"/>
    </row>
    <row r="1030" hidden="1" spans="2:18">
      <c r="B1030" s="28" t="s">
        <v>74</v>
      </c>
      <c r="C1030" s="58">
        <v>45746</v>
      </c>
      <c r="D1030" s="28" t="str">
        <f>VLOOKUP(B1030,辅助信息!E:K,7,FALSE)</f>
        <v>JWDDCD2024102400111</v>
      </c>
      <c r="E1030" s="28" t="str">
        <f>VLOOKUP(F1030,辅助信息!A:B,2,FALSE)</f>
        <v>螺纹钢</v>
      </c>
      <c r="F1030" s="28" t="s">
        <v>32</v>
      </c>
      <c r="G1030" s="24">
        <v>15</v>
      </c>
      <c r="H1030" s="24">
        <f>_xlfn.XLOOKUP(C1030&amp;F1030&amp;I1030&amp;J1030,'[1]2025年已发货'!$F:$F&amp;'[1]2025年已发货'!$C:$C&amp;'[1]2025年已发货'!$G:$G&amp;'[1]2025年已发货'!$H:$H,'[1]2025年已发货'!$E:$E,"未发货")</f>
        <v>15</v>
      </c>
      <c r="I1030" s="28" t="str">
        <f>VLOOKUP(B1030,辅助信息!E:I,3,FALSE)</f>
        <v>（五冶达州国道542项目-桥梁4标）四川省达州市达川区大堰镇双井村</v>
      </c>
      <c r="J1030" s="28" t="str">
        <f>VLOOKUP(B1030,辅助信息!E:I,4,FALSE)</f>
        <v>吴志强</v>
      </c>
      <c r="K1030" s="28">
        <f>VLOOKUP(J1030,辅助信息!H:I,2,FALSE)</f>
        <v>18820030907</v>
      </c>
      <c r="L1030" s="66"/>
      <c r="M1030" s="79">
        <v>45752</v>
      </c>
      <c r="O1030" s="49">
        <f ca="1" t="shared" si="38"/>
        <v>0</v>
      </c>
      <c r="P1030" s="49">
        <f ca="1" t="shared" si="37"/>
        <v>198</v>
      </c>
      <c r="Q1030" s="15" t="str">
        <f>VLOOKUP(B1030,辅助信息!E:M,9,FALSE)</f>
        <v>ZTWM-CDGS-XS-2024-0181-五冶天府-国道542项目（二批次）</v>
      </c>
      <c r="R1030" s="15"/>
    </row>
    <row r="1031" hidden="1" spans="2:18">
      <c r="B1031" s="28" t="s">
        <v>74</v>
      </c>
      <c r="C1031" s="58">
        <v>45746</v>
      </c>
      <c r="D1031" s="28" t="str">
        <f>VLOOKUP(B1031,辅助信息!E:K,7,FALSE)</f>
        <v>JWDDCD2024102400111</v>
      </c>
      <c r="E1031" s="28" t="str">
        <f>VLOOKUP(F1031,辅助信息!A:B,2,FALSE)</f>
        <v>螺纹钢</v>
      </c>
      <c r="F1031" s="28" t="s">
        <v>65</v>
      </c>
      <c r="G1031" s="24">
        <v>30</v>
      </c>
      <c r="H1031" s="24">
        <f>_xlfn.XLOOKUP(C1031&amp;F1031&amp;I1031&amp;J1031,'[1]2025年已发货'!$F:$F&amp;'[1]2025年已发货'!$C:$C&amp;'[1]2025年已发货'!$G:$G&amp;'[1]2025年已发货'!$H:$H,'[1]2025年已发货'!$E:$E,"未发货")</f>
        <v>30</v>
      </c>
      <c r="I1031" s="28" t="str">
        <f>VLOOKUP(B1031,辅助信息!E:I,3,FALSE)</f>
        <v>（五冶达州国道542项目-桥梁4标）四川省达州市达川区大堰镇双井村</v>
      </c>
      <c r="J1031" s="28" t="str">
        <f>VLOOKUP(B1031,辅助信息!E:I,4,FALSE)</f>
        <v>吴志强</v>
      </c>
      <c r="K1031" s="28">
        <f>VLOOKUP(J1031,辅助信息!H:I,2,FALSE)</f>
        <v>18820030907</v>
      </c>
      <c r="L1031" s="64"/>
      <c r="M1031" s="79">
        <v>45752</v>
      </c>
      <c r="O1031" s="49">
        <f ca="1" t="shared" si="38"/>
        <v>0</v>
      </c>
      <c r="P1031" s="49">
        <f ca="1" t="shared" si="37"/>
        <v>198</v>
      </c>
      <c r="Q1031" s="15" t="str">
        <f>VLOOKUP(B1031,辅助信息!E:M,9,FALSE)</f>
        <v>ZTWM-CDGS-XS-2024-0181-五冶天府-国道542项目（二批次）</v>
      </c>
      <c r="R1031" s="15"/>
    </row>
    <row r="1032" hidden="1" spans="2:18">
      <c r="B1032" s="28" t="s">
        <v>64</v>
      </c>
      <c r="C1032" s="58">
        <v>45746</v>
      </c>
      <c r="D1032" s="28" t="str">
        <f>VLOOKUP(B1032,辅助信息!E:K,7,FALSE)</f>
        <v>JWDDCD2024102400111</v>
      </c>
      <c r="E1032" s="28" t="str">
        <f>VLOOKUP(F1032,辅助信息!A:B,2,FALSE)</f>
        <v>螺纹钢</v>
      </c>
      <c r="F1032" s="28" t="s">
        <v>65</v>
      </c>
      <c r="G1032" s="24">
        <v>30</v>
      </c>
      <c r="H1032" s="24">
        <f>_xlfn.XLOOKUP(C1032&amp;F1032&amp;I1032&amp;J1032,'[1]2025年已发货'!$F:$F&amp;'[1]2025年已发货'!$C:$C&amp;'[1]2025年已发货'!$G:$G&amp;'[1]2025年已发货'!$H:$H,'[1]2025年已发货'!$E:$E,"未发货")</f>
        <v>30</v>
      </c>
      <c r="I1032" s="28" t="str">
        <f>VLOOKUP(B1032,辅助信息!E:I,3,FALSE)</f>
        <v>（五冶达州国道542项目-三工区桥梁3工段）四川省达州市达川区赵固镇水文村原村委会下300米</v>
      </c>
      <c r="J1032" s="28" t="str">
        <f>VLOOKUP(B1032,辅助信息!E:I,4,FALSE)</f>
        <v>李代茂</v>
      </c>
      <c r="K1032" s="28">
        <f>VLOOKUP(J1032,辅助信息!H:I,2,FALSE)</f>
        <v>18302833536</v>
      </c>
      <c r="L1032" s="31" t="str">
        <f>VLOOKUP(B1032,辅助信息!E:J,6,FALSE)</f>
        <v>五冶建设送货单,送货车型9.6米,装货前联系收货人核实到场规格,没提前告知进场规格现场不给予接收</v>
      </c>
      <c r="M1032" s="79">
        <v>45746</v>
      </c>
      <c r="O1032" s="49">
        <f ca="1" t="shared" si="38"/>
        <v>0</v>
      </c>
      <c r="P1032" s="49">
        <f ca="1" t="shared" si="37"/>
        <v>204</v>
      </c>
      <c r="Q1032" s="15" t="str">
        <f>VLOOKUP(B1032,辅助信息!E:M,9,FALSE)</f>
        <v>ZTWM-CDGS-XS-2024-0181-五冶天府-国道542项目（二批次）</v>
      </c>
      <c r="R1032" s="15"/>
    </row>
    <row r="1033" hidden="1" spans="2:18">
      <c r="B1033" s="28" t="s">
        <v>64</v>
      </c>
      <c r="C1033" s="58">
        <v>45746</v>
      </c>
      <c r="D1033" s="28" t="str">
        <f>VLOOKUP(B1033,辅助信息!E:K,7,FALSE)</f>
        <v>JWDDCD2024102400111</v>
      </c>
      <c r="E1033" s="28" t="str">
        <f>VLOOKUP(F1033,辅助信息!A:B,2,FALSE)</f>
        <v>螺纹钢</v>
      </c>
      <c r="F1033" s="28" t="s">
        <v>52</v>
      </c>
      <c r="G1033" s="24">
        <v>33</v>
      </c>
      <c r="H1033" s="24">
        <f>_xlfn.XLOOKUP(C1033&amp;F1033&amp;I1033&amp;J1033,'[1]2025年已发货'!$F:$F&amp;'[1]2025年已发货'!$C:$C&amp;'[1]2025年已发货'!$G:$G&amp;'[1]2025年已发货'!$H:$H,'[1]2025年已发货'!$E:$E,"未发货")</f>
        <v>32</v>
      </c>
      <c r="I1033" s="28" t="str">
        <f>VLOOKUP(B1033,辅助信息!E:I,3,FALSE)</f>
        <v>（五冶达州国道542项目-三工区桥梁3工段）四川省达州市达川区赵固镇水文村原村委会下300米</v>
      </c>
      <c r="J1033" s="28" t="str">
        <f>VLOOKUP(B1033,辅助信息!E:I,4,FALSE)</f>
        <v>李代茂</v>
      </c>
      <c r="K1033" s="28">
        <f>VLOOKUP(J1033,辅助信息!H:I,2,FALSE)</f>
        <v>18302833536</v>
      </c>
      <c r="L1033" s="64"/>
      <c r="M1033" s="79">
        <v>45746</v>
      </c>
      <c r="O1033" s="49">
        <f ca="1" t="shared" si="38"/>
        <v>0</v>
      </c>
      <c r="P1033" s="49">
        <f ca="1" t="shared" si="37"/>
        <v>204</v>
      </c>
      <c r="Q1033" s="15" t="str">
        <f>VLOOKUP(B1033,辅助信息!E:M,9,FALSE)</f>
        <v>ZTWM-CDGS-XS-2024-0181-五冶天府-国道542项目（二批次）</v>
      </c>
      <c r="R1033" s="15"/>
    </row>
    <row r="1034" hidden="1" spans="2:18">
      <c r="B1034" s="28" t="s">
        <v>87</v>
      </c>
      <c r="C1034" s="58">
        <v>45746</v>
      </c>
      <c r="D1034" s="28" t="str">
        <f>VLOOKUP(B1034,辅助信息!E:K,7,FALSE)</f>
        <v>JWDDCD2024102400111</v>
      </c>
      <c r="E1034" s="28" t="str">
        <f>VLOOKUP(F1034,辅助信息!A:B,2,FALSE)</f>
        <v>螺纹钢</v>
      </c>
      <c r="F1034" s="28" t="s">
        <v>27</v>
      </c>
      <c r="G1034" s="24">
        <v>5</v>
      </c>
      <c r="H1034" s="24">
        <f>_xlfn.XLOOKUP(C1034&amp;F1034&amp;I1034&amp;J1034,'[1]2025年已发货'!$F:$F&amp;'[1]2025年已发货'!$C:$C&amp;'[1]2025年已发货'!$G:$G&amp;'[1]2025年已发货'!$H:$H,'[1]2025年已发货'!$E:$E,"未发货")</f>
        <v>6</v>
      </c>
      <c r="I1034" s="28" t="str">
        <f>VLOOKUP(B1034,辅助信息!E:I,3,FALSE)</f>
        <v>（五冶达州国道542项目-一工区桥梁二工段）四川省达州市达川区达川区石梯镇石成村</v>
      </c>
      <c r="J1034" s="28" t="str">
        <f>VLOOKUP(B1034,辅助信息!E:I,4,FALSE)</f>
        <v>夏树彬</v>
      </c>
      <c r="K1034" s="28">
        <f>VLOOKUP(J1034,辅助信息!H:I,2,FALSE)</f>
        <v>13518183653</v>
      </c>
      <c r="L1034" s="31" t="str">
        <f>VLOOKUP(B1034,辅助信息!E:J,6,FALSE)</f>
        <v>五冶建设送货单,送货车型9.6米,装货前联系收货人核实到场规格,没提前告知进场规格现场不给予接收</v>
      </c>
      <c r="M1034" s="79">
        <v>45747</v>
      </c>
      <c r="O1034" s="49">
        <f ca="1" t="shared" si="38"/>
        <v>0</v>
      </c>
      <c r="P1034" s="49">
        <f ca="1" t="shared" si="37"/>
        <v>203</v>
      </c>
      <c r="Q1034" s="15" t="str">
        <f>VLOOKUP(B1034,辅助信息!E:M,9,FALSE)</f>
        <v>ZTWM-CDGS-XS-2024-0181-五冶天府-国道542项目（二批次）</v>
      </c>
      <c r="R1034" s="15"/>
    </row>
    <row r="1035" hidden="1" spans="2:18">
      <c r="B1035" s="28" t="s">
        <v>87</v>
      </c>
      <c r="C1035" s="58">
        <v>45746</v>
      </c>
      <c r="D1035" s="28" t="str">
        <f>VLOOKUP(B1035,辅助信息!E:K,7,FALSE)</f>
        <v>JWDDCD2024102400111</v>
      </c>
      <c r="E1035" s="28" t="str">
        <f>VLOOKUP(F1035,辅助信息!A:B,2,FALSE)</f>
        <v>螺纹钢</v>
      </c>
      <c r="F1035" s="28" t="s">
        <v>19</v>
      </c>
      <c r="G1035" s="24">
        <v>8</v>
      </c>
      <c r="H1035" s="24">
        <f>_xlfn.XLOOKUP(C1035&amp;F1035&amp;I1035&amp;J1035,'[1]2025年已发货'!$F:$F&amp;'[1]2025年已发货'!$C:$C&amp;'[1]2025年已发货'!$G:$G&amp;'[1]2025年已发货'!$H:$H,'[1]2025年已发货'!$E:$E,"未发货")</f>
        <v>9</v>
      </c>
      <c r="I1035" s="28" t="str">
        <f>VLOOKUP(B1035,辅助信息!E:I,3,FALSE)</f>
        <v>（五冶达州国道542项目-一工区桥梁二工段）四川省达州市达川区达川区石梯镇石成村</v>
      </c>
      <c r="J1035" s="28" t="str">
        <f>VLOOKUP(B1035,辅助信息!E:I,4,FALSE)</f>
        <v>夏树彬</v>
      </c>
      <c r="K1035" s="28">
        <f>VLOOKUP(J1035,辅助信息!H:I,2,FALSE)</f>
        <v>13518183653</v>
      </c>
      <c r="L1035" s="66"/>
      <c r="M1035" s="79">
        <v>45747</v>
      </c>
      <c r="O1035" s="49">
        <f ca="1" t="shared" si="38"/>
        <v>0</v>
      </c>
      <c r="P1035" s="49">
        <f ca="1" t="shared" si="37"/>
        <v>203</v>
      </c>
      <c r="Q1035" s="15" t="str">
        <f>VLOOKUP(B1035,辅助信息!E:M,9,FALSE)</f>
        <v>ZTWM-CDGS-XS-2024-0181-五冶天府-国道542项目（二批次）</v>
      </c>
      <c r="R1035" s="15"/>
    </row>
    <row r="1036" hidden="1" spans="2:18">
      <c r="B1036" s="28" t="s">
        <v>87</v>
      </c>
      <c r="C1036" s="58">
        <v>45746</v>
      </c>
      <c r="D1036" s="28" t="str">
        <f>VLOOKUP(B1036,辅助信息!E:K,7,FALSE)</f>
        <v>JWDDCD2024102400111</v>
      </c>
      <c r="E1036" s="28" t="str">
        <f>VLOOKUP(F1036,辅助信息!A:B,2,FALSE)</f>
        <v>螺纹钢</v>
      </c>
      <c r="F1036" s="28" t="s">
        <v>32</v>
      </c>
      <c r="G1036" s="24">
        <v>8</v>
      </c>
      <c r="H1036" s="24" t="str">
        <f>_xlfn.XLOOKUP(C1036&amp;F1036&amp;I1036&amp;J1036,'[1]2025年已发货'!$F:$F&amp;'[1]2025年已发货'!$C:$C&amp;'[1]2025年已发货'!$G:$G&amp;'[1]2025年已发货'!$H:$H,'[1]2025年已发货'!$E:$E,"未发货")</f>
        <v>未发货</v>
      </c>
      <c r="I1036" s="28" t="str">
        <f>VLOOKUP(B1036,辅助信息!E:I,3,FALSE)</f>
        <v>（五冶达州国道542项目-一工区桥梁二工段）四川省达州市达川区达川区石梯镇石成村</v>
      </c>
      <c r="J1036" s="28" t="str">
        <f>VLOOKUP(B1036,辅助信息!E:I,4,FALSE)</f>
        <v>夏树彬</v>
      </c>
      <c r="K1036" s="28">
        <f>VLOOKUP(J1036,辅助信息!H:I,2,FALSE)</f>
        <v>13518183653</v>
      </c>
      <c r="L1036" s="66"/>
      <c r="M1036" s="79">
        <v>45747</v>
      </c>
      <c r="O1036" s="49">
        <f ca="1" t="shared" si="38"/>
        <v>0</v>
      </c>
      <c r="P1036" s="49">
        <f ca="1" t="shared" si="37"/>
        <v>203</v>
      </c>
      <c r="Q1036" s="15" t="str">
        <f>VLOOKUP(B1036,辅助信息!E:M,9,FALSE)</f>
        <v>ZTWM-CDGS-XS-2024-0181-五冶天府-国道542项目（二批次）</v>
      </c>
      <c r="R1036" s="15"/>
    </row>
    <row r="1037" hidden="1" spans="2:18">
      <c r="B1037" s="28" t="s">
        <v>87</v>
      </c>
      <c r="C1037" s="58">
        <v>45745</v>
      </c>
      <c r="D1037" s="28" t="str">
        <f>VLOOKUP(B1037,辅助信息!E:K,7,FALSE)</f>
        <v>JWDDCD2024102400111</v>
      </c>
      <c r="E1037" s="28" t="str">
        <f>VLOOKUP(F1037,辅助信息!A:B,2,FALSE)</f>
        <v>螺纹钢</v>
      </c>
      <c r="F1037" s="28" t="s">
        <v>28</v>
      </c>
      <c r="G1037" s="24">
        <v>35</v>
      </c>
      <c r="H1037" s="24">
        <f>_xlfn.XLOOKUP(C1037&amp;F1037&amp;I1037&amp;J1037,'[1]2025年已发货'!$F:$F&amp;'[1]2025年已发货'!$C:$C&amp;'[1]2025年已发货'!$G:$G&amp;'[1]2025年已发货'!$H:$H,'[1]2025年已发货'!$E:$E,"未发货")</f>
        <v>35</v>
      </c>
      <c r="I1037" s="28" t="str">
        <f>VLOOKUP(B1037,辅助信息!E:I,3,FALSE)</f>
        <v>（五冶达州国道542项目-一工区桥梁二工段）四川省达州市达川区达川区石梯镇石成村</v>
      </c>
      <c r="J1037" s="28" t="str">
        <f>VLOOKUP(B1037,辅助信息!E:I,4,FALSE)</f>
        <v>夏树彬</v>
      </c>
      <c r="K1037" s="28">
        <f>VLOOKUP(J1037,辅助信息!H:I,2,FALSE)</f>
        <v>13518183653</v>
      </c>
      <c r="L1037" s="66"/>
      <c r="M1037" s="79">
        <v>45747</v>
      </c>
      <c r="O1037" s="49">
        <f ca="1" t="shared" si="38"/>
        <v>0</v>
      </c>
      <c r="P1037" s="49">
        <f ca="1" t="shared" si="37"/>
        <v>203</v>
      </c>
      <c r="Q1037" s="15" t="str">
        <f>VLOOKUP(B1037,辅助信息!E:M,9,FALSE)</f>
        <v>ZTWM-CDGS-XS-2024-0181-五冶天府-国道542项目（二批次）</v>
      </c>
      <c r="R1037" s="15"/>
    </row>
    <row r="1038" hidden="1" spans="2:18">
      <c r="B1038" s="28" t="s">
        <v>87</v>
      </c>
      <c r="C1038" s="58">
        <v>45746</v>
      </c>
      <c r="D1038" s="28" t="str">
        <f>VLOOKUP(B1038,辅助信息!E:K,7,FALSE)</f>
        <v>JWDDCD2024102400111</v>
      </c>
      <c r="E1038" s="28" t="str">
        <f>VLOOKUP(F1038,辅助信息!A:B,2,FALSE)</f>
        <v>螺纹钢</v>
      </c>
      <c r="F1038" s="28" t="s">
        <v>18</v>
      </c>
      <c r="G1038" s="24">
        <v>5</v>
      </c>
      <c r="H1038" s="24" t="str">
        <f>_xlfn.XLOOKUP(C1038&amp;F1038&amp;I1038&amp;J1038,'[1]2025年已发货'!$F:$F&amp;'[1]2025年已发货'!$C:$C&amp;'[1]2025年已发货'!$G:$G&amp;'[1]2025年已发货'!$H:$H,'[1]2025年已发货'!$E:$E,"未发货")</f>
        <v>未发货</v>
      </c>
      <c r="I1038" s="28" t="str">
        <f>VLOOKUP(B1038,辅助信息!E:I,3,FALSE)</f>
        <v>（五冶达州国道542项目-一工区桥梁二工段）四川省达州市达川区达川区石梯镇石成村</v>
      </c>
      <c r="J1038" s="28" t="str">
        <f>VLOOKUP(B1038,辅助信息!E:I,4,FALSE)</f>
        <v>夏树彬</v>
      </c>
      <c r="K1038" s="28">
        <f>VLOOKUP(J1038,辅助信息!H:I,2,FALSE)</f>
        <v>13518183653</v>
      </c>
      <c r="L1038" s="66"/>
      <c r="M1038" s="79">
        <v>45747</v>
      </c>
      <c r="O1038" s="49">
        <f ca="1" t="shared" si="38"/>
        <v>0</v>
      </c>
      <c r="P1038" s="49">
        <f ca="1" t="shared" si="37"/>
        <v>203</v>
      </c>
      <c r="Q1038" s="15" t="str">
        <f>VLOOKUP(B1038,辅助信息!E:M,9,FALSE)</f>
        <v>ZTWM-CDGS-XS-2024-0181-五冶天府-国道542项目（二批次）</v>
      </c>
      <c r="R1038" s="15"/>
    </row>
    <row r="1039" hidden="1" spans="2:18">
      <c r="B1039" s="28" t="s">
        <v>87</v>
      </c>
      <c r="C1039" s="58">
        <v>45746</v>
      </c>
      <c r="D1039" s="28" t="str">
        <f>VLOOKUP(B1039,辅助信息!E:K,7,FALSE)</f>
        <v>JWDDCD2024102400111</v>
      </c>
      <c r="E1039" s="28" t="str">
        <f>VLOOKUP(F1039,辅助信息!A:B,2,FALSE)</f>
        <v>螺纹钢</v>
      </c>
      <c r="F1039" s="28" t="s">
        <v>65</v>
      </c>
      <c r="G1039" s="24">
        <v>8</v>
      </c>
      <c r="H1039" s="24">
        <f>_xlfn.XLOOKUP(C1039&amp;F1039&amp;I1039&amp;J1039,'[1]2025年已发货'!$F:$F&amp;'[1]2025年已发货'!$C:$C&amp;'[1]2025年已发货'!$G:$G&amp;'[1]2025年已发货'!$H:$H,'[1]2025年已发货'!$E:$E,"未发货")</f>
        <v>9</v>
      </c>
      <c r="I1039" s="28" t="str">
        <f>VLOOKUP(B1039,辅助信息!E:I,3,FALSE)</f>
        <v>（五冶达州国道542项目-一工区桥梁二工段）四川省达州市达川区达川区石梯镇石成村</v>
      </c>
      <c r="J1039" s="28" t="str">
        <f>VLOOKUP(B1039,辅助信息!E:I,4,FALSE)</f>
        <v>夏树彬</v>
      </c>
      <c r="K1039" s="28">
        <f>VLOOKUP(J1039,辅助信息!H:I,2,FALSE)</f>
        <v>13518183653</v>
      </c>
      <c r="L1039" s="66"/>
      <c r="M1039" s="79">
        <v>45747</v>
      </c>
      <c r="O1039" s="49">
        <f ca="1" t="shared" si="38"/>
        <v>0</v>
      </c>
      <c r="P1039" s="49">
        <f ca="1" t="shared" si="37"/>
        <v>203</v>
      </c>
      <c r="Q1039" s="15" t="str">
        <f>VLOOKUP(B1039,辅助信息!E:M,9,FALSE)</f>
        <v>ZTWM-CDGS-XS-2024-0181-五冶天府-国道542项目（二批次）</v>
      </c>
      <c r="R1039" s="15"/>
    </row>
    <row r="1040" hidden="1" spans="2:18">
      <c r="B1040" s="28" t="s">
        <v>87</v>
      </c>
      <c r="C1040" s="58">
        <v>45746</v>
      </c>
      <c r="D1040" s="28" t="str">
        <f>VLOOKUP(B1040,辅助信息!E:K,7,FALSE)</f>
        <v>JWDDCD2024102400111</v>
      </c>
      <c r="E1040" s="28" t="str">
        <f>VLOOKUP(F1040,辅助信息!A:B,2,FALSE)</f>
        <v>螺纹钢</v>
      </c>
      <c r="F1040" s="28" t="s">
        <v>52</v>
      </c>
      <c r="G1040" s="24">
        <v>70</v>
      </c>
      <c r="H1040" s="24">
        <f>_xlfn.XLOOKUP(C1040&amp;F1040&amp;I1040&amp;J1040,'[1]2025年已发货'!$F:$F&amp;'[1]2025年已发货'!$C:$C&amp;'[1]2025年已发货'!$G:$G&amp;'[1]2025年已发货'!$H:$H,'[1]2025年已发货'!$E:$E,"未发货")</f>
        <v>66</v>
      </c>
      <c r="I1040" s="28" t="str">
        <f>VLOOKUP(B1040,辅助信息!E:I,3,FALSE)</f>
        <v>（五冶达州国道542项目-一工区桥梁二工段）四川省达州市达川区达川区石梯镇石成村</v>
      </c>
      <c r="J1040" s="28" t="str">
        <f>VLOOKUP(B1040,辅助信息!E:I,4,FALSE)</f>
        <v>夏树彬</v>
      </c>
      <c r="K1040" s="28">
        <f>VLOOKUP(J1040,辅助信息!H:I,2,FALSE)</f>
        <v>13518183653</v>
      </c>
      <c r="L1040" s="64"/>
      <c r="M1040" s="79">
        <v>45747</v>
      </c>
      <c r="O1040" s="49">
        <f ca="1" t="shared" si="38"/>
        <v>0</v>
      </c>
      <c r="P1040" s="49">
        <f ca="1" t="shared" si="37"/>
        <v>203</v>
      </c>
      <c r="Q1040" s="15" t="str">
        <f>VLOOKUP(B1040,辅助信息!E:M,9,FALSE)</f>
        <v>ZTWM-CDGS-XS-2024-0181-五冶天府-国道542项目（二批次）</v>
      </c>
      <c r="R1040" s="15"/>
    </row>
    <row r="1041" hidden="1" spans="2:18">
      <c r="B1041" s="28" t="s">
        <v>75</v>
      </c>
      <c r="C1041" s="58">
        <v>45746</v>
      </c>
      <c r="D1041" s="28" t="str">
        <f>VLOOKUP(B1041,辅助信息!E:K,7,FALSE)</f>
        <v>JWDDCD2024102400111</v>
      </c>
      <c r="E1041" s="28" t="str">
        <f>VLOOKUP(F1041,辅助信息!A:B,2,FALSE)</f>
        <v>螺纹钢</v>
      </c>
      <c r="F1041" s="28" t="s">
        <v>27</v>
      </c>
      <c r="G1041" s="24">
        <v>10</v>
      </c>
      <c r="H1041" s="24">
        <f>_xlfn.XLOOKUP(C1041&amp;F1041&amp;I1041&amp;J1041,'[1]2025年已发货'!$F:$F&amp;'[1]2025年已发货'!$C:$C&amp;'[1]2025年已发货'!$G:$G&amp;'[1]2025年已发货'!$H:$H,'[1]2025年已发货'!$E:$E,"未发货")</f>
        <v>9</v>
      </c>
      <c r="I1041" s="28" t="str">
        <f>VLOOKUP(B1041,辅助信息!E:I,3,FALSE)</f>
        <v>（五冶达州国道542项目-一工区桥梁一工段）四川省达州市四川省达州市达川区石桥镇武寨村</v>
      </c>
      <c r="J1041" s="28" t="str">
        <f>VLOOKUP(B1041,辅助信息!E:I,4,FALSE)</f>
        <v>杨勇</v>
      </c>
      <c r="K1041" s="28">
        <f>VLOOKUP(J1041,辅助信息!H:I,2,FALSE)</f>
        <v>18398563998</v>
      </c>
      <c r="L1041" s="31" t="str">
        <f>VLOOKUP(B1041,辅助信息!E:J,6,FALSE)</f>
        <v>五冶建设送货单,送货车型13米,装货前联系收货人核实到场规格,没提前告知进场规格现场不给予接收</v>
      </c>
      <c r="M1041" s="79">
        <v>45750</v>
      </c>
      <c r="O1041" s="49">
        <f ca="1" t="shared" si="38"/>
        <v>0</v>
      </c>
      <c r="P1041" s="49">
        <f ca="1" t="shared" si="37"/>
        <v>200</v>
      </c>
      <c r="Q1041" s="15" t="str">
        <f>VLOOKUP(B1041,辅助信息!E:M,9,FALSE)</f>
        <v>ZTWM-CDGS-XS-2024-0181-五冶天府-国道542项目（二批次）</v>
      </c>
      <c r="R1041" s="15"/>
    </row>
    <row r="1042" hidden="1" spans="2:18">
      <c r="B1042" s="28" t="s">
        <v>75</v>
      </c>
      <c r="C1042" s="58">
        <v>45746</v>
      </c>
      <c r="D1042" s="28" t="str">
        <f>VLOOKUP(B1042,辅助信息!E:K,7,FALSE)</f>
        <v>JWDDCD2024102400111</v>
      </c>
      <c r="E1042" s="28" t="str">
        <f>VLOOKUP(F1042,辅助信息!A:B,2,FALSE)</f>
        <v>螺纹钢</v>
      </c>
      <c r="F1042" s="28" t="s">
        <v>19</v>
      </c>
      <c r="G1042" s="24">
        <v>40</v>
      </c>
      <c r="H1042" s="24">
        <f>_xlfn.XLOOKUP(C1042&amp;F1042&amp;I1042&amp;J1042,'[1]2025年已发货'!$F:$F&amp;'[1]2025年已发货'!$C:$C&amp;'[1]2025年已发货'!$G:$G&amp;'[1]2025年已发货'!$H:$H,'[1]2025年已发货'!$E:$E,"未发货")</f>
        <v>36</v>
      </c>
      <c r="I1042" s="28" t="str">
        <f>VLOOKUP(B1042,辅助信息!E:I,3,FALSE)</f>
        <v>（五冶达州国道542项目-一工区桥梁一工段）四川省达州市四川省达州市达川区石桥镇武寨村</v>
      </c>
      <c r="J1042" s="28" t="str">
        <f>VLOOKUP(B1042,辅助信息!E:I,4,FALSE)</f>
        <v>杨勇</v>
      </c>
      <c r="K1042" s="28">
        <f>VLOOKUP(J1042,辅助信息!H:I,2,FALSE)</f>
        <v>18398563998</v>
      </c>
      <c r="L1042" s="66"/>
      <c r="M1042" s="79">
        <v>45750</v>
      </c>
      <c r="O1042" s="49">
        <f ca="1" t="shared" si="38"/>
        <v>0</v>
      </c>
      <c r="P1042" s="49">
        <f ca="1" t="shared" si="37"/>
        <v>200</v>
      </c>
      <c r="Q1042" s="15" t="str">
        <f>VLOOKUP(B1042,辅助信息!E:M,9,FALSE)</f>
        <v>ZTWM-CDGS-XS-2024-0181-五冶天府-国道542项目（二批次）</v>
      </c>
      <c r="R1042" s="15"/>
    </row>
    <row r="1043" hidden="1" spans="2:18">
      <c r="B1043" s="28" t="s">
        <v>75</v>
      </c>
      <c r="C1043" s="58">
        <v>45746</v>
      </c>
      <c r="D1043" s="28" t="str">
        <f>VLOOKUP(B1043,辅助信息!E:K,7,FALSE)</f>
        <v>JWDDCD2024102400111</v>
      </c>
      <c r="E1043" s="28" t="str">
        <f>VLOOKUP(F1043,辅助信息!A:B,2,FALSE)</f>
        <v>螺纹钢</v>
      </c>
      <c r="F1043" s="28" t="s">
        <v>18</v>
      </c>
      <c r="G1043" s="24">
        <v>30</v>
      </c>
      <c r="H1043" s="24" t="str">
        <f>_xlfn.XLOOKUP(C1043&amp;F1043&amp;I1043&amp;J1043,'[1]2025年已发货'!$F:$F&amp;'[1]2025年已发货'!$C:$C&amp;'[1]2025年已发货'!$G:$G&amp;'[1]2025年已发货'!$H:$H,'[1]2025年已发货'!$E:$E,"未发货")</f>
        <v>未发货</v>
      </c>
      <c r="I1043" s="28" t="str">
        <f>VLOOKUP(B1043,辅助信息!E:I,3,FALSE)</f>
        <v>（五冶达州国道542项目-一工区桥梁一工段）四川省达州市四川省达州市达川区石桥镇武寨村</v>
      </c>
      <c r="J1043" s="28" t="str">
        <f>VLOOKUP(B1043,辅助信息!E:I,4,FALSE)</f>
        <v>杨勇</v>
      </c>
      <c r="K1043" s="28">
        <f>VLOOKUP(J1043,辅助信息!H:I,2,FALSE)</f>
        <v>18398563998</v>
      </c>
      <c r="L1043" s="66"/>
      <c r="M1043" s="79">
        <v>45750</v>
      </c>
      <c r="O1043" s="49">
        <f ca="1" t="shared" si="38"/>
        <v>0</v>
      </c>
      <c r="P1043" s="49">
        <f ca="1" t="shared" si="37"/>
        <v>200</v>
      </c>
      <c r="Q1043" s="15" t="str">
        <f>VLOOKUP(B1043,辅助信息!E:M,9,FALSE)</f>
        <v>ZTWM-CDGS-XS-2024-0181-五冶天府-国道542项目（二批次）</v>
      </c>
      <c r="R1043" s="15"/>
    </row>
    <row r="1044" hidden="1" spans="2:18">
      <c r="B1044" s="28" t="s">
        <v>75</v>
      </c>
      <c r="C1044" s="58">
        <v>45746</v>
      </c>
      <c r="D1044" s="28" t="str">
        <f>VLOOKUP(B1044,辅助信息!E:K,7,FALSE)</f>
        <v>JWDDCD2024102400111</v>
      </c>
      <c r="E1044" s="28" t="str">
        <f>VLOOKUP(F1044,辅助信息!A:B,2,FALSE)</f>
        <v>螺纹钢</v>
      </c>
      <c r="F1044" s="28" t="s">
        <v>86</v>
      </c>
      <c r="G1044" s="24">
        <v>45</v>
      </c>
      <c r="H1044" s="24">
        <f>_xlfn.XLOOKUP(C1044&amp;F1044&amp;I1044&amp;J1044,'[1]2025年已发货'!$F:$F&amp;'[1]2025年已发货'!$C:$C&amp;'[1]2025年已发货'!$G:$G&amp;'[1]2025年已发货'!$H:$H,'[1]2025年已发货'!$E:$E,"未发货")</f>
        <v>36</v>
      </c>
      <c r="I1044" s="28" t="str">
        <f>VLOOKUP(B1044,辅助信息!E:I,3,FALSE)</f>
        <v>（五冶达州国道542项目-一工区桥梁一工段）四川省达州市四川省达州市达川区石桥镇武寨村</v>
      </c>
      <c r="J1044" s="28" t="str">
        <f>VLOOKUP(B1044,辅助信息!E:I,4,FALSE)</f>
        <v>杨勇</v>
      </c>
      <c r="K1044" s="28">
        <f>VLOOKUP(J1044,辅助信息!H:I,2,FALSE)</f>
        <v>18398563998</v>
      </c>
      <c r="L1044" s="64"/>
      <c r="M1044" s="79">
        <v>45750</v>
      </c>
      <c r="O1044" s="49">
        <f ca="1" t="shared" si="38"/>
        <v>0</v>
      </c>
      <c r="P1044" s="49">
        <f ca="1" t="shared" si="37"/>
        <v>200</v>
      </c>
      <c r="Q1044" s="15" t="str">
        <f>VLOOKUP(B1044,辅助信息!E:M,9,FALSE)</f>
        <v>ZTWM-CDGS-XS-2024-0181-五冶天府-国道542项目（二批次）</v>
      </c>
      <c r="R1044" s="15"/>
    </row>
    <row r="1045" hidden="1" spans="2:18">
      <c r="B1045" s="28" t="s">
        <v>120</v>
      </c>
      <c r="C1045" s="58">
        <v>45745</v>
      </c>
      <c r="D1045" s="28" t="str">
        <f>VLOOKUP(B1045,辅助信息!E:K,7,FALSE)</f>
        <v>JWDDCD2024102400111</v>
      </c>
      <c r="E1045" s="28" t="str">
        <f>VLOOKUP(F1045,辅助信息!A:B,2,FALSE)</f>
        <v>高线</v>
      </c>
      <c r="F1045" s="28" t="s">
        <v>53</v>
      </c>
      <c r="G1045" s="24">
        <v>5</v>
      </c>
      <c r="H1045" s="24">
        <f>_xlfn.XLOOKUP(C1045&amp;F1045&amp;I1045&amp;J1045,'[1]2025年已发货'!$F:$F&amp;'[1]2025年已发货'!$C:$C&amp;'[1]2025年已发货'!$G:$G&amp;'[1]2025年已发货'!$H:$H,'[1]2025年已发货'!$E:$E,"未发货")</f>
        <v>5</v>
      </c>
      <c r="I1045" s="28" t="str">
        <f>VLOOKUP(B1045,辅助信息!E:I,3,FALSE)</f>
        <v>（五冶达州国道542项目-一工区路基四工段-1）达州市达州区桥湾镇兰庙村村民委员会</v>
      </c>
      <c r="J1045" s="28" t="str">
        <f>VLOOKUP(B1045,辅助信息!E:I,4,FALSE)</f>
        <v>杨勇</v>
      </c>
      <c r="K1045" s="28">
        <f>VLOOKUP(J1045,辅助信息!H:I,2,FALSE)</f>
        <v>18398563998</v>
      </c>
      <c r="L1045" s="31" t="str">
        <f>VLOOKUP(B1045,辅助信息!E:J,6,FALSE)</f>
        <v>五冶建设送货单,送货车型9.6米,装货前联系收货人核实到场规格,没提前告知进场规格现场不给予接收</v>
      </c>
      <c r="M1045" s="79">
        <v>45750</v>
      </c>
      <c r="O1045" s="49">
        <f ca="1" t="shared" si="38"/>
        <v>0</v>
      </c>
      <c r="P1045" s="49">
        <f ca="1" t="shared" si="37"/>
        <v>200</v>
      </c>
      <c r="Q1045" s="15" t="str">
        <f>VLOOKUP(B1045,辅助信息!E:M,9,FALSE)</f>
        <v>ZTWM-CDGS-XS-2024-0181-五冶天府-国道542项目（二批次）</v>
      </c>
      <c r="R1045" s="15"/>
    </row>
    <row r="1046" hidden="1" spans="2:18">
      <c r="B1046" s="28" t="s">
        <v>120</v>
      </c>
      <c r="C1046" s="58">
        <v>45745</v>
      </c>
      <c r="D1046" s="28" t="str">
        <f>VLOOKUP(B1046,辅助信息!E:K,7,FALSE)</f>
        <v>JWDDCD2024102400111</v>
      </c>
      <c r="E1046" s="28" t="str">
        <f>VLOOKUP(F1046,辅助信息!A:B,2,FALSE)</f>
        <v>高线</v>
      </c>
      <c r="F1046" s="28" t="s">
        <v>51</v>
      </c>
      <c r="G1046" s="24">
        <v>3</v>
      </c>
      <c r="H1046" s="24">
        <f>_xlfn.XLOOKUP(C1046&amp;F1046&amp;I1046&amp;J1046,'[1]2025年已发货'!$F:$F&amp;'[1]2025年已发货'!$C:$C&amp;'[1]2025年已发货'!$G:$G&amp;'[1]2025年已发货'!$H:$H,'[1]2025年已发货'!$E:$E,"未发货")</f>
        <v>3</v>
      </c>
      <c r="I1046" s="28" t="str">
        <f>VLOOKUP(B1046,辅助信息!E:I,3,FALSE)</f>
        <v>（五冶达州国道542项目-一工区路基四工段-1）达州市达州区桥湾镇兰庙村村民委员会</v>
      </c>
      <c r="J1046" s="28" t="str">
        <f>VLOOKUP(B1046,辅助信息!E:I,4,FALSE)</f>
        <v>杨勇</v>
      </c>
      <c r="K1046" s="28">
        <f>VLOOKUP(J1046,辅助信息!H:I,2,FALSE)</f>
        <v>18398563998</v>
      </c>
      <c r="L1046" s="66"/>
      <c r="M1046" s="79">
        <v>45750</v>
      </c>
      <c r="O1046" s="49">
        <f ca="1" t="shared" si="38"/>
        <v>0</v>
      </c>
      <c r="P1046" s="49">
        <f ca="1" t="shared" si="37"/>
        <v>200</v>
      </c>
      <c r="Q1046" s="15" t="str">
        <f>VLOOKUP(B1046,辅助信息!E:M,9,FALSE)</f>
        <v>ZTWM-CDGS-XS-2024-0181-五冶天府-国道542项目（二批次）</v>
      </c>
      <c r="R1046" s="15"/>
    </row>
    <row r="1047" hidden="1" spans="2:18">
      <c r="B1047" s="28" t="s">
        <v>120</v>
      </c>
      <c r="C1047" s="58">
        <v>45745</v>
      </c>
      <c r="D1047" s="28" t="str">
        <f>VLOOKUP(B1047,辅助信息!E:K,7,FALSE)</f>
        <v>JWDDCD2024102400111</v>
      </c>
      <c r="E1047" s="28" t="str">
        <f>VLOOKUP(F1047,辅助信息!A:B,2,FALSE)</f>
        <v>螺纹钢</v>
      </c>
      <c r="F1047" s="28" t="s">
        <v>32</v>
      </c>
      <c r="G1047" s="24">
        <v>5</v>
      </c>
      <c r="H1047" s="24">
        <f>_xlfn.XLOOKUP(C1047&amp;F1047&amp;I1047&amp;J1047,'[1]2025年已发货'!$F:$F&amp;'[1]2025年已发货'!$C:$C&amp;'[1]2025年已发货'!$G:$G&amp;'[1]2025年已发货'!$H:$H,'[1]2025年已发货'!$E:$E,"未发货")</f>
        <v>5</v>
      </c>
      <c r="I1047" s="28" t="str">
        <f>VLOOKUP(B1047,辅助信息!E:I,3,FALSE)</f>
        <v>（五冶达州国道542项目-一工区路基四工段-1）达州市达州区桥湾镇兰庙村村民委员会</v>
      </c>
      <c r="J1047" s="28" t="str">
        <f>VLOOKUP(B1047,辅助信息!E:I,4,FALSE)</f>
        <v>杨勇</v>
      </c>
      <c r="K1047" s="28">
        <f>VLOOKUP(J1047,辅助信息!H:I,2,FALSE)</f>
        <v>18398563998</v>
      </c>
      <c r="L1047" s="66"/>
      <c r="M1047" s="79">
        <v>45750</v>
      </c>
      <c r="O1047" s="49">
        <f ca="1" t="shared" si="38"/>
        <v>0</v>
      </c>
      <c r="P1047" s="49">
        <f ca="1" t="shared" si="37"/>
        <v>200</v>
      </c>
      <c r="Q1047" s="15" t="str">
        <f>VLOOKUP(B1047,辅助信息!E:M,9,FALSE)</f>
        <v>ZTWM-CDGS-XS-2024-0181-五冶天府-国道542项目（二批次）</v>
      </c>
      <c r="R1047" s="15"/>
    </row>
    <row r="1048" hidden="1" spans="2:18">
      <c r="B1048" s="28" t="s">
        <v>120</v>
      </c>
      <c r="C1048" s="58">
        <v>45745</v>
      </c>
      <c r="D1048" s="28" t="str">
        <f>VLOOKUP(B1048,辅助信息!E:K,7,FALSE)</f>
        <v>JWDDCD2024102400111</v>
      </c>
      <c r="E1048" s="28" t="str">
        <f>VLOOKUP(F1048,辅助信息!A:B,2,FALSE)</f>
        <v>螺纹钢</v>
      </c>
      <c r="F1048" s="28" t="s">
        <v>30</v>
      </c>
      <c r="G1048" s="24">
        <v>8</v>
      </c>
      <c r="H1048" s="24">
        <f>_xlfn.XLOOKUP(C1048&amp;F1048&amp;I1048&amp;J1048,'[1]2025年已发货'!$F:$F&amp;'[1]2025年已发货'!$C:$C&amp;'[1]2025年已发货'!$G:$G&amp;'[1]2025年已发货'!$H:$H,'[1]2025年已发货'!$E:$E,"未发货")</f>
        <v>8</v>
      </c>
      <c r="I1048" s="28" t="str">
        <f>VLOOKUP(B1048,辅助信息!E:I,3,FALSE)</f>
        <v>（五冶达州国道542项目-一工区路基四工段-1）达州市达州区桥湾镇兰庙村村民委员会</v>
      </c>
      <c r="J1048" s="28" t="str">
        <f>VLOOKUP(B1048,辅助信息!E:I,4,FALSE)</f>
        <v>杨勇</v>
      </c>
      <c r="K1048" s="28">
        <f>VLOOKUP(J1048,辅助信息!H:I,2,FALSE)</f>
        <v>18398563998</v>
      </c>
      <c r="L1048" s="66"/>
      <c r="M1048" s="79">
        <v>45750</v>
      </c>
      <c r="O1048" s="49">
        <f ca="1" t="shared" si="38"/>
        <v>0</v>
      </c>
      <c r="P1048" s="49">
        <f ca="1" t="shared" si="37"/>
        <v>200</v>
      </c>
      <c r="Q1048" s="15" t="str">
        <f>VLOOKUP(B1048,辅助信息!E:M,9,FALSE)</f>
        <v>ZTWM-CDGS-XS-2024-0181-五冶天府-国道542项目（二批次）</v>
      </c>
      <c r="R1048" s="15"/>
    </row>
    <row r="1049" hidden="1" spans="2:18">
      <c r="B1049" s="28" t="s">
        <v>120</v>
      </c>
      <c r="C1049" s="58">
        <v>45745</v>
      </c>
      <c r="D1049" s="28" t="str">
        <f>VLOOKUP(B1049,辅助信息!E:K,7,FALSE)</f>
        <v>JWDDCD2024102400111</v>
      </c>
      <c r="E1049" s="28" t="str">
        <f>VLOOKUP(F1049,辅助信息!A:B,2,FALSE)</f>
        <v>螺纹钢</v>
      </c>
      <c r="F1049" s="28" t="s">
        <v>28</v>
      </c>
      <c r="G1049" s="24">
        <v>17</v>
      </c>
      <c r="H1049" s="24">
        <f>_xlfn.XLOOKUP(C1049&amp;F1049&amp;I1049&amp;J1049,'[1]2025年已发货'!$F:$F&amp;'[1]2025年已发货'!$C:$C&amp;'[1]2025年已发货'!$G:$G&amp;'[1]2025年已发货'!$H:$H,'[1]2025年已发货'!$E:$E,"未发货")</f>
        <v>17</v>
      </c>
      <c r="I1049" s="28" t="str">
        <f>VLOOKUP(B1049,辅助信息!E:I,3,FALSE)</f>
        <v>（五冶达州国道542项目-一工区路基四工段-1）达州市达州区桥湾镇兰庙村村民委员会</v>
      </c>
      <c r="J1049" s="28" t="str">
        <f>VLOOKUP(B1049,辅助信息!E:I,4,FALSE)</f>
        <v>杨勇</v>
      </c>
      <c r="K1049" s="28">
        <f>VLOOKUP(J1049,辅助信息!H:I,2,FALSE)</f>
        <v>18398563998</v>
      </c>
      <c r="L1049" s="64"/>
      <c r="M1049" s="79">
        <v>45750</v>
      </c>
      <c r="O1049" s="49">
        <f ca="1" t="shared" si="38"/>
        <v>0</v>
      </c>
      <c r="P1049" s="49">
        <f ca="1" t="shared" si="37"/>
        <v>200</v>
      </c>
      <c r="Q1049" s="15" t="str">
        <f>VLOOKUP(B1049,辅助信息!E:M,9,FALSE)</f>
        <v>ZTWM-CDGS-XS-2024-0181-五冶天府-国道542项目（二批次）</v>
      </c>
      <c r="R1049" s="15"/>
    </row>
    <row r="1050" hidden="1" spans="2:18">
      <c r="B1050" s="28" t="s">
        <v>25</v>
      </c>
      <c r="C1050" s="58">
        <v>45746</v>
      </c>
      <c r="D1050" s="28" t="str">
        <f>VLOOKUP(B1050,辅助信息!E:K,7,FALSE)</f>
        <v>JWDDCD2024102400111</v>
      </c>
      <c r="E1050" s="28" t="str">
        <f>VLOOKUP(F1050,辅助信息!A:B,2,FALSE)</f>
        <v>螺纹钢</v>
      </c>
      <c r="F1050" s="28" t="s">
        <v>27</v>
      </c>
      <c r="G1050" s="24">
        <v>10</v>
      </c>
      <c r="H1050" s="24" t="str">
        <f>_xlfn.XLOOKUP(C1050&amp;F1050&amp;I1050&amp;J1050,'[1]2025年已发货'!$F:$F&amp;'[1]2025年已发货'!$C:$C&amp;'[1]2025年已发货'!$G:$G&amp;'[1]2025年已发货'!$H:$H,'[1]2025年已发货'!$E:$E,"未发货")</f>
        <v>未发货</v>
      </c>
      <c r="I1050" s="28" t="str">
        <f>VLOOKUP(B1050,辅助信息!E:I,3,FALSE)</f>
        <v>（五冶达州国道542项目-二工区路基五工段）四川省达州市达川区赵固镇黄家坡</v>
      </c>
      <c r="J1050" s="28" t="str">
        <f>VLOOKUP(B1050,辅助信息!E:I,4,FALSE)</f>
        <v>潘远林</v>
      </c>
      <c r="K1050" s="28">
        <f>VLOOKUP(J1050,辅助信息!H:I,2,FALSE)</f>
        <v>18281865966</v>
      </c>
      <c r="L1050" s="3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9">
        <v>45749</v>
      </c>
      <c r="O1050" s="49">
        <f ca="1" t="shared" si="38"/>
        <v>0</v>
      </c>
      <c r="P1050" s="49">
        <f ca="1" t="shared" si="37"/>
        <v>201</v>
      </c>
      <c r="Q1050" s="15" t="str">
        <f>VLOOKUP(B1050,辅助信息!E:M,9,FALSE)</f>
        <v>ZTWM-CDGS-XS-2024-0181-五冶天府-国道542项目（二批次）</v>
      </c>
      <c r="R1050" s="15"/>
    </row>
    <row r="1051" hidden="1" spans="2:18">
      <c r="B1051" s="28" t="s">
        <v>25</v>
      </c>
      <c r="C1051" s="58">
        <v>45746</v>
      </c>
      <c r="D1051" s="28" t="str">
        <f>VLOOKUP(B1051,辅助信息!E:K,7,FALSE)</f>
        <v>JWDDCD2024102400111</v>
      </c>
      <c r="E1051" s="28" t="str">
        <f>VLOOKUP(F1051,辅助信息!A:B,2,FALSE)</f>
        <v>螺纹钢</v>
      </c>
      <c r="F1051" s="28" t="s">
        <v>32</v>
      </c>
      <c r="G1051" s="24">
        <v>6</v>
      </c>
      <c r="H1051" s="24" t="str">
        <f>_xlfn.XLOOKUP(C1051&amp;F1051&amp;I1051&amp;J1051,'[1]2025年已发货'!$F:$F&amp;'[1]2025年已发货'!$C:$C&amp;'[1]2025年已发货'!$G:$G&amp;'[1]2025年已发货'!$H:$H,'[1]2025年已发货'!$E:$E,"未发货")</f>
        <v>未发货</v>
      </c>
      <c r="I1051" s="28" t="str">
        <f>VLOOKUP(B1051,辅助信息!E:I,3,FALSE)</f>
        <v>（五冶达州国道542项目-二工区路基五工段）四川省达州市达川区赵固镇黄家坡</v>
      </c>
      <c r="J1051" s="28" t="str">
        <f>VLOOKUP(B1051,辅助信息!E:I,4,FALSE)</f>
        <v>潘远林</v>
      </c>
      <c r="K1051" s="28">
        <f>VLOOKUP(J1051,辅助信息!H:I,2,FALSE)</f>
        <v>18281865966</v>
      </c>
      <c r="L1051" s="66"/>
      <c r="M1051" s="79">
        <v>45749</v>
      </c>
      <c r="O1051" s="49">
        <f ca="1" t="shared" si="38"/>
        <v>0</v>
      </c>
      <c r="P1051" s="49">
        <f ca="1" t="shared" si="37"/>
        <v>201</v>
      </c>
      <c r="Q1051" s="15" t="str">
        <f>VLOOKUP(B1051,辅助信息!E:M,9,FALSE)</f>
        <v>ZTWM-CDGS-XS-2024-0181-五冶天府-国道542项目（二批次）</v>
      </c>
      <c r="R1051" s="15"/>
    </row>
    <row r="1052" hidden="1" spans="2:18">
      <c r="B1052" s="28" t="s">
        <v>25</v>
      </c>
      <c r="C1052" s="58">
        <v>45746</v>
      </c>
      <c r="D1052" s="28" t="str">
        <f>VLOOKUP(B1052,辅助信息!E:K,7,FALSE)</f>
        <v>JWDDCD2024102400111</v>
      </c>
      <c r="E1052" s="28" t="str">
        <f>VLOOKUP(F1052,辅助信息!A:B,2,FALSE)</f>
        <v>螺纹钢</v>
      </c>
      <c r="F1052" s="28" t="s">
        <v>28</v>
      </c>
      <c r="G1052" s="24">
        <v>12</v>
      </c>
      <c r="H1052" s="24" t="str">
        <f>_xlfn.XLOOKUP(C1052&amp;F1052&amp;I1052&amp;J1052,'[1]2025年已发货'!$F:$F&amp;'[1]2025年已发货'!$C:$C&amp;'[1]2025年已发货'!$G:$G&amp;'[1]2025年已发货'!$H:$H,'[1]2025年已发货'!$E:$E,"未发货")</f>
        <v>未发货</v>
      </c>
      <c r="I1052" s="28" t="str">
        <f>VLOOKUP(B1052,辅助信息!E:I,3,FALSE)</f>
        <v>（五冶达州国道542项目-二工区路基五工段）四川省达州市达川区赵固镇黄家坡</v>
      </c>
      <c r="J1052" s="28" t="str">
        <f>VLOOKUP(B1052,辅助信息!E:I,4,FALSE)</f>
        <v>潘远林</v>
      </c>
      <c r="K1052" s="28">
        <f>VLOOKUP(J1052,辅助信息!H:I,2,FALSE)</f>
        <v>18281865966</v>
      </c>
      <c r="L1052" s="66"/>
      <c r="M1052" s="79">
        <v>45749</v>
      </c>
      <c r="O1052" s="49">
        <f ca="1" t="shared" si="38"/>
        <v>0</v>
      </c>
      <c r="P1052" s="49">
        <f ca="1" t="shared" si="37"/>
        <v>201</v>
      </c>
      <c r="Q1052" s="15" t="str">
        <f>VLOOKUP(B1052,辅助信息!E:M,9,FALSE)</f>
        <v>ZTWM-CDGS-XS-2024-0181-五冶天府-国道542项目（二批次）</v>
      </c>
      <c r="R1052" s="15"/>
    </row>
    <row r="1053" hidden="1" spans="2:18">
      <c r="B1053" s="28" t="s">
        <v>25</v>
      </c>
      <c r="C1053" s="58">
        <v>45746</v>
      </c>
      <c r="D1053" s="28" t="str">
        <f>VLOOKUP(B1053,辅助信息!E:K,7,FALSE)</f>
        <v>JWDDCD2024102400111</v>
      </c>
      <c r="E1053" s="28" t="str">
        <f>VLOOKUP(F1053,辅助信息!A:B,2,FALSE)</f>
        <v>螺纹钢</v>
      </c>
      <c r="F1053" s="28" t="s">
        <v>65</v>
      </c>
      <c r="G1053" s="24">
        <v>8</v>
      </c>
      <c r="H1053" s="24" t="str">
        <f>_xlfn.XLOOKUP(C1053&amp;F1053&amp;I1053&amp;J1053,'[1]2025年已发货'!$F:$F&amp;'[1]2025年已发货'!$C:$C&amp;'[1]2025年已发货'!$G:$G&amp;'[1]2025年已发货'!$H:$H,'[1]2025年已发货'!$E:$E,"未发货")</f>
        <v>未发货</v>
      </c>
      <c r="I1053" s="28" t="str">
        <f>VLOOKUP(B1053,辅助信息!E:I,3,FALSE)</f>
        <v>（五冶达州国道542项目-二工区路基五工段）四川省达州市达川区赵固镇黄家坡</v>
      </c>
      <c r="J1053" s="28" t="str">
        <f>VLOOKUP(B1053,辅助信息!E:I,4,FALSE)</f>
        <v>潘远林</v>
      </c>
      <c r="K1053" s="28">
        <f>VLOOKUP(J1053,辅助信息!H:I,2,FALSE)</f>
        <v>18281865966</v>
      </c>
      <c r="L1053" s="64"/>
      <c r="M1053" s="79">
        <v>45749</v>
      </c>
      <c r="O1053" s="49">
        <f ca="1" t="shared" si="38"/>
        <v>0</v>
      </c>
      <c r="P1053" s="49">
        <f ca="1" t="shared" si="37"/>
        <v>201</v>
      </c>
      <c r="Q1053" s="15" t="str">
        <f>VLOOKUP(B1053,辅助信息!E:M,9,FALSE)</f>
        <v>ZTWM-CDGS-XS-2024-0181-五冶天府-国道542项目（二批次）</v>
      </c>
      <c r="R1053" s="15"/>
    </row>
    <row r="1054" hidden="1" spans="2:18">
      <c r="B1054" s="28" t="s">
        <v>29</v>
      </c>
      <c r="C1054" s="58">
        <v>45746</v>
      </c>
      <c r="D1054" s="28" t="str">
        <f>VLOOKUP(B1054,辅助信息!E:K,7,FALSE)</f>
        <v>JWDDCD2024102400111</v>
      </c>
      <c r="E1054" s="28" t="str">
        <f>VLOOKUP(F1054,辅助信息!A:B,2,FALSE)</f>
        <v>高线</v>
      </c>
      <c r="F1054" s="28" t="s">
        <v>53</v>
      </c>
      <c r="G1054" s="24">
        <v>15</v>
      </c>
      <c r="H1054" s="24" t="str">
        <f>_xlfn.XLOOKUP(C1054&amp;F1054&amp;I1054&amp;J1054,'[1]2025年已发货'!$F:$F&amp;'[1]2025年已发货'!$C:$C&amp;'[1]2025年已发货'!$G:$G&amp;'[1]2025年已发货'!$H:$H,'[1]2025年已发货'!$E:$E,"未发货")</f>
        <v>未发货</v>
      </c>
      <c r="I1054" s="28" t="str">
        <f>VLOOKUP(B1054,辅助信息!E:I,3,FALSE)</f>
        <v>（五冶达州国道542项目-二工区黄家湾隧道工段）四川省达州市达川区赵固镇黄家坡</v>
      </c>
      <c r="J1054" s="28" t="str">
        <f>VLOOKUP(B1054,辅助信息!E:I,4,FALSE)</f>
        <v>罗永方</v>
      </c>
      <c r="K1054" s="28">
        <f>VLOOKUP(J1054,辅助信息!H:I,2,FALSE)</f>
        <v>13551450899</v>
      </c>
      <c r="L1054" s="31" t="str">
        <f>VLOOKUP(B1054,辅助信息!E:J,6,FALSE)</f>
        <v>五冶建设送货单,4份材质书,送货车型9.6米,装货前联系收货人核实到场规格,没提前告知进场规格现场不给予接收</v>
      </c>
      <c r="M1054" s="79">
        <v>45750</v>
      </c>
      <c r="O1054" s="49">
        <f ca="1" t="shared" si="38"/>
        <v>0</v>
      </c>
      <c r="P1054" s="49">
        <f ca="1" t="shared" si="37"/>
        <v>200</v>
      </c>
      <c r="Q1054" s="15" t="str">
        <f>VLOOKUP(B1054,辅助信息!E:M,9,FALSE)</f>
        <v>ZTWM-CDGS-XS-2024-0181-五冶天府-国道542项目（二批次）</v>
      </c>
      <c r="R1054" s="15"/>
    </row>
    <row r="1055" hidden="1" spans="2:18">
      <c r="B1055" s="28" t="s">
        <v>29</v>
      </c>
      <c r="C1055" s="58">
        <v>45746</v>
      </c>
      <c r="D1055" s="28" t="str">
        <f>VLOOKUP(B1055,辅助信息!E:K,7,FALSE)</f>
        <v>JWDDCD2024102400111</v>
      </c>
      <c r="E1055" s="28" t="str">
        <f>VLOOKUP(F1055,辅助信息!A:B,2,FALSE)</f>
        <v>螺纹钢</v>
      </c>
      <c r="F1055" s="28" t="s">
        <v>28</v>
      </c>
      <c r="G1055" s="24">
        <v>20</v>
      </c>
      <c r="H1055" s="24" t="str">
        <f>_xlfn.XLOOKUP(C1055&amp;F1055&amp;I1055&amp;J1055,'[1]2025年已发货'!$F:$F&amp;'[1]2025年已发货'!$C:$C&amp;'[1]2025年已发货'!$G:$G&amp;'[1]2025年已发货'!$H:$H,'[1]2025年已发货'!$E:$E,"未发货")</f>
        <v>未发货</v>
      </c>
      <c r="I1055" s="28" t="str">
        <f>VLOOKUP(B1055,辅助信息!E:I,3,FALSE)</f>
        <v>（五冶达州国道542项目-二工区黄家湾隧道工段）四川省达州市达川区赵固镇黄家坡</v>
      </c>
      <c r="J1055" s="28" t="str">
        <f>VLOOKUP(B1055,辅助信息!E:I,4,FALSE)</f>
        <v>罗永方</v>
      </c>
      <c r="K1055" s="28">
        <f>VLOOKUP(J1055,辅助信息!H:I,2,FALSE)</f>
        <v>13551450899</v>
      </c>
      <c r="L1055" s="64"/>
      <c r="M1055" s="79">
        <v>45750</v>
      </c>
      <c r="O1055" s="49">
        <f ca="1" t="shared" si="38"/>
        <v>0</v>
      </c>
      <c r="P1055" s="49">
        <f ca="1" t="shared" si="37"/>
        <v>200</v>
      </c>
      <c r="Q1055" s="15" t="str">
        <f>VLOOKUP(B1055,辅助信息!E:M,9,FALSE)</f>
        <v>ZTWM-CDGS-XS-2024-0181-五冶天府-国道542项目（二批次）</v>
      </c>
      <c r="R1055" s="15"/>
    </row>
    <row r="1056" hidden="1" spans="2:18">
      <c r="B1056" s="28" t="s">
        <v>78</v>
      </c>
      <c r="C1056" s="58">
        <v>45746</v>
      </c>
      <c r="D1056" s="28" t="str">
        <f>VLOOKUP(B1056,辅助信息!E:K,7,FALSE)</f>
        <v>JWDDCD2024102400111</v>
      </c>
      <c r="E1056" s="28" t="str">
        <f>VLOOKUP(F1056,辅助信息!A:B,2,FALSE)</f>
        <v>螺纹钢</v>
      </c>
      <c r="F1056" s="28" t="s">
        <v>19</v>
      </c>
      <c r="G1056" s="24">
        <v>6</v>
      </c>
      <c r="H1056" s="24" t="str">
        <f>_xlfn.XLOOKUP(C1056&amp;F1056&amp;I1056&amp;J1056,'[1]2025年已发货'!$F:$F&amp;'[1]2025年已发货'!$C:$C&amp;'[1]2025年已发货'!$G:$G&amp;'[1]2025年已发货'!$H:$H,'[1]2025年已发货'!$E:$E,"未发货")</f>
        <v>未发货</v>
      </c>
      <c r="I1056" s="28" t="str">
        <f>VLOOKUP(B1056,辅助信息!E:I,3,FALSE)</f>
        <v>（五冶达州国道542项目-二工区巴河特大桥工段-4号墩）达州市达川区桥湾镇陈余村</v>
      </c>
      <c r="J1056" s="28" t="str">
        <f>VLOOKUP(B1056,辅助信息!E:I,4,FALSE)</f>
        <v>谭福中</v>
      </c>
      <c r="K1056" s="28">
        <f>VLOOKUP(J1056,辅助信息!H:I,2,FALSE)</f>
        <v>15828538619</v>
      </c>
      <c r="L1056" s="31" t="str">
        <f>VLOOKUP(B1056,辅助信息!E:J,6,FALSE)</f>
        <v>五冶建设送货单,4份材质书,送货车型9.6米,装货前联系收货人核实到场规格,没提前告知进场规格现场不给予接收</v>
      </c>
      <c r="M1056" s="79">
        <v>45747</v>
      </c>
      <c r="O1056" s="49">
        <f ca="1" t="shared" si="38"/>
        <v>0</v>
      </c>
      <c r="P1056" s="49">
        <f ca="1" t="shared" si="37"/>
        <v>203</v>
      </c>
      <c r="Q1056" s="15" t="str">
        <f>VLOOKUP(B1056,辅助信息!E:M,9,FALSE)</f>
        <v>ZTWM-CDGS-XS-2024-0181-五冶天府-国道542项目（二批次）</v>
      </c>
      <c r="R1056" s="15"/>
    </row>
    <row r="1057" hidden="1" spans="2:18">
      <c r="B1057" s="28" t="s">
        <v>78</v>
      </c>
      <c r="C1057" s="58">
        <v>45746</v>
      </c>
      <c r="D1057" s="28" t="str">
        <f>VLOOKUP(B1057,辅助信息!E:K,7,FALSE)</f>
        <v>JWDDCD2024102400111</v>
      </c>
      <c r="E1057" s="28" t="str">
        <f>VLOOKUP(F1057,辅助信息!A:B,2,FALSE)</f>
        <v>螺纹钢</v>
      </c>
      <c r="F1057" s="28" t="s">
        <v>33</v>
      </c>
      <c r="G1057" s="24">
        <v>26</v>
      </c>
      <c r="H1057" s="24" t="str">
        <f>_xlfn.XLOOKUP(C1057&amp;F1057&amp;I1057&amp;J1057,'[1]2025年已发货'!$F:$F&amp;'[1]2025年已发货'!$C:$C&amp;'[1]2025年已发货'!$G:$G&amp;'[1]2025年已发货'!$H:$H,'[1]2025年已发货'!$E:$E,"未发货")</f>
        <v>未发货</v>
      </c>
      <c r="I1057" s="28" t="str">
        <f>VLOOKUP(B1057,辅助信息!E:I,3,FALSE)</f>
        <v>（五冶达州国道542项目-二工区巴河特大桥工段-4号墩）达州市达川区桥湾镇陈余村</v>
      </c>
      <c r="J1057" s="28" t="str">
        <f>VLOOKUP(B1057,辅助信息!E:I,4,FALSE)</f>
        <v>谭福中</v>
      </c>
      <c r="K1057" s="28">
        <f>VLOOKUP(J1057,辅助信息!H:I,2,FALSE)</f>
        <v>15828538619</v>
      </c>
      <c r="L1057" s="66"/>
      <c r="M1057" s="79">
        <v>45747</v>
      </c>
      <c r="O1057" s="49">
        <f ca="1" t="shared" si="38"/>
        <v>0</v>
      </c>
      <c r="P1057" s="49">
        <f ca="1" t="shared" si="37"/>
        <v>203</v>
      </c>
      <c r="Q1057" s="15" t="str">
        <f>VLOOKUP(B1057,辅助信息!E:M,9,FALSE)</f>
        <v>ZTWM-CDGS-XS-2024-0181-五冶天府-国道542项目（二批次）</v>
      </c>
      <c r="R1057" s="15"/>
    </row>
    <row r="1058" hidden="1" spans="2:18">
      <c r="B1058" s="28" t="s">
        <v>78</v>
      </c>
      <c r="C1058" s="58">
        <v>45746</v>
      </c>
      <c r="D1058" s="28" t="str">
        <f>VLOOKUP(B1058,辅助信息!E:K,7,FALSE)</f>
        <v>JWDDCD2024102400111</v>
      </c>
      <c r="E1058" s="28" t="str">
        <f>VLOOKUP(F1058,辅助信息!A:B,2,FALSE)</f>
        <v>螺纹钢</v>
      </c>
      <c r="F1058" s="28" t="s">
        <v>65</v>
      </c>
      <c r="G1058" s="24">
        <v>3</v>
      </c>
      <c r="H1058" s="24" t="str">
        <f>_xlfn.XLOOKUP(C1058&amp;F1058&amp;I1058&amp;J1058,'[1]2025年已发货'!$F:$F&amp;'[1]2025年已发货'!$C:$C&amp;'[1]2025年已发货'!$G:$G&amp;'[1]2025年已发货'!$H:$H,'[1]2025年已发货'!$E:$E,"未发货")</f>
        <v>未发货</v>
      </c>
      <c r="I1058" s="28" t="str">
        <f>VLOOKUP(B1058,辅助信息!E:I,3,FALSE)</f>
        <v>（五冶达州国道542项目-二工区巴河特大桥工段-4号墩）达州市达川区桥湾镇陈余村</v>
      </c>
      <c r="J1058" s="28" t="str">
        <f>VLOOKUP(B1058,辅助信息!E:I,4,FALSE)</f>
        <v>谭福中</v>
      </c>
      <c r="K1058" s="28">
        <f>VLOOKUP(J1058,辅助信息!H:I,2,FALSE)</f>
        <v>15828538619</v>
      </c>
      <c r="L1058" s="64"/>
      <c r="M1058" s="79">
        <v>45747</v>
      </c>
      <c r="O1058" s="49">
        <f ca="1" t="shared" si="38"/>
        <v>0</v>
      </c>
      <c r="P1058" s="49">
        <f ca="1" t="shared" si="37"/>
        <v>203</v>
      </c>
      <c r="Q1058" s="15" t="str">
        <f>VLOOKUP(B1058,辅助信息!E:M,9,FALSE)</f>
        <v>ZTWM-CDGS-XS-2024-0181-五冶天府-国道542项目（二批次）</v>
      </c>
      <c r="R1058" s="15"/>
    </row>
    <row r="1059" hidden="1" spans="2:18">
      <c r="B1059" s="28" t="s">
        <v>54</v>
      </c>
      <c r="C1059" s="58">
        <v>45746</v>
      </c>
      <c r="D1059" s="28" t="str">
        <f>VLOOKUP(B1059,辅助信息!E:K,7,FALSE)</f>
        <v>JWDDCD2024102400111</v>
      </c>
      <c r="E1059" s="28" t="str">
        <f>VLOOKUP(F1059,辅助信息!A:B,2,FALSE)</f>
        <v>螺纹钢</v>
      </c>
      <c r="F1059" s="28" t="s">
        <v>27</v>
      </c>
      <c r="G1059" s="24">
        <v>8</v>
      </c>
      <c r="H1059" s="24" t="str">
        <f>_xlfn.XLOOKUP(C1059&amp;F1059&amp;I1059&amp;J1059,'[1]2025年已发货'!$F:$F&amp;'[1]2025年已发货'!$C:$C&amp;'[1]2025年已发货'!$G:$G&amp;'[1]2025年已发货'!$H:$H,'[1]2025年已发货'!$E:$E,"未发货")</f>
        <v>未发货</v>
      </c>
      <c r="I1059" s="28" t="str">
        <f>VLOOKUP(B1059,辅助信息!E:I,3,FALSE)</f>
        <v>（五冶达州国道542项目-二工区巴河特大桥工段-5号墩）四川省达州市达川区石梯镇固家村村民委员会</v>
      </c>
      <c r="J1059" s="28" t="str">
        <f>VLOOKUP(B1059,辅助信息!E:I,4,FALSE)</f>
        <v>谭福中</v>
      </c>
      <c r="K1059" s="28">
        <f>VLOOKUP(J1059,辅助信息!H:I,2,FALSE)</f>
        <v>15828538619</v>
      </c>
      <c r="L1059" s="31" t="str">
        <f>VLOOKUP(B1059,辅助信息!E:J,6,FALSE)</f>
        <v>五冶建设送货单,4份材质书,送货车型13米,装货前联系收货人核实到场规格,没提前告知进场规格现场不给予接收</v>
      </c>
      <c r="M1059" s="79">
        <v>45747</v>
      </c>
      <c r="O1059" s="49">
        <f ca="1" t="shared" si="38"/>
        <v>0</v>
      </c>
      <c r="P1059" s="49">
        <f ca="1" t="shared" si="37"/>
        <v>203</v>
      </c>
      <c r="Q1059" s="15" t="str">
        <f>VLOOKUP(B1059,辅助信息!E:M,9,FALSE)</f>
        <v>ZTWM-CDGS-XS-2024-0181-五冶天府-国道542项目（二批次）</v>
      </c>
      <c r="R1059" s="15"/>
    </row>
    <row r="1060" hidden="1" spans="2:18">
      <c r="B1060" s="28" t="s">
        <v>54</v>
      </c>
      <c r="C1060" s="58">
        <v>45746</v>
      </c>
      <c r="D1060" s="28" t="str">
        <f>VLOOKUP(B1060,辅助信息!E:K,7,FALSE)</f>
        <v>JWDDCD2024102400111</v>
      </c>
      <c r="E1060" s="28" t="str">
        <f>VLOOKUP(F1060,辅助信息!A:B,2,FALSE)</f>
        <v>螺纹钢</v>
      </c>
      <c r="F1060" s="28" t="s">
        <v>19</v>
      </c>
      <c r="G1060" s="24">
        <v>8</v>
      </c>
      <c r="H1060" s="24" t="str">
        <f>_xlfn.XLOOKUP(C1060&amp;F1060&amp;I1060&amp;J1060,'[1]2025年已发货'!$F:$F&amp;'[1]2025年已发货'!$C:$C&amp;'[1]2025年已发货'!$G:$G&amp;'[1]2025年已发货'!$H:$H,'[1]2025年已发货'!$E:$E,"未发货")</f>
        <v>未发货</v>
      </c>
      <c r="I1060" s="28" t="str">
        <f>VLOOKUP(B1060,辅助信息!E:I,3,FALSE)</f>
        <v>（五冶达州国道542项目-二工区巴河特大桥工段-5号墩）四川省达州市达川区石梯镇固家村村民委员会</v>
      </c>
      <c r="J1060" s="28" t="str">
        <f>VLOOKUP(B1060,辅助信息!E:I,4,FALSE)</f>
        <v>谭福中</v>
      </c>
      <c r="K1060" s="28">
        <f>VLOOKUP(J1060,辅助信息!H:I,2,FALSE)</f>
        <v>15828538619</v>
      </c>
      <c r="L1060" s="66"/>
      <c r="M1060" s="79">
        <v>45747</v>
      </c>
      <c r="O1060" s="49">
        <f ca="1" t="shared" si="38"/>
        <v>0</v>
      </c>
      <c r="P1060" s="49">
        <f ca="1" t="shared" si="37"/>
        <v>203</v>
      </c>
      <c r="Q1060" s="15" t="str">
        <f>VLOOKUP(B1060,辅助信息!E:M,9,FALSE)</f>
        <v>ZTWM-CDGS-XS-2024-0181-五冶天府-国道542项目（二批次）</v>
      </c>
      <c r="R1060" s="15"/>
    </row>
    <row r="1061" hidden="1" spans="2:18">
      <c r="B1061" s="28" t="s">
        <v>54</v>
      </c>
      <c r="C1061" s="58">
        <v>45746</v>
      </c>
      <c r="D1061" s="28" t="str">
        <f>VLOOKUP(B1061,辅助信息!E:K,7,FALSE)</f>
        <v>JWDDCD2024102400111</v>
      </c>
      <c r="E1061" s="28" t="str">
        <f>VLOOKUP(F1061,辅助信息!A:B,2,FALSE)</f>
        <v>螺纹钢</v>
      </c>
      <c r="F1061" s="28" t="s">
        <v>33</v>
      </c>
      <c r="G1061" s="24">
        <v>20</v>
      </c>
      <c r="H1061" s="24" t="str">
        <f>_xlfn.XLOOKUP(C1061&amp;F1061&amp;I1061&amp;J1061,'[1]2025年已发货'!$F:$F&amp;'[1]2025年已发货'!$C:$C&amp;'[1]2025年已发货'!$G:$G&amp;'[1]2025年已发货'!$H:$H,'[1]2025年已发货'!$E:$E,"未发货")</f>
        <v>未发货</v>
      </c>
      <c r="I1061" s="28" t="str">
        <f>VLOOKUP(B1061,辅助信息!E:I,3,FALSE)</f>
        <v>（五冶达州国道542项目-二工区巴河特大桥工段-5号墩）四川省达州市达川区石梯镇固家村村民委员会</v>
      </c>
      <c r="J1061" s="28" t="str">
        <f>VLOOKUP(B1061,辅助信息!E:I,4,FALSE)</f>
        <v>谭福中</v>
      </c>
      <c r="K1061" s="28">
        <f>VLOOKUP(J1061,辅助信息!H:I,2,FALSE)</f>
        <v>15828538619</v>
      </c>
      <c r="L1061" s="64"/>
      <c r="M1061" s="79">
        <v>45747</v>
      </c>
      <c r="O1061" s="49">
        <f ca="1" t="shared" si="38"/>
        <v>0</v>
      </c>
      <c r="P1061" s="49">
        <f ca="1" t="shared" si="37"/>
        <v>203</v>
      </c>
      <c r="Q1061" s="15" t="str">
        <f>VLOOKUP(B1061,辅助信息!E:M,9,FALSE)</f>
        <v>ZTWM-CDGS-XS-2024-0181-五冶天府-国道542项目（二批次）</v>
      </c>
      <c r="R1061" s="15"/>
    </row>
    <row r="1062" hidden="1" spans="2:18">
      <c r="B1062" s="28" t="s">
        <v>89</v>
      </c>
      <c r="C1062" s="58">
        <v>45746</v>
      </c>
      <c r="D1062" s="28" t="str">
        <f>VLOOKUP(B1062,辅助信息!E:K,7,FALSE)</f>
        <v>JWDDCD2025051000019</v>
      </c>
      <c r="E1062" s="28" t="str">
        <f>VLOOKUP(F1062,辅助信息!A:B,2,FALSE)</f>
        <v>螺纹钢</v>
      </c>
      <c r="F1062" s="28" t="s">
        <v>32</v>
      </c>
      <c r="G1062" s="24">
        <v>60</v>
      </c>
      <c r="H1062" s="24">
        <f>_xlfn.XLOOKUP(C1062&amp;F1062&amp;I1062&amp;J1062,'[1]2025年已发货'!$F:$F&amp;'[1]2025年已发货'!$C:$C&amp;'[1]2025年已发货'!$G:$G&amp;'[1]2025年已发货'!$H:$H,'[1]2025年已发货'!$E:$E,"未发货")</f>
        <v>60</v>
      </c>
      <c r="I1062" s="28" t="str">
        <f>VLOOKUP(B1062,辅助信息!E:I,3,FALSE)</f>
        <v>(五冶钢构医学科学产业园建设项目房建三部-排洪渠)四川省南充市顺庆区搬罾街道学府大道二段</v>
      </c>
      <c r="J1062" s="28" t="str">
        <f>VLOOKUP(B1062,辅助信息!E:I,4,FALSE)</f>
        <v>郑林</v>
      </c>
      <c r="K1062" s="28">
        <f>VLOOKUP(J1062,辅助信息!H:I,2,FALSE)</f>
        <v>18349955455</v>
      </c>
      <c r="L1062" s="31" t="str">
        <f>VLOOKUP(B1062,辅助信息!E:J,6,FALSE)</f>
        <v>送货单：送货单位：南充思临新材料科技有限公司,收货单位：五冶集团川北(南充)建设有限公司,项目名称：南充医学科学产业园,送货车型13米,装货前联系收货人核实到场规格</v>
      </c>
      <c r="M1062" s="79">
        <v>45747</v>
      </c>
      <c r="O1062" s="49">
        <f ca="1" t="shared" si="38"/>
        <v>0</v>
      </c>
      <c r="P1062" s="49">
        <f ca="1" t="shared" si="37"/>
        <v>203</v>
      </c>
      <c r="Q1062" s="15" t="str">
        <f>VLOOKUP(B1062,辅助信息!E:M,9,FALSE)</f>
        <v>ZTWM-CDGS-XS-2024-0248-五冶钢构-南充市医学院项目</v>
      </c>
      <c r="R1062" s="15"/>
    </row>
    <row r="1063" hidden="1" spans="2:18">
      <c r="B1063" s="28" t="s">
        <v>89</v>
      </c>
      <c r="C1063" s="58">
        <v>45746</v>
      </c>
      <c r="D1063" s="28" t="str">
        <f>VLOOKUP(B1063,辅助信息!E:K,7,FALSE)</f>
        <v>JWDDCD2025051000019</v>
      </c>
      <c r="E1063" s="28" t="str">
        <f>VLOOKUP(F1063,辅助信息!A:B,2,FALSE)</f>
        <v>螺纹钢</v>
      </c>
      <c r="F1063" s="28" t="s">
        <v>18</v>
      </c>
      <c r="G1063" s="24">
        <v>70</v>
      </c>
      <c r="H1063" s="24">
        <f>_xlfn.XLOOKUP(C1063&amp;F1063&amp;I1063&amp;J1063,'[1]2025年已发货'!$F:$F&amp;'[1]2025年已发货'!$C:$C&amp;'[1]2025年已发货'!$G:$G&amp;'[1]2025年已发货'!$H:$H,'[1]2025年已发货'!$E:$E,"未发货")</f>
        <v>70</v>
      </c>
      <c r="I1063" s="28" t="str">
        <f>VLOOKUP(B1063,辅助信息!E:I,3,FALSE)</f>
        <v>(五冶钢构医学科学产业园建设项目房建三部-排洪渠)四川省南充市顺庆区搬罾街道学府大道二段</v>
      </c>
      <c r="J1063" s="28" t="str">
        <f>VLOOKUP(B1063,辅助信息!E:I,4,FALSE)</f>
        <v>郑林</v>
      </c>
      <c r="K1063" s="28">
        <f>VLOOKUP(J1063,辅助信息!H:I,2,FALSE)</f>
        <v>18349955455</v>
      </c>
      <c r="L1063" s="66"/>
      <c r="M1063" s="79">
        <v>45747</v>
      </c>
      <c r="O1063" s="49">
        <f ca="1" t="shared" si="38"/>
        <v>0</v>
      </c>
      <c r="P1063" s="49">
        <f ca="1" t="shared" si="37"/>
        <v>203</v>
      </c>
      <c r="Q1063" s="15" t="str">
        <f>VLOOKUP(B1063,辅助信息!E:M,9,FALSE)</f>
        <v>ZTWM-CDGS-XS-2024-0248-五冶钢构-南充市医学院项目</v>
      </c>
      <c r="R1063" s="15"/>
    </row>
    <row r="1064" hidden="1" spans="2:18">
      <c r="B1064" s="28" t="s">
        <v>89</v>
      </c>
      <c r="C1064" s="58">
        <v>45746</v>
      </c>
      <c r="D1064" s="28" t="str">
        <f>VLOOKUP(B1064,辅助信息!E:K,7,FALSE)</f>
        <v>JWDDCD2025051000019</v>
      </c>
      <c r="E1064" s="28" t="str">
        <f>VLOOKUP(F1064,辅助信息!A:B,2,FALSE)</f>
        <v>螺纹钢</v>
      </c>
      <c r="F1064" s="28" t="s">
        <v>90</v>
      </c>
      <c r="G1064" s="24">
        <v>50</v>
      </c>
      <c r="H1064" s="24">
        <f>_xlfn.XLOOKUP(C1064&amp;F1064&amp;I1064&amp;J1064,'[1]2025年已发货'!$F:$F&amp;'[1]2025年已发货'!$C:$C&amp;'[1]2025年已发货'!$G:$G&amp;'[1]2025年已发货'!$H:$H,'[1]2025年已发货'!$E:$E,"未发货")</f>
        <v>45</v>
      </c>
      <c r="I1064" s="28" t="str">
        <f>VLOOKUP(B1064,辅助信息!E:I,3,FALSE)</f>
        <v>(五冶钢构医学科学产业园建设项目房建三部-排洪渠)四川省南充市顺庆区搬罾街道学府大道二段</v>
      </c>
      <c r="J1064" s="28" t="str">
        <f>VLOOKUP(B1064,辅助信息!E:I,4,FALSE)</f>
        <v>郑林</v>
      </c>
      <c r="K1064" s="28">
        <f>VLOOKUP(J1064,辅助信息!H:I,2,FALSE)</f>
        <v>18349955455</v>
      </c>
      <c r="L1064" s="66"/>
      <c r="M1064" s="79">
        <v>45747</v>
      </c>
      <c r="O1064" s="49">
        <f ca="1" t="shared" si="38"/>
        <v>0</v>
      </c>
      <c r="P1064" s="49">
        <f ca="1" t="shared" si="37"/>
        <v>203</v>
      </c>
      <c r="Q1064" s="15" t="str">
        <f>VLOOKUP(B1064,辅助信息!E:M,9,FALSE)</f>
        <v>ZTWM-CDGS-XS-2024-0248-五冶钢构-南充市医学院项目</v>
      </c>
      <c r="R1064" s="15"/>
    </row>
    <row r="1065" hidden="1" spans="2:18">
      <c r="B1065" s="28" t="s">
        <v>89</v>
      </c>
      <c r="C1065" s="58">
        <v>45746</v>
      </c>
      <c r="D1065" s="28" t="str">
        <f>VLOOKUP(B1065,辅助信息!E:K,7,FALSE)</f>
        <v>JWDDCD2025051000019</v>
      </c>
      <c r="E1065" s="28" t="str">
        <f>VLOOKUP(F1065,辅助信息!A:B,2,FALSE)</f>
        <v>螺纹钢</v>
      </c>
      <c r="F1065" s="28" t="s">
        <v>91</v>
      </c>
      <c r="G1065" s="24">
        <v>275</v>
      </c>
      <c r="H1065" s="24">
        <f>_xlfn.XLOOKUP(C1065&amp;F1065&amp;I1065&amp;J1065,'[1]2025年已发货'!$F:$F&amp;'[1]2025年已发货'!$C:$C&amp;'[1]2025年已发货'!$G:$G&amp;'[1]2025年已发货'!$H:$H,'[1]2025年已发货'!$E:$E,"未发货")</f>
        <v>175</v>
      </c>
      <c r="I1065" s="28" t="str">
        <f>VLOOKUP(B1065,辅助信息!E:I,3,FALSE)</f>
        <v>(五冶钢构医学科学产业园建设项目房建三部-排洪渠)四川省南充市顺庆区搬罾街道学府大道二段</v>
      </c>
      <c r="J1065" s="28" t="str">
        <f>VLOOKUP(B1065,辅助信息!E:I,4,FALSE)</f>
        <v>郑林</v>
      </c>
      <c r="K1065" s="28">
        <f>VLOOKUP(J1065,辅助信息!H:I,2,FALSE)</f>
        <v>18349955455</v>
      </c>
      <c r="L1065" s="64"/>
      <c r="M1065" s="79">
        <v>45747</v>
      </c>
      <c r="O1065" s="49">
        <f ca="1" t="shared" si="38"/>
        <v>0</v>
      </c>
      <c r="P1065" s="49">
        <f ca="1" t="shared" si="37"/>
        <v>203</v>
      </c>
      <c r="Q1065" s="15" t="str">
        <f>VLOOKUP(B1065,辅助信息!E:M,9,FALSE)</f>
        <v>ZTWM-CDGS-XS-2024-0248-五冶钢构-南充市医学院项目</v>
      </c>
      <c r="R1065" s="15"/>
    </row>
    <row r="1066" hidden="1" spans="2:18">
      <c r="B1066" s="28" t="s">
        <v>127</v>
      </c>
      <c r="C1066" s="58">
        <v>45746</v>
      </c>
      <c r="D1066" s="28" t="str">
        <f>VLOOKUP(B1066,辅助信息!E:K,7,FALSE)</f>
        <v>JWDDCD2025051000019</v>
      </c>
      <c r="E1066" s="28" t="str">
        <f>VLOOKUP(F1066,辅助信息!A:B,2,FALSE)</f>
        <v>盘螺</v>
      </c>
      <c r="F1066" s="28" t="s">
        <v>49</v>
      </c>
      <c r="G1066" s="24">
        <v>4</v>
      </c>
      <c r="H1066" s="24">
        <f>_xlfn.XLOOKUP(C1066&amp;F1066&amp;I1066&amp;J1066,'[1]2025年已发货'!$F:$F&amp;'[1]2025年已发货'!$C:$C&amp;'[1]2025年已发货'!$G:$G&amp;'[1]2025年已发货'!$H:$H,'[1]2025年已发货'!$E:$E,"未发货")</f>
        <v>5</v>
      </c>
      <c r="I1066" s="28" t="str">
        <f>VLOOKUP(B1066,辅助信息!E:I,3,FALSE)</f>
        <v>(五冶钢构医学科学产业园建设项目房建三部-管网总坪)四川省南充市顺庆区搬罾街道学府大道二段</v>
      </c>
      <c r="J1066" s="28" t="str">
        <f>VLOOKUP(B1066,辅助信息!E:I,4,FALSE)</f>
        <v>郑林</v>
      </c>
      <c r="K1066" s="28">
        <f>VLOOKUP(J1066,辅助信息!H:I,2,FALSE)</f>
        <v>18349955455</v>
      </c>
      <c r="L1066" s="31" t="str">
        <f>VLOOKUP(B1066,辅助信息!E:J,6,FALSE)</f>
        <v>送货单：送货单位：南充思临新材料科技有限公司,收货单位：五冶集团川北(南充)建设有限公司,项目名称：南充医学科学产业园,送货车型13米,装货前联系收货人核实到场规格</v>
      </c>
      <c r="M1066" s="79">
        <v>45747</v>
      </c>
      <c r="O1066" s="49">
        <f ca="1" t="shared" si="38"/>
        <v>0</v>
      </c>
      <c r="P1066" s="49">
        <f ca="1" t="shared" si="37"/>
        <v>203</v>
      </c>
      <c r="Q1066" s="15" t="str">
        <f>VLOOKUP(B1066,辅助信息!E:M,9,FALSE)</f>
        <v>ZTWM-CDGS-XS-2024-0248-五冶钢构-南充市医学院项目</v>
      </c>
      <c r="R1066" s="15"/>
    </row>
    <row r="1067" hidden="1" spans="2:18">
      <c r="B1067" s="28" t="s">
        <v>127</v>
      </c>
      <c r="C1067" s="58">
        <v>45746</v>
      </c>
      <c r="D1067" s="28" t="str">
        <f>VLOOKUP(B1067,辅助信息!E:K,7,FALSE)</f>
        <v>JWDDCD2025051000019</v>
      </c>
      <c r="E1067" s="28" t="str">
        <f>VLOOKUP(F1067,辅助信息!A:B,2,FALSE)</f>
        <v>螺纹钢</v>
      </c>
      <c r="F1067" s="28" t="s">
        <v>27</v>
      </c>
      <c r="G1067" s="24">
        <v>13</v>
      </c>
      <c r="H1067" s="24">
        <f>_xlfn.XLOOKUP(C1067&amp;F1067&amp;I1067&amp;J1067,'[1]2025年已发货'!$F:$F&amp;'[1]2025年已发货'!$C:$C&amp;'[1]2025年已发货'!$G:$G&amp;'[1]2025年已发货'!$H:$H,'[1]2025年已发货'!$E:$E,"未发货")</f>
        <v>12</v>
      </c>
      <c r="I1067" s="28" t="str">
        <f>VLOOKUP(B1067,辅助信息!E:I,3,FALSE)</f>
        <v>(五冶钢构医学科学产业园建设项目房建三部-管网总坪)四川省南充市顺庆区搬罾街道学府大道二段</v>
      </c>
      <c r="J1067" s="28" t="str">
        <f>VLOOKUP(B1067,辅助信息!E:I,4,FALSE)</f>
        <v>郑林</v>
      </c>
      <c r="K1067" s="28">
        <f>VLOOKUP(J1067,辅助信息!H:I,2,FALSE)</f>
        <v>18349955455</v>
      </c>
      <c r="L1067" s="66"/>
      <c r="M1067" s="79">
        <v>45747</v>
      </c>
      <c r="O1067" s="49">
        <f ca="1" t="shared" si="38"/>
        <v>0</v>
      </c>
      <c r="P1067" s="49">
        <f ca="1" t="shared" si="37"/>
        <v>203</v>
      </c>
      <c r="Q1067" s="15" t="str">
        <f>VLOOKUP(B1067,辅助信息!E:M,9,FALSE)</f>
        <v>ZTWM-CDGS-XS-2024-0248-五冶钢构-南充市医学院项目</v>
      </c>
      <c r="R1067" s="15"/>
    </row>
    <row r="1068" hidden="1" spans="2:18">
      <c r="B1068" s="28" t="s">
        <v>127</v>
      </c>
      <c r="C1068" s="58">
        <v>45746</v>
      </c>
      <c r="D1068" s="28" t="str">
        <f>VLOOKUP(B1068,辅助信息!E:K,7,FALSE)</f>
        <v>JWDDCD2025051000019</v>
      </c>
      <c r="E1068" s="28" t="str">
        <f>VLOOKUP(F1068,辅助信息!A:B,2,FALSE)</f>
        <v>螺纹钢</v>
      </c>
      <c r="F1068" s="28" t="s">
        <v>19</v>
      </c>
      <c r="G1068" s="24">
        <v>18</v>
      </c>
      <c r="H1068" s="24">
        <f>_xlfn.XLOOKUP(C1068&amp;F1068&amp;I1068&amp;J1068,'[1]2025年已发货'!$F:$F&amp;'[1]2025年已发货'!$C:$C&amp;'[1]2025年已发货'!$G:$G&amp;'[1]2025年已发货'!$H:$H,'[1]2025年已发货'!$E:$E,"未发货")</f>
        <v>18</v>
      </c>
      <c r="I1068" s="28" t="str">
        <f>VLOOKUP(B1068,辅助信息!E:I,3,FALSE)</f>
        <v>(五冶钢构医学科学产业园建设项目房建三部-管网总坪)四川省南充市顺庆区搬罾街道学府大道二段</v>
      </c>
      <c r="J1068" s="28" t="str">
        <f>VLOOKUP(B1068,辅助信息!E:I,4,FALSE)</f>
        <v>郑林</v>
      </c>
      <c r="K1068" s="28">
        <f>VLOOKUP(J1068,辅助信息!H:I,2,FALSE)</f>
        <v>18349955455</v>
      </c>
      <c r="L1068" s="64"/>
      <c r="M1068" s="79">
        <v>45747</v>
      </c>
      <c r="O1068" s="49">
        <f ca="1" t="shared" si="38"/>
        <v>0</v>
      </c>
      <c r="P1068" s="49">
        <f ca="1" t="shared" si="37"/>
        <v>203</v>
      </c>
      <c r="Q1068" s="15" t="str">
        <f>VLOOKUP(B1068,辅助信息!E:M,9,FALSE)</f>
        <v>ZTWM-CDGS-XS-2024-0248-五冶钢构-南充市医学院项目</v>
      </c>
      <c r="R1068" s="15"/>
    </row>
    <row r="1069" hidden="1" spans="2:18">
      <c r="B1069" s="28" t="s">
        <v>69</v>
      </c>
      <c r="C1069" s="58">
        <v>45766</v>
      </c>
      <c r="D1069" s="28" t="str">
        <f>VLOOKUP(B1069,辅助信息!E:K,7,FALSE)</f>
        <v>JWDDCD2025052800131</v>
      </c>
      <c r="E1069" s="28" t="str">
        <f>VLOOKUP(F1069,辅助信息!A:B,2,FALSE)</f>
        <v>螺纹钢</v>
      </c>
      <c r="F1069" s="28" t="s">
        <v>45</v>
      </c>
      <c r="G1069" s="24">
        <v>3</v>
      </c>
      <c r="H1069" s="24">
        <f>_xlfn.XLOOKUP(C1069&amp;F1069&amp;I1069&amp;J1069,'[1]2025年已发货'!$F:$F&amp;'[1]2025年已发货'!$C:$C&amp;'[1]2025年已发货'!$G:$G&amp;'[1]2025年已发货'!$H:$H,'[1]2025年已发货'!$E:$E,"未发货")</f>
        <v>3</v>
      </c>
      <c r="I1069" s="28" t="str">
        <f>VLOOKUP(B1069,辅助信息!E:I,3,FALSE)</f>
        <v>（商投建工达州中医药科技园-4工区-2号楼）达州市通川区达州中医药职业学院犀牛大道北段</v>
      </c>
      <c r="J1069" s="28" t="str">
        <f>VLOOKUP(B1069,辅助信息!E:I,4,FALSE)</f>
        <v>张扬</v>
      </c>
      <c r="K1069" s="28">
        <f>VLOOKUP(J1069,辅助信息!H:I,2,FALSE)</f>
        <v>18381904567</v>
      </c>
      <c r="L1069" s="94" t="str">
        <f>VLOOKUP(B1069,辅助信息!E:J,6,FALSE)</f>
        <v>控制炉批号！多了现场不收！,优先安排达钢,提前联系到场规格及数量</v>
      </c>
      <c r="M1069" s="79">
        <v>45768</v>
      </c>
      <c r="O1069" s="49">
        <f ca="1" t="shared" si="38"/>
        <v>0</v>
      </c>
      <c r="P1069" s="49">
        <f ca="1" t="shared" si="37"/>
        <v>182</v>
      </c>
      <c r="Q1069" s="15" t="str">
        <f>VLOOKUP(B1069,辅助信息!E:M,9,FALSE)</f>
        <v>ZTWM-CDGS-XS-2024-0134-商投建工达州中医药科技成果示范园项目</v>
      </c>
      <c r="R1069" s="15" t="str">
        <f>_xlfn._xlws.FILTER(辅助信息!D:D,辅助信息!E:E=B1069)</f>
        <v>商投建工达州中医药科技园</v>
      </c>
    </row>
    <row r="1070" hidden="1" spans="2:18">
      <c r="B1070" s="28" t="s">
        <v>69</v>
      </c>
      <c r="C1070" s="58">
        <v>45766</v>
      </c>
      <c r="D1070" s="28" t="str">
        <f>VLOOKUP(B1070,辅助信息!E:K,7,FALSE)</f>
        <v>JWDDCD2025052800131</v>
      </c>
      <c r="E1070" s="28" t="str">
        <f>VLOOKUP(F1070,辅助信息!A:B,2,FALSE)</f>
        <v>螺纹钢</v>
      </c>
      <c r="F1070" s="28" t="s">
        <v>21</v>
      </c>
      <c r="G1070" s="24">
        <v>12</v>
      </c>
      <c r="H1070" s="24">
        <f>_xlfn.XLOOKUP(C1070&amp;F1070&amp;I1070&amp;J1070,'[1]2025年已发货'!$F:$F&amp;'[1]2025年已发货'!$C:$C&amp;'[1]2025年已发货'!$G:$G&amp;'[1]2025年已发货'!$H:$H,'[1]2025年已发货'!$E:$E,"未发货")</f>
        <v>12</v>
      </c>
      <c r="I1070" s="28" t="str">
        <f>VLOOKUP(B1070,辅助信息!E:I,3,FALSE)</f>
        <v>（商投建工达州中医药科技园-4工区-2号楼）达州市通川区达州中医药职业学院犀牛大道北段</v>
      </c>
      <c r="J1070" s="28" t="str">
        <f>VLOOKUP(B1070,辅助信息!E:I,4,FALSE)</f>
        <v>张扬</v>
      </c>
      <c r="K1070" s="28">
        <f>VLOOKUP(J1070,辅助信息!H:I,2,FALSE)</f>
        <v>18381904567</v>
      </c>
      <c r="L1070" s="94" t="str">
        <f>VLOOKUP(B1070,辅助信息!E:J,6,FALSE)</f>
        <v>控制炉批号！多了现场不收！,优先安排达钢,提前联系到场规格及数量</v>
      </c>
      <c r="M1070" s="79">
        <v>45768</v>
      </c>
      <c r="O1070" s="49">
        <f ca="1" t="shared" si="38"/>
        <v>0</v>
      </c>
      <c r="P1070" s="49">
        <f ca="1" t="shared" si="37"/>
        <v>182</v>
      </c>
      <c r="Q1070" s="15" t="str">
        <f>VLOOKUP(B1070,辅助信息!E:M,9,FALSE)</f>
        <v>ZTWM-CDGS-XS-2024-0134-商投建工达州中医药科技成果示范园项目</v>
      </c>
      <c r="R1070" s="15" t="str">
        <f>_xlfn._xlws.FILTER(辅助信息!D:D,辅助信息!E:E=B1070)</f>
        <v>商投建工达州中医药科技园</v>
      </c>
    </row>
    <row r="1071" hidden="1" spans="2:18">
      <c r="B1071" s="28" t="s">
        <v>69</v>
      </c>
      <c r="C1071" s="58">
        <v>45766</v>
      </c>
      <c r="D1071" s="28" t="str">
        <f>VLOOKUP(B1071,辅助信息!E:K,7,FALSE)</f>
        <v>JWDDCD2025052800131</v>
      </c>
      <c r="E1071" s="28" t="str">
        <f>VLOOKUP(F1071,辅助信息!A:B,2,FALSE)</f>
        <v>螺纹钢</v>
      </c>
      <c r="F1071" s="28" t="s">
        <v>58</v>
      </c>
      <c r="G1071" s="24">
        <v>9</v>
      </c>
      <c r="H1071" s="24">
        <f>_xlfn.XLOOKUP(C1071&amp;F1071&amp;I1071&amp;J1071,'[1]2025年已发货'!$F:$F&amp;'[1]2025年已发货'!$C:$C&amp;'[1]2025年已发货'!$G:$G&amp;'[1]2025年已发货'!$H:$H,'[1]2025年已发货'!$E:$E,"未发货")</f>
        <v>9</v>
      </c>
      <c r="I1071" s="28" t="str">
        <f>VLOOKUP(B1071,辅助信息!E:I,3,FALSE)</f>
        <v>（商投建工达州中医药科技园-4工区-2号楼）达州市通川区达州中医药职业学院犀牛大道北段</v>
      </c>
      <c r="J1071" s="28" t="str">
        <f>VLOOKUP(B1071,辅助信息!E:I,4,FALSE)</f>
        <v>张扬</v>
      </c>
      <c r="K1071" s="28">
        <f>VLOOKUP(J1071,辅助信息!H:I,2,FALSE)</f>
        <v>18381904567</v>
      </c>
      <c r="L1071" s="94" t="str">
        <f>VLOOKUP(B1071,辅助信息!E:J,6,FALSE)</f>
        <v>控制炉批号！多了现场不收！,优先安排达钢,提前联系到场规格及数量</v>
      </c>
      <c r="M1071" s="79">
        <v>45768</v>
      </c>
      <c r="O1071" s="49">
        <f ca="1" t="shared" si="38"/>
        <v>0</v>
      </c>
      <c r="P1071" s="49">
        <f ca="1" t="shared" si="37"/>
        <v>182</v>
      </c>
      <c r="Q1071" s="15" t="str">
        <f>VLOOKUP(B1071,辅助信息!E:M,9,FALSE)</f>
        <v>ZTWM-CDGS-XS-2024-0134-商投建工达州中医药科技成果示范园项目</v>
      </c>
      <c r="R1071" s="15" t="str">
        <f>_xlfn._xlws.FILTER(辅助信息!D:D,辅助信息!E:E=B1071)</f>
        <v>商投建工达州中医药科技园</v>
      </c>
    </row>
    <row r="1072" hidden="1" spans="2:18">
      <c r="B1072" s="28" t="s">
        <v>69</v>
      </c>
      <c r="C1072" s="58">
        <v>45766</v>
      </c>
      <c r="D1072" s="28" t="str">
        <f>VLOOKUP(B1072,辅助信息!E:K,7,FALSE)</f>
        <v>JWDDCD2025052800131</v>
      </c>
      <c r="E1072" s="28" t="str">
        <f>VLOOKUP(F1072,辅助信息!A:B,2,FALSE)</f>
        <v>螺纹钢</v>
      </c>
      <c r="F1072" s="28" t="s">
        <v>46</v>
      </c>
      <c r="G1072" s="24">
        <v>9</v>
      </c>
      <c r="H1072" s="24">
        <f>_xlfn.XLOOKUP(C1072&amp;F1072&amp;I1072&amp;J1072,'[1]2025年已发货'!$F:$F&amp;'[1]2025年已发货'!$C:$C&amp;'[1]2025年已发货'!$G:$G&amp;'[1]2025年已发货'!$H:$H,'[1]2025年已发货'!$E:$E,"未发货")</f>
        <v>9</v>
      </c>
      <c r="I1072" s="28" t="str">
        <f>VLOOKUP(B1072,辅助信息!E:I,3,FALSE)</f>
        <v>（商投建工达州中医药科技园-4工区-2号楼）达州市通川区达州中医药职业学院犀牛大道北段</v>
      </c>
      <c r="J1072" s="28" t="str">
        <f>VLOOKUP(B1072,辅助信息!E:I,4,FALSE)</f>
        <v>张扬</v>
      </c>
      <c r="K1072" s="28">
        <f>VLOOKUP(J1072,辅助信息!H:I,2,FALSE)</f>
        <v>18381904567</v>
      </c>
      <c r="L1072" s="94" t="str">
        <f>VLOOKUP(B1072,辅助信息!E:J,6,FALSE)</f>
        <v>控制炉批号！多了现场不收！,优先安排达钢,提前联系到场规格及数量</v>
      </c>
      <c r="M1072" s="79">
        <v>45768</v>
      </c>
      <c r="O1072" s="49">
        <f ca="1" t="shared" si="38"/>
        <v>0</v>
      </c>
      <c r="P1072" s="49">
        <f ca="1" t="shared" si="37"/>
        <v>182</v>
      </c>
      <c r="Q1072" s="15" t="str">
        <f>VLOOKUP(B1072,辅助信息!E:M,9,FALSE)</f>
        <v>ZTWM-CDGS-XS-2024-0134-商投建工达州中医药科技成果示范园项目</v>
      </c>
      <c r="R1072" s="15" t="str">
        <f>_xlfn._xlws.FILTER(辅助信息!D:D,辅助信息!E:E=B1072)</f>
        <v>商投建工达州中医药科技园</v>
      </c>
    </row>
    <row r="1073" hidden="1" spans="1:18">
      <c r="A1073" s="49">
        <f>G1073-H1073</f>
        <v>0</v>
      </c>
      <c r="B1073" s="28" t="s">
        <v>128</v>
      </c>
      <c r="C1073" s="58">
        <v>45767</v>
      </c>
      <c r="D1073" s="28" t="e">
        <f>VLOOKUP(B1073,辅助信息!E:K,7,FALSE)</f>
        <v>#N/A</v>
      </c>
      <c r="E1073" s="28" t="str">
        <f>VLOOKUP(F1073,辅助信息!A:B,2,FALSE)</f>
        <v>盘螺</v>
      </c>
      <c r="F1073" s="28" t="s">
        <v>41</v>
      </c>
      <c r="G1073" s="24">
        <v>5</v>
      </c>
      <c r="H1073" s="24">
        <v>5</v>
      </c>
      <c r="I1073" s="28" t="e">
        <f>VLOOKUP(B1073,辅助信息!E:I,3,FALSE)</f>
        <v>#N/A</v>
      </c>
      <c r="J1073" s="28" t="e">
        <f>VLOOKUP(B1073,辅助信息!E:I,4,FALSE)</f>
        <v>#N/A</v>
      </c>
      <c r="K1073" s="28" t="e">
        <f>VLOOKUP(J1073,辅助信息!H:I,2,FALSE)</f>
        <v>#N/A</v>
      </c>
      <c r="L1073" s="94" t="e">
        <f>VLOOKUP(B1073,辅助信息!E:J,6,FALSE)</f>
        <v>#N/A</v>
      </c>
      <c r="M1073" s="79">
        <v>45768</v>
      </c>
      <c r="O1073" s="49">
        <f ca="1" t="shared" si="38"/>
        <v>0</v>
      </c>
      <c r="P1073" s="49">
        <f ca="1" t="shared" si="37"/>
        <v>182</v>
      </c>
      <c r="Q1073" s="15" t="e">
        <f>VLOOKUP(B1073,辅助信息!E:M,9,FALSE)</f>
        <v>#N/A</v>
      </c>
      <c r="R1073" s="15" vm="1" t="e">
        <f>_xlfn._xlws.FILTER(辅助信息!D:D,辅助信息!E:E=B1073)</f>
        <v>#VALUE!</v>
      </c>
    </row>
    <row r="1074" hidden="1" spans="1:18">
      <c r="A1074" s="49">
        <f>G1074-H1074</f>
        <v>0</v>
      </c>
      <c r="B1074" s="28" t="s">
        <v>128</v>
      </c>
      <c r="C1074" s="58">
        <v>45767</v>
      </c>
      <c r="D1074" s="28" t="e">
        <f>VLOOKUP(B1074,辅助信息!E:K,7,FALSE)</f>
        <v>#N/A</v>
      </c>
      <c r="E1074" s="28" t="str">
        <f>VLOOKUP(F1074,辅助信息!A:B,2,FALSE)</f>
        <v>螺纹钢</v>
      </c>
      <c r="F1074" s="28" t="s">
        <v>30</v>
      </c>
      <c r="G1074" s="24">
        <v>30</v>
      </c>
      <c r="H1074" s="24">
        <v>30</v>
      </c>
      <c r="I1074" s="28" t="e">
        <f>VLOOKUP(B1074,辅助信息!E:I,3,FALSE)</f>
        <v>#N/A</v>
      </c>
      <c r="J1074" s="28" t="e">
        <f>VLOOKUP(B1074,辅助信息!E:I,4,FALSE)</f>
        <v>#N/A</v>
      </c>
      <c r="K1074" s="28" t="e">
        <f>VLOOKUP(J1074,辅助信息!H:I,2,FALSE)</f>
        <v>#N/A</v>
      </c>
      <c r="L1074" s="94" t="e">
        <f>VLOOKUP(B1074,辅助信息!E:J,6,FALSE)</f>
        <v>#N/A</v>
      </c>
      <c r="M1074" s="79">
        <v>45768</v>
      </c>
      <c r="O1074" s="49">
        <f ca="1" t="shared" si="38"/>
        <v>0</v>
      </c>
      <c r="P1074" s="49">
        <f ca="1" t="shared" si="37"/>
        <v>182</v>
      </c>
      <c r="Q1074" s="15" t="e">
        <f>VLOOKUP(B1074,辅助信息!E:M,9,FALSE)</f>
        <v>#N/A</v>
      </c>
      <c r="R1074" s="15" vm="1" t="e">
        <f>_xlfn._xlws.FILTER(辅助信息!D:D,辅助信息!E:E=B1074)</f>
        <v>#VALUE!</v>
      </c>
    </row>
    <row r="1075" hidden="1" spans="2:18">
      <c r="B1075" s="28" t="s">
        <v>64</v>
      </c>
      <c r="C1075" s="58">
        <v>45767</v>
      </c>
      <c r="D1075" s="28" t="str">
        <f>VLOOKUP(B1075,辅助信息!E:K,7,FALSE)</f>
        <v>JWDDCD2024102400111</v>
      </c>
      <c r="E1075" s="28" t="str">
        <f>VLOOKUP(F1075,辅助信息!A:B,2,FALSE)</f>
        <v>螺纹钢</v>
      </c>
      <c r="F1075" s="28" t="s">
        <v>19</v>
      </c>
      <c r="G1075" s="24">
        <v>15</v>
      </c>
      <c r="H1075" s="24" t="str">
        <f>_xlfn.XLOOKUP(C1075&amp;F1075&amp;I1075&amp;J1075,'[1]2025年已发货'!$F:$F&amp;'[1]2025年已发货'!$C:$C&amp;'[1]2025年已发货'!$G:$G&amp;'[1]2025年已发货'!$H:$H,'[1]2025年已发货'!$E:$E,"未发货")</f>
        <v>未发货</v>
      </c>
      <c r="I1075" s="28" t="str">
        <f>VLOOKUP(B1075,辅助信息!E:I,3,FALSE)</f>
        <v>（五冶达州国道542项目-三工区桥梁3工段）四川省达州市达川区赵固镇水文村原村委会下300米</v>
      </c>
      <c r="J1075" s="28" t="str">
        <f>VLOOKUP(B1075,辅助信息!E:I,4,FALSE)</f>
        <v>李代茂</v>
      </c>
      <c r="K1075" s="28">
        <f>VLOOKUP(J1075,辅助信息!H:I,2,FALSE)</f>
        <v>18302833536</v>
      </c>
      <c r="L1075" s="94" t="str">
        <f>VLOOKUP(B1075,辅助信息!E:J,6,FALSE)</f>
        <v>五冶建设送货单,送货车型9.6米,装货前联系收货人核实到场规格,没提前告知进场规格现场不给予接收</v>
      </c>
      <c r="M1075" s="79">
        <v>45768</v>
      </c>
      <c r="O1075" s="49">
        <f ca="1" t="shared" si="38"/>
        <v>0</v>
      </c>
      <c r="P1075" s="49">
        <f ca="1" t="shared" si="37"/>
        <v>182</v>
      </c>
      <c r="Q1075" s="15" t="str">
        <f>VLOOKUP(B1075,辅助信息!E:M,9,FALSE)</f>
        <v>ZTWM-CDGS-XS-2024-0181-五冶天府-国道542项目（二批次）</v>
      </c>
      <c r="R1075" s="15" t="str">
        <f>_xlfn._xlws.FILTER(辅助信息!D:D,辅助信息!E:E=B1075)</f>
        <v>五冶达州国道542项目</v>
      </c>
    </row>
    <row r="1076" hidden="1" spans="2:18">
      <c r="B1076" s="28" t="s">
        <v>64</v>
      </c>
      <c r="C1076" s="58">
        <v>45767</v>
      </c>
      <c r="D1076" s="28" t="str">
        <f>VLOOKUP(B1076,辅助信息!E:K,7,FALSE)</f>
        <v>JWDDCD2024102400111</v>
      </c>
      <c r="E1076" s="28" t="str">
        <f>VLOOKUP(F1076,辅助信息!A:B,2,FALSE)</f>
        <v>螺纹钢</v>
      </c>
      <c r="F1076" s="28" t="s">
        <v>32</v>
      </c>
      <c r="G1076" s="24">
        <v>6</v>
      </c>
      <c r="H1076" s="24" t="str">
        <f>_xlfn.XLOOKUP(C1076&amp;F1076&amp;I1076&amp;J1076,'[1]2025年已发货'!$F:$F&amp;'[1]2025年已发货'!$C:$C&amp;'[1]2025年已发货'!$G:$G&amp;'[1]2025年已发货'!$H:$H,'[1]2025年已发货'!$E:$E,"未发货")</f>
        <v>未发货</v>
      </c>
      <c r="I1076" s="28" t="str">
        <f>VLOOKUP(B1076,辅助信息!E:I,3,FALSE)</f>
        <v>（五冶达州国道542项目-三工区桥梁3工段）四川省达州市达川区赵固镇水文村原村委会下300米</v>
      </c>
      <c r="J1076" s="28" t="str">
        <f>VLOOKUP(B1076,辅助信息!E:I,4,FALSE)</f>
        <v>李代茂</v>
      </c>
      <c r="K1076" s="28">
        <f>VLOOKUP(J1076,辅助信息!H:I,2,FALSE)</f>
        <v>18302833536</v>
      </c>
      <c r="L1076" s="94" t="str">
        <f>VLOOKUP(B1076,辅助信息!E:J,6,FALSE)</f>
        <v>五冶建设送货单,送货车型9.6米,装货前联系收货人核实到场规格,没提前告知进场规格现场不给予接收</v>
      </c>
      <c r="M1076" s="79">
        <v>45768</v>
      </c>
      <c r="O1076" s="49">
        <f ca="1" t="shared" si="38"/>
        <v>0</v>
      </c>
      <c r="P1076" s="49">
        <f ca="1" t="shared" ref="P1076:P1139" si="39">IF(M1076="","",IF(N1076&lt;&gt;"",MAX(N1076-M1076,0),IF(TODAY()&gt;M1076,TODAY()-M1076,0)))</f>
        <v>182</v>
      </c>
      <c r="Q1076" s="15" t="str">
        <f>VLOOKUP(B1076,辅助信息!E:M,9,FALSE)</f>
        <v>ZTWM-CDGS-XS-2024-0181-五冶天府-国道542项目（二批次）</v>
      </c>
      <c r="R1076" s="15" t="str">
        <f>_xlfn._xlws.FILTER(辅助信息!D:D,辅助信息!E:E=B1076)</f>
        <v>五冶达州国道542项目</v>
      </c>
    </row>
    <row r="1077" hidden="1" spans="2:18">
      <c r="B1077" s="28" t="s">
        <v>64</v>
      </c>
      <c r="C1077" s="58">
        <v>45767</v>
      </c>
      <c r="D1077" s="28" t="str">
        <f>VLOOKUP(B1077,辅助信息!E:K,7,FALSE)</f>
        <v>JWDDCD2024102400111</v>
      </c>
      <c r="E1077" s="28" t="str">
        <f>VLOOKUP(F1077,辅助信息!A:B,2,FALSE)</f>
        <v>螺纹钢</v>
      </c>
      <c r="F1077" s="28" t="s">
        <v>28</v>
      </c>
      <c r="G1077" s="24">
        <v>6</v>
      </c>
      <c r="H1077" s="24" t="str">
        <f>_xlfn.XLOOKUP(C1077&amp;F1077&amp;I1077&amp;J1077,'[1]2025年已发货'!$F:$F&amp;'[1]2025年已发货'!$C:$C&amp;'[1]2025年已发货'!$G:$G&amp;'[1]2025年已发货'!$H:$H,'[1]2025年已发货'!$E:$E,"未发货")</f>
        <v>未发货</v>
      </c>
      <c r="I1077" s="28" t="str">
        <f>VLOOKUP(B1077,辅助信息!E:I,3,FALSE)</f>
        <v>（五冶达州国道542项目-三工区桥梁3工段）四川省达州市达川区赵固镇水文村原村委会下300米</v>
      </c>
      <c r="J1077" s="28" t="str">
        <f>VLOOKUP(B1077,辅助信息!E:I,4,FALSE)</f>
        <v>李代茂</v>
      </c>
      <c r="K1077" s="28">
        <f>VLOOKUP(J1077,辅助信息!H:I,2,FALSE)</f>
        <v>18302833536</v>
      </c>
      <c r="L1077" s="94" t="str">
        <f>VLOOKUP(B1077,辅助信息!E:J,6,FALSE)</f>
        <v>五冶建设送货单,送货车型9.6米,装货前联系收货人核实到场规格,没提前告知进场规格现场不给予接收</v>
      </c>
      <c r="M1077" s="79">
        <v>45768</v>
      </c>
      <c r="O1077" s="49">
        <f ca="1" t="shared" si="38"/>
        <v>0</v>
      </c>
      <c r="P1077" s="49">
        <f ca="1" t="shared" si="39"/>
        <v>182</v>
      </c>
      <c r="Q1077" s="15" t="str">
        <f>VLOOKUP(B1077,辅助信息!E:M,9,FALSE)</f>
        <v>ZTWM-CDGS-XS-2024-0181-五冶天府-国道542项目（二批次）</v>
      </c>
      <c r="R1077" s="15" t="str">
        <f>_xlfn._xlws.FILTER(辅助信息!D:D,辅助信息!E:E=B1077)</f>
        <v>五冶达州国道542项目</v>
      </c>
    </row>
    <row r="1078" hidden="1" spans="2:18">
      <c r="B1078" s="28" t="s">
        <v>64</v>
      </c>
      <c r="C1078" s="58">
        <v>45767</v>
      </c>
      <c r="D1078" s="28" t="str">
        <f>VLOOKUP(B1078,辅助信息!E:K,7,FALSE)</f>
        <v>JWDDCD2024102400111</v>
      </c>
      <c r="E1078" s="28" t="str">
        <f>VLOOKUP(F1078,辅助信息!A:B,2,FALSE)</f>
        <v>螺纹钢</v>
      </c>
      <c r="F1078" s="28" t="s">
        <v>65</v>
      </c>
      <c r="G1078" s="24">
        <v>21</v>
      </c>
      <c r="H1078" s="24" t="str">
        <f>_xlfn.XLOOKUP(C1078&amp;F1078&amp;I1078&amp;J1078,'[1]2025年已发货'!$F:$F&amp;'[1]2025年已发货'!$C:$C&amp;'[1]2025年已发货'!$G:$G&amp;'[1]2025年已发货'!$H:$H,'[1]2025年已发货'!$E:$E,"未发货")</f>
        <v>未发货</v>
      </c>
      <c r="I1078" s="28" t="str">
        <f>VLOOKUP(B1078,辅助信息!E:I,3,FALSE)</f>
        <v>（五冶达州国道542项目-三工区桥梁3工段）四川省达州市达川区赵固镇水文村原村委会下300米</v>
      </c>
      <c r="J1078" s="28" t="str">
        <f>VLOOKUP(B1078,辅助信息!E:I,4,FALSE)</f>
        <v>李代茂</v>
      </c>
      <c r="K1078" s="28">
        <f>VLOOKUP(J1078,辅助信息!H:I,2,FALSE)</f>
        <v>18302833536</v>
      </c>
      <c r="L1078" s="94" t="str">
        <f>VLOOKUP(B1078,辅助信息!E:J,6,FALSE)</f>
        <v>五冶建设送货单,送货车型9.6米,装货前联系收货人核实到场规格,没提前告知进场规格现场不给予接收</v>
      </c>
      <c r="M1078" s="79">
        <v>45768</v>
      </c>
      <c r="O1078" s="49">
        <f ca="1" t="shared" si="38"/>
        <v>0</v>
      </c>
      <c r="P1078" s="49">
        <f ca="1" t="shared" si="39"/>
        <v>182</v>
      </c>
      <c r="Q1078" s="15" t="str">
        <f>VLOOKUP(B1078,辅助信息!E:M,9,FALSE)</f>
        <v>ZTWM-CDGS-XS-2024-0181-五冶天府-国道542项目（二批次）</v>
      </c>
      <c r="R1078" s="15" t="str">
        <f>_xlfn._xlws.FILTER(辅助信息!D:D,辅助信息!E:E=B1078)</f>
        <v>五冶达州国道542项目</v>
      </c>
    </row>
    <row r="1079" hidden="1" spans="2:18">
      <c r="B1079" s="28" t="s">
        <v>64</v>
      </c>
      <c r="C1079" s="58">
        <v>45767</v>
      </c>
      <c r="D1079" s="28" t="str">
        <f>VLOOKUP(B1079,辅助信息!E:K,7,FALSE)</f>
        <v>JWDDCD2024102400111</v>
      </c>
      <c r="E1079" s="28" t="str">
        <f>VLOOKUP(F1079,辅助信息!A:B,2,FALSE)</f>
        <v>螺纹钢</v>
      </c>
      <c r="F1079" s="28" t="s">
        <v>52</v>
      </c>
      <c r="G1079" s="24">
        <v>27</v>
      </c>
      <c r="H1079" s="24" t="str">
        <f>_xlfn.XLOOKUP(C1079&amp;F1079&amp;I1079&amp;J1079,'[1]2025年已发货'!$F:$F&amp;'[1]2025年已发货'!$C:$C&amp;'[1]2025年已发货'!$G:$G&amp;'[1]2025年已发货'!$H:$H,'[1]2025年已发货'!$E:$E,"未发货")</f>
        <v>未发货</v>
      </c>
      <c r="I1079" s="28" t="str">
        <f>VLOOKUP(B1079,辅助信息!E:I,3,FALSE)</f>
        <v>（五冶达州国道542项目-三工区桥梁3工段）四川省达州市达川区赵固镇水文村原村委会下300米</v>
      </c>
      <c r="J1079" s="28" t="str">
        <f>VLOOKUP(B1079,辅助信息!E:I,4,FALSE)</f>
        <v>李代茂</v>
      </c>
      <c r="K1079" s="28">
        <f>VLOOKUP(J1079,辅助信息!H:I,2,FALSE)</f>
        <v>18302833536</v>
      </c>
      <c r="L1079" s="94" t="str">
        <f>VLOOKUP(B1079,辅助信息!E:J,6,FALSE)</f>
        <v>五冶建设送货单,送货车型9.6米,装货前联系收货人核实到场规格,没提前告知进场规格现场不给予接收</v>
      </c>
      <c r="M1079" s="79">
        <v>45768</v>
      </c>
      <c r="O1079" s="49">
        <f ca="1" t="shared" si="38"/>
        <v>0</v>
      </c>
      <c r="P1079" s="49">
        <f ca="1" t="shared" si="39"/>
        <v>182</v>
      </c>
      <c r="Q1079" s="15" t="str">
        <f>VLOOKUP(B1079,辅助信息!E:M,9,FALSE)</f>
        <v>ZTWM-CDGS-XS-2024-0181-五冶天府-国道542项目（二批次）</v>
      </c>
      <c r="R1079" s="15" t="str">
        <f>_xlfn._xlws.FILTER(辅助信息!D:D,辅助信息!E:E=B1079)</f>
        <v>五冶达州国道542项目</v>
      </c>
    </row>
    <row r="1080" hidden="1" spans="2:18">
      <c r="B1080" s="28" t="s">
        <v>47</v>
      </c>
      <c r="C1080" s="58">
        <v>45767</v>
      </c>
      <c r="D1080" s="28" t="str">
        <f>VLOOKUP(B1080,辅助信息!E:K,7,FALSE)</f>
        <v>JWDDCD2025052800131</v>
      </c>
      <c r="E1080" s="28" t="str">
        <f>VLOOKUP(F1080,辅助信息!A:B,2,FALSE)</f>
        <v>盘螺</v>
      </c>
      <c r="F1080" s="28" t="s">
        <v>49</v>
      </c>
      <c r="G1080" s="24">
        <v>2</v>
      </c>
      <c r="H1080" s="24" t="str">
        <f>_xlfn.XLOOKUP(C1080&amp;F1080&amp;I1080&amp;J1080,'[1]2025年已发货'!$F:$F&amp;'[1]2025年已发货'!$C:$C&amp;'[1]2025年已发货'!$G:$G&amp;'[1]2025年已发货'!$H:$H,'[1]2025年已发货'!$E:$E,"未发货")</f>
        <v>未发货</v>
      </c>
      <c r="I1080" s="28" t="str">
        <f>VLOOKUP(B1080,辅助信息!E:I,3,FALSE)</f>
        <v>（商投建工达州中医药科技园-1工区）达州市通川区达州中医药职业学院犀牛大道北段</v>
      </c>
      <c r="J1080" s="28" t="str">
        <f>VLOOKUP(B1080,辅助信息!E:I,4,FALSE)</f>
        <v>程黄刚</v>
      </c>
      <c r="K1080" s="28">
        <f>VLOOKUP(J1080,辅助信息!H:I,2,FALSE)</f>
        <v>15108211617</v>
      </c>
      <c r="L1080" s="94" t="str">
        <f>VLOOKUP(B1080,辅助信息!E:J,6,FALSE)</f>
        <v>控制炉批号！多了现场不收！,优先安排达钢,提前联系到场规格及数量</v>
      </c>
      <c r="M1080" s="79">
        <v>45769</v>
      </c>
      <c r="O1080" s="49">
        <f ca="1" t="shared" si="38"/>
        <v>0</v>
      </c>
      <c r="P1080" s="49">
        <f ca="1" t="shared" si="39"/>
        <v>181</v>
      </c>
      <c r="Q1080" s="15" t="str">
        <f>VLOOKUP(B1080,辅助信息!E:M,9,FALSE)</f>
        <v>ZTWM-CDGS-XS-2024-0134-商投建工达州中医药科技成果示范园项目</v>
      </c>
      <c r="R1080" s="15" t="str">
        <f>_xlfn._xlws.FILTER(辅助信息!D:D,辅助信息!E:E=B1080)</f>
        <v>商投建工达州中医药科技园</v>
      </c>
    </row>
    <row r="1081" hidden="1" spans="2:18">
      <c r="B1081" s="28" t="s">
        <v>47</v>
      </c>
      <c r="C1081" s="58">
        <v>45767</v>
      </c>
      <c r="D1081" s="28" t="str">
        <f>VLOOKUP(B1081,辅助信息!E:K,7,FALSE)</f>
        <v>JWDDCD2025052800131</v>
      </c>
      <c r="E1081" s="28" t="str">
        <f>VLOOKUP(F1081,辅助信息!A:B,2,FALSE)</f>
        <v>盘螺</v>
      </c>
      <c r="F1081" s="28" t="s">
        <v>40</v>
      </c>
      <c r="G1081" s="24">
        <v>8</v>
      </c>
      <c r="H1081" s="24" t="str">
        <f>_xlfn.XLOOKUP(C1081&amp;F1081&amp;I1081&amp;J1081,'[1]2025年已发货'!$F:$F&amp;'[1]2025年已发货'!$C:$C&amp;'[1]2025年已发货'!$G:$G&amp;'[1]2025年已发货'!$H:$H,'[1]2025年已发货'!$E:$E,"未发货")</f>
        <v>未发货</v>
      </c>
      <c r="I1081" s="28" t="str">
        <f>VLOOKUP(B1081,辅助信息!E:I,3,FALSE)</f>
        <v>（商投建工达州中医药科技园-1工区）达州市通川区达州中医药职业学院犀牛大道北段</v>
      </c>
      <c r="J1081" s="28" t="str">
        <f>VLOOKUP(B1081,辅助信息!E:I,4,FALSE)</f>
        <v>程黄刚</v>
      </c>
      <c r="K1081" s="28">
        <f>VLOOKUP(J1081,辅助信息!H:I,2,FALSE)</f>
        <v>15108211617</v>
      </c>
      <c r="L1081" s="94" t="str">
        <f>VLOOKUP(B1081,辅助信息!E:J,6,FALSE)</f>
        <v>控制炉批号！多了现场不收！,优先安排达钢,提前联系到场规格及数量</v>
      </c>
      <c r="M1081" s="79">
        <v>45769</v>
      </c>
      <c r="O1081" s="49">
        <f ca="1" t="shared" si="38"/>
        <v>0</v>
      </c>
      <c r="P1081" s="49">
        <f ca="1" t="shared" si="39"/>
        <v>181</v>
      </c>
      <c r="Q1081" s="15" t="str">
        <f>VLOOKUP(B1081,辅助信息!E:M,9,FALSE)</f>
        <v>ZTWM-CDGS-XS-2024-0134-商投建工达州中医药科技成果示范园项目</v>
      </c>
      <c r="R1081" s="15" t="str">
        <f>_xlfn._xlws.FILTER(辅助信息!D:D,辅助信息!E:E=B1081)</f>
        <v>商投建工达州中医药科技园</v>
      </c>
    </row>
    <row r="1082" hidden="1" spans="2:18">
      <c r="B1082" s="28" t="s">
        <v>47</v>
      </c>
      <c r="C1082" s="58">
        <v>45767</v>
      </c>
      <c r="D1082" s="28" t="str">
        <f>VLOOKUP(B1082,辅助信息!E:K,7,FALSE)</f>
        <v>JWDDCD2025052800131</v>
      </c>
      <c r="E1082" s="28" t="str">
        <f>VLOOKUP(F1082,辅助信息!A:B,2,FALSE)</f>
        <v>盘螺</v>
      </c>
      <c r="F1082" s="28" t="s">
        <v>41</v>
      </c>
      <c r="G1082" s="24">
        <v>8</v>
      </c>
      <c r="H1082" s="24" t="str">
        <f>_xlfn.XLOOKUP(C1082&amp;F1082&amp;I1082&amp;J1082,'[1]2025年已发货'!$F:$F&amp;'[1]2025年已发货'!$C:$C&amp;'[1]2025年已发货'!$G:$G&amp;'[1]2025年已发货'!$H:$H,'[1]2025年已发货'!$E:$E,"未发货")</f>
        <v>未发货</v>
      </c>
      <c r="I1082" s="28" t="str">
        <f>VLOOKUP(B1082,辅助信息!E:I,3,FALSE)</f>
        <v>（商投建工达州中医药科技园-1工区）达州市通川区达州中医药职业学院犀牛大道北段</v>
      </c>
      <c r="J1082" s="28" t="str">
        <f>VLOOKUP(B1082,辅助信息!E:I,4,FALSE)</f>
        <v>程黄刚</v>
      </c>
      <c r="K1082" s="28">
        <f>VLOOKUP(J1082,辅助信息!H:I,2,FALSE)</f>
        <v>15108211617</v>
      </c>
      <c r="L1082" s="94" t="str">
        <f>VLOOKUP(B1082,辅助信息!E:J,6,FALSE)</f>
        <v>控制炉批号！多了现场不收！,优先安排达钢,提前联系到场规格及数量</v>
      </c>
      <c r="M1082" s="79">
        <v>45769</v>
      </c>
      <c r="O1082" s="49">
        <f ca="1" t="shared" si="38"/>
        <v>0</v>
      </c>
      <c r="P1082" s="49">
        <f ca="1" t="shared" si="39"/>
        <v>181</v>
      </c>
      <c r="Q1082" s="15" t="str">
        <f>VLOOKUP(B1082,辅助信息!E:M,9,FALSE)</f>
        <v>ZTWM-CDGS-XS-2024-0134-商投建工达州中医药科技成果示范园项目</v>
      </c>
      <c r="R1082" s="15" t="str">
        <f>_xlfn._xlws.FILTER(辅助信息!D:D,辅助信息!E:E=B1082)</f>
        <v>商投建工达州中医药科技园</v>
      </c>
    </row>
    <row r="1083" hidden="1" spans="2:18">
      <c r="B1083" s="28" t="s">
        <v>47</v>
      </c>
      <c r="C1083" s="58">
        <v>45767</v>
      </c>
      <c r="D1083" s="28" t="str">
        <f>VLOOKUP(B1083,辅助信息!E:K,7,FALSE)</f>
        <v>JWDDCD2025052800131</v>
      </c>
      <c r="E1083" s="28" t="str">
        <f>VLOOKUP(F1083,辅助信息!A:B,2,FALSE)</f>
        <v>螺纹钢</v>
      </c>
      <c r="F1083" s="28" t="s">
        <v>27</v>
      </c>
      <c r="G1083" s="24">
        <v>6</v>
      </c>
      <c r="H1083" s="24" t="str">
        <f>_xlfn.XLOOKUP(C1083&amp;F1083&amp;I1083&amp;J1083,'[1]2025年已发货'!$F:$F&amp;'[1]2025年已发货'!$C:$C&amp;'[1]2025年已发货'!$G:$G&amp;'[1]2025年已发货'!$H:$H,'[1]2025年已发货'!$E:$E,"未发货")</f>
        <v>未发货</v>
      </c>
      <c r="I1083" s="28" t="str">
        <f>VLOOKUP(B1083,辅助信息!E:I,3,FALSE)</f>
        <v>（商投建工达州中医药科技园-1工区）达州市通川区达州中医药职业学院犀牛大道北段</v>
      </c>
      <c r="J1083" s="28" t="str">
        <f>VLOOKUP(B1083,辅助信息!E:I,4,FALSE)</f>
        <v>程黄刚</v>
      </c>
      <c r="K1083" s="28">
        <f>VLOOKUP(J1083,辅助信息!H:I,2,FALSE)</f>
        <v>15108211617</v>
      </c>
      <c r="L1083" s="94" t="str">
        <f>VLOOKUP(B1083,辅助信息!E:J,6,FALSE)</f>
        <v>控制炉批号！多了现场不收！,优先安排达钢,提前联系到场规格及数量</v>
      </c>
      <c r="M1083" s="79">
        <v>45769</v>
      </c>
      <c r="O1083" s="49">
        <f ca="1" t="shared" si="38"/>
        <v>0</v>
      </c>
      <c r="P1083" s="49">
        <f ca="1" t="shared" si="39"/>
        <v>181</v>
      </c>
      <c r="Q1083" s="15" t="str">
        <f>VLOOKUP(B1083,辅助信息!E:M,9,FALSE)</f>
        <v>ZTWM-CDGS-XS-2024-0134-商投建工达州中医药科技成果示范园项目</v>
      </c>
      <c r="R1083" s="15" t="str">
        <f>_xlfn._xlws.FILTER(辅助信息!D:D,辅助信息!E:E=B1083)</f>
        <v>商投建工达州中医药科技园</v>
      </c>
    </row>
    <row r="1084" hidden="1" spans="2:18">
      <c r="B1084" s="28" t="s">
        <v>47</v>
      </c>
      <c r="C1084" s="58">
        <v>45767</v>
      </c>
      <c r="D1084" s="28" t="str">
        <f>VLOOKUP(B1084,辅助信息!E:K,7,FALSE)</f>
        <v>JWDDCD2025052800131</v>
      </c>
      <c r="E1084" s="28" t="str">
        <f>VLOOKUP(F1084,辅助信息!A:B,2,FALSE)</f>
        <v>螺纹钢</v>
      </c>
      <c r="F1084" s="28" t="s">
        <v>19</v>
      </c>
      <c r="G1084" s="24">
        <v>3</v>
      </c>
      <c r="H1084" s="24" t="str">
        <f>_xlfn.XLOOKUP(C1084&amp;F1084&amp;I1084&amp;J1084,'[1]2025年已发货'!$F:$F&amp;'[1]2025年已发货'!$C:$C&amp;'[1]2025年已发货'!$G:$G&amp;'[1]2025年已发货'!$H:$H,'[1]2025年已发货'!$E:$E,"未发货")</f>
        <v>未发货</v>
      </c>
      <c r="I1084" s="28" t="str">
        <f>VLOOKUP(B1084,辅助信息!E:I,3,FALSE)</f>
        <v>（商投建工达州中医药科技园-1工区）达州市通川区达州中医药职业学院犀牛大道北段</v>
      </c>
      <c r="J1084" s="28" t="str">
        <f>VLOOKUP(B1084,辅助信息!E:I,4,FALSE)</f>
        <v>程黄刚</v>
      </c>
      <c r="K1084" s="28">
        <f>VLOOKUP(J1084,辅助信息!H:I,2,FALSE)</f>
        <v>15108211617</v>
      </c>
      <c r="L1084" s="94" t="str">
        <f>VLOOKUP(B1084,辅助信息!E:J,6,FALSE)</f>
        <v>控制炉批号！多了现场不收！,优先安排达钢,提前联系到场规格及数量</v>
      </c>
      <c r="M1084" s="79">
        <v>45769</v>
      </c>
      <c r="O1084" s="49">
        <f ca="1" t="shared" si="38"/>
        <v>0</v>
      </c>
      <c r="P1084" s="49">
        <f ca="1" t="shared" si="39"/>
        <v>181</v>
      </c>
      <c r="Q1084" s="15" t="str">
        <f>VLOOKUP(B1084,辅助信息!E:M,9,FALSE)</f>
        <v>ZTWM-CDGS-XS-2024-0134-商投建工达州中医药科技成果示范园项目</v>
      </c>
      <c r="R1084" s="15" t="str">
        <f>_xlfn._xlws.FILTER(辅助信息!D:D,辅助信息!E:E=B1084)</f>
        <v>商投建工达州中医药科技园</v>
      </c>
    </row>
    <row r="1085" hidden="1" spans="2:18">
      <c r="B1085" s="28" t="s">
        <v>47</v>
      </c>
      <c r="C1085" s="58">
        <v>45767</v>
      </c>
      <c r="D1085" s="28" t="str">
        <f>VLOOKUP(B1085,辅助信息!E:K,7,FALSE)</f>
        <v>JWDDCD2025052800131</v>
      </c>
      <c r="E1085" s="28" t="str">
        <f>VLOOKUP(F1085,辅助信息!A:B,2,FALSE)</f>
        <v>螺纹钢</v>
      </c>
      <c r="F1085" s="28" t="s">
        <v>32</v>
      </c>
      <c r="G1085" s="24">
        <v>9</v>
      </c>
      <c r="H1085" s="24" t="str">
        <f>_xlfn.XLOOKUP(C1085&amp;F1085&amp;I1085&amp;J1085,'[1]2025年已发货'!$F:$F&amp;'[1]2025年已发货'!$C:$C&amp;'[1]2025年已发货'!$G:$G&amp;'[1]2025年已发货'!$H:$H,'[1]2025年已发货'!$E:$E,"未发货")</f>
        <v>未发货</v>
      </c>
      <c r="I1085" s="28" t="str">
        <f>VLOOKUP(B1085,辅助信息!E:I,3,FALSE)</f>
        <v>（商投建工达州中医药科技园-1工区）达州市通川区达州中医药职业学院犀牛大道北段</v>
      </c>
      <c r="J1085" s="28" t="str">
        <f>VLOOKUP(B1085,辅助信息!E:I,4,FALSE)</f>
        <v>程黄刚</v>
      </c>
      <c r="K1085" s="28">
        <f>VLOOKUP(J1085,辅助信息!H:I,2,FALSE)</f>
        <v>15108211617</v>
      </c>
      <c r="L1085" s="94" t="str">
        <f>VLOOKUP(B1085,辅助信息!E:J,6,FALSE)</f>
        <v>控制炉批号！多了现场不收！,优先安排达钢,提前联系到场规格及数量</v>
      </c>
      <c r="M1085" s="79">
        <v>45769</v>
      </c>
      <c r="O1085" s="49">
        <f ca="1" t="shared" si="38"/>
        <v>0</v>
      </c>
      <c r="P1085" s="49">
        <f ca="1" t="shared" si="39"/>
        <v>181</v>
      </c>
      <c r="Q1085" s="15" t="str">
        <f>VLOOKUP(B1085,辅助信息!E:M,9,FALSE)</f>
        <v>ZTWM-CDGS-XS-2024-0134-商投建工达州中医药科技成果示范园项目</v>
      </c>
      <c r="R1085" s="15" t="str">
        <f>_xlfn._xlws.FILTER(辅助信息!D:D,辅助信息!E:E=B1085)</f>
        <v>商投建工达州中医药科技园</v>
      </c>
    </row>
    <row r="1086" hidden="1" spans="2:18">
      <c r="B1086" s="28" t="s">
        <v>47</v>
      </c>
      <c r="C1086" s="58">
        <v>45767</v>
      </c>
      <c r="D1086" s="28" t="str">
        <f>VLOOKUP(B1086,辅助信息!E:K,7,FALSE)</f>
        <v>JWDDCD2025052800131</v>
      </c>
      <c r="E1086" s="28" t="str">
        <f>VLOOKUP(F1086,辅助信息!A:B,2,FALSE)</f>
        <v>螺纹钢</v>
      </c>
      <c r="F1086" s="28" t="s">
        <v>30</v>
      </c>
      <c r="G1086" s="24">
        <v>6</v>
      </c>
      <c r="H1086" s="24" t="str">
        <f>_xlfn.XLOOKUP(C1086&amp;F1086&amp;I1086&amp;J1086,'[1]2025年已发货'!$F:$F&amp;'[1]2025年已发货'!$C:$C&amp;'[1]2025年已发货'!$G:$G&amp;'[1]2025年已发货'!$H:$H,'[1]2025年已发货'!$E:$E,"未发货")</f>
        <v>未发货</v>
      </c>
      <c r="I1086" s="28" t="str">
        <f>VLOOKUP(B1086,辅助信息!E:I,3,FALSE)</f>
        <v>（商投建工达州中医药科技园-1工区）达州市通川区达州中医药职业学院犀牛大道北段</v>
      </c>
      <c r="J1086" s="28" t="str">
        <f>VLOOKUP(B1086,辅助信息!E:I,4,FALSE)</f>
        <v>程黄刚</v>
      </c>
      <c r="K1086" s="28">
        <f>VLOOKUP(J1086,辅助信息!H:I,2,FALSE)</f>
        <v>15108211617</v>
      </c>
      <c r="L1086" s="94" t="str">
        <f>VLOOKUP(B1086,辅助信息!E:J,6,FALSE)</f>
        <v>控制炉批号！多了现场不收！,优先安排达钢,提前联系到场规格及数量</v>
      </c>
      <c r="M1086" s="79">
        <v>45769</v>
      </c>
      <c r="O1086" s="49">
        <f ca="1" t="shared" si="38"/>
        <v>0</v>
      </c>
      <c r="P1086" s="49">
        <f ca="1" t="shared" si="39"/>
        <v>181</v>
      </c>
      <c r="Q1086" s="15" t="str">
        <f>VLOOKUP(B1086,辅助信息!E:M,9,FALSE)</f>
        <v>ZTWM-CDGS-XS-2024-0134-商投建工达州中医药科技成果示范园项目</v>
      </c>
      <c r="R1086" s="15" t="str">
        <f>_xlfn._xlws.FILTER(辅助信息!D:D,辅助信息!E:E=B1086)</f>
        <v>商投建工达州中医药科技园</v>
      </c>
    </row>
    <row r="1087" hidden="1" spans="2:18">
      <c r="B1087" s="28" t="s">
        <v>47</v>
      </c>
      <c r="C1087" s="58">
        <v>45767</v>
      </c>
      <c r="D1087" s="28" t="str">
        <f>VLOOKUP(B1087,辅助信息!E:K,7,FALSE)</f>
        <v>JWDDCD2025052800131</v>
      </c>
      <c r="E1087" s="28" t="str">
        <f>VLOOKUP(F1087,辅助信息!A:B,2,FALSE)</f>
        <v>螺纹钢</v>
      </c>
      <c r="F1087" s="28" t="s">
        <v>33</v>
      </c>
      <c r="G1087" s="24">
        <v>18</v>
      </c>
      <c r="H1087" s="24" t="str">
        <f>_xlfn.XLOOKUP(C1087&amp;F1087&amp;I1087&amp;J1087,'[1]2025年已发货'!$F:$F&amp;'[1]2025年已发货'!$C:$C&amp;'[1]2025年已发货'!$G:$G&amp;'[1]2025年已发货'!$H:$H,'[1]2025年已发货'!$E:$E,"未发货")</f>
        <v>未发货</v>
      </c>
      <c r="I1087" s="28" t="str">
        <f>VLOOKUP(B1087,辅助信息!E:I,3,FALSE)</f>
        <v>（商投建工达州中医药科技园-1工区）达州市通川区达州中医药职业学院犀牛大道北段</v>
      </c>
      <c r="J1087" s="28" t="str">
        <f>VLOOKUP(B1087,辅助信息!E:I,4,FALSE)</f>
        <v>程黄刚</v>
      </c>
      <c r="K1087" s="28">
        <f>VLOOKUP(J1087,辅助信息!H:I,2,FALSE)</f>
        <v>15108211617</v>
      </c>
      <c r="L1087" s="94" t="str">
        <f>VLOOKUP(B1087,辅助信息!E:J,6,FALSE)</f>
        <v>控制炉批号！多了现场不收！,优先安排达钢,提前联系到场规格及数量</v>
      </c>
      <c r="M1087" s="79">
        <v>45769</v>
      </c>
      <c r="O1087" s="49">
        <f ca="1" t="shared" ref="O1087:O1150" si="40">IF(OR(M1087="",N1087&lt;&gt;""),"",MAX(M1087-TODAY(),0))</f>
        <v>0</v>
      </c>
      <c r="P1087" s="49">
        <f ca="1" t="shared" si="39"/>
        <v>181</v>
      </c>
      <c r="Q1087" s="15" t="str">
        <f>VLOOKUP(B1087,辅助信息!E:M,9,FALSE)</f>
        <v>ZTWM-CDGS-XS-2024-0134-商投建工达州中医药科技成果示范园项目</v>
      </c>
      <c r="R1087" s="15" t="str">
        <f>_xlfn._xlws.FILTER(辅助信息!D:D,辅助信息!E:E=B1087)</f>
        <v>商投建工达州中医药科技园</v>
      </c>
    </row>
    <row r="1088" hidden="1" spans="2:18">
      <c r="B1088" s="28" t="s">
        <v>47</v>
      </c>
      <c r="C1088" s="58">
        <v>45767</v>
      </c>
      <c r="D1088" s="28" t="str">
        <f>VLOOKUP(B1088,辅助信息!E:K,7,FALSE)</f>
        <v>JWDDCD2025052800131</v>
      </c>
      <c r="E1088" s="28" t="str">
        <f>VLOOKUP(F1088,辅助信息!A:B,2,FALSE)</f>
        <v>螺纹钢</v>
      </c>
      <c r="F1088" s="28" t="s">
        <v>28</v>
      </c>
      <c r="G1088" s="24">
        <v>39</v>
      </c>
      <c r="H1088" s="24" t="str">
        <f>_xlfn.XLOOKUP(C1088&amp;F1088&amp;I1088&amp;J1088,'[1]2025年已发货'!$F:$F&amp;'[1]2025年已发货'!$C:$C&amp;'[1]2025年已发货'!$G:$G&amp;'[1]2025年已发货'!$H:$H,'[1]2025年已发货'!$E:$E,"未发货")</f>
        <v>未发货</v>
      </c>
      <c r="I1088" s="28" t="str">
        <f>VLOOKUP(B1088,辅助信息!E:I,3,FALSE)</f>
        <v>（商投建工达州中医药科技园-1工区）达州市通川区达州中医药职业学院犀牛大道北段</v>
      </c>
      <c r="J1088" s="28" t="str">
        <f>VLOOKUP(B1088,辅助信息!E:I,4,FALSE)</f>
        <v>程黄刚</v>
      </c>
      <c r="K1088" s="28">
        <f>VLOOKUP(J1088,辅助信息!H:I,2,FALSE)</f>
        <v>15108211617</v>
      </c>
      <c r="L1088" s="94" t="str">
        <f>VLOOKUP(B1088,辅助信息!E:J,6,FALSE)</f>
        <v>控制炉批号！多了现场不收！,优先安排达钢,提前联系到场规格及数量</v>
      </c>
      <c r="M1088" s="79">
        <v>45769</v>
      </c>
      <c r="O1088" s="49">
        <f ca="1" t="shared" si="40"/>
        <v>0</v>
      </c>
      <c r="P1088" s="49">
        <f ca="1" t="shared" si="39"/>
        <v>181</v>
      </c>
      <c r="Q1088" s="15" t="str">
        <f>VLOOKUP(B1088,辅助信息!E:M,9,FALSE)</f>
        <v>ZTWM-CDGS-XS-2024-0134-商投建工达州中医药科技成果示范园项目</v>
      </c>
      <c r="R1088" s="15" t="str">
        <f>_xlfn._xlws.FILTER(辅助信息!D:D,辅助信息!E:E=B1088)</f>
        <v>商投建工达州中医药科技园</v>
      </c>
    </row>
    <row r="1089" hidden="1" spans="2:18">
      <c r="B1089" s="28" t="s">
        <v>47</v>
      </c>
      <c r="C1089" s="58">
        <v>45767</v>
      </c>
      <c r="D1089" s="28" t="str">
        <f>VLOOKUP(B1089,辅助信息!E:K,7,FALSE)</f>
        <v>JWDDCD2025052800131</v>
      </c>
      <c r="E1089" s="28" t="str">
        <f>VLOOKUP(F1089,辅助信息!A:B,2,FALSE)</f>
        <v>螺纹钢</v>
      </c>
      <c r="F1089" s="28" t="s">
        <v>18</v>
      </c>
      <c r="G1089" s="24">
        <v>18</v>
      </c>
      <c r="H1089" s="24" t="str">
        <f>_xlfn.XLOOKUP(C1089&amp;F1089&amp;I1089&amp;J1089,'[1]2025年已发货'!$F:$F&amp;'[1]2025年已发货'!$C:$C&amp;'[1]2025年已发货'!$G:$G&amp;'[1]2025年已发货'!$H:$H,'[1]2025年已发货'!$E:$E,"未发货")</f>
        <v>未发货</v>
      </c>
      <c r="I1089" s="28" t="str">
        <f>VLOOKUP(B1089,辅助信息!E:I,3,FALSE)</f>
        <v>（商投建工达州中医药科技园-1工区）达州市通川区达州中医药职业学院犀牛大道北段</v>
      </c>
      <c r="J1089" s="28" t="str">
        <f>VLOOKUP(B1089,辅助信息!E:I,4,FALSE)</f>
        <v>程黄刚</v>
      </c>
      <c r="K1089" s="28">
        <f>VLOOKUP(J1089,辅助信息!H:I,2,FALSE)</f>
        <v>15108211617</v>
      </c>
      <c r="L1089" s="94" t="str">
        <f>VLOOKUP(B1089,辅助信息!E:J,6,FALSE)</f>
        <v>控制炉批号！多了现场不收！,优先安排达钢,提前联系到场规格及数量</v>
      </c>
      <c r="M1089" s="79">
        <v>45769</v>
      </c>
      <c r="O1089" s="49">
        <f ca="1" t="shared" si="40"/>
        <v>0</v>
      </c>
      <c r="P1089" s="49">
        <f ca="1" t="shared" si="39"/>
        <v>181</v>
      </c>
      <c r="Q1089" s="15" t="str">
        <f>VLOOKUP(B1089,辅助信息!E:M,9,FALSE)</f>
        <v>ZTWM-CDGS-XS-2024-0134-商投建工达州中医药科技成果示范园项目</v>
      </c>
      <c r="R1089" s="15" t="str">
        <f>_xlfn._xlws.FILTER(辅助信息!D:D,辅助信息!E:E=B1089)</f>
        <v>商投建工达州中医药科技园</v>
      </c>
    </row>
    <row r="1090" hidden="1" spans="2:18">
      <c r="B1090" s="28" t="s">
        <v>81</v>
      </c>
      <c r="C1090" s="58">
        <v>45770</v>
      </c>
      <c r="D1090" s="28" t="str">
        <f>VLOOKUP(B1090,辅助信息!E:K,7,FALSE)</f>
        <v>JWDDCD2025060900080</v>
      </c>
      <c r="E1090" s="28" t="str">
        <f>VLOOKUP(F1090,辅助信息!A:B,2,FALSE)</f>
        <v>高线</v>
      </c>
      <c r="F1090" s="28" t="s">
        <v>53</v>
      </c>
      <c r="G1090" s="24">
        <v>2</v>
      </c>
      <c r="H1090" s="24">
        <f>_xlfn.XLOOKUP(C1090&amp;F1090&amp;I1090&amp;J1090,'[1]2025年已发货'!$F:$F&amp;'[1]2025年已发货'!$C:$C&amp;'[1]2025年已发货'!$G:$G&amp;'[1]2025年已发货'!$H:$H,'[1]2025年已发货'!$E:$E,"未发货")</f>
        <v>2</v>
      </c>
      <c r="I1090" s="28" t="str">
        <f>VLOOKUP(B1090,辅助信息!E:I,3,FALSE)</f>
        <v>（华西简阳西城嘉苑）四川省成都市简阳市简城街道高屋村</v>
      </c>
      <c r="J1090" s="28" t="str">
        <f>VLOOKUP(B1090,辅助信息!E:I,4,FALSE)</f>
        <v>张瀚镭</v>
      </c>
      <c r="K1090" s="28">
        <f>VLOOKUP(J1090,辅助信息!H:I,2,FALSE)</f>
        <v>15884666220</v>
      </c>
      <c r="L1090" s="96" t="str">
        <f>VLOOKUP(B1090,辅助信息!E:J,6,FALSE)</f>
        <v>优先威钢发货,我方卸车,新老国标钢厂不加价可直发，因陕钢多次出现磅差，项目拒绝使用</v>
      </c>
      <c r="M1090" s="79">
        <v>45769</v>
      </c>
      <c r="O1090" s="49">
        <f ca="1" t="shared" si="40"/>
        <v>0</v>
      </c>
      <c r="P1090" s="49">
        <f ca="1" t="shared" si="39"/>
        <v>181</v>
      </c>
      <c r="Q1090" s="50" t="str">
        <f>VLOOKUP(B1090,辅助信息!E:M,9,FALSE)</f>
        <v>ZTWM-CDGS-XS-2024-0030-华西集采-简州大道</v>
      </c>
      <c r="R1090" s="50" t="str">
        <f>_xlfn._xlws.FILTER(辅助信息!D:D,辅助信息!E:E=B1090)</f>
        <v>华西简阳西城嘉苑</v>
      </c>
    </row>
    <row r="1091" hidden="1" spans="2:18">
      <c r="B1091" s="28" t="s">
        <v>81</v>
      </c>
      <c r="C1091" s="58">
        <v>45770</v>
      </c>
      <c r="D1091" s="28" t="str">
        <f>VLOOKUP(B1091,辅助信息!E:K,7,FALSE)</f>
        <v>JWDDCD2025060900080</v>
      </c>
      <c r="E1091" s="28" t="str">
        <f>VLOOKUP(F1091,辅助信息!A:B,2,FALSE)</f>
        <v>盘螺</v>
      </c>
      <c r="F1091" s="28" t="s">
        <v>40</v>
      </c>
      <c r="G1091" s="24">
        <v>5</v>
      </c>
      <c r="H1091" s="24">
        <f>_xlfn.XLOOKUP(C1091&amp;F1091&amp;I1091&amp;J1091,'[1]2025年已发货'!$F:$F&amp;'[1]2025年已发货'!$C:$C&amp;'[1]2025年已发货'!$G:$G&amp;'[1]2025年已发货'!$H:$H,'[1]2025年已发货'!$E:$E,"未发货")</f>
        <v>5</v>
      </c>
      <c r="I1091" s="28" t="str">
        <f>VLOOKUP(B1091,辅助信息!E:I,3,FALSE)</f>
        <v>（华西简阳西城嘉苑）四川省成都市简阳市简城街道高屋村</v>
      </c>
      <c r="J1091" s="28" t="str">
        <f>VLOOKUP(B1091,辅助信息!E:I,4,FALSE)</f>
        <v>张瀚镭</v>
      </c>
      <c r="K1091" s="28">
        <f>VLOOKUP(J1091,辅助信息!H:I,2,FALSE)</f>
        <v>15884666220</v>
      </c>
      <c r="L1091" s="96" t="str">
        <f>VLOOKUP(B1091,辅助信息!E:J,6,FALSE)</f>
        <v>优先威钢发货,我方卸车,新老国标钢厂不加价可直发，因陕钢多次出现磅差，项目拒绝使用</v>
      </c>
      <c r="M1091" s="79">
        <v>45769</v>
      </c>
      <c r="O1091" s="49">
        <f ca="1" t="shared" si="40"/>
        <v>0</v>
      </c>
      <c r="P1091" s="49">
        <f ca="1" t="shared" si="39"/>
        <v>181</v>
      </c>
      <c r="Q1091" s="50" t="str">
        <f>VLOOKUP(B1091,辅助信息!E:M,9,FALSE)</f>
        <v>ZTWM-CDGS-XS-2024-0030-华西集采-简州大道</v>
      </c>
      <c r="R1091" s="50" t="str">
        <f>_xlfn._xlws.FILTER(辅助信息!D:D,辅助信息!E:E=B1091)</f>
        <v>华西简阳西城嘉苑</v>
      </c>
    </row>
    <row r="1092" hidden="1" spans="2:18">
      <c r="B1092" s="28" t="s">
        <v>81</v>
      </c>
      <c r="C1092" s="58">
        <v>45770</v>
      </c>
      <c r="D1092" s="28" t="str">
        <f>VLOOKUP(B1092,辅助信息!E:K,7,FALSE)</f>
        <v>JWDDCD2025060900080</v>
      </c>
      <c r="E1092" s="28" t="str">
        <f>VLOOKUP(F1092,辅助信息!A:B,2,FALSE)</f>
        <v>盘螺</v>
      </c>
      <c r="F1092" s="28" t="s">
        <v>41</v>
      </c>
      <c r="G1092" s="24">
        <v>8</v>
      </c>
      <c r="H1092" s="24">
        <f>_xlfn.XLOOKUP(C1092&amp;F1092&amp;I1092&amp;J1092,'[1]2025年已发货'!$F:$F&amp;'[1]2025年已发货'!$C:$C&amp;'[1]2025年已发货'!$G:$G&amp;'[1]2025年已发货'!$H:$H,'[1]2025年已发货'!$E:$E,"未发货")</f>
        <v>8</v>
      </c>
      <c r="I1092" s="28" t="str">
        <f>VLOOKUP(B1092,辅助信息!E:I,3,FALSE)</f>
        <v>（华西简阳西城嘉苑）四川省成都市简阳市简城街道高屋村</v>
      </c>
      <c r="J1092" s="28" t="str">
        <f>VLOOKUP(B1092,辅助信息!E:I,4,FALSE)</f>
        <v>张瀚镭</v>
      </c>
      <c r="K1092" s="28">
        <f>VLOOKUP(J1092,辅助信息!H:I,2,FALSE)</f>
        <v>15884666220</v>
      </c>
      <c r="L1092" s="96" t="str">
        <f>VLOOKUP(B1092,辅助信息!E:J,6,FALSE)</f>
        <v>优先威钢发货,我方卸车,新老国标钢厂不加价可直发，因陕钢多次出现磅差，项目拒绝使用</v>
      </c>
      <c r="M1092" s="79">
        <v>45769</v>
      </c>
      <c r="O1092" s="49">
        <f ca="1" t="shared" si="40"/>
        <v>0</v>
      </c>
      <c r="P1092" s="49">
        <f ca="1" t="shared" si="39"/>
        <v>181</v>
      </c>
      <c r="Q1092" s="50" t="str">
        <f>VLOOKUP(B1092,辅助信息!E:M,9,FALSE)</f>
        <v>ZTWM-CDGS-XS-2024-0030-华西集采-简州大道</v>
      </c>
      <c r="R1092" s="50" t="str">
        <f>_xlfn._xlws.FILTER(辅助信息!D:D,辅助信息!E:E=B1092)</f>
        <v>华西简阳西城嘉苑</v>
      </c>
    </row>
    <row r="1093" hidden="1" spans="2:18">
      <c r="B1093" s="28" t="s">
        <v>81</v>
      </c>
      <c r="C1093" s="58">
        <v>45770</v>
      </c>
      <c r="D1093" s="28" t="str">
        <f>VLOOKUP(B1093,辅助信息!E:K,7,FALSE)</f>
        <v>JWDDCD2025060900080</v>
      </c>
      <c r="E1093" s="28" t="str">
        <f>VLOOKUP(F1093,辅助信息!A:B,2,FALSE)</f>
        <v>盘螺</v>
      </c>
      <c r="F1093" s="28" t="s">
        <v>26</v>
      </c>
      <c r="G1093" s="24">
        <v>22</v>
      </c>
      <c r="H1093" s="24" t="str">
        <f>_xlfn.XLOOKUP(C1093&amp;F1093&amp;I1093&amp;J1093,'[1]2025年已发货'!$F:$F&amp;'[1]2025年已发货'!$C:$C&amp;'[1]2025年已发货'!$G:$G&amp;'[1]2025年已发货'!$H:$H,'[1]2025年已发货'!$E:$E,"未发货")</f>
        <v>未发货</v>
      </c>
      <c r="I1093" s="28" t="str">
        <f>VLOOKUP(B1093,辅助信息!E:I,3,FALSE)</f>
        <v>（华西简阳西城嘉苑）四川省成都市简阳市简城街道高屋村</v>
      </c>
      <c r="J1093" s="28" t="str">
        <f>VLOOKUP(B1093,辅助信息!E:I,4,FALSE)</f>
        <v>张瀚镭</v>
      </c>
      <c r="K1093" s="28">
        <f>VLOOKUP(J1093,辅助信息!H:I,2,FALSE)</f>
        <v>15884666220</v>
      </c>
      <c r="L1093" s="96" t="str">
        <f>VLOOKUP(B1093,辅助信息!E:J,6,FALSE)</f>
        <v>优先威钢发货,我方卸车,新老国标钢厂不加价可直发，因陕钢多次出现磅差，项目拒绝使用</v>
      </c>
      <c r="M1093" s="79">
        <v>45769</v>
      </c>
      <c r="O1093" s="49">
        <f ca="1" t="shared" si="40"/>
        <v>0</v>
      </c>
      <c r="P1093" s="49">
        <f ca="1" t="shared" si="39"/>
        <v>181</v>
      </c>
      <c r="Q1093" s="50" t="str">
        <f>VLOOKUP(B1093,辅助信息!E:M,9,FALSE)</f>
        <v>ZTWM-CDGS-XS-2024-0030-华西集采-简州大道</v>
      </c>
      <c r="R1093" s="50" t="str">
        <f>_xlfn._xlws.FILTER(辅助信息!D:D,辅助信息!E:E=B1093)</f>
        <v>华西简阳西城嘉苑</v>
      </c>
    </row>
    <row r="1094" hidden="1" spans="2:18">
      <c r="B1094" s="28" t="s">
        <v>81</v>
      </c>
      <c r="C1094" s="58">
        <v>45770</v>
      </c>
      <c r="D1094" s="28" t="str">
        <f>VLOOKUP(B1094,辅助信息!E:K,7,FALSE)</f>
        <v>JWDDCD2025060900080</v>
      </c>
      <c r="E1094" s="28" t="str">
        <f>VLOOKUP(F1094,辅助信息!A:B,2,FALSE)</f>
        <v>螺纹钢</v>
      </c>
      <c r="F1094" s="28" t="s">
        <v>32</v>
      </c>
      <c r="G1094" s="24">
        <v>35</v>
      </c>
      <c r="H1094" s="24">
        <f>_xlfn.XLOOKUP(C1094&amp;F1094&amp;I1094&amp;J1094,'[1]2025年已发货'!$F:$F&amp;'[1]2025年已发货'!$C:$C&amp;'[1]2025年已发货'!$G:$G&amp;'[1]2025年已发货'!$H:$H,'[1]2025年已发货'!$E:$E,"未发货")</f>
        <v>35</v>
      </c>
      <c r="I1094" s="28" t="str">
        <f>VLOOKUP(B1094,辅助信息!E:I,3,FALSE)</f>
        <v>（华西简阳西城嘉苑）四川省成都市简阳市简城街道高屋村</v>
      </c>
      <c r="J1094" s="28" t="str">
        <f>VLOOKUP(B1094,辅助信息!E:I,4,FALSE)</f>
        <v>张瀚镭</v>
      </c>
      <c r="K1094" s="28">
        <f>VLOOKUP(J1094,辅助信息!H:I,2,FALSE)</f>
        <v>15884666220</v>
      </c>
      <c r="L1094" s="96" t="str">
        <f>VLOOKUP(B1094,辅助信息!E:J,6,FALSE)</f>
        <v>优先威钢发货,我方卸车,新老国标钢厂不加价可直发，因陕钢多次出现磅差，项目拒绝使用</v>
      </c>
      <c r="M1094" s="79">
        <v>45769</v>
      </c>
      <c r="O1094" s="49">
        <f ca="1" t="shared" si="40"/>
        <v>0</v>
      </c>
      <c r="P1094" s="49">
        <f ca="1" t="shared" si="39"/>
        <v>181</v>
      </c>
      <c r="Q1094" s="50" t="str">
        <f>VLOOKUP(B1094,辅助信息!E:M,9,FALSE)</f>
        <v>ZTWM-CDGS-XS-2024-0030-华西集采-简州大道</v>
      </c>
      <c r="R1094" s="50" t="str">
        <f>_xlfn._xlws.FILTER(辅助信息!D:D,辅助信息!E:E=B1094)</f>
        <v>华西简阳西城嘉苑</v>
      </c>
    </row>
    <row r="1095" hidden="1" spans="2:18">
      <c r="B1095" s="28" t="s">
        <v>81</v>
      </c>
      <c r="C1095" s="58">
        <v>45770</v>
      </c>
      <c r="D1095" s="28" t="str">
        <f>VLOOKUP(B1095,辅助信息!E:K,7,FALSE)</f>
        <v>JWDDCD2025060900080</v>
      </c>
      <c r="E1095" s="28" t="str">
        <f>VLOOKUP(F1095,辅助信息!A:B,2,FALSE)</f>
        <v>螺纹钢</v>
      </c>
      <c r="F1095" s="28" t="s">
        <v>33</v>
      </c>
      <c r="G1095" s="24">
        <f>120-8</f>
        <v>112</v>
      </c>
      <c r="H1095" s="24">
        <v>92</v>
      </c>
      <c r="I1095" s="28" t="str">
        <f>VLOOKUP(B1095,辅助信息!E:I,3,FALSE)</f>
        <v>（华西简阳西城嘉苑）四川省成都市简阳市简城街道高屋村</v>
      </c>
      <c r="J1095" s="28" t="str">
        <f>VLOOKUP(B1095,辅助信息!E:I,4,FALSE)</f>
        <v>张瀚镭</v>
      </c>
      <c r="K1095" s="28">
        <f>VLOOKUP(J1095,辅助信息!H:I,2,FALSE)</f>
        <v>15884666220</v>
      </c>
      <c r="L1095" s="96" t="str">
        <f>VLOOKUP(B1095,辅助信息!E:J,6,FALSE)</f>
        <v>优先威钢发货,我方卸车,新老国标钢厂不加价可直发，因陕钢多次出现磅差，项目拒绝使用</v>
      </c>
      <c r="M1095" s="79">
        <v>45769</v>
      </c>
      <c r="O1095" s="49">
        <f ca="1" t="shared" si="40"/>
        <v>0</v>
      </c>
      <c r="P1095" s="49">
        <f ca="1" t="shared" si="39"/>
        <v>181</v>
      </c>
      <c r="Q1095" s="50" t="str">
        <f>VLOOKUP(B1095,辅助信息!E:M,9,FALSE)</f>
        <v>ZTWM-CDGS-XS-2024-0030-华西集采-简州大道</v>
      </c>
      <c r="R1095" s="50" t="str">
        <f>_xlfn._xlws.FILTER(辅助信息!D:D,辅助信息!E:E=B1095)</f>
        <v>华西简阳西城嘉苑</v>
      </c>
    </row>
    <row r="1096" hidden="1" spans="2:18">
      <c r="B1096" s="28" t="s">
        <v>64</v>
      </c>
      <c r="C1096" s="58">
        <v>45770</v>
      </c>
      <c r="D1096" s="28" t="str">
        <f>VLOOKUP(B1096,辅助信息!E:K,7,FALSE)</f>
        <v>JWDDCD2024102400111</v>
      </c>
      <c r="E1096" s="28" t="str">
        <f>VLOOKUP(F1096,辅助信息!A:B,2,FALSE)</f>
        <v>螺纹钢</v>
      </c>
      <c r="F1096" s="28" t="s">
        <v>65</v>
      </c>
      <c r="G1096" s="24">
        <v>21</v>
      </c>
      <c r="H1096" s="24" t="str">
        <f>_xlfn.XLOOKUP(C1096&amp;F1096&amp;I1096&amp;J1096,'[1]2025年已发货'!$F:$F&amp;'[1]2025年已发货'!$C:$C&amp;'[1]2025年已发货'!$G:$G&amp;'[1]2025年已发货'!$H:$H,'[1]2025年已发货'!$E:$E,"未发货")</f>
        <v>未发货</v>
      </c>
      <c r="I1096" s="28" t="str">
        <f>VLOOKUP(B1096,辅助信息!E:I,3,FALSE)</f>
        <v>（五冶达州国道542项目-三工区桥梁3工段）四川省达州市达川区赵固镇水文村原村委会下300米</v>
      </c>
      <c r="J1096" s="28" t="str">
        <f>VLOOKUP(B1096,辅助信息!E:I,4,FALSE)</f>
        <v>李代茂</v>
      </c>
      <c r="K1096" s="28">
        <f>VLOOKUP(J1096,辅助信息!H:I,2,FALSE)</f>
        <v>18302833536</v>
      </c>
      <c r="L1096" s="96" t="str">
        <f>VLOOKUP(B1096,辅助信息!E:J,6,FALSE)</f>
        <v>五冶建设送货单,送货车型9.6米,装货前联系收货人核实到场规格,没提前告知进场规格现场不给予接收</v>
      </c>
      <c r="M1096" s="79">
        <v>45768</v>
      </c>
      <c r="O1096" s="49">
        <f ca="1" t="shared" si="40"/>
        <v>0</v>
      </c>
      <c r="P1096" s="49">
        <f ca="1" t="shared" si="39"/>
        <v>182</v>
      </c>
      <c r="Q1096" s="50" t="str">
        <f>VLOOKUP(B1096,辅助信息!E:M,9,FALSE)</f>
        <v>ZTWM-CDGS-XS-2024-0181-五冶天府-国道542项目（二批次）</v>
      </c>
      <c r="R1096" s="50" t="str">
        <f>_xlfn._xlws.FILTER(辅助信息!D:D,辅助信息!E:E=B1096)</f>
        <v>五冶达州国道542项目</v>
      </c>
    </row>
    <row r="1097" hidden="1" spans="2:18">
      <c r="B1097" s="28" t="s">
        <v>47</v>
      </c>
      <c r="C1097" s="58">
        <v>45770</v>
      </c>
      <c r="D1097" s="28" t="str">
        <f>VLOOKUP(B1097,辅助信息!E:K,7,FALSE)</f>
        <v>JWDDCD2025052800131</v>
      </c>
      <c r="E1097" s="28" t="str">
        <f>VLOOKUP(F1097,辅助信息!A:B,2,FALSE)</f>
        <v>盘螺</v>
      </c>
      <c r="F1097" s="28" t="s">
        <v>49</v>
      </c>
      <c r="G1097" s="24">
        <v>2</v>
      </c>
      <c r="H1097" s="24">
        <f>_xlfn.XLOOKUP(C1097&amp;F1097&amp;I1097&amp;J1097,'[1]2025年已发货'!$F:$F&amp;'[1]2025年已发货'!$C:$C&amp;'[1]2025年已发货'!$G:$G&amp;'[1]2025年已发货'!$H:$H,'[1]2025年已发货'!$E:$E,"未发货")</f>
        <v>2</v>
      </c>
      <c r="I1097" s="28" t="str">
        <f>VLOOKUP(B1097,辅助信息!E:I,3,FALSE)</f>
        <v>（商投建工达州中医药科技园-1工区）达州市通川区达州中医药职业学院犀牛大道北段</v>
      </c>
      <c r="J1097" s="28" t="str">
        <f>VLOOKUP(B1097,辅助信息!E:I,4,FALSE)</f>
        <v>程黄刚</v>
      </c>
      <c r="K1097" s="28">
        <f>VLOOKUP(J1097,辅助信息!H:I,2,FALSE)</f>
        <v>15108211617</v>
      </c>
      <c r="L1097" s="96" t="str">
        <f>VLOOKUP(B1097,辅助信息!E:J,6,FALSE)</f>
        <v>控制炉批号！多了现场不收！,优先安排达钢,提前联系到场规格及数量</v>
      </c>
      <c r="M1097" s="79">
        <v>45769</v>
      </c>
      <c r="O1097" s="49">
        <f ca="1" t="shared" si="40"/>
        <v>0</v>
      </c>
      <c r="P1097" s="49">
        <f ca="1" t="shared" si="39"/>
        <v>181</v>
      </c>
      <c r="Q1097" s="50" t="str">
        <f>VLOOKUP(B1097,辅助信息!E:M,9,FALSE)</f>
        <v>ZTWM-CDGS-XS-2024-0134-商投建工达州中医药科技成果示范园项目</v>
      </c>
      <c r="R1097" s="50" t="str">
        <f>_xlfn._xlws.FILTER(辅助信息!D:D,辅助信息!E:E=B1097)</f>
        <v>商投建工达州中医药科技园</v>
      </c>
    </row>
    <row r="1098" hidden="1" spans="2:18">
      <c r="B1098" s="28" t="s">
        <v>47</v>
      </c>
      <c r="C1098" s="58">
        <v>45770</v>
      </c>
      <c r="D1098" s="28" t="str">
        <f>VLOOKUP(B1098,辅助信息!E:K,7,FALSE)</f>
        <v>JWDDCD2025052800131</v>
      </c>
      <c r="E1098" s="28" t="str">
        <f>VLOOKUP(F1098,辅助信息!A:B,2,FALSE)</f>
        <v>盘螺</v>
      </c>
      <c r="F1098" s="28" t="s">
        <v>40</v>
      </c>
      <c r="G1098" s="24">
        <v>8</v>
      </c>
      <c r="H1098" s="24">
        <f>_xlfn.XLOOKUP(C1098&amp;F1098&amp;I1098&amp;J1098,'[1]2025年已发货'!$F:$F&amp;'[1]2025年已发货'!$C:$C&amp;'[1]2025年已发货'!$G:$G&amp;'[1]2025年已发货'!$H:$H,'[1]2025年已发货'!$E:$E,"未发货")</f>
        <v>8</v>
      </c>
      <c r="I1098" s="28" t="str">
        <f>VLOOKUP(B1098,辅助信息!E:I,3,FALSE)</f>
        <v>（商投建工达州中医药科技园-1工区）达州市通川区达州中医药职业学院犀牛大道北段</v>
      </c>
      <c r="J1098" s="28" t="str">
        <f>VLOOKUP(B1098,辅助信息!E:I,4,FALSE)</f>
        <v>程黄刚</v>
      </c>
      <c r="K1098" s="28">
        <f>VLOOKUP(J1098,辅助信息!H:I,2,FALSE)</f>
        <v>15108211617</v>
      </c>
      <c r="L1098" s="96" t="str">
        <f>VLOOKUP(B1098,辅助信息!E:J,6,FALSE)</f>
        <v>控制炉批号！多了现场不收！,优先安排达钢,提前联系到场规格及数量</v>
      </c>
      <c r="M1098" s="79">
        <v>45769</v>
      </c>
      <c r="O1098" s="49">
        <f ca="1" t="shared" si="40"/>
        <v>0</v>
      </c>
      <c r="P1098" s="49">
        <f ca="1" t="shared" si="39"/>
        <v>181</v>
      </c>
      <c r="Q1098" s="50" t="str">
        <f>VLOOKUP(B1098,辅助信息!E:M,9,FALSE)</f>
        <v>ZTWM-CDGS-XS-2024-0134-商投建工达州中医药科技成果示范园项目</v>
      </c>
      <c r="R1098" s="50" t="str">
        <f>_xlfn._xlws.FILTER(辅助信息!D:D,辅助信息!E:E=B1098)</f>
        <v>商投建工达州中医药科技园</v>
      </c>
    </row>
    <row r="1099" hidden="1" spans="2:18">
      <c r="B1099" s="28" t="s">
        <v>47</v>
      </c>
      <c r="C1099" s="58">
        <v>45770</v>
      </c>
      <c r="D1099" s="28" t="str">
        <f>VLOOKUP(B1099,辅助信息!E:K,7,FALSE)</f>
        <v>JWDDCD2025052800131</v>
      </c>
      <c r="E1099" s="28" t="str">
        <f>VLOOKUP(F1099,辅助信息!A:B,2,FALSE)</f>
        <v>盘螺</v>
      </c>
      <c r="F1099" s="28" t="s">
        <v>41</v>
      </c>
      <c r="G1099" s="24">
        <v>8</v>
      </c>
      <c r="H1099" s="24">
        <f>_xlfn.XLOOKUP(C1099&amp;F1099&amp;I1099&amp;J1099,'[1]2025年已发货'!$F:$F&amp;'[1]2025年已发货'!$C:$C&amp;'[1]2025年已发货'!$G:$G&amp;'[1]2025年已发货'!$H:$H,'[1]2025年已发货'!$E:$E,"未发货")</f>
        <v>8</v>
      </c>
      <c r="I1099" s="28" t="str">
        <f>VLOOKUP(B1099,辅助信息!E:I,3,FALSE)</f>
        <v>（商投建工达州中医药科技园-1工区）达州市通川区达州中医药职业学院犀牛大道北段</v>
      </c>
      <c r="J1099" s="28" t="str">
        <f>VLOOKUP(B1099,辅助信息!E:I,4,FALSE)</f>
        <v>程黄刚</v>
      </c>
      <c r="K1099" s="28">
        <f>VLOOKUP(J1099,辅助信息!H:I,2,FALSE)</f>
        <v>15108211617</v>
      </c>
      <c r="L1099" s="96" t="str">
        <f>VLOOKUP(B1099,辅助信息!E:J,6,FALSE)</f>
        <v>控制炉批号！多了现场不收！,优先安排达钢,提前联系到场规格及数量</v>
      </c>
      <c r="M1099" s="79">
        <v>45769</v>
      </c>
      <c r="O1099" s="49">
        <f ca="1" t="shared" si="40"/>
        <v>0</v>
      </c>
      <c r="P1099" s="49">
        <f ca="1" t="shared" si="39"/>
        <v>181</v>
      </c>
      <c r="Q1099" s="50" t="str">
        <f>VLOOKUP(B1099,辅助信息!E:M,9,FALSE)</f>
        <v>ZTWM-CDGS-XS-2024-0134-商投建工达州中医药科技成果示范园项目</v>
      </c>
      <c r="R1099" s="50" t="str">
        <f>_xlfn._xlws.FILTER(辅助信息!D:D,辅助信息!E:E=B1099)</f>
        <v>商投建工达州中医药科技园</v>
      </c>
    </row>
    <row r="1100" hidden="1" spans="2:18">
      <c r="B1100" s="28" t="s">
        <v>47</v>
      </c>
      <c r="C1100" s="58">
        <v>45770</v>
      </c>
      <c r="D1100" s="28" t="str">
        <f>VLOOKUP(B1100,辅助信息!E:K,7,FALSE)</f>
        <v>JWDDCD2025052800131</v>
      </c>
      <c r="E1100" s="28" t="str">
        <f>VLOOKUP(F1100,辅助信息!A:B,2,FALSE)</f>
        <v>螺纹钢</v>
      </c>
      <c r="F1100" s="28" t="s">
        <v>19</v>
      </c>
      <c r="G1100" s="24">
        <v>3</v>
      </c>
      <c r="H1100" s="24">
        <f>_xlfn.XLOOKUP(C1100&amp;F1100&amp;I1100&amp;J1100,'[1]2025年已发货'!$F:$F&amp;'[1]2025年已发货'!$C:$C&amp;'[1]2025年已发货'!$G:$G&amp;'[1]2025年已发货'!$H:$H,'[1]2025年已发货'!$E:$E,"未发货")</f>
        <v>3</v>
      </c>
      <c r="I1100" s="28" t="str">
        <f>VLOOKUP(B1100,辅助信息!E:I,3,FALSE)</f>
        <v>（商投建工达州中医药科技园-1工区）达州市通川区达州中医药职业学院犀牛大道北段</v>
      </c>
      <c r="J1100" s="28" t="str">
        <f>VLOOKUP(B1100,辅助信息!E:I,4,FALSE)</f>
        <v>程黄刚</v>
      </c>
      <c r="K1100" s="28">
        <f>VLOOKUP(J1100,辅助信息!H:I,2,FALSE)</f>
        <v>15108211617</v>
      </c>
      <c r="L1100" s="96" t="str">
        <f>VLOOKUP(B1100,辅助信息!E:J,6,FALSE)</f>
        <v>控制炉批号！多了现场不收！,优先安排达钢,提前联系到场规格及数量</v>
      </c>
      <c r="M1100" s="79">
        <v>45769</v>
      </c>
      <c r="O1100" s="49">
        <f ca="1" t="shared" si="40"/>
        <v>0</v>
      </c>
      <c r="P1100" s="49">
        <f ca="1" t="shared" si="39"/>
        <v>181</v>
      </c>
      <c r="Q1100" s="50" t="str">
        <f>VLOOKUP(B1100,辅助信息!E:M,9,FALSE)</f>
        <v>ZTWM-CDGS-XS-2024-0134-商投建工达州中医药科技成果示范园项目</v>
      </c>
      <c r="R1100" s="50" t="str">
        <f>_xlfn._xlws.FILTER(辅助信息!D:D,辅助信息!E:E=B1100)</f>
        <v>商投建工达州中医药科技园</v>
      </c>
    </row>
    <row r="1101" hidden="1" spans="2:18">
      <c r="B1101" s="28" t="s">
        <v>47</v>
      </c>
      <c r="C1101" s="58">
        <v>45770</v>
      </c>
      <c r="D1101" s="28" t="str">
        <f>VLOOKUP(B1101,辅助信息!E:K,7,FALSE)</f>
        <v>JWDDCD2025052800131</v>
      </c>
      <c r="E1101" s="28" t="str">
        <f>VLOOKUP(F1101,辅助信息!A:B,2,FALSE)</f>
        <v>螺纹钢</v>
      </c>
      <c r="F1101" s="28" t="s">
        <v>30</v>
      </c>
      <c r="G1101" s="24">
        <v>6</v>
      </c>
      <c r="H1101" s="24">
        <f>_xlfn.XLOOKUP(C1101&amp;F1101&amp;I1101&amp;J1101,'[1]2025年已发货'!$F:$F&amp;'[1]2025年已发货'!$C:$C&amp;'[1]2025年已发货'!$G:$G&amp;'[1]2025年已发货'!$H:$H,'[1]2025年已发货'!$E:$E,"未发货")</f>
        <v>7</v>
      </c>
      <c r="I1101" s="28" t="str">
        <f>VLOOKUP(B1101,辅助信息!E:I,3,FALSE)</f>
        <v>（商投建工达州中医药科技园-1工区）达州市通川区达州中医药职业学院犀牛大道北段</v>
      </c>
      <c r="J1101" s="28" t="str">
        <f>VLOOKUP(B1101,辅助信息!E:I,4,FALSE)</f>
        <v>程黄刚</v>
      </c>
      <c r="K1101" s="28">
        <f>VLOOKUP(J1101,辅助信息!H:I,2,FALSE)</f>
        <v>15108211617</v>
      </c>
      <c r="L1101" s="96" t="str">
        <f>VLOOKUP(B1101,辅助信息!E:J,6,FALSE)</f>
        <v>控制炉批号！多了现场不收！,优先安排达钢,提前联系到场规格及数量</v>
      </c>
      <c r="M1101" s="79">
        <v>45769</v>
      </c>
      <c r="O1101" s="49">
        <f ca="1" t="shared" si="40"/>
        <v>0</v>
      </c>
      <c r="P1101" s="49">
        <f ca="1" t="shared" si="39"/>
        <v>181</v>
      </c>
      <c r="Q1101" s="50" t="str">
        <f>VLOOKUP(B1101,辅助信息!E:M,9,FALSE)</f>
        <v>ZTWM-CDGS-XS-2024-0134-商投建工达州中医药科技成果示范园项目</v>
      </c>
      <c r="R1101" s="50" t="str">
        <f>_xlfn._xlws.FILTER(辅助信息!D:D,辅助信息!E:E=B1101)</f>
        <v>商投建工达州中医药科技园</v>
      </c>
    </row>
    <row r="1102" hidden="1" spans="2:18">
      <c r="B1102" s="28" t="s">
        <v>47</v>
      </c>
      <c r="C1102" s="58">
        <v>45770</v>
      </c>
      <c r="D1102" s="28" t="str">
        <f>VLOOKUP(B1102,辅助信息!E:K,7,FALSE)</f>
        <v>JWDDCD2025052800131</v>
      </c>
      <c r="E1102" s="28" t="str">
        <f>VLOOKUP(F1102,辅助信息!A:B,2,FALSE)</f>
        <v>螺纹钢</v>
      </c>
      <c r="F1102" s="28" t="s">
        <v>28</v>
      </c>
      <c r="G1102" s="24">
        <v>19</v>
      </c>
      <c r="H1102" s="24">
        <f>_xlfn.XLOOKUP(C1102&amp;F1102&amp;I1102&amp;J1102,'[1]2025年已发货'!$F:$F&amp;'[1]2025年已发货'!$C:$C&amp;'[1]2025年已发货'!$G:$G&amp;'[1]2025年已发货'!$H:$H,'[1]2025年已发货'!$E:$E,"未发货")</f>
        <v>8</v>
      </c>
      <c r="I1102" s="28" t="str">
        <f>VLOOKUP(B1102,辅助信息!E:I,3,FALSE)</f>
        <v>（商投建工达州中医药科技园-1工区）达州市通川区达州中医药职业学院犀牛大道北段</v>
      </c>
      <c r="J1102" s="28" t="str">
        <f>VLOOKUP(B1102,辅助信息!E:I,4,FALSE)</f>
        <v>程黄刚</v>
      </c>
      <c r="K1102" s="28">
        <f>VLOOKUP(J1102,辅助信息!H:I,2,FALSE)</f>
        <v>15108211617</v>
      </c>
      <c r="L1102" s="96" t="str">
        <f>VLOOKUP(B1102,辅助信息!E:J,6,FALSE)</f>
        <v>控制炉批号！多了现场不收！,优先安排达钢,提前联系到场规格及数量</v>
      </c>
      <c r="M1102" s="79">
        <v>45769</v>
      </c>
      <c r="O1102" s="49">
        <f ca="1" t="shared" si="40"/>
        <v>0</v>
      </c>
      <c r="P1102" s="49">
        <f ca="1" t="shared" si="39"/>
        <v>181</v>
      </c>
      <c r="Q1102" s="50" t="str">
        <f>VLOOKUP(B1102,辅助信息!E:M,9,FALSE)</f>
        <v>ZTWM-CDGS-XS-2024-0134-商投建工达州中医药科技成果示范园项目</v>
      </c>
      <c r="R1102" s="50" t="str">
        <f>_xlfn._xlws.FILTER(辅助信息!D:D,辅助信息!E:E=B1102)</f>
        <v>商投建工达州中医药科技园</v>
      </c>
    </row>
    <row r="1103" hidden="1" spans="2:18">
      <c r="B1103" s="28" t="s">
        <v>75</v>
      </c>
      <c r="C1103" s="58">
        <v>45770</v>
      </c>
      <c r="D1103" s="28" t="str">
        <f>VLOOKUP(B1103,辅助信息!E:K,7,FALSE)</f>
        <v>JWDDCD2024102400111</v>
      </c>
      <c r="E1103" s="28" t="str">
        <f>VLOOKUP(F1103,辅助信息!A:B,2,FALSE)</f>
        <v>高线</v>
      </c>
      <c r="F1103" s="28" t="s">
        <v>53</v>
      </c>
      <c r="G1103" s="24">
        <v>8</v>
      </c>
      <c r="H1103" s="24" t="str">
        <f>_xlfn.XLOOKUP(C1103&amp;F1103&amp;I1103&amp;J1103,'[1]2025年已发货'!$F:$F&amp;'[1]2025年已发货'!$C:$C&amp;'[1]2025年已发货'!$G:$G&amp;'[1]2025年已发货'!$H:$H,'[1]2025年已发货'!$E:$E,"未发货")</f>
        <v>未发货</v>
      </c>
      <c r="I1103" s="28" t="str">
        <f>VLOOKUP(B1103,辅助信息!E:I,3,FALSE)</f>
        <v>（五冶达州国道542项目-一工区桥梁一工段）四川省达州市四川省达州市达川区石桥镇武寨村</v>
      </c>
      <c r="J1103" s="28" t="str">
        <f>VLOOKUP(B1103,辅助信息!E:I,4,FALSE)</f>
        <v>杨勇</v>
      </c>
      <c r="K1103" s="28">
        <f>VLOOKUP(J1103,辅助信息!H:I,2,FALSE)</f>
        <v>18398563998</v>
      </c>
      <c r="L1103" s="96" t="str">
        <f>VLOOKUP(B1103,辅助信息!E:J,6,FALSE)</f>
        <v>五冶建设送货单,送货车型13米,装货前联系收货人核实到场规格,没提前告知进场规格现场不给予接收</v>
      </c>
      <c r="M1103" s="79">
        <v>45772</v>
      </c>
      <c r="O1103" s="49">
        <f ca="1" t="shared" si="40"/>
        <v>0</v>
      </c>
      <c r="P1103" s="49">
        <f ca="1" t="shared" si="39"/>
        <v>178</v>
      </c>
      <c r="Q1103" s="50" t="str">
        <f>VLOOKUP(B1103,辅助信息!E:M,9,FALSE)</f>
        <v>ZTWM-CDGS-XS-2024-0181-五冶天府-国道542项目（二批次）</v>
      </c>
      <c r="R1103" s="50" t="str">
        <f>_xlfn._xlws.FILTER(辅助信息!D:D,辅助信息!E:E=B1103)</f>
        <v>五冶达州国道542项目</v>
      </c>
    </row>
    <row r="1104" hidden="1" spans="2:18">
      <c r="B1104" s="28" t="s">
        <v>75</v>
      </c>
      <c r="C1104" s="58">
        <v>45770</v>
      </c>
      <c r="D1104" s="28" t="str">
        <f>VLOOKUP(B1104,辅助信息!E:K,7,FALSE)</f>
        <v>JWDDCD2024102400111</v>
      </c>
      <c r="E1104" s="28" t="str">
        <f>VLOOKUP(F1104,辅助信息!A:B,2,FALSE)</f>
        <v>螺纹钢</v>
      </c>
      <c r="F1104" s="28" t="s">
        <v>27</v>
      </c>
      <c r="G1104" s="24">
        <v>9</v>
      </c>
      <c r="H1104" s="24" t="str">
        <f>_xlfn.XLOOKUP(C1104&amp;F1104&amp;I1104&amp;J1104,'[1]2025年已发货'!$F:$F&amp;'[1]2025年已发货'!$C:$C&amp;'[1]2025年已发货'!$G:$G&amp;'[1]2025年已发货'!$H:$H,'[1]2025年已发货'!$E:$E,"未发货")</f>
        <v>未发货</v>
      </c>
      <c r="I1104" s="28" t="str">
        <f>VLOOKUP(B1104,辅助信息!E:I,3,FALSE)</f>
        <v>（五冶达州国道542项目-一工区桥梁一工段）四川省达州市四川省达州市达川区石桥镇武寨村</v>
      </c>
      <c r="J1104" s="28" t="str">
        <f>VLOOKUP(B1104,辅助信息!E:I,4,FALSE)</f>
        <v>杨勇</v>
      </c>
      <c r="K1104" s="28">
        <f>VLOOKUP(J1104,辅助信息!H:I,2,FALSE)</f>
        <v>18398563998</v>
      </c>
      <c r="L1104" s="96" t="str">
        <f>VLOOKUP(B1104,辅助信息!E:J,6,FALSE)</f>
        <v>五冶建设送货单,送货车型13米,装货前联系收货人核实到场规格,没提前告知进场规格现场不给予接收</v>
      </c>
      <c r="M1104" s="79">
        <v>45772</v>
      </c>
      <c r="O1104" s="49">
        <f ca="1" t="shared" si="40"/>
        <v>0</v>
      </c>
      <c r="P1104" s="49">
        <f ca="1" t="shared" si="39"/>
        <v>178</v>
      </c>
      <c r="Q1104" s="50" t="str">
        <f>VLOOKUP(B1104,辅助信息!E:M,9,FALSE)</f>
        <v>ZTWM-CDGS-XS-2024-0181-五冶天府-国道542项目（二批次）</v>
      </c>
      <c r="R1104" s="50" t="str">
        <f>_xlfn._xlws.FILTER(辅助信息!D:D,辅助信息!E:E=B1104)</f>
        <v>五冶达州国道542项目</v>
      </c>
    </row>
    <row r="1105" hidden="1" spans="2:18">
      <c r="B1105" s="28" t="s">
        <v>75</v>
      </c>
      <c r="C1105" s="58">
        <v>45770</v>
      </c>
      <c r="D1105" s="28" t="str">
        <f>VLOOKUP(B1105,辅助信息!E:K,7,FALSE)</f>
        <v>JWDDCD2024102400111</v>
      </c>
      <c r="E1105" s="28" t="str">
        <f>VLOOKUP(F1105,辅助信息!A:B,2,FALSE)</f>
        <v>螺纹钢</v>
      </c>
      <c r="F1105" s="28" t="s">
        <v>19</v>
      </c>
      <c r="G1105" s="24">
        <v>10</v>
      </c>
      <c r="H1105" s="24" t="str">
        <f>_xlfn.XLOOKUP(C1105&amp;F1105&amp;I1105&amp;J1105,'[1]2025年已发货'!$F:$F&amp;'[1]2025年已发货'!$C:$C&amp;'[1]2025年已发货'!$G:$G&amp;'[1]2025年已发货'!$H:$H,'[1]2025年已发货'!$E:$E,"未发货")</f>
        <v>未发货</v>
      </c>
      <c r="I1105" s="28" t="str">
        <f>VLOOKUP(B1105,辅助信息!E:I,3,FALSE)</f>
        <v>（五冶达州国道542项目-一工区桥梁一工段）四川省达州市四川省达州市达川区石桥镇武寨村</v>
      </c>
      <c r="J1105" s="28" t="str">
        <f>VLOOKUP(B1105,辅助信息!E:I,4,FALSE)</f>
        <v>杨勇</v>
      </c>
      <c r="K1105" s="28">
        <f>VLOOKUP(J1105,辅助信息!H:I,2,FALSE)</f>
        <v>18398563998</v>
      </c>
      <c r="L1105" s="96" t="str">
        <f>VLOOKUP(B1105,辅助信息!E:J,6,FALSE)</f>
        <v>五冶建设送货单,送货车型13米,装货前联系收货人核实到场规格,没提前告知进场规格现场不给予接收</v>
      </c>
      <c r="M1105" s="79">
        <v>45772</v>
      </c>
      <c r="O1105" s="49">
        <f ca="1" t="shared" si="40"/>
        <v>0</v>
      </c>
      <c r="P1105" s="49">
        <f ca="1" t="shared" si="39"/>
        <v>178</v>
      </c>
      <c r="Q1105" s="50" t="str">
        <f>VLOOKUP(B1105,辅助信息!E:M,9,FALSE)</f>
        <v>ZTWM-CDGS-XS-2024-0181-五冶天府-国道542项目（二批次）</v>
      </c>
      <c r="R1105" s="50" t="str">
        <f>_xlfn._xlws.FILTER(辅助信息!D:D,辅助信息!E:E=B1105)</f>
        <v>五冶达州国道542项目</v>
      </c>
    </row>
    <row r="1106" hidden="1" spans="2:18">
      <c r="B1106" s="28" t="s">
        <v>75</v>
      </c>
      <c r="C1106" s="58">
        <v>45770</v>
      </c>
      <c r="D1106" s="28" t="str">
        <f>VLOOKUP(B1106,辅助信息!E:K,7,FALSE)</f>
        <v>JWDDCD2024102400111</v>
      </c>
      <c r="E1106" s="28" t="str">
        <f>VLOOKUP(F1106,辅助信息!A:B,2,FALSE)</f>
        <v>螺纹钢</v>
      </c>
      <c r="F1106" s="28" t="s">
        <v>32</v>
      </c>
      <c r="G1106" s="24">
        <v>3</v>
      </c>
      <c r="H1106" s="24" t="str">
        <f>_xlfn.XLOOKUP(C1106&amp;F1106&amp;I1106&amp;J1106,'[1]2025年已发货'!$F:$F&amp;'[1]2025年已发货'!$C:$C&amp;'[1]2025年已发货'!$G:$G&amp;'[1]2025年已发货'!$H:$H,'[1]2025年已发货'!$E:$E,"未发货")</f>
        <v>未发货</v>
      </c>
      <c r="I1106" s="28" t="str">
        <f>VLOOKUP(B1106,辅助信息!E:I,3,FALSE)</f>
        <v>（五冶达州国道542项目-一工区桥梁一工段）四川省达州市四川省达州市达川区石桥镇武寨村</v>
      </c>
      <c r="J1106" s="28" t="str">
        <f>VLOOKUP(B1106,辅助信息!E:I,4,FALSE)</f>
        <v>杨勇</v>
      </c>
      <c r="K1106" s="28">
        <f>VLOOKUP(J1106,辅助信息!H:I,2,FALSE)</f>
        <v>18398563998</v>
      </c>
      <c r="L1106" s="96" t="str">
        <f>VLOOKUP(B1106,辅助信息!E:J,6,FALSE)</f>
        <v>五冶建设送货单,送货车型13米,装货前联系收货人核实到场规格,没提前告知进场规格现场不给予接收</v>
      </c>
      <c r="M1106" s="79">
        <v>45772</v>
      </c>
      <c r="O1106" s="49">
        <f ca="1" t="shared" si="40"/>
        <v>0</v>
      </c>
      <c r="P1106" s="49">
        <f ca="1" t="shared" si="39"/>
        <v>178</v>
      </c>
      <c r="Q1106" s="50" t="str">
        <f>VLOOKUP(B1106,辅助信息!E:M,9,FALSE)</f>
        <v>ZTWM-CDGS-XS-2024-0181-五冶天府-国道542项目（二批次）</v>
      </c>
      <c r="R1106" s="50" t="str">
        <f>_xlfn._xlws.FILTER(辅助信息!D:D,辅助信息!E:E=B1106)</f>
        <v>五冶达州国道542项目</v>
      </c>
    </row>
    <row r="1107" hidden="1" spans="2:18">
      <c r="B1107" s="28" t="s">
        <v>75</v>
      </c>
      <c r="C1107" s="58">
        <v>45770</v>
      </c>
      <c r="D1107" s="28" t="str">
        <f>VLOOKUP(B1107,辅助信息!E:K,7,FALSE)</f>
        <v>JWDDCD2024102400111</v>
      </c>
      <c r="E1107" s="28" t="str">
        <f>VLOOKUP(F1107,辅助信息!A:B,2,FALSE)</f>
        <v>螺纹钢</v>
      </c>
      <c r="F1107" s="28" t="s">
        <v>30</v>
      </c>
      <c r="G1107" s="24">
        <v>6</v>
      </c>
      <c r="H1107" s="24" t="str">
        <f>_xlfn.XLOOKUP(C1107&amp;F1107&amp;I1107&amp;J1107,'[1]2025年已发货'!$F:$F&amp;'[1]2025年已发货'!$C:$C&amp;'[1]2025年已发货'!$G:$G&amp;'[1]2025年已发货'!$H:$H,'[1]2025年已发货'!$E:$E,"未发货")</f>
        <v>未发货</v>
      </c>
      <c r="I1107" s="28" t="str">
        <f>VLOOKUP(B1107,辅助信息!E:I,3,FALSE)</f>
        <v>（五冶达州国道542项目-一工区桥梁一工段）四川省达州市四川省达州市达川区石桥镇武寨村</v>
      </c>
      <c r="J1107" s="28" t="str">
        <f>VLOOKUP(B1107,辅助信息!E:I,4,FALSE)</f>
        <v>杨勇</v>
      </c>
      <c r="K1107" s="28">
        <f>VLOOKUP(J1107,辅助信息!H:I,2,FALSE)</f>
        <v>18398563998</v>
      </c>
      <c r="L1107" s="96" t="str">
        <f>VLOOKUP(B1107,辅助信息!E:J,6,FALSE)</f>
        <v>五冶建设送货单,送货车型13米,装货前联系收货人核实到场规格,没提前告知进场规格现场不给予接收</v>
      </c>
      <c r="M1107" s="79">
        <v>45772</v>
      </c>
      <c r="O1107" s="49">
        <f ca="1" t="shared" si="40"/>
        <v>0</v>
      </c>
      <c r="P1107" s="49">
        <f ca="1" t="shared" si="39"/>
        <v>178</v>
      </c>
      <c r="Q1107" s="50" t="str">
        <f>VLOOKUP(B1107,辅助信息!E:M,9,FALSE)</f>
        <v>ZTWM-CDGS-XS-2024-0181-五冶天府-国道542项目（二批次）</v>
      </c>
      <c r="R1107" s="50" t="str">
        <f>_xlfn._xlws.FILTER(辅助信息!D:D,辅助信息!E:E=B1107)</f>
        <v>五冶达州国道542项目</v>
      </c>
    </row>
    <row r="1108" hidden="1" spans="2:18">
      <c r="B1108" s="28" t="s">
        <v>127</v>
      </c>
      <c r="C1108" s="58">
        <v>45770</v>
      </c>
      <c r="D1108" s="28" t="str">
        <f>VLOOKUP(B1108,辅助信息!E:K,7,FALSE)</f>
        <v>JWDDCD2025051000019</v>
      </c>
      <c r="E1108" s="28" t="str">
        <f>VLOOKUP(F1108,辅助信息!A:B,2,FALSE)</f>
        <v>盘螺</v>
      </c>
      <c r="F1108" s="28" t="s">
        <v>49</v>
      </c>
      <c r="G1108" s="24">
        <v>20</v>
      </c>
      <c r="H1108" s="24" t="str">
        <f>_xlfn.XLOOKUP(C1108&amp;F1108&amp;I1108&amp;J1108,'[1]2025年已发货'!$F:$F&amp;'[1]2025年已发货'!$C:$C&amp;'[1]2025年已发货'!$G:$G&amp;'[1]2025年已发货'!$H:$H,'[1]2025年已发货'!$E:$E,"未发货")</f>
        <v>未发货</v>
      </c>
      <c r="I1108" s="28" t="str">
        <f>VLOOKUP(B1108,辅助信息!E:I,3,FALSE)</f>
        <v>(五冶钢构医学科学产业园建设项目房建三部-管网总坪)四川省南充市顺庆区搬罾街道学府大道二段</v>
      </c>
      <c r="J1108" s="28" t="str">
        <f>VLOOKUP(B1108,辅助信息!E:I,4,FALSE)</f>
        <v>郑林</v>
      </c>
      <c r="K1108" s="28">
        <f>VLOOKUP(J1108,辅助信息!H:I,2,FALSE)</f>
        <v>18349955455</v>
      </c>
      <c r="L1108" s="96" t="str">
        <f>VLOOKUP(B1108,辅助信息!E:J,6,FALSE)</f>
        <v>送货单：送货单位：南充思临新材料科技有限公司,收货单位：五冶集团川北(南充)建设有限公司,项目名称：南充医学科学产业园,送货车型13米,装货前联系收货人核实到场规格</v>
      </c>
      <c r="M1108" s="79">
        <v>45769</v>
      </c>
      <c r="O1108" s="49">
        <f ca="1" t="shared" si="40"/>
        <v>0</v>
      </c>
      <c r="P1108" s="49">
        <f ca="1" t="shared" si="39"/>
        <v>181</v>
      </c>
      <c r="Q1108" s="50" t="str">
        <f>VLOOKUP(B1108,辅助信息!E:M,9,FALSE)</f>
        <v>ZTWM-CDGS-XS-2024-0248-五冶钢构-南充市医学院项目</v>
      </c>
      <c r="R1108" s="50" t="str">
        <f>_xlfn._xlws.FILTER(辅助信息!D:D,辅助信息!E:E=B1108)</f>
        <v>五冶钢构南充医学科学产业园建设项目</v>
      </c>
    </row>
    <row r="1109" hidden="1" spans="2:18">
      <c r="B1109" s="28" t="s">
        <v>127</v>
      </c>
      <c r="C1109" s="58">
        <v>45770</v>
      </c>
      <c r="D1109" s="28" t="str">
        <f>VLOOKUP(B1109,辅助信息!E:K,7,FALSE)</f>
        <v>JWDDCD2025051000019</v>
      </c>
      <c r="E1109" s="28" t="str">
        <f>VLOOKUP(F1109,辅助信息!A:B,2,FALSE)</f>
        <v>盘螺</v>
      </c>
      <c r="F1109" s="28" t="s">
        <v>40</v>
      </c>
      <c r="G1109" s="24">
        <v>2</v>
      </c>
      <c r="H1109" s="24" t="str">
        <f>_xlfn.XLOOKUP(C1109&amp;F1109&amp;I1109&amp;J1109,'[1]2025年已发货'!$F:$F&amp;'[1]2025年已发货'!$C:$C&amp;'[1]2025年已发货'!$G:$G&amp;'[1]2025年已发货'!$H:$H,'[1]2025年已发货'!$E:$E,"未发货")</f>
        <v>未发货</v>
      </c>
      <c r="I1109" s="28" t="str">
        <f>VLOOKUP(B1109,辅助信息!E:I,3,FALSE)</f>
        <v>(五冶钢构医学科学产业园建设项目房建三部-管网总坪)四川省南充市顺庆区搬罾街道学府大道二段</v>
      </c>
      <c r="J1109" s="28" t="str">
        <f>VLOOKUP(B1109,辅助信息!E:I,4,FALSE)</f>
        <v>郑林</v>
      </c>
      <c r="K1109" s="28">
        <f>VLOOKUP(J1109,辅助信息!H:I,2,FALSE)</f>
        <v>18349955455</v>
      </c>
      <c r="L1109" s="96" t="str">
        <f>VLOOKUP(B1109,辅助信息!E:J,6,FALSE)</f>
        <v>送货单：送货单位：南充思临新材料科技有限公司,收货单位：五冶集团川北(南充)建设有限公司,项目名称：南充医学科学产业园,送货车型13米,装货前联系收货人核实到场规格</v>
      </c>
      <c r="M1109" s="79">
        <v>45769</v>
      </c>
      <c r="O1109" s="49">
        <f ca="1" t="shared" si="40"/>
        <v>0</v>
      </c>
      <c r="P1109" s="49">
        <f ca="1" t="shared" si="39"/>
        <v>181</v>
      </c>
      <c r="Q1109" s="50" t="str">
        <f>VLOOKUP(B1109,辅助信息!E:M,9,FALSE)</f>
        <v>ZTWM-CDGS-XS-2024-0248-五冶钢构-南充市医学院项目</v>
      </c>
      <c r="R1109" s="50" t="str">
        <f>_xlfn._xlws.FILTER(辅助信息!D:D,辅助信息!E:E=B1109)</f>
        <v>五冶钢构南充医学科学产业园建设项目</v>
      </c>
    </row>
    <row r="1110" hidden="1" spans="2:18">
      <c r="B1110" s="28" t="s">
        <v>127</v>
      </c>
      <c r="C1110" s="58">
        <v>45770</v>
      </c>
      <c r="D1110" s="28" t="str">
        <f>VLOOKUP(B1110,辅助信息!E:K,7,FALSE)</f>
        <v>JWDDCD2025051000019</v>
      </c>
      <c r="E1110" s="28" t="str">
        <f>VLOOKUP(F1110,辅助信息!A:B,2,FALSE)</f>
        <v>盘螺</v>
      </c>
      <c r="F1110" s="28" t="s">
        <v>41</v>
      </c>
      <c r="G1110" s="24">
        <v>3</v>
      </c>
      <c r="H1110" s="24" t="str">
        <f>_xlfn.XLOOKUP(C1110&amp;F1110&amp;I1110&amp;J1110,'[1]2025年已发货'!$F:$F&amp;'[1]2025年已发货'!$C:$C&amp;'[1]2025年已发货'!$G:$G&amp;'[1]2025年已发货'!$H:$H,'[1]2025年已发货'!$E:$E,"未发货")</f>
        <v>未发货</v>
      </c>
      <c r="I1110" s="28" t="str">
        <f>VLOOKUP(B1110,辅助信息!E:I,3,FALSE)</f>
        <v>(五冶钢构医学科学产业园建设项目房建三部-管网总坪)四川省南充市顺庆区搬罾街道学府大道二段</v>
      </c>
      <c r="J1110" s="28" t="str">
        <f>VLOOKUP(B1110,辅助信息!E:I,4,FALSE)</f>
        <v>郑林</v>
      </c>
      <c r="K1110" s="28">
        <f>VLOOKUP(J1110,辅助信息!H:I,2,FALSE)</f>
        <v>18349955455</v>
      </c>
      <c r="L1110" s="96" t="str">
        <f>VLOOKUP(B1110,辅助信息!E:J,6,FALSE)</f>
        <v>送货单：送货单位：南充思临新材料科技有限公司,收货单位：五冶集团川北(南充)建设有限公司,项目名称：南充医学科学产业园,送货车型13米,装货前联系收货人核实到场规格</v>
      </c>
      <c r="M1110" s="79">
        <v>45769</v>
      </c>
      <c r="O1110" s="49">
        <f ca="1" t="shared" si="40"/>
        <v>0</v>
      </c>
      <c r="P1110" s="49">
        <f ca="1" t="shared" si="39"/>
        <v>181</v>
      </c>
      <c r="Q1110" s="50" t="str">
        <f>VLOOKUP(B1110,辅助信息!E:M,9,FALSE)</f>
        <v>ZTWM-CDGS-XS-2024-0248-五冶钢构-南充市医学院项目</v>
      </c>
      <c r="R1110" s="50" t="str">
        <f>_xlfn._xlws.FILTER(辅助信息!D:D,辅助信息!E:E=B1110)</f>
        <v>五冶钢构南充医学科学产业园建设项目</v>
      </c>
    </row>
    <row r="1111" hidden="1" spans="2:18">
      <c r="B1111" s="28" t="s">
        <v>127</v>
      </c>
      <c r="C1111" s="58">
        <v>45770</v>
      </c>
      <c r="D1111" s="28" t="str">
        <f>VLOOKUP(B1111,辅助信息!E:K,7,FALSE)</f>
        <v>JWDDCD2025051000019</v>
      </c>
      <c r="E1111" s="28" t="str">
        <f>VLOOKUP(F1111,辅助信息!A:B,2,FALSE)</f>
        <v>螺纹钢</v>
      </c>
      <c r="F1111" s="28" t="s">
        <v>27</v>
      </c>
      <c r="G1111" s="24">
        <v>10</v>
      </c>
      <c r="H1111" s="24" t="str">
        <f>_xlfn.XLOOKUP(C1111&amp;F1111&amp;I1111&amp;J1111,'[1]2025年已发货'!$F:$F&amp;'[1]2025年已发货'!$C:$C&amp;'[1]2025年已发货'!$G:$G&amp;'[1]2025年已发货'!$H:$H,'[1]2025年已发货'!$E:$E,"未发货")</f>
        <v>未发货</v>
      </c>
      <c r="I1111" s="28" t="str">
        <f>VLOOKUP(B1111,辅助信息!E:I,3,FALSE)</f>
        <v>(五冶钢构医学科学产业园建设项目房建三部-管网总坪)四川省南充市顺庆区搬罾街道学府大道二段</v>
      </c>
      <c r="J1111" s="28" t="str">
        <f>VLOOKUP(B1111,辅助信息!E:I,4,FALSE)</f>
        <v>郑林</v>
      </c>
      <c r="K1111" s="28">
        <f>VLOOKUP(J1111,辅助信息!H:I,2,FALSE)</f>
        <v>18349955455</v>
      </c>
      <c r="L1111" s="96" t="str">
        <f>VLOOKUP(B1111,辅助信息!E:J,6,FALSE)</f>
        <v>送货单：送货单位：南充思临新材料科技有限公司,收货单位：五冶集团川北(南充)建设有限公司,项目名称：南充医学科学产业园,送货车型13米,装货前联系收货人核实到场规格</v>
      </c>
      <c r="M1111" s="79">
        <v>45769</v>
      </c>
      <c r="O1111" s="49">
        <f ca="1" t="shared" si="40"/>
        <v>0</v>
      </c>
      <c r="P1111" s="49">
        <f ca="1" t="shared" si="39"/>
        <v>181</v>
      </c>
      <c r="Q1111" s="50" t="str">
        <f>VLOOKUP(B1111,辅助信息!E:M,9,FALSE)</f>
        <v>ZTWM-CDGS-XS-2024-0248-五冶钢构-南充市医学院项目</v>
      </c>
      <c r="R1111" s="50" t="str">
        <f>_xlfn._xlws.FILTER(辅助信息!D:D,辅助信息!E:E=B1111)</f>
        <v>五冶钢构南充医学科学产业园建设项目</v>
      </c>
    </row>
    <row r="1112" hidden="1" spans="2:18">
      <c r="B1112" s="28" t="s">
        <v>104</v>
      </c>
      <c r="C1112" s="58">
        <v>45770</v>
      </c>
      <c r="D1112" s="28" t="str">
        <f>VLOOKUP(B1112,辅助信息!E:K,7,FALSE)</f>
        <v>JWDDCD2024101600090</v>
      </c>
      <c r="E1112" s="28" t="str">
        <f>VLOOKUP(F1112,辅助信息!A:B,2,FALSE)</f>
        <v>盘螺</v>
      </c>
      <c r="F1112" s="28" t="s">
        <v>40</v>
      </c>
      <c r="G1112" s="24">
        <v>2.5</v>
      </c>
      <c r="H1112" s="24" t="str">
        <f>_xlfn.XLOOKUP(C1112&amp;F1112&amp;I1112&amp;J1112,'[1]2025年已发货'!$F:$F&amp;'[1]2025年已发货'!$C:$C&amp;'[1]2025年已发货'!$G:$G&amp;'[1]2025年已发货'!$H:$H,'[1]2025年已发货'!$E:$E,"未发货")</f>
        <v>未发货</v>
      </c>
      <c r="I1112" s="28" t="str">
        <f>VLOOKUP(B1112,辅助信息!E:I,3,FALSE)</f>
        <v>（达州市公共卫生医疗中心项目-二标-78号楼）达州市通川区西外复兴镇公共卫生临床医疗中心项目</v>
      </c>
      <c r="J1112" s="28" t="str">
        <f>VLOOKUP(B1112,辅助信息!E:I,4,FALSE)</f>
        <v>黄永林</v>
      </c>
      <c r="K1112" s="28">
        <f>VLOOKUP(J1112,辅助信息!H:I,2,FALSE)</f>
        <v>15982487227</v>
      </c>
      <c r="L1112" s="96" t="str">
        <f>VLOOKUP(B1112,辅助信息!E:J,6,FALSE)</f>
        <v>提前联系到场规格,一天到场车辆不低于2车</v>
      </c>
      <c r="M1112" s="79">
        <v>45769</v>
      </c>
      <c r="O1112" s="49">
        <f ca="1" t="shared" si="40"/>
        <v>0</v>
      </c>
      <c r="P1112" s="49">
        <f ca="1" t="shared" si="39"/>
        <v>181</v>
      </c>
      <c r="Q1112" s="50" t="str">
        <f>VLOOKUP(B1112,辅助信息!E:M,9,FALSE)</f>
        <v>ZTWM-CDGS-XS-2024-0205-五冶钢构-达州市通川区西外复兴镇及临近片区建设项目</v>
      </c>
      <c r="R1112" s="50" t="str">
        <f>_xlfn._xlws.FILTER(辅助信息!D:D,辅助信息!E:E=B1112)</f>
        <v>五冶钢构达州市公共卫生临床医疗中心项目</v>
      </c>
    </row>
    <row r="1113" hidden="1" spans="2:18">
      <c r="B1113" s="28" t="s">
        <v>104</v>
      </c>
      <c r="C1113" s="58">
        <v>45770</v>
      </c>
      <c r="D1113" s="28" t="str">
        <f>VLOOKUP(B1113,辅助信息!E:K,7,FALSE)</f>
        <v>JWDDCD2024101600090</v>
      </c>
      <c r="E1113" s="28" t="str">
        <f>VLOOKUP(F1113,辅助信息!A:B,2,FALSE)</f>
        <v>盘螺</v>
      </c>
      <c r="F1113" s="28" t="s">
        <v>41</v>
      </c>
      <c r="G1113" s="24">
        <v>2.5</v>
      </c>
      <c r="H1113" s="24" t="str">
        <f>_xlfn.XLOOKUP(C1113&amp;F1113&amp;I1113&amp;J1113,'[1]2025年已发货'!$F:$F&amp;'[1]2025年已发货'!$C:$C&amp;'[1]2025年已发货'!$G:$G&amp;'[1]2025年已发货'!$H:$H,'[1]2025年已发货'!$E:$E,"未发货")</f>
        <v>未发货</v>
      </c>
      <c r="I1113" s="28" t="str">
        <f>VLOOKUP(B1113,辅助信息!E:I,3,FALSE)</f>
        <v>（达州市公共卫生医疗中心项目-二标-78号楼）达州市通川区西外复兴镇公共卫生临床医疗中心项目</v>
      </c>
      <c r="J1113" s="28" t="str">
        <f>VLOOKUP(B1113,辅助信息!E:I,4,FALSE)</f>
        <v>黄永林</v>
      </c>
      <c r="K1113" s="28">
        <f>VLOOKUP(J1113,辅助信息!H:I,2,FALSE)</f>
        <v>15982487227</v>
      </c>
      <c r="L1113" s="96" t="str">
        <f>VLOOKUP(B1113,辅助信息!E:J,6,FALSE)</f>
        <v>提前联系到场规格,一天到场车辆不低于2车</v>
      </c>
      <c r="M1113" s="79">
        <v>45769</v>
      </c>
      <c r="O1113" s="49">
        <f ca="1" t="shared" si="40"/>
        <v>0</v>
      </c>
      <c r="P1113" s="49">
        <f ca="1" t="shared" si="39"/>
        <v>181</v>
      </c>
      <c r="Q1113" s="50" t="str">
        <f>VLOOKUP(B1113,辅助信息!E:M,9,FALSE)</f>
        <v>ZTWM-CDGS-XS-2024-0205-五冶钢构-达州市通川区西外复兴镇及临近片区建设项目</v>
      </c>
      <c r="R1113" s="50" t="str">
        <f>_xlfn._xlws.FILTER(辅助信息!D:D,辅助信息!E:E=B1113)</f>
        <v>五冶钢构达州市公共卫生临床医疗中心项目</v>
      </c>
    </row>
    <row r="1114" hidden="1" spans="2:18">
      <c r="B1114" s="28" t="s">
        <v>104</v>
      </c>
      <c r="C1114" s="58">
        <v>45770</v>
      </c>
      <c r="D1114" s="28" t="str">
        <f>VLOOKUP(B1114,辅助信息!E:K,7,FALSE)</f>
        <v>JWDDCD2024101600090</v>
      </c>
      <c r="E1114" s="28" t="str">
        <f>VLOOKUP(F1114,辅助信息!A:B,2,FALSE)</f>
        <v>螺纹钢</v>
      </c>
      <c r="F1114" s="28" t="s">
        <v>27</v>
      </c>
      <c r="G1114" s="24">
        <v>24</v>
      </c>
      <c r="H1114" s="24" t="str">
        <f>_xlfn.XLOOKUP(C1114&amp;F1114&amp;I1114&amp;J1114,'[1]2025年已发货'!$F:$F&amp;'[1]2025年已发货'!$C:$C&amp;'[1]2025年已发货'!$G:$G&amp;'[1]2025年已发货'!$H:$H,'[1]2025年已发货'!$E:$E,"未发货")</f>
        <v>未发货</v>
      </c>
      <c r="I1114" s="28" t="str">
        <f>VLOOKUP(B1114,辅助信息!E:I,3,FALSE)</f>
        <v>（达州市公共卫生医疗中心项目-二标-78号楼）达州市通川区西外复兴镇公共卫生临床医疗中心项目</v>
      </c>
      <c r="J1114" s="28" t="str">
        <f>VLOOKUP(B1114,辅助信息!E:I,4,FALSE)</f>
        <v>黄永林</v>
      </c>
      <c r="K1114" s="28">
        <f>VLOOKUP(J1114,辅助信息!H:I,2,FALSE)</f>
        <v>15982487227</v>
      </c>
      <c r="L1114" s="96" t="str">
        <f>VLOOKUP(B1114,辅助信息!E:J,6,FALSE)</f>
        <v>提前联系到场规格,一天到场车辆不低于2车</v>
      </c>
      <c r="M1114" s="79">
        <v>45769</v>
      </c>
      <c r="O1114" s="49">
        <f ca="1" t="shared" si="40"/>
        <v>0</v>
      </c>
      <c r="P1114" s="49">
        <f ca="1" t="shared" si="39"/>
        <v>181</v>
      </c>
      <c r="Q1114" s="50" t="str">
        <f>VLOOKUP(B1114,辅助信息!E:M,9,FALSE)</f>
        <v>ZTWM-CDGS-XS-2024-0205-五冶钢构-达州市通川区西外复兴镇及临近片区建设项目</v>
      </c>
      <c r="R1114" s="50" t="str">
        <f>_xlfn._xlws.FILTER(辅助信息!D:D,辅助信息!E:E=B1114)</f>
        <v>五冶钢构达州市公共卫生临床医疗中心项目</v>
      </c>
    </row>
    <row r="1115" hidden="1" spans="2:18">
      <c r="B1115" s="28" t="s">
        <v>104</v>
      </c>
      <c r="C1115" s="58">
        <v>45770</v>
      </c>
      <c r="D1115" s="28" t="str">
        <f>VLOOKUP(B1115,辅助信息!E:K,7,FALSE)</f>
        <v>JWDDCD2024101600090</v>
      </c>
      <c r="E1115" s="28" t="str">
        <f>VLOOKUP(F1115,辅助信息!A:B,2,FALSE)</f>
        <v>螺纹钢</v>
      </c>
      <c r="F1115" s="28" t="s">
        <v>19</v>
      </c>
      <c r="G1115" s="24">
        <v>6</v>
      </c>
      <c r="H1115" s="24" t="str">
        <f>_xlfn.XLOOKUP(C1115&amp;F1115&amp;I1115&amp;J1115,'[1]2025年已发货'!$F:$F&amp;'[1]2025年已发货'!$C:$C&amp;'[1]2025年已发货'!$G:$G&amp;'[1]2025年已发货'!$H:$H,'[1]2025年已发货'!$E:$E,"未发货")</f>
        <v>未发货</v>
      </c>
      <c r="I1115" s="28" t="str">
        <f>VLOOKUP(B1115,辅助信息!E:I,3,FALSE)</f>
        <v>（达州市公共卫生医疗中心项目-二标-78号楼）达州市通川区西外复兴镇公共卫生临床医疗中心项目</v>
      </c>
      <c r="J1115" s="28" t="str">
        <f>VLOOKUP(B1115,辅助信息!E:I,4,FALSE)</f>
        <v>黄永林</v>
      </c>
      <c r="K1115" s="28">
        <f>VLOOKUP(J1115,辅助信息!H:I,2,FALSE)</f>
        <v>15982487227</v>
      </c>
      <c r="L1115" s="96" t="str">
        <f>VLOOKUP(B1115,辅助信息!E:J,6,FALSE)</f>
        <v>提前联系到场规格,一天到场车辆不低于2车</v>
      </c>
      <c r="M1115" s="79">
        <v>45769</v>
      </c>
      <c r="O1115" s="49">
        <f ca="1" t="shared" si="40"/>
        <v>0</v>
      </c>
      <c r="P1115" s="49">
        <f ca="1" t="shared" si="39"/>
        <v>181</v>
      </c>
      <c r="Q1115" s="50" t="str">
        <f>VLOOKUP(B1115,辅助信息!E:M,9,FALSE)</f>
        <v>ZTWM-CDGS-XS-2024-0205-五冶钢构-达州市通川区西外复兴镇及临近片区建设项目</v>
      </c>
      <c r="R1115" s="50" t="str">
        <f>_xlfn._xlws.FILTER(辅助信息!D:D,辅助信息!E:E=B1115)</f>
        <v>五冶钢构达州市公共卫生临床医疗中心项目</v>
      </c>
    </row>
    <row r="1116" hidden="1" spans="1:18">
      <c r="A1116" s="49">
        <f t="shared" ref="A1116:A1122" si="41">G1116-H1116</f>
        <v>0</v>
      </c>
      <c r="B1116" s="28" t="s">
        <v>129</v>
      </c>
      <c r="C1116" s="58">
        <v>45770</v>
      </c>
      <c r="D1116" s="28" t="e">
        <f>VLOOKUP(B1116,辅助信息!E:K,7,FALSE)</f>
        <v>#N/A</v>
      </c>
      <c r="E1116" s="28" t="str">
        <f>VLOOKUP(F1116,辅助信息!A:B,2,FALSE)</f>
        <v>螺纹钢</v>
      </c>
      <c r="F1116" s="28" t="s">
        <v>32</v>
      </c>
      <c r="G1116" s="24">
        <v>35</v>
      </c>
      <c r="H1116" s="24">
        <v>35</v>
      </c>
      <c r="I1116" s="28" t="e">
        <f>VLOOKUP(B1116,辅助信息!E:I,3,FALSE)</f>
        <v>#N/A</v>
      </c>
      <c r="J1116" s="28" t="e">
        <f>VLOOKUP(B1116,辅助信息!E:I,4,FALSE)</f>
        <v>#N/A</v>
      </c>
      <c r="K1116" s="28" t="e">
        <f>VLOOKUP(J1116,辅助信息!H:I,2,FALSE)</f>
        <v>#N/A</v>
      </c>
      <c r="L1116" s="96" t="e">
        <f>VLOOKUP(B1116,辅助信息!E:J,6,FALSE)</f>
        <v>#N/A</v>
      </c>
      <c r="M1116" s="79">
        <v>45769</v>
      </c>
      <c r="O1116" s="49">
        <f ca="1" t="shared" si="40"/>
        <v>0</v>
      </c>
      <c r="P1116" s="49">
        <f ca="1" t="shared" si="39"/>
        <v>181</v>
      </c>
      <c r="Q1116" s="50" t="e">
        <f>VLOOKUP(B1116,辅助信息!E:M,9,FALSE)</f>
        <v>#N/A</v>
      </c>
      <c r="R1116" s="50" vm="1" t="e">
        <f>_xlfn._xlws.FILTER(辅助信息!D:D,辅助信息!E:E=B1116)</f>
        <v>#VALUE!</v>
      </c>
    </row>
    <row r="1117" hidden="1" spans="1:18">
      <c r="A1117" s="49">
        <f t="shared" si="41"/>
        <v>0</v>
      </c>
      <c r="B1117" s="28" t="s">
        <v>129</v>
      </c>
      <c r="C1117" s="58">
        <v>45770</v>
      </c>
      <c r="D1117" s="28" t="e">
        <f>VLOOKUP(B1117,辅助信息!E:K,7,FALSE)</f>
        <v>#N/A</v>
      </c>
      <c r="E1117" s="28" t="str">
        <f>VLOOKUP(F1117,辅助信息!A:B,2,FALSE)</f>
        <v>螺纹钢</v>
      </c>
      <c r="F1117" s="28" t="s">
        <v>90</v>
      </c>
      <c r="G1117" s="24">
        <v>70</v>
      </c>
      <c r="H1117" s="24">
        <v>70</v>
      </c>
      <c r="I1117" s="28" t="e">
        <f>VLOOKUP(B1117,辅助信息!E:I,3,FALSE)</f>
        <v>#N/A</v>
      </c>
      <c r="J1117" s="28" t="e">
        <f>VLOOKUP(B1117,辅助信息!E:I,4,FALSE)</f>
        <v>#N/A</v>
      </c>
      <c r="K1117" s="28" t="e">
        <f>VLOOKUP(J1117,辅助信息!H:I,2,FALSE)</f>
        <v>#N/A</v>
      </c>
      <c r="L1117" s="96" t="e">
        <f>VLOOKUP(B1117,辅助信息!E:J,6,FALSE)</f>
        <v>#N/A</v>
      </c>
      <c r="M1117" s="79">
        <v>45769</v>
      </c>
      <c r="O1117" s="49">
        <f ca="1" t="shared" si="40"/>
        <v>0</v>
      </c>
      <c r="P1117" s="49">
        <f ca="1" t="shared" si="39"/>
        <v>181</v>
      </c>
      <c r="Q1117" s="50" t="e">
        <f>VLOOKUP(B1117,辅助信息!E:M,9,FALSE)</f>
        <v>#N/A</v>
      </c>
      <c r="R1117" s="50" vm="1" t="e">
        <f>_xlfn._xlws.FILTER(辅助信息!D:D,辅助信息!E:E=B1117)</f>
        <v>#VALUE!</v>
      </c>
    </row>
    <row r="1118" hidden="1" spans="1:18">
      <c r="A1118" s="49">
        <f t="shared" si="41"/>
        <v>0</v>
      </c>
      <c r="B1118" s="28" t="s">
        <v>129</v>
      </c>
      <c r="C1118" s="58">
        <v>45770</v>
      </c>
      <c r="D1118" s="28" t="e">
        <f>VLOOKUP(B1118,辅助信息!E:K,7,FALSE)</f>
        <v>#N/A</v>
      </c>
      <c r="E1118" s="28" t="str">
        <f>VLOOKUP(F1118,辅助信息!A:B,2,FALSE)</f>
        <v>螺纹钢</v>
      </c>
      <c r="F1118" s="28" t="s">
        <v>130</v>
      </c>
      <c r="G1118" s="24">
        <v>35</v>
      </c>
      <c r="H1118" s="24">
        <v>35</v>
      </c>
      <c r="I1118" s="28" t="e">
        <f>VLOOKUP(B1118,辅助信息!E:I,3,FALSE)</f>
        <v>#N/A</v>
      </c>
      <c r="J1118" s="28" t="e">
        <f>VLOOKUP(B1118,辅助信息!E:I,4,FALSE)</f>
        <v>#N/A</v>
      </c>
      <c r="K1118" s="28" t="e">
        <f>VLOOKUP(J1118,辅助信息!H:I,2,FALSE)</f>
        <v>#N/A</v>
      </c>
      <c r="L1118" s="96" t="e">
        <f>VLOOKUP(B1118,辅助信息!E:J,6,FALSE)</f>
        <v>#N/A</v>
      </c>
      <c r="M1118" s="79">
        <v>45769</v>
      </c>
      <c r="O1118" s="49">
        <f ca="1" t="shared" si="40"/>
        <v>0</v>
      </c>
      <c r="P1118" s="49">
        <f ca="1" t="shared" si="39"/>
        <v>181</v>
      </c>
      <c r="Q1118" s="50" t="e">
        <f>VLOOKUP(B1118,辅助信息!E:M,9,FALSE)</f>
        <v>#N/A</v>
      </c>
      <c r="R1118" s="50" vm="1" t="e">
        <f>_xlfn._xlws.FILTER(辅助信息!D:D,辅助信息!E:E=B1118)</f>
        <v>#VALUE!</v>
      </c>
    </row>
    <row r="1119" hidden="1" spans="1:18">
      <c r="A1119" s="49">
        <f t="shared" si="41"/>
        <v>0</v>
      </c>
      <c r="B1119" s="28" t="s">
        <v>131</v>
      </c>
      <c r="C1119" s="58">
        <v>45770</v>
      </c>
      <c r="D1119" s="28" t="str">
        <f>VLOOKUP(B1119,辅助信息!E:K,7,FALSE)</f>
        <v>JWDDCD2025050800080</v>
      </c>
      <c r="E1119" s="28" t="str">
        <f>VLOOKUP(F1119,辅助信息!A:B,2,FALSE)</f>
        <v>螺纹钢</v>
      </c>
      <c r="F1119" s="28" t="s">
        <v>130</v>
      </c>
      <c r="G1119" s="24">
        <v>105</v>
      </c>
      <c r="H1119" s="24">
        <f>_xlfn.XLOOKUP(C1119&amp;F1119&amp;I1119&amp;J1119,'[1]2025年已发货'!$F:$F&amp;'[1]2025年已发货'!$C:$C&amp;'[1]2025年已发货'!$G:$G&amp;'[1]2025年已发货'!$H:$H,'[1]2025年已发货'!$E:$E,"未发货")</f>
        <v>105</v>
      </c>
      <c r="I1119" s="28" t="str">
        <f>VLOOKUP(B1119,辅助信息!E:I,3,FALSE)</f>
        <v>(宜宾兴港三江新区长江工业园建设项目-11#厂房)宜宾市翠屏区宜宾汽车零部件配套产业基地(纬五路南)</v>
      </c>
      <c r="J1119" s="28" t="str">
        <f>VLOOKUP(B1119,辅助信息!E:I,4,FALSE)</f>
        <v>严石林</v>
      </c>
      <c r="K1119" s="28">
        <f>VLOOKUP(J1119,辅助信息!H:I,2,FALSE)</f>
        <v>15924731822</v>
      </c>
      <c r="L1119" s="96" t="str">
        <f>VLOOKUP(B1119,辅助信息!E:J,6,FALSE)</f>
        <v>装货前联系收货人核实到场规格，货物最下面用方木垫下方便卸货</v>
      </c>
      <c r="M1119" s="79">
        <v>45769</v>
      </c>
      <c r="O1119" s="49">
        <f ca="1" t="shared" si="40"/>
        <v>0</v>
      </c>
      <c r="P1119" s="49">
        <f ca="1" t="shared" si="39"/>
        <v>181</v>
      </c>
      <c r="Q1119" s="50" t="str">
        <f>VLOOKUP(B1119,辅助信息!E:M,9,FALSE)</f>
        <v>ZTWM-CDGS-XS-2025-0059-宜宾兴港建材-宜宾冷链项目</v>
      </c>
      <c r="R1119" s="50" t="str">
        <f>_xlfn._xlws.FILTER(辅助信息!D:D,辅助信息!E:E=B1119)</f>
        <v>宜宾兴港三江新区长江工业园建设项目</v>
      </c>
    </row>
    <row r="1120" hidden="1" spans="1:18">
      <c r="A1120" s="49">
        <f t="shared" si="41"/>
        <v>0</v>
      </c>
      <c r="B1120" s="28" t="s">
        <v>132</v>
      </c>
      <c r="C1120" s="58">
        <v>45770</v>
      </c>
      <c r="D1120" s="28" t="str">
        <f>VLOOKUP(B1120,辅助信息!E:K,7,FALSE)</f>
        <v>JWDDCD2025050800080</v>
      </c>
      <c r="E1120" s="28" t="str">
        <f>VLOOKUP(F1120,辅助信息!A:B,2,FALSE)</f>
        <v>螺纹钢</v>
      </c>
      <c r="F1120" s="28" t="s">
        <v>76</v>
      </c>
      <c r="G1120" s="24">
        <v>12</v>
      </c>
      <c r="H1120" s="24">
        <f>_xlfn.XLOOKUP(C1120&amp;F1120&amp;I1120&amp;J1120,'[1]2025年已发货'!$F:$F&amp;'[1]2025年已发货'!$C:$C&amp;'[1]2025年已发货'!$G:$G&amp;'[1]2025年已发货'!$H:$H,'[1]2025年已发货'!$E:$E,"未发货")</f>
        <v>12</v>
      </c>
      <c r="I1120" s="28" t="str">
        <f>VLOOKUP(B1120,辅助信息!E:I,3,FALSE)</f>
        <v>(宜宾兴港三江新区长江工业园建设项目-9#厂房)宜宾市翠屏区宜宾汽车零部件配套产业基地(纬五路南)</v>
      </c>
      <c r="J1120" s="28" t="str">
        <f>VLOOKUP(B1120,辅助信息!E:I,4,FALSE)</f>
        <v>严石林</v>
      </c>
      <c r="K1120" s="28">
        <f>VLOOKUP(J1120,辅助信息!H:I,2,FALSE)</f>
        <v>15924731822</v>
      </c>
      <c r="L1120" s="96" t="str">
        <f>VLOOKUP(B1120,辅助信息!E:J,6,FALSE)</f>
        <v>装货前联系收货人核实到场规格，货物最下面用方木垫下方便卸货</v>
      </c>
      <c r="M1120" s="79">
        <v>45769</v>
      </c>
      <c r="O1120" s="49">
        <f ca="1" t="shared" si="40"/>
        <v>0</v>
      </c>
      <c r="P1120" s="49">
        <f ca="1" t="shared" si="39"/>
        <v>181</v>
      </c>
      <c r="Q1120" s="50" t="str">
        <f>VLOOKUP(B1120,辅助信息!E:M,9,FALSE)</f>
        <v>ZTWM-CDGS-XS-2025-0059-宜宾兴港建材-宜宾冷链项目</v>
      </c>
      <c r="R1120" s="50" t="str">
        <f>_xlfn._xlws.FILTER(辅助信息!D:D,辅助信息!E:E=B1120)</f>
        <v>宜宾兴港三江新区长江工业园建设项目</v>
      </c>
    </row>
    <row r="1121" hidden="1" spans="1:18">
      <c r="A1121" s="49">
        <f t="shared" si="41"/>
        <v>0</v>
      </c>
      <c r="B1121" s="28" t="s">
        <v>132</v>
      </c>
      <c r="C1121" s="58">
        <v>45770</v>
      </c>
      <c r="D1121" s="28" t="str">
        <f>VLOOKUP(B1121,辅助信息!E:K,7,FALSE)</f>
        <v>JWDDCD2025050800080</v>
      </c>
      <c r="E1121" s="28" t="str">
        <f>VLOOKUP(F1121,辅助信息!A:B,2,FALSE)</f>
        <v>螺纹钢</v>
      </c>
      <c r="F1121" s="28" t="s">
        <v>133</v>
      </c>
      <c r="G1121" s="24">
        <v>75</v>
      </c>
      <c r="H1121" s="24">
        <f>_xlfn.XLOOKUP(C1121&amp;F1121&amp;I1121&amp;J1121,'[1]2025年已发货'!$F:$F&amp;'[1]2025年已发货'!$C:$C&amp;'[1]2025年已发货'!$G:$G&amp;'[1]2025年已发货'!$H:$H,'[1]2025年已发货'!$E:$E,"未发货")</f>
        <v>75</v>
      </c>
      <c r="I1121" s="28" t="str">
        <f>VLOOKUP(B1121,辅助信息!E:I,3,FALSE)</f>
        <v>(宜宾兴港三江新区长江工业园建设项目-9#厂房)宜宾市翠屏区宜宾汽车零部件配套产业基地(纬五路南)</v>
      </c>
      <c r="J1121" s="28" t="str">
        <f>VLOOKUP(B1121,辅助信息!E:I,4,FALSE)</f>
        <v>严石林</v>
      </c>
      <c r="K1121" s="28">
        <f>VLOOKUP(J1121,辅助信息!H:I,2,FALSE)</f>
        <v>15924731822</v>
      </c>
      <c r="L1121" s="96" t="str">
        <f>VLOOKUP(B1121,辅助信息!E:J,6,FALSE)</f>
        <v>装货前联系收货人核实到场规格，货物最下面用方木垫下方便卸货</v>
      </c>
      <c r="M1121" s="79">
        <v>45769</v>
      </c>
      <c r="O1121" s="49">
        <f ca="1" t="shared" si="40"/>
        <v>0</v>
      </c>
      <c r="P1121" s="49">
        <f ca="1" t="shared" si="39"/>
        <v>181</v>
      </c>
      <c r="Q1121" s="50" t="str">
        <f>VLOOKUP(B1121,辅助信息!E:M,9,FALSE)</f>
        <v>ZTWM-CDGS-XS-2025-0059-宜宾兴港建材-宜宾冷链项目</v>
      </c>
      <c r="R1121" s="50" t="str">
        <f>_xlfn._xlws.FILTER(辅助信息!D:D,辅助信息!E:E=B1121)</f>
        <v>宜宾兴港三江新区长江工业园建设项目</v>
      </c>
    </row>
    <row r="1122" hidden="1" spans="1:18">
      <c r="A1122" s="49">
        <f t="shared" si="41"/>
        <v>0</v>
      </c>
      <c r="B1122" s="28" t="s">
        <v>132</v>
      </c>
      <c r="C1122" s="58">
        <v>45770</v>
      </c>
      <c r="D1122" s="28" t="str">
        <f>VLOOKUP(B1122,辅助信息!E:K,7,FALSE)</f>
        <v>JWDDCD2025050800080</v>
      </c>
      <c r="E1122" s="28" t="str">
        <f>VLOOKUP(F1122,辅助信息!A:B,2,FALSE)</f>
        <v>螺纹钢</v>
      </c>
      <c r="F1122" s="28" t="s">
        <v>91</v>
      </c>
      <c r="G1122" s="24">
        <v>18</v>
      </c>
      <c r="H1122" s="24">
        <f>_xlfn.XLOOKUP(C1122&amp;F1122&amp;I1122&amp;J1122,'[1]2025年已发货'!$F:$F&amp;'[1]2025年已发货'!$C:$C&amp;'[1]2025年已发货'!$G:$G&amp;'[1]2025年已发货'!$H:$H,'[1]2025年已发货'!$E:$E,"未发货")</f>
        <v>18</v>
      </c>
      <c r="I1122" s="28" t="str">
        <f>VLOOKUP(B1122,辅助信息!E:I,3,FALSE)</f>
        <v>(宜宾兴港三江新区长江工业园建设项目-9#厂房)宜宾市翠屏区宜宾汽车零部件配套产业基地(纬五路南)</v>
      </c>
      <c r="J1122" s="28" t="str">
        <f>VLOOKUP(B1122,辅助信息!E:I,4,FALSE)</f>
        <v>严石林</v>
      </c>
      <c r="K1122" s="28">
        <f>VLOOKUP(J1122,辅助信息!H:I,2,FALSE)</f>
        <v>15924731822</v>
      </c>
      <c r="L1122" s="96" t="str">
        <f>VLOOKUP(B1122,辅助信息!E:J,6,FALSE)</f>
        <v>装货前联系收货人核实到场规格，货物最下面用方木垫下方便卸货</v>
      </c>
      <c r="M1122" s="79">
        <v>45769</v>
      </c>
      <c r="O1122" s="49">
        <f ca="1" t="shared" si="40"/>
        <v>0</v>
      </c>
      <c r="P1122" s="49">
        <f ca="1" t="shared" si="39"/>
        <v>181</v>
      </c>
      <c r="Q1122" s="50" t="str">
        <f>VLOOKUP(B1122,辅助信息!E:M,9,FALSE)</f>
        <v>ZTWM-CDGS-XS-2025-0059-宜宾兴港建材-宜宾冷链项目</v>
      </c>
      <c r="R1122" s="50" t="str">
        <f>_xlfn._xlws.FILTER(辅助信息!D:D,辅助信息!E:E=B1122)</f>
        <v>宜宾兴港三江新区长江工业园建设项目</v>
      </c>
    </row>
    <row r="1123" hidden="1" spans="2:18">
      <c r="B1123" s="28" t="s">
        <v>31</v>
      </c>
      <c r="C1123" s="58">
        <v>45770</v>
      </c>
      <c r="D1123" s="28" t="str">
        <f>VLOOKUP(B1123,辅助信息!E:K,7,FALSE)</f>
        <v>JWDDCD2024121000136</v>
      </c>
      <c r="E1123" s="28" t="str">
        <f>VLOOKUP(F1123,辅助信息!A:B,2,FALSE)</f>
        <v>盘螺</v>
      </c>
      <c r="F1123" s="28" t="s">
        <v>40</v>
      </c>
      <c r="G1123" s="24">
        <v>24</v>
      </c>
      <c r="H1123" s="24">
        <f>_xlfn.XLOOKUP(C1123&amp;F1123&amp;I1123&amp;J1123,'[1]2025年已发货'!$F:$F&amp;'[1]2025年已发货'!$C:$C&amp;'[1]2025年已发货'!$G:$G&amp;'[1]2025年已发货'!$H:$H,'[1]2025年已发货'!$E:$E,"未发货")</f>
        <v>24</v>
      </c>
      <c r="I1123" s="28" t="str">
        <f>VLOOKUP(B1123,辅助信息!E:I,3,FALSE)</f>
        <v>（四川商建-射洪城乡一体化项目）遂宁市射洪市忠新幼儿园北侧约220米新溪小区</v>
      </c>
      <c r="J1123" s="28" t="str">
        <f>VLOOKUP(B1123,辅助信息!E:I,4,FALSE)</f>
        <v>柏子刚</v>
      </c>
      <c r="K1123" s="28">
        <f>VLOOKUP(J1123,辅助信息!H:I,2,FALSE)</f>
        <v>15692885305</v>
      </c>
      <c r="L1123" s="96" t="str">
        <f>VLOOKUP(B1123,辅助信息!E:J,6,FALSE)</f>
        <v>提前联系到场规格及数量</v>
      </c>
      <c r="M1123" s="79">
        <v>45769</v>
      </c>
      <c r="O1123" s="49">
        <f ca="1" t="shared" si="40"/>
        <v>0</v>
      </c>
      <c r="P1123" s="49">
        <f ca="1" t="shared" si="39"/>
        <v>181</v>
      </c>
      <c r="Q1123" s="50" t="str">
        <f>VLOOKUP(B1123,辅助信息!E:M,9,FALSE)</f>
        <v>ZTWM-CDGS-XS-2024-0179-四川商投-射洪城乡一体化建设项目</v>
      </c>
      <c r="R1123" s="50" t="str">
        <f>_xlfn._xlws.FILTER(辅助信息!D:D,辅助信息!E:E=B1123)</f>
        <v>四川商建
射洪城乡一体化项目</v>
      </c>
    </row>
    <row r="1124" hidden="1" spans="2:18">
      <c r="B1124" s="28" t="s">
        <v>31</v>
      </c>
      <c r="C1124" s="58">
        <v>45770</v>
      </c>
      <c r="D1124" s="28" t="str">
        <f>VLOOKUP(B1124,辅助信息!E:K,7,FALSE)</f>
        <v>JWDDCD2024121000136</v>
      </c>
      <c r="E1124" s="28" t="str">
        <f>VLOOKUP(F1124,辅助信息!A:B,2,FALSE)</f>
        <v>盘螺</v>
      </c>
      <c r="F1124" s="28" t="s">
        <v>41</v>
      </c>
      <c r="G1124" s="24">
        <v>9</v>
      </c>
      <c r="H1124" s="24">
        <f>_xlfn.XLOOKUP(C1124&amp;F1124&amp;I1124&amp;J1124,'[1]2025年已发货'!$F:$F&amp;'[1]2025年已发货'!$C:$C&amp;'[1]2025年已发货'!$G:$G&amp;'[1]2025年已发货'!$H:$H,'[1]2025年已发货'!$E:$E,"未发货")</f>
        <v>8</v>
      </c>
      <c r="I1124" s="28" t="str">
        <f>VLOOKUP(B1124,辅助信息!E:I,3,FALSE)</f>
        <v>（四川商建-射洪城乡一体化项目）遂宁市射洪市忠新幼儿园北侧约220米新溪小区</v>
      </c>
      <c r="J1124" s="28" t="str">
        <f>VLOOKUP(B1124,辅助信息!E:I,4,FALSE)</f>
        <v>柏子刚</v>
      </c>
      <c r="K1124" s="28">
        <f>VLOOKUP(J1124,辅助信息!H:I,2,FALSE)</f>
        <v>15692885305</v>
      </c>
      <c r="L1124" s="96" t="str">
        <f>VLOOKUP(B1124,辅助信息!E:J,6,FALSE)</f>
        <v>提前联系到场规格及数量</v>
      </c>
      <c r="M1124" s="79">
        <v>45769</v>
      </c>
      <c r="O1124" s="49">
        <f ca="1" t="shared" si="40"/>
        <v>0</v>
      </c>
      <c r="P1124" s="49">
        <f ca="1" t="shared" si="39"/>
        <v>181</v>
      </c>
      <c r="Q1124" s="50" t="str">
        <f>VLOOKUP(B1124,辅助信息!E:M,9,FALSE)</f>
        <v>ZTWM-CDGS-XS-2024-0179-四川商投-射洪城乡一体化建设项目</v>
      </c>
      <c r="R1124" s="50" t="str">
        <f>_xlfn._xlws.FILTER(辅助信息!D:D,辅助信息!E:E=B1124)</f>
        <v>四川商建
射洪城乡一体化项目</v>
      </c>
    </row>
    <row r="1125" hidden="1" spans="2:18">
      <c r="B1125" s="28" t="s">
        <v>31</v>
      </c>
      <c r="C1125" s="58">
        <v>45770</v>
      </c>
      <c r="D1125" s="28" t="str">
        <f>VLOOKUP(B1125,辅助信息!E:K,7,FALSE)</f>
        <v>JWDDCD2024121000136</v>
      </c>
      <c r="E1125" s="28" t="str">
        <f>VLOOKUP(F1125,辅助信息!A:B,2,FALSE)</f>
        <v>螺纹钢</v>
      </c>
      <c r="F1125" s="28" t="s">
        <v>32</v>
      </c>
      <c r="G1125" s="24">
        <v>70</v>
      </c>
      <c r="H1125" s="24">
        <f>_xlfn.XLOOKUP(C1125&amp;F1125&amp;I1125&amp;J1125,'[1]2025年已发货'!$F:$F&amp;'[1]2025年已发货'!$C:$C&amp;'[1]2025年已发货'!$G:$G&amp;'[1]2025年已发货'!$H:$H,'[1]2025年已发货'!$E:$E,"未发货")</f>
        <v>70</v>
      </c>
      <c r="I1125" s="28" t="str">
        <f>VLOOKUP(B1125,辅助信息!E:I,3,FALSE)</f>
        <v>（四川商建-射洪城乡一体化项目）遂宁市射洪市忠新幼儿园北侧约220米新溪小区</v>
      </c>
      <c r="J1125" s="28" t="str">
        <f>VLOOKUP(B1125,辅助信息!E:I,4,FALSE)</f>
        <v>柏子刚</v>
      </c>
      <c r="K1125" s="28">
        <f>VLOOKUP(J1125,辅助信息!H:I,2,FALSE)</f>
        <v>15692885305</v>
      </c>
      <c r="L1125" s="96" t="str">
        <f>VLOOKUP(B1125,辅助信息!E:J,6,FALSE)</f>
        <v>提前联系到场规格及数量</v>
      </c>
      <c r="M1125" s="79">
        <v>45769</v>
      </c>
      <c r="O1125" s="49">
        <f ca="1" t="shared" si="40"/>
        <v>0</v>
      </c>
      <c r="P1125" s="49">
        <f ca="1" t="shared" si="39"/>
        <v>181</v>
      </c>
      <c r="Q1125" s="50" t="str">
        <f>VLOOKUP(B1125,辅助信息!E:M,9,FALSE)</f>
        <v>ZTWM-CDGS-XS-2024-0179-四川商投-射洪城乡一体化建设项目</v>
      </c>
      <c r="R1125" s="50" t="str">
        <f>_xlfn._xlws.FILTER(辅助信息!D:D,辅助信息!E:E=B1125)</f>
        <v>四川商建
射洪城乡一体化项目</v>
      </c>
    </row>
    <row r="1126" hidden="1" spans="2:18">
      <c r="B1126" s="28" t="s">
        <v>31</v>
      </c>
      <c r="C1126" s="58">
        <v>45770</v>
      </c>
      <c r="D1126" s="28" t="str">
        <f>VLOOKUP(B1126,辅助信息!E:K,7,FALSE)</f>
        <v>JWDDCD2024121000136</v>
      </c>
      <c r="E1126" s="28" t="str">
        <f>VLOOKUP(F1126,辅助信息!A:B,2,FALSE)</f>
        <v>螺纹钢</v>
      </c>
      <c r="F1126" s="28" t="s">
        <v>30</v>
      </c>
      <c r="G1126" s="24">
        <v>9</v>
      </c>
      <c r="H1126" s="24">
        <f>_xlfn.XLOOKUP(C1126&amp;F1126&amp;I1126&amp;J1126,'[1]2025年已发货'!$F:$F&amp;'[1]2025年已发货'!$C:$C&amp;'[1]2025年已发货'!$G:$G&amp;'[1]2025年已发货'!$H:$H,'[1]2025年已发货'!$E:$E,"未发货")</f>
        <v>10</v>
      </c>
      <c r="I1126" s="28" t="str">
        <f>VLOOKUP(B1126,辅助信息!E:I,3,FALSE)</f>
        <v>（四川商建-射洪城乡一体化项目）遂宁市射洪市忠新幼儿园北侧约220米新溪小区</v>
      </c>
      <c r="J1126" s="28" t="str">
        <f>VLOOKUP(B1126,辅助信息!E:I,4,FALSE)</f>
        <v>柏子刚</v>
      </c>
      <c r="K1126" s="28">
        <f>VLOOKUP(J1126,辅助信息!H:I,2,FALSE)</f>
        <v>15692885305</v>
      </c>
      <c r="L1126" s="96" t="str">
        <f>VLOOKUP(B1126,辅助信息!E:J,6,FALSE)</f>
        <v>提前联系到场规格及数量</v>
      </c>
      <c r="M1126" s="79">
        <v>45769</v>
      </c>
      <c r="O1126" s="49">
        <f ca="1" t="shared" si="40"/>
        <v>0</v>
      </c>
      <c r="P1126" s="49">
        <f ca="1" t="shared" si="39"/>
        <v>181</v>
      </c>
      <c r="Q1126" s="50" t="str">
        <f>VLOOKUP(B1126,辅助信息!E:M,9,FALSE)</f>
        <v>ZTWM-CDGS-XS-2024-0179-四川商投-射洪城乡一体化建设项目</v>
      </c>
      <c r="R1126" s="50" t="str">
        <f>_xlfn._xlws.FILTER(辅助信息!D:D,辅助信息!E:E=B1126)</f>
        <v>四川商建
射洪城乡一体化项目</v>
      </c>
    </row>
    <row r="1127" hidden="1" spans="2:18">
      <c r="B1127" s="28" t="s">
        <v>31</v>
      </c>
      <c r="C1127" s="58">
        <v>45770</v>
      </c>
      <c r="D1127" s="28" t="str">
        <f>VLOOKUP(B1127,辅助信息!E:K,7,FALSE)</f>
        <v>JWDDCD2024121000136</v>
      </c>
      <c r="E1127" s="28" t="str">
        <f>VLOOKUP(F1127,辅助信息!A:B,2,FALSE)</f>
        <v>螺纹钢</v>
      </c>
      <c r="F1127" s="28" t="s">
        <v>28</v>
      </c>
      <c r="G1127" s="24">
        <v>48</v>
      </c>
      <c r="H1127" s="24">
        <f>_xlfn.XLOOKUP(C1127&amp;F1127&amp;I1127&amp;J1127,'[1]2025年已发货'!$F:$F&amp;'[1]2025年已发货'!$C:$C&amp;'[1]2025年已发货'!$G:$G&amp;'[1]2025年已发货'!$H:$H,'[1]2025年已发货'!$E:$E,"未发货")</f>
        <v>24</v>
      </c>
      <c r="I1127" s="28" t="str">
        <f>VLOOKUP(B1127,辅助信息!E:I,3,FALSE)</f>
        <v>（四川商建-射洪城乡一体化项目）遂宁市射洪市忠新幼儿园北侧约220米新溪小区</v>
      </c>
      <c r="J1127" s="28" t="str">
        <f>VLOOKUP(B1127,辅助信息!E:I,4,FALSE)</f>
        <v>柏子刚</v>
      </c>
      <c r="K1127" s="28">
        <f>VLOOKUP(J1127,辅助信息!H:I,2,FALSE)</f>
        <v>15692885305</v>
      </c>
      <c r="L1127" s="96" t="str">
        <f>VLOOKUP(B1127,辅助信息!E:J,6,FALSE)</f>
        <v>提前联系到场规格及数量</v>
      </c>
      <c r="M1127" s="79">
        <v>45769</v>
      </c>
      <c r="O1127" s="49">
        <f ca="1" t="shared" si="40"/>
        <v>0</v>
      </c>
      <c r="P1127" s="49">
        <f ca="1" t="shared" si="39"/>
        <v>181</v>
      </c>
      <c r="Q1127" s="50" t="str">
        <f>VLOOKUP(B1127,辅助信息!E:M,9,FALSE)</f>
        <v>ZTWM-CDGS-XS-2024-0179-四川商投-射洪城乡一体化建设项目</v>
      </c>
      <c r="R1127" s="50" t="str">
        <f>_xlfn._xlws.FILTER(辅助信息!D:D,辅助信息!E:E=B1127)</f>
        <v>四川商建
射洪城乡一体化项目</v>
      </c>
    </row>
    <row r="1128" hidden="1" spans="1:18">
      <c r="A1128" s="45" t="s">
        <v>134</v>
      </c>
      <c r="B1128" s="28" t="s">
        <v>69</v>
      </c>
      <c r="C1128" s="58">
        <v>45770</v>
      </c>
      <c r="D1128" s="28" t="str">
        <f>VLOOKUP(B1128,辅助信息!E:K,7,FALSE)</f>
        <v>JWDDCD2025052800131</v>
      </c>
      <c r="E1128" s="28" t="str">
        <f>VLOOKUP(F1128,辅助信息!A:B,2,FALSE)</f>
        <v>螺纹钢</v>
      </c>
      <c r="F1128" s="28" t="s">
        <v>45</v>
      </c>
      <c r="G1128" s="24">
        <v>3</v>
      </c>
      <c r="H1128" s="24" t="str">
        <f>_xlfn.XLOOKUP(C1128&amp;F1128&amp;I1128&amp;J1128,'[1]2025年已发货'!$F:$F&amp;'[1]2025年已发货'!$C:$C&amp;'[1]2025年已发货'!$G:$G&amp;'[1]2025年已发货'!$H:$H,'[1]2025年已发货'!$E:$E,"未发货")</f>
        <v>未发货</v>
      </c>
      <c r="I1128" s="28" t="str">
        <f>VLOOKUP(B1128,辅助信息!E:I,3,FALSE)</f>
        <v>（商投建工达州中医药科技园-4工区-2号楼）达州市通川区达州中医药职业学院犀牛大道北段</v>
      </c>
      <c r="J1128" s="28" t="str">
        <f>VLOOKUP(B1128,辅助信息!E:I,4,FALSE)</f>
        <v>张扬</v>
      </c>
      <c r="K1128" s="28">
        <f>VLOOKUP(J1128,辅助信息!H:I,2,FALSE)</f>
        <v>18381904567</v>
      </c>
      <c r="L1128" s="96" t="str">
        <f>VLOOKUP(B1128,辅助信息!E:J,6,FALSE)</f>
        <v>控制炉批号！多了现场不收！,优先安排达钢,提前联系到场规格及数量</v>
      </c>
      <c r="M1128" s="79">
        <v>45763</v>
      </c>
      <c r="O1128" s="49">
        <f ca="1" t="shared" si="40"/>
        <v>0</v>
      </c>
      <c r="P1128" s="49">
        <f ca="1" t="shared" si="39"/>
        <v>187</v>
      </c>
      <c r="Q1128" s="50" t="str">
        <f>VLOOKUP(B1128,辅助信息!E:M,9,FALSE)</f>
        <v>ZTWM-CDGS-XS-2024-0134-商投建工达州中医药科技成果示范园项目</v>
      </c>
      <c r="R1128" s="50" t="str">
        <f>_xlfn._xlws.FILTER(辅助信息!D:D,辅助信息!E:E=B1128)</f>
        <v>商投建工达州中医药科技园</v>
      </c>
    </row>
    <row r="1129" hidden="1" spans="2:18">
      <c r="B1129" s="28" t="s">
        <v>69</v>
      </c>
      <c r="C1129" s="58">
        <v>45770</v>
      </c>
      <c r="D1129" s="28" t="str">
        <f>VLOOKUP(B1129,辅助信息!E:K,7,FALSE)</f>
        <v>JWDDCD2025052800131</v>
      </c>
      <c r="E1129" s="28" t="str">
        <f>VLOOKUP(F1129,辅助信息!A:B,2,FALSE)</f>
        <v>螺纹钢</v>
      </c>
      <c r="F1129" s="28" t="s">
        <v>21</v>
      </c>
      <c r="G1129" s="24">
        <v>12</v>
      </c>
      <c r="H1129" s="24" t="str">
        <f>_xlfn.XLOOKUP(C1129&amp;F1129&amp;I1129&amp;J1129,'[1]2025年已发货'!$F:$F&amp;'[1]2025年已发货'!$C:$C&amp;'[1]2025年已发货'!$G:$G&amp;'[1]2025年已发货'!$H:$H,'[1]2025年已发货'!$E:$E,"未发货")</f>
        <v>未发货</v>
      </c>
      <c r="I1129" s="28" t="str">
        <f>VLOOKUP(B1129,辅助信息!E:I,3,FALSE)</f>
        <v>（商投建工达州中医药科技园-4工区-2号楼）达州市通川区达州中医药职业学院犀牛大道北段</v>
      </c>
      <c r="J1129" s="28" t="str">
        <f>VLOOKUP(B1129,辅助信息!E:I,4,FALSE)</f>
        <v>张扬</v>
      </c>
      <c r="K1129" s="28">
        <f>VLOOKUP(J1129,辅助信息!H:I,2,FALSE)</f>
        <v>18381904567</v>
      </c>
      <c r="L1129" s="96" t="str">
        <f>VLOOKUP(B1129,辅助信息!E:J,6,FALSE)</f>
        <v>控制炉批号！多了现场不收！,优先安排达钢,提前联系到场规格及数量</v>
      </c>
      <c r="M1129" s="79">
        <v>45763</v>
      </c>
      <c r="O1129" s="49">
        <f ca="1" t="shared" si="40"/>
        <v>0</v>
      </c>
      <c r="P1129" s="49">
        <f ca="1" t="shared" si="39"/>
        <v>187</v>
      </c>
      <c r="Q1129" s="50" t="str">
        <f>VLOOKUP(B1129,辅助信息!E:M,9,FALSE)</f>
        <v>ZTWM-CDGS-XS-2024-0134-商投建工达州中医药科技成果示范园项目</v>
      </c>
      <c r="R1129" s="50" t="str">
        <f>_xlfn._xlws.FILTER(辅助信息!D:D,辅助信息!E:E=B1129)</f>
        <v>商投建工达州中医药科技园</v>
      </c>
    </row>
    <row r="1130" hidden="1" spans="2:18">
      <c r="B1130" s="28" t="s">
        <v>69</v>
      </c>
      <c r="C1130" s="58">
        <v>45770</v>
      </c>
      <c r="D1130" s="28" t="str">
        <f>VLOOKUP(B1130,辅助信息!E:K,7,FALSE)</f>
        <v>JWDDCD2025052800131</v>
      </c>
      <c r="E1130" s="28" t="str">
        <f>VLOOKUP(F1130,辅助信息!A:B,2,FALSE)</f>
        <v>螺纹钢</v>
      </c>
      <c r="F1130" s="28" t="s">
        <v>58</v>
      </c>
      <c r="G1130" s="24">
        <v>9</v>
      </c>
      <c r="H1130" s="24" t="str">
        <f>_xlfn.XLOOKUP(C1130&amp;F1130&amp;I1130&amp;J1130,'[1]2025年已发货'!$F:$F&amp;'[1]2025年已发货'!$C:$C&amp;'[1]2025年已发货'!$G:$G&amp;'[1]2025年已发货'!$H:$H,'[1]2025年已发货'!$E:$E,"未发货")</f>
        <v>未发货</v>
      </c>
      <c r="I1130" s="28" t="str">
        <f>VLOOKUP(B1130,辅助信息!E:I,3,FALSE)</f>
        <v>（商投建工达州中医药科技园-4工区-2号楼）达州市通川区达州中医药职业学院犀牛大道北段</v>
      </c>
      <c r="J1130" s="28" t="str">
        <f>VLOOKUP(B1130,辅助信息!E:I,4,FALSE)</f>
        <v>张扬</v>
      </c>
      <c r="K1130" s="28">
        <f>VLOOKUP(J1130,辅助信息!H:I,2,FALSE)</f>
        <v>18381904567</v>
      </c>
      <c r="L1130" s="96" t="str">
        <f>VLOOKUP(B1130,辅助信息!E:J,6,FALSE)</f>
        <v>控制炉批号！多了现场不收！,优先安排达钢,提前联系到场规格及数量</v>
      </c>
      <c r="M1130" s="79">
        <v>45763</v>
      </c>
      <c r="O1130" s="49">
        <f ca="1" t="shared" si="40"/>
        <v>0</v>
      </c>
      <c r="P1130" s="49">
        <f ca="1" t="shared" si="39"/>
        <v>187</v>
      </c>
      <c r="Q1130" s="50" t="str">
        <f>VLOOKUP(B1130,辅助信息!E:M,9,FALSE)</f>
        <v>ZTWM-CDGS-XS-2024-0134-商投建工达州中医药科技成果示范园项目</v>
      </c>
      <c r="R1130" s="50" t="str">
        <f>_xlfn._xlws.FILTER(辅助信息!D:D,辅助信息!E:E=B1130)</f>
        <v>商投建工达州中医药科技园</v>
      </c>
    </row>
    <row r="1131" hidden="1" spans="2:18">
      <c r="B1131" s="28" t="s">
        <v>69</v>
      </c>
      <c r="C1131" s="58">
        <v>45770</v>
      </c>
      <c r="D1131" s="28" t="str">
        <f>VLOOKUP(B1131,辅助信息!E:K,7,FALSE)</f>
        <v>JWDDCD2025052800131</v>
      </c>
      <c r="E1131" s="28" t="str">
        <f>VLOOKUP(F1131,辅助信息!A:B,2,FALSE)</f>
        <v>螺纹钢</v>
      </c>
      <c r="F1131" s="28" t="s">
        <v>46</v>
      </c>
      <c r="G1131" s="24">
        <v>9</v>
      </c>
      <c r="H1131" s="24" t="str">
        <f>_xlfn.XLOOKUP(C1131&amp;F1131&amp;I1131&amp;J1131,'[1]2025年已发货'!$F:$F&amp;'[1]2025年已发货'!$C:$C&amp;'[1]2025年已发货'!$G:$G&amp;'[1]2025年已发货'!$H:$H,'[1]2025年已发货'!$E:$E,"未发货")</f>
        <v>未发货</v>
      </c>
      <c r="I1131" s="28" t="str">
        <f>VLOOKUP(B1131,辅助信息!E:I,3,FALSE)</f>
        <v>（商投建工达州中医药科技园-4工区-2号楼）达州市通川区达州中医药职业学院犀牛大道北段</v>
      </c>
      <c r="J1131" s="28" t="str">
        <f>VLOOKUP(B1131,辅助信息!E:I,4,FALSE)</f>
        <v>张扬</v>
      </c>
      <c r="K1131" s="28">
        <f>VLOOKUP(J1131,辅助信息!H:I,2,FALSE)</f>
        <v>18381904567</v>
      </c>
      <c r="L1131" s="96" t="str">
        <f>VLOOKUP(B1131,辅助信息!E:J,6,FALSE)</f>
        <v>控制炉批号！多了现场不收！,优先安排达钢,提前联系到场规格及数量</v>
      </c>
      <c r="M1131" s="79">
        <v>45763</v>
      </c>
      <c r="O1131" s="49">
        <f ca="1" t="shared" si="40"/>
        <v>0</v>
      </c>
      <c r="P1131" s="49">
        <f ca="1" t="shared" si="39"/>
        <v>187</v>
      </c>
      <c r="Q1131" s="50" t="str">
        <f>VLOOKUP(B1131,辅助信息!E:M,9,FALSE)</f>
        <v>ZTWM-CDGS-XS-2024-0134-商投建工达州中医药科技成果示范园项目</v>
      </c>
      <c r="R1131" s="50" t="str">
        <f>_xlfn._xlws.FILTER(辅助信息!D:D,辅助信息!E:E=B1131)</f>
        <v>商投建工达州中医药科技园</v>
      </c>
    </row>
    <row r="1132" hidden="1" spans="2:18">
      <c r="B1132" s="28" t="s">
        <v>56</v>
      </c>
      <c r="C1132" s="58">
        <v>45770</v>
      </c>
      <c r="D1132" s="28" t="str">
        <f>VLOOKUP(B1132,辅助信息!E:K,7,FALSE)</f>
        <v>JWDDCD2025052800131</v>
      </c>
      <c r="E1132" s="28" t="str">
        <f>VLOOKUP(F1132,辅助信息!A:B,2,FALSE)</f>
        <v>螺纹钢</v>
      </c>
      <c r="F1132" s="28" t="s">
        <v>46</v>
      </c>
      <c r="G1132" s="24">
        <v>21</v>
      </c>
      <c r="H1132" s="24" t="str">
        <f>_xlfn.XLOOKUP(C1132&amp;F1132&amp;I1132&amp;J1132,'[1]2025年已发货'!$F:$F&amp;'[1]2025年已发货'!$C:$C&amp;'[1]2025年已发货'!$G:$G&amp;'[1]2025年已发货'!$H:$H,'[1]2025年已发货'!$E:$E,"未发货")</f>
        <v>未发货</v>
      </c>
      <c r="I1132" s="28" t="str">
        <f>VLOOKUP(B1132,辅助信息!E:I,3,FALSE)</f>
        <v>（商投建工达州中医药科技园-4工区-7号楼）达州市通川区达州中医药职业学院犀牛大道北段</v>
      </c>
      <c r="J1132" s="28" t="str">
        <f>VLOOKUP(B1132,辅助信息!E:I,4,FALSE)</f>
        <v>张扬</v>
      </c>
      <c r="K1132" s="28">
        <f>VLOOKUP(J1132,辅助信息!H:I,2,FALSE)</f>
        <v>18381904567</v>
      </c>
      <c r="L1132" s="96" t="str">
        <f>VLOOKUP(B1132,辅助信息!E:J,6,FALSE)</f>
        <v>控制炉批号！多了现场不收！,优先安排达钢,提前联系到场规格及数量</v>
      </c>
      <c r="M1132" s="79">
        <v>45772</v>
      </c>
      <c r="O1132" s="49">
        <f ca="1" t="shared" si="40"/>
        <v>0</v>
      </c>
      <c r="P1132" s="49">
        <f ca="1" t="shared" si="39"/>
        <v>178</v>
      </c>
      <c r="Q1132" s="50" t="str">
        <f>VLOOKUP(B1132,辅助信息!E:M,9,FALSE)</f>
        <v>ZTWM-CDGS-XS-2024-0134-商投建工达州中医药科技成果示范园项目</v>
      </c>
      <c r="R1132" s="50" t="str">
        <f>_xlfn._xlws.FILTER(辅助信息!D:D,辅助信息!E:E=B1132)</f>
        <v>商投建工达州中医药科技园</v>
      </c>
    </row>
    <row r="1133" hidden="1" spans="2:18">
      <c r="B1133" s="28" t="s">
        <v>56</v>
      </c>
      <c r="C1133" s="58">
        <v>45770</v>
      </c>
      <c r="D1133" s="28" t="str">
        <f>VLOOKUP(B1133,辅助信息!E:K,7,FALSE)</f>
        <v>JWDDCD2025052800131</v>
      </c>
      <c r="E1133" s="28" t="str">
        <f>VLOOKUP(F1133,辅助信息!A:B,2,FALSE)</f>
        <v>螺纹钢</v>
      </c>
      <c r="F1133" s="28" t="s">
        <v>22</v>
      </c>
      <c r="G1133" s="24">
        <v>30</v>
      </c>
      <c r="H1133" s="24" t="str">
        <f>_xlfn.XLOOKUP(C1133&amp;F1133&amp;I1133&amp;J1133,'[1]2025年已发货'!$F:$F&amp;'[1]2025年已发货'!$C:$C&amp;'[1]2025年已发货'!$G:$G&amp;'[1]2025年已发货'!$H:$H,'[1]2025年已发货'!$E:$E,"未发货")</f>
        <v>未发货</v>
      </c>
      <c r="I1133" s="28" t="str">
        <f>VLOOKUP(B1133,辅助信息!E:I,3,FALSE)</f>
        <v>（商投建工达州中医药科技园-4工区-7号楼）达州市通川区达州中医药职业学院犀牛大道北段</v>
      </c>
      <c r="J1133" s="28" t="str">
        <f>VLOOKUP(B1133,辅助信息!E:I,4,FALSE)</f>
        <v>张扬</v>
      </c>
      <c r="K1133" s="28">
        <f>VLOOKUP(J1133,辅助信息!H:I,2,FALSE)</f>
        <v>18381904567</v>
      </c>
      <c r="L1133" s="96" t="str">
        <f>VLOOKUP(B1133,辅助信息!E:J,6,FALSE)</f>
        <v>控制炉批号！多了现场不收！,优先安排达钢,提前联系到场规格及数量</v>
      </c>
      <c r="M1133" s="79">
        <v>45772</v>
      </c>
      <c r="O1133" s="49">
        <f ca="1" t="shared" si="40"/>
        <v>0</v>
      </c>
      <c r="P1133" s="49">
        <f ca="1" t="shared" si="39"/>
        <v>178</v>
      </c>
      <c r="Q1133" s="50" t="str">
        <f>VLOOKUP(B1133,辅助信息!E:M,9,FALSE)</f>
        <v>ZTWM-CDGS-XS-2024-0134-商投建工达州中医药科技成果示范园项目</v>
      </c>
      <c r="R1133" s="50" t="str">
        <f>_xlfn._xlws.FILTER(辅助信息!D:D,辅助信息!E:E=B1133)</f>
        <v>商投建工达州中医药科技园</v>
      </c>
    </row>
    <row r="1134" hidden="1" spans="2:18">
      <c r="B1134" s="28" t="s">
        <v>87</v>
      </c>
      <c r="C1134" s="58">
        <v>45770</v>
      </c>
      <c r="D1134" s="28" t="str">
        <f>VLOOKUP(B1134,辅助信息!E:K,7,FALSE)</f>
        <v>JWDDCD2024102400111</v>
      </c>
      <c r="E1134" s="28" t="str">
        <f>VLOOKUP(F1134,辅助信息!A:B,2,FALSE)</f>
        <v>盘螺</v>
      </c>
      <c r="F1134" s="28" t="s">
        <v>26</v>
      </c>
      <c r="G1134" s="24">
        <v>4</v>
      </c>
      <c r="H1134" s="24" t="str">
        <f>_xlfn.XLOOKUP(C1134&amp;F1134&amp;I1134&amp;J1134,'[1]2025年已发货'!$F:$F&amp;'[1]2025年已发货'!$C:$C&amp;'[1]2025年已发货'!$G:$G&amp;'[1]2025年已发货'!$H:$H,'[1]2025年已发货'!$E:$E,"未发货")</f>
        <v>未发货</v>
      </c>
      <c r="I1134" s="28" t="str">
        <f>VLOOKUP(B1134,辅助信息!E:I,3,FALSE)</f>
        <v>（五冶达州国道542项目-一工区桥梁二工段）四川省达州市达川区达川区石梯镇石成村</v>
      </c>
      <c r="J1134" s="28" t="str">
        <f>VLOOKUP(B1134,辅助信息!E:I,4,FALSE)</f>
        <v>夏树彬</v>
      </c>
      <c r="K1134" s="28">
        <f>VLOOKUP(J1134,辅助信息!H:I,2,FALSE)</f>
        <v>13518183653</v>
      </c>
      <c r="L1134" s="96" t="str">
        <f>VLOOKUP(B1134,辅助信息!E:J,6,FALSE)</f>
        <v>五冶建设送货单,送货车型9.6米,装货前联系收货人核实到场规格,没提前告知进场规格现场不给予接收</v>
      </c>
      <c r="M1134" s="79">
        <v>45772</v>
      </c>
      <c r="O1134" s="49">
        <f ca="1" t="shared" si="40"/>
        <v>0</v>
      </c>
      <c r="P1134" s="49">
        <f ca="1" t="shared" si="39"/>
        <v>178</v>
      </c>
      <c r="Q1134" s="50" t="str">
        <f>VLOOKUP(B1134,辅助信息!E:M,9,FALSE)</f>
        <v>ZTWM-CDGS-XS-2024-0181-五冶天府-国道542项目（二批次）</v>
      </c>
      <c r="R1134" s="50" t="str">
        <f>_xlfn._xlws.FILTER(辅助信息!D:D,辅助信息!E:E=B1134)</f>
        <v>五冶达州国道542项目</v>
      </c>
    </row>
    <row r="1135" hidden="1" spans="2:18">
      <c r="B1135" s="28" t="s">
        <v>87</v>
      </c>
      <c r="C1135" s="58">
        <v>45770</v>
      </c>
      <c r="D1135" s="28" t="str">
        <f>VLOOKUP(B1135,辅助信息!E:K,7,FALSE)</f>
        <v>JWDDCD2024102400111</v>
      </c>
      <c r="E1135" s="28" t="str">
        <f>VLOOKUP(F1135,辅助信息!A:B,2,FALSE)</f>
        <v>螺纹钢</v>
      </c>
      <c r="F1135" s="28" t="s">
        <v>27</v>
      </c>
      <c r="G1135" s="24">
        <v>12</v>
      </c>
      <c r="H1135" s="24" t="str">
        <f>_xlfn.XLOOKUP(C1135&amp;F1135&amp;I1135&amp;J1135,'[1]2025年已发货'!$F:$F&amp;'[1]2025年已发货'!$C:$C&amp;'[1]2025年已发货'!$G:$G&amp;'[1]2025年已发货'!$H:$H,'[1]2025年已发货'!$E:$E,"未发货")</f>
        <v>未发货</v>
      </c>
      <c r="I1135" s="28" t="str">
        <f>VLOOKUP(B1135,辅助信息!E:I,3,FALSE)</f>
        <v>（五冶达州国道542项目-一工区桥梁二工段）四川省达州市达川区达川区石梯镇石成村</v>
      </c>
      <c r="J1135" s="28" t="str">
        <f>VLOOKUP(B1135,辅助信息!E:I,4,FALSE)</f>
        <v>夏树彬</v>
      </c>
      <c r="K1135" s="28">
        <f>VLOOKUP(J1135,辅助信息!H:I,2,FALSE)</f>
        <v>13518183653</v>
      </c>
      <c r="L1135" s="96" t="str">
        <f>VLOOKUP(B1135,辅助信息!E:J,6,FALSE)</f>
        <v>五冶建设送货单,送货车型9.6米,装货前联系收货人核实到场规格,没提前告知进场规格现场不给予接收</v>
      </c>
      <c r="M1135" s="79">
        <v>45772</v>
      </c>
      <c r="O1135" s="49">
        <f ca="1" t="shared" si="40"/>
        <v>0</v>
      </c>
      <c r="P1135" s="49">
        <f ca="1" t="shared" si="39"/>
        <v>178</v>
      </c>
      <c r="Q1135" s="50" t="str">
        <f>VLOOKUP(B1135,辅助信息!E:M,9,FALSE)</f>
        <v>ZTWM-CDGS-XS-2024-0181-五冶天府-国道542项目（二批次）</v>
      </c>
      <c r="R1135" s="50" t="str">
        <f>_xlfn._xlws.FILTER(辅助信息!D:D,辅助信息!E:E=B1135)</f>
        <v>五冶达州国道542项目</v>
      </c>
    </row>
    <row r="1136" hidden="1" spans="2:18">
      <c r="B1136" s="28" t="s">
        <v>87</v>
      </c>
      <c r="C1136" s="58">
        <v>45770</v>
      </c>
      <c r="D1136" s="28" t="str">
        <f>VLOOKUP(B1136,辅助信息!E:K,7,FALSE)</f>
        <v>JWDDCD2024102400111</v>
      </c>
      <c r="E1136" s="28" t="str">
        <f>VLOOKUP(F1136,辅助信息!A:B,2,FALSE)</f>
        <v>螺纹钢</v>
      </c>
      <c r="F1136" s="28" t="s">
        <v>19</v>
      </c>
      <c r="G1136" s="24">
        <v>10</v>
      </c>
      <c r="H1136" s="24" t="str">
        <f>_xlfn.XLOOKUP(C1136&amp;F1136&amp;I1136&amp;J1136,'[1]2025年已发货'!$F:$F&amp;'[1]2025年已发货'!$C:$C&amp;'[1]2025年已发货'!$G:$G&amp;'[1]2025年已发货'!$H:$H,'[1]2025年已发货'!$E:$E,"未发货")</f>
        <v>未发货</v>
      </c>
      <c r="I1136" s="28" t="str">
        <f>VLOOKUP(B1136,辅助信息!E:I,3,FALSE)</f>
        <v>（五冶达州国道542项目-一工区桥梁二工段）四川省达州市达川区达川区石梯镇石成村</v>
      </c>
      <c r="J1136" s="28" t="str">
        <f>VLOOKUP(B1136,辅助信息!E:I,4,FALSE)</f>
        <v>夏树彬</v>
      </c>
      <c r="K1136" s="28">
        <f>VLOOKUP(J1136,辅助信息!H:I,2,FALSE)</f>
        <v>13518183653</v>
      </c>
      <c r="L1136" s="96" t="str">
        <f>VLOOKUP(B1136,辅助信息!E:J,6,FALSE)</f>
        <v>五冶建设送货单,送货车型9.6米,装货前联系收货人核实到场规格,没提前告知进场规格现场不给予接收</v>
      </c>
      <c r="M1136" s="79">
        <v>45772</v>
      </c>
      <c r="O1136" s="49">
        <f ca="1" t="shared" si="40"/>
        <v>0</v>
      </c>
      <c r="P1136" s="49">
        <f ca="1" t="shared" si="39"/>
        <v>178</v>
      </c>
      <c r="Q1136" s="50" t="str">
        <f>VLOOKUP(B1136,辅助信息!E:M,9,FALSE)</f>
        <v>ZTWM-CDGS-XS-2024-0181-五冶天府-国道542项目（二批次）</v>
      </c>
      <c r="R1136" s="50" t="str">
        <f>_xlfn._xlws.FILTER(辅助信息!D:D,辅助信息!E:E=B1136)</f>
        <v>五冶达州国道542项目</v>
      </c>
    </row>
    <row r="1137" hidden="1" spans="2:18">
      <c r="B1137" s="28" t="s">
        <v>87</v>
      </c>
      <c r="C1137" s="58">
        <v>45770</v>
      </c>
      <c r="D1137" s="28" t="str">
        <f>VLOOKUP(B1137,辅助信息!E:K,7,FALSE)</f>
        <v>JWDDCD2024102400111</v>
      </c>
      <c r="E1137" s="28" t="str">
        <f>VLOOKUP(F1137,辅助信息!A:B,2,FALSE)</f>
        <v>螺纹钢</v>
      </c>
      <c r="F1137" s="28" t="s">
        <v>18</v>
      </c>
      <c r="G1137" s="24">
        <v>25</v>
      </c>
      <c r="H1137" s="24" t="str">
        <f>_xlfn.XLOOKUP(C1137&amp;F1137&amp;I1137&amp;J1137,'[1]2025年已发货'!$F:$F&amp;'[1]2025年已发货'!$C:$C&amp;'[1]2025年已发货'!$G:$G&amp;'[1]2025年已发货'!$H:$H,'[1]2025年已发货'!$E:$E,"未发货")</f>
        <v>未发货</v>
      </c>
      <c r="I1137" s="28" t="str">
        <f>VLOOKUP(B1137,辅助信息!E:I,3,FALSE)</f>
        <v>（五冶达州国道542项目-一工区桥梁二工段）四川省达州市达川区达川区石梯镇石成村</v>
      </c>
      <c r="J1137" s="28" t="str">
        <f>VLOOKUP(B1137,辅助信息!E:I,4,FALSE)</f>
        <v>夏树彬</v>
      </c>
      <c r="K1137" s="28">
        <f>VLOOKUP(J1137,辅助信息!H:I,2,FALSE)</f>
        <v>13518183653</v>
      </c>
      <c r="L1137" s="96" t="str">
        <f>VLOOKUP(B1137,辅助信息!E:J,6,FALSE)</f>
        <v>五冶建设送货单,送货车型9.6米,装货前联系收货人核实到场规格,没提前告知进场规格现场不给予接收</v>
      </c>
      <c r="M1137" s="79">
        <v>45772</v>
      </c>
      <c r="O1137" s="49">
        <f ca="1" t="shared" si="40"/>
        <v>0</v>
      </c>
      <c r="P1137" s="49">
        <f ca="1" t="shared" si="39"/>
        <v>178</v>
      </c>
      <c r="Q1137" s="50" t="str">
        <f>VLOOKUP(B1137,辅助信息!E:M,9,FALSE)</f>
        <v>ZTWM-CDGS-XS-2024-0181-五冶天府-国道542项目（二批次）</v>
      </c>
      <c r="R1137" s="50" t="str">
        <f>_xlfn._xlws.FILTER(辅助信息!D:D,辅助信息!E:E=B1137)</f>
        <v>五冶达州国道542项目</v>
      </c>
    </row>
    <row r="1138" hidden="1" spans="1:18">
      <c r="A1138" s="49"/>
      <c r="B1138" s="28" t="s">
        <v>81</v>
      </c>
      <c r="C1138" s="58">
        <v>45771</v>
      </c>
      <c r="D1138" s="28" t="str">
        <f>VLOOKUP(B1138,辅助信息!E:K,7,FALSE)</f>
        <v>JWDDCD2025060900080</v>
      </c>
      <c r="E1138" s="28" t="str">
        <f>VLOOKUP(F1138,辅助信息!A:B,2,FALSE)</f>
        <v>盘螺</v>
      </c>
      <c r="F1138" s="28" t="s">
        <v>26</v>
      </c>
      <c r="G1138" s="24">
        <v>22</v>
      </c>
      <c r="H1138" s="24" t="str">
        <f>_xlfn.XLOOKUP(C1138&amp;F1138&amp;I1138&amp;J1138,'[1]2025年已发货'!$F:$F&amp;'[1]2025年已发货'!$C:$C&amp;'[1]2025年已发货'!$G:$G&amp;'[1]2025年已发货'!$H:$H,'[1]2025年已发货'!$E:$E,"未发货")</f>
        <v>未发货</v>
      </c>
      <c r="I1138" s="28" t="str">
        <f>VLOOKUP(B1138,辅助信息!E:I,3,FALSE)</f>
        <v>（华西简阳西城嘉苑）四川省成都市简阳市简城街道高屋村</v>
      </c>
      <c r="J1138" s="28" t="str">
        <f>VLOOKUP(B1138,辅助信息!E:I,4,FALSE)</f>
        <v>张瀚镭</v>
      </c>
      <c r="K1138" s="28">
        <f>VLOOKUP(J1138,辅助信息!H:I,2,FALSE)</f>
        <v>15884666220</v>
      </c>
      <c r="L1138" s="27" t="str">
        <f>VLOOKUP(B1138,辅助信息!E:J,6,FALSE)</f>
        <v>优先威钢发货,我方卸车,新老国标钢厂不加价可直发，因陕钢多次出现磅差，项目拒绝使用</v>
      </c>
      <c r="M1138" s="79">
        <v>45769</v>
      </c>
      <c r="O1138" s="49">
        <f ca="1" t="shared" si="40"/>
        <v>0</v>
      </c>
      <c r="P1138" s="49">
        <f ca="1" t="shared" si="39"/>
        <v>181</v>
      </c>
      <c r="Q1138" s="50" t="str">
        <f>VLOOKUP(B1138,辅助信息!E:M,9,FALSE)</f>
        <v>ZTWM-CDGS-XS-2024-0030-华西集采-简州大道</v>
      </c>
      <c r="R1138" s="50" t="str">
        <f>_xlfn._xlws.FILTER(辅助信息!D:D,辅助信息!E:E=B1138)</f>
        <v>华西简阳西城嘉苑</v>
      </c>
    </row>
    <row r="1139" hidden="1" spans="1:18">
      <c r="A1139" s="49"/>
      <c r="B1139" s="28" t="s">
        <v>81</v>
      </c>
      <c r="C1139" s="58">
        <v>45771</v>
      </c>
      <c r="D1139" s="28" t="str">
        <f>VLOOKUP(B1139,辅助信息!E:K,7,FALSE)</f>
        <v>JWDDCD2025060900080</v>
      </c>
      <c r="E1139" s="28" t="str">
        <f>VLOOKUP(F1139,辅助信息!A:B,2,FALSE)</f>
        <v>螺纹钢</v>
      </c>
      <c r="F1139" s="28" t="s">
        <v>33</v>
      </c>
      <c r="G1139" s="24">
        <f>120-8-92</f>
        <v>20</v>
      </c>
      <c r="H1139" s="24" t="str">
        <f>_xlfn.XLOOKUP(C1139&amp;F1139&amp;I1139&amp;J1139,'[1]2025年已发货'!$F:$F&amp;'[1]2025年已发货'!$C:$C&amp;'[1]2025年已发货'!$G:$G&amp;'[1]2025年已发货'!$H:$H,'[1]2025年已发货'!$E:$E,"未发货")</f>
        <v>未发货</v>
      </c>
      <c r="I1139" s="28" t="str">
        <f>VLOOKUP(B1139,辅助信息!E:I,3,FALSE)</f>
        <v>（华西简阳西城嘉苑）四川省成都市简阳市简城街道高屋村</v>
      </c>
      <c r="J1139" s="28" t="str">
        <f>VLOOKUP(B1139,辅助信息!E:I,4,FALSE)</f>
        <v>张瀚镭</v>
      </c>
      <c r="K1139" s="28">
        <f>VLOOKUP(J1139,辅助信息!H:I,2,FALSE)</f>
        <v>15884666220</v>
      </c>
      <c r="L1139" s="27" t="str">
        <f>VLOOKUP(B1139,辅助信息!E:J,6,FALSE)</f>
        <v>优先威钢发货,我方卸车,新老国标钢厂不加价可直发，因陕钢多次出现磅差，项目拒绝使用</v>
      </c>
      <c r="M1139" s="79">
        <v>45769</v>
      </c>
      <c r="O1139" s="49">
        <f ca="1" t="shared" si="40"/>
        <v>0</v>
      </c>
      <c r="P1139" s="49">
        <f ca="1" t="shared" si="39"/>
        <v>181</v>
      </c>
      <c r="Q1139" s="50" t="str">
        <f>VLOOKUP(B1139,辅助信息!E:M,9,FALSE)</f>
        <v>ZTWM-CDGS-XS-2024-0030-华西集采-简州大道</v>
      </c>
      <c r="R1139" s="50" t="str">
        <f>_xlfn._xlws.FILTER(辅助信息!D:D,辅助信息!E:E=B1139)</f>
        <v>华西简阳西城嘉苑</v>
      </c>
    </row>
    <row r="1140" hidden="1" spans="1:18">
      <c r="A1140" s="49"/>
      <c r="B1140" s="28" t="s">
        <v>64</v>
      </c>
      <c r="C1140" s="58">
        <v>45774</v>
      </c>
      <c r="D1140" s="28" t="str">
        <f>VLOOKUP(B1140,辅助信息!E:K,7,FALSE)</f>
        <v>JWDDCD2024102400111</v>
      </c>
      <c r="E1140" s="28" t="str">
        <f>VLOOKUP(F1140,辅助信息!A:B,2,FALSE)</f>
        <v>螺纹钢</v>
      </c>
      <c r="F1140" s="28" t="s">
        <v>65</v>
      </c>
      <c r="G1140" s="24">
        <v>27</v>
      </c>
      <c r="H1140" s="24">
        <f>_xlfn.XLOOKUP(C1140&amp;F1140&amp;I1140&amp;J1140,'[1]2025年已发货'!$F:$F&amp;'[1]2025年已发货'!$C:$C&amp;'[1]2025年已发货'!$G:$G&amp;'[1]2025年已发货'!$H:$H,'[1]2025年已发货'!$E:$E,"未发货")</f>
        <v>27</v>
      </c>
      <c r="I1140" s="28" t="str">
        <f>VLOOKUP(B1140,辅助信息!E:I,3,FALSE)</f>
        <v>（五冶达州国道542项目-三工区桥梁3工段）四川省达州市达川区赵固镇水文村原村委会下300米</v>
      </c>
      <c r="J1140" s="28" t="str">
        <f>VLOOKUP(B1140,辅助信息!E:I,4,FALSE)</f>
        <v>李代茂</v>
      </c>
      <c r="K1140" s="28">
        <f>VLOOKUP(J1140,辅助信息!H:I,2,FALSE)</f>
        <v>18302833536</v>
      </c>
      <c r="L1140" s="27" t="str">
        <f>VLOOKUP(B1140,辅助信息!E:J,6,FALSE)</f>
        <v>五冶建设送货单,送货车型9.6米,装货前联系收货人核实到场规格,没提前告知进场规格现场不给予接收</v>
      </c>
      <c r="M1140" s="79">
        <v>45768</v>
      </c>
      <c r="O1140" s="49">
        <f ca="1" t="shared" si="40"/>
        <v>0</v>
      </c>
      <c r="P1140" s="49">
        <f ca="1" t="shared" ref="P1140:P1159" si="42">IF(M1140="","",IF(N1140&lt;&gt;"",MAX(N1140-M1140,0),IF(TODAY()&gt;M1140,TODAY()-M1140,0)))</f>
        <v>182</v>
      </c>
      <c r="Q1140" s="50" t="str">
        <f>VLOOKUP(B1140,辅助信息!E:M,9,FALSE)</f>
        <v>ZTWM-CDGS-XS-2024-0181-五冶天府-国道542项目（二批次）</v>
      </c>
      <c r="R1140" s="50" t="str">
        <f>_xlfn._xlws.FILTER(辅助信息!D:D,辅助信息!E:E=B1140)</f>
        <v>五冶达州国道542项目</v>
      </c>
    </row>
    <row r="1141" hidden="1" spans="1:18">
      <c r="A1141" s="49"/>
      <c r="B1141" s="28" t="s">
        <v>75</v>
      </c>
      <c r="C1141" s="58">
        <v>45774</v>
      </c>
      <c r="D1141" s="28" t="str">
        <f>VLOOKUP(B1141,辅助信息!E:K,7,FALSE)</f>
        <v>JWDDCD2024102400111</v>
      </c>
      <c r="E1141" s="28" t="str">
        <f>VLOOKUP(F1141,辅助信息!A:B,2,FALSE)</f>
        <v>高线</v>
      </c>
      <c r="F1141" s="28" t="s">
        <v>53</v>
      </c>
      <c r="G1141" s="24">
        <v>8</v>
      </c>
      <c r="H1141" s="24">
        <f>_xlfn.XLOOKUP(C1141&amp;F1141&amp;I1141&amp;J1141,'[1]2025年已发货'!$F:$F&amp;'[1]2025年已发货'!$C:$C&amp;'[1]2025年已发货'!$G:$G&amp;'[1]2025年已发货'!$H:$H,'[1]2025年已发货'!$E:$E,"未发货")</f>
        <v>8</v>
      </c>
      <c r="I1141" s="28" t="str">
        <f>VLOOKUP(B1141,辅助信息!E:I,3,FALSE)</f>
        <v>（五冶达州国道542项目-一工区桥梁一工段）四川省达州市四川省达州市达川区石桥镇武寨村</v>
      </c>
      <c r="J1141" s="28" t="str">
        <f>VLOOKUP(B1141,辅助信息!E:I,4,FALSE)</f>
        <v>杨勇</v>
      </c>
      <c r="K1141" s="28">
        <f>VLOOKUP(J1141,辅助信息!H:I,2,FALSE)</f>
        <v>18398563998</v>
      </c>
      <c r="L1141" s="27" t="str">
        <f>VLOOKUP(B1141,辅助信息!E:J,6,FALSE)</f>
        <v>五冶建设送货单,送货车型13米,装货前联系收货人核实到场规格,没提前告知进场规格现场不给予接收</v>
      </c>
      <c r="M1141" s="79">
        <v>45772</v>
      </c>
      <c r="O1141" s="49">
        <f ca="1" t="shared" si="40"/>
        <v>0</v>
      </c>
      <c r="P1141" s="49">
        <f ca="1" t="shared" si="42"/>
        <v>178</v>
      </c>
      <c r="Q1141" s="50" t="str">
        <f>VLOOKUP(B1141,辅助信息!E:M,9,FALSE)</f>
        <v>ZTWM-CDGS-XS-2024-0181-五冶天府-国道542项目（二批次）</v>
      </c>
      <c r="R1141" s="50" t="str">
        <f>_xlfn._xlws.FILTER(辅助信息!D:D,辅助信息!E:E=B1141)</f>
        <v>五冶达州国道542项目</v>
      </c>
    </row>
    <row r="1142" hidden="1" spans="1:18">
      <c r="A1142" s="49"/>
      <c r="B1142" s="28" t="s">
        <v>75</v>
      </c>
      <c r="C1142" s="58">
        <v>45774</v>
      </c>
      <c r="D1142" s="28" t="str">
        <f>VLOOKUP(B1142,辅助信息!E:K,7,FALSE)</f>
        <v>JWDDCD2024102400111</v>
      </c>
      <c r="E1142" s="28" t="str">
        <f>VLOOKUP(F1142,辅助信息!A:B,2,FALSE)</f>
        <v>螺纹钢</v>
      </c>
      <c r="F1142" s="28" t="s">
        <v>27</v>
      </c>
      <c r="G1142" s="24">
        <v>9</v>
      </c>
      <c r="H1142" s="24">
        <f>_xlfn.XLOOKUP(C1142&amp;F1142&amp;I1142&amp;J1142,'[1]2025年已发货'!$F:$F&amp;'[1]2025年已发货'!$C:$C&amp;'[1]2025年已发货'!$G:$G&amp;'[1]2025年已发货'!$H:$H,'[1]2025年已发货'!$E:$E,"未发货")</f>
        <v>9</v>
      </c>
      <c r="I1142" s="28" t="str">
        <f>VLOOKUP(B1142,辅助信息!E:I,3,FALSE)</f>
        <v>（五冶达州国道542项目-一工区桥梁一工段）四川省达州市四川省达州市达川区石桥镇武寨村</v>
      </c>
      <c r="J1142" s="28" t="str">
        <f>VLOOKUP(B1142,辅助信息!E:I,4,FALSE)</f>
        <v>杨勇</v>
      </c>
      <c r="K1142" s="28">
        <f>VLOOKUP(J1142,辅助信息!H:I,2,FALSE)</f>
        <v>18398563998</v>
      </c>
      <c r="L1142" s="27" t="str">
        <f>VLOOKUP(B1142,辅助信息!E:J,6,FALSE)</f>
        <v>五冶建设送货单,送货车型13米,装货前联系收货人核实到场规格,没提前告知进场规格现场不给予接收</v>
      </c>
      <c r="M1142" s="79">
        <v>45772</v>
      </c>
      <c r="O1142" s="49">
        <f ca="1" t="shared" si="40"/>
        <v>0</v>
      </c>
      <c r="P1142" s="49">
        <f ca="1" t="shared" si="42"/>
        <v>178</v>
      </c>
      <c r="Q1142" s="50" t="str">
        <f>VLOOKUP(B1142,辅助信息!E:M,9,FALSE)</f>
        <v>ZTWM-CDGS-XS-2024-0181-五冶天府-国道542项目（二批次）</v>
      </c>
      <c r="R1142" s="50" t="str">
        <f>_xlfn._xlws.FILTER(辅助信息!D:D,辅助信息!E:E=B1142)</f>
        <v>五冶达州国道542项目</v>
      </c>
    </row>
    <row r="1143" hidden="1" spans="1:18">
      <c r="A1143" s="49"/>
      <c r="B1143" s="28" t="s">
        <v>75</v>
      </c>
      <c r="C1143" s="58">
        <v>45774</v>
      </c>
      <c r="D1143" s="28" t="str">
        <f>VLOOKUP(B1143,辅助信息!E:K,7,FALSE)</f>
        <v>JWDDCD2024102400111</v>
      </c>
      <c r="E1143" s="28" t="str">
        <f>VLOOKUP(F1143,辅助信息!A:B,2,FALSE)</f>
        <v>螺纹钢</v>
      </c>
      <c r="F1143" s="28" t="s">
        <v>19</v>
      </c>
      <c r="G1143" s="24">
        <v>10</v>
      </c>
      <c r="H1143" s="24">
        <f>_xlfn.XLOOKUP(C1143&amp;F1143&amp;I1143&amp;J1143,'[1]2025年已发货'!$F:$F&amp;'[1]2025年已发货'!$C:$C&amp;'[1]2025年已发货'!$G:$G&amp;'[1]2025年已发货'!$H:$H,'[1]2025年已发货'!$E:$E,"未发货")</f>
        <v>10</v>
      </c>
      <c r="I1143" s="28" t="str">
        <f>VLOOKUP(B1143,辅助信息!E:I,3,FALSE)</f>
        <v>（五冶达州国道542项目-一工区桥梁一工段）四川省达州市四川省达州市达川区石桥镇武寨村</v>
      </c>
      <c r="J1143" s="28" t="str">
        <f>VLOOKUP(B1143,辅助信息!E:I,4,FALSE)</f>
        <v>杨勇</v>
      </c>
      <c r="K1143" s="28">
        <f>VLOOKUP(J1143,辅助信息!H:I,2,FALSE)</f>
        <v>18398563998</v>
      </c>
      <c r="L1143" s="27" t="str">
        <f>VLOOKUP(B1143,辅助信息!E:J,6,FALSE)</f>
        <v>五冶建设送货单,送货车型13米,装货前联系收货人核实到场规格,没提前告知进场规格现场不给予接收</v>
      </c>
      <c r="M1143" s="79">
        <v>45772</v>
      </c>
      <c r="O1143" s="49">
        <f ca="1" t="shared" si="40"/>
        <v>0</v>
      </c>
      <c r="P1143" s="49">
        <f ca="1" t="shared" si="42"/>
        <v>178</v>
      </c>
      <c r="Q1143" s="50" t="str">
        <f>VLOOKUP(B1143,辅助信息!E:M,9,FALSE)</f>
        <v>ZTWM-CDGS-XS-2024-0181-五冶天府-国道542项目（二批次）</v>
      </c>
      <c r="R1143" s="50" t="str">
        <f>_xlfn._xlws.FILTER(辅助信息!D:D,辅助信息!E:E=B1143)</f>
        <v>五冶达州国道542项目</v>
      </c>
    </row>
    <row r="1144" hidden="1" spans="1:18">
      <c r="A1144" s="49"/>
      <c r="B1144" s="28" t="s">
        <v>75</v>
      </c>
      <c r="C1144" s="58">
        <v>45774</v>
      </c>
      <c r="D1144" s="28" t="str">
        <f>VLOOKUP(B1144,辅助信息!E:K,7,FALSE)</f>
        <v>JWDDCD2024102400111</v>
      </c>
      <c r="E1144" s="28" t="str">
        <f>VLOOKUP(F1144,辅助信息!A:B,2,FALSE)</f>
        <v>螺纹钢</v>
      </c>
      <c r="F1144" s="28" t="s">
        <v>32</v>
      </c>
      <c r="G1144" s="24">
        <v>3</v>
      </c>
      <c r="H1144" s="24">
        <f>_xlfn.XLOOKUP(C1144&amp;F1144&amp;I1144&amp;J1144,'[1]2025年已发货'!$F:$F&amp;'[1]2025年已发货'!$C:$C&amp;'[1]2025年已发货'!$G:$G&amp;'[1]2025年已发货'!$H:$H,'[1]2025年已发货'!$E:$E,"未发货")</f>
        <v>3</v>
      </c>
      <c r="I1144" s="28" t="str">
        <f>VLOOKUP(B1144,辅助信息!E:I,3,FALSE)</f>
        <v>（五冶达州国道542项目-一工区桥梁一工段）四川省达州市四川省达州市达川区石桥镇武寨村</v>
      </c>
      <c r="J1144" s="28" t="str">
        <f>VLOOKUP(B1144,辅助信息!E:I,4,FALSE)</f>
        <v>杨勇</v>
      </c>
      <c r="K1144" s="28">
        <f>VLOOKUP(J1144,辅助信息!H:I,2,FALSE)</f>
        <v>18398563998</v>
      </c>
      <c r="L1144" s="27" t="str">
        <f>VLOOKUP(B1144,辅助信息!E:J,6,FALSE)</f>
        <v>五冶建设送货单,送货车型13米,装货前联系收货人核实到场规格,没提前告知进场规格现场不给予接收</v>
      </c>
      <c r="M1144" s="79">
        <v>45772</v>
      </c>
      <c r="O1144" s="49">
        <f ca="1" t="shared" si="40"/>
        <v>0</v>
      </c>
      <c r="P1144" s="49">
        <f ca="1" t="shared" si="42"/>
        <v>178</v>
      </c>
      <c r="Q1144" s="50" t="str">
        <f>VLOOKUP(B1144,辅助信息!E:M,9,FALSE)</f>
        <v>ZTWM-CDGS-XS-2024-0181-五冶天府-国道542项目（二批次）</v>
      </c>
      <c r="R1144" s="50" t="str">
        <f>_xlfn._xlws.FILTER(辅助信息!D:D,辅助信息!E:E=B1144)</f>
        <v>五冶达州国道542项目</v>
      </c>
    </row>
    <row r="1145" hidden="1" spans="1:18">
      <c r="A1145" s="49"/>
      <c r="B1145" s="28" t="s">
        <v>75</v>
      </c>
      <c r="C1145" s="58">
        <v>45774</v>
      </c>
      <c r="D1145" s="28" t="str">
        <f>VLOOKUP(B1145,辅助信息!E:K,7,FALSE)</f>
        <v>JWDDCD2024102400111</v>
      </c>
      <c r="E1145" s="28" t="str">
        <f>VLOOKUP(F1145,辅助信息!A:B,2,FALSE)</f>
        <v>螺纹钢</v>
      </c>
      <c r="F1145" s="28" t="s">
        <v>30</v>
      </c>
      <c r="G1145" s="24">
        <v>6</v>
      </c>
      <c r="H1145" s="24">
        <f>_xlfn.XLOOKUP(C1145&amp;F1145&amp;I1145&amp;J1145,'[1]2025年已发货'!$F:$F&amp;'[1]2025年已发货'!$C:$C&amp;'[1]2025年已发货'!$G:$G&amp;'[1]2025年已发货'!$H:$H,'[1]2025年已发货'!$E:$E,"未发货")</f>
        <v>6</v>
      </c>
      <c r="I1145" s="28" t="str">
        <f>VLOOKUP(B1145,辅助信息!E:I,3,FALSE)</f>
        <v>（五冶达州国道542项目-一工区桥梁一工段）四川省达州市四川省达州市达川区石桥镇武寨村</v>
      </c>
      <c r="J1145" s="28" t="str">
        <f>VLOOKUP(B1145,辅助信息!E:I,4,FALSE)</f>
        <v>杨勇</v>
      </c>
      <c r="K1145" s="28">
        <f>VLOOKUP(J1145,辅助信息!H:I,2,FALSE)</f>
        <v>18398563998</v>
      </c>
      <c r="L1145" s="27" t="str">
        <f>VLOOKUP(B1145,辅助信息!E:J,6,FALSE)</f>
        <v>五冶建设送货单,送货车型13米,装货前联系收货人核实到场规格,没提前告知进场规格现场不给予接收</v>
      </c>
      <c r="M1145" s="79">
        <v>45772</v>
      </c>
      <c r="O1145" s="49">
        <f ca="1" t="shared" si="40"/>
        <v>0</v>
      </c>
      <c r="P1145" s="49">
        <f ca="1" t="shared" si="42"/>
        <v>178</v>
      </c>
      <c r="Q1145" s="50" t="str">
        <f>VLOOKUP(B1145,辅助信息!E:M,9,FALSE)</f>
        <v>ZTWM-CDGS-XS-2024-0181-五冶天府-国道542项目（二批次）</v>
      </c>
      <c r="R1145" s="50" t="str">
        <f>_xlfn._xlws.FILTER(辅助信息!D:D,辅助信息!E:E=B1145)</f>
        <v>五冶达州国道542项目</v>
      </c>
    </row>
    <row r="1146" hidden="1" spans="1:18">
      <c r="A1146" s="95"/>
      <c r="B1146" s="55" t="s">
        <v>127</v>
      </c>
      <c r="C1146" s="56">
        <v>45771</v>
      </c>
      <c r="D1146" s="28" t="str">
        <f>VLOOKUP(B1146,辅助信息!E:K,7,FALSE)</f>
        <v>JWDDCD2025051000019</v>
      </c>
      <c r="E1146" s="28" t="str">
        <f>VLOOKUP(F1146,辅助信息!A:B,2,FALSE)</f>
        <v>盘螺</v>
      </c>
      <c r="F1146" s="28" t="s">
        <v>49</v>
      </c>
      <c r="G1146" s="24">
        <v>20</v>
      </c>
      <c r="H1146" s="24">
        <f>_xlfn.XLOOKUP(C1146&amp;F1146&amp;I1146&amp;J1146,'[1]2025年已发货'!$F:$F&amp;'[1]2025年已发货'!$C:$C&amp;'[1]2025年已发货'!$G:$G&amp;'[1]2025年已发货'!$H:$H,'[1]2025年已发货'!$E:$E,"未发货")</f>
        <v>20</v>
      </c>
      <c r="I1146" s="28" t="str">
        <f>VLOOKUP(B1146,辅助信息!E:I,3,FALSE)</f>
        <v>(五冶钢构医学科学产业园建设项目房建三部-管网总坪)四川省南充市顺庆区搬罾街道学府大道二段</v>
      </c>
      <c r="J1146" s="28" t="str">
        <f>VLOOKUP(B1146,辅助信息!E:I,4,FALSE)</f>
        <v>郑林</v>
      </c>
      <c r="K1146" s="28">
        <f>VLOOKUP(J1146,辅助信息!H:I,2,FALSE)</f>
        <v>18349955455</v>
      </c>
      <c r="L1146" s="27" t="str">
        <f>VLOOKUP(B1146,辅助信息!E:J,6,FALSE)</f>
        <v>送货单：送货单位：南充思临新材料科技有限公司,收货单位：五冶集团川北(南充)建设有限公司,项目名称：南充医学科学产业园,送货车型13米,装货前联系收货人核实到场规格</v>
      </c>
      <c r="M1146" s="79">
        <v>45766</v>
      </c>
      <c r="O1146" s="49">
        <f ca="1" t="shared" si="40"/>
        <v>0</v>
      </c>
      <c r="P1146" s="49">
        <f ca="1" t="shared" si="42"/>
        <v>184</v>
      </c>
      <c r="Q1146" s="50" t="str">
        <f>VLOOKUP(B1146,辅助信息!E:M,9,FALSE)</f>
        <v>ZTWM-CDGS-XS-2024-0248-五冶钢构-南充市医学院项目</v>
      </c>
      <c r="R1146" s="50" t="str">
        <f>_xlfn._xlws.FILTER(辅助信息!D:D,辅助信息!E:E=B1146)</f>
        <v>五冶钢构南充医学科学产业园建设项目</v>
      </c>
    </row>
    <row r="1147" hidden="1" spans="1:18">
      <c r="A1147" s="95"/>
      <c r="B1147" s="28" t="s">
        <v>127</v>
      </c>
      <c r="C1147" s="58">
        <v>45771</v>
      </c>
      <c r="D1147" s="28" t="str">
        <f>VLOOKUP(B1147,辅助信息!E:K,7,FALSE)</f>
        <v>JWDDCD2025051000019</v>
      </c>
      <c r="E1147" s="28" t="str">
        <f>VLOOKUP(F1147,辅助信息!A:B,2,FALSE)</f>
        <v>盘螺</v>
      </c>
      <c r="F1147" s="28" t="s">
        <v>40</v>
      </c>
      <c r="G1147" s="24">
        <v>2</v>
      </c>
      <c r="H1147" s="24">
        <f>_xlfn.XLOOKUP(C1147&amp;F1147&amp;I1147&amp;J1147,'[1]2025年已发货'!$F:$F&amp;'[1]2025年已发货'!$C:$C&amp;'[1]2025年已发货'!$G:$G&amp;'[1]2025年已发货'!$H:$H,'[1]2025年已发货'!$E:$E,"未发货")</f>
        <v>2</v>
      </c>
      <c r="I1147" s="28" t="str">
        <f>VLOOKUP(B1147,辅助信息!E:I,3,FALSE)</f>
        <v>(五冶钢构医学科学产业园建设项目房建三部-管网总坪)四川省南充市顺庆区搬罾街道学府大道二段</v>
      </c>
      <c r="J1147" s="28" t="str">
        <f>VLOOKUP(B1147,辅助信息!E:I,4,FALSE)</f>
        <v>郑林</v>
      </c>
      <c r="K1147" s="28">
        <f>VLOOKUP(J1147,辅助信息!H:I,2,FALSE)</f>
        <v>18349955455</v>
      </c>
      <c r="L1147" s="27" t="str">
        <f>VLOOKUP(B1147,辅助信息!E:J,6,FALSE)</f>
        <v>送货单：送货单位：南充思临新材料科技有限公司,收货单位：五冶集团川北(南充)建设有限公司,项目名称：南充医学科学产业园,送货车型13米,装货前联系收货人核实到场规格</v>
      </c>
      <c r="M1147" s="79">
        <v>45766</v>
      </c>
      <c r="O1147" s="49">
        <f ca="1" t="shared" si="40"/>
        <v>0</v>
      </c>
      <c r="P1147" s="49">
        <f ca="1" t="shared" si="42"/>
        <v>184</v>
      </c>
      <c r="Q1147" s="50" t="str">
        <f>VLOOKUP(B1147,辅助信息!E:M,9,FALSE)</f>
        <v>ZTWM-CDGS-XS-2024-0248-五冶钢构-南充市医学院项目</v>
      </c>
      <c r="R1147" s="50" t="str">
        <f>_xlfn._xlws.FILTER(辅助信息!D:D,辅助信息!E:E=B1147)</f>
        <v>五冶钢构南充医学科学产业园建设项目</v>
      </c>
    </row>
    <row r="1148" hidden="1" spans="1:18">
      <c r="A1148" s="95"/>
      <c r="B1148" s="28" t="s">
        <v>127</v>
      </c>
      <c r="C1148" s="58">
        <v>45771</v>
      </c>
      <c r="D1148" s="28" t="str">
        <f>VLOOKUP(B1148,辅助信息!E:K,7,FALSE)</f>
        <v>JWDDCD2025051000019</v>
      </c>
      <c r="E1148" s="28" t="str">
        <f>VLOOKUP(F1148,辅助信息!A:B,2,FALSE)</f>
        <v>盘螺</v>
      </c>
      <c r="F1148" s="28" t="s">
        <v>41</v>
      </c>
      <c r="G1148" s="24">
        <v>3</v>
      </c>
      <c r="H1148" s="24">
        <f>_xlfn.XLOOKUP(C1148&amp;F1148&amp;I1148&amp;J1148,'[1]2025年已发货'!$F:$F&amp;'[1]2025年已发货'!$C:$C&amp;'[1]2025年已发货'!$G:$G&amp;'[1]2025年已发货'!$H:$H,'[1]2025年已发货'!$E:$E,"未发货")</f>
        <v>3</v>
      </c>
      <c r="I1148" s="28" t="str">
        <f>VLOOKUP(B1148,辅助信息!E:I,3,FALSE)</f>
        <v>(五冶钢构医学科学产业园建设项目房建三部-管网总坪)四川省南充市顺庆区搬罾街道学府大道二段</v>
      </c>
      <c r="J1148" s="28" t="str">
        <f>VLOOKUP(B1148,辅助信息!E:I,4,FALSE)</f>
        <v>郑林</v>
      </c>
      <c r="K1148" s="28">
        <f>VLOOKUP(J1148,辅助信息!H:I,2,FALSE)</f>
        <v>18349955455</v>
      </c>
      <c r="L1148" s="27" t="str">
        <f>VLOOKUP(B1148,辅助信息!E:J,6,FALSE)</f>
        <v>送货单：送货单位：南充思临新材料科技有限公司,收货单位：五冶集团川北(南充)建设有限公司,项目名称：南充医学科学产业园,送货车型13米,装货前联系收货人核实到场规格</v>
      </c>
      <c r="M1148" s="79">
        <v>45766</v>
      </c>
      <c r="O1148" s="49">
        <f ca="1" t="shared" si="40"/>
        <v>0</v>
      </c>
      <c r="P1148" s="49">
        <f ca="1" t="shared" si="42"/>
        <v>184</v>
      </c>
      <c r="Q1148" s="50" t="str">
        <f>VLOOKUP(B1148,辅助信息!E:M,9,FALSE)</f>
        <v>ZTWM-CDGS-XS-2024-0248-五冶钢构-南充市医学院项目</v>
      </c>
      <c r="R1148" s="50" t="str">
        <f>_xlfn._xlws.FILTER(辅助信息!D:D,辅助信息!E:E=B1148)</f>
        <v>五冶钢构南充医学科学产业园建设项目</v>
      </c>
    </row>
    <row r="1149" hidden="1" spans="1:18">
      <c r="A1149" s="95"/>
      <c r="B1149" s="28" t="s">
        <v>127</v>
      </c>
      <c r="C1149" s="58">
        <v>45771</v>
      </c>
      <c r="D1149" s="28" t="str">
        <f>VLOOKUP(B1149,辅助信息!E:K,7,FALSE)</f>
        <v>JWDDCD2025051000019</v>
      </c>
      <c r="E1149" s="28" t="str">
        <f>VLOOKUP(F1149,辅助信息!A:B,2,FALSE)</f>
        <v>螺纹钢</v>
      </c>
      <c r="F1149" s="28" t="s">
        <v>27</v>
      </c>
      <c r="G1149" s="24">
        <v>10</v>
      </c>
      <c r="H1149" s="24">
        <f>_xlfn.XLOOKUP(C1149&amp;F1149&amp;I1149&amp;J1149,'[1]2025年已发货'!$F:$F&amp;'[1]2025年已发货'!$C:$C&amp;'[1]2025年已发货'!$G:$G&amp;'[1]2025年已发货'!$H:$H,'[1]2025年已发货'!$E:$E,"未发货")</f>
        <v>10</v>
      </c>
      <c r="I1149" s="28" t="str">
        <f>VLOOKUP(B1149,辅助信息!E:I,3,FALSE)</f>
        <v>(五冶钢构医学科学产业园建设项目房建三部-管网总坪)四川省南充市顺庆区搬罾街道学府大道二段</v>
      </c>
      <c r="J1149" s="28" t="str">
        <f>VLOOKUP(B1149,辅助信息!E:I,4,FALSE)</f>
        <v>郑林</v>
      </c>
      <c r="K1149" s="28">
        <f>VLOOKUP(J1149,辅助信息!H:I,2,FALSE)</f>
        <v>18349955455</v>
      </c>
      <c r="L1149" s="27" t="str">
        <f>VLOOKUP(B1149,辅助信息!E:J,6,FALSE)</f>
        <v>送货单：送货单位：南充思临新材料科技有限公司,收货单位：五冶集团川北(南充)建设有限公司,项目名称：南充医学科学产业园,送货车型13米,装货前联系收货人核实到场规格</v>
      </c>
      <c r="M1149" s="79">
        <v>45766</v>
      </c>
      <c r="O1149" s="49">
        <f ca="1" t="shared" si="40"/>
        <v>0</v>
      </c>
      <c r="P1149" s="49">
        <f ca="1" t="shared" si="42"/>
        <v>184</v>
      </c>
      <c r="Q1149" s="50" t="str">
        <f>VLOOKUP(B1149,辅助信息!E:M,9,FALSE)</f>
        <v>ZTWM-CDGS-XS-2024-0248-五冶钢构-南充市医学院项目</v>
      </c>
      <c r="R1149" s="50" t="str">
        <f>_xlfn._xlws.FILTER(辅助信息!D:D,辅助信息!E:E=B1149)</f>
        <v>五冶钢构南充医学科学产业园建设项目</v>
      </c>
    </row>
    <row r="1150" hidden="1" spans="1:18">
      <c r="A1150" s="95"/>
      <c r="B1150" s="28" t="s">
        <v>104</v>
      </c>
      <c r="C1150" s="58">
        <v>45771</v>
      </c>
      <c r="D1150" s="28" t="str">
        <f>VLOOKUP(B1150,辅助信息!E:K,7,FALSE)</f>
        <v>JWDDCD2024101600090</v>
      </c>
      <c r="E1150" s="28" t="str">
        <f>VLOOKUP(F1150,辅助信息!A:B,2,FALSE)</f>
        <v>盘螺</v>
      </c>
      <c r="F1150" s="28" t="s">
        <v>40</v>
      </c>
      <c r="G1150" s="24">
        <v>2.5</v>
      </c>
      <c r="H1150" s="24">
        <f>_xlfn.XLOOKUP(C1150&amp;F1150&amp;I1150&amp;J1150,'[1]2025年已发货'!$F:$F&amp;'[1]2025年已发货'!$C:$C&amp;'[1]2025年已发货'!$G:$G&amp;'[1]2025年已发货'!$H:$H,'[1]2025年已发货'!$E:$E,"未发货")</f>
        <v>2.5</v>
      </c>
      <c r="I1150" s="28" t="str">
        <f>VLOOKUP(B1150,辅助信息!E:I,3,FALSE)</f>
        <v>（达州市公共卫生医疗中心项目-二标-78号楼）达州市通川区西外复兴镇公共卫生临床医疗中心项目</v>
      </c>
      <c r="J1150" s="28" t="str">
        <f>VLOOKUP(B1150,辅助信息!E:I,4,FALSE)</f>
        <v>黄永林</v>
      </c>
      <c r="K1150" s="28">
        <f>VLOOKUP(J1150,辅助信息!H:I,2,FALSE)</f>
        <v>15982487227</v>
      </c>
      <c r="L1150" s="27" t="str">
        <f>VLOOKUP(B1150,辅助信息!E:J,6,FALSE)</f>
        <v>提前联系到场规格,一天到场车辆不低于2车</v>
      </c>
      <c r="M1150" s="79">
        <v>45769</v>
      </c>
      <c r="O1150" s="49">
        <f ca="1" t="shared" si="40"/>
        <v>0</v>
      </c>
      <c r="P1150" s="49">
        <f ca="1" t="shared" si="42"/>
        <v>181</v>
      </c>
      <c r="Q1150" s="50" t="str">
        <f>VLOOKUP(B1150,辅助信息!E:M,9,FALSE)</f>
        <v>ZTWM-CDGS-XS-2024-0205-五冶钢构-达州市通川区西外复兴镇及临近片区建设项目</v>
      </c>
      <c r="R1150" s="50" t="str">
        <f>_xlfn._xlws.FILTER(辅助信息!D:D,辅助信息!E:E=B1150)</f>
        <v>五冶钢构达州市公共卫生临床医疗中心项目</v>
      </c>
    </row>
    <row r="1151" hidden="1" spans="1:18">
      <c r="A1151" s="95"/>
      <c r="B1151" s="28" t="s">
        <v>104</v>
      </c>
      <c r="C1151" s="58">
        <v>45771</v>
      </c>
      <c r="D1151" s="28" t="str">
        <f>VLOOKUP(B1151,辅助信息!E:K,7,FALSE)</f>
        <v>JWDDCD2024101600090</v>
      </c>
      <c r="E1151" s="28" t="str">
        <f>VLOOKUP(F1151,辅助信息!A:B,2,FALSE)</f>
        <v>盘螺</v>
      </c>
      <c r="F1151" s="28" t="s">
        <v>41</v>
      </c>
      <c r="G1151" s="24">
        <v>2.5</v>
      </c>
      <c r="H1151" s="24">
        <f>_xlfn.XLOOKUP(C1151&amp;F1151&amp;I1151&amp;J1151,'[1]2025年已发货'!$F:$F&amp;'[1]2025年已发货'!$C:$C&amp;'[1]2025年已发货'!$G:$G&amp;'[1]2025年已发货'!$H:$H,'[1]2025年已发货'!$E:$E,"未发货")</f>
        <v>2.5</v>
      </c>
      <c r="I1151" s="28" t="str">
        <f>VLOOKUP(B1151,辅助信息!E:I,3,FALSE)</f>
        <v>（达州市公共卫生医疗中心项目-二标-78号楼）达州市通川区西外复兴镇公共卫生临床医疗中心项目</v>
      </c>
      <c r="J1151" s="28" t="str">
        <f>VLOOKUP(B1151,辅助信息!E:I,4,FALSE)</f>
        <v>黄永林</v>
      </c>
      <c r="K1151" s="28">
        <f>VLOOKUP(J1151,辅助信息!H:I,2,FALSE)</f>
        <v>15982487227</v>
      </c>
      <c r="L1151" s="27" t="str">
        <f>VLOOKUP(B1151,辅助信息!E:J,6,FALSE)</f>
        <v>提前联系到场规格,一天到场车辆不低于2车</v>
      </c>
      <c r="M1151" s="79">
        <v>45769</v>
      </c>
      <c r="O1151" s="49">
        <f ca="1" t="shared" ref="O1151:O1162" si="43">IF(OR(M1151="",N1151&lt;&gt;""),"",MAX(M1151-TODAY(),0))</f>
        <v>0</v>
      </c>
      <c r="P1151" s="49">
        <f ca="1" t="shared" si="42"/>
        <v>181</v>
      </c>
      <c r="Q1151" s="50" t="str">
        <f>VLOOKUP(B1151,辅助信息!E:M,9,FALSE)</f>
        <v>ZTWM-CDGS-XS-2024-0205-五冶钢构-达州市通川区西外复兴镇及临近片区建设项目</v>
      </c>
      <c r="R1151" s="50" t="str">
        <f>_xlfn._xlws.FILTER(辅助信息!D:D,辅助信息!E:E=B1151)</f>
        <v>五冶钢构达州市公共卫生临床医疗中心项目</v>
      </c>
    </row>
    <row r="1152" hidden="1" spans="1:18">
      <c r="A1152" s="95"/>
      <c r="B1152" s="28" t="s">
        <v>104</v>
      </c>
      <c r="C1152" s="58">
        <v>45771</v>
      </c>
      <c r="D1152" s="28" t="str">
        <f>VLOOKUP(B1152,辅助信息!E:K,7,FALSE)</f>
        <v>JWDDCD2024101600090</v>
      </c>
      <c r="E1152" s="28" t="str">
        <f>VLOOKUP(F1152,辅助信息!A:B,2,FALSE)</f>
        <v>螺纹钢</v>
      </c>
      <c r="F1152" s="28" t="s">
        <v>27</v>
      </c>
      <c r="G1152" s="24">
        <v>24</v>
      </c>
      <c r="H1152" s="24">
        <f>_xlfn.XLOOKUP(C1152&amp;F1152&amp;I1152&amp;J1152,'[1]2025年已发货'!$F:$F&amp;'[1]2025年已发货'!$C:$C&amp;'[1]2025年已发货'!$G:$G&amp;'[1]2025年已发货'!$H:$H,'[1]2025年已发货'!$E:$E,"未发货")</f>
        <v>24</v>
      </c>
      <c r="I1152" s="28" t="str">
        <f>VLOOKUP(B1152,辅助信息!E:I,3,FALSE)</f>
        <v>（达州市公共卫生医疗中心项目-二标-78号楼）达州市通川区西外复兴镇公共卫生临床医疗中心项目</v>
      </c>
      <c r="J1152" s="28" t="str">
        <f>VLOOKUP(B1152,辅助信息!E:I,4,FALSE)</f>
        <v>黄永林</v>
      </c>
      <c r="K1152" s="28">
        <f>VLOOKUP(J1152,辅助信息!H:I,2,FALSE)</f>
        <v>15982487227</v>
      </c>
      <c r="L1152" s="27" t="str">
        <f>VLOOKUP(B1152,辅助信息!E:J,6,FALSE)</f>
        <v>提前联系到场规格,一天到场车辆不低于2车</v>
      </c>
      <c r="M1152" s="79">
        <v>45769</v>
      </c>
      <c r="O1152" s="49">
        <f ca="1" t="shared" si="43"/>
        <v>0</v>
      </c>
      <c r="P1152" s="49">
        <f ca="1" t="shared" si="42"/>
        <v>181</v>
      </c>
      <c r="Q1152" s="50" t="str">
        <f>VLOOKUP(B1152,辅助信息!E:M,9,FALSE)</f>
        <v>ZTWM-CDGS-XS-2024-0205-五冶钢构-达州市通川区西外复兴镇及临近片区建设项目</v>
      </c>
      <c r="R1152" s="50" t="str">
        <f>_xlfn._xlws.FILTER(辅助信息!D:D,辅助信息!E:E=B1152)</f>
        <v>五冶钢构达州市公共卫生临床医疗中心项目</v>
      </c>
    </row>
    <row r="1153" hidden="1" spans="1:18">
      <c r="A1153" s="95"/>
      <c r="B1153" s="28" t="s">
        <v>104</v>
      </c>
      <c r="C1153" s="58">
        <v>45771</v>
      </c>
      <c r="D1153" s="28" t="str">
        <f>VLOOKUP(B1153,辅助信息!E:K,7,FALSE)</f>
        <v>JWDDCD2024101600090</v>
      </c>
      <c r="E1153" s="28" t="str">
        <f>VLOOKUP(F1153,辅助信息!A:B,2,FALSE)</f>
        <v>螺纹钢</v>
      </c>
      <c r="F1153" s="28" t="s">
        <v>19</v>
      </c>
      <c r="G1153" s="24">
        <v>6</v>
      </c>
      <c r="H1153" s="24">
        <f>_xlfn.XLOOKUP(C1153&amp;F1153&amp;I1153&amp;J1153,'[1]2025年已发货'!$F:$F&amp;'[1]2025年已发货'!$C:$C&amp;'[1]2025年已发货'!$G:$G&amp;'[1]2025年已发货'!$H:$H,'[1]2025年已发货'!$E:$E,"未发货")</f>
        <v>6</v>
      </c>
      <c r="I1153" s="28" t="str">
        <f>VLOOKUP(B1153,辅助信息!E:I,3,FALSE)</f>
        <v>（达州市公共卫生医疗中心项目-二标-78号楼）达州市通川区西外复兴镇公共卫生临床医疗中心项目</v>
      </c>
      <c r="J1153" s="28" t="str">
        <f>VLOOKUP(B1153,辅助信息!E:I,4,FALSE)</f>
        <v>黄永林</v>
      </c>
      <c r="K1153" s="28">
        <f>VLOOKUP(J1153,辅助信息!H:I,2,FALSE)</f>
        <v>15982487227</v>
      </c>
      <c r="L1153" s="27" t="str">
        <f>VLOOKUP(B1153,辅助信息!E:J,6,FALSE)</f>
        <v>提前联系到场规格,一天到场车辆不低于2车</v>
      </c>
      <c r="M1153" s="79">
        <v>45769</v>
      </c>
      <c r="O1153" s="49">
        <f ca="1" t="shared" si="43"/>
        <v>0</v>
      </c>
      <c r="P1153" s="49">
        <f ca="1" t="shared" si="42"/>
        <v>181</v>
      </c>
      <c r="Q1153" s="50" t="str">
        <f>VLOOKUP(B1153,辅助信息!E:M,9,FALSE)</f>
        <v>ZTWM-CDGS-XS-2024-0205-五冶钢构-达州市通川区西外复兴镇及临近片区建设项目</v>
      </c>
      <c r="R1153" s="50" t="str">
        <f>_xlfn._xlws.FILTER(辅助信息!D:D,辅助信息!E:E=B1153)</f>
        <v>五冶钢构达州市公共卫生临床医疗中心项目</v>
      </c>
    </row>
    <row r="1154" hidden="1" spans="1:18">
      <c r="A1154" s="95"/>
      <c r="B1154" s="28" t="s">
        <v>69</v>
      </c>
      <c r="C1154" s="58">
        <v>45771</v>
      </c>
      <c r="D1154" s="28" t="str">
        <f>VLOOKUP(B1154,辅助信息!E:K,7,FALSE)</f>
        <v>JWDDCD2025052800131</v>
      </c>
      <c r="E1154" s="28" t="str">
        <f>VLOOKUP(F1154,辅助信息!A:B,2,FALSE)</f>
        <v>螺纹钢</v>
      </c>
      <c r="F1154" s="28" t="s">
        <v>45</v>
      </c>
      <c r="G1154" s="24">
        <v>3</v>
      </c>
      <c r="H1154" s="24" t="str">
        <f>_xlfn.XLOOKUP(C1154&amp;F1154&amp;I1154&amp;J1154,'[1]2025年已发货'!$F:$F&amp;'[1]2025年已发货'!$C:$C&amp;'[1]2025年已发货'!$G:$G&amp;'[1]2025年已发货'!$H:$H,'[1]2025年已发货'!$E:$E,"未发货")</f>
        <v>未发货</v>
      </c>
      <c r="I1154" s="28" t="str">
        <f>VLOOKUP(B1154,辅助信息!E:I,3,FALSE)</f>
        <v>（商投建工达州中医药科技园-4工区-2号楼）达州市通川区达州中医药职业学院犀牛大道北段</v>
      </c>
      <c r="J1154" s="28" t="str">
        <f>VLOOKUP(B1154,辅助信息!E:I,4,FALSE)</f>
        <v>张扬</v>
      </c>
      <c r="K1154" s="28">
        <f>VLOOKUP(J1154,辅助信息!H:I,2,FALSE)</f>
        <v>18381904567</v>
      </c>
      <c r="L1154" s="27" t="str">
        <f>VLOOKUP(B1154,辅助信息!E:J,6,FALSE)</f>
        <v>控制炉批号！多了现场不收！,优先安排达钢,提前联系到场规格及数量</v>
      </c>
      <c r="M1154" s="79">
        <v>45763</v>
      </c>
      <c r="O1154" s="49">
        <f ca="1" t="shared" si="43"/>
        <v>0</v>
      </c>
      <c r="P1154" s="49">
        <f ca="1" t="shared" si="42"/>
        <v>187</v>
      </c>
      <c r="Q1154" s="50" t="str">
        <f>VLOOKUP(B1154,辅助信息!E:M,9,FALSE)</f>
        <v>ZTWM-CDGS-XS-2024-0134-商投建工达州中医药科技成果示范园项目</v>
      </c>
      <c r="R1154" s="50" t="str">
        <f>_xlfn._xlws.FILTER(辅助信息!D:D,辅助信息!E:E=B1154)</f>
        <v>商投建工达州中医药科技园</v>
      </c>
    </row>
    <row r="1155" hidden="1" spans="1:18">
      <c r="A1155" s="95"/>
      <c r="B1155" s="28" t="s">
        <v>69</v>
      </c>
      <c r="C1155" s="58">
        <v>45771</v>
      </c>
      <c r="D1155" s="28" t="str">
        <f>VLOOKUP(B1155,辅助信息!E:K,7,FALSE)</f>
        <v>JWDDCD2025052800131</v>
      </c>
      <c r="E1155" s="28" t="str">
        <f>VLOOKUP(F1155,辅助信息!A:B,2,FALSE)</f>
        <v>螺纹钢</v>
      </c>
      <c r="F1155" s="28" t="s">
        <v>21</v>
      </c>
      <c r="G1155" s="24">
        <v>12</v>
      </c>
      <c r="H1155" s="24" t="str">
        <f>_xlfn.XLOOKUP(C1155&amp;F1155&amp;I1155&amp;J1155,'[1]2025年已发货'!$F:$F&amp;'[1]2025年已发货'!$C:$C&amp;'[1]2025年已发货'!$G:$G&amp;'[1]2025年已发货'!$H:$H,'[1]2025年已发货'!$E:$E,"未发货")</f>
        <v>未发货</v>
      </c>
      <c r="I1155" s="28" t="str">
        <f>VLOOKUP(B1155,辅助信息!E:I,3,FALSE)</f>
        <v>（商投建工达州中医药科技园-4工区-2号楼）达州市通川区达州中医药职业学院犀牛大道北段</v>
      </c>
      <c r="J1155" s="28" t="str">
        <f>VLOOKUP(B1155,辅助信息!E:I,4,FALSE)</f>
        <v>张扬</v>
      </c>
      <c r="K1155" s="28">
        <f>VLOOKUP(J1155,辅助信息!H:I,2,FALSE)</f>
        <v>18381904567</v>
      </c>
      <c r="L1155" s="27" t="str">
        <f>VLOOKUP(B1155,辅助信息!E:J,6,FALSE)</f>
        <v>控制炉批号！多了现场不收！,优先安排达钢,提前联系到场规格及数量</v>
      </c>
      <c r="M1155" s="79">
        <v>45763</v>
      </c>
      <c r="O1155" s="49">
        <f ca="1" t="shared" si="43"/>
        <v>0</v>
      </c>
      <c r="P1155" s="49">
        <f ca="1" t="shared" si="42"/>
        <v>187</v>
      </c>
      <c r="Q1155" s="50" t="str">
        <f>VLOOKUP(B1155,辅助信息!E:M,9,FALSE)</f>
        <v>ZTWM-CDGS-XS-2024-0134-商投建工达州中医药科技成果示范园项目</v>
      </c>
      <c r="R1155" s="50" t="str">
        <f>_xlfn._xlws.FILTER(辅助信息!D:D,辅助信息!E:E=B1155)</f>
        <v>商投建工达州中医药科技园</v>
      </c>
    </row>
    <row r="1156" hidden="1" spans="1:18">
      <c r="A1156" s="95"/>
      <c r="B1156" s="28" t="s">
        <v>69</v>
      </c>
      <c r="C1156" s="58">
        <v>45771</v>
      </c>
      <c r="D1156" s="28" t="str">
        <f>VLOOKUP(B1156,辅助信息!E:K,7,FALSE)</f>
        <v>JWDDCD2025052800131</v>
      </c>
      <c r="E1156" s="28" t="str">
        <f>VLOOKUP(F1156,辅助信息!A:B,2,FALSE)</f>
        <v>螺纹钢</v>
      </c>
      <c r="F1156" s="28" t="s">
        <v>58</v>
      </c>
      <c r="G1156" s="24">
        <v>9</v>
      </c>
      <c r="H1156" s="24" t="str">
        <f>_xlfn.XLOOKUP(C1156&amp;F1156&amp;I1156&amp;J1156,'[1]2025年已发货'!$F:$F&amp;'[1]2025年已发货'!$C:$C&amp;'[1]2025年已发货'!$G:$G&amp;'[1]2025年已发货'!$H:$H,'[1]2025年已发货'!$E:$E,"未发货")</f>
        <v>未发货</v>
      </c>
      <c r="I1156" s="28" t="str">
        <f>VLOOKUP(B1156,辅助信息!E:I,3,FALSE)</f>
        <v>（商投建工达州中医药科技园-4工区-2号楼）达州市通川区达州中医药职业学院犀牛大道北段</v>
      </c>
      <c r="J1156" s="28" t="str">
        <f>VLOOKUP(B1156,辅助信息!E:I,4,FALSE)</f>
        <v>张扬</v>
      </c>
      <c r="K1156" s="28">
        <f>VLOOKUP(J1156,辅助信息!H:I,2,FALSE)</f>
        <v>18381904567</v>
      </c>
      <c r="L1156" s="27" t="str">
        <f>VLOOKUP(B1156,辅助信息!E:J,6,FALSE)</f>
        <v>控制炉批号！多了现场不收！,优先安排达钢,提前联系到场规格及数量</v>
      </c>
      <c r="M1156" s="79">
        <v>45763</v>
      </c>
      <c r="O1156" s="49">
        <f ca="1" t="shared" si="43"/>
        <v>0</v>
      </c>
      <c r="P1156" s="49">
        <f ca="1" t="shared" si="42"/>
        <v>187</v>
      </c>
      <c r="Q1156" s="50" t="str">
        <f>VLOOKUP(B1156,辅助信息!E:M,9,FALSE)</f>
        <v>ZTWM-CDGS-XS-2024-0134-商投建工达州中医药科技成果示范园项目</v>
      </c>
      <c r="R1156" s="50" t="str">
        <f>_xlfn._xlws.FILTER(辅助信息!D:D,辅助信息!E:E=B1156)</f>
        <v>商投建工达州中医药科技园</v>
      </c>
    </row>
    <row r="1157" hidden="1" spans="1:18">
      <c r="A1157" s="95"/>
      <c r="B1157" s="28" t="s">
        <v>69</v>
      </c>
      <c r="C1157" s="58">
        <v>45771</v>
      </c>
      <c r="D1157" s="28" t="str">
        <f>VLOOKUP(B1157,辅助信息!E:K,7,FALSE)</f>
        <v>JWDDCD2025052800131</v>
      </c>
      <c r="E1157" s="28" t="str">
        <f>VLOOKUP(F1157,辅助信息!A:B,2,FALSE)</f>
        <v>螺纹钢</v>
      </c>
      <c r="F1157" s="28" t="s">
        <v>46</v>
      </c>
      <c r="G1157" s="24">
        <v>9</v>
      </c>
      <c r="H1157" s="24" t="str">
        <f>_xlfn.XLOOKUP(C1157&amp;F1157&amp;I1157&amp;J1157,'[1]2025年已发货'!$F:$F&amp;'[1]2025年已发货'!$C:$C&amp;'[1]2025年已发货'!$G:$G&amp;'[1]2025年已发货'!$H:$H,'[1]2025年已发货'!$E:$E,"未发货")</f>
        <v>未发货</v>
      </c>
      <c r="I1157" s="28" t="str">
        <f>VLOOKUP(B1157,辅助信息!E:I,3,FALSE)</f>
        <v>（商投建工达州中医药科技园-4工区-2号楼）达州市通川区达州中医药职业学院犀牛大道北段</v>
      </c>
      <c r="J1157" s="28" t="str">
        <f>VLOOKUP(B1157,辅助信息!E:I,4,FALSE)</f>
        <v>张扬</v>
      </c>
      <c r="K1157" s="28">
        <f>VLOOKUP(J1157,辅助信息!H:I,2,FALSE)</f>
        <v>18381904567</v>
      </c>
      <c r="L1157" s="27" t="str">
        <f>VLOOKUP(B1157,辅助信息!E:J,6,FALSE)</f>
        <v>控制炉批号！多了现场不收！,优先安排达钢,提前联系到场规格及数量</v>
      </c>
      <c r="M1157" s="79">
        <v>45763</v>
      </c>
      <c r="O1157" s="49">
        <f ca="1" t="shared" si="43"/>
        <v>0</v>
      </c>
      <c r="P1157" s="49">
        <f ca="1" t="shared" si="42"/>
        <v>187</v>
      </c>
      <c r="Q1157" s="50" t="str">
        <f>VLOOKUP(B1157,辅助信息!E:M,9,FALSE)</f>
        <v>ZTWM-CDGS-XS-2024-0134-商投建工达州中医药科技成果示范园项目</v>
      </c>
      <c r="R1157" s="50" t="str">
        <f>_xlfn._xlws.FILTER(辅助信息!D:D,辅助信息!E:E=B1157)</f>
        <v>商投建工达州中医药科技园</v>
      </c>
    </row>
    <row r="1158" hidden="1" spans="1:18">
      <c r="A1158" s="95"/>
      <c r="B1158" s="28" t="s">
        <v>56</v>
      </c>
      <c r="C1158" s="58">
        <v>45771</v>
      </c>
      <c r="D1158" s="28" t="str">
        <f>VLOOKUP(B1158,辅助信息!E:K,7,FALSE)</f>
        <v>JWDDCD2025052800131</v>
      </c>
      <c r="E1158" s="28" t="str">
        <f>VLOOKUP(F1158,辅助信息!A:B,2,FALSE)</f>
        <v>螺纹钢</v>
      </c>
      <c r="F1158" s="28" t="s">
        <v>46</v>
      </c>
      <c r="G1158" s="24">
        <v>21</v>
      </c>
      <c r="H1158" s="24" t="str">
        <f>_xlfn.XLOOKUP(C1158&amp;F1158&amp;I1158&amp;J1158,'[1]2025年已发货'!$F:$F&amp;'[1]2025年已发货'!$C:$C&amp;'[1]2025年已发货'!$G:$G&amp;'[1]2025年已发货'!$H:$H,'[1]2025年已发货'!$E:$E,"未发货")</f>
        <v>未发货</v>
      </c>
      <c r="I1158" s="28" t="str">
        <f>VLOOKUP(B1158,辅助信息!E:I,3,FALSE)</f>
        <v>（商投建工达州中医药科技园-4工区-7号楼）达州市通川区达州中医药职业学院犀牛大道北段</v>
      </c>
      <c r="J1158" s="28" t="str">
        <f>VLOOKUP(B1158,辅助信息!E:I,4,FALSE)</f>
        <v>张扬</v>
      </c>
      <c r="K1158" s="28">
        <f>VLOOKUP(J1158,辅助信息!H:I,2,FALSE)</f>
        <v>18381904567</v>
      </c>
      <c r="L1158" s="27" t="str">
        <f>VLOOKUP(B1158,辅助信息!E:J,6,FALSE)</f>
        <v>控制炉批号！多了现场不收！,优先安排达钢,提前联系到场规格及数量</v>
      </c>
      <c r="M1158" s="79">
        <v>45768</v>
      </c>
      <c r="O1158" s="49">
        <f ca="1" t="shared" si="43"/>
        <v>0</v>
      </c>
      <c r="P1158" s="49">
        <f ca="1" t="shared" si="42"/>
        <v>182</v>
      </c>
      <c r="Q1158" s="50" t="str">
        <f>VLOOKUP(B1158,辅助信息!E:M,9,FALSE)</f>
        <v>ZTWM-CDGS-XS-2024-0134-商投建工达州中医药科技成果示范园项目</v>
      </c>
      <c r="R1158" s="50" t="str">
        <f>_xlfn._xlws.FILTER(辅助信息!D:D,辅助信息!E:E=B1158)</f>
        <v>商投建工达州中医药科技园</v>
      </c>
    </row>
    <row r="1159" hidden="1" spans="1:18">
      <c r="A1159" s="95"/>
      <c r="B1159" s="71" t="s">
        <v>56</v>
      </c>
      <c r="C1159" s="72">
        <v>45771</v>
      </c>
      <c r="D1159" s="28" t="str">
        <f>VLOOKUP(B1159,辅助信息!E:K,7,FALSE)</f>
        <v>JWDDCD2025052800131</v>
      </c>
      <c r="E1159" s="28" t="str">
        <f>VLOOKUP(F1159,辅助信息!A:B,2,FALSE)</f>
        <v>螺纹钢</v>
      </c>
      <c r="F1159" s="28" t="s">
        <v>22</v>
      </c>
      <c r="G1159" s="24">
        <v>30</v>
      </c>
      <c r="H1159" s="24" t="str">
        <f>_xlfn.XLOOKUP(C1159&amp;F1159&amp;I1159&amp;J1159,'[1]2025年已发货'!$F:$F&amp;'[1]2025年已发货'!$C:$C&amp;'[1]2025年已发货'!$G:$G&amp;'[1]2025年已发货'!$H:$H,'[1]2025年已发货'!$E:$E,"未发货")</f>
        <v>未发货</v>
      </c>
      <c r="I1159" s="28" t="str">
        <f>VLOOKUP(B1159,辅助信息!E:I,3,FALSE)</f>
        <v>（商投建工达州中医药科技园-4工区-7号楼）达州市通川区达州中医药职业学院犀牛大道北段</v>
      </c>
      <c r="J1159" s="28" t="str">
        <f>VLOOKUP(B1159,辅助信息!E:I,4,FALSE)</f>
        <v>张扬</v>
      </c>
      <c r="K1159" s="28">
        <f>VLOOKUP(J1159,辅助信息!H:I,2,FALSE)</f>
        <v>18381904567</v>
      </c>
      <c r="L1159" s="27" t="str">
        <f>VLOOKUP(B1159,辅助信息!E:J,6,FALSE)</f>
        <v>控制炉批号！多了现场不收！,优先安排达钢,提前联系到场规格及数量</v>
      </c>
      <c r="M1159" s="79">
        <v>45768</v>
      </c>
      <c r="O1159" s="49">
        <f ca="1" t="shared" si="43"/>
        <v>0</v>
      </c>
      <c r="P1159" s="49">
        <f ca="1" t="shared" si="42"/>
        <v>182</v>
      </c>
      <c r="Q1159" s="50" t="str">
        <f>VLOOKUP(B1159,辅助信息!E:M,9,FALSE)</f>
        <v>ZTWM-CDGS-XS-2024-0134-商投建工达州中医药科技成果示范园项目</v>
      </c>
      <c r="R1159" s="50" t="str">
        <f>_xlfn._xlws.FILTER(辅助信息!D:D,辅助信息!E:E=B1159)</f>
        <v>商投建工达州中医药科技园</v>
      </c>
    </row>
    <row r="1160" hidden="1" spans="1:18">
      <c r="A1160" s="49"/>
      <c r="B1160" s="28" t="s">
        <v>87</v>
      </c>
      <c r="C1160" s="58">
        <v>45774</v>
      </c>
      <c r="D1160" s="28" t="str">
        <f>VLOOKUP(B1160,辅助信息!E:K,7,FALSE)</f>
        <v>JWDDCD2024102400111</v>
      </c>
      <c r="E1160" s="28" t="str">
        <f>VLOOKUP(F1160,辅助信息!A:B,2,FALSE)</f>
        <v>螺纹钢</v>
      </c>
      <c r="F1160" s="28" t="s">
        <v>27</v>
      </c>
      <c r="G1160" s="24">
        <f>12+6</f>
        <v>18</v>
      </c>
      <c r="H1160" s="24">
        <f>_xlfn.XLOOKUP(C1160&amp;F1160&amp;I1160&amp;J1160,'[1]2025年已发货'!$F:$F&amp;'[1]2025年已发货'!$C:$C&amp;'[1]2025年已发货'!$G:$G&amp;'[1]2025年已发货'!$H:$H,'[1]2025年已发货'!$E:$E,"未发货")</f>
        <v>18</v>
      </c>
      <c r="I1160" s="28" t="str">
        <f>VLOOKUP(B1160,辅助信息!E:I,3,FALSE)</f>
        <v>（五冶达州国道542项目-一工区桥梁二工段）四川省达州市达川区达川区石梯镇石成村</v>
      </c>
      <c r="J1160" s="28" t="str">
        <f>VLOOKUP(B1160,辅助信息!E:I,4,FALSE)</f>
        <v>夏树彬</v>
      </c>
      <c r="K1160" s="28">
        <f>VLOOKUP(J1160,辅助信息!H:I,2,FALSE)</f>
        <v>13518183653</v>
      </c>
      <c r="L1160" s="27" t="str">
        <f>VLOOKUP(B1160,辅助信息!E:J,6,FALSE)</f>
        <v>五冶建设送货单,送货车型9.6米,装货前联系收货人核实到场规格,没提前告知进场规格现场不给予接收</v>
      </c>
      <c r="M1160" s="79">
        <v>45772</v>
      </c>
      <c r="O1160" s="49">
        <f ca="1" t="shared" si="43"/>
        <v>0</v>
      </c>
      <c r="P1160" s="49">
        <f ca="1" t="shared" ref="P1160:P1208" si="44">IF(M1160="","",IF(N1160&lt;&gt;"",MAX(N1160-M1160,0),IF(TODAY()&gt;M1160,TODAY()-M1160,0)))</f>
        <v>178</v>
      </c>
      <c r="Q1160" s="50" t="str">
        <f>VLOOKUP(B1160,辅助信息!E:M,9,FALSE)</f>
        <v>ZTWM-CDGS-XS-2024-0181-五冶天府-国道542项目（二批次）</v>
      </c>
      <c r="R1160" s="50" t="str">
        <f>_xlfn._xlws.FILTER(辅助信息!D:D,辅助信息!E:E=B1160)</f>
        <v>五冶达州国道542项目</v>
      </c>
    </row>
    <row r="1161" hidden="1" spans="1:18">
      <c r="A1161" s="49"/>
      <c r="B1161" s="28" t="s">
        <v>87</v>
      </c>
      <c r="C1161" s="58">
        <v>45774</v>
      </c>
      <c r="D1161" s="28" t="str">
        <f>VLOOKUP(B1161,辅助信息!E:K,7,FALSE)</f>
        <v>JWDDCD2024102400111</v>
      </c>
      <c r="E1161" s="28" t="str">
        <f>VLOOKUP(F1161,辅助信息!A:B,2,FALSE)</f>
        <v>螺纹钢</v>
      </c>
      <c r="F1161" s="28" t="s">
        <v>19</v>
      </c>
      <c r="G1161" s="24">
        <f>10+6</f>
        <v>16</v>
      </c>
      <c r="H1161" s="24">
        <f>_xlfn.XLOOKUP(C1161&amp;F1161&amp;I1161&amp;J1161,'[1]2025年已发货'!$F:$F&amp;'[1]2025年已发货'!$C:$C&amp;'[1]2025年已发货'!$G:$G&amp;'[1]2025年已发货'!$H:$H,'[1]2025年已发货'!$E:$E,"未发货")</f>
        <v>16</v>
      </c>
      <c r="I1161" s="28" t="str">
        <f>VLOOKUP(B1161,辅助信息!E:I,3,FALSE)</f>
        <v>（五冶达州国道542项目-一工区桥梁二工段）四川省达州市达川区达川区石梯镇石成村</v>
      </c>
      <c r="J1161" s="28" t="str">
        <f>VLOOKUP(B1161,辅助信息!E:I,4,FALSE)</f>
        <v>夏树彬</v>
      </c>
      <c r="K1161" s="28">
        <f>VLOOKUP(J1161,辅助信息!H:I,2,FALSE)</f>
        <v>13518183653</v>
      </c>
      <c r="L1161" s="27" t="str">
        <f>VLOOKUP(B1161,辅助信息!E:J,6,FALSE)</f>
        <v>五冶建设送货单,送货车型9.6米,装货前联系收货人核实到场规格,没提前告知进场规格现场不给予接收</v>
      </c>
      <c r="M1161" s="79">
        <v>45772</v>
      </c>
      <c r="O1161" s="49">
        <f ca="1" t="shared" si="43"/>
        <v>0</v>
      </c>
      <c r="P1161" s="49">
        <f ca="1" t="shared" si="44"/>
        <v>178</v>
      </c>
      <c r="Q1161" s="50" t="str">
        <f>VLOOKUP(B1161,辅助信息!E:M,9,FALSE)</f>
        <v>ZTWM-CDGS-XS-2024-0181-五冶天府-国道542项目（二批次）</v>
      </c>
      <c r="R1161" s="50" t="str">
        <f>_xlfn._xlws.FILTER(辅助信息!D:D,辅助信息!E:E=B1161)</f>
        <v>五冶达州国道542项目</v>
      </c>
    </row>
    <row r="1162" hidden="1" spans="1:18">
      <c r="A1162" s="49"/>
      <c r="B1162" s="28" t="s">
        <v>87</v>
      </c>
      <c r="C1162" s="58">
        <v>45774</v>
      </c>
      <c r="D1162" s="28" t="str">
        <f>VLOOKUP(B1162,辅助信息!E:K,7,FALSE)</f>
        <v>JWDDCD2024102400111</v>
      </c>
      <c r="E1162" s="28" t="str">
        <f>VLOOKUP(F1162,辅助信息!A:B,2,FALSE)</f>
        <v>螺纹钢</v>
      </c>
      <c r="F1162" s="28" t="s">
        <v>18</v>
      </c>
      <c r="G1162" s="24">
        <v>6</v>
      </c>
      <c r="H1162" s="24">
        <f>_xlfn.XLOOKUP(C1162&amp;F1162&amp;I1162&amp;J1162,'[1]2025年已发货'!$F:$F&amp;'[1]2025年已发货'!$C:$C&amp;'[1]2025年已发货'!$G:$G&amp;'[1]2025年已发货'!$H:$H,'[1]2025年已发货'!$E:$E,"未发货")</f>
        <v>6</v>
      </c>
      <c r="I1162" s="28" t="str">
        <f>VLOOKUP(B1162,辅助信息!E:I,3,FALSE)</f>
        <v>（五冶达州国道542项目-一工区桥梁二工段）四川省达州市达川区达川区石梯镇石成村</v>
      </c>
      <c r="J1162" s="28" t="str">
        <f>VLOOKUP(B1162,辅助信息!E:I,4,FALSE)</f>
        <v>夏树彬</v>
      </c>
      <c r="K1162" s="28">
        <f>VLOOKUP(J1162,辅助信息!H:I,2,FALSE)</f>
        <v>13518183653</v>
      </c>
      <c r="L1162" s="27" t="str">
        <f>VLOOKUP(B1162,辅助信息!E:J,6,FALSE)</f>
        <v>五冶建设送货单,送货车型9.6米,装货前联系收货人核实到场规格,没提前告知进场规格现场不给予接收</v>
      </c>
      <c r="M1162" s="79">
        <v>45772</v>
      </c>
      <c r="O1162" s="49">
        <f ca="1" t="shared" si="43"/>
        <v>0</v>
      </c>
      <c r="P1162" s="49">
        <f ca="1" t="shared" si="44"/>
        <v>178</v>
      </c>
      <c r="Q1162" s="50" t="str">
        <f>VLOOKUP(B1162,辅助信息!E:M,9,FALSE)</f>
        <v>ZTWM-CDGS-XS-2024-0181-五冶天府-国道542项目（二批次）</v>
      </c>
      <c r="R1162" s="50" t="str">
        <f>_xlfn._xlws.FILTER(辅助信息!D:D,辅助信息!E:E=B1162)</f>
        <v>五冶达州国道542项目</v>
      </c>
    </row>
    <row r="1163" hidden="1" spans="2:18">
      <c r="B1163" s="28" t="s">
        <v>68</v>
      </c>
      <c r="C1163" s="58">
        <v>45771</v>
      </c>
      <c r="D1163" s="28" t="str">
        <f>VLOOKUP(B1163,辅助信息!E:K,7,FALSE)</f>
        <v>JWDDCD2025052800131</v>
      </c>
      <c r="E1163" s="28" t="str">
        <f>VLOOKUP(F1163,辅助信息!A:B,2,FALSE)</f>
        <v>高线</v>
      </c>
      <c r="F1163" s="28" t="s">
        <v>51</v>
      </c>
      <c r="G1163" s="24">
        <v>3</v>
      </c>
      <c r="H1163" s="24" t="str">
        <f>_xlfn.XLOOKUP(C1163&amp;F1163&amp;I1163&amp;J1163,'[1]2025年已发货'!$F:$F&amp;'[1]2025年已发货'!$C:$C&amp;'[1]2025年已发货'!$G:$G&amp;'[1]2025年已发货'!$H:$H,'[1]2025年已发货'!$E:$E,"未发货")</f>
        <v>未发货</v>
      </c>
      <c r="I1163" s="28" t="str">
        <f>VLOOKUP(B1163,辅助信息!E:I,3,FALSE)</f>
        <v>（商投建工达州中医药科技园-2工区-景观桥）达州市通川区达州中医药职业学院犀牛大道北段</v>
      </c>
      <c r="J1163" s="28" t="str">
        <f>VLOOKUP(B1163,辅助信息!E:I,4,FALSE)</f>
        <v>李波</v>
      </c>
      <c r="K1163" s="28">
        <f>VLOOKUP(J1163,辅助信息!H:I,2,FALSE)</f>
        <v>18381899787</v>
      </c>
      <c r="L1163" s="27" t="str">
        <f>VLOOKUP(B1163,辅助信息!E:J,6,FALSE)</f>
        <v>控制炉批号！多了现场不收！,优先安排达钢,提前联系到场规格及数量</v>
      </c>
      <c r="M1163" s="79">
        <v>45772</v>
      </c>
      <c r="O1163" s="49">
        <f ca="1" t="shared" ref="O1163:O1193" si="45">IF(OR(M1163="",N1163&lt;&gt;""),"",MAX(M1163-TODAY(),0))</f>
        <v>0</v>
      </c>
      <c r="P1163" s="49">
        <f ca="1" t="shared" si="44"/>
        <v>178</v>
      </c>
      <c r="Q1163" s="50" t="str">
        <f>VLOOKUP(B1163,辅助信息!E:M,9,FALSE)</f>
        <v>ZTWM-CDGS-XS-2024-0134-商投建工达州中医药科技成果示范园项目</v>
      </c>
      <c r="R1163" s="50" t="str">
        <f>_xlfn._xlws.FILTER(辅助信息!D:D,辅助信息!E:E=B1163)</f>
        <v>商投建工达州中医药科技园</v>
      </c>
    </row>
    <row r="1164" hidden="1" spans="2:18">
      <c r="B1164" s="28" t="s">
        <v>68</v>
      </c>
      <c r="C1164" s="58">
        <v>45771</v>
      </c>
      <c r="D1164" s="28" t="str">
        <f>VLOOKUP(B1164,辅助信息!E:K,7,FALSE)</f>
        <v>JWDDCD2025052800131</v>
      </c>
      <c r="E1164" s="28" t="str">
        <f>VLOOKUP(F1164,辅助信息!A:B,2,FALSE)</f>
        <v>盘螺</v>
      </c>
      <c r="F1164" s="28" t="s">
        <v>41</v>
      </c>
      <c r="G1164" s="24">
        <v>3</v>
      </c>
      <c r="H1164" s="24" t="str">
        <f>_xlfn.XLOOKUP(C1164&amp;F1164&amp;I1164&amp;J1164,'[1]2025年已发货'!$F:$F&amp;'[1]2025年已发货'!$C:$C&amp;'[1]2025年已发货'!$G:$G&amp;'[1]2025年已发货'!$H:$H,'[1]2025年已发货'!$E:$E,"未发货")</f>
        <v>未发货</v>
      </c>
      <c r="I1164" s="28" t="str">
        <f>VLOOKUP(B1164,辅助信息!E:I,3,FALSE)</f>
        <v>（商投建工达州中医药科技园-2工区-景观桥）达州市通川区达州中医药职业学院犀牛大道北段</v>
      </c>
      <c r="J1164" s="28" t="str">
        <f>VLOOKUP(B1164,辅助信息!E:I,4,FALSE)</f>
        <v>李波</v>
      </c>
      <c r="K1164" s="28">
        <f>VLOOKUP(J1164,辅助信息!H:I,2,FALSE)</f>
        <v>18381899787</v>
      </c>
      <c r="L1164" s="27" t="str">
        <f>VLOOKUP(B1164,辅助信息!E:J,6,FALSE)</f>
        <v>控制炉批号！多了现场不收！,优先安排达钢,提前联系到场规格及数量</v>
      </c>
      <c r="M1164" s="79">
        <v>45772</v>
      </c>
      <c r="O1164" s="49">
        <f ca="1" t="shared" si="45"/>
        <v>0</v>
      </c>
      <c r="P1164" s="49">
        <f ca="1" t="shared" si="44"/>
        <v>178</v>
      </c>
      <c r="Q1164" s="50" t="str">
        <f>VLOOKUP(B1164,辅助信息!E:M,9,FALSE)</f>
        <v>ZTWM-CDGS-XS-2024-0134-商投建工达州中医药科技成果示范园项目</v>
      </c>
      <c r="R1164" s="50" t="str">
        <f>_xlfn._xlws.FILTER(辅助信息!D:D,辅助信息!E:E=B1164)</f>
        <v>商投建工达州中医药科技园</v>
      </c>
    </row>
    <row r="1165" hidden="1" spans="2:18">
      <c r="B1165" s="28" t="s">
        <v>68</v>
      </c>
      <c r="C1165" s="58">
        <v>45771</v>
      </c>
      <c r="D1165" s="28" t="str">
        <f>VLOOKUP(B1165,辅助信息!E:K,7,FALSE)</f>
        <v>JWDDCD2025052800131</v>
      </c>
      <c r="E1165" s="28" t="str">
        <f>VLOOKUP(F1165,辅助信息!A:B,2,FALSE)</f>
        <v>螺纹钢</v>
      </c>
      <c r="F1165" s="28" t="s">
        <v>27</v>
      </c>
      <c r="G1165" s="24">
        <v>24</v>
      </c>
      <c r="H1165" s="24">
        <f>_xlfn.XLOOKUP(C1165&amp;F1165&amp;I1165&amp;J1165,'[1]2025年已发货'!$F:$F&amp;'[1]2025年已发货'!$C:$C&amp;'[1]2025年已发货'!$G:$G&amp;'[1]2025年已发货'!$H:$H,'[1]2025年已发货'!$E:$E,"未发货")</f>
        <v>24</v>
      </c>
      <c r="I1165" s="28" t="str">
        <f>VLOOKUP(B1165,辅助信息!E:I,3,FALSE)</f>
        <v>（商投建工达州中医药科技园-2工区-景观桥）达州市通川区达州中医药职业学院犀牛大道北段</v>
      </c>
      <c r="J1165" s="28" t="str">
        <f>VLOOKUP(B1165,辅助信息!E:I,4,FALSE)</f>
        <v>李波</v>
      </c>
      <c r="K1165" s="28">
        <f>VLOOKUP(J1165,辅助信息!H:I,2,FALSE)</f>
        <v>18381899787</v>
      </c>
      <c r="L1165" s="27" t="str">
        <f>VLOOKUP(B1165,辅助信息!E:J,6,FALSE)</f>
        <v>控制炉批号！多了现场不收！,优先安排达钢,提前联系到场规格及数量</v>
      </c>
      <c r="M1165" s="79">
        <v>45772</v>
      </c>
      <c r="O1165" s="49">
        <f ca="1" t="shared" si="45"/>
        <v>0</v>
      </c>
      <c r="P1165" s="49">
        <f ca="1" t="shared" si="44"/>
        <v>178</v>
      </c>
      <c r="Q1165" s="50" t="str">
        <f>VLOOKUP(B1165,辅助信息!E:M,9,FALSE)</f>
        <v>ZTWM-CDGS-XS-2024-0134-商投建工达州中医药科技成果示范园项目</v>
      </c>
      <c r="R1165" s="50" t="str">
        <f>_xlfn._xlws.FILTER(辅助信息!D:D,辅助信息!E:E=B1165)</f>
        <v>商投建工达州中医药科技园</v>
      </c>
    </row>
    <row r="1166" hidden="1" spans="2:18">
      <c r="B1166" s="28" t="s">
        <v>68</v>
      </c>
      <c r="C1166" s="58">
        <v>45771</v>
      </c>
      <c r="D1166" s="28" t="str">
        <f>VLOOKUP(B1166,辅助信息!E:K,7,FALSE)</f>
        <v>JWDDCD2025052800131</v>
      </c>
      <c r="E1166" s="28" t="str">
        <f>VLOOKUP(F1166,辅助信息!A:B,2,FALSE)</f>
        <v>螺纹钢</v>
      </c>
      <c r="F1166" s="28" t="s">
        <v>32</v>
      </c>
      <c r="G1166" s="24">
        <v>17</v>
      </c>
      <c r="H1166" s="24" t="str">
        <f>_xlfn.XLOOKUP(C1166&amp;F1166&amp;I1166&amp;J1166,'[1]2025年已发货'!$F:$F&amp;'[1]2025年已发货'!$C:$C&amp;'[1]2025年已发货'!$G:$G&amp;'[1]2025年已发货'!$H:$H,'[1]2025年已发货'!$E:$E,"未发货")</f>
        <v>未发货</v>
      </c>
      <c r="I1166" s="28" t="str">
        <f>VLOOKUP(B1166,辅助信息!E:I,3,FALSE)</f>
        <v>（商投建工达州中医药科技园-2工区-景观桥）达州市通川区达州中医药职业学院犀牛大道北段</v>
      </c>
      <c r="J1166" s="28" t="str">
        <f>VLOOKUP(B1166,辅助信息!E:I,4,FALSE)</f>
        <v>李波</v>
      </c>
      <c r="K1166" s="28">
        <f>VLOOKUP(J1166,辅助信息!H:I,2,FALSE)</f>
        <v>18381899787</v>
      </c>
      <c r="L1166" s="27" t="str">
        <f>VLOOKUP(B1166,辅助信息!E:J,6,FALSE)</f>
        <v>控制炉批号！多了现场不收！,优先安排达钢,提前联系到场规格及数量</v>
      </c>
      <c r="M1166" s="79">
        <v>45772</v>
      </c>
      <c r="O1166" s="49">
        <f ca="1" t="shared" si="45"/>
        <v>0</v>
      </c>
      <c r="P1166" s="49">
        <f ca="1" t="shared" si="44"/>
        <v>178</v>
      </c>
      <c r="Q1166" s="50" t="str">
        <f>VLOOKUP(B1166,辅助信息!E:M,9,FALSE)</f>
        <v>ZTWM-CDGS-XS-2024-0134-商投建工达州中医药科技成果示范园项目</v>
      </c>
      <c r="R1166" s="50" t="str">
        <f>_xlfn._xlws.FILTER(辅助信息!D:D,辅助信息!E:E=B1166)</f>
        <v>商投建工达州中医药科技园</v>
      </c>
    </row>
    <row r="1167" hidden="1" spans="2:18">
      <c r="B1167" s="28" t="s">
        <v>68</v>
      </c>
      <c r="C1167" s="58">
        <v>45771</v>
      </c>
      <c r="D1167" s="28" t="str">
        <f>VLOOKUP(B1167,辅助信息!E:K,7,FALSE)</f>
        <v>JWDDCD2025052800131</v>
      </c>
      <c r="E1167" s="28" t="str">
        <f>VLOOKUP(F1167,辅助信息!A:B,2,FALSE)</f>
        <v>螺纹钢</v>
      </c>
      <c r="F1167" s="28" t="s">
        <v>33</v>
      </c>
      <c r="G1167" s="24">
        <v>21</v>
      </c>
      <c r="H1167" s="24">
        <f>_xlfn.XLOOKUP(C1167&amp;F1167&amp;I1167&amp;J1167,'[1]2025年已发货'!$F:$F&amp;'[1]2025年已发货'!$C:$C&amp;'[1]2025年已发货'!$G:$G&amp;'[1]2025年已发货'!$H:$H,'[1]2025年已发货'!$E:$E,"未发货")</f>
        <v>21</v>
      </c>
      <c r="I1167" s="28" t="str">
        <f>VLOOKUP(B1167,辅助信息!E:I,3,FALSE)</f>
        <v>（商投建工达州中医药科技园-2工区-景观桥）达州市通川区达州中医药职业学院犀牛大道北段</v>
      </c>
      <c r="J1167" s="28" t="str">
        <f>VLOOKUP(B1167,辅助信息!E:I,4,FALSE)</f>
        <v>李波</v>
      </c>
      <c r="K1167" s="28">
        <f>VLOOKUP(J1167,辅助信息!H:I,2,FALSE)</f>
        <v>18381899787</v>
      </c>
      <c r="L1167" s="27" t="str">
        <f>VLOOKUP(B1167,辅助信息!E:J,6,FALSE)</f>
        <v>控制炉批号！多了现场不收！,优先安排达钢,提前联系到场规格及数量</v>
      </c>
      <c r="M1167" s="79">
        <v>45772</v>
      </c>
      <c r="O1167" s="49">
        <f ca="1" t="shared" si="45"/>
        <v>0</v>
      </c>
      <c r="P1167" s="49">
        <f ca="1" t="shared" si="44"/>
        <v>178</v>
      </c>
      <c r="Q1167" s="50" t="str">
        <f>VLOOKUP(B1167,辅助信息!E:M,9,FALSE)</f>
        <v>ZTWM-CDGS-XS-2024-0134-商投建工达州中医药科技成果示范园项目</v>
      </c>
      <c r="R1167" s="50" t="str">
        <f>_xlfn._xlws.FILTER(辅助信息!D:D,辅助信息!E:E=B1167)</f>
        <v>商投建工达州中医药科技园</v>
      </c>
    </row>
    <row r="1168" hidden="1" spans="2:18">
      <c r="B1168" s="28" t="s">
        <v>68</v>
      </c>
      <c r="C1168" s="58">
        <v>45771</v>
      </c>
      <c r="D1168" s="28" t="str">
        <f>VLOOKUP(B1168,辅助信息!E:K,7,FALSE)</f>
        <v>JWDDCD2025052800131</v>
      </c>
      <c r="E1168" s="28" t="str">
        <f>VLOOKUP(F1168,辅助信息!A:B,2,FALSE)</f>
        <v>螺纹钢</v>
      </c>
      <c r="F1168" s="28" t="s">
        <v>18</v>
      </c>
      <c r="G1168" s="24">
        <v>12</v>
      </c>
      <c r="H1168" s="24" t="str">
        <f>_xlfn.XLOOKUP(C1168&amp;F1168&amp;I1168&amp;J1168,'[1]2025年已发货'!$F:$F&amp;'[1]2025年已发货'!$C:$C&amp;'[1]2025年已发货'!$G:$G&amp;'[1]2025年已发货'!$H:$H,'[1]2025年已发货'!$E:$E,"未发货")</f>
        <v>未发货</v>
      </c>
      <c r="I1168" s="28" t="str">
        <f>VLOOKUP(B1168,辅助信息!E:I,3,FALSE)</f>
        <v>（商投建工达州中医药科技园-2工区-景观桥）达州市通川区达州中医药职业学院犀牛大道北段</v>
      </c>
      <c r="J1168" s="28" t="str">
        <f>VLOOKUP(B1168,辅助信息!E:I,4,FALSE)</f>
        <v>李波</v>
      </c>
      <c r="K1168" s="28">
        <f>VLOOKUP(J1168,辅助信息!H:I,2,FALSE)</f>
        <v>18381899787</v>
      </c>
      <c r="L1168" s="27" t="str">
        <f>VLOOKUP(B1168,辅助信息!E:J,6,FALSE)</f>
        <v>控制炉批号！多了现场不收！,优先安排达钢,提前联系到场规格及数量</v>
      </c>
      <c r="M1168" s="79">
        <v>45772</v>
      </c>
      <c r="O1168" s="49">
        <f ca="1" t="shared" si="45"/>
        <v>0</v>
      </c>
      <c r="P1168" s="49">
        <f ca="1" t="shared" si="44"/>
        <v>178</v>
      </c>
      <c r="Q1168" s="50" t="str">
        <f>VLOOKUP(B1168,辅助信息!E:M,9,FALSE)</f>
        <v>ZTWM-CDGS-XS-2024-0134-商投建工达州中医药科技成果示范园项目</v>
      </c>
      <c r="R1168" s="50" t="str">
        <f>_xlfn._xlws.FILTER(辅助信息!D:D,辅助信息!E:E=B1168)</f>
        <v>商投建工达州中医药科技园</v>
      </c>
    </row>
    <row r="1169" hidden="1" spans="2:18">
      <c r="B1169" s="28" t="s">
        <v>68</v>
      </c>
      <c r="C1169" s="58">
        <v>45771</v>
      </c>
      <c r="D1169" s="28" t="str">
        <f>VLOOKUP(B1169,辅助信息!E:K,7,FALSE)</f>
        <v>JWDDCD2025052800131</v>
      </c>
      <c r="E1169" s="28" t="str">
        <f>VLOOKUP(F1169,辅助信息!A:B,2,FALSE)</f>
        <v>螺纹钢</v>
      </c>
      <c r="F1169" s="28" t="s">
        <v>52</v>
      </c>
      <c r="G1169" s="24">
        <v>80</v>
      </c>
      <c r="H1169" s="24">
        <f>_xlfn.XLOOKUP(C1169&amp;F1169&amp;I1169&amp;J1169,'[1]2025年已发货'!$F:$F&amp;'[1]2025年已发货'!$C:$C&amp;'[1]2025年已发货'!$G:$G&amp;'[1]2025年已发货'!$H:$H,'[1]2025年已发货'!$E:$E,"未发货")</f>
        <v>65</v>
      </c>
      <c r="I1169" s="28" t="str">
        <f>VLOOKUP(B1169,辅助信息!E:I,3,FALSE)</f>
        <v>（商投建工达州中医药科技园-2工区-景观桥）达州市通川区达州中医药职业学院犀牛大道北段</v>
      </c>
      <c r="J1169" s="28" t="str">
        <f>VLOOKUP(B1169,辅助信息!E:I,4,FALSE)</f>
        <v>李波</v>
      </c>
      <c r="K1169" s="28">
        <f>VLOOKUP(J1169,辅助信息!H:I,2,FALSE)</f>
        <v>18381899787</v>
      </c>
      <c r="L1169" s="27" t="str">
        <f>VLOOKUP(B1169,辅助信息!E:J,6,FALSE)</f>
        <v>控制炉批号！多了现场不收！,优先安排达钢,提前联系到场规格及数量</v>
      </c>
      <c r="M1169" s="79">
        <v>45772</v>
      </c>
      <c r="O1169" s="49">
        <f ca="1" t="shared" si="45"/>
        <v>0</v>
      </c>
      <c r="P1169" s="49">
        <f ca="1" t="shared" si="44"/>
        <v>178</v>
      </c>
      <c r="Q1169" s="50" t="str">
        <f>VLOOKUP(B1169,辅助信息!E:M,9,FALSE)</f>
        <v>ZTWM-CDGS-XS-2024-0134-商投建工达州中医药科技成果示范园项目</v>
      </c>
      <c r="R1169" s="50" t="str">
        <f>_xlfn._xlws.FILTER(辅助信息!D:D,辅助信息!E:E=B1169)</f>
        <v>商投建工达州中医药科技园</v>
      </c>
    </row>
    <row r="1170" hidden="1" spans="1:18">
      <c r="A1170" s="49" t="e">
        <f t="shared" ref="A1170:A1202" si="46">G1170-H1170</f>
        <v>#VALUE!</v>
      </c>
      <c r="B1170" s="28" t="s">
        <v>135</v>
      </c>
      <c r="C1170" s="58">
        <v>45771</v>
      </c>
      <c r="D1170" s="28" t="str">
        <f>VLOOKUP(B1170,辅助信息!E:K,7,FALSE)</f>
        <v>JWDDCD2025050800080</v>
      </c>
      <c r="E1170" s="28" t="str">
        <f>VLOOKUP(F1170,辅助信息!A:B,2,FALSE)</f>
        <v>盘螺</v>
      </c>
      <c r="F1170" s="28" t="s">
        <v>49</v>
      </c>
      <c r="G1170" s="24">
        <v>10</v>
      </c>
      <c r="H1170" s="24" t="str">
        <f>_xlfn.XLOOKUP(C1170&amp;F1170&amp;I1170&amp;J1170,'[1]2025年已发货'!$F:$F&amp;'[1]2025年已发货'!$C:$C&amp;'[1]2025年已发货'!$G:$G&amp;'[1]2025年已发货'!$H:$H,'[1]2025年已发货'!$E:$E,"未发货")</f>
        <v>未发货</v>
      </c>
      <c r="I1170" s="28" t="str">
        <f>VLOOKUP(B1170,辅助信息!E:I,3,FALSE)</f>
        <v>(宜宾兴港三江新区长江工业园建设项目-M2-2#厂房)宜宾市翠屏区宜宾汽车零部件配套产业基地(纬五路南)</v>
      </c>
      <c r="J1170" s="28" t="str">
        <f>VLOOKUP(B1170,辅助信息!E:I,4,FALSE)</f>
        <v>李国享</v>
      </c>
      <c r="K1170" s="28">
        <f>VLOOKUP(J1170,辅助信息!H:I,2,FALSE)</f>
        <v>17713876279</v>
      </c>
      <c r="L1170" s="27" t="str">
        <f>VLOOKUP(B1170,辅助信息!E:J,6,FALSE)</f>
        <v>装货前联系收货人核实到场规格，货物最下面用方木垫下方便卸货</v>
      </c>
      <c r="M1170" s="79">
        <v>45773</v>
      </c>
      <c r="O1170" s="49">
        <f ca="1" t="shared" si="45"/>
        <v>0</v>
      </c>
      <c r="P1170" s="49">
        <f ca="1" t="shared" si="44"/>
        <v>177</v>
      </c>
      <c r="Q1170" s="50" t="str">
        <f>VLOOKUP(B1170,辅助信息!E:M,9,FALSE)</f>
        <v>ZTWM-CDGS-XS-2025-0059-宜宾兴港建材-宜宾冷链项目</v>
      </c>
      <c r="R1170" s="50" t="str">
        <f>_xlfn._xlws.FILTER(辅助信息!D:D,辅助信息!E:E=B1170)</f>
        <v>宜宾兴港三江新区长江工业园建设项目</v>
      </c>
    </row>
    <row r="1171" hidden="1" spans="1:18">
      <c r="A1171" s="49" t="e">
        <f t="shared" si="46"/>
        <v>#VALUE!</v>
      </c>
      <c r="B1171" s="28" t="s">
        <v>135</v>
      </c>
      <c r="C1171" s="58">
        <v>45771</v>
      </c>
      <c r="D1171" s="28" t="str">
        <f>VLOOKUP(B1171,辅助信息!E:K,7,FALSE)</f>
        <v>JWDDCD2025050800080</v>
      </c>
      <c r="E1171" s="28" t="str">
        <f>VLOOKUP(F1171,辅助信息!A:B,2,FALSE)</f>
        <v>盘螺</v>
      </c>
      <c r="F1171" s="28" t="s">
        <v>40</v>
      </c>
      <c r="G1171" s="24">
        <v>20</v>
      </c>
      <c r="H1171" s="24" t="str">
        <f>_xlfn.XLOOKUP(C1171&amp;F1171&amp;I1171&amp;J1171,'[1]2025年已发货'!$F:$F&amp;'[1]2025年已发货'!$C:$C&amp;'[1]2025年已发货'!$G:$G&amp;'[1]2025年已发货'!$H:$H,'[1]2025年已发货'!$E:$E,"未发货")</f>
        <v>未发货</v>
      </c>
      <c r="I1171" s="28" t="str">
        <f>VLOOKUP(B1171,辅助信息!E:I,3,FALSE)</f>
        <v>(宜宾兴港三江新区长江工业园建设项目-M2-2#厂房)宜宾市翠屏区宜宾汽车零部件配套产业基地(纬五路南)</v>
      </c>
      <c r="J1171" s="28" t="str">
        <f>VLOOKUP(B1171,辅助信息!E:I,4,FALSE)</f>
        <v>李国享</v>
      </c>
      <c r="K1171" s="28">
        <f>VLOOKUP(J1171,辅助信息!H:I,2,FALSE)</f>
        <v>17713876279</v>
      </c>
      <c r="L1171" s="27" t="str">
        <f>VLOOKUP(B1171,辅助信息!E:J,6,FALSE)</f>
        <v>装货前联系收货人核实到场规格，货物最下面用方木垫下方便卸货</v>
      </c>
      <c r="M1171" s="79">
        <v>45773</v>
      </c>
      <c r="O1171" s="49">
        <f ca="1" t="shared" si="45"/>
        <v>0</v>
      </c>
      <c r="P1171" s="49">
        <f ca="1" t="shared" si="44"/>
        <v>177</v>
      </c>
      <c r="Q1171" s="50" t="str">
        <f>VLOOKUP(B1171,辅助信息!E:M,9,FALSE)</f>
        <v>ZTWM-CDGS-XS-2025-0059-宜宾兴港建材-宜宾冷链项目</v>
      </c>
      <c r="R1171" s="50" t="str">
        <f>_xlfn._xlws.FILTER(辅助信息!D:D,辅助信息!E:E=B1171)</f>
        <v>宜宾兴港三江新区长江工业园建设项目</v>
      </c>
    </row>
    <row r="1172" hidden="1" spans="1:18">
      <c r="A1172" s="49" t="e">
        <f t="shared" si="46"/>
        <v>#VALUE!</v>
      </c>
      <c r="B1172" s="28" t="s">
        <v>135</v>
      </c>
      <c r="C1172" s="58">
        <v>45771</v>
      </c>
      <c r="D1172" s="28" t="str">
        <f>VLOOKUP(B1172,辅助信息!E:K,7,FALSE)</f>
        <v>JWDDCD2025050800080</v>
      </c>
      <c r="E1172" s="28" t="str">
        <f>VLOOKUP(F1172,辅助信息!A:B,2,FALSE)</f>
        <v>盘螺</v>
      </c>
      <c r="F1172" s="28" t="s">
        <v>41</v>
      </c>
      <c r="G1172" s="24">
        <v>30</v>
      </c>
      <c r="H1172" s="24" t="str">
        <f>_xlfn.XLOOKUP(C1172&amp;F1172&amp;I1172&amp;J1172,'[1]2025年已发货'!$F:$F&amp;'[1]2025年已发货'!$C:$C&amp;'[1]2025年已发货'!$G:$G&amp;'[1]2025年已发货'!$H:$H,'[1]2025年已发货'!$E:$E,"未发货")</f>
        <v>未发货</v>
      </c>
      <c r="I1172" s="28" t="str">
        <f>VLOOKUP(B1172,辅助信息!E:I,3,FALSE)</f>
        <v>(宜宾兴港三江新区长江工业园建设项目-M2-2#厂房)宜宾市翠屏区宜宾汽车零部件配套产业基地(纬五路南)</v>
      </c>
      <c r="J1172" s="28" t="str">
        <f>VLOOKUP(B1172,辅助信息!E:I,4,FALSE)</f>
        <v>李国享</v>
      </c>
      <c r="K1172" s="28">
        <f>VLOOKUP(J1172,辅助信息!H:I,2,FALSE)</f>
        <v>17713876279</v>
      </c>
      <c r="L1172" s="27" t="str">
        <f>VLOOKUP(B1172,辅助信息!E:J,6,FALSE)</f>
        <v>装货前联系收货人核实到场规格，货物最下面用方木垫下方便卸货</v>
      </c>
      <c r="M1172" s="79">
        <v>45773</v>
      </c>
      <c r="O1172" s="49">
        <f ca="1" t="shared" si="45"/>
        <v>0</v>
      </c>
      <c r="P1172" s="49">
        <f ca="1" t="shared" si="44"/>
        <v>177</v>
      </c>
      <c r="Q1172" s="50" t="str">
        <f>VLOOKUP(B1172,辅助信息!E:M,9,FALSE)</f>
        <v>ZTWM-CDGS-XS-2025-0059-宜宾兴港建材-宜宾冷链项目</v>
      </c>
      <c r="R1172" s="50" t="str">
        <f>_xlfn._xlws.FILTER(辅助信息!D:D,辅助信息!E:E=B1172)</f>
        <v>宜宾兴港三江新区长江工业园建设项目</v>
      </c>
    </row>
    <row r="1173" hidden="1" spans="1:18">
      <c r="A1173" s="49" t="e">
        <f t="shared" si="46"/>
        <v>#VALUE!</v>
      </c>
      <c r="B1173" s="28" t="s">
        <v>135</v>
      </c>
      <c r="C1173" s="58">
        <v>45771</v>
      </c>
      <c r="D1173" s="28" t="str">
        <f>VLOOKUP(B1173,辅助信息!E:K,7,FALSE)</f>
        <v>JWDDCD2025050800080</v>
      </c>
      <c r="E1173" s="28" t="str">
        <f>VLOOKUP(F1173,辅助信息!A:B,2,FALSE)</f>
        <v>螺纹钢</v>
      </c>
      <c r="F1173" s="28" t="s">
        <v>27</v>
      </c>
      <c r="G1173" s="24">
        <v>60</v>
      </c>
      <c r="H1173" s="24" t="str">
        <f>_xlfn.XLOOKUP(C1173&amp;F1173&amp;I1173&amp;J1173,'[1]2025年已发货'!$F:$F&amp;'[1]2025年已发货'!$C:$C&amp;'[1]2025年已发货'!$G:$G&amp;'[1]2025年已发货'!$H:$H,'[1]2025年已发货'!$E:$E,"未发货")</f>
        <v>未发货</v>
      </c>
      <c r="I1173" s="28" t="str">
        <f>VLOOKUP(B1173,辅助信息!E:I,3,FALSE)</f>
        <v>(宜宾兴港三江新区长江工业园建设项目-M2-2#厂房)宜宾市翠屏区宜宾汽车零部件配套产业基地(纬五路南)</v>
      </c>
      <c r="J1173" s="28" t="str">
        <f>VLOOKUP(B1173,辅助信息!E:I,4,FALSE)</f>
        <v>李国享</v>
      </c>
      <c r="K1173" s="28">
        <f>VLOOKUP(J1173,辅助信息!H:I,2,FALSE)</f>
        <v>17713876279</v>
      </c>
      <c r="L1173" s="27" t="str">
        <f>VLOOKUP(B1173,辅助信息!E:J,6,FALSE)</f>
        <v>装货前联系收货人核实到场规格，货物最下面用方木垫下方便卸货</v>
      </c>
      <c r="M1173" s="79">
        <v>45773</v>
      </c>
      <c r="O1173" s="49">
        <f ca="1" t="shared" si="45"/>
        <v>0</v>
      </c>
      <c r="P1173" s="49">
        <f ca="1" t="shared" si="44"/>
        <v>177</v>
      </c>
      <c r="Q1173" s="50" t="str">
        <f>VLOOKUP(B1173,辅助信息!E:M,9,FALSE)</f>
        <v>ZTWM-CDGS-XS-2025-0059-宜宾兴港建材-宜宾冷链项目</v>
      </c>
      <c r="R1173" s="50" t="str">
        <f>_xlfn._xlws.FILTER(辅助信息!D:D,辅助信息!E:E=B1173)</f>
        <v>宜宾兴港三江新区长江工业园建设项目</v>
      </c>
    </row>
    <row r="1174" hidden="1" spans="1:18">
      <c r="A1174" s="49" t="e">
        <f t="shared" si="46"/>
        <v>#VALUE!</v>
      </c>
      <c r="B1174" s="28" t="s">
        <v>135</v>
      </c>
      <c r="C1174" s="58">
        <v>45771</v>
      </c>
      <c r="D1174" s="28" t="str">
        <f>VLOOKUP(B1174,辅助信息!E:K,7,FALSE)</f>
        <v>JWDDCD2025050800080</v>
      </c>
      <c r="E1174" s="28" t="str">
        <f>VLOOKUP(F1174,辅助信息!A:B,2,FALSE)</f>
        <v>螺纹钢</v>
      </c>
      <c r="F1174" s="28" t="s">
        <v>19</v>
      </c>
      <c r="G1174" s="24">
        <v>20</v>
      </c>
      <c r="H1174" s="24" t="str">
        <f>_xlfn.XLOOKUP(C1174&amp;F1174&amp;I1174&amp;J1174,'[1]2025年已发货'!$F:$F&amp;'[1]2025年已发货'!$C:$C&amp;'[1]2025年已发货'!$G:$G&amp;'[1]2025年已发货'!$H:$H,'[1]2025年已发货'!$E:$E,"未发货")</f>
        <v>未发货</v>
      </c>
      <c r="I1174" s="28" t="str">
        <f>VLOOKUP(B1174,辅助信息!E:I,3,FALSE)</f>
        <v>(宜宾兴港三江新区长江工业园建设项目-M2-2#厂房)宜宾市翠屏区宜宾汽车零部件配套产业基地(纬五路南)</v>
      </c>
      <c r="J1174" s="28" t="str">
        <f>VLOOKUP(B1174,辅助信息!E:I,4,FALSE)</f>
        <v>李国享</v>
      </c>
      <c r="K1174" s="28">
        <f>VLOOKUP(J1174,辅助信息!H:I,2,FALSE)</f>
        <v>17713876279</v>
      </c>
      <c r="L1174" s="27" t="str">
        <f>VLOOKUP(B1174,辅助信息!E:J,6,FALSE)</f>
        <v>装货前联系收货人核实到场规格，货物最下面用方木垫下方便卸货</v>
      </c>
      <c r="M1174" s="79">
        <v>45773</v>
      </c>
      <c r="O1174" s="49">
        <f ca="1" t="shared" si="45"/>
        <v>0</v>
      </c>
      <c r="P1174" s="49">
        <f ca="1" t="shared" si="44"/>
        <v>177</v>
      </c>
      <c r="Q1174" s="50" t="str">
        <f>VLOOKUP(B1174,辅助信息!E:M,9,FALSE)</f>
        <v>ZTWM-CDGS-XS-2025-0059-宜宾兴港建材-宜宾冷链项目</v>
      </c>
      <c r="R1174" s="50" t="str">
        <f>_xlfn._xlws.FILTER(辅助信息!D:D,辅助信息!E:E=B1174)</f>
        <v>宜宾兴港三江新区长江工业园建设项目</v>
      </c>
    </row>
    <row r="1175" hidden="1" spans="1:18">
      <c r="A1175" s="49" t="e">
        <f t="shared" si="46"/>
        <v>#VALUE!</v>
      </c>
      <c r="B1175" s="28" t="s">
        <v>135</v>
      </c>
      <c r="C1175" s="58">
        <v>45771</v>
      </c>
      <c r="D1175" s="28" t="str">
        <f>VLOOKUP(B1175,辅助信息!E:K,7,FALSE)</f>
        <v>JWDDCD2025050800080</v>
      </c>
      <c r="E1175" s="28" t="str">
        <f>VLOOKUP(F1175,辅助信息!A:B,2,FALSE)</f>
        <v>螺纹钢</v>
      </c>
      <c r="F1175" s="28" t="s">
        <v>32</v>
      </c>
      <c r="G1175" s="24">
        <v>20</v>
      </c>
      <c r="H1175" s="24" t="str">
        <f>_xlfn.XLOOKUP(C1175&amp;F1175&amp;I1175&amp;J1175,'[1]2025年已发货'!$F:$F&amp;'[1]2025年已发货'!$C:$C&amp;'[1]2025年已发货'!$G:$G&amp;'[1]2025年已发货'!$H:$H,'[1]2025年已发货'!$E:$E,"未发货")</f>
        <v>未发货</v>
      </c>
      <c r="I1175" s="28" t="str">
        <f>VLOOKUP(B1175,辅助信息!E:I,3,FALSE)</f>
        <v>(宜宾兴港三江新区长江工业园建设项目-M2-2#厂房)宜宾市翠屏区宜宾汽车零部件配套产业基地(纬五路南)</v>
      </c>
      <c r="J1175" s="28" t="str">
        <f>VLOOKUP(B1175,辅助信息!E:I,4,FALSE)</f>
        <v>李国享</v>
      </c>
      <c r="K1175" s="28">
        <f>VLOOKUP(J1175,辅助信息!H:I,2,FALSE)</f>
        <v>17713876279</v>
      </c>
      <c r="L1175" s="27" t="str">
        <f>VLOOKUP(B1175,辅助信息!E:J,6,FALSE)</f>
        <v>装货前联系收货人核实到场规格，货物最下面用方木垫下方便卸货</v>
      </c>
      <c r="M1175" s="79">
        <v>45773</v>
      </c>
      <c r="O1175" s="49">
        <f ca="1" t="shared" si="45"/>
        <v>0</v>
      </c>
      <c r="P1175" s="49">
        <f ca="1" t="shared" si="44"/>
        <v>177</v>
      </c>
      <c r="Q1175" s="50" t="str">
        <f>VLOOKUP(B1175,辅助信息!E:M,9,FALSE)</f>
        <v>ZTWM-CDGS-XS-2025-0059-宜宾兴港建材-宜宾冷链项目</v>
      </c>
      <c r="R1175" s="50" t="str">
        <f>_xlfn._xlws.FILTER(辅助信息!D:D,辅助信息!E:E=B1175)</f>
        <v>宜宾兴港三江新区长江工业园建设项目</v>
      </c>
    </row>
    <row r="1176" hidden="1" spans="1:18">
      <c r="A1176" s="49" t="e">
        <f t="shared" si="46"/>
        <v>#VALUE!</v>
      </c>
      <c r="B1176" s="28" t="s">
        <v>135</v>
      </c>
      <c r="C1176" s="58">
        <v>45771</v>
      </c>
      <c r="D1176" s="28" t="str">
        <f>VLOOKUP(B1176,辅助信息!E:K,7,FALSE)</f>
        <v>JWDDCD2025050800080</v>
      </c>
      <c r="E1176" s="28" t="str">
        <f>VLOOKUP(F1176,辅助信息!A:B,2,FALSE)</f>
        <v>螺纹钢</v>
      </c>
      <c r="F1176" s="28" t="s">
        <v>30</v>
      </c>
      <c r="G1176" s="24">
        <v>100</v>
      </c>
      <c r="H1176" s="24" t="str">
        <f>_xlfn.XLOOKUP(C1176&amp;F1176&amp;I1176&amp;J1176,'[1]2025年已发货'!$F:$F&amp;'[1]2025年已发货'!$C:$C&amp;'[1]2025年已发货'!$G:$G&amp;'[1]2025年已发货'!$H:$H,'[1]2025年已发货'!$E:$E,"未发货")</f>
        <v>未发货</v>
      </c>
      <c r="I1176" s="28" t="str">
        <f>VLOOKUP(B1176,辅助信息!E:I,3,FALSE)</f>
        <v>(宜宾兴港三江新区长江工业园建设项目-M2-2#厂房)宜宾市翠屏区宜宾汽车零部件配套产业基地(纬五路南)</v>
      </c>
      <c r="J1176" s="28" t="str">
        <f>VLOOKUP(B1176,辅助信息!E:I,4,FALSE)</f>
        <v>李国享</v>
      </c>
      <c r="K1176" s="28">
        <f>VLOOKUP(J1176,辅助信息!H:I,2,FALSE)</f>
        <v>17713876279</v>
      </c>
      <c r="L1176" s="27" t="str">
        <f>VLOOKUP(B1176,辅助信息!E:J,6,FALSE)</f>
        <v>装货前联系收货人核实到场规格，货物最下面用方木垫下方便卸货</v>
      </c>
      <c r="M1176" s="79">
        <v>45773</v>
      </c>
      <c r="O1176" s="49">
        <f ca="1" t="shared" si="45"/>
        <v>0</v>
      </c>
      <c r="P1176" s="49">
        <f ca="1" t="shared" si="44"/>
        <v>177</v>
      </c>
      <c r="Q1176" s="50" t="str">
        <f>VLOOKUP(B1176,辅助信息!E:M,9,FALSE)</f>
        <v>ZTWM-CDGS-XS-2025-0059-宜宾兴港建材-宜宾冷链项目</v>
      </c>
      <c r="R1176" s="50" t="str">
        <f>_xlfn._xlws.FILTER(辅助信息!D:D,辅助信息!E:E=B1176)</f>
        <v>宜宾兴港三江新区长江工业园建设项目</v>
      </c>
    </row>
    <row r="1177" hidden="1" spans="1:18">
      <c r="A1177" s="49" t="e">
        <f t="shared" si="46"/>
        <v>#VALUE!</v>
      </c>
      <c r="B1177" s="28" t="s">
        <v>135</v>
      </c>
      <c r="C1177" s="58">
        <v>45771</v>
      </c>
      <c r="D1177" s="28" t="str">
        <f>VLOOKUP(B1177,辅助信息!E:K,7,FALSE)</f>
        <v>JWDDCD2025050800080</v>
      </c>
      <c r="E1177" s="28" t="str">
        <f>VLOOKUP(F1177,辅助信息!A:B,2,FALSE)</f>
        <v>螺纹钢</v>
      </c>
      <c r="F1177" s="28" t="s">
        <v>33</v>
      </c>
      <c r="G1177" s="24">
        <v>20</v>
      </c>
      <c r="H1177" s="24" t="str">
        <f>_xlfn.XLOOKUP(C1177&amp;F1177&amp;I1177&amp;J1177,'[1]2025年已发货'!$F:$F&amp;'[1]2025年已发货'!$C:$C&amp;'[1]2025年已发货'!$G:$G&amp;'[1]2025年已发货'!$H:$H,'[1]2025年已发货'!$E:$E,"未发货")</f>
        <v>未发货</v>
      </c>
      <c r="I1177" s="28" t="str">
        <f>VLOOKUP(B1177,辅助信息!E:I,3,FALSE)</f>
        <v>(宜宾兴港三江新区长江工业园建设项目-M2-2#厂房)宜宾市翠屏区宜宾汽车零部件配套产业基地(纬五路南)</v>
      </c>
      <c r="J1177" s="28" t="str">
        <f>VLOOKUP(B1177,辅助信息!E:I,4,FALSE)</f>
        <v>李国享</v>
      </c>
      <c r="K1177" s="28">
        <f>VLOOKUP(J1177,辅助信息!H:I,2,FALSE)</f>
        <v>17713876279</v>
      </c>
      <c r="L1177" s="27" t="str">
        <f>VLOOKUP(B1177,辅助信息!E:J,6,FALSE)</f>
        <v>装货前联系收货人核实到场规格，货物最下面用方木垫下方便卸货</v>
      </c>
      <c r="M1177" s="79">
        <v>45773</v>
      </c>
      <c r="O1177" s="49">
        <f ca="1" t="shared" si="45"/>
        <v>0</v>
      </c>
      <c r="P1177" s="49">
        <f ca="1" t="shared" si="44"/>
        <v>177</v>
      </c>
      <c r="Q1177" s="50" t="str">
        <f>VLOOKUP(B1177,辅助信息!E:M,9,FALSE)</f>
        <v>ZTWM-CDGS-XS-2025-0059-宜宾兴港建材-宜宾冷链项目</v>
      </c>
      <c r="R1177" s="50" t="str">
        <f>_xlfn._xlws.FILTER(辅助信息!D:D,辅助信息!E:E=B1177)</f>
        <v>宜宾兴港三江新区长江工业园建设项目</v>
      </c>
    </row>
    <row r="1178" hidden="1" spans="1:18">
      <c r="A1178" s="49" t="e">
        <f t="shared" si="46"/>
        <v>#VALUE!</v>
      </c>
      <c r="B1178" s="28" t="s">
        <v>135</v>
      </c>
      <c r="C1178" s="58">
        <v>45771</v>
      </c>
      <c r="D1178" s="28" t="str">
        <f>VLOOKUP(B1178,辅助信息!E:K,7,FALSE)</f>
        <v>JWDDCD2025050800080</v>
      </c>
      <c r="E1178" s="28" t="str">
        <f>VLOOKUP(F1178,辅助信息!A:B,2,FALSE)</f>
        <v>螺纹钢</v>
      </c>
      <c r="F1178" s="28" t="s">
        <v>28</v>
      </c>
      <c r="G1178" s="24">
        <v>20</v>
      </c>
      <c r="H1178" s="24" t="str">
        <f>_xlfn.XLOOKUP(C1178&amp;F1178&amp;I1178&amp;J1178,'[1]2025年已发货'!$F:$F&amp;'[1]2025年已发货'!$C:$C&amp;'[1]2025年已发货'!$G:$G&amp;'[1]2025年已发货'!$H:$H,'[1]2025年已发货'!$E:$E,"未发货")</f>
        <v>未发货</v>
      </c>
      <c r="I1178" s="28" t="str">
        <f>VLOOKUP(B1178,辅助信息!E:I,3,FALSE)</f>
        <v>(宜宾兴港三江新区长江工业园建设项目-M2-2#厂房)宜宾市翠屏区宜宾汽车零部件配套产业基地(纬五路南)</v>
      </c>
      <c r="J1178" s="28" t="str">
        <f>VLOOKUP(B1178,辅助信息!E:I,4,FALSE)</f>
        <v>李国享</v>
      </c>
      <c r="K1178" s="28">
        <f>VLOOKUP(J1178,辅助信息!H:I,2,FALSE)</f>
        <v>17713876279</v>
      </c>
      <c r="L1178" s="27" t="str">
        <f>VLOOKUP(B1178,辅助信息!E:J,6,FALSE)</f>
        <v>装货前联系收货人核实到场规格，货物最下面用方木垫下方便卸货</v>
      </c>
      <c r="M1178" s="79">
        <v>45773</v>
      </c>
      <c r="O1178" s="49">
        <f ca="1" t="shared" si="45"/>
        <v>0</v>
      </c>
      <c r="P1178" s="49">
        <f ca="1" t="shared" si="44"/>
        <v>177</v>
      </c>
      <c r="Q1178" s="50" t="str">
        <f>VLOOKUP(B1178,辅助信息!E:M,9,FALSE)</f>
        <v>ZTWM-CDGS-XS-2025-0059-宜宾兴港建材-宜宾冷链项目</v>
      </c>
      <c r="R1178" s="50" t="str">
        <f>_xlfn._xlws.FILTER(辅助信息!D:D,辅助信息!E:E=B1178)</f>
        <v>宜宾兴港三江新区长江工业园建设项目</v>
      </c>
    </row>
    <row r="1179" hidden="1" spans="1:18">
      <c r="A1179" s="49" t="e">
        <f t="shared" si="46"/>
        <v>#VALUE!</v>
      </c>
      <c r="B1179" s="28" t="s">
        <v>135</v>
      </c>
      <c r="C1179" s="58">
        <v>45771</v>
      </c>
      <c r="D1179" s="28" t="str">
        <f>VLOOKUP(B1179,辅助信息!E:K,7,FALSE)</f>
        <v>JWDDCD2025050800080</v>
      </c>
      <c r="E1179" s="28" t="str">
        <f>VLOOKUP(F1179,辅助信息!A:B,2,FALSE)</f>
        <v>螺纹钢</v>
      </c>
      <c r="F1179" s="28" t="s">
        <v>18</v>
      </c>
      <c r="G1179" s="24">
        <v>10</v>
      </c>
      <c r="H1179" s="24" t="str">
        <f>_xlfn.XLOOKUP(C1179&amp;F1179&amp;I1179&amp;J1179,'[1]2025年已发货'!$F:$F&amp;'[1]2025年已发货'!$C:$C&amp;'[1]2025年已发货'!$G:$G&amp;'[1]2025年已发货'!$H:$H,'[1]2025年已发货'!$E:$E,"未发货")</f>
        <v>未发货</v>
      </c>
      <c r="I1179" s="28" t="str">
        <f>VLOOKUP(B1179,辅助信息!E:I,3,FALSE)</f>
        <v>(宜宾兴港三江新区长江工业园建设项目-M2-2#厂房)宜宾市翠屏区宜宾汽车零部件配套产业基地(纬五路南)</v>
      </c>
      <c r="J1179" s="28" t="str">
        <f>VLOOKUP(B1179,辅助信息!E:I,4,FALSE)</f>
        <v>李国享</v>
      </c>
      <c r="K1179" s="28">
        <f>VLOOKUP(J1179,辅助信息!H:I,2,FALSE)</f>
        <v>17713876279</v>
      </c>
      <c r="L1179" s="27" t="str">
        <f>VLOOKUP(B1179,辅助信息!E:J,6,FALSE)</f>
        <v>装货前联系收货人核实到场规格，货物最下面用方木垫下方便卸货</v>
      </c>
      <c r="M1179" s="79">
        <v>45773</v>
      </c>
      <c r="O1179" s="49">
        <f ca="1" t="shared" si="45"/>
        <v>0</v>
      </c>
      <c r="P1179" s="49">
        <f ca="1" t="shared" si="44"/>
        <v>177</v>
      </c>
      <c r="Q1179" s="50" t="str">
        <f>VLOOKUP(B1179,辅助信息!E:M,9,FALSE)</f>
        <v>ZTWM-CDGS-XS-2025-0059-宜宾兴港建材-宜宾冷链项目</v>
      </c>
      <c r="R1179" s="50" t="str">
        <f>_xlfn._xlws.FILTER(辅助信息!D:D,辅助信息!E:E=B1179)</f>
        <v>宜宾兴港三江新区长江工业园建设项目</v>
      </c>
    </row>
    <row r="1180" hidden="1" spans="1:18">
      <c r="A1180" s="49" t="e">
        <f t="shared" si="46"/>
        <v>#VALUE!</v>
      </c>
      <c r="B1180" s="28" t="s">
        <v>136</v>
      </c>
      <c r="C1180" s="58">
        <v>45771</v>
      </c>
      <c r="D1180" s="28" t="str">
        <f>VLOOKUP(B1180,辅助信息!E:K,7,FALSE)</f>
        <v>JWDDCD2025050800080</v>
      </c>
      <c r="E1180" s="28" t="str">
        <f>VLOOKUP(F1180,辅助信息!A:B,2,FALSE)</f>
        <v>盘螺</v>
      </c>
      <c r="F1180" s="28" t="s">
        <v>41</v>
      </c>
      <c r="G1180" s="24">
        <v>35</v>
      </c>
      <c r="H1180" s="24" t="str">
        <f>_xlfn.XLOOKUP(C1180&amp;F1180&amp;I1180&amp;J1180,'[1]2025年已发货'!$F:$F&amp;'[1]2025年已发货'!$C:$C&amp;'[1]2025年已发货'!$G:$G&amp;'[1]2025年已发货'!$H:$H,'[1]2025年已发货'!$E:$E,"未发货")</f>
        <v>未发货</v>
      </c>
      <c r="I1180" s="28" t="str">
        <f>VLOOKUP(B1180,辅助信息!E:I,3,FALSE)</f>
        <v>(宜宾兴港三江新区长江工业园建设项目-M2-00-04桩)宜宾市翠屏区宜宾汽车零部件配套产业基地(纬五路南)</v>
      </c>
      <c r="J1180" s="28" t="str">
        <f>VLOOKUP(B1180,辅助信息!E:I,4,FALSE)</f>
        <v>李国享</v>
      </c>
      <c r="K1180" s="28">
        <f>VLOOKUP(J1180,辅助信息!H:I,2,FALSE)</f>
        <v>17713876279</v>
      </c>
      <c r="L1180" s="27" t="str">
        <f>VLOOKUP(B1180,辅助信息!E:J,6,FALSE)</f>
        <v>装货前联系收货人核实到场规格，货物最下面用方木垫下方便卸货</v>
      </c>
      <c r="M1180" s="79">
        <v>45773</v>
      </c>
      <c r="O1180" s="49">
        <f ca="1" t="shared" si="45"/>
        <v>0</v>
      </c>
      <c r="P1180" s="49">
        <f ca="1" t="shared" si="44"/>
        <v>177</v>
      </c>
      <c r="Q1180" s="50" t="str">
        <f>VLOOKUP(B1180,辅助信息!E:M,9,FALSE)</f>
        <v>ZTWM-CDGS-XS-2025-0059-宜宾兴港建材-宜宾冷链项目</v>
      </c>
      <c r="R1180" s="50" t="str">
        <f>_xlfn._xlws.FILTER(辅助信息!D:D,辅助信息!E:E=B1180)</f>
        <v>宜宾兴港三江新区长江工业园建设项目</v>
      </c>
    </row>
    <row r="1181" hidden="1" spans="1:18">
      <c r="A1181" s="49" t="e">
        <f t="shared" si="46"/>
        <v>#VALUE!</v>
      </c>
      <c r="B1181" s="28" t="s">
        <v>136</v>
      </c>
      <c r="C1181" s="58">
        <v>45771</v>
      </c>
      <c r="D1181" s="28" t="str">
        <f>VLOOKUP(B1181,辅助信息!E:K,7,FALSE)</f>
        <v>JWDDCD2025050800080</v>
      </c>
      <c r="E1181" s="28" t="str">
        <f>VLOOKUP(F1181,辅助信息!A:B,2,FALSE)</f>
        <v>螺纹钢</v>
      </c>
      <c r="F1181" s="28" t="s">
        <v>32</v>
      </c>
      <c r="G1181" s="24">
        <v>35</v>
      </c>
      <c r="H1181" s="24" t="str">
        <f>_xlfn.XLOOKUP(C1181&amp;F1181&amp;I1181&amp;J1181,'[1]2025年已发货'!$F:$F&amp;'[1]2025年已发货'!$C:$C&amp;'[1]2025年已发货'!$G:$G&amp;'[1]2025年已发货'!$H:$H,'[1]2025年已发货'!$E:$E,"未发货")</f>
        <v>未发货</v>
      </c>
      <c r="I1181" s="28" t="str">
        <f>VLOOKUP(B1181,辅助信息!E:I,3,FALSE)</f>
        <v>(宜宾兴港三江新区长江工业园建设项目-M2-00-04桩)宜宾市翠屏区宜宾汽车零部件配套产业基地(纬五路南)</v>
      </c>
      <c r="J1181" s="28" t="str">
        <f>VLOOKUP(B1181,辅助信息!E:I,4,FALSE)</f>
        <v>李国享</v>
      </c>
      <c r="K1181" s="28">
        <f>VLOOKUP(J1181,辅助信息!H:I,2,FALSE)</f>
        <v>17713876279</v>
      </c>
      <c r="L1181" s="27" t="str">
        <f>VLOOKUP(B1181,辅助信息!E:J,6,FALSE)</f>
        <v>装货前联系收货人核实到场规格，货物最下面用方木垫下方便卸货</v>
      </c>
      <c r="M1181" s="79">
        <v>45773</v>
      </c>
      <c r="O1181" s="49">
        <f ca="1" t="shared" si="45"/>
        <v>0</v>
      </c>
      <c r="P1181" s="49">
        <f ca="1" t="shared" si="44"/>
        <v>177</v>
      </c>
      <c r="Q1181" s="50" t="str">
        <f>VLOOKUP(B1181,辅助信息!E:M,9,FALSE)</f>
        <v>ZTWM-CDGS-XS-2025-0059-宜宾兴港建材-宜宾冷链项目</v>
      </c>
      <c r="R1181" s="50" t="str">
        <f>_xlfn._xlws.FILTER(辅助信息!D:D,辅助信息!E:E=B1181)</f>
        <v>宜宾兴港三江新区长江工业园建设项目</v>
      </c>
    </row>
    <row r="1182" hidden="1" spans="1:18">
      <c r="A1182" s="49" t="e">
        <f t="shared" si="46"/>
        <v>#VALUE!</v>
      </c>
      <c r="B1182" s="28" t="s">
        <v>136</v>
      </c>
      <c r="C1182" s="58">
        <v>45771</v>
      </c>
      <c r="D1182" s="28" t="str">
        <f>VLOOKUP(B1182,辅助信息!E:K,7,FALSE)</f>
        <v>JWDDCD2025050800080</v>
      </c>
      <c r="E1182" s="28" t="str">
        <f>VLOOKUP(F1182,辅助信息!A:B,2,FALSE)</f>
        <v>螺纹钢</v>
      </c>
      <c r="F1182" s="28" t="s">
        <v>30</v>
      </c>
      <c r="G1182" s="24">
        <v>35</v>
      </c>
      <c r="H1182" s="24" t="str">
        <f>_xlfn.XLOOKUP(C1182&amp;F1182&amp;I1182&amp;J1182,'[1]2025年已发货'!$F:$F&amp;'[1]2025年已发货'!$C:$C&amp;'[1]2025年已发货'!$G:$G&amp;'[1]2025年已发货'!$H:$H,'[1]2025年已发货'!$E:$E,"未发货")</f>
        <v>未发货</v>
      </c>
      <c r="I1182" s="28" t="str">
        <f>VLOOKUP(B1182,辅助信息!E:I,3,FALSE)</f>
        <v>(宜宾兴港三江新区长江工业园建设项目-M2-00-04桩)宜宾市翠屏区宜宾汽车零部件配套产业基地(纬五路南)</v>
      </c>
      <c r="J1182" s="28" t="str">
        <f>VLOOKUP(B1182,辅助信息!E:I,4,FALSE)</f>
        <v>李国享</v>
      </c>
      <c r="K1182" s="28">
        <f>VLOOKUP(J1182,辅助信息!H:I,2,FALSE)</f>
        <v>17713876279</v>
      </c>
      <c r="L1182" s="27" t="str">
        <f>VLOOKUP(B1182,辅助信息!E:J,6,FALSE)</f>
        <v>装货前联系收货人核实到场规格，货物最下面用方木垫下方便卸货</v>
      </c>
      <c r="M1182" s="79">
        <v>45773</v>
      </c>
      <c r="O1182" s="49">
        <f ca="1" t="shared" si="45"/>
        <v>0</v>
      </c>
      <c r="P1182" s="49">
        <f ca="1" t="shared" si="44"/>
        <v>177</v>
      </c>
      <c r="Q1182" s="50" t="str">
        <f>VLOOKUP(B1182,辅助信息!E:M,9,FALSE)</f>
        <v>ZTWM-CDGS-XS-2025-0059-宜宾兴港建材-宜宾冷链项目</v>
      </c>
      <c r="R1182" s="50" t="str">
        <f>_xlfn._xlws.FILTER(辅助信息!D:D,辅助信息!E:E=B1182)</f>
        <v>宜宾兴港三江新区长江工业园建设项目</v>
      </c>
    </row>
    <row r="1183" hidden="1" spans="1:18">
      <c r="A1183" s="49" t="e">
        <f t="shared" si="46"/>
        <v>#VALUE!</v>
      </c>
      <c r="B1183" s="28" t="s">
        <v>136</v>
      </c>
      <c r="C1183" s="58">
        <v>45771</v>
      </c>
      <c r="D1183" s="28" t="str">
        <f>VLOOKUP(B1183,辅助信息!E:K,7,FALSE)</f>
        <v>JWDDCD2025050800080</v>
      </c>
      <c r="E1183" s="28" t="str">
        <f>VLOOKUP(F1183,辅助信息!A:B,2,FALSE)</f>
        <v>螺纹钢</v>
      </c>
      <c r="F1183" s="28" t="s">
        <v>90</v>
      </c>
      <c r="G1183" s="24">
        <v>175</v>
      </c>
      <c r="H1183" s="24" t="str">
        <f>_xlfn.XLOOKUP(C1183&amp;F1183&amp;I1183&amp;J1183,'[1]2025年已发货'!$F:$F&amp;'[1]2025年已发货'!$C:$C&amp;'[1]2025年已发货'!$G:$G&amp;'[1]2025年已发货'!$H:$H,'[1]2025年已发货'!$E:$E,"未发货")</f>
        <v>未发货</v>
      </c>
      <c r="I1183" s="28" t="str">
        <f>VLOOKUP(B1183,辅助信息!E:I,3,FALSE)</f>
        <v>(宜宾兴港三江新区长江工业园建设项目-M2-00-04桩)宜宾市翠屏区宜宾汽车零部件配套产业基地(纬五路南)</v>
      </c>
      <c r="J1183" s="28" t="str">
        <f>VLOOKUP(B1183,辅助信息!E:I,4,FALSE)</f>
        <v>李国享</v>
      </c>
      <c r="K1183" s="28">
        <f>VLOOKUP(J1183,辅助信息!H:I,2,FALSE)</f>
        <v>17713876279</v>
      </c>
      <c r="L1183" s="27" t="str">
        <f>VLOOKUP(B1183,辅助信息!E:J,6,FALSE)</f>
        <v>装货前联系收货人核实到场规格，货物最下面用方木垫下方便卸货</v>
      </c>
      <c r="M1183" s="79">
        <v>45773</v>
      </c>
      <c r="O1183" s="49">
        <f ca="1" t="shared" si="45"/>
        <v>0</v>
      </c>
      <c r="P1183" s="49">
        <f ca="1" t="shared" si="44"/>
        <v>177</v>
      </c>
      <c r="Q1183" s="50" t="str">
        <f>VLOOKUP(B1183,辅助信息!E:M,9,FALSE)</f>
        <v>ZTWM-CDGS-XS-2025-0059-宜宾兴港建材-宜宾冷链项目</v>
      </c>
      <c r="R1183" s="50" t="str">
        <f>_xlfn._xlws.FILTER(辅助信息!D:D,辅助信息!E:E=B1183)</f>
        <v>宜宾兴港三江新区长江工业园建设项目</v>
      </c>
    </row>
    <row r="1184" hidden="1" spans="1:18">
      <c r="A1184" s="49" t="e">
        <f t="shared" si="46"/>
        <v>#VALUE!</v>
      </c>
      <c r="B1184" s="28" t="s">
        <v>136</v>
      </c>
      <c r="C1184" s="58">
        <v>45771</v>
      </c>
      <c r="D1184" s="28" t="str">
        <f>VLOOKUP(B1184,辅助信息!E:K,7,FALSE)</f>
        <v>JWDDCD2025050800080</v>
      </c>
      <c r="E1184" s="28" t="str">
        <f>VLOOKUP(F1184,辅助信息!A:B,2,FALSE)</f>
        <v>螺纹钢</v>
      </c>
      <c r="F1184" s="28" t="s">
        <v>130</v>
      </c>
      <c r="G1184" s="24">
        <v>35</v>
      </c>
      <c r="H1184" s="24" t="str">
        <f>_xlfn.XLOOKUP(C1184&amp;F1184&amp;I1184&amp;J1184,'[1]2025年已发货'!$F:$F&amp;'[1]2025年已发货'!$C:$C&amp;'[1]2025年已发货'!$G:$G&amp;'[1]2025年已发货'!$H:$H,'[1]2025年已发货'!$E:$E,"未发货")</f>
        <v>未发货</v>
      </c>
      <c r="I1184" s="28" t="str">
        <f>VLOOKUP(B1184,辅助信息!E:I,3,FALSE)</f>
        <v>(宜宾兴港三江新区长江工业园建设项目-M2-00-04桩)宜宾市翠屏区宜宾汽车零部件配套产业基地(纬五路南)</v>
      </c>
      <c r="J1184" s="28" t="str">
        <f>VLOOKUP(B1184,辅助信息!E:I,4,FALSE)</f>
        <v>李国享</v>
      </c>
      <c r="K1184" s="28">
        <f>VLOOKUP(J1184,辅助信息!H:I,2,FALSE)</f>
        <v>17713876279</v>
      </c>
      <c r="L1184" s="27" t="str">
        <f>VLOOKUP(B1184,辅助信息!E:J,6,FALSE)</f>
        <v>装货前联系收货人核实到场规格，货物最下面用方木垫下方便卸货</v>
      </c>
      <c r="M1184" s="79">
        <v>45773</v>
      </c>
      <c r="O1184" s="49">
        <f ca="1" t="shared" si="45"/>
        <v>0</v>
      </c>
      <c r="P1184" s="49">
        <f ca="1" t="shared" si="44"/>
        <v>177</v>
      </c>
      <c r="Q1184" s="50" t="str">
        <f>VLOOKUP(B1184,辅助信息!E:M,9,FALSE)</f>
        <v>ZTWM-CDGS-XS-2025-0059-宜宾兴港建材-宜宾冷链项目</v>
      </c>
      <c r="R1184" s="50" t="str">
        <f>_xlfn._xlws.FILTER(辅助信息!D:D,辅助信息!E:E=B1184)</f>
        <v>宜宾兴港三江新区长江工业园建设项目</v>
      </c>
    </row>
    <row r="1185" hidden="1" spans="1:18">
      <c r="A1185" s="49" t="e">
        <f t="shared" si="46"/>
        <v>#VALUE!</v>
      </c>
      <c r="B1185" s="28" t="s">
        <v>137</v>
      </c>
      <c r="C1185" s="58">
        <v>45771</v>
      </c>
      <c r="D1185" s="28" t="str">
        <f>VLOOKUP(B1185,辅助信息!E:K,7,FALSE)</f>
        <v>JWDDCD2025050800080</v>
      </c>
      <c r="E1185" s="28" t="str">
        <f>VLOOKUP(F1185,辅助信息!A:B,2,FALSE)</f>
        <v>盘螺</v>
      </c>
      <c r="F1185" s="28" t="s">
        <v>40</v>
      </c>
      <c r="G1185" s="24">
        <v>10</v>
      </c>
      <c r="H1185" s="24" t="str">
        <f>_xlfn.XLOOKUP(C1185&amp;F1185&amp;I1185&amp;J1185,'[1]2025年已发货'!$F:$F&amp;'[1]2025年已发货'!$C:$C&amp;'[1]2025年已发货'!$G:$G&amp;'[1]2025年已发货'!$H:$H,'[1]2025年已发货'!$E:$E,"未发货")</f>
        <v>未发货</v>
      </c>
      <c r="I1185" s="28" t="str">
        <f>VLOOKUP(B1185,辅助信息!E:I,3,FALSE)</f>
        <v>(宜宾兴港三江新区长江工业园建设项目-M2-6#厂房)宜宾市翠屏区宜宾汽车零部件配套产业基地(纬五路南)</v>
      </c>
      <c r="J1185" s="28" t="str">
        <f>VLOOKUP(B1185,辅助信息!E:I,4,FALSE)</f>
        <v>李国享</v>
      </c>
      <c r="K1185" s="28">
        <f>VLOOKUP(J1185,辅助信息!H:I,2,FALSE)</f>
        <v>17713876279</v>
      </c>
      <c r="L1185" s="27" t="str">
        <f>VLOOKUP(B1185,辅助信息!E:J,6,FALSE)</f>
        <v>装货前联系收货人核实到场规格，货物最下面用方木垫下方便卸货</v>
      </c>
      <c r="M1185" s="79">
        <v>45773</v>
      </c>
      <c r="O1185" s="49">
        <f ca="1" t="shared" si="45"/>
        <v>0</v>
      </c>
      <c r="P1185" s="49">
        <f ca="1" t="shared" si="44"/>
        <v>177</v>
      </c>
      <c r="Q1185" s="50" t="str">
        <f>VLOOKUP(B1185,辅助信息!E:M,9,FALSE)</f>
        <v>ZTWM-CDGS-XS-2025-0059-宜宾兴港建材-宜宾冷链项目</v>
      </c>
      <c r="R1185" s="50" t="str">
        <f>_xlfn._xlws.FILTER(辅助信息!D:D,辅助信息!E:E=B1185)</f>
        <v>宜宾兴港三江新区长江工业园建设项目</v>
      </c>
    </row>
    <row r="1186" hidden="1" spans="1:18">
      <c r="A1186" s="49" t="e">
        <f t="shared" si="46"/>
        <v>#VALUE!</v>
      </c>
      <c r="B1186" s="28" t="s">
        <v>137</v>
      </c>
      <c r="C1186" s="58">
        <v>45771</v>
      </c>
      <c r="D1186" s="28" t="str">
        <f>VLOOKUP(B1186,辅助信息!E:K,7,FALSE)</f>
        <v>JWDDCD2025050800080</v>
      </c>
      <c r="E1186" s="28" t="str">
        <f>VLOOKUP(F1186,辅助信息!A:B,2,FALSE)</f>
        <v>盘螺</v>
      </c>
      <c r="F1186" s="28" t="s">
        <v>41</v>
      </c>
      <c r="G1186" s="24">
        <v>30</v>
      </c>
      <c r="H1186" s="24" t="str">
        <f>_xlfn.XLOOKUP(C1186&amp;F1186&amp;I1186&amp;J1186,'[1]2025年已发货'!$F:$F&amp;'[1]2025年已发货'!$C:$C&amp;'[1]2025年已发货'!$G:$G&amp;'[1]2025年已发货'!$H:$H,'[1]2025年已发货'!$E:$E,"未发货")</f>
        <v>未发货</v>
      </c>
      <c r="I1186" s="28" t="str">
        <f>VLOOKUP(B1186,辅助信息!E:I,3,FALSE)</f>
        <v>(宜宾兴港三江新区长江工业园建设项目-M2-6#厂房)宜宾市翠屏区宜宾汽车零部件配套产业基地(纬五路南)</v>
      </c>
      <c r="J1186" s="28" t="str">
        <f>VLOOKUP(B1186,辅助信息!E:I,4,FALSE)</f>
        <v>李国享</v>
      </c>
      <c r="K1186" s="28">
        <f>VLOOKUP(J1186,辅助信息!H:I,2,FALSE)</f>
        <v>17713876279</v>
      </c>
      <c r="L1186" s="27" t="str">
        <f>VLOOKUP(B1186,辅助信息!E:J,6,FALSE)</f>
        <v>装货前联系收货人核实到场规格，货物最下面用方木垫下方便卸货</v>
      </c>
      <c r="M1186" s="79">
        <v>45773</v>
      </c>
      <c r="O1186" s="49">
        <f ca="1" t="shared" si="45"/>
        <v>0</v>
      </c>
      <c r="P1186" s="49">
        <f ca="1" t="shared" si="44"/>
        <v>177</v>
      </c>
      <c r="Q1186" s="50" t="str">
        <f>VLOOKUP(B1186,辅助信息!E:M,9,FALSE)</f>
        <v>ZTWM-CDGS-XS-2025-0059-宜宾兴港建材-宜宾冷链项目</v>
      </c>
      <c r="R1186" s="50" t="str">
        <f>_xlfn._xlws.FILTER(辅助信息!D:D,辅助信息!E:E=B1186)</f>
        <v>宜宾兴港三江新区长江工业园建设项目</v>
      </c>
    </row>
    <row r="1187" hidden="1" spans="1:18">
      <c r="A1187" s="49" t="e">
        <f t="shared" si="46"/>
        <v>#VALUE!</v>
      </c>
      <c r="B1187" s="28" t="s">
        <v>137</v>
      </c>
      <c r="C1187" s="58">
        <v>45771</v>
      </c>
      <c r="D1187" s="28" t="str">
        <f>VLOOKUP(B1187,辅助信息!E:K,7,FALSE)</f>
        <v>JWDDCD2025050800080</v>
      </c>
      <c r="E1187" s="28" t="str">
        <f>VLOOKUP(F1187,辅助信息!A:B,2,FALSE)</f>
        <v>螺纹钢</v>
      </c>
      <c r="F1187" s="28" t="s">
        <v>27</v>
      </c>
      <c r="G1187" s="24">
        <v>10</v>
      </c>
      <c r="H1187" s="24" t="str">
        <f>_xlfn.XLOOKUP(C1187&amp;F1187&amp;I1187&amp;J1187,'[1]2025年已发货'!$F:$F&amp;'[1]2025年已发货'!$C:$C&amp;'[1]2025年已发货'!$G:$G&amp;'[1]2025年已发货'!$H:$H,'[1]2025年已发货'!$E:$E,"未发货")</f>
        <v>未发货</v>
      </c>
      <c r="I1187" s="28" t="str">
        <f>VLOOKUP(B1187,辅助信息!E:I,3,FALSE)</f>
        <v>(宜宾兴港三江新区长江工业园建设项目-M2-6#厂房)宜宾市翠屏区宜宾汽车零部件配套产业基地(纬五路南)</v>
      </c>
      <c r="J1187" s="28" t="str">
        <f>VLOOKUP(B1187,辅助信息!E:I,4,FALSE)</f>
        <v>李国享</v>
      </c>
      <c r="K1187" s="28">
        <f>VLOOKUP(J1187,辅助信息!H:I,2,FALSE)</f>
        <v>17713876279</v>
      </c>
      <c r="L1187" s="27" t="str">
        <f>VLOOKUP(B1187,辅助信息!E:J,6,FALSE)</f>
        <v>装货前联系收货人核实到场规格，货物最下面用方木垫下方便卸货</v>
      </c>
      <c r="M1187" s="79">
        <v>45773</v>
      </c>
      <c r="O1187" s="49">
        <f ca="1" t="shared" si="45"/>
        <v>0</v>
      </c>
      <c r="P1187" s="49">
        <f ca="1" t="shared" si="44"/>
        <v>177</v>
      </c>
      <c r="Q1187" s="50" t="str">
        <f>VLOOKUP(B1187,辅助信息!E:M,9,FALSE)</f>
        <v>ZTWM-CDGS-XS-2025-0059-宜宾兴港建材-宜宾冷链项目</v>
      </c>
      <c r="R1187" s="50" t="str">
        <f>_xlfn._xlws.FILTER(辅助信息!D:D,辅助信息!E:E=B1187)</f>
        <v>宜宾兴港三江新区长江工业园建设项目</v>
      </c>
    </row>
    <row r="1188" hidden="1" spans="1:18">
      <c r="A1188" s="49" t="e">
        <f t="shared" si="46"/>
        <v>#VALUE!</v>
      </c>
      <c r="B1188" s="28" t="s">
        <v>137</v>
      </c>
      <c r="C1188" s="58">
        <v>45771</v>
      </c>
      <c r="D1188" s="28" t="str">
        <f>VLOOKUP(B1188,辅助信息!E:K,7,FALSE)</f>
        <v>JWDDCD2025050800080</v>
      </c>
      <c r="E1188" s="28" t="str">
        <f>VLOOKUP(F1188,辅助信息!A:B,2,FALSE)</f>
        <v>螺纹钢</v>
      </c>
      <c r="F1188" s="28" t="s">
        <v>32</v>
      </c>
      <c r="G1188" s="24">
        <v>6</v>
      </c>
      <c r="H1188" s="24" t="str">
        <f>_xlfn.XLOOKUP(C1188&amp;F1188&amp;I1188&amp;J1188,'[1]2025年已发货'!$F:$F&amp;'[1]2025年已发货'!$C:$C&amp;'[1]2025年已发货'!$G:$G&amp;'[1]2025年已发货'!$H:$H,'[1]2025年已发货'!$E:$E,"未发货")</f>
        <v>未发货</v>
      </c>
      <c r="I1188" s="28" t="str">
        <f>VLOOKUP(B1188,辅助信息!E:I,3,FALSE)</f>
        <v>(宜宾兴港三江新区长江工业园建设项目-M2-6#厂房)宜宾市翠屏区宜宾汽车零部件配套产业基地(纬五路南)</v>
      </c>
      <c r="J1188" s="28" t="str">
        <f>VLOOKUP(B1188,辅助信息!E:I,4,FALSE)</f>
        <v>李国享</v>
      </c>
      <c r="K1188" s="28">
        <f>VLOOKUP(J1188,辅助信息!H:I,2,FALSE)</f>
        <v>17713876279</v>
      </c>
      <c r="L1188" s="27" t="str">
        <f>VLOOKUP(B1188,辅助信息!E:J,6,FALSE)</f>
        <v>装货前联系收货人核实到场规格，货物最下面用方木垫下方便卸货</v>
      </c>
      <c r="M1188" s="79">
        <v>45773</v>
      </c>
      <c r="O1188" s="49">
        <f ca="1" t="shared" si="45"/>
        <v>0</v>
      </c>
      <c r="P1188" s="49">
        <f ca="1" t="shared" si="44"/>
        <v>177</v>
      </c>
      <c r="Q1188" s="50" t="str">
        <f>VLOOKUP(B1188,辅助信息!E:M,9,FALSE)</f>
        <v>ZTWM-CDGS-XS-2025-0059-宜宾兴港建材-宜宾冷链项目</v>
      </c>
      <c r="R1188" s="50" t="str">
        <f>_xlfn._xlws.FILTER(辅助信息!D:D,辅助信息!E:E=B1188)</f>
        <v>宜宾兴港三江新区长江工业园建设项目</v>
      </c>
    </row>
    <row r="1189" hidden="1" spans="1:18">
      <c r="A1189" s="49" t="e">
        <f t="shared" si="46"/>
        <v>#VALUE!</v>
      </c>
      <c r="B1189" s="28" t="s">
        <v>137</v>
      </c>
      <c r="C1189" s="58">
        <v>45771</v>
      </c>
      <c r="D1189" s="28" t="str">
        <f>VLOOKUP(B1189,辅助信息!E:K,7,FALSE)</f>
        <v>JWDDCD2025050800080</v>
      </c>
      <c r="E1189" s="28" t="str">
        <f>VLOOKUP(F1189,辅助信息!A:B,2,FALSE)</f>
        <v>螺纹钢</v>
      </c>
      <c r="F1189" s="28" t="s">
        <v>33</v>
      </c>
      <c r="G1189" s="24">
        <v>20</v>
      </c>
      <c r="H1189" s="24" t="str">
        <f>_xlfn.XLOOKUP(C1189&amp;F1189&amp;I1189&amp;J1189,'[1]2025年已发货'!$F:$F&amp;'[1]2025年已发货'!$C:$C&amp;'[1]2025年已发货'!$G:$G&amp;'[1]2025年已发货'!$H:$H,'[1]2025年已发货'!$E:$E,"未发货")</f>
        <v>未发货</v>
      </c>
      <c r="I1189" s="28" t="str">
        <f>VLOOKUP(B1189,辅助信息!E:I,3,FALSE)</f>
        <v>(宜宾兴港三江新区长江工业园建设项目-M2-6#厂房)宜宾市翠屏区宜宾汽车零部件配套产业基地(纬五路南)</v>
      </c>
      <c r="J1189" s="28" t="str">
        <f>VLOOKUP(B1189,辅助信息!E:I,4,FALSE)</f>
        <v>李国享</v>
      </c>
      <c r="K1189" s="28">
        <f>VLOOKUP(J1189,辅助信息!H:I,2,FALSE)</f>
        <v>17713876279</v>
      </c>
      <c r="L1189" s="27" t="str">
        <f>VLOOKUP(B1189,辅助信息!E:J,6,FALSE)</f>
        <v>装货前联系收货人核实到场规格，货物最下面用方木垫下方便卸货</v>
      </c>
      <c r="M1189" s="79">
        <v>45773</v>
      </c>
      <c r="O1189" s="49">
        <f ca="1" t="shared" si="45"/>
        <v>0</v>
      </c>
      <c r="P1189" s="49">
        <f ca="1" t="shared" si="44"/>
        <v>177</v>
      </c>
      <c r="Q1189" s="50" t="str">
        <f>VLOOKUP(B1189,辅助信息!E:M,9,FALSE)</f>
        <v>ZTWM-CDGS-XS-2025-0059-宜宾兴港建材-宜宾冷链项目</v>
      </c>
      <c r="R1189" s="50" t="str">
        <f>_xlfn._xlws.FILTER(辅助信息!D:D,辅助信息!E:E=B1189)</f>
        <v>宜宾兴港三江新区长江工业园建设项目</v>
      </c>
    </row>
    <row r="1190" hidden="1" spans="1:18">
      <c r="A1190" s="49" t="e">
        <f t="shared" si="46"/>
        <v>#VALUE!</v>
      </c>
      <c r="B1190" s="28" t="s">
        <v>137</v>
      </c>
      <c r="C1190" s="58">
        <v>45771</v>
      </c>
      <c r="D1190" s="28" t="str">
        <f>VLOOKUP(B1190,辅助信息!E:K,7,FALSE)</f>
        <v>JWDDCD2025050800080</v>
      </c>
      <c r="E1190" s="28" t="str">
        <f>VLOOKUP(F1190,辅助信息!A:B,2,FALSE)</f>
        <v>螺纹钢</v>
      </c>
      <c r="F1190" s="28" t="s">
        <v>28</v>
      </c>
      <c r="G1190" s="24">
        <v>5</v>
      </c>
      <c r="H1190" s="24" t="str">
        <f>_xlfn.XLOOKUP(C1190&amp;F1190&amp;I1190&amp;J1190,'[1]2025年已发货'!$F:$F&amp;'[1]2025年已发货'!$C:$C&amp;'[1]2025年已发货'!$G:$G&amp;'[1]2025年已发货'!$H:$H,'[1]2025年已发货'!$E:$E,"未发货")</f>
        <v>未发货</v>
      </c>
      <c r="I1190" s="28" t="str">
        <f>VLOOKUP(B1190,辅助信息!E:I,3,FALSE)</f>
        <v>(宜宾兴港三江新区长江工业园建设项目-M2-6#厂房)宜宾市翠屏区宜宾汽车零部件配套产业基地(纬五路南)</v>
      </c>
      <c r="J1190" s="28" t="str">
        <f>VLOOKUP(B1190,辅助信息!E:I,4,FALSE)</f>
        <v>李国享</v>
      </c>
      <c r="K1190" s="28">
        <f>VLOOKUP(J1190,辅助信息!H:I,2,FALSE)</f>
        <v>17713876279</v>
      </c>
      <c r="L1190" s="27" t="str">
        <f>VLOOKUP(B1190,辅助信息!E:J,6,FALSE)</f>
        <v>装货前联系收货人核实到场规格，货物最下面用方木垫下方便卸货</v>
      </c>
      <c r="M1190" s="79">
        <v>45773</v>
      </c>
      <c r="O1190" s="49">
        <f ca="1" t="shared" si="45"/>
        <v>0</v>
      </c>
      <c r="P1190" s="49">
        <f ca="1" t="shared" si="44"/>
        <v>177</v>
      </c>
      <c r="Q1190" s="50" t="str">
        <f>VLOOKUP(B1190,辅助信息!E:M,9,FALSE)</f>
        <v>ZTWM-CDGS-XS-2025-0059-宜宾兴港建材-宜宾冷链项目</v>
      </c>
      <c r="R1190" s="50" t="str">
        <f>_xlfn._xlws.FILTER(辅助信息!D:D,辅助信息!E:E=B1190)</f>
        <v>宜宾兴港三江新区长江工业园建设项目</v>
      </c>
    </row>
    <row r="1191" hidden="1" spans="1:18">
      <c r="A1191" s="49" t="e">
        <f t="shared" si="46"/>
        <v>#VALUE!</v>
      </c>
      <c r="B1191" s="28" t="s">
        <v>137</v>
      </c>
      <c r="C1191" s="58">
        <v>45771</v>
      </c>
      <c r="D1191" s="28" t="str">
        <f>VLOOKUP(B1191,辅助信息!E:K,7,FALSE)</f>
        <v>JWDDCD2025050800080</v>
      </c>
      <c r="E1191" s="28" t="str">
        <f>VLOOKUP(F1191,辅助信息!A:B,2,FALSE)</f>
        <v>螺纹钢</v>
      </c>
      <c r="F1191" s="28" t="s">
        <v>18</v>
      </c>
      <c r="G1191" s="24">
        <v>6</v>
      </c>
      <c r="H1191" s="24" t="str">
        <f>_xlfn.XLOOKUP(C1191&amp;F1191&amp;I1191&amp;J1191,'[1]2025年已发货'!$F:$F&amp;'[1]2025年已发货'!$C:$C&amp;'[1]2025年已发货'!$G:$G&amp;'[1]2025年已发货'!$H:$H,'[1]2025年已发货'!$E:$E,"未发货")</f>
        <v>未发货</v>
      </c>
      <c r="I1191" s="28" t="str">
        <f>VLOOKUP(B1191,辅助信息!E:I,3,FALSE)</f>
        <v>(宜宾兴港三江新区长江工业园建设项目-M2-6#厂房)宜宾市翠屏区宜宾汽车零部件配套产业基地(纬五路南)</v>
      </c>
      <c r="J1191" s="28" t="str">
        <f>VLOOKUP(B1191,辅助信息!E:I,4,FALSE)</f>
        <v>李国享</v>
      </c>
      <c r="K1191" s="28">
        <f>VLOOKUP(J1191,辅助信息!H:I,2,FALSE)</f>
        <v>17713876279</v>
      </c>
      <c r="L1191" s="27" t="str">
        <f>VLOOKUP(B1191,辅助信息!E:J,6,FALSE)</f>
        <v>装货前联系收货人核实到场规格，货物最下面用方木垫下方便卸货</v>
      </c>
      <c r="M1191" s="79">
        <v>45773</v>
      </c>
      <c r="O1191" s="49">
        <f ca="1" t="shared" si="45"/>
        <v>0</v>
      </c>
      <c r="P1191" s="49">
        <f ca="1" t="shared" si="44"/>
        <v>177</v>
      </c>
      <c r="Q1191" s="50" t="str">
        <f>VLOOKUP(B1191,辅助信息!E:M,9,FALSE)</f>
        <v>ZTWM-CDGS-XS-2025-0059-宜宾兴港建材-宜宾冷链项目</v>
      </c>
      <c r="R1191" s="50" t="str">
        <f>_xlfn._xlws.FILTER(辅助信息!D:D,辅助信息!E:E=B1191)</f>
        <v>宜宾兴港三江新区长江工业园建设项目</v>
      </c>
    </row>
    <row r="1192" hidden="1" spans="1:18">
      <c r="A1192" s="49" t="e">
        <f t="shared" si="46"/>
        <v>#VALUE!</v>
      </c>
      <c r="B1192" s="28" t="s">
        <v>137</v>
      </c>
      <c r="C1192" s="58">
        <v>45771</v>
      </c>
      <c r="D1192" s="28" t="str">
        <f>VLOOKUP(B1192,辅助信息!E:K,7,FALSE)</f>
        <v>JWDDCD2025050800080</v>
      </c>
      <c r="E1192" s="28" t="str">
        <f>VLOOKUP(F1192,辅助信息!A:B,2,FALSE)</f>
        <v>螺纹钢</v>
      </c>
      <c r="F1192" s="28" t="s">
        <v>138</v>
      </c>
      <c r="G1192" s="24">
        <v>80</v>
      </c>
      <c r="H1192" s="24" t="str">
        <f>_xlfn.XLOOKUP(C1192&amp;F1192&amp;I1192&amp;J1192,'[1]2025年已发货'!$F:$F&amp;'[1]2025年已发货'!$C:$C&amp;'[1]2025年已发货'!$G:$G&amp;'[1]2025年已发货'!$H:$H,'[1]2025年已发货'!$E:$E,"未发货")</f>
        <v>未发货</v>
      </c>
      <c r="I1192" s="28" t="str">
        <f>VLOOKUP(B1192,辅助信息!E:I,3,FALSE)</f>
        <v>(宜宾兴港三江新区长江工业园建设项目-M2-6#厂房)宜宾市翠屏区宜宾汽车零部件配套产业基地(纬五路南)</v>
      </c>
      <c r="J1192" s="28" t="str">
        <f>VLOOKUP(B1192,辅助信息!E:I,4,FALSE)</f>
        <v>李国享</v>
      </c>
      <c r="K1192" s="28">
        <f>VLOOKUP(J1192,辅助信息!H:I,2,FALSE)</f>
        <v>17713876279</v>
      </c>
      <c r="L1192" s="27" t="str">
        <f>VLOOKUP(B1192,辅助信息!E:J,6,FALSE)</f>
        <v>装货前联系收货人核实到场规格，货物最下面用方木垫下方便卸货</v>
      </c>
      <c r="M1192" s="79">
        <v>45773</v>
      </c>
      <c r="O1192" s="49">
        <f ca="1" t="shared" si="45"/>
        <v>0</v>
      </c>
      <c r="P1192" s="49">
        <f ca="1" t="shared" si="44"/>
        <v>177</v>
      </c>
      <c r="Q1192" s="50" t="str">
        <f>VLOOKUP(B1192,辅助信息!E:M,9,FALSE)</f>
        <v>ZTWM-CDGS-XS-2025-0059-宜宾兴港建材-宜宾冷链项目</v>
      </c>
      <c r="R1192" s="50" t="str">
        <f>_xlfn._xlws.FILTER(辅助信息!D:D,辅助信息!E:E=B1192)</f>
        <v>宜宾兴港三江新区长江工业园建设项目</v>
      </c>
    </row>
    <row r="1193" hidden="1" spans="1:18">
      <c r="A1193" s="49" t="e">
        <f t="shared" si="46"/>
        <v>#VALUE!</v>
      </c>
      <c r="B1193" s="28" t="s">
        <v>137</v>
      </c>
      <c r="C1193" s="58">
        <v>45771</v>
      </c>
      <c r="D1193" s="28" t="str">
        <f>VLOOKUP(B1193,辅助信息!E:K,7,FALSE)</f>
        <v>JWDDCD2025050800080</v>
      </c>
      <c r="E1193" s="28" t="str">
        <f>VLOOKUP(F1193,辅助信息!A:B,2,FALSE)</f>
        <v>螺纹钢</v>
      </c>
      <c r="F1193" s="28" t="s">
        <v>133</v>
      </c>
      <c r="G1193" s="24">
        <v>20</v>
      </c>
      <c r="H1193" s="24" t="str">
        <f>_xlfn.XLOOKUP(C1193&amp;F1193&amp;I1193&amp;J1193,'[1]2025年已发货'!$F:$F&amp;'[1]2025年已发货'!$C:$C&amp;'[1]2025年已发货'!$G:$G&amp;'[1]2025年已发货'!$H:$H,'[1]2025年已发货'!$E:$E,"未发货")</f>
        <v>未发货</v>
      </c>
      <c r="I1193" s="28" t="str">
        <f>VLOOKUP(B1193,辅助信息!E:I,3,FALSE)</f>
        <v>(宜宾兴港三江新区长江工业园建设项目-M2-6#厂房)宜宾市翠屏区宜宾汽车零部件配套产业基地(纬五路南)</v>
      </c>
      <c r="J1193" s="28" t="str">
        <f>VLOOKUP(B1193,辅助信息!E:I,4,FALSE)</f>
        <v>李国享</v>
      </c>
      <c r="K1193" s="28">
        <f>VLOOKUP(J1193,辅助信息!H:I,2,FALSE)</f>
        <v>17713876279</v>
      </c>
      <c r="L1193" s="27" t="str">
        <f>VLOOKUP(B1193,辅助信息!E:J,6,FALSE)</f>
        <v>装货前联系收货人核实到场规格，货物最下面用方木垫下方便卸货</v>
      </c>
      <c r="M1193" s="79">
        <v>45773</v>
      </c>
      <c r="O1193" s="49">
        <f ca="1" t="shared" si="45"/>
        <v>0</v>
      </c>
      <c r="P1193" s="49">
        <f ca="1" t="shared" si="44"/>
        <v>177</v>
      </c>
      <c r="Q1193" s="50" t="str">
        <f>VLOOKUP(B1193,辅助信息!E:M,9,FALSE)</f>
        <v>ZTWM-CDGS-XS-2025-0059-宜宾兴港建材-宜宾冷链项目</v>
      </c>
      <c r="R1193" s="50" t="str">
        <f>_xlfn._xlws.FILTER(辅助信息!D:D,辅助信息!E:E=B1193)</f>
        <v>宜宾兴港三江新区长江工业园建设项目</v>
      </c>
    </row>
    <row r="1194" hidden="1" spans="1:18">
      <c r="A1194" s="49" t="e">
        <f t="shared" si="46"/>
        <v>#VALUE!</v>
      </c>
      <c r="B1194" s="28" t="s">
        <v>139</v>
      </c>
      <c r="C1194" s="58">
        <v>45771</v>
      </c>
      <c r="D1194" s="28" t="str">
        <f>VLOOKUP(B1194,辅助信息!E:K,7,FALSE)</f>
        <v>JWDDCD2025050800080</v>
      </c>
      <c r="E1194" s="28" t="str">
        <f>VLOOKUP(F1194,辅助信息!A:B,2,FALSE)</f>
        <v>盘螺</v>
      </c>
      <c r="F1194" s="28" t="s">
        <v>40</v>
      </c>
      <c r="G1194" s="24">
        <v>6</v>
      </c>
      <c r="H1194" s="24" t="str">
        <f>_xlfn.XLOOKUP(C1194&amp;F1194&amp;I1194&amp;J1194,'[1]2025年已发货'!$F:$F&amp;'[1]2025年已发货'!$C:$C&amp;'[1]2025年已发货'!$G:$G&amp;'[1]2025年已发货'!$H:$H,'[1]2025年已发货'!$E:$E,"未发货")</f>
        <v>未发货</v>
      </c>
      <c r="I1194" s="28" t="str">
        <f>VLOOKUP(B1194,辅助信息!E:I,3,FALSE)</f>
        <v>(宜宾兴港三江新区长江工业园建设项目-M2-7#厂房)宜宾市翠屏区宜宾汽车零部件配套产业基地(纬五路南)</v>
      </c>
      <c r="J1194" s="28" t="str">
        <f>VLOOKUP(B1194,辅助信息!E:I,4,FALSE)</f>
        <v>李国享</v>
      </c>
      <c r="K1194" s="28">
        <f>VLOOKUP(J1194,辅助信息!H:I,2,FALSE)</f>
        <v>17713876279</v>
      </c>
      <c r="L1194" s="27" t="str">
        <f>VLOOKUP(B1194,辅助信息!E:J,6,FALSE)</f>
        <v>装货前联系收货人核实到场规格，货物最下面用方木垫下方便卸货</v>
      </c>
      <c r="M1194" s="79">
        <v>45773</v>
      </c>
      <c r="O1194" s="49">
        <f ca="1" t="shared" ref="O1194:O1203" si="47">IF(OR(M1194="",N1194&lt;&gt;""),"",MAX(M1194-TODAY(),0))</f>
        <v>0</v>
      </c>
      <c r="P1194" s="49">
        <f ca="1" t="shared" si="44"/>
        <v>177</v>
      </c>
      <c r="Q1194" s="50" t="str">
        <f>VLOOKUP(B1194,辅助信息!E:M,9,FALSE)</f>
        <v>ZTWM-CDGS-XS-2025-0059-宜宾兴港建材-宜宾冷链项目</v>
      </c>
      <c r="R1194" s="50" t="str">
        <f>_xlfn._xlws.FILTER(辅助信息!D:D,辅助信息!E:E=B1194)</f>
        <v>宜宾兴港三江新区长江工业园建设项目</v>
      </c>
    </row>
    <row r="1195" hidden="1" spans="1:18">
      <c r="A1195" s="49" t="e">
        <f t="shared" si="46"/>
        <v>#VALUE!</v>
      </c>
      <c r="B1195" s="28" t="s">
        <v>139</v>
      </c>
      <c r="C1195" s="58">
        <v>45771</v>
      </c>
      <c r="D1195" s="28" t="str">
        <f>VLOOKUP(B1195,辅助信息!E:K,7,FALSE)</f>
        <v>JWDDCD2025050800080</v>
      </c>
      <c r="E1195" s="28" t="str">
        <f>VLOOKUP(F1195,辅助信息!A:B,2,FALSE)</f>
        <v>盘螺</v>
      </c>
      <c r="F1195" s="28" t="s">
        <v>41</v>
      </c>
      <c r="G1195" s="24">
        <v>40</v>
      </c>
      <c r="H1195" s="24" t="str">
        <f>_xlfn.XLOOKUP(C1195&amp;F1195&amp;I1195&amp;J1195,'[1]2025年已发货'!$F:$F&amp;'[1]2025年已发货'!$C:$C&amp;'[1]2025年已发货'!$G:$G&amp;'[1]2025年已发货'!$H:$H,'[1]2025年已发货'!$E:$E,"未发货")</f>
        <v>未发货</v>
      </c>
      <c r="I1195" s="28" t="str">
        <f>VLOOKUP(B1195,辅助信息!E:I,3,FALSE)</f>
        <v>(宜宾兴港三江新区长江工业园建设项目-M2-7#厂房)宜宾市翠屏区宜宾汽车零部件配套产业基地(纬五路南)</v>
      </c>
      <c r="J1195" s="28" t="str">
        <f>VLOOKUP(B1195,辅助信息!E:I,4,FALSE)</f>
        <v>李国享</v>
      </c>
      <c r="K1195" s="28">
        <f>VLOOKUP(J1195,辅助信息!H:I,2,FALSE)</f>
        <v>17713876279</v>
      </c>
      <c r="L1195" s="27" t="str">
        <f>VLOOKUP(B1195,辅助信息!E:J,6,FALSE)</f>
        <v>装货前联系收货人核实到场规格，货物最下面用方木垫下方便卸货</v>
      </c>
      <c r="M1195" s="79">
        <v>45773</v>
      </c>
      <c r="O1195" s="49">
        <f ca="1" t="shared" si="47"/>
        <v>0</v>
      </c>
      <c r="P1195" s="49">
        <f ca="1" t="shared" si="44"/>
        <v>177</v>
      </c>
      <c r="Q1195" s="50" t="str">
        <f>VLOOKUP(B1195,辅助信息!E:M,9,FALSE)</f>
        <v>ZTWM-CDGS-XS-2025-0059-宜宾兴港建材-宜宾冷链项目</v>
      </c>
      <c r="R1195" s="50" t="str">
        <f>_xlfn._xlws.FILTER(辅助信息!D:D,辅助信息!E:E=B1195)</f>
        <v>宜宾兴港三江新区长江工业园建设项目</v>
      </c>
    </row>
    <row r="1196" hidden="1" spans="1:18">
      <c r="A1196" s="49" t="e">
        <f t="shared" si="46"/>
        <v>#VALUE!</v>
      </c>
      <c r="B1196" s="28" t="s">
        <v>139</v>
      </c>
      <c r="C1196" s="58">
        <v>45771</v>
      </c>
      <c r="D1196" s="28" t="str">
        <f>VLOOKUP(B1196,辅助信息!E:K,7,FALSE)</f>
        <v>JWDDCD2025050800080</v>
      </c>
      <c r="E1196" s="28" t="str">
        <f>VLOOKUP(F1196,辅助信息!A:B,2,FALSE)</f>
        <v>螺纹钢</v>
      </c>
      <c r="F1196" s="28" t="s">
        <v>27</v>
      </c>
      <c r="G1196" s="24">
        <v>10</v>
      </c>
      <c r="H1196" s="24" t="str">
        <f>_xlfn.XLOOKUP(C1196&amp;F1196&amp;I1196&amp;J1196,'[1]2025年已发货'!$F:$F&amp;'[1]2025年已发货'!$C:$C&amp;'[1]2025年已发货'!$G:$G&amp;'[1]2025年已发货'!$H:$H,'[1]2025年已发货'!$E:$E,"未发货")</f>
        <v>未发货</v>
      </c>
      <c r="I1196" s="28" t="str">
        <f>VLOOKUP(B1196,辅助信息!E:I,3,FALSE)</f>
        <v>(宜宾兴港三江新区长江工业园建设项目-M2-7#厂房)宜宾市翠屏区宜宾汽车零部件配套产业基地(纬五路南)</v>
      </c>
      <c r="J1196" s="28" t="str">
        <f>VLOOKUP(B1196,辅助信息!E:I,4,FALSE)</f>
        <v>李国享</v>
      </c>
      <c r="K1196" s="28">
        <f>VLOOKUP(J1196,辅助信息!H:I,2,FALSE)</f>
        <v>17713876279</v>
      </c>
      <c r="L1196" s="27" t="str">
        <f>VLOOKUP(B1196,辅助信息!E:J,6,FALSE)</f>
        <v>装货前联系收货人核实到场规格，货物最下面用方木垫下方便卸货</v>
      </c>
      <c r="M1196" s="79">
        <v>45773</v>
      </c>
      <c r="O1196" s="49">
        <f ca="1" t="shared" si="47"/>
        <v>0</v>
      </c>
      <c r="P1196" s="49">
        <f ca="1" t="shared" si="44"/>
        <v>177</v>
      </c>
      <c r="Q1196" s="50" t="str">
        <f>VLOOKUP(B1196,辅助信息!E:M,9,FALSE)</f>
        <v>ZTWM-CDGS-XS-2025-0059-宜宾兴港建材-宜宾冷链项目</v>
      </c>
      <c r="R1196" s="50" t="str">
        <f>_xlfn._xlws.FILTER(辅助信息!D:D,辅助信息!E:E=B1196)</f>
        <v>宜宾兴港三江新区长江工业园建设项目</v>
      </c>
    </row>
    <row r="1197" hidden="1" spans="1:18">
      <c r="A1197" s="49" t="e">
        <f t="shared" si="46"/>
        <v>#VALUE!</v>
      </c>
      <c r="B1197" s="28" t="s">
        <v>139</v>
      </c>
      <c r="C1197" s="58">
        <v>45771</v>
      </c>
      <c r="D1197" s="28" t="str">
        <f>VLOOKUP(B1197,辅助信息!E:K,7,FALSE)</f>
        <v>JWDDCD2025050800080</v>
      </c>
      <c r="E1197" s="28" t="str">
        <f>VLOOKUP(F1197,辅助信息!A:B,2,FALSE)</f>
        <v>螺纹钢</v>
      </c>
      <c r="F1197" s="28" t="s">
        <v>32</v>
      </c>
      <c r="G1197" s="24">
        <v>6</v>
      </c>
      <c r="H1197" s="24" t="str">
        <f>_xlfn.XLOOKUP(C1197&amp;F1197&amp;I1197&amp;J1197,'[1]2025年已发货'!$F:$F&amp;'[1]2025年已发货'!$C:$C&amp;'[1]2025年已发货'!$G:$G&amp;'[1]2025年已发货'!$H:$H,'[1]2025年已发货'!$E:$E,"未发货")</f>
        <v>未发货</v>
      </c>
      <c r="I1197" s="28" t="str">
        <f>VLOOKUP(B1197,辅助信息!E:I,3,FALSE)</f>
        <v>(宜宾兴港三江新区长江工业园建设项目-M2-7#厂房)宜宾市翠屏区宜宾汽车零部件配套产业基地(纬五路南)</v>
      </c>
      <c r="J1197" s="28" t="str">
        <f>VLOOKUP(B1197,辅助信息!E:I,4,FALSE)</f>
        <v>李国享</v>
      </c>
      <c r="K1197" s="28">
        <f>VLOOKUP(J1197,辅助信息!H:I,2,FALSE)</f>
        <v>17713876279</v>
      </c>
      <c r="L1197" s="27" t="str">
        <f>VLOOKUP(B1197,辅助信息!E:J,6,FALSE)</f>
        <v>装货前联系收货人核实到场规格，货物最下面用方木垫下方便卸货</v>
      </c>
      <c r="M1197" s="79">
        <v>45773</v>
      </c>
      <c r="O1197" s="49">
        <f ca="1" t="shared" si="47"/>
        <v>0</v>
      </c>
      <c r="P1197" s="49">
        <f ca="1" t="shared" si="44"/>
        <v>177</v>
      </c>
      <c r="Q1197" s="50" t="str">
        <f>VLOOKUP(B1197,辅助信息!E:M,9,FALSE)</f>
        <v>ZTWM-CDGS-XS-2025-0059-宜宾兴港建材-宜宾冷链项目</v>
      </c>
      <c r="R1197" s="50" t="str">
        <f>_xlfn._xlws.FILTER(辅助信息!D:D,辅助信息!E:E=B1197)</f>
        <v>宜宾兴港三江新区长江工业园建设项目</v>
      </c>
    </row>
    <row r="1198" hidden="1" spans="1:18">
      <c r="A1198" s="49" t="e">
        <f t="shared" si="46"/>
        <v>#VALUE!</v>
      </c>
      <c r="B1198" s="28" t="s">
        <v>139</v>
      </c>
      <c r="C1198" s="58">
        <v>45771</v>
      </c>
      <c r="D1198" s="28" t="str">
        <f>VLOOKUP(B1198,辅助信息!E:K,7,FALSE)</f>
        <v>JWDDCD2025050800080</v>
      </c>
      <c r="E1198" s="28" t="str">
        <f>VLOOKUP(F1198,辅助信息!A:B,2,FALSE)</f>
        <v>螺纹钢</v>
      </c>
      <c r="F1198" s="28" t="s">
        <v>33</v>
      </c>
      <c r="G1198" s="24">
        <v>17</v>
      </c>
      <c r="H1198" s="24" t="str">
        <f>_xlfn.XLOOKUP(C1198&amp;F1198&amp;I1198&amp;J1198,'[1]2025年已发货'!$F:$F&amp;'[1]2025年已发货'!$C:$C&amp;'[1]2025年已发货'!$G:$G&amp;'[1]2025年已发货'!$H:$H,'[1]2025年已发货'!$E:$E,"未发货")</f>
        <v>未发货</v>
      </c>
      <c r="I1198" s="28" t="str">
        <f>VLOOKUP(B1198,辅助信息!E:I,3,FALSE)</f>
        <v>(宜宾兴港三江新区长江工业园建设项目-M2-7#厂房)宜宾市翠屏区宜宾汽车零部件配套产业基地(纬五路南)</v>
      </c>
      <c r="J1198" s="28" t="str">
        <f>VLOOKUP(B1198,辅助信息!E:I,4,FALSE)</f>
        <v>李国享</v>
      </c>
      <c r="K1198" s="28">
        <f>VLOOKUP(J1198,辅助信息!H:I,2,FALSE)</f>
        <v>17713876279</v>
      </c>
      <c r="L1198" s="27" t="str">
        <f>VLOOKUP(B1198,辅助信息!E:J,6,FALSE)</f>
        <v>装货前联系收货人核实到场规格，货物最下面用方木垫下方便卸货</v>
      </c>
      <c r="M1198" s="79">
        <v>45773</v>
      </c>
      <c r="O1198" s="49">
        <f ca="1" t="shared" si="47"/>
        <v>0</v>
      </c>
      <c r="P1198" s="49">
        <f ca="1" t="shared" si="44"/>
        <v>177</v>
      </c>
      <c r="Q1198" s="50" t="str">
        <f>VLOOKUP(B1198,辅助信息!E:M,9,FALSE)</f>
        <v>ZTWM-CDGS-XS-2025-0059-宜宾兴港建材-宜宾冷链项目</v>
      </c>
      <c r="R1198" s="50" t="str">
        <f>_xlfn._xlws.FILTER(辅助信息!D:D,辅助信息!E:E=B1198)</f>
        <v>宜宾兴港三江新区长江工业园建设项目</v>
      </c>
    </row>
    <row r="1199" hidden="1" spans="1:18">
      <c r="A1199" s="49" t="e">
        <f t="shared" si="46"/>
        <v>#VALUE!</v>
      </c>
      <c r="B1199" s="28" t="s">
        <v>139</v>
      </c>
      <c r="C1199" s="58">
        <v>45771</v>
      </c>
      <c r="D1199" s="28" t="str">
        <f>VLOOKUP(B1199,辅助信息!E:K,7,FALSE)</f>
        <v>JWDDCD2025050800080</v>
      </c>
      <c r="E1199" s="28" t="str">
        <f>VLOOKUP(F1199,辅助信息!A:B,2,FALSE)</f>
        <v>螺纹钢</v>
      </c>
      <c r="F1199" s="28" t="s">
        <v>28</v>
      </c>
      <c r="G1199" s="24">
        <v>20</v>
      </c>
      <c r="H1199" s="24" t="str">
        <f>_xlfn.XLOOKUP(C1199&amp;F1199&amp;I1199&amp;J1199,'[1]2025年已发货'!$F:$F&amp;'[1]2025年已发货'!$C:$C&amp;'[1]2025年已发货'!$G:$G&amp;'[1]2025年已发货'!$H:$H,'[1]2025年已发货'!$E:$E,"未发货")</f>
        <v>未发货</v>
      </c>
      <c r="I1199" s="28" t="str">
        <f>VLOOKUP(B1199,辅助信息!E:I,3,FALSE)</f>
        <v>(宜宾兴港三江新区长江工业园建设项目-M2-7#厂房)宜宾市翠屏区宜宾汽车零部件配套产业基地(纬五路南)</v>
      </c>
      <c r="J1199" s="28" t="str">
        <f>VLOOKUP(B1199,辅助信息!E:I,4,FALSE)</f>
        <v>李国享</v>
      </c>
      <c r="K1199" s="28">
        <f>VLOOKUP(J1199,辅助信息!H:I,2,FALSE)</f>
        <v>17713876279</v>
      </c>
      <c r="L1199" s="27" t="str">
        <f>VLOOKUP(B1199,辅助信息!E:J,6,FALSE)</f>
        <v>装货前联系收货人核实到场规格，货物最下面用方木垫下方便卸货</v>
      </c>
      <c r="M1199" s="79">
        <v>45773</v>
      </c>
      <c r="O1199" s="49">
        <f ca="1" t="shared" si="47"/>
        <v>0</v>
      </c>
      <c r="P1199" s="49">
        <f ca="1" t="shared" si="44"/>
        <v>177</v>
      </c>
      <c r="Q1199" s="50" t="str">
        <f>VLOOKUP(B1199,辅助信息!E:M,9,FALSE)</f>
        <v>ZTWM-CDGS-XS-2025-0059-宜宾兴港建材-宜宾冷链项目</v>
      </c>
      <c r="R1199" s="50" t="str">
        <f>_xlfn._xlws.FILTER(辅助信息!D:D,辅助信息!E:E=B1199)</f>
        <v>宜宾兴港三江新区长江工业园建设项目</v>
      </c>
    </row>
    <row r="1200" hidden="1" spans="1:18">
      <c r="A1200" s="49" t="e">
        <f t="shared" si="46"/>
        <v>#VALUE!</v>
      </c>
      <c r="B1200" s="28" t="s">
        <v>139</v>
      </c>
      <c r="C1200" s="58">
        <v>45771</v>
      </c>
      <c r="D1200" s="28" t="str">
        <f>VLOOKUP(B1200,辅助信息!E:K,7,FALSE)</f>
        <v>JWDDCD2025050800080</v>
      </c>
      <c r="E1200" s="28" t="str">
        <f>VLOOKUP(F1200,辅助信息!A:B,2,FALSE)</f>
        <v>螺纹钢</v>
      </c>
      <c r="F1200" s="28" t="s">
        <v>18</v>
      </c>
      <c r="G1200" s="24">
        <v>6</v>
      </c>
      <c r="H1200" s="24" t="str">
        <f>_xlfn.XLOOKUP(C1200&amp;F1200&amp;I1200&amp;J1200,'[1]2025年已发货'!$F:$F&amp;'[1]2025年已发货'!$C:$C&amp;'[1]2025年已发货'!$G:$G&amp;'[1]2025年已发货'!$H:$H,'[1]2025年已发货'!$E:$E,"未发货")</f>
        <v>未发货</v>
      </c>
      <c r="I1200" s="28" t="str">
        <f>VLOOKUP(B1200,辅助信息!E:I,3,FALSE)</f>
        <v>(宜宾兴港三江新区长江工业园建设项目-M2-7#厂房)宜宾市翠屏区宜宾汽车零部件配套产业基地(纬五路南)</v>
      </c>
      <c r="J1200" s="28" t="str">
        <f>VLOOKUP(B1200,辅助信息!E:I,4,FALSE)</f>
        <v>李国享</v>
      </c>
      <c r="K1200" s="28">
        <f>VLOOKUP(J1200,辅助信息!H:I,2,FALSE)</f>
        <v>17713876279</v>
      </c>
      <c r="L1200" s="27" t="str">
        <f>VLOOKUP(B1200,辅助信息!E:J,6,FALSE)</f>
        <v>装货前联系收货人核实到场规格，货物最下面用方木垫下方便卸货</v>
      </c>
      <c r="M1200" s="79">
        <v>45773</v>
      </c>
      <c r="O1200" s="49">
        <f ca="1" t="shared" si="47"/>
        <v>0</v>
      </c>
      <c r="P1200" s="49">
        <f ca="1" t="shared" si="44"/>
        <v>177</v>
      </c>
      <c r="Q1200" s="50" t="str">
        <f>VLOOKUP(B1200,辅助信息!E:M,9,FALSE)</f>
        <v>ZTWM-CDGS-XS-2025-0059-宜宾兴港建材-宜宾冷链项目</v>
      </c>
      <c r="R1200" s="50" t="str">
        <f>_xlfn._xlws.FILTER(辅助信息!D:D,辅助信息!E:E=B1200)</f>
        <v>宜宾兴港三江新区长江工业园建设项目</v>
      </c>
    </row>
    <row r="1201" hidden="1" spans="1:18">
      <c r="A1201" s="49" t="e">
        <f t="shared" si="46"/>
        <v>#VALUE!</v>
      </c>
      <c r="B1201" s="28" t="s">
        <v>139</v>
      </c>
      <c r="C1201" s="58">
        <v>45771</v>
      </c>
      <c r="D1201" s="28" t="str">
        <f>VLOOKUP(B1201,辅助信息!E:K,7,FALSE)</f>
        <v>JWDDCD2025050800080</v>
      </c>
      <c r="E1201" s="28" t="str">
        <f>VLOOKUP(F1201,辅助信息!A:B,2,FALSE)</f>
        <v>螺纹钢</v>
      </c>
      <c r="F1201" s="28" t="s">
        <v>76</v>
      </c>
      <c r="G1201" s="24">
        <v>22</v>
      </c>
      <c r="H1201" s="24" t="str">
        <f>_xlfn.XLOOKUP(C1201&amp;F1201&amp;I1201&amp;J1201,'[1]2025年已发货'!$F:$F&amp;'[1]2025年已发货'!$C:$C&amp;'[1]2025年已发货'!$G:$G&amp;'[1]2025年已发货'!$H:$H,'[1]2025年已发货'!$E:$E,"未发货")</f>
        <v>未发货</v>
      </c>
      <c r="I1201" s="28" t="str">
        <f>VLOOKUP(B1201,辅助信息!E:I,3,FALSE)</f>
        <v>(宜宾兴港三江新区长江工业园建设项目-M2-7#厂房)宜宾市翠屏区宜宾汽车零部件配套产业基地(纬五路南)</v>
      </c>
      <c r="J1201" s="28" t="str">
        <f>VLOOKUP(B1201,辅助信息!E:I,4,FALSE)</f>
        <v>李国享</v>
      </c>
      <c r="K1201" s="28">
        <f>VLOOKUP(J1201,辅助信息!H:I,2,FALSE)</f>
        <v>17713876279</v>
      </c>
      <c r="L1201" s="27" t="str">
        <f>VLOOKUP(B1201,辅助信息!E:J,6,FALSE)</f>
        <v>装货前联系收货人核实到场规格，货物最下面用方木垫下方便卸货</v>
      </c>
      <c r="M1201" s="79">
        <v>45773</v>
      </c>
      <c r="O1201" s="49">
        <f ca="1" t="shared" si="47"/>
        <v>0</v>
      </c>
      <c r="P1201" s="49">
        <f ca="1" t="shared" si="44"/>
        <v>177</v>
      </c>
      <c r="Q1201" s="50" t="str">
        <f>VLOOKUP(B1201,辅助信息!E:M,9,FALSE)</f>
        <v>ZTWM-CDGS-XS-2025-0059-宜宾兴港建材-宜宾冷链项目</v>
      </c>
      <c r="R1201" s="50" t="str">
        <f>_xlfn._xlws.FILTER(辅助信息!D:D,辅助信息!E:E=B1201)</f>
        <v>宜宾兴港三江新区长江工业园建设项目</v>
      </c>
    </row>
    <row r="1202" hidden="1" spans="1:18">
      <c r="A1202" s="49" t="e">
        <f t="shared" si="46"/>
        <v>#VALUE!</v>
      </c>
      <c r="B1202" s="28" t="s">
        <v>139</v>
      </c>
      <c r="C1202" s="58">
        <v>45771</v>
      </c>
      <c r="D1202" s="28" t="str">
        <f>VLOOKUP(B1202,辅助信息!E:K,7,FALSE)</f>
        <v>JWDDCD2025050800080</v>
      </c>
      <c r="E1202" s="28" t="str">
        <f>VLOOKUP(F1202,辅助信息!A:B,2,FALSE)</f>
        <v>螺纹钢</v>
      </c>
      <c r="F1202" s="28" t="s">
        <v>133</v>
      </c>
      <c r="G1202" s="24">
        <v>90</v>
      </c>
      <c r="H1202" s="24" t="str">
        <f>_xlfn.XLOOKUP(C1202&amp;F1202&amp;I1202&amp;J1202,'[1]2025年已发货'!$F:$F&amp;'[1]2025年已发货'!$C:$C&amp;'[1]2025年已发货'!$G:$G&amp;'[1]2025年已发货'!$H:$H,'[1]2025年已发货'!$E:$E,"未发货")</f>
        <v>未发货</v>
      </c>
      <c r="I1202" s="28" t="str">
        <f>VLOOKUP(B1202,辅助信息!E:I,3,FALSE)</f>
        <v>(宜宾兴港三江新区长江工业园建设项目-M2-7#厂房)宜宾市翠屏区宜宾汽车零部件配套产业基地(纬五路南)</v>
      </c>
      <c r="J1202" s="28" t="str">
        <f>VLOOKUP(B1202,辅助信息!E:I,4,FALSE)</f>
        <v>李国享</v>
      </c>
      <c r="K1202" s="28">
        <f>VLOOKUP(J1202,辅助信息!H:I,2,FALSE)</f>
        <v>17713876279</v>
      </c>
      <c r="L1202" s="27" t="str">
        <f>VLOOKUP(B1202,辅助信息!E:J,6,FALSE)</f>
        <v>装货前联系收货人核实到场规格，货物最下面用方木垫下方便卸货</v>
      </c>
      <c r="M1202" s="79">
        <v>45773</v>
      </c>
      <c r="O1202" s="49">
        <f ca="1" t="shared" si="47"/>
        <v>0</v>
      </c>
      <c r="P1202" s="49">
        <f ca="1" t="shared" si="44"/>
        <v>177</v>
      </c>
      <c r="Q1202" s="50" t="str">
        <f>VLOOKUP(B1202,辅助信息!E:M,9,FALSE)</f>
        <v>ZTWM-CDGS-XS-2025-0059-宜宾兴港建材-宜宾冷链项目</v>
      </c>
      <c r="R1202" s="50" t="str">
        <f>_xlfn._xlws.FILTER(辅助信息!D:D,辅助信息!E:E=B1202)</f>
        <v>宜宾兴港三江新区长江工业园建设项目</v>
      </c>
    </row>
    <row r="1203" hidden="1" spans="2:18">
      <c r="B1203" s="28" t="s">
        <v>99</v>
      </c>
      <c r="C1203" s="58">
        <v>45771</v>
      </c>
      <c r="D1203" s="28" t="str">
        <f>VLOOKUP(B1203,辅助信息!E:K,7,FALSE)</f>
        <v>JWDDCD2025051000019</v>
      </c>
      <c r="E1203" s="28" t="str">
        <f>VLOOKUP(F1203,辅助信息!A:B,2,FALSE)</f>
        <v>螺纹钢</v>
      </c>
      <c r="F1203" s="28" t="s">
        <v>27</v>
      </c>
      <c r="G1203" s="24">
        <v>35</v>
      </c>
      <c r="H1203" s="24">
        <f>_xlfn.XLOOKUP(C1203&amp;F1203&amp;I1203&amp;J1203,'[1]2025年已发货'!$F:$F&amp;'[1]2025年已发货'!$C:$C&amp;'[1]2025年已发货'!$G:$G&amp;'[1]2025年已发货'!$H:$H,'[1]2025年已发货'!$E:$E,"未发货")</f>
        <v>35</v>
      </c>
      <c r="I1203" s="28" t="str">
        <f>VLOOKUP(B1203,辅助信息!E:I,3,FALSE)</f>
        <v>(五冶钢构医学科学产业园建设项目房建连接线道路工程)四川省南充市顺庆区搬罾街道学府大道二段</v>
      </c>
      <c r="J1203" s="28" t="str">
        <f>VLOOKUP(B1203,辅助信息!E:I,4,FALSE)</f>
        <v>刘建中</v>
      </c>
      <c r="K1203" s="28">
        <f>VLOOKUP(J1203,辅助信息!H:I,2,FALSE)</f>
        <v>13908143055</v>
      </c>
      <c r="L1203" s="27" t="str">
        <f>VLOOKUP(B1203,辅助信息!E:J,6,FALSE)</f>
        <v>送货单：送货单位：南充思临新材料科技有限公司,收货单位：五冶集团川北(南充)建设有限公司,项目名称：南充医学科学产业园,送货车型13米,装货前联系收货人核实到场规格</v>
      </c>
      <c r="M1203" s="79">
        <v>45773</v>
      </c>
      <c r="O1203" s="49">
        <f ca="1" t="shared" si="47"/>
        <v>0</v>
      </c>
      <c r="P1203" s="49">
        <f ca="1" t="shared" si="44"/>
        <v>177</v>
      </c>
      <c r="Q1203" s="50" t="str">
        <f>VLOOKUP(B1203,辅助信息!E:M,9,FALSE)</f>
        <v>ZTWM-CDGS-XS-2024-0248-五冶钢构-南充市医学院项目</v>
      </c>
      <c r="R1203" s="50" t="str">
        <f>_xlfn._xlws.FILTER(辅助信息!D:D,辅助信息!E:E=B1203)</f>
        <v>五冶钢构南充医学科学产业园建设项目</v>
      </c>
    </row>
    <row r="1204" hidden="1" spans="1:16">
      <c r="A1204" s="49" t="e">
        <f t="shared" ref="A1204:A1206" si="48">G1204-H1204</f>
        <v>#VALUE!</v>
      </c>
      <c r="B1204" s="83" t="s">
        <v>132</v>
      </c>
      <c r="C1204" s="58">
        <v>45771</v>
      </c>
      <c r="D1204" s="28" t="str">
        <f>VLOOKUP(B1204,辅助信息!E:K,7,FALSE)</f>
        <v>JWDDCD2025050800080</v>
      </c>
      <c r="E1204" s="28" t="str">
        <f>VLOOKUP(F1204,辅助信息!A:B,2,FALSE)</f>
        <v>螺纹钢</v>
      </c>
      <c r="F1204" s="15" t="s">
        <v>140</v>
      </c>
      <c r="G1204" s="24">
        <v>35</v>
      </c>
      <c r="H1204" s="24" t="str">
        <f>_xlfn.XLOOKUP(C1204&amp;F1204&amp;I1204&amp;J1204,'[1]2025年已发货'!$F:$F&amp;'[1]2025年已发货'!$C:$C&amp;'[1]2025年已发货'!$G:$G&amp;'[1]2025年已发货'!$H:$H,'[1]2025年已发货'!$E:$E,"未发货")</f>
        <v>未发货</v>
      </c>
      <c r="I1204" s="28" t="str">
        <f>VLOOKUP(B1204,辅助信息!E:I,3,FALSE)</f>
        <v>(宜宾兴港三江新区长江工业园建设项目-9#厂房)宜宾市翠屏区宜宾汽车零部件配套产业基地(纬五路南)</v>
      </c>
      <c r="J1204" s="28" t="str">
        <f>VLOOKUP(B1204,辅助信息!E:I,4,FALSE)</f>
        <v>严石林</v>
      </c>
      <c r="K1204" s="28">
        <f>VLOOKUP(J1204,辅助信息!H:I,2,FALSE)</f>
        <v>15924731822</v>
      </c>
      <c r="L1204" s="27" t="str">
        <f>VLOOKUP(B1204,辅助信息!E:J,6,FALSE)</f>
        <v>装货前联系收货人核实到场规格，货物最下面用方木垫下方便卸货</v>
      </c>
      <c r="P1204" s="49" t="str">
        <f ca="1" t="shared" si="44"/>
        <v/>
      </c>
    </row>
    <row r="1205" hidden="1" spans="1:16">
      <c r="A1205" s="49" t="e">
        <f t="shared" si="48"/>
        <v>#VALUE!</v>
      </c>
      <c r="B1205" s="83" t="s">
        <v>132</v>
      </c>
      <c r="C1205" s="58">
        <v>45771</v>
      </c>
      <c r="D1205" s="28" t="str">
        <f>VLOOKUP(B1205,辅助信息!E:K,7,FALSE)</f>
        <v>JWDDCD2025050800080</v>
      </c>
      <c r="E1205" s="28" t="str">
        <f>VLOOKUP(F1205,辅助信息!A:B,2,FALSE)</f>
        <v>螺纹钢</v>
      </c>
      <c r="F1205" s="15" t="s">
        <v>141</v>
      </c>
      <c r="G1205" s="24">
        <v>35</v>
      </c>
      <c r="H1205" s="24" t="str">
        <f>_xlfn.XLOOKUP(C1205&amp;F1205&amp;I1205&amp;J1205,'[1]2025年已发货'!$F:$F&amp;'[1]2025年已发货'!$C:$C&amp;'[1]2025年已发货'!$G:$G&amp;'[1]2025年已发货'!$H:$H,'[1]2025年已发货'!$E:$E,"未发货")</f>
        <v>未发货</v>
      </c>
      <c r="I1205" s="28" t="str">
        <f>VLOOKUP(B1205,辅助信息!E:I,3,FALSE)</f>
        <v>(宜宾兴港三江新区长江工业园建设项目-9#厂房)宜宾市翠屏区宜宾汽车零部件配套产业基地(纬五路南)</v>
      </c>
      <c r="J1205" s="28" t="str">
        <f>VLOOKUP(B1205,辅助信息!E:I,4,FALSE)</f>
        <v>严石林</v>
      </c>
      <c r="K1205" s="28">
        <f>VLOOKUP(J1205,辅助信息!H:I,2,FALSE)</f>
        <v>15924731822</v>
      </c>
      <c r="L1205" s="27" t="str">
        <f>VLOOKUP(B1205,辅助信息!E:J,6,FALSE)</f>
        <v>装货前联系收货人核实到场规格，货物最下面用方木垫下方便卸货</v>
      </c>
      <c r="P1205" s="49" t="str">
        <f ca="1" t="shared" si="44"/>
        <v/>
      </c>
    </row>
    <row r="1206" hidden="1" spans="1:16">
      <c r="A1206" s="49" t="e">
        <f t="shared" si="48"/>
        <v>#VALUE!</v>
      </c>
      <c r="B1206" s="83" t="s">
        <v>132</v>
      </c>
      <c r="C1206" s="72">
        <v>45771</v>
      </c>
      <c r="D1206" s="71" t="str">
        <f>VLOOKUP(B1206,辅助信息!E:K,7,FALSE)</f>
        <v>JWDDCD2025050800080</v>
      </c>
      <c r="E1206" s="71" t="str">
        <f>VLOOKUP(F1206,辅助信息!A:B,2,FALSE)</f>
        <v>螺纹钢</v>
      </c>
      <c r="F1206" s="15" t="s">
        <v>142</v>
      </c>
      <c r="G1206" s="73">
        <v>35</v>
      </c>
      <c r="H1206" s="73" t="str">
        <f>_xlfn.XLOOKUP(C1206&amp;F1206&amp;I1206&amp;J1206,'[1]2025年已发货'!$F:$F&amp;'[1]2025年已发货'!$C:$C&amp;'[1]2025年已发货'!$G:$G&amp;'[1]2025年已发货'!$H:$H,'[1]2025年已发货'!$E:$E,"未发货")</f>
        <v>未发货</v>
      </c>
      <c r="I1206" s="71" t="str">
        <f>VLOOKUP(B1206,辅助信息!E:I,3,FALSE)</f>
        <v>(宜宾兴港三江新区长江工业园建设项目-9#厂房)宜宾市翠屏区宜宾汽车零部件配套产业基地(纬五路南)</v>
      </c>
      <c r="J1206" s="71" t="str">
        <f>VLOOKUP(B1206,辅助信息!E:I,4,FALSE)</f>
        <v>严石林</v>
      </c>
      <c r="K1206" s="71">
        <f>VLOOKUP(J1206,辅助信息!H:I,2,FALSE)</f>
        <v>15924731822</v>
      </c>
      <c r="L1206" s="97" t="str">
        <f>VLOOKUP(B1206,辅助信息!E:J,6,FALSE)</f>
        <v>装货前联系收货人核实到场规格，货物最下面用方木垫下方便卸货</v>
      </c>
      <c r="P1206" s="49" t="str">
        <f ca="1" t="shared" si="44"/>
        <v/>
      </c>
    </row>
    <row r="1207" hidden="1" spans="1:18">
      <c r="A1207" s="49"/>
      <c r="B1207" s="28" t="s">
        <v>81</v>
      </c>
      <c r="C1207" s="58">
        <v>45774</v>
      </c>
      <c r="D1207" s="28" t="str">
        <f>VLOOKUP(B1207,辅助信息!E:K,7,FALSE)</f>
        <v>JWDDCD2025060900080</v>
      </c>
      <c r="E1207" s="28" t="str">
        <f>VLOOKUP(F1207,辅助信息!A:B,2,FALSE)</f>
        <v>盘螺</v>
      </c>
      <c r="F1207" s="28" t="s">
        <v>26</v>
      </c>
      <c r="G1207" s="28">
        <v>22</v>
      </c>
      <c r="H1207" s="28" t="str">
        <f>_xlfn.XLOOKUP(C1207&amp;F1207&amp;I1207&amp;J1207,'[1]2025年已发货'!$F:$F&amp;'[1]2025年已发货'!$C:$C&amp;'[1]2025年已发货'!$G:$G&amp;'[1]2025年已发货'!$H:$H,'[1]2025年已发货'!$E:$E,"未发货")</f>
        <v>未发货</v>
      </c>
      <c r="I1207" s="28" t="str">
        <f>VLOOKUP(B1207,辅助信息!E:I,3,FALSE)</f>
        <v>（华西简阳西城嘉苑）四川省成都市简阳市简城街道高屋村</v>
      </c>
      <c r="J1207" s="28" t="str">
        <f>VLOOKUP(B1207,辅助信息!E:I,4,FALSE)</f>
        <v>张瀚镭</v>
      </c>
      <c r="K1207" s="28">
        <f>VLOOKUP(J1207,辅助信息!H:I,2,FALSE)</f>
        <v>15884666220</v>
      </c>
      <c r="L1207" s="28" t="str">
        <f>VLOOKUP(B1207,辅助信息!E:J,6,FALSE)</f>
        <v>优先威钢发货,我方卸车,新老国标钢厂不加价可直发，因陕钢多次出现磅差，项目拒绝使用</v>
      </c>
      <c r="M1207" s="82">
        <v>45769</v>
      </c>
      <c r="N1207" s="15"/>
      <c r="O1207" s="15">
        <f ca="1">IF(OR(M1207="",N1207&lt;&gt;""),"",MAX(M1207-TODAY(),0))</f>
        <v>0</v>
      </c>
      <c r="P1207" s="49">
        <f ca="1" t="shared" si="44"/>
        <v>181</v>
      </c>
      <c r="Q1207" s="15" t="str">
        <f>VLOOKUP(B1207,辅助信息!E:M,9,FALSE)</f>
        <v>ZTWM-CDGS-XS-2024-0030-华西集采-简州大道</v>
      </c>
      <c r="R1207" s="15" t="str">
        <f>_xlfn._xlws.FILTER(辅助信息!D:D,辅助信息!E:E=B1207)</f>
        <v>华西简阳西城嘉苑</v>
      </c>
    </row>
    <row r="1208" hidden="1" spans="1:18">
      <c r="A1208" s="49"/>
      <c r="B1208" s="28" t="s">
        <v>81</v>
      </c>
      <c r="C1208" s="58">
        <v>45774</v>
      </c>
      <c r="D1208" s="28" t="str">
        <f>VLOOKUP(B1208,辅助信息!E:K,7,FALSE)</f>
        <v>JWDDCD2025060900080</v>
      </c>
      <c r="E1208" s="28" t="str">
        <f>VLOOKUP(F1208,辅助信息!A:B,2,FALSE)</f>
        <v>螺纹钢</v>
      </c>
      <c r="F1208" s="28" t="s">
        <v>33</v>
      </c>
      <c r="G1208" s="28">
        <v>20</v>
      </c>
      <c r="H1208" s="28" t="str">
        <f>_xlfn.XLOOKUP(C1208&amp;F1208&amp;I1208&amp;J1208,'[1]2025年已发货'!$F:$F&amp;'[1]2025年已发货'!$C:$C&amp;'[1]2025年已发货'!$G:$G&amp;'[1]2025年已发货'!$H:$H,'[1]2025年已发货'!$E:$E,"未发货")</f>
        <v>未发货</v>
      </c>
      <c r="I1208" s="28" t="str">
        <f>VLOOKUP(B1208,辅助信息!E:I,3,FALSE)</f>
        <v>（华西简阳西城嘉苑）四川省成都市简阳市简城街道高屋村</v>
      </c>
      <c r="J1208" s="28" t="str">
        <f>VLOOKUP(B1208,辅助信息!E:I,4,FALSE)</f>
        <v>张瀚镭</v>
      </c>
      <c r="K1208" s="28">
        <f>VLOOKUP(J1208,辅助信息!H:I,2,FALSE)</f>
        <v>15884666220</v>
      </c>
      <c r="L1208" s="28" t="str">
        <f>VLOOKUP(B1208,辅助信息!E:J,6,FALSE)</f>
        <v>优先威钢发货,我方卸车,新老国标钢厂不加价可直发，因陕钢多次出现磅差，项目拒绝使用</v>
      </c>
      <c r="M1208" s="82">
        <v>45769</v>
      </c>
      <c r="N1208" s="15"/>
      <c r="O1208" s="15">
        <f ca="1">IF(OR(M1208="",N1208&lt;&gt;""),"",MAX(M1208-TODAY(),0))</f>
        <v>0</v>
      </c>
      <c r="P1208" s="49">
        <f ca="1" t="shared" si="44"/>
        <v>181</v>
      </c>
      <c r="Q1208" s="15" t="str">
        <f>VLOOKUP(B1208,辅助信息!E:M,9,FALSE)</f>
        <v>ZTWM-CDGS-XS-2024-0030-华西集采-简州大道</v>
      </c>
      <c r="R1208" s="15" t="str">
        <f>_xlfn._xlws.FILTER(辅助信息!D:D,辅助信息!E:E=B1208)</f>
        <v>华西简阳西城嘉苑</v>
      </c>
    </row>
    <row r="1209" hidden="1" spans="1:18">
      <c r="A1209" s="15"/>
      <c r="B1209" s="28" t="s">
        <v>69</v>
      </c>
      <c r="C1209" s="58">
        <v>45772</v>
      </c>
      <c r="D1209" s="28" t="str">
        <f>VLOOKUP(B1209,辅助信息!E:K,7,FALSE)</f>
        <v>JWDDCD2025052800131</v>
      </c>
      <c r="E1209" s="28" t="str">
        <f>VLOOKUP(F1209,辅助信息!A:B,2,FALSE)</f>
        <v>螺纹钢</v>
      </c>
      <c r="F1209" s="28" t="s">
        <v>45</v>
      </c>
      <c r="G1209" s="28">
        <v>3</v>
      </c>
      <c r="H1209" s="28">
        <f>_xlfn.XLOOKUP(C1209&amp;F1209&amp;I1209&amp;J1209,'[1]2025年已发货'!$F:$F&amp;'[1]2025年已发货'!$C:$C&amp;'[1]2025年已发货'!$G:$G&amp;'[1]2025年已发货'!$H:$H,'[1]2025年已发货'!$E:$E,"未发货")</f>
        <v>3</v>
      </c>
      <c r="I1209" s="28" t="str">
        <f>VLOOKUP(B1209,辅助信息!E:I,3,FALSE)</f>
        <v>（商投建工达州中医药科技园-4工区-2号楼）达州市通川区达州中医药职业学院犀牛大道北段</v>
      </c>
      <c r="J1209" s="28" t="str">
        <f>VLOOKUP(B1209,辅助信息!E:I,4,FALSE)</f>
        <v>张扬</v>
      </c>
      <c r="K1209" s="28">
        <f>VLOOKUP(J1209,辅助信息!H:I,2,FALSE)</f>
        <v>18381904567</v>
      </c>
      <c r="L1209" s="28" t="str">
        <f>VLOOKUP(B1209,辅助信息!E:J,6,FALSE)</f>
        <v>控制炉批号！多了现场不收！,优先安排达钢,提前联系到场规格及数量</v>
      </c>
      <c r="M1209" s="82">
        <v>45763</v>
      </c>
      <c r="N1209" s="15"/>
      <c r="O1209" s="15">
        <f ca="1" t="shared" ref="O1209:O1225" si="49">IF(OR(M1209="",N1209&lt;&gt;""),"",MAX(M1209-TODAY(),0))</f>
        <v>0</v>
      </c>
      <c r="P1209" s="49">
        <f ca="1" t="shared" ref="P1209:P1225" si="50">IF(M1209="","",IF(N1209&lt;&gt;"",MAX(N1209-M1209,0),IF(TODAY()&gt;M1209,TODAY()-M1209,0)))</f>
        <v>187</v>
      </c>
      <c r="Q1209" s="15" t="str">
        <f>VLOOKUP(B1209,辅助信息!E:M,9,FALSE)</f>
        <v>ZTWM-CDGS-XS-2024-0134-商投建工达州中医药科技成果示范园项目</v>
      </c>
      <c r="R1209" s="15" t="str">
        <f>_xlfn._xlws.FILTER(辅助信息!D:D,辅助信息!E:E=B1209)</f>
        <v>商投建工达州中医药科技园</v>
      </c>
    </row>
    <row r="1210" hidden="1" spans="1:18">
      <c r="A1210" s="15"/>
      <c r="B1210" s="28" t="s">
        <v>69</v>
      </c>
      <c r="C1210" s="58">
        <v>45772</v>
      </c>
      <c r="D1210" s="28" t="str">
        <f>VLOOKUP(B1210,辅助信息!E:K,7,FALSE)</f>
        <v>JWDDCD2025052800131</v>
      </c>
      <c r="E1210" s="28" t="str">
        <f>VLOOKUP(F1210,辅助信息!A:B,2,FALSE)</f>
        <v>螺纹钢</v>
      </c>
      <c r="F1210" s="28" t="s">
        <v>21</v>
      </c>
      <c r="G1210" s="28">
        <v>12</v>
      </c>
      <c r="H1210" s="28">
        <f>_xlfn.XLOOKUP(C1210&amp;F1210&amp;I1210&amp;J1210,'[1]2025年已发货'!$F:$F&amp;'[1]2025年已发货'!$C:$C&amp;'[1]2025年已发货'!$G:$G&amp;'[1]2025年已发货'!$H:$H,'[1]2025年已发货'!$E:$E,"未发货")</f>
        <v>12</v>
      </c>
      <c r="I1210" s="28" t="str">
        <f>VLOOKUP(B1210,辅助信息!E:I,3,FALSE)</f>
        <v>（商投建工达州中医药科技园-4工区-2号楼）达州市通川区达州中医药职业学院犀牛大道北段</v>
      </c>
      <c r="J1210" s="28" t="str">
        <f>VLOOKUP(B1210,辅助信息!E:I,4,FALSE)</f>
        <v>张扬</v>
      </c>
      <c r="K1210" s="28">
        <f>VLOOKUP(J1210,辅助信息!H:I,2,FALSE)</f>
        <v>18381904567</v>
      </c>
      <c r="L1210" s="28" t="str">
        <f>VLOOKUP(B1210,辅助信息!E:J,6,FALSE)</f>
        <v>控制炉批号！多了现场不收！,优先安排达钢,提前联系到场规格及数量</v>
      </c>
      <c r="M1210" s="82">
        <v>45763</v>
      </c>
      <c r="N1210" s="15"/>
      <c r="O1210" s="15">
        <f ca="1" t="shared" si="49"/>
        <v>0</v>
      </c>
      <c r="P1210" s="49">
        <f ca="1" t="shared" si="50"/>
        <v>187</v>
      </c>
      <c r="Q1210" s="15" t="str">
        <f>VLOOKUP(B1210,辅助信息!E:M,9,FALSE)</f>
        <v>ZTWM-CDGS-XS-2024-0134-商投建工达州中医药科技成果示范园项目</v>
      </c>
      <c r="R1210" s="15" t="str">
        <f>_xlfn._xlws.FILTER(辅助信息!D:D,辅助信息!E:E=B1210)</f>
        <v>商投建工达州中医药科技园</v>
      </c>
    </row>
    <row r="1211" hidden="1" spans="1:18">
      <c r="A1211" s="15"/>
      <c r="B1211" s="28" t="s">
        <v>69</v>
      </c>
      <c r="C1211" s="58">
        <v>45772</v>
      </c>
      <c r="D1211" s="28" t="str">
        <f>VLOOKUP(B1211,辅助信息!E:K,7,FALSE)</f>
        <v>JWDDCD2025052800131</v>
      </c>
      <c r="E1211" s="28" t="str">
        <f>VLOOKUP(F1211,辅助信息!A:B,2,FALSE)</f>
        <v>螺纹钢</v>
      </c>
      <c r="F1211" s="28" t="s">
        <v>58</v>
      </c>
      <c r="G1211" s="28">
        <v>9</v>
      </c>
      <c r="H1211" s="28">
        <f>_xlfn.XLOOKUP(C1211&amp;F1211&amp;I1211&amp;J1211,'[1]2025年已发货'!$F:$F&amp;'[1]2025年已发货'!$C:$C&amp;'[1]2025年已发货'!$G:$G&amp;'[1]2025年已发货'!$H:$H,'[1]2025年已发货'!$E:$E,"未发货")</f>
        <v>9</v>
      </c>
      <c r="I1211" s="28" t="str">
        <f>VLOOKUP(B1211,辅助信息!E:I,3,FALSE)</f>
        <v>（商投建工达州中医药科技园-4工区-2号楼）达州市通川区达州中医药职业学院犀牛大道北段</v>
      </c>
      <c r="J1211" s="28" t="str">
        <f>VLOOKUP(B1211,辅助信息!E:I,4,FALSE)</f>
        <v>张扬</v>
      </c>
      <c r="K1211" s="28">
        <f>VLOOKUP(J1211,辅助信息!H:I,2,FALSE)</f>
        <v>18381904567</v>
      </c>
      <c r="L1211" s="28" t="str">
        <f>VLOOKUP(B1211,辅助信息!E:J,6,FALSE)</f>
        <v>控制炉批号！多了现场不收！,优先安排达钢,提前联系到场规格及数量</v>
      </c>
      <c r="M1211" s="82">
        <v>45763</v>
      </c>
      <c r="N1211" s="15"/>
      <c r="O1211" s="15">
        <f ca="1" t="shared" si="49"/>
        <v>0</v>
      </c>
      <c r="P1211" s="49">
        <f ca="1" t="shared" si="50"/>
        <v>187</v>
      </c>
      <c r="Q1211" s="15" t="str">
        <f>VLOOKUP(B1211,辅助信息!E:M,9,FALSE)</f>
        <v>ZTWM-CDGS-XS-2024-0134-商投建工达州中医药科技成果示范园项目</v>
      </c>
      <c r="R1211" s="15" t="str">
        <f>_xlfn._xlws.FILTER(辅助信息!D:D,辅助信息!E:E=B1211)</f>
        <v>商投建工达州中医药科技园</v>
      </c>
    </row>
    <row r="1212" hidden="1" spans="1:18">
      <c r="A1212" s="15"/>
      <c r="B1212" s="28" t="s">
        <v>69</v>
      </c>
      <c r="C1212" s="58">
        <v>45772</v>
      </c>
      <c r="D1212" s="28" t="str">
        <f>VLOOKUP(B1212,辅助信息!E:K,7,FALSE)</f>
        <v>JWDDCD2025052800131</v>
      </c>
      <c r="E1212" s="28" t="str">
        <f>VLOOKUP(F1212,辅助信息!A:B,2,FALSE)</f>
        <v>螺纹钢</v>
      </c>
      <c r="F1212" s="28" t="s">
        <v>46</v>
      </c>
      <c r="G1212" s="28">
        <v>9</v>
      </c>
      <c r="H1212" s="28">
        <f>_xlfn.XLOOKUP(C1212&amp;F1212&amp;I1212&amp;J1212,'[1]2025年已发货'!$F:$F&amp;'[1]2025年已发货'!$C:$C&amp;'[1]2025年已发货'!$G:$G&amp;'[1]2025年已发货'!$H:$H,'[1]2025年已发货'!$E:$E,"未发货")</f>
        <v>9</v>
      </c>
      <c r="I1212" s="28" t="str">
        <f>VLOOKUP(B1212,辅助信息!E:I,3,FALSE)</f>
        <v>（商投建工达州中医药科技园-4工区-2号楼）达州市通川区达州中医药职业学院犀牛大道北段</v>
      </c>
      <c r="J1212" s="28" t="str">
        <f>VLOOKUP(B1212,辅助信息!E:I,4,FALSE)</f>
        <v>张扬</v>
      </c>
      <c r="K1212" s="28">
        <f>VLOOKUP(J1212,辅助信息!H:I,2,FALSE)</f>
        <v>18381904567</v>
      </c>
      <c r="L1212" s="28" t="str">
        <f>VLOOKUP(B1212,辅助信息!E:J,6,FALSE)</f>
        <v>控制炉批号！多了现场不收！,优先安排达钢,提前联系到场规格及数量</v>
      </c>
      <c r="M1212" s="82">
        <v>45763</v>
      </c>
      <c r="N1212" s="15"/>
      <c r="O1212" s="15">
        <f ca="1" t="shared" si="49"/>
        <v>0</v>
      </c>
      <c r="P1212" s="49">
        <f ca="1" t="shared" si="50"/>
        <v>187</v>
      </c>
      <c r="Q1212" s="15" t="str">
        <f>VLOOKUP(B1212,辅助信息!E:M,9,FALSE)</f>
        <v>ZTWM-CDGS-XS-2024-0134-商投建工达州中医药科技成果示范园项目</v>
      </c>
      <c r="R1212" s="15" t="str">
        <f>_xlfn._xlws.FILTER(辅助信息!D:D,辅助信息!E:E=B1212)</f>
        <v>商投建工达州中医药科技园</v>
      </c>
    </row>
    <row r="1213" hidden="1" spans="1:18">
      <c r="A1213" s="15"/>
      <c r="B1213" s="28" t="s">
        <v>56</v>
      </c>
      <c r="C1213" s="58">
        <v>45772</v>
      </c>
      <c r="D1213" s="28" t="str">
        <f>VLOOKUP(B1213,辅助信息!E:K,7,FALSE)</f>
        <v>JWDDCD2025052800131</v>
      </c>
      <c r="E1213" s="28" t="str">
        <f>VLOOKUP(F1213,辅助信息!A:B,2,FALSE)</f>
        <v>螺纹钢</v>
      </c>
      <c r="F1213" s="28" t="s">
        <v>46</v>
      </c>
      <c r="G1213" s="28">
        <v>21</v>
      </c>
      <c r="H1213" s="28">
        <f>_xlfn.XLOOKUP(C1213&amp;F1213&amp;I1213&amp;J1213,'[1]2025年已发货'!$F:$F&amp;'[1]2025年已发货'!$C:$C&amp;'[1]2025年已发货'!$G:$G&amp;'[1]2025年已发货'!$H:$H,'[1]2025年已发货'!$E:$E,"未发货")</f>
        <v>21</v>
      </c>
      <c r="I1213" s="28" t="str">
        <f>VLOOKUP(B1213,辅助信息!E:I,3,FALSE)</f>
        <v>（商投建工达州中医药科技园-4工区-7号楼）达州市通川区达州中医药职业学院犀牛大道北段</v>
      </c>
      <c r="J1213" s="28" t="str">
        <f>VLOOKUP(B1213,辅助信息!E:I,4,FALSE)</f>
        <v>张扬</v>
      </c>
      <c r="K1213" s="28">
        <f>VLOOKUP(J1213,辅助信息!H:I,2,FALSE)</f>
        <v>18381904567</v>
      </c>
      <c r="L1213" s="28" t="str">
        <f>VLOOKUP(B1213,辅助信息!E:J,6,FALSE)</f>
        <v>控制炉批号！多了现场不收！,优先安排达钢,提前联系到场规格及数量</v>
      </c>
      <c r="M1213" s="82">
        <v>45768</v>
      </c>
      <c r="N1213" s="15"/>
      <c r="O1213" s="15">
        <f ca="1" t="shared" si="49"/>
        <v>0</v>
      </c>
      <c r="P1213" s="49">
        <f ca="1" t="shared" si="50"/>
        <v>182</v>
      </c>
      <c r="Q1213" s="15" t="str">
        <f>VLOOKUP(B1213,辅助信息!E:M,9,FALSE)</f>
        <v>ZTWM-CDGS-XS-2024-0134-商投建工达州中医药科技成果示范园项目</v>
      </c>
      <c r="R1213" s="15" t="str">
        <f>_xlfn._xlws.FILTER(辅助信息!D:D,辅助信息!E:E=B1213)</f>
        <v>商投建工达州中医药科技园</v>
      </c>
    </row>
    <row r="1214" hidden="1" spans="1:18">
      <c r="A1214" s="15"/>
      <c r="B1214" s="28" t="s">
        <v>56</v>
      </c>
      <c r="C1214" s="58">
        <v>45772</v>
      </c>
      <c r="D1214" s="28" t="str">
        <f>VLOOKUP(B1214,辅助信息!E:K,7,FALSE)</f>
        <v>JWDDCD2025052800131</v>
      </c>
      <c r="E1214" s="28" t="str">
        <f>VLOOKUP(F1214,辅助信息!A:B,2,FALSE)</f>
        <v>螺纹钢</v>
      </c>
      <c r="F1214" s="28" t="s">
        <v>22</v>
      </c>
      <c r="G1214" s="28">
        <v>30</v>
      </c>
      <c r="H1214" s="28">
        <f>_xlfn.XLOOKUP(C1214&amp;F1214&amp;I1214&amp;J1214,'[1]2025年已发货'!$F:$F&amp;'[1]2025年已发货'!$C:$C&amp;'[1]2025年已发货'!$G:$G&amp;'[1]2025年已发货'!$H:$H,'[1]2025年已发货'!$E:$E,"未发货")</f>
        <v>30</v>
      </c>
      <c r="I1214" s="28" t="str">
        <f>VLOOKUP(B1214,辅助信息!E:I,3,FALSE)</f>
        <v>（商投建工达州中医药科技园-4工区-7号楼）达州市通川区达州中医药职业学院犀牛大道北段</v>
      </c>
      <c r="J1214" s="28" t="str">
        <f>VLOOKUP(B1214,辅助信息!E:I,4,FALSE)</f>
        <v>张扬</v>
      </c>
      <c r="K1214" s="28">
        <f>VLOOKUP(J1214,辅助信息!H:I,2,FALSE)</f>
        <v>18381904567</v>
      </c>
      <c r="L1214" s="28" t="str">
        <f>VLOOKUP(B1214,辅助信息!E:J,6,FALSE)</f>
        <v>控制炉批号！多了现场不收！,优先安排达钢,提前联系到场规格及数量</v>
      </c>
      <c r="M1214" s="82">
        <v>45768</v>
      </c>
      <c r="N1214" s="15"/>
      <c r="O1214" s="15">
        <f ca="1" t="shared" si="49"/>
        <v>0</v>
      </c>
      <c r="P1214" s="49">
        <f ca="1" t="shared" si="50"/>
        <v>182</v>
      </c>
      <c r="Q1214" s="15" t="str">
        <f>VLOOKUP(B1214,辅助信息!E:M,9,FALSE)</f>
        <v>ZTWM-CDGS-XS-2024-0134-商投建工达州中医药科技成果示范园项目</v>
      </c>
      <c r="R1214" s="15" t="str">
        <f>_xlfn._xlws.FILTER(辅助信息!D:D,辅助信息!E:E=B1214)</f>
        <v>商投建工达州中医药科技园</v>
      </c>
    </row>
    <row r="1215" hidden="1" spans="1:18">
      <c r="A1215" s="49"/>
      <c r="B1215" s="28" t="s">
        <v>68</v>
      </c>
      <c r="C1215" s="58">
        <v>45772</v>
      </c>
      <c r="D1215" s="28" t="str">
        <f>VLOOKUP(B1215,辅助信息!E:K,7,FALSE)</f>
        <v>JWDDCD2025052800131</v>
      </c>
      <c r="E1215" s="28" t="str">
        <f>VLOOKUP(F1215,辅助信息!A:B,2,FALSE)</f>
        <v>高线</v>
      </c>
      <c r="F1215" s="28" t="s">
        <v>51</v>
      </c>
      <c r="G1215" s="24">
        <v>3</v>
      </c>
      <c r="H1215" s="24">
        <f>_xlfn.XLOOKUP(C1215&amp;F1215&amp;I1215&amp;J1215,'[1]2025年已发货'!$F:$F&amp;'[1]2025年已发货'!$C:$C&amp;'[1]2025年已发货'!$G:$G&amp;'[1]2025年已发货'!$H:$H,'[1]2025年已发货'!$E:$E,"未发货")</f>
        <v>3</v>
      </c>
      <c r="I1215" s="28" t="str">
        <f>VLOOKUP(B1215,辅助信息!E:I,3,FALSE)</f>
        <v>（商投建工达州中医药科技园-2工区-景观桥）达州市通川区达州中医药职业学院犀牛大道北段</v>
      </c>
      <c r="J1215" s="28" t="str">
        <f>VLOOKUP(B1215,辅助信息!E:I,4,FALSE)</f>
        <v>李波</v>
      </c>
      <c r="K1215" s="28">
        <f>VLOOKUP(J1215,辅助信息!H:I,2,FALSE)</f>
        <v>18381899787</v>
      </c>
      <c r="L1215" s="28" t="str">
        <f>VLOOKUP(B1215,辅助信息!E:J,6,FALSE)</f>
        <v>控制炉批号！多了现场不收！,优先安排达钢,提前联系到场规格及数量</v>
      </c>
      <c r="M1215" s="79">
        <v>45772</v>
      </c>
      <c r="O1215" s="49">
        <f ca="1" t="shared" si="49"/>
        <v>0</v>
      </c>
      <c r="P1215" s="49">
        <f ca="1" t="shared" si="50"/>
        <v>178</v>
      </c>
      <c r="Q1215" s="15" t="str">
        <f>VLOOKUP(B1215,辅助信息!E:M,9,FALSE)</f>
        <v>ZTWM-CDGS-XS-2024-0134-商投建工达州中医药科技成果示范园项目</v>
      </c>
      <c r="R1215" s="15" t="str">
        <f>_xlfn._xlws.FILTER(辅助信息!D:D,辅助信息!E:E=B1215)</f>
        <v>商投建工达州中医药科技园</v>
      </c>
    </row>
    <row r="1216" hidden="1" spans="1:18">
      <c r="A1216" s="49"/>
      <c r="B1216" s="28" t="s">
        <v>68</v>
      </c>
      <c r="C1216" s="58">
        <v>45772</v>
      </c>
      <c r="D1216" s="28" t="str">
        <f>VLOOKUP(B1216,辅助信息!E:K,7,FALSE)</f>
        <v>JWDDCD2025052800131</v>
      </c>
      <c r="E1216" s="28" t="str">
        <f>VLOOKUP(F1216,辅助信息!A:B,2,FALSE)</f>
        <v>盘螺</v>
      </c>
      <c r="F1216" s="28" t="s">
        <v>41</v>
      </c>
      <c r="G1216" s="24">
        <v>3</v>
      </c>
      <c r="H1216" s="24">
        <f>_xlfn.XLOOKUP(C1216&amp;F1216&amp;I1216&amp;J1216,'[1]2025年已发货'!$F:$F&amp;'[1]2025年已发货'!$C:$C&amp;'[1]2025年已发货'!$G:$G&amp;'[1]2025年已发货'!$H:$H,'[1]2025年已发货'!$E:$E,"未发货")</f>
        <v>3</v>
      </c>
      <c r="I1216" s="28" t="str">
        <f>VLOOKUP(B1216,辅助信息!E:I,3,FALSE)</f>
        <v>（商投建工达州中医药科技园-2工区-景观桥）达州市通川区达州中医药职业学院犀牛大道北段</v>
      </c>
      <c r="J1216" s="28" t="str">
        <f>VLOOKUP(B1216,辅助信息!E:I,4,FALSE)</f>
        <v>李波</v>
      </c>
      <c r="K1216" s="28">
        <f>VLOOKUP(J1216,辅助信息!H:I,2,FALSE)</f>
        <v>18381899787</v>
      </c>
      <c r="L1216" s="28" t="str">
        <f>VLOOKUP(B1216,辅助信息!E:J,6,FALSE)</f>
        <v>控制炉批号！多了现场不收！,优先安排达钢,提前联系到场规格及数量</v>
      </c>
      <c r="M1216" s="79">
        <v>45772</v>
      </c>
      <c r="O1216" s="49">
        <f ca="1" t="shared" si="49"/>
        <v>0</v>
      </c>
      <c r="P1216" s="49">
        <f ca="1" t="shared" si="50"/>
        <v>178</v>
      </c>
      <c r="Q1216" s="15" t="str">
        <f>VLOOKUP(B1216,辅助信息!E:M,9,FALSE)</f>
        <v>ZTWM-CDGS-XS-2024-0134-商投建工达州中医药科技成果示范园项目</v>
      </c>
      <c r="R1216" s="15" t="str">
        <f>_xlfn._xlws.FILTER(辅助信息!D:D,辅助信息!E:E=B1216)</f>
        <v>商投建工达州中医药科技园</v>
      </c>
    </row>
    <row r="1217" hidden="1" spans="1:18">
      <c r="A1217" s="49"/>
      <c r="B1217" s="28" t="s">
        <v>68</v>
      </c>
      <c r="C1217" s="58">
        <v>45772</v>
      </c>
      <c r="D1217" s="28" t="str">
        <f>VLOOKUP(B1217,辅助信息!E:K,7,FALSE)</f>
        <v>JWDDCD2025052800131</v>
      </c>
      <c r="E1217" s="28" t="str">
        <f>VLOOKUP(F1217,辅助信息!A:B,2,FALSE)</f>
        <v>螺纹钢</v>
      </c>
      <c r="F1217" s="28" t="s">
        <v>32</v>
      </c>
      <c r="G1217" s="24">
        <v>17</v>
      </c>
      <c r="H1217" s="24">
        <f>_xlfn.XLOOKUP(C1217&amp;F1217&amp;I1217&amp;J1217,'[1]2025年已发货'!$F:$F&amp;'[1]2025年已发货'!$C:$C&amp;'[1]2025年已发货'!$G:$G&amp;'[1]2025年已发货'!$H:$H,'[1]2025年已发货'!$E:$E,"未发货")</f>
        <v>17</v>
      </c>
      <c r="I1217" s="28" t="str">
        <f>VLOOKUP(B1217,辅助信息!E:I,3,FALSE)</f>
        <v>（商投建工达州中医药科技园-2工区-景观桥）达州市通川区达州中医药职业学院犀牛大道北段</v>
      </c>
      <c r="J1217" s="28" t="str">
        <f>VLOOKUP(B1217,辅助信息!E:I,4,FALSE)</f>
        <v>李波</v>
      </c>
      <c r="K1217" s="28">
        <f>VLOOKUP(J1217,辅助信息!H:I,2,FALSE)</f>
        <v>18381899787</v>
      </c>
      <c r="L1217" s="28" t="str">
        <f>VLOOKUP(B1217,辅助信息!E:J,6,FALSE)</f>
        <v>控制炉批号！多了现场不收！,优先安排达钢,提前联系到场规格及数量</v>
      </c>
      <c r="M1217" s="79">
        <v>45772</v>
      </c>
      <c r="O1217" s="49">
        <f ca="1" t="shared" si="49"/>
        <v>0</v>
      </c>
      <c r="P1217" s="49">
        <f ca="1" t="shared" si="50"/>
        <v>178</v>
      </c>
      <c r="Q1217" s="15" t="str">
        <f>VLOOKUP(B1217,辅助信息!E:M,9,FALSE)</f>
        <v>ZTWM-CDGS-XS-2024-0134-商投建工达州中医药科技成果示范园项目</v>
      </c>
      <c r="R1217" s="15" t="str">
        <f>_xlfn._xlws.FILTER(辅助信息!D:D,辅助信息!E:E=B1217)</f>
        <v>商投建工达州中医药科技园</v>
      </c>
    </row>
    <row r="1218" hidden="1" spans="1:18">
      <c r="A1218" s="49"/>
      <c r="B1218" s="28" t="s">
        <v>68</v>
      </c>
      <c r="C1218" s="58">
        <v>45772</v>
      </c>
      <c r="D1218" s="28" t="str">
        <f>VLOOKUP(B1218,辅助信息!E:K,7,FALSE)</f>
        <v>JWDDCD2025052800131</v>
      </c>
      <c r="E1218" s="28" t="str">
        <f>VLOOKUP(F1218,辅助信息!A:B,2,FALSE)</f>
        <v>螺纹钢</v>
      </c>
      <c r="F1218" s="28" t="s">
        <v>18</v>
      </c>
      <c r="G1218" s="24">
        <v>12</v>
      </c>
      <c r="H1218" s="24">
        <f>_xlfn.XLOOKUP(C1218&amp;F1218&amp;I1218&amp;J1218,'[1]2025年已发货'!$F:$F&amp;'[1]2025年已发货'!$C:$C&amp;'[1]2025年已发货'!$G:$G&amp;'[1]2025年已发货'!$H:$H,'[1]2025年已发货'!$E:$E,"未发货")</f>
        <v>12</v>
      </c>
      <c r="I1218" s="28" t="str">
        <f>VLOOKUP(B1218,辅助信息!E:I,3,FALSE)</f>
        <v>（商投建工达州中医药科技园-2工区-景观桥）达州市通川区达州中医药职业学院犀牛大道北段</v>
      </c>
      <c r="J1218" s="28" t="str">
        <f>VLOOKUP(B1218,辅助信息!E:I,4,FALSE)</f>
        <v>李波</v>
      </c>
      <c r="K1218" s="28">
        <f>VLOOKUP(J1218,辅助信息!H:I,2,FALSE)</f>
        <v>18381899787</v>
      </c>
      <c r="L1218" s="28" t="str">
        <f>VLOOKUP(B1218,辅助信息!E:J,6,FALSE)</f>
        <v>控制炉批号！多了现场不收！,优先安排达钢,提前联系到场规格及数量</v>
      </c>
      <c r="M1218" s="79">
        <v>45772</v>
      </c>
      <c r="O1218" s="49">
        <f ca="1" t="shared" si="49"/>
        <v>0</v>
      </c>
      <c r="P1218" s="49">
        <f ca="1" t="shared" si="50"/>
        <v>178</v>
      </c>
      <c r="Q1218" s="15" t="str">
        <f>VLOOKUP(B1218,辅助信息!E:M,9,FALSE)</f>
        <v>ZTWM-CDGS-XS-2024-0134-商投建工达州中医药科技成果示范园项目</v>
      </c>
      <c r="R1218" s="15" t="str">
        <f>_xlfn._xlws.FILTER(辅助信息!D:D,辅助信息!E:E=B1218)</f>
        <v>商投建工达州中医药科技园</v>
      </c>
    </row>
    <row r="1219" hidden="1" spans="1:18">
      <c r="A1219" s="49"/>
      <c r="B1219" s="28" t="s">
        <v>68</v>
      </c>
      <c r="C1219" s="58">
        <v>45774</v>
      </c>
      <c r="D1219" s="28" t="str">
        <f>VLOOKUP(B1219,辅助信息!E:K,7,FALSE)</f>
        <v>JWDDCD2025052800131</v>
      </c>
      <c r="E1219" s="28" t="str">
        <f>VLOOKUP(F1219,辅助信息!A:B,2,FALSE)</f>
        <v>螺纹钢</v>
      </c>
      <c r="F1219" s="28" t="s">
        <v>52</v>
      </c>
      <c r="G1219" s="24">
        <v>15</v>
      </c>
      <c r="H1219" s="24" t="str">
        <f>_xlfn.XLOOKUP(C1219&amp;F1219&amp;I1219&amp;J1219,'[1]2025年已发货'!$F:$F&amp;'[1]2025年已发货'!$C:$C&amp;'[1]2025年已发货'!$G:$G&amp;'[1]2025年已发货'!$H:$H,'[1]2025年已发货'!$E:$E,"未发货")</f>
        <v>未发货</v>
      </c>
      <c r="I1219" s="28" t="str">
        <f>VLOOKUP(B1219,辅助信息!E:I,3,FALSE)</f>
        <v>（商投建工达州中医药科技园-2工区-景观桥）达州市通川区达州中医药职业学院犀牛大道北段</v>
      </c>
      <c r="J1219" s="28" t="str">
        <f>VLOOKUP(B1219,辅助信息!E:I,4,FALSE)</f>
        <v>李波</v>
      </c>
      <c r="K1219" s="28">
        <f>VLOOKUP(J1219,辅助信息!H:I,2,FALSE)</f>
        <v>18381899787</v>
      </c>
      <c r="L1219" s="28" t="str">
        <f>VLOOKUP(B1219,辅助信息!E:J,6,FALSE)</f>
        <v>控制炉批号！多了现场不收！,优先安排达钢,提前联系到场规格及数量</v>
      </c>
      <c r="M1219" s="79">
        <v>45772</v>
      </c>
      <c r="O1219" s="49">
        <f ca="1" t="shared" si="49"/>
        <v>0</v>
      </c>
      <c r="P1219" s="49">
        <f ca="1" t="shared" si="50"/>
        <v>178</v>
      </c>
      <c r="Q1219" s="15" t="str">
        <f>VLOOKUP(B1219,辅助信息!E:M,9,FALSE)</f>
        <v>ZTWM-CDGS-XS-2024-0134-商投建工达州中医药科技成果示范园项目</v>
      </c>
      <c r="R1219" s="15" t="str">
        <f>_xlfn._xlws.FILTER(辅助信息!D:D,辅助信息!E:E=B1219)</f>
        <v>商投建工达州中医药科技园</v>
      </c>
    </row>
    <row r="1220" hidden="1" spans="1:18">
      <c r="A1220" s="49"/>
      <c r="B1220" s="28" t="s">
        <v>136</v>
      </c>
      <c r="C1220" s="58">
        <v>45774</v>
      </c>
      <c r="D1220" s="28" t="str">
        <f>VLOOKUP(B1220,辅助信息!E:K,7,FALSE)</f>
        <v>JWDDCD2025050800080</v>
      </c>
      <c r="E1220" s="28" t="str">
        <f>VLOOKUP(F1220,辅助信息!A:B,2,FALSE)</f>
        <v>螺纹钢</v>
      </c>
      <c r="F1220" s="28" t="s">
        <v>90</v>
      </c>
      <c r="G1220" s="24">
        <v>70</v>
      </c>
      <c r="H1220" s="24" t="str">
        <f>_xlfn.XLOOKUP(C1220&amp;F1220&amp;I1220&amp;J1220,'[1]2025年已发货'!$F:$F&amp;'[1]2025年已发货'!$C:$C&amp;'[1]2025年已发货'!$G:$G&amp;'[1]2025年已发货'!$H:$H,'[1]2025年已发货'!$E:$E,"未发货")</f>
        <v>未发货</v>
      </c>
      <c r="I1220" s="28" t="str">
        <f>VLOOKUP(B1220,辅助信息!E:I,3,FALSE)</f>
        <v>(宜宾兴港三江新区长江工业园建设项目-M2-00-04桩)宜宾市翠屏区宜宾汽车零部件配套产业基地(纬五路南)</v>
      </c>
      <c r="J1220" s="28" t="str">
        <f>VLOOKUP(B1220,辅助信息!E:I,4,FALSE)</f>
        <v>李国享</v>
      </c>
      <c r="K1220" s="28">
        <f>VLOOKUP(J1220,辅助信息!H:I,2,FALSE)</f>
        <v>17713876279</v>
      </c>
      <c r="L1220" s="28" t="str">
        <f>VLOOKUP(B1220,辅助信息!E:J,6,FALSE)</f>
        <v>装货前联系收货人核实到场规格，货物最下面用方木垫下方便卸货</v>
      </c>
      <c r="M1220" s="79">
        <v>45773</v>
      </c>
      <c r="O1220" s="49">
        <f ca="1" t="shared" si="49"/>
        <v>0</v>
      </c>
      <c r="P1220" s="49">
        <f ca="1" t="shared" si="50"/>
        <v>177</v>
      </c>
      <c r="Q1220" s="15" t="str">
        <f>VLOOKUP(B1220,辅助信息!E:M,9,FALSE)</f>
        <v>ZTWM-CDGS-XS-2025-0059-宜宾兴港建材-宜宾冷链项目</v>
      </c>
      <c r="R1220" s="15" t="str">
        <f>_xlfn._xlws.FILTER(辅助信息!D:D,辅助信息!E:E=B1220)</f>
        <v>宜宾兴港三江新区长江工业园建设项目</v>
      </c>
    </row>
    <row r="1221" hidden="1" spans="1:18">
      <c r="A1221" s="49"/>
      <c r="B1221" s="28" t="s">
        <v>139</v>
      </c>
      <c r="C1221" s="58">
        <v>45774</v>
      </c>
      <c r="D1221" s="28" t="str">
        <f>VLOOKUP(B1221,辅助信息!E:K,7,FALSE)</f>
        <v>JWDDCD2025050800080</v>
      </c>
      <c r="E1221" s="28" t="str">
        <f>VLOOKUP(F1221,辅助信息!A:B,2,FALSE)</f>
        <v>盘螺</v>
      </c>
      <c r="F1221" s="28" t="s">
        <v>41</v>
      </c>
      <c r="G1221" s="24">
        <v>25</v>
      </c>
      <c r="H1221" s="24" t="str">
        <f>_xlfn.XLOOKUP(C1221&amp;F1221&amp;I1221&amp;J1221,'[1]2025年已发货'!$F:$F&amp;'[1]2025年已发货'!$C:$C&amp;'[1]2025年已发货'!$G:$G&amp;'[1]2025年已发货'!$H:$H,'[1]2025年已发货'!$E:$E,"未发货")</f>
        <v>未发货</v>
      </c>
      <c r="I1221" s="28" t="str">
        <f>VLOOKUP(B1221,辅助信息!E:I,3,FALSE)</f>
        <v>(宜宾兴港三江新区长江工业园建设项目-M2-7#厂房)宜宾市翠屏区宜宾汽车零部件配套产业基地(纬五路南)</v>
      </c>
      <c r="J1221" s="28" t="str">
        <f>VLOOKUP(B1221,辅助信息!E:I,4,FALSE)</f>
        <v>李国享</v>
      </c>
      <c r="K1221" s="28">
        <f>VLOOKUP(J1221,辅助信息!H:I,2,FALSE)</f>
        <v>17713876279</v>
      </c>
      <c r="L1221" s="28" t="str">
        <f>VLOOKUP(B1221,辅助信息!E:J,6,FALSE)</f>
        <v>装货前联系收货人核实到场规格，货物最下面用方木垫下方便卸货</v>
      </c>
      <c r="M1221" s="79">
        <v>45773</v>
      </c>
      <c r="O1221" s="49">
        <f ca="1" t="shared" si="49"/>
        <v>0</v>
      </c>
      <c r="P1221" s="49">
        <f ca="1" t="shared" si="50"/>
        <v>177</v>
      </c>
      <c r="Q1221" s="15" t="str">
        <f>VLOOKUP(B1221,辅助信息!E:M,9,FALSE)</f>
        <v>ZTWM-CDGS-XS-2025-0059-宜宾兴港建材-宜宾冷链项目</v>
      </c>
      <c r="R1221" s="15" t="str">
        <f>_xlfn._xlws.FILTER(辅助信息!D:D,辅助信息!E:E=B1221)</f>
        <v>宜宾兴港三江新区长江工业园建设项目</v>
      </c>
    </row>
    <row r="1222" hidden="1" spans="1:18">
      <c r="A1222" s="49"/>
      <c r="B1222" s="28" t="s">
        <v>139</v>
      </c>
      <c r="C1222" s="58">
        <v>45774</v>
      </c>
      <c r="D1222" s="28" t="str">
        <f>VLOOKUP(B1222,辅助信息!E:K,7,FALSE)</f>
        <v>JWDDCD2025050800080</v>
      </c>
      <c r="E1222" s="28" t="str">
        <f>VLOOKUP(F1222,辅助信息!A:B,2,FALSE)</f>
        <v>螺纹钢</v>
      </c>
      <c r="F1222" s="28" t="s">
        <v>133</v>
      </c>
      <c r="G1222" s="24">
        <v>30</v>
      </c>
      <c r="H1222" s="24" t="str">
        <f>_xlfn.XLOOKUP(C1222&amp;F1222&amp;I1222&amp;J1222,'[1]2025年已发货'!$F:$F&amp;'[1]2025年已发货'!$C:$C&amp;'[1]2025年已发货'!$G:$G&amp;'[1]2025年已发货'!$H:$H,'[1]2025年已发货'!$E:$E,"未发货")</f>
        <v>未发货</v>
      </c>
      <c r="I1222" s="28" t="str">
        <f>VLOOKUP(B1222,辅助信息!E:I,3,FALSE)</f>
        <v>(宜宾兴港三江新区长江工业园建设项目-M2-7#厂房)宜宾市翠屏区宜宾汽车零部件配套产业基地(纬五路南)</v>
      </c>
      <c r="J1222" s="28" t="str">
        <f>VLOOKUP(B1222,辅助信息!E:I,4,FALSE)</f>
        <v>李国享</v>
      </c>
      <c r="K1222" s="28">
        <f>VLOOKUP(J1222,辅助信息!H:I,2,FALSE)</f>
        <v>17713876279</v>
      </c>
      <c r="L1222" s="28" t="str">
        <f>VLOOKUP(B1222,辅助信息!E:J,6,FALSE)</f>
        <v>装货前联系收货人核实到场规格，货物最下面用方木垫下方便卸货</v>
      </c>
      <c r="M1222" s="79">
        <v>45773</v>
      </c>
      <c r="O1222" s="49">
        <f ca="1" t="shared" si="49"/>
        <v>0</v>
      </c>
      <c r="P1222" s="49">
        <f ca="1" t="shared" si="50"/>
        <v>177</v>
      </c>
      <c r="Q1222" s="15" t="str">
        <f>VLOOKUP(B1222,辅助信息!E:M,9,FALSE)</f>
        <v>ZTWM-CDGS-XS-2025-0059-宜宾兴港建材-宜宾冷链项目</v>
      </c>
      <c r="R1222" s="15" t="str">
        <f>_xlfn._xlws.FILTER(辅助信息!D:D,辅助信息!E:E=B1222)</f>
        <v>宜宾兴港三江新区长江工业园建设项目</v>
      </c>
    </row>
    <row r="1223" hidden="1" spans="1:18">
      <c r="A1223" s="49"/>
      <c r="B1223" s="28" t="s">
        <v>132</v>
      </c>
      <c r="C1223" s="58">
        <v>45772</v>
      </c>
      <c r="D1223" s="28" t="str">
        <f>VLOOKUP(B1223,辅助信息!E:K,7,FALSE)</f>
        <v>JWDDCD2025050800080</v>
      </c>
      <c r="E1223" s="28" t="e">
        <f>VLOOKUP(F1223,辅助信息!A:B,2,FALSE)</f>
        <v>#N/A</v>
      </c>
      <c r="F1223" s="28" t="s">
        <v>143</v>
      </c>
      <c r="G1223" s="24">
        <v>12</v>
      </c>
      <c r="H1223" s="24">
        <f>_xlfn.XLOOKUP(C1223&amp;F1223&amp;I1223&amp;J1223,'[1]2025年已发货'!$F:$F&amp;'[1]2025年已发货'!$C:$C&amp;'[1]2025年已发货'!$G:$G&amp;'[1]2025年已发货'!$H:$H,'[1]2025年已发货'!$E:$E,"未发货")</f>
        <v>12</v>
      </c>
      <c r="I1223" s="28" t="str">
        <f>VLOOKUP(B1223,辅助信息!E:I,3,FALSE)</f>
        <v>(宜宾兴港三江新区长江工业园建设项目-9#厂房)宜宾市翠屏区宜宾汽车零部件配套产业基地(纬五路南)</v>
      </c>
      <c r="J1223" s="28" t="str">
        <f>VLOOKUP(B1223,辅助信息!E:I,4,FALSE)</f>
        <v>严石林</v>
      </c>
      <c r="K1223" s="28">
        <f>VLOOKUP(J1223,辅助信息!H:I,2,FALSE)</f>
        <v>15924731822</v>
      </c>
      <c r="L1223" s="28" t="str">
        <f>VLOOKUP(B1223,辅助信息!E:J,6,FALSE)</f>
        <v>装货前联系收货人核实到场规格，货物最下面用方木垫下方便卸货</v>
      </c>
      <c r="M1223" s="79">
        <v>45773</v>
      </c>
      <c r="O1223" s="49">
        <f ca="1" t="shared" si="49"/>
        <v>0</v>
      </c>
      <c r="P1223" s="49">
        <f ca="1" t="shared" si="50"/>
        <v>177</v>
      </c>
      <c r="Q1223" s="15" t="str">
        <f>VLOOKUP(B1223,辅助信息!E:M,9,FALSE)</f>
        <v>ZTWM-CDGS-XS-2025-0059-宜宾兴港建材-宜宾冷链项目</v>
      </c>
      <c r="R1223" s="15" t="str">
        <f>_xlfn._xlws.FILTER(辅助信息!D:D,辅助信息!E:E=B1223)</f>
        <v>宜宾兴港三江新区长江工业园建设项目</v>
      </c>
    </row>
    <row r="1224" hidden="1" spans="1:18">
      <c r="A1224" s="49"/>
      <c r="B1224" s="28" t="s">
        <v>132</v>
      </c>
      <c r="C1224" s="58">
        <v>45772</v>
      </c>
      <c r="D1224" s="28" t="str">
        <f>VLOOKUP(B1224,辅助信息!E:K,7,FALSE)</f>
        <v>JWDDCD2025050800080</v>
      </c>
      <c r="E1224" s="28" t="str">
        <f>VLOOKUP(F1224,辅助信息!A:B,2,FALSE)</f>
        <v>螺纹钢</v>
      </c>
      <c r="F1224" s="28" t="s">
        <v>141</v>
      </c>
      <c r="G1224" s="24">
        <v>75</v>
      </c>
      <c r="H1224" s="24">
        <f>_xlfn.XLOOKUP(C1224&amp;F1224&amp;I1224&amp;J1224,'[1]2025年已发货'!$F:$F&amp;'[1]2025年已发货'!$C:$C&amp;'[1]2025年已发货'!$G:$G&amp;'[1]2025年已发货'!$H:$H,'[1]2025年已发货'!$E:$E,"未发货")</f>
        <v>75</v>
      </c>
      <c r="I1224" s="28" t="str">
        <f>VLOOKUP(B1224,辅助信息!E:I,3,FALSE)</f>
        <v>(宜宾兴港三江新区长江工业园建设项目-9#厂房)宜宾市翠屏区宜宾汽车零部件配套产业基地(纬五路南)</v>
      </c>
      <c r="J1224" s="28" t="str">
        <f>VLOOKUP(B1224,辅助信息!E:I,4,FALSE)</f>
        <v>严石林</v>
      </c>
      <c r="K1224" s="28">
        <f>VLOOKUP(J1224,辅助信息!H:I,2,FALSE)</f>
        <v>15924731822</v>
      </c>
      <c r="L1224" s="28" t="str">
        <f>VLOOKUP(B1224,辅助信息!E:J,6,FALSE)</f>
        <v>装货前联系收货人核实到场规格，货物最下面用方木垫下方便卸货</v>
      </c>
      <c r="M1224" s="79">
        <v>45773</v>
      </c>
      <c r="O1224" s="49">
        <f ca="1" t="shared" si="49"/>
        <v>0</v>
      </c>
      <c r="P1224" s="49">
        <f ca="1" t="shared" si="50"/>
        <v>177</v>
      </c>
      <c r="Q1224" s="15" t="str">
        <f>VLOOKUP(B1224,辅助信息!E:M,9,FALSE)</f>
        <v>ZTWM-CDGS-XS-2025-0059-宜宾兴港建材-宜宾冷链项目</v>
      </c>
      <c r="R1224" s="15" t="str">
        <f>_xlfn._xlws.FILTER(辅助信息!D:D,辅助信息!E:E=B1224)</f>
        <v>宜宾兴港三江新区长江工业园建设项目</v>
      </c>
    </row>
    <row r="1225" hidden="1" spans="1:18">
      <c r="A1225" s="49"/>
      <c r="B1225" s="28" t="s">
        <v>132</v>
      </c>
      <c r="C1225" s="58">
        <v>45772</v>
      </c>
      <c r="D1225" s="28" t="str">
        <f>VLOOKUP(B1225,辅助信息!E:K,7,FALSE)</f>
        <v>JWDDCD2025050800080</v>
      </c>
      <c r="E1225" s="28" t="str">
        <f>VLOOKUP(F1225,辅助信息!A:B,2,FALSE)</f>
        <v>螺纹钢</v>
      </c>
      <c r="F1225" s="28" t="s">
        <v>142</v>
      </c>
      <c r="G1225" s="24">
        <v>18</v>
      </c>
      <c r="H1225" s="24">
        <f>_xlfn.XLOOKUP(C1225&amp;F1225&amp;I1225&amp;J1225,'[1]2025年已发货'!$F:$F&amp;'[1]2025年已发货'!$C:$C&amp;'[1]2025年已发货'!$G:$G&amp;'[1]2025年已发货'!$H:$H,'[1]2025年已发货'!$E:$E,"未发货")</f>
        <v>18</v>
      </c>
      <c r="I1225" s="28" t="str">
        <f>VLOOKUP(B1225,辅助信息!E:I,3,FALSE)</f>
        <v>(宜宾兴港三江新区长江工业园建设项目-9#厂房)宜宾市翠屏区宜宾汽车零部件配套产业基地(纬五路南)</v>
      </c>
      <c r="J1225" s="28" t="str">
        <f>VLOOKUP(B1225,辅助信息!E:I,4,FALSE)</f>
        <v>严石林</v>
      </c>
      <c r="K1225" s="28">
        <f>VLOOKUP(J1225,辅助信息!H:I,2,FALSE)</f>
        <v>15924731822</v>
      </c>
      <c r="L1225" s="28" t="str">
        <f>VLOOKUP(B1225,辅助信息!E:J,6,FALSE)</f>
        <v>装货前联系收货人核实到场规格，货物最下面用方木垫下方便卸货</v>
      </c>
      <c r="M1225" s="79">
        <v>45773</v>
      </c>
      <c r="O1225" s="49">
        <f ca="1" t="shared" si="49"/>
        <v>0</v>
      </c>
      <c r="P1225" s="49">
        <f ca="1" t="shared" si="50"/>
        <v>177</v>
      </c>
      <c r="Q1225" s="15" t="str">
        <f>VLOOKUP(B1225,辅助信息!E:M,9,FALSE)</f>
        <v>ZTWM-CDGS-XS-2025-0059-宜宾兴港建材-宜宾冷链项目</v>
      </c>
      <c r="R1225" s="15" t="str">
        <f>_xlfn._xlws.FILTER(辅助信息!D:D,辅助信息!E:E=B1225)</f>
        <v>宜宾兴港三江新区长江工业园建设项目</v>
      </c>
    </row>
    <row r="1226" hidden="1" spans="2:18">
      <c r="B1226" s="28" t="s">
        <v>47</v>
      </c>
      <c r="C1226" s="58">
        <v>45774</v>
      </c>
      <c r="D1226" s="28" t="str">
        <f>VLOOKUP(B1226,辅助信息!E:K,7,FALSE)</f>
        <v>JWDDCD2025052800131</v>
      </c>
      <c r="E1226" s="28" t="str">
        <f>VLOOKUP(F1226,辅助信息!A:B,2,FALSE)</f>
        <v>盘螺</v>
      </c>
      <c r="F1226" s="28" t="s">
        <v>49</v>
      </c>
      <c r="G1226" s="24">
        <v>6</v>
      </c>
      <c r="H1226" s="24">
        <f>_xlfn.XLOOKUP(C1226&amp;F1226&amp;I1226&amp;J1226,'[1]2025年已发货'!$F:$F&amp;'[1]2025年已发货'!$C:$C&amp;'[1]2025年已发货'!$G:$G&amp;'[1]2025年已发货'!$H:$H,'[1]2025年已发货'!$E:$E,"未发货")</f>
        <v>6</v>
      </c>
      <c r="I1226" s="28" t="str">
        <f>VLOOKUP(B1226,辅助信息!E:I,3,FALSE)</f>
        <v>（商投建工达州中医药科技园-1工区）达州市通川区达州中医药职业学院犀牛大道北段</v>
      </c>
      <c r="J1226" s="28" t="str">
        <f>VLOOKUP(B1226,辅助信息!E:I,4,FALSE)</f>
        <v>程黄刚</v>
      </c>
      <c r="K1226" s="28">
        <f>VLOOKUP(J1226,辅助信息!H:I,2,FALSE)</f>
        <v>15108211617</v>
      </c>
      <c r="L1226" s="28" t="str">
        <f>VLOOKUP(B1226,辅助信息!E:J,6,FALSE)</f>
        <v>控制炉批号！多了现场不收！,优先安排达钢,提前联系到场规格及数量</v>
      </c>
      <c r="M1226" s="79">
        <v>45779</v>
      </c>
      <c r="O1226" s="49">
        <f ca="1" t="shared" ref="O1226:O1234" si="51">IF(OR(M1226="",N1226&lt;&gt;""),"",MAX(M1226-TODAY(),0))</f>
        <v>0</v>
      </c>
      <c r="P1226" s="49">
        <f ca="1" t="shared" ref="P1226:P1254" si="52">IF(M1226="","",IF(N1226&lt;&gt;"",MAX(N1226-M1226,0),IF(TODAY()&gt;M1226,TODAY()-M1226,0)))</f>
        <v>171</v>
      </c>
      <c r="Q1226" s="15" t="str">
        <f>VLOOKUP(B1226,辅助信息!E:M,9,FALSE)</f>
        <v>ZTWM-CDGS-XS-2024-0134-商投建工达州中医药科技成果示范园项目</v>
      </c>
      <c r="R1226" s="15" t="str">
        <f>_xlfn._xlws.FILTER(辅助信息!D:D,辅助信息!E:E=B1226)</f>
        <v>商投建工达州中医药科技园</v>
      </c>
    </row>
    <row r="1227" hidden="1" spans="2:18">
      <c r="B1227" s="28" t="s">
        <v>47</v>
      </c>
      <c r="C1227" s="58">
        <v>45774</v>
      </c>
      <c r="D1227" s="28" t="str">
        <f>VLOOKUP(B1227,辅助信息!E:K,7,FALSE)</f>
        <v>JWDDCD2025052800131</v>
      </c>
      <c r="E1227" s="28" t="str">
        <f>VLOOKUP(F1227,辅助信息!A:B,2,FALSE)</f>
        <v>盘螺</v>
      </c>
      <c r="F1227" s="28" t="s">
        <v>40</v>
      </c>
      <c r="G1227" s="24">
        <v>15</v>
      </c>
      <c r="H1227" s="24">
        <f>_xlfn.XLOOKUP(C1227&amp;F1227&amp;I1227&amp;J1227,'[1]2025年已发货'!$F:$F&amp;'[1]2025年已发货'!$C:$C&amp;'[1]2025年已发货'!$G:$G&amp;'[1]2025年已发货'!$H:$H,'[1]2025年已发货'!$E:$E,"未发货")</f>
        <v>15</v>
      </c>
      <c r="I1227" s="28" t="str">
        <f>VLOOKUP(B1227,辅助信息!E:I,3,FALSE)</f>
        <v>（商投建工达州中医药科技园-1工区）达州市通川区达州中医药职业学院犀牛大道北段</v>
      </c>
      <c r="J1227" s="28" t="str">
        <f>VLOOKUP(B1227,辅助信息!E:I,4,FALSE)</f>
        <v>程黄刚</v>
      </c>
      <c r="K1227" s="28">
        <f>VLOOKUP(J1227,辅助信息!H:I,2,FALSE)</f>
        <v>15108211617</v>
      </c>
      <c r="L1227" s="28" t="str">
        <f>VLOOKUP(B1227,辅助信息!E:J,6,FALSE)</f>
        <v>控制炉批号！多了现场不收！,优先安排达钢,提前联系到场规格及数量</v>
      </c>
      <c r="M1227" s="79">
        <v>45779</v>
      </c>
      <c r="O1227" s="49">
        <f ca="1" t="shared" si="51"/>
        <v>0</v>
      </c>
      <c r="P1227" s="49">
        <f ca="1" t="shared" si="52"/>
        <v>171</v>
      </c>
      <c r="Q1227" s="15" t="str">
        <f>VLOOKUP(B1227,辅助信息!E:M,9,FALSE)</f>
        <v>ZTWM-CDGS-XS-2024-0134-商投建工达州中医药科技成果示范园项目</v>
      </c>
      <c r="R1227" s="15" t="str">
        <f>_xlfn._xlws.FILTER(辅助信息!D:D,辅助信息!E:E=B1227)</f>
        <v>商投建工达州中医药科技园</v>
      </c>
    </row>
    <row r="1228" hidden="1" spans="2:18">
      <c r="B1228" s="28" t="s">
        <v>47</v>
      </c>
      <c r="C1228" s="58">
        <v>45774</v>
      </c>
      <c r="D1228" s="28" t="str">
        <f>VLOOKUP(B1228,辅助信息!E:K,7,FALSE)</f>
        <v>JWDDCD2025052800131</v>
      </c>
      <c r="E1228" s="28" t="str">
        <f>VLOOKUP(F1228,辅助信息!A:B,2,FALSE)</f>
        <v>盘螺</v>
      </c>
      <c r="F1228" s="28" t="s">
        <v>41</v>
      </c>
      <c r="G1228" s="24">
        <v>3</v>
      </c>
      <c r="H1228" s="24">
        <f>_xlfn.XLOOKUP(C1228&amp;F1228&amp;I1228&amp;J1228,'[1]2025年已发货'!$F:$F&amp;'[1]2025年已发货'!$C:$C&amp;'[1]2025年已发货'!$G:$G&amp;'[1]2025年已发货'!$H:$H,'[1]2025年已发货'!$E:$E,"未发货")</f>
        <v>3</v>
      </c>
      <c r="I1228" s="28" t="str">
        <f>VLOOKUP(B1228,辅助信息!E:I,3,FALSE)</f>
        <v>（商投建工达州中医药科技园-1工区）达州市通川区达州中医药职业学院犀牛大道北段</v>
      </c>
      <c r="J1228" s="28" t="str">
        <f>VLOOKUP(B1228,辅助信息!E:I,4,FALSE)</f>
        <v>程黄刚</v>
      </c>
      <c r="K1228" s="28">
        <f>VLOOKUP(J1228,辅助信息!H:I,2,FALSE)</f>
        <v>15108211617</v>
      </c>
      <c r="L1228" s="28" t="str">
        <f>VLOOKUP(B1228,辅助信息!E:J,6,FALSE)</f>
        <v>控制炉批号！多了现场不收！,优先安排达钢,提前联系到场规格及数量</v>
      </c>
      <c r="M1228" s="79">
        <v>45779</v>
      </c>
      <c r="O1228" s="49">
        <f ca="1" t="shared" si="51"/>
        <v>0</v>
      </c>
      <c r="P1228" s="49">
        <f ca="1" t="shared" si="52"/>
        <v>171</v>
      </c>
      <c r="Q1228" s="15" t="str">
        <f>VLOOKUP(B1228,辅助信息!E:M,9,FALSE)</f>
        <v>ZTWM-CDGS-XS-2024-0134-商投建工达州中医药科技成果示范园项目</v>
      </c>
      <c r="R1228" s="15" t="str">
        <f>_xlfn._xlws.FILTER(辅助信息!D:D,辅助信息!E:E=B1228)</f>
        <v>商投建工达州中医药科技园</v>
      </c>
    </row>
    <row r="1229" hidden="1" spans="2:18">
      <c r="B1229" s="28" t="s">
        <v>47</v>
      </c>
      <c r="C1229" s="58">
        <v>45774</v>
      </c>
      <c r="D1229" s="28" t="str">
        <f>VLOOKUP(B1229,辅助信息!E:K,7,FALSE)</f>
        <v>JWDDCD2025052800131</v>
      </c>
      <c r="E1229" s="28" t="str">
        <f>VLOOKUP(F1229,辅助信息!A:B,2,FALSE)</f>
        <v>螺纹钢</v>
      </c>
      <c r="F1229" s="28" t="s">
        <v>27</v>
      </c>
      <c r="G1229" s="24">
        <v>21</v>
      </c>
      <c r="H1229" s="24">
        <f>_xlfn.XLOOKUP(C1229&amp;F1229&amp;I1229&amp;J1229,'[1]2025年已发货'!$F:$F&amp;'[1]2025年已发货'!$C:$C&amp;'[1]2025年已发货'!$G:$G&amp;'[1]2025年已发货'!$H:$H,'[1]2025年已发货'!$E:$E,"未发货")</f>
        <v>21</v>
      </c>
      <c r="I1229" s="28" t="str">
        <f>VLOOKUP(B1229,辅助信息!E:I,3,FALSE)</f>
        <v>（商投建工达州中医药科技园-1工区）达州市通川区达州中医药职业学院犀牛大道北段</v>
      </c>
      <c r="J1229" s="28" t="str">
        <f>VLOOKUP(B1229,辅助信息!E:I,4,FALSE)</f>
        <v>程黄刚</v>
      </c>
      <c r="K1229" s="28">
        <f>VLOOKUP(J1229,辅助信息!H:I,2,FALSE)</f>
        <v>15108211617</v>
      </c>
      <c r="L1229" s="28" t="str">
        <f>VLOOKUP(B1229,辅助信息!E:J,6,FALSE)</f>
        <v>控制炉批号！多了现场不收！,优先安排达钢,提前联系到场规格及数量</v>
      </c>
      <c r="M1229" s="79">
        <v>45779</v>
      </c>
      <c r="O1229" s="49">
        <f ca="1" t="shared" si="51"/>
        <v>0</v>
      </c>
      <c r="P1229" s="49">
        <f ca="1" t="shared" si="52"/>
        <v>171</v>
      </c>
      <c r="Q1229" s="15" t="str">
        <f>VLOOKUP(B1229,辅助信息!E:M,9,FALSE)</f>
        <v>ZTWM-CDGS-XS-2024-0134-商投建工达州中医药科技成果示范园项目</v>
      </c>
      <c r="R1229" s="15" t="str">
        <f>_xlfn._xlws.FILTER(辅助信息!D:D,辅助信息!E:E=B1229)</f>
        <v>商投建工达州中医药科技园</v>
      </c>
    </row>
    <row r="1230" hidden="1" spans="2:18">
      <c r="B1230" s="28" t="s">
        <v>47</v>
      </c>
      <c r="C1230" s="58">
        <v>45774</v>
      </c>
      <c r="D1230" s="28" t="str">
        <f>VLOOKUP(B1230,辅助信息!E:K,7,FALSE)</f>
        <v>JWDDCD2025052800131</v>
      </c>
      <c r="E1230" s="28" t="str">
        <f>VLOOKUP(F1230,辅助信息!A:B,2,FALSE)</f>
        <v>螺纹钢</v>
      </c>
      <c r="F1230" s="28" t="s">
        <v>32</v>
      </c>
      <c r="G1230" s="24">
        <v>18</v>
      </c>
      <c r="H1230" s="24">
        <f>_xlfn.XLOOKUP(C1230&amp;F1230&amp;I1230&amp;J1230,'[1]2025年已发货'!$F:$F&amp;'[1]2025年已发货'!$C:$C&amp;'[1]2025年已发货'!$G:$G&amp;'[1]2025年已发货'!$H:$H,'[1]2025年已发货'!$E:$E,"未发货")</f>
        <v>13</v>
      </c>
      <c r="I1230" s="28" t="str">
        <f>VLOOKUP(B1230,辅助信息!E:I,3,FALSE)</f>
        <v>（商投建工达州中医药科技园-1工区）达州市通川区达州中医药职业学院犀牛大道北段</v>
      </c>
      <c r="J1230" s="28" t="str">
        <f>VLOOKUP(B1230,辅助信息!E:I,4,FALSE)</f>
        <v>程黄刚</v>
      </c>
      <c r="K1230" s="28">
        <f>VLOOKUP(J1230,辅助信息!H:I,2,FALSE)</f>
        <v>15108211617</v>
      </c>
      <c r="L1230" s="28" t="str">
        <f>VLOOKUP(B1230,辅助信息!E:J,6,FALSE)</f>
        <v>控制炉批号！多了现场不收！,优先安排达钢,提前联系到场规格及数量</v>
      </c>
      <c r="M1230" s="79">
        <v>45779</v>
      </c>
      <c r="O1230" s="49">
        <f ca="1" t="shared" si="51"/>
        <v>0</v>
      </c>
      <c r="P1230" s="49">
        <f ca="1" t="shared" si="52"/>
        <v>171</v>
      </c>
      <c r="Q1230" s="15" t="str">
        <f>VLOOKUP(B1230,辅助信息!E:M,9,FALSE)</f>
        <v>ZTWM-CDGS-XS-2024-0134-商投建工达州中医药科技成果示范园项目</v>
      </c>
      <c r="R1230" s="15" t="str">
        <f>_xlfn._xlws.FILTER(辅助信息!D:D,辅助信息!E:E=B1230)</f>
        <v>商投建工达州中医药科技园</v>
      </c>
    </row>
    <row r="1231" hidden="1" spans="2:18">
      <c r="B1231" s="28" t="s">
        <v>47</v>
      </c>
      <c r="C1231" s="58">
        <v>45774</v>
      </c>
      <c r="D1231" s="28" t="str">
        <f>VLOOKUP(B1231,辅助信息!E:K,7,FALSE)</f>
        <v>JWDDCD2025052800131</v>
      </c>
      <c r="E1231" s="28" t="str">
        <f>VLOOKUP(F1231,辅助信息!A:B,2,FALSE)</f>
        <v>螺纹钢</v>
      </c>
      <c r="F1231" s="28" t="s">
        <v>130</v>
      </c>
      <c r="G1231" s="24">
        <v>3</v>
      </c>
      <c r="H1231" s="24">
        <f>_xlfn.XLOOKUP(C1231&amp;F1231&amp;I1231&amp;J1231,'[1]2025年已发货'!$F:$F&amp;'[1]2025年已发货'!$C:$C&amp;'[1]2025年已发货'!$G:$G&amp;'[1]2025年已发货'!$H:$H,'[1]2025年已发货'!$E:$E,"未发货")</f>
        <v>3</v>
      </c>
      <c r="I1231" s="28" t="str">
        <f>VLOOKUP(B1231,辅助信息!E:I,3,FALSE)</f>
        <v>（商投建工达州中医药科技园-1工区）达州市通川区达州中医药职业学院犀牛大道北段</v>
      </c>
      <c r="J1231" s="28" t="str">
        <f>VLOOKUP(B1231,辅助信息!E:I,4,FALSE)</f>
        <v>程黄刚</v>
      </c>
      <c r="K1231" s="28">
        <f>VLOOKUP(J1231,辅助信息!H:I,2,FALSE)</f>
        <v>15108211617</v>
      </c>
      <c r="L1231" s="28" t="str">
        <f>VLOOKUP(B1231,辅助信息!E:J,6,FALSE)</f>
        <v>控制炉批号！多了现场不收！,优先安排达钢,提前联系到场规格及数量</v>
      </c>
      <c r="M1231" s="79">
        <v>45779</v>
      </c>
      <c r="O1231" s="49">
        <f ca="1" t="shared" si="51"/>
        <v>0</v>
      </c>
      <c r="P1231" s="49">
        <f ca="1" t="shared" si="52"/>
        <v>171</v>
      </c>
      <c r="Q1231" s="15" t="str">
        <f>VLOOKUP(B1231,辅助信息!E:M,9,FALSE)</f>
        <v>ZTWM-CDGS-XS-2024-0134-商投建工达州中医药科技成果示范园项目</v>
      </c>
      <c r="R1231" s="15" t="str">
        <f>_xlfn._xlws.FILTER(辅助信息!D:D,辅助信息!E:E=B1231)</f>
        <v>商投建工达州中医药科技园</v>
      </c>
    </row>
    <row r="1232" hidden="1" spans="2:18">
      <c r="B1232" s="28" t="s">
        <v>47</v>
      </c>
      <c r="C1232" s="58">
        <v>45774</v>
      </c>
      <c r="D1232" s="28" t="str">
        <f>VLOOKUP(B1232,辅助信息!E:K,7,FALSE)</f>
        <v>JWDDCD2025052800131</v>
      </c>
      <c r="E1232" s="28" t="str">
        <f>VLOOKUP(F1232,辅助信息!A:B,2,FALSE)</f>
        <v>螺纹钢</v>
      </c>
      <c r="F1232" s="28" t="s">
        <v>33</v>
      </c>
      <c r="G1232" s="24">
        <v>15</v>
      </c>
      <c r="H1232" s="24">
        <f>_xlfn.XLOOKUP(C1232&amp;F1232&amp;I1232&amp;J1232,'[1]2025年已发货'!$F:$F&amp;'[1]2025年已发货'!$C:$C&amp;'[1]2025年已发货'!$G:$G&amp;'[1]2025年已发货'!$H:$H,'[1]2025年已发货'!$E:$E,"未发货")</f>
        <v>13</v>
      </c>
      <c r="I1232" s="28" t="str">
        <f>VLOOKUP(B1232,辅助信息!E:I,3,FALSE)</f>
        <v>（商投建工达州中医药科技园-1工区）达州市通川区达州中医药职业学院犀牛大道北段</v>
      </c>
      <c r="J1232" s="28" t="str">
        <f>VLOOKUP(B1232,辅助信息!E:I,4,FALSE)</f>
        <v>程黄刚</v>
      </c>
      <c r="K1232" s="28">
        <f>VLOOKUP(J1232,辅助信息!H:I,2,FALSE)</f>
        <v>15108211617</v>
      </c>
      <c r="L1232" s="28" t="str">
        <f>VLOOKUP(B1232,辅助信息!E:J,6,FALSE)</f>
        <v>控制炉批号！多了现场不收！,优先安排达钢,提前联系到场规格及数量</v>
      </c>
      <c r="M1232" s="79">
        <v>45779</v>
      </c>
      <c r="O1232" s="49">
        <f ca="1" t="shared" si="51"/>
        <v>0</v>
      </c>
      <c r="P1232" s="49">
        <f ca="1" t="shared" si="52"/>
        <v>171</v>
      </c>
      <c r="Q1232" s="15" t="str">
        <f>VLOOKUP(B1232,辅助信息!E:M,9,FALSE)</f>
        <v>ZTWM-CDGS-XS-2024-0134-商投建工达州中医药科技成果示范园项目</v>
      </c>
      <c r="R1232" s="15" t="str">
        <f>_xlfn._xlws.FILTER(辅助信息!D:D,辅助信息!E:E=B1232)</f>
        <v>商投建工达州中医药科技园</v>
      </c>
    </row>
    <row r="1233" hidden="1" spans="2:18">
      <c r="B1233" s="28" t="s">
        <v>47</v>
      </c>
      <c r="C1233" s="58">
        <v>45774</v>
      </c>
      <c r="D1233" s="28" t="str">
        <f>VLOOKUP(B1233,辅助信息!E:K,7,FALSE)</f>
        <v>JWDDCD2025052800131</v>
      </c>
      <c r="E1233" s="28" t="str">
        <f>VLOOKUP(F1233,辅助信息!A:B,2,FALSE)</f>
        <v>螺纹钢</v>
      </c>
      <c r="F1233" s="28" t="s">
        <v>28</v>
      </c>
      <c r="G1233" s="24">
        <v>9</v>
      </c>
      <c r="H1233" s="24">
        <f>_xlfn.XLOOKUP(C1233&amp;F1233&amp;I1233&amp;J1233,'[1]2025年已发货'!$F:$F&amp;'[1]2025年已发货'!$C:$C&amp;'[1]2025年已发货'!$G:$G&amp;'[1]2025年已发货'!$H:$H,'[1]2025年已发货'!$E:$E,"未发货")</f>
        <v>9</v>
      </c>
      <c r="I1233" s="28" t="str">
        <f>VLOOKUP(B1233,辅助信息!E:I,3,FALSE)</f>
        <v>（商投建工达州中医药科技园-1工区）达州市通川区达州中医药职业学院犀牛大道北段</v>
      </c>
      <c r="J1233" s="28" t="str">
        <f>VLOOKUP(B1233,辅助信息!E:I,4,FALSE)</f>
        <v>程黄刚</v>
      </c>
      <c r="K1233" s="28">
        <f>VLOOKUP(J1233,辅助信息!H:I,2,FALSE)</f>
        <v>15108211617</v>
      </c>
      <c r="L1233" s="28" t="str">
        <f>VLOOKUP(B1233,辅助信息!E:J,6,FALSE)</f>
        <v>控制炉批号！多了现场不收！,优先安排达钢,提前联系到场规格及数量</v>
      </c>
      <c r="M1233" s="79">
        <v>45779</v>
      </c>
      <c r="O1233" s="49">
        <f ca="1" t="shared" si="51"/>
        <v>0</v>
      </c>
      <c r="P1233" s="49">
        <f ca="1" t="shared" si="52"/>
        <v>171</v>
      </c>
      <c r="Q1233" s="15" t="str">
        <f>VLOOKUP(B1233,辅助信息!E:M,9,FALSE)</f>
        <v>ZTWM-CDGS-XS-2024-0134-商投建工达州中医药科技成果示范园项目</v>
      </c>
      <c r="R1233" s="15" t="str">
        <f>_xlfn._xlws.FILTER(辅助信息!D:D,辅助信息!E:E=B1233)</f>
        <v>商投建工达州中医药科技园</v>
      </c>
    </row>
    <row r="1234" hidden="1" spans="2:18">
      <c r="B1234" s="71" t="s">
        <v>47</v>
      </c>
      <c r="C1234" s="72">
        <v>45774</v>
      </c>
      <c r="D1234" s="71" t="str">
        <f>VLOOKUP(B1234,辅助信息!E:K,7,FALSE)</f>
        <v>JWDDCD2025052800131</v>
      </c>
      <c r="E1234" s="71" t="str">
        <f>VLOOKUP(F1234,辅助信息!A:B,2,FALSE)</f>
        <v>螺纹钢</v>
      </c>
      <c r="F1234" s="71" t="s">
        <v>18</v>
      </c>
      <c r="G1234" s="73">
        <v>9</v>
      </c>
      <c r="H1234" s="24" t="str">
        <f>_xlfn.XLOOKUP(C1234&amp;F1234&amp;I1234&amp;J1234,'[1]2025年已发货'!$F:$F&amp;'[1]2025年已发货'!$C:$C&amp;'[1]2025年已发货'!$G:$G&amp;'[1]2025年已发货'!$H:$H,'[1]2025年已发货'!$E:$E,"未发货")</f>
        <v>未发货</v>
      </c>
      <c r="I1234" s="28" t="str">
        <f>VLOOKUP(B1234,辅助信息!E:I,3,FALSE)</f>
        <v>（商投建工达州中医药科技园-1工区）达州市通川区达州中医药职业学院犀牛大道北段</v>
      </c>
      <c r="J1234" s="28" t="str">
        <f>VLOOKUP(B1234,辅助信息!E:I,4,FALSE)</f>
        <v>程黄刚</v>
      </c>
      <c r="K1234" s="28">
        <f>VLOOKUP(J1234,辅助信息!H:I,2,FALSE)</f>
        <v>15108211617</v>
      </c>
      <c r="L1234" s="28" t="str">
        <f>VLOOKUP(B1234,辅助信息!E:J,6,FALSE)</f>
        <v>控制炉批号！多了现场不收！,优先安排达钢,提前联系到场规格及数量</v>
      </c>
      <c r="M1234" s="79">
        <v>45779</v>
      </c>
      <c r="O1234" s="49">
        <f ca="1" t="shared" si="51"/>
        <v>0</v>
      </c>
      <c r="P1234" s="49">
        <f ca="1" t="shared" si="52"/>
        <v>171</v>
      </c>
      <c r="Q1234" s="15" t="str">
        <f>VLOOKUP(B1234,辅助信息!E:M,9,FALSE)</f>
        <v>ZTWM-CDGS-XS-2024-0134-商投建工达州中医药科技成果示范园项目</v>
      </c>
      <c r="R1234" s="15" t="str">
        <f>_xlfn._xlws.FILTER(辅助信息!D:D,辅助信息!E:E=B1234)</f>
        <v>商投建工达州中医药科技园</v>
      </c>
    </row>
    <row r="1235" hidden="1" spans="1:18">
      <c r="A1235" s="74"/>
      <c r="B1235" s="28" t="s">
        <v>64</v>
      </c>
      <c r="C1235" s="58">
        <v>45773</v>
      </c>
      <c r="D1235" s="98" t="str">
        <f>VLOOKUP(B1235,辅助信息!E:K,7,FALSE)</f>
        <v>JWDDCD2024102400111</v>
      </c>
      <c r="E1235" s="28" t="str">
        <f>VLOOKUP(F1235,辅助信息!A:B,2,FALSE)</f>
        <v>盘螺</v>
      </c>
      <c r="F1235" s="28" t="s">
        <v>26</v>
      </c>
      <c r="G1235" s="24">
        <v>9</v>
      </c>
      <c r="H1235" s="99" t="str">
        <f>_xlfn.XLOOKUP(C1235&amp;F1235&amp;I1235&amp;J1235,'[1]2025年已发货'!$F:$F&amp;'[1]2025年已发货'!$C:$C&amp;'[1]2025年已发货'!$G:$G&amp;'[1]2025年已发货'!$H:$H,'[1]2025年已发货'!$E:$E,"未发货")</f>
        <v>未发货</v>
      </c>
      <c r="I1235" s="28" t="str">
        <f>VLOOKUP(B1235,辅助信息!E:I,3,FALSE)</f>
        <v>（五冶达州国道542项目-三工区桥梁3工段）四川省达州市达川区赵固镇水文村原村委会下300米</v>
      </c>
      <c r="J1235" s="28" t="str">
        <f>VLOOKUP(B1235,辅助信息!E:I,4,FALSE)</f>
        <v>李代茂</v>
      </c>
      <c r="K1235" s="28">
        <f>VLOOKUP(J1235,辅助信息!H:I,2,FALSE)</f>
        <v>18302833536</v>
      </c>
      <c r="L1235" s="27" t="str">
        <f>VLOOKUP(B1235,辅助信息!E:J,6,FALSE)</f>
        <v>五冶建设送货单,送货车型9.6米,装货前联系收货人核实到场规格,没提前告知进场规格现场不给予接收</v>
      </c>
      <c r="M1235" s="79">
        <v>45773</v>
      </c>
      <c r="O1235" s="49">
        <f ca="1" t="shared" ref="O1235:O1270" si="53">IF(OR(M1235="",N1235&lt;&gt;""),"",MAX(M1235-TODAY(),0))</f>
        <v>0</v>
      </c>
      <c r="P1235" s="49">
        <f ca="1" t="shared" si="52"/>
        <v>177</v>
      </c>
      <c r="Q1235" s="50" t="str">
        <f>VLOOKUP(B1235,辅助信息!E:M,9,FALSE)</f>
        <v>ZTWM-CDGS-XS-2024-0181-五冶天府-国道542项目（二批次）</v>
      </c>
      <c r="R1235" s="15" t="str">
        <f>_xlfn._xlws.FILTER(辅助信息!D:D,辅助信息!E:E=B1235)</f>
        <v>五冶达州国道542项目</v>
      </c>
    </row>
    <row r="1236" hidden="1" spans="1:18">
      <c r="A1236" s="74"/>
      <c r="B1236" s="28" t="s">
        <v>64</v>
      </c>
      <c r="C1236" s="58">
        <v>45773</v>
      </c>
      <c r="D1236" s="100" t="str">
        <f>VLOOKUP(B1236,辅助信息!E:K,7,FALSE)</f>
        <v>JWDDCD2024102400111</v>
      </c>
      <c r="E1236" s="28" t="str">
        <f>VLOOKUP(F1236,辅助信息!A:B,2,FALSE)</f>
        <v>螺纹钢</v>
      </c>
      <c r="F1236" s="28" t="s">
        <v>27</v>
      </c>
      <c r="G1236" s="24">
        <v>6</v>
      </c>
      <c r="H1236" s="99" t="str">
        <f>_xlfn.XLOOKUP(C1236&amp;F1236&amp;I1236&amp;J1236,'[1]2025年已发货'!$F:$F&amp;'[1]2025年已发货'!$C:$C&amp;'[1]2025年已发货'!$G:$G&amp;'[1]2025年已发货'!$H:$H,'[1]2025年已发货'!$E:$E,"未发货")</f>
        <v>未发货</v>
      </c>
      <c r="I1236" s="28" t="str">
        <f>VLOOKUP(B1236,辅助信息!E:I,3,FALSE)</f>
        <v>（五冶达州国道542项目-三工区桥梁3工段）四川省达州市达川区赵固镇水文村原村委会下300米</v>
      </c>
      <c r="J1236" s="28" t="str">
        <f>VLOOKUP(B1236,辅助信息!E:I,4,FALSE)</f>
        <v>李代茂</v>
      </c>
      <c r="K1236" s="28">
        <f>VLOOKUP(J1236,辅助信息!H:I,2,FALSE)</f>
        <v>18302833536</v>
      </c>
      <c r="L1236" s="27" t="str">
        <f>VLOOKUP(B1236,辅助信息!E:J,6,FALSE)</f>
        <v>五冶建设送货单,送货车型9.6米,装货前联系收货人核实到场规格,没提前告知进场规格现场不给予接收</v>
      </c>
      <c r="M1236" s="79">
        <v>45773</v>
      </c>
      <c r="O1236" s="49">
        <f ca="1" t="shared" si="53"/>
        <v>0</v>
      </c>
      <c r="P1236" s="49">
        <f ca="1" t="shared" si="52"/>
        <v>177</v>
      </c>
      <c r="Q1236" s="50" t="str">
        <f>VLOOKUP(B1236,辅助信息!E:M,9,FALSE)</f>
        <v>ZTWM-CDGS-XS-2024-0181-五冶天府-国道542项目（二批次）</v>
      </c>
      <c r="R1236" s="15" t="str">
        <f>_xlfn._xlws.FILTER(辅助信息!D:D,辅助信息!E:E=B1236)</f>
        <v>五冶达州国道542项目</v>
      </c>
    </row>
    <row r="1237" hidden="1" spans="1:18">
      <c r="A1237" s="74"/>
      <c r="B1237" s="28" t="s">
        <v>64</v>
      </c>
      <c r="C1237" s="58">
        <v>45773</v>
      </c>
      <c r="D1237" s="100" t="str">
        <f>VLOOKUP(B1237,辅助信息!E:K,7,FALSE)</f>
        <v>JWDDCD2024102400111</v>
      </c>
      <c r="E1237" s="28" t="str">
        <f>VLOOKUP(F1237,辅助信息!A:B,2,FALSE)</f>
        <v>螺纹钢</v>
      </c>
      <c r="F1237" s="28" t="s">
        <v>19</v>
      </c>
      <c r="G1237" s="24">
        <v>21</v>
      </c>
      <c r="H1237" s="99" t="str">
        <f>_xlfn.XLOOKUP(C1237&amp;F1237&amp;I1237&amp;J1237,'[1]2025年已发货'!$F:$F&amp;'[1]2025年已发货'!$C:$C&amp;'[1]2025年已发货'!$G:$G&amp;'[1]2025年已发货'!$H:$H,'[1]2025年已发货'!$E:$E,"未发货")</f>
        <v>未发货</v>
      </c>
      <c r="I1237" s="28" t="str">
        <f>VLOOKUP(B1237,辅助信息!E:I,3,FALSE)</f>
        <v>（五冶达州国道542项目-三工区桥梁3工段）四川省达州市达川区赵固镇水文村原村委会下300米</v>
      </c>
      <c r="J1237" s="28" t="str">
        <f>VLOOKUP(B1237,辅助信息!E:I,4,FALSE)</f>
        <v>李代茂</v>
      </c>
      <c r="K1237" s="28">
        <f>VLOOKUP(J1237,辅助信息!H:I,2,FALSE)</f>
        <v>18302833536</v>
      </c>
      <c r="L1237" s="27" t="str">
        <f>VLOOKUP(B1237,辅助信息!E:J,6,FALSE)</f>
        <v>五冶建设送货单,送货车型9.6米,装货前联系收货人核实到场规格,没提前告知进场规格现场不给予接收</v>
      </c>
      <c r="M1237" s="79">
        <v>45773</v>
      </c>
      <c r="O1237" s="49">
        <f ca="1" t="shared" si="53"/>
        <v>0</v>
      </c>
      <c r="P1237" s="49">
        <f ca="1" t="shared" si="52"/>
        <v>177</v>
      </c>
      <c r="Q1237" s="50" t="str">
        <f>VLOOKUP(B1237,辅助信息!E:M,9,FALSE)</f>
        <v>ZTWM-CDGS-XS-2024-0181-五冶天府-国道542项目（二批次）</v>
      </c>
      <c r="R1237" s="15" t="str">
        <f>_xlfn._xlws.FILTER(辅助信息!D:D,辅助信息!E:E=B1237)</f>
        <v>五冶达州国道542项目</v>
      </c>
    </row>
    <row r="1238" hidden="1" spans="1:18">
      <c r="A1238" s="74"/>
      <c r="B1238" s="28" t="s">
        <v>64</v>
      </c>
      <c r="C1238" s="58">
        <v>45773</v>
      </c>
      <c r="D1238" s="100" t="str">
        <f>VLOOKUP(B1238,辅助信息!E:K,7,FALSE)</f>
        <v>JWDDCD2024102400111</v>
      </c>
      <c r="E1238" s="28" t="str">
        <f>VLOOKUP(F1238,辅助信息!A:B,2,FALSE)</f>
        <v>螺纹钢</v>
      </c>
      <c r="F1238" s="28" t="s">
        <v>65</v>
      </c>
      <c r="G1238" s="24">
        <v>12</v>
      </c>
      <c r="H1238" s="99" t="str">
        <f>_xlfn.XLOOKUP(C1238&amp;F1238&amp;I1238&amp;J1238,'[1]2025年已发货'!$F:$F&amp;'[1]2025年已发货'!$C:$C&amp;'[1]2025年已发货'!$G:$G&amp;'[1]2025年已发货'!$H:$H,'[1]2025年已发货'!$E:$E,"未发货")</f>
        <v>未发货</v>
      </c>
      <c r="I1238" s="28" t="str">
        <f>VLOOKUP(B1238,辅助信息!E:I,3,FALSE)</f>
        <v>（五冶达州国道542项目-三工区桥梁3工段）四川省达州市达川区赵固镇水文村原村委会下300米</v>
      </c>
      <c r="J1238" s="28" t="str">
        <f>VLOOKUP(B1238,辅助信息!E:I,4,FALSE)</f>
        <v>李代茂</v>
      </c>
      <c r="K1238" s="28">
        <f>VLOOKUP(J1238,辅助信息!H:I,2,FALSE)</f>
        <v>18302833536</v>
      </c>
      <c r="L1238" s="27" t="str">
        <f>VLOOKUP(B1238,辅助信息!E:J,6,FALSE)</f>
        <v>五冶建设送货单,送货车型9.6米,装货前联系收货人核实到场规格,没提前告知进场规格现场不给予接收</v>
      </c>
      <c r="M1238" s="79">
        <v>45773</v>
      </c>
      <c r="O1238" s="49">
        <f ca="1" t="shared" si="53"/>
        <v>0</v>
      </c>
      <c r="P1238" s="49">
        <f ca="1" t="shared" si="52"/>
        <v>177</v>
      </c>
      <c r="Q1238" s="50" t="str">
        <f>VLOOKUP(B1238,辅助信息!E:M,9,FALSE)</f>
        <v>ZTWM-CDGS-XS-2024-0181-五冶天府-国道542项目（二批次）</v>
      </c>
      <c r="R1238" s="15" t="str">
        <f>_xlfn._xlws.FILTER(辅助信息!D:D,辅助信息!E:E=B1238)</f>
        <v>五冶达州国道542项目</v>
      </c>
    </row>
    <row r="1239" hidden="1" spans="1:18">
      <c r="A1239" s="74"/>
      <c r="B1239" s="28" t="s">
        <v>64</v>
      </c>
      <c r="C1239" s="58">
        <v>45773</v>
      </c>
      <c r="D1239" s="100" t="str">
        <f>VLOOKUP(B1239,辅助信息!E:K,7,FALSE)</f>
        <v>JWDDCD2024102400111</v>
      </c>
      <c r="E1239" s="28" t="str">
        <f>VLOOKUP(F1239,辅助信息!A:B,2,FALSE)</f>
        <v>螺纹钢</v>
      </c>
      <c r="F1239" s="28" t="s">
        <v>52</v>
      </c>
      <c r="G1239" s="24">
        <v>15</v>
      </c>
      <c r="H1239" s="99" t="str">
        <f>_xlfn.XLOOKUP(C1239&amp;F1239&amp;I1239&amp;J1239,'[1]2025年已发货'!$F:$F&amp;'[1]2025年已发货'!$C:$C&amp;'[1]2025年已发货'!$G:$G&amp;'[1]2025年已发货'!$H:$H,'[1]2025年已发货'!$E:$E,"未发货")</f>
        <v>未发货</v>
      </c>
      <c r="I1239" s="28" t="str">
        <f>VLOOKUP(B1239,辅助信息!E:I,3,FALSE)</f>
        <v>（五冶达州国道542项目-三工区桥梁3工段）四川省达州市达川区赵固镇水文村原村委会下300米</v>
      </c>
      <c r="J1239" s="28" t="str">
        <f>VLOOKUP(B1239,辅助信息!E:I,4,FALSE)</f>
        <v>李代茂</v>
      </c>
      <c r="K1239" s="28">
        <f>VLOOKUP(J1239,辅助信息!H:I,2,FALSE)</f>
        <v>18302833536</v>
      </c>
      <c r="L1239" s="27" t="str">
        <f>VLOOKUP(B1239,辅助信息!E:J,6,FALSE)</f>
        <v>五冶建设送货单,送货车型9.6米,装货前联系收货人核实到场规格,没提前告知进场规格现场不给予接收</v>
      </c>
      <c r="M1239" s="79">
        <v>45773</v>
      </c>
      <c r="O1239" s="49">
        <f ca="1" t="shared" si="53"/>
        <v>0</v>
      </c>
      <c r="P1239" s="49">
        <f ca="1" t="shared" si="52"/>
        <v>177</v>
      </c>
      <c r="Q1239" s="50" t="str">
        <f>VLOOKUP(B1239,辅助信息!E:M,9,FALSE)</f>
        <v>ZTWM-CDGS-XS-2024-0181-五冶天府-国道542项目（二批次）</v>
      </c>
      <c r="R1239" s="15" t="str">
        <f>_xlfn._xlws.FILTER(辅助信息!D:D,辅助信息!E:E=B1239)</f>
        <v>五冶达州国道542项目</v>
      </c>
    </row>
    <row r="1240" hidden="1" spans="1:18">
      <c r="A1240" s="74"/>
      <c r="B1240" s="28" t="s">
        <v>70</v>
      </c>
      <c r="C1240" s="58">
        <v>45773</v>
      </c>
      <c r="D1240" s="100" t="str">
        <f>VLOOKUP(B1240,辅助信息!E:K,7,FALSE)</f>
        <v>JWDDCD2024102400111</v>
      </c>
      <c r="E1240" s="28" t="str">
        <f>VLOOKUP(F1240,辅助信息!A:B,2,FALSE)</f>
        <v>螺纹钢</v>
      </c>
      <c r="F1240" s="28" t="s">
        <v>27</v>
      </c>
      <c r="G1240" s="24">
        <v>8</v>
      </c>
      <c r="H1240" s="99" t="str">
        <f>_xlfn.XLOOKUP(C1240&amp;F1240&amp;I1240&amp;J1240,'[1]2025年已发货'!$F:$F&amp;'[1]2025年已发货'!$C:$C&amp;'[1]2025年已发货'!$G:$G&amp;'[1]2025年已发货'!$H:$H,'[1]2025年已发货'!$E:$E,"未发货")</f>
        <v>未发货</v>
      </c>
      <c r="I1240" s="28" t="str">
        <f>VLOOKUP(B1240,辅助信息!E:I,3,FALSE)</f>
        <v>（五冶达州国道542项目-一工区路基二工段）四川省达州市达川区石桥镇列宁街熊家营</v>
      </c>
      <c r="J1240" s="28" t="str">
        <f>VLOOKUP(B1240,辅助信息!E:I,4,FALSE)</f>
        <v>黄纯益</v>
      </c>
      <c r="K1240" s="28">
        <f>VLOOKUP(J1240,辅助信息!H:I,2,FALSE)</f>
        <v>13518257339</v>
      </c>
      <c r="L1240" s="27" t="str">
        <f>VLOOKUP(B1240,辅助信息!E:J,6,FALSE)</f>
        <v>五冶建设送货单,送货车型13米(不要高栏车),装货前联系收货人核实到场规格,没提前告知进场规格现场不给予接收</v>
      </c>
      <c r="M1240" s="79">
        <v>45773</v>
      </c>
      <c r="O1240" s="49">
        <f ca="1" t="shared" si="53"/>
        <v>0</v>
      </c>
      <c r="P1240" s="49">
        <f ca="1" t="shared" si="52"/>
        <v>177</v>
      </c>
      <c r="Q1240" s="50" t="str">
        <f>VLOOKUP(B1240,辅助信息!E:M,9,FALSE)</f>
        <v>ZTWM-CDGS-XS-2024-0181-五冶天府-国道542项目（二批次）</v>
      </c>
      <c r="R1240" s="15" t="str">
        <f>_xlfn._xlws.FILTER(辅助信息!D:D,辅助信息!E:E=B1240)</f>
        <v>五冶达州国道542项目</v>
      </c>
    </row>
    <row r="1241" hidden="1" spans="1:18">
      <c r="A1241" s="74"/>
      <c r="B1241" s="28" t="s">
        <v>87</v>
      </c>
      <c r="C1241" s="58">
        <v>45773</v>
      </c>
      <c r="D1241" s="100" t="str">
        <f>VLOOKUP(B1241,辅助信息!E:K,7,FALSE)</f>
        <v>JWDDCD2024102400111</v>
      </c>
      <c r="E1241" s="28" t="str">
        <f>VLOOKUP(F1241,辅助信息!A:B,2,FALSE)</f>
        <v>螺纹钢</v>
      </c>
      <c r="F1241" s="28" t="s">
        <v>27</v>
      </c>
      <c r="G1241" s="24">
        <v>24</v>
      </c>
      <c r="H1241" s="99" t="str">
        <f>_xlfn.XLOOKUP(C1241&amp;F1241&amp;I1241&amp;J1241,'[1]2025年已发货'!$F:$F&amp;'[1]2025年已发货'!$C:$C&amp;'[1]2025年已发货'!$G:$G&amp;'[1]2025年已发货'!$H:$H,'[1]2025年已发货'!$E:$E,"未发货")</f>
        <v>未发货</v>
      </c>
      <c r="I1241" s="28" t="str">
        <f>VLOOKUP(B1241,辅助信息!E:I,3,FALSE)</f>
        <v>（五冶达州国道542项目-一工区桥梁二工段）四川省达州市达川区达川区石梯镇石成村</v>
      </c>
      <c r="J1241" s="28" t="str">
        <f>VLOOKUP(B1241,辅助信息!E:I,4,FALSE)</f>
        <v>夏树彬</v>
      </c>
      <c r="K1241" s="28">
        <f>VLOOKUP(J1241,辅助信息!H:I,2,FALSE)</f>
        <v>13518183653</v>
      </c>
      <c r="L1241" s="27" t="str">
        <f>VLOOKUP(B1241,辅助信息!E:J,6,FALSE)</f>
        <v>五冶建设送货单,送货车型9.6米,装货前联系收货人核实到场规格,没提前告知进场规格现场不给予接收</v>
      </c>
      <c r="M1241" s="79">
        <v>45773</v>
      </c>
      <c r="O1241" s="49">
        <f ca="1" t="shared" si="53"/>
        <v>0</v>
      </c>
      <c r="P1241" s="49">
        <f ca="1" t="shared" si="52"/>
        <v>177</v>
      </c>
      <c r="Q1241" s="50" t="str">
        <f>VLOOKUP(B1241,辅助信息!E:M,9,FALSE)</f>
        <v>ZTWM-CDGS-XS-2024-0181-五冶天府-国道542项目（二批次）</v>
      </c>
      <c r="R1241" s="15" t="str">
        <f>_xlfn._xlws.FILTER(辅助信息!D:D,辅助信息!E:E=B1241)</f>
        <v>五冶达州国道542项目</v>
      </c>
    </row>
    <row r="1242" hidden="1" spans="1:18">
      <c r="A1242" s="74"/>
      <c r="B1242" s="28" t="s">
        <v>87</v>
      </c>
      <c r="C1242" s="58">
        <v>45773</v>
      </c>
      <c r="D1242" s="100" t="str">
        <f>VLOOKUP(B1242,辅助信息!E:K,7,FALSE)</f>
        <v>JWDDCD2024102400111</v>
      </c>
      <c r="E1242" s="28" t="str">
        <f>VLOOKUP(F1242,辅助信息!A:B,2,FALSE)</f>
        <v>螺纹钢</v>
      </c>
      <c r="F1242" s="28" t="s">
        <v>19</v>
      </c>
      <c r="G1242" s="24">
        <v>12</v>
      </c>
      <c r="H1242" s="99" t="str">
        <f>_xlfn.XLOOKUP(C1242&amp;F1242&amp;I1242&amp;J1242,'[1]2025年已发货'!$F:$F&amp;'[1]2025年已发货'!$C:$C&amp;'[1]2025年已发货'!$G:$G&amp;'[1]2025年已发货'!$H:$H,'[1]2025年已发货'!$E:$E,"未发货")</f>
        <v>未发货</v>
      </c>
      <c r="I1242" s="28" t="str">
        <f>VLOOKUP(B1242,辅助信息!E:I,3,FALSE)</f>
        <v>（五冶达州国道542项目-一工区桥梁二工段）四川省达州市达川区达川区石梯镇石成村</v>
      </c>
      <c r="J1242" s="28" t="str">
        <f>VLOOKUP(B1242,辅助信息!E:I,4,FALSE)</f>
        <v>夏树彬</v>
      </c>
      <c r="K1242" s="28">
        <f>VLOOKUP(J1242,辅助信息!H:I,2,FALSE)</f>
        <v>13518183653</v>
      </c>
      <c r="L1242" s="27" t="str">
        <f>VLOOKUP(B1242,辅助信息!E:J,6,FALSE)</f>
        <v>五冶建设送货单,送货车型9.6米,装货前联系收货人核实到场规格,没提前告知进场规格现场不给予接收</v>
      </c>
      <c r="M1242" s="79">
        <v>45773</v>
      </c>
      <c r="O1242" s="49">
        <f ca="1" t="shared" si="53"/>
        <v>0</v>
      </c>
      <c r="P1242" s="49">
        <f ca="1" t="shared" si="52"/>
        <v>177</v>
      </c>
      <c r="Q1242" s="50" t="str">
        <f>VLOOKUP(B1242,辅助信息!E:M,9,FALSE)</f>
        <v>ZTWM-CDGS-XS-2024-0181-五冶天府-国道542项目（二批次）</v>
      </c>
      <c r="R1242" s="15" t="str">
        <f>_xlfn._xlws.FILTER(辅助信息!D:D,辅助信息!E:E=B1242)</f>
        <v>五冶达州国道542项目</v>
      </c>
    </row>
    <row r="1243" hidden="1" spans="1:18">
      <c r="A1243" s="74"/>
      <c r="B1243" s="28" t="s">
        <v>29</v>
      </c>
      <c r="C1243" s="58">
        <v>45773</v>
      </c>
      <c r="D1243" s="100" t="str">
        <f>VLOOKUP(B1243,辅助信息!E:K,7,FALSE)</f>
        <v>JWDDCD2024102400111</v>
      </c>
      <c r="E1243" s="28" t="str">
        <f>VLOOKUP(F1243,辅助信息!A:B,2,FALSE)</f>
        <v>螺纹钢</v>
      </c>
      <c r="F1243" s="28" t="s">
        <v>28</v>
      </c>
      <c r="G1243" s="24">
        <v>27</v>
      </c>
      <c r="H1243" s="99" t="str">
        <f>_xlfn.XLOOKUP(C1243&amp;F1243&amp;I1243&amp;J1243,'[1]2025年已发货'!$F:$F&amp;'[1]2025年已发货'!$C:$C&amp;'[1]2025年已发货'!$G:$G&amp;'[1]2025年已发货'!$H:$H,'[1]2025年已发货'!$E:$E,"未发货")</f>
        <v>未发货</v>
      </c>
      <c r="I1243" s="28" t="str">
        <f>VLOOKUP(B1243,辅助信息!E:I,3,FALSE)</f>
        <v>（五冶达州国道542项目-二工区黄家湾隧道工段）四川省达州市达川区赵固镇黄家坡</v>
      </c>
      <c r="J1243" s="28" t="str">
        <f>VLOOKUP(B1243,辅助信息!E:I,4,FALSE)</f>
        <v>罗永方</v>
      </c>
      <c r="K1243" s="28">
        <f>VLOOKUP(J1243,辅助信息!H:I,2,FALSE)</f>
        <v>13551450899</v>
      </c>
      <c r="L1243" s="27" t="str">
        <f>VLOOKUP(B1243,辅助信息!E:J,6,FALSE)</f>
        <v>五冶建设送货单,4份材质书,送货车型9.6米,装货前联系收货人核实到场规格,没提前告知进场规格现场不给予接收</v>
      </c>
      <c r="M1243" s="79">
        <v>45773</v>
      </c>
      <c r="O1243" s="49">
        <f ca="1" t="shared" si="53"/>
        <v>0</v>
      </c>
      <c r="P1243" s="49">
        <f ca="1" t="shared" si="52"/>
        <v>177</v>
      </c>
      <c r="Q1243" s="50" t="str">
        <f>VLOOKUP(B1243,辅助信息!E:M,9,FALSE)</f>
        <v>ZTWM-CDGS-XS-2024-0181-五冶天府-国道542项目（二批次）</v>
      </c>
      <c r="R1243" s="15" t="str">
        <f>_xlfn._xlws.FILTER(辅助信息!D:D,辅助信息!E:E=B1243)</f>
        <v>五冶达州国道542项目</v>
      </c>
    </row>
    <row r="1244" hidden="1" spans="1:18">
      <c r="A1244" s="74"/>
      <c r="B1244" s="28" t="s">
        <v>78</v>
      </c>
      <c r="C1244" s="58">
        <v>45773</v>
      </c>
      <c r="D1244" s="100" t="str">
        <f>VLOOKUP(B1244,辅助信息!E:K,7,FALSE)</f>
        <v>JWDDCD2024102400111</v>
      </c>
      <c r="E1244" s="28" t="str">
        <f>VLOOKUP(F1244,辅助信息!A:B,2,FALSE)</f>
        <v>螺纹钢</v>
      </c>
      <c r="F1244" s="28" t="s">
        <v>27</v>
      </c>
      <c r="G1244" s="24">
        <v>3</v>
      </c>
      <c r="H1244" s="99" t="str">
        <f>_xlfn.XLOOKUP(C1244&amp;F1244&amp;I1244&amp;J1244,'[1]2025年已发货'!$F:$F&amp;'[1]2025年已发货'!$C:$C&amp;'[1]2025年已发货'!$G:$G&amp;'[1]2025年已发货'!$H:$H,'[1]2025年已发货'!$E:$E,"未发货")</f>
        <v>未发货</v>
      </c>
      <c r="I1244" s="28" t="str">
        <f>VLOOKUP(B1244,辅助信息!E:I,3,FALSE)</f>
        <v>（五冶达州国道542项目-二工区巴河特大桥工段-4号墩）达州市达川区桥湾镇陈余村</v>
      </c>
      <c r="J1244" s="28" t="str">
        <f>VLOOKUP(B1244,辅助信息!E:I,4,FALSE)</f>
        <v>谭福中</v>
      </c>
      <c r="K1244" s="28">
        <f>VLOOKUP(J1244,辅助信息!H:I,2,FALSE)</f>
        <v>15828538619</v>
      </c>
      <c r="L1244" s="27" t="str">
        <f>VLOOKUP(B1244,辅助信息!E:J,6,FALSE)</f>
        <v>五冶建设送货单,4份材质书,送货车型9.6米,装货前联系收货人核实到场规格,没提前告知进场规格现场不给予接收</v>
      </c>
      <c r="M1244" s="79">
        <v>45773</v>
      </c>
      <c r="O1244" s="49">
        <f ca="1" t="shared" si="53"/>
        <v>0</v>
      </c>
      <c r="P1244" s="49">
        <f ca="1" t="shared" si="52"/>
        <v>177</v>
      </c>
      <c r="Q1244" s="50" t="str">
        <f>VLOOKUP(B1244,辅助信息!E:M,9,FALSE)</f>
        <v>ZTWM-CDGS-XS-2024-0181-五冶天府-国道542项目（二批次）</v>
      </c>
      <c r="R1244" s="15" t="str">
        <f>_xlfn._xlws.FILTER(辅助信息!D:D,辅助信息!E:E=B1244)</f>
        <v>五冶达州国道542项目</v>
      </c>
    </row>
    <row r="1245" hidden="1" spans="1:18">
      <c r="A1245" s="74"/>
      <c r="B1245" s="28" t="s">
        <v>78</v>
      </c>
      <c r="C1245" s="58">
        <v>45773</v>
      </c>
      <c r="D1245" s="100" t="str">
        <f>VLOOKUP(B1245,辅助信息!E:K,7,FALSE)</f>
        <v>JWDDCD2024102400111</v>
      </c>
      <c r="E1245" s="28" t="str">
        <f>VLOOKUP(F1245,辅助信息!A:B,2,FALSE)</f>
        <v>螺纹钢</v>
      </c>
      <c r="F1245" s="28" t="s">
        <v>33</v>
      </c>
      <c r="G1245" s="24">
        <v>30</v>
      </c>
      <c r="H1245" s="99" t="str">
        <f>_xlfn.XLOOKUP(C1245&amp;F1245&amp;I1245&amp;J1245,'[1]2025年已发货'!$F:$F&amp;'[1]2025年已发货'!$C:$C&amp;'[1]2025年已发货'!$G:$G&amp;'[1]2025年已发货'!$H:$H,'[1]2025年已发货'!$E:$E,"未发货")</f>
        <v>未发货</v>
      </c>
      <c r="I1245" s="28" t="str">
        <f>VLOOKUP(B1245,辅助信息!E:I,3,FALSE)</f>
        <v>（五冶达州国道542项目-二工区巴河特大桥工段-4号墩）达州市达川区桥湾镇陈余村</v>
      </c>
      <c r="J1245" s="28" t="str">
        <f>VLOOKUP(B1245,辅助信息!E:I,4,FALSE)</f>
        <v>谭福中</v>
      </c>
      <c r="K1245" s="28">
        <f>VLOOKUP(J1245,辅助信息!H:I,2,FALSE)</f>
        <v>15828538619</v>
      </c>
      <c r="L1245" s="27" t="str">
        <f>VLOOKUP(B1245,辅助信息!E:J,6,FALSE)</f>
        <v>五冶建设送货单,4份材质书,送货车型9.6米,装货前联系收货人核实到场规格,没提前告知进场规格现场不给予接收</v>
      </c>
      <c r="M1245" s="79">
        <v>45773</v>
      </c>
      <c r="O1245" s="49">
        <f ca="1" t="shared" si="53"/>
        <v>0</v>
      </c>
      <c r="P1245" s="49">
        <f ca="1" t="shared" si="52"/>
        <v>177</v>
      </c>
      <c r="Q1245" s="50" t="str">
        <f>VLOOKUP(B1245,辅助信息!E:M,9,FALSE)</f>
        <v>ZTWM-CDGS-XS-2024-0181-五冶天府-国道542项目（二批次）</v>
      </c>
      <c r="R1245" s="15" t="str">
        <f>_xlfn._xlws.FILTER(辅助信息!D:D,辅助信息!E:E=B1245)</f>
        <v>五冶达州国道542项目</v>
      </c>
    </row>
    <row r="1246" hidden="1" spans="1:18">
      <c r="A1246" s="65"/>
      <c r="B1246" s="28" t="s">
        <v>78</v>
      </c>
      <c r="C1246" s="58">
        <v>45773</v>
      </c>
      <c r="D1246" s="100" t="str">
        <f>VLOOKUP(B1246,辅助信息!E:K,7,FALSE)</f>
        <v>JWDDCD2024102400111</v>
      </c>
      <c r="E1246" s="28" t="str">
        <f>VLOOKUP(F1246,辅助信息!A:B,2,FALSE)</f>
        <v>螺纹钢</v>
      </c>
      <c r="F1246" s="28" t="s">
        <v>28</v>
      </c>
      <c r="G1246" s="24">
        <v>3</v>
      </c>
      <c r="H1246" s="99" t="str">
        <f>_xlfn.XLOOKUP(C1246&amp;F1246&amp;I1246&amp;J1246,'[1]2025年已发货'!$F:$F&amp;'[1]2025年已发货'!$C:$C&amp;'[1]2025年已发货'!$G:$G&amp;'[1]2025年已发货'!$H:$H,'[1]2025年已发货'!$E:$E,"未发货")</f>
        <v>未发货</v>
      </c>
      <c r="I1246" s="28" t="str">
        <f>VLOOKUP(B1246,辅助信息!E:I,3,FALSE)</f>
        <v>（五冶达州国道542项目-二工区巴河特大桥工段-4号墩）达州市达川区桥湾镇陈余村</v>
      </c>
      <c r="J1246" s="28" t="str">
        <f>VLOOKUP(B1246,辅助信息!E:I,4,FALSE)</f>
        <v>谭福中</v>
      </c>
      <c r="K1246" s="28">
        <f>VLOOKUP(J1246,辅助信息!H:I,2,FALSE)</f>
        <v>15828538619</v>
      </c>
      <c r="L1246" s="27" t="str">
        <f>VLOOKUP(B1246,辅助信息!E:J,6,FALSE)</f>
        <v>五冶建设送货单,4份材质书,送货车型9.6米,装货前联系收货人核实到场规格,没提前告知进场规格现场不给予接收</v>
      </c>
      <c r="M1246" s="79">
        <v>45773</v>
      </c>
      <c r="O1246" s="49">
        <f ca="1" t="shared" si="53"/>
        <v>0</v>
      </c>
      <c r="P1246" s="49">
        <f ca="1" t="shared" si="52"/>
        <v>177</v>
      </c>
      <c r="Q1246" s="50" t="str">
        <f>VLOOKUP(B1246,辅助信息!E:M,9,FALSE)</f>
        <v>ZTWM-CDGS-XS-2024-0181-五冶天府-国道542项目（二批次）</v>
      </c>
      <c r="R1246" s="15" t="str">
        <f>_xlfn._xlws.FILTER(辅助信息!D:D,辅助信息!E:E=B1246)</f>
        <v>五冶达州国道542项目</v>
      </c>
    </row>
    <row r="1247" hidden="1" spans="1:18">
      <c r="A1247" s="65"/>
      <c r="B1247" s="28" t="s">
        <v>54</v>
      </c>
      <c r="C1247" s="58">
        <v>45773</v>
      </c>
      <c r="D1247" s="100" t="str">
        <f>VLOOKUP(B1247,辅助信息!E:K,7,FALSE)</f>
        <v>JWDDCD2024102400111</v>
      </c>
      <c r="E1247" s="28" t="str">
        <f>VLOOKUP(F1247,辅助信息!A:B,2,FALSE)</f>
        <v>螺纹钢</v>
      </c>
      <c r="F1247" s="28" t="s">
        <v>27</v>
      </c>
      <c r="G1247" s="24">
        <v>26</v>
      </c>
      <c r="H1247" s="99" t="str">
        <f>_xlfn.XLOOKUP(C1247&amp;F1247&amp;I1247&amp;J1247,'[1]2025年已发货'!$F:$F&amp;'[1]2025年已发货'!$C:$C&amp;'[1]2025年已发货'!$G:$G&amp;'[1]2025年已发货'!$H:$H,'[1]2025年已发货'!$E:$E,"未发货")</f>
        <v>未发货</v>
      </c>
      <c r="I1247" s="28" t="str">
        <f>VLOOKUP(B1247,辅助信息!E:I,3,FALSE)</f>
        <v>（五冶达州国道542项目-二工区巴河特大桥工段-5号墩）四川省达州市达川区石梯镇固家村村民委员会</v>
      </c>
      <c r="J1247" s="28" t="str">
        <f>VLOOKUP(B1247,辅助信息!E:I,4,FALSE)</f>
        <v>谭福中</v>
      </c>
      <c r="K1247" s="28">
        <f>VLOOKUP(J1247,辅助信息!H:I,2,FALSE)</f>
        <v>15828538619</v>
      </c>
      <c r="L1247" s="27" t="str">
        <f>VLOOKUP(B1247,辅助信息!E:J,6,FALSE)</f>
        <v>五冶建设送货单,4份材质书,送货车型13米,装货前联系收货人核实到场规格,没提前告知进场规格现场不给予接收</v>
      </c>
      <c r="M1247" s="79">
        <v>45773</v>
      </c>
      <c r="O1247" s="49">
        <f ca="1" t="shared" si="53"/>
        <v>0</v>
      </c>
      <c r="P1247" s="49">
        <f ca="1" t="shared" si="52"/>
        <v>177</v>
      </c>
      <c r="Q1247" s="50" t="str">
        <f>VLOOKUP(B1247,辅助信息!E:M,9,FALSE)</f>
        <v>ZTWM-CDGS-XS-2024-0181-五冶天府-国道542项目（二批次）</v>
      </c>
      <c r="R1247" s="15" t="str">
        <f>_xlfn._xlws.FILTER(辅助信息!D:D,辅助信息!E:E=B1247)</f>
        <v>五冶达州国道542项目</v>
      </c>
    </row>
    <row r="1248" hidden="1" spans="1:18">
      <c r="A1248" s="65"/>
      <c r="B1248" s="28" t="s">
        <v>54</v>
      </c>
      <c r="C1248" s="58">
        <v>45773</v>
      </c>
      <c r="D1248" s="100" t="str">
        <f>VLOOKUP(B1248,辅助信息!E:K,7,FALSE)</f>
        <v>JWDDCD2024102400111</v>
      </c>
      <c r="E1248" s="28" t="str">
        <f>VLOOKUP(F1248,辅助信息!A:B,2,FALSE)</f>
        <v>螺纹钢</v>
      </c>
      <c r="F1248" s="28" t="s">
        <v>32</v>
      </c>
      <c r="G1248" s="24">
        <v>33</v>
      </c>
      <c r="H1248" s="99" t="str">
        <f>_xlfn.XLOOKUP(C1248&amp;F1248&amp;I1248&amp;J1248,'[1]2025年已发货'!$F:$F&amp;'[1]2025年已发货'!$C:$C&amp;'[1]2025年已发货'!$G:$G&amp;'[1]2025年已发货'!$H:$H,'[1]2025年已发货'!$E:$E,"未发货")</f>
        <v>未发货</v>
      </c>
      <c r="I1248" s="28" t="str">
        <f>VLOOKUP(B1248,辅助信息!E:I,3,FALSE)</f>
        <v>（五冶达州国道542项目-二工区巴河特大桥工段-5号墩）四川省达州市达川区石梯镇固家村村民委员会</v>
      </c>
      <c r="J1248" s="28" t="str">
        <f>VLOOKUP(B1248,辅助信息!E:I,4,FALSE)</f>
        <v>谭福中</v>
      </c>
      <c r="K1248" s="28">
        <f>VLOOKUP(J1248,辅助信息!H:I,2,FALSE)</f>
        <v>15828538619</v>
      </c>
      <c r="L1248" s="27" t="str">
        <f>VLOOKUP(B1248,辅助信息!E:J,6,FALSE)</f>
        <v>五冶建设送货单,4份材质书,送货车型13米,装货前联系收货人核实到场规格,没提前告知进场规格现场不给予接收</v>
      </c>
      <c r="M1248" s="79">
        <v>45773</v>
      </c>
      <c r="O1248" s="49">
        <f ca="1" t="shared" si="53"/>
        <v>0</v>
      </c>
      <c r="P1248" s="49">
        <f ca="1" t="shared" si="52"/>
        <v>177</v>
      </c>
      <c r="Q1248" s="50" t="str">
        <f>VLOOKUP(B1248,辅助信息!E:M,9,FALSE)</f>
        <v>ZTWM-CDGS-XS-2024-0181-五冶天府-国道542项目（二批次）</v>
      </c>
      <c r="R1248" s="15" t="str">
        <f>_xlfn._xlws.FILTER(辅助信息!D:D,辅助信息!E:E=B1248)</f>
        <v>五冶达州国道542项目</v>
      </c>
    </row>
    <row r="1249" hidden="1" spans="1:18">
      <c r="A1249" s="65"/>
      <c r="B1249" s="28" t="s">
        <v>54</v>
      </c>
      <c r="C1249" s="58">
        <v>45773</v>
      </c>
      <c r="D1249" s="100" t="str">
        <f>VLOOKUP(B1249,辅助信息!E:K,7,FALSE)</f>
        <v>JWDDCD2024102400111</v>
      </c>
      <c r="E1249" s="28" t="str">
        <f>VLOOKUP(F1249,辅助信息!A:B,2,FALSE)</f>
        <v>螺纹钢</v>
      </c>
      <c r="F1249" s="28" t="s">
        <v>33</v>
      </c>
      <c r="G1249" s="24">
        <v>70</v>
      </c>
      <c r="H1249" s="99" t="str">
        <f>_xlfn.XLOOKUP(C1249&amp;F1249&amp;I1249&amp;J1249,'[1]2025年已发货'!$F:$F&amp;'[1]2025年已发货'!$C:$C&amp;'[1]2025年已发货'!$G:$G&amp;'[1]2025年已发货'!$H:$H,'[1]2025年已发货'!$E:$E,"未发货")</f>
        <v>未发货</v>
      </c>
      <c r="I1249" s="28" t="str">
        <f>VLOOKUP(B1249,辅助信息!E:I,3,FALSE)</f>
        <v>（五冶达州国道542项目-二工区巴河特大桥工段-5号墩）四川省达州市达川区石梯镇固家村村民委员会</v>
      </c>
      <c r="J1249" s="28" t="str">
        <f>VLOOKUP(B1249,辅助信息!E:I,4,FALSE)</f>
        <v>谭福中</v>
      </c>
      <c r="K1249" s="28">
        <f>VLOOKUP(J1249,辅助信息!H:I,2,FALSE)</f>
        <v>15828538619</v>
      </c>
      <c r="L1249" s="27" t="str">
        <f>VLOOKUP(B1249,辅助信息!E:J,6,FALSE)</f>
        <v>五冶建设送货单,4份材质书,送货车型13米,装货前联系收货人核实到场规格,没提前告知进场规格现场不给予接收</v>
      </c>
      <c r="M1249" s="79">
        <v>45773</v>
      </c>
      <c r="O1249" s="49">
        <f ca="1" t="shared" si="53"/>
        <v>0</v>
      </c>
      <c r="P1249" s="49">
        <f ca="1" t="shared" si="52"/>
        <v>177</v>
      </c>
      <c r="Q1249" s="50" t="str">
        <f>VLOOKUP(B1249,辅助信息!E:M,9,FALSE)</f>
        <v>ZTWM-CDGS-XS-2024-0181-五冶天府-国道542项目（二批次）</v>
      </c>
      <c r="R1249" s="15" t="str">
        <f>_xlfn._xlws.FILTER(辅助信息!D:D,辅助信息!E:E=B1249)</f>
        <v>五冶达州国道542项目</v>
      </c>
    </row>
    <row r="1250" hidden="1" spans="1:18">
      <c r="A1250" s="65"/>
      <c r="B1250" s="28" t="s">
        <v>54</v>
      </c>
      <c r="C1250" s="58">
        <v>45773</v>
      </c>
      <c r="D1250" s="100" t="str">
        <f>VLOOKUP(B1250,辅助信息!E:K,7,FALSE)</f>
        <v>JWDDCD2024102400111</v>
      </c>
      <c r="E1250" s="28" t="str">
        <f>VLOOKUP(F1250,辅助信息!A:B,2,FALSE)</f>
        <v>螺纹钢</v>
      </c>
      <c r="F1250" s="28" t="s">
        <v>28</v>
      </c>
      <c r="G1250" s="24">
        <v>33</v>
      </c>
      <c r="H1250" s="99" t="str">
        <f>_xlfn.XLOOKUP(C1250&amp;F1250&amp;I1250&amp;J1250,'[1]2025年已发货'!$F:$F&amp;'[1]2025年已发货'!$C:$C&amp;'[1]2025年已发货'!$G:$G&amp;'[1]2025年已发货'!$H:$H,'[1]2025年已发货'!$E:$E,"未发货")</f>
        <v>未发货</v>
      </c>
      <c r="I1250" s="28" t="str">
        <f>VLOOKUP(B1250,辅助信息!E:I,3,FALSE)</f>
        <v>（五冶达州国道542项目-二工区巴河特大桥工段-5号墩）四川省达州市达川区石梯镇固家村村民委员会</v>
      </c>
      <c r="J1250" s="28" t="str">
        <f>VLOOKUP(B1250,辅助信息!E:I,4,FALSE)</f>
        <v>谭福中</v>
      </c>
      <c r="K1250" s="28">
        <f>VLOOKUP(J1250,辅助信息!H:I,2,FALSE)</f>
        <v>15828538619</v>
      </c>
      <c r="L1250" s="27" t="str">
        <f>VLOOKUP(B1250,辅助信息!E:J,6,FALSE)</f>
        <v>五冶建设送货单,4份材质书,送货车型13米,装货前联系收货人核实到场规格,没提前告知进场规格现场不给予接收</v>
      </c>
      <c r="M1250" s="79">
        <v>45773</v>
      </c>
      <c r="O1250" s="49">
        <f ca="1" t="shared" si="53"/>
        <v>0</v>
      </c>
      <c r="P1250" s="49">
        <f ca="1" t="shared" si="52"/>
        <v>177</v>
      </c>
      <c r="Q1250" s="50" t="str">
        <f>VLOOKUP(B1250,辅助信息!E:M,9,FALSE)</f>
        <v>ZTWM-CDGS-XS-2024-0181-五冶天府-国道542项目（二批次）</v>
      </c>
      <c r="R1250" s="15" t="str">
        <f>_xlfn._xlws.FILTER(辅助信息!D:D,辅助信息!E:E=B1250)</f>
        <v>五冶达州国道542项目</v>
      </c>
    </row>
    <row r="1251" hidden="1" spans="1:18">
      <c r="A1251" s="65"/>
      <c r="B1251" s="28" t="s">
        <v>54</v>
      </c>
      <c r="C1251" s="58">
        <v>45773</v>
      </c>
      <c r="D1251" s="100" t="str">
        <f>VLOOKUP(B1251,辅助信息!E:K,7,FALSE)</f>
        <v>JWDDCD2024102400111</v>
      </c>
      <c r="E1251" s="28" t="str">
        <f>VLOOKUP(F1251,辅助信息!A:B,2,FALSE)</f>
        <v>螺纹钢</v>
      </c>
      <c r="F1251" s="28" t="s">
        <v>18</v>
      </c>
      <c r="G1251" s="24">
        <v>3</v>
      </c>
      <c r="H1251" s="99" t="str">
        <f>_xlfn.XLOOKUP(C1251&amp;F1251&amp;I1251&amp;J1251,'[1]2025年已发货'!$F:$F&amp;'[1]2025年已发货'!$C:$C&amp;'[1]2025年已发货'!$G:$G&amp;'[1]2025年已发货'!$H:$H,'[1]2025年已发货'!$E:$E,"未发货")</f>
        <v>未发货</v>
      </c>
      <c r="I1251" s="28" t="str">
        <f>VLOOKUP(B1251,辅助信息!E:I,3,FALSE)</f>
        <v>（五冶达州国道542项目-二工区巴河特大桥工段-5号墩）四川省达州市达川区石梯镇固家村村民委员会</v>
      </c>
      <c r="J1251" s="28" t="str">
        <f>VLOOKUP(B1251,辅助信息!E:I,4,FALSE)</f>
        <v>谭福中</v>
      </c>
      <c r="K1251" s="28">
        <f>VLOOKUP(J1251,辅助信息!H:I,2,FALSE)</f>
        <v>15828538619</v>
      </c>
      <c r="L1251" s="27" t="str">
        <f>VLOOKUP(B1251,辅助信息!E:J,6,FALSE)</f>
        <v>五冶建设送货单,4份材质书,送货车型13米,装货前联系收货人核实到场规格,没提前告知进场规格现场不给予接收</v>
      </c>
      <c r="M1251" s="79">
        <v>45773</v>
      </c>
      <c r="O1251" s="49">
        <f ca="1" t="shared" si="53"/>
        <v>0</v>
      </c>
      <c r="P1251" s="49">
        <f ca="1" t="shared" si="52"/>
        <v>177</v>
      </c>
      <c r="Q1251" s="50" t="str">
        <f>VLOOKUP(B1251,辅助信息!E:M,9,FALSE)</f>
        <v>ZTWM-CDGS-XS-2024-0181-五冶天府-国道542项目（二批次）</v>
      </c>
      <c r="R1251" s="15" t="str">
        <f>_xlfn._xlws.FILTER(辅助信息!D:D,辅助信息!E:E=B1251)</f>
        <v>五冶达州国道542项目</v>
      </c>
    </row>
    <row r="1252" hidden="1" spans="1:18">
      <c r="A1252" s="101"/>
      <c r="B1252" s="28" t="s">
        <v>54</v>
      </c>
      <c r="C1252" s="58">
        <v>45773</v>
      </c>
      <c r="D1252" s="100" t="str">
        <f>VLOOKUP(B1252,辅助信息!E:K,7,FALSE)</f>
        <v>JWDDCD2024102400111</v>
      </c>
      <c r="E1252" s="28" t="str">
        <f>VLOOKUP(F1252,辅助信息!A:B,2,FALSE)</f>
        <v>螺纹钢</v>
      </c>
      <c r="F1252" s="28" t="s">
        <v>65</v>
      </c>
      <c r="G1252" s="24">
        <v>18.8</v>
      </c>
      <c r="H1252" s="24" t="str">
        <f>_xlfn.XLOOKUP(C1252&amp;F1252&amp;I1252&amp;J1252,'[1]2025年已发货'!$F:$F&amp;'[1]2025年已发货'!$C:$C&amp;'[1]2025年已发货'!$G:$G&amp;'[1]2025年已发货'!$H:$H,'[1]2025年已发货'!$E:$E,"未发货")</f>
        <v>未发货</v>
      </c>
      <c r="I1252" s="28" t="str">
        <f>VLOOKUP(B1252,辅助信息!E:I,3,FALSE)</f>
        <v>（五冶达州国道542项目-二工区巴河特大桥工段-5号墩）四川省达州市达川区石梯镇固家村村民委员会</v>
      </c>
      <c r="J1252" s="28" t="str">
        <f>VLOOKUP(B1252,辅助信息!E:I,4,FALSE)</f>
        <v>谭福中</v>
      </c>
      <c r="K1252" s="28">
        <f>VLOOKUP(J1252,辅助信息!H:I,2,FALSE)</f>
        <v>15828538619</v>
      </c>
      <c r="L1252" s="27" t="str">
        <f>VLOOKUP(B1252,辅助信息!E:J,6,FALSE)</f>
        <v>五冶建设送货单,4份材质书,送货车型13米,装货前联系收货人核实到场规格,没提前告知进场规格现场不给予接收</v>
      </c>
      <c r="M1252" s="79">
        <v>45773</v>
      </c>
      <c r="O1252" s="49">
        <f ca="1" t="shared" si="53"/>
        <v>0</v>
      </c>
      <c r="P1252" s="49">
        <f ca="1" t="shared" si="52"/>
        <v>177</v>
      </c>
      <c r="Q1252" s="50" t="str">
        <f>VLOOKUP(B1252,辅助信息!E:M,9,FALSE)</f>
        <v>ZTWM-CDGS-XS-2024-0181-五冶天府-国道542项目（二批次）</v>
      </c>
      <c r="R1252" s="15" t="str">
        <f>_xlfn._xlws.FILTER(辅助信息!D:D,辅助信息!E:E=B1252)</f>
        <v>五冶达州国道542项目</v>
      </c>
    </row>
    <row r="1253" hidden="1" spans="1:18">
      <c r="A1253" s="101"/>
      <c r="B1253" s="28" t="s">
        <v>74</v>
      </c>
      <c r="C1253" s="58">
        <v>45773</v>
      </c>
      <c r="D1253" s="100" t="str">
        <f>VLOOKUP(B1253,辅助信息!E:K,7,FALSE)</f>
        <v>JWDDCD2024102400111</v>
      </c>
      <c r="E1253" s="28" t="str">
        <f>VLOOKUP(F1253,辅助信息!A:B,2,FALSE)</f>
        <v>螺纹钢</v>
      </c>
      <c r="F1253" s="28" t="s">
        <v>19</v>
      </c>
      <c r="G1253" s="24">
        <v>20</v>
      </c>
      <c r="H1253" s="24" t="str">
        <f>_xlfn.XLOOKUP(C1253&amp;F1253&amp;I1253&amp;J1253,'[1]2025年已发货'!$F:$F&amp;'[1]2025年已发货'!$C:$C&amp;'[1]2025年已发货'!$G:$G&amp;'[1]2025年已发货'!$H:$H,'[1]2025年已发货'!$E:$E,"未发货")</f>
        <v>未发货</v>
      </c>
      <c r="I1253" s="28" t="str">
        <f>VLOOKUP(B1253,辅助信息!E:I,3,FALSE)</f>
        <v>（五冶达州国道542项目-桥梁4标）四川省达州市达川区大堰镇双井村</v>
      </c>
      <c r="J1253" s="28" t="str">
        <f>VLOOKUP(B1253,辅助信息!E:I,4,FALSE)</f>
        <v>吴志强</v>
      </c>
      <c r="K1253" s="28">
        <f>VLOOKUP(J1253,辅助信息!H:I,2,FALSE)</f>
        <v>18820030907</v>
      </c>
      <c r="L1253" s="27" t="str">
        <f>VLOOKUP(B1253,辅助信息!E:J,6,FALSE)</f>
        <v>五冶建设送货单,送货车型13米,装货前联系收货人核实到场规格,没提前告知进场规格现场不给予接收</v>
      </c>
      <c r="M1253" s="79">
        <v>45773</v>
      </c>
      <c r="O1253" s="49">
        <f ca="1" t="shared" si="53"/>
        <v>0</v>
      </c>
      <c r="P1253" s="49">
        <f ca="1" t="shared" si="52"/>
        <v>177</v>
      </c>
      <c r="Q1253" s="50" t="str">
        <f>VLOOKUP(B1253,辅助信息!E:M,9,FALSE)</f>
        <v>ZTWM-CDGS-XS-2024-0181-五冶天府-国道542项目（二批次）</v>
      </c>
      <c r="R1253" s="15" t="str">
        <f>_xlfn._xlws.FILTER(辅助信息!D:D,辅助信息!E:E=B1253)</f>
        <v>五冶达州国道542项目</v>
      </c>
    </row>
    <row r="1254" hidden="1" spans="1:18">
      <c r="A1254" s="101"/>
      <c r="B1254" s="28" t="s">
        <v>74</v>
      </c>
      <c r="C1254" s="58">
        <v>45773</v>
      </c>
      <c r="D1254" s="100" t="str">
        <f>VLOOKUP(B1254,辅助信息!E:K,7,FALSE)</f>
        <v>JWDDCD2024102400111</v>
      </c>
      <c r="E1254" s="28" t="str">
        <f>VLOOKUP(F1254,辅助信息!A:B,2,FALSE)</f>
        <v>螺纹钢</v>
      </c>
      <c r="F1254" s="28" t="s">
        <v>65</v>
      </c>
      <c r="G1254" s="24">
        <v>30</v>
      </c>
      <c r="H1254" s="24" t="str">
        <f>_xlfn.XLOOKUP(C1254&amp;F1254&amp;I1254&amp;J1254,'[1]2025年已发货'!$F:$F&amp;'[1]2025年已发货'!$C:$C&amp;'[1]2025年已发货'!$G:$G&amp;'[1]2025年已发货'!$H:$H,'[1]2025年已发货'!$E:$E,"未发货")</f>
        <v>未发货</v>
      </c>
      <c r="I1254" s="28" t="str">
        <f>VLOOKUP(B1254,辅助信息!E:I,3,FALSE)</f>
        <v>（五冶达州国道542项目-桥梁4标）四川省达州市达川区大堰镇双井村</v>
      </c>
      <c r="J1254" s="28" t="str">
        <f>VLOOKUP(B1254,辅助信息!E:I,4,FALSE)</f>
        <v>吴志强</v>
      </c>
      <c r="K1254" s="28">
        <f>VLOOKUP(J1254,辅助信息!H:I,2,FALSE)</f>
        <v>18820030907</v>
      </c>
      <c r="L1254" s="27" t="str">
        <f>VLOOKUP(B1254,辅助信息!E:J,6,FALSE)</f>
        <v>五冶建设送货单,送货车型13米,装货前联系收货人核实到场规格,没提前告知进场规格现场不给予接收</v>
      </c>
      <c r="M1254" s="79">
        <v>45773</v>
      </c>
      <c r="O1254" s="49">
        <f ca="1" t="shared" si="53"/>
        <v>0</v>
      </c>
      <c r="P1254" s="49">
        <f ca="1" t="shared" si="52"/>
        <v>177</v>
      </c>
      <c r="Q1254" s="50" t="str">
        <f>VLOOKUP(B1254,辅助信息!E:M,9,FALSE)</f>
        <v>ZTWM-CDGS-XS-2024-0181-五冶天府-国道542项目（二批次）</v>
      </c>
      <c r="R1254" s="15" t="str">
        <f>_xlfn._xlws.FILTER(辅助信息!D:D,辅助信息!E:E=B1254)</f>
        <v>五冶达州国道542项目</v>
      </c>
    </row>
    <row r="1255" hidden="1" spans="2:18">
      <c r="B1255" s="28" t="s">
        <v>81</v>
      </c>
      <c r="C1255" s="58">
        <v>45774</v>
      </c>
      <c r="D1255" s="28" t="str">
        <f>VLOOKUP(B1255,辅助信息!E:K,7,FALSE)</f>
        <v>JWDDCD2025060900080</v>
      </c>
      <c r="E1255" s="28" t="str">
        <f>VLOOKUP(F1255,辅助信息!A:B,2,FALSE)</f>
        <v>螺纹钢</v>
      </c>
      <c r="F1255" s="28" t="s">
        <v>19</v>
      </c>
      <c r="G1255" s="24">
        <v>15</v>
      </c>
      <c r="H1255" s="24" t="str">
        <f>_xlfn.XLOOKUP(C1255&amp;F1255&amp;I1255&amp;J1255,'[1]2025年已发货'!$F:$F&amp;'[1]2025年已发货'!$C:$C&amp;'[1]2025年已发货'!$G:$G&amp;'[1]2025年已发货'!$H:$H,'[1]2025年已发货'!$E:$E,"未发货")</f>
        <v>未发货</v>
      </c>
      <c r="I1255" s="28" t="str">
        <f>VLOOKUP(B1255,辅助信息!E:I,3,FALSE)</f>
        <v>（华西简阳西城嘉苑）四川省成都市简阳市简城街道高屋村</v>
      </c>
      <c r="J1255" s="28" t="str">
        <f>VLOOKUP(B1255,辅助信息!E:I,4,FALSE)</f>
        <v>张瀚镭</v>
      </c>
      <c r="K1255" s="28">
        <f>VLOOKUP(J1255,辅助信息!H:I,2,FALSE)</f>
        <v>15884666220</v>
      </c>
      <c r="L1255" s="27" t="str">
        <f>VLOOKUP(B1255,辅助信息!E:J,6,FALSE)</f>
        <v>优先威钢发货,我方卸车,新老国标钢厂不加价可直发，因陕钢多次出现磅差，项目拒绝使用</v>
      </c>
      <c r="M1255" s="79">
        <v>45775</v>
      </c>
      <c r="O1255" s="49">
        <f ca="1" t="shared" si="53"/>
        <v>0</v>
      </c>
      <c r="P1255" s="49">
        <f ca="1" t="shared" ref="P1255:P1297" si="54">IF(M1255="","",IF(N1255&lt;&gt;"",MAX(N1255-M1255,0),IF(TODAY()&gt;M1255,TODAY()-M1255,0)))</f>
        <v>175</v>
      </c>
      <c r="Q1255" s="50" t="str">
        <f>VLOOKUP(B1255,辅助信息!E:M,9,FALSE)</f>
        <v>ZTWM-CDGS-XS-2024-0030-华西集采-简州大道</v>
      </c>
      <c r="R1255" s="50" t="str">
        <f>_xlfn._xlws.FILTER(辅助信息!D:D,辅助信息!E:E=B1255)</f>
        <v>华西简阳西城嘉苑</v>
      </c>
    </row>
    <row r="1256" hidden="1" spans="2:18">
      <c r="B1256" s="28" t="s">
        <v>81</v>
      </c>
      <c r="C1256" s="58">
        <v>45774</v>
      </c>
      <c r="D1256" s="28" t="str">
        <f>VLOOKUP(B1256,辅助信息!E:K,7,FALSE)</f>
        <v>JWDDCD2025060900080</v>
      </c>
      <c r="E1256" s="28" t="str">
        <f>VLOOKUP(F1256,辅助信息!A:B,2,FALSE)</f>
        <v>螺纹钢</v>
      </c>
      <c r="F1256" s="28" t="s">
        <v>32</v>
      </c>
      <c r="G1256" s="24">
        <v>40</v>
      </c>
      <c r="H1256" s="24" t="str">
        <f>_xlfn.XLOOKUP(C1256&amp;F1256&amp;I1256&amp;J1256,'[1]2025年已发货'!$F:$F&amp;'[1]2025年已发货'!$C:$C&amp;'[1]2025年已发货'!$G:$G&amp;'[1]2025年已发货'!$H:$H,'[1]2025年已发货'!$E:$E,"未发货")</f>
        <v>未发货</v>
      </c>
      <c r="I1256" s="28" t="str">
        <f>VLOOKUP(B1256,辅助信息!E:I,3,FALSE)</f>
        <v>（华西简阳西城嘉苑）四川省成都市简阳市简城街道高屋村</v>
      </c>
      <c r="J1256" s="28" t="str">
        <f>VLOOKUP(B1256,辅助信息!E:I,4,FALSE)</f>
        <v>张瀚镭</v>
      </c>
      <c r="K1256" s="28">
        <f>VLOOKUP(J1256,辅助信息!H:I,2,FALSE)</f>
        <v>15884666220</v>
      </c>
      <c r="L1256" s="27" t="str">
        <f>VLOOKUP(B1256,辅助信息!E:J,6,FALSE)</f>
        <v>优先威钢发货,我方卸车,新老国标钢厂不加价可直发，因陕钢多次出现磅差，项目拒绝使用</v>
      </c>
      <c r="M1256" s="79">
        <v>45775</v>
      </c>
      <c r="O1256" s="49">
        <f ca="1" t="shared" si="53"/>
        <v>0</v>
      </c>
      <c r="P1256" s="49">
        <f ca="1" t="shared" si="54"/>
        <v>175</v>
      </c>
      <c r="Q1256" s="50" t="str">
        <f>VLOOKUP(B1256,辅助信息!E:M,9,FALSE)</f>
        <v>ZTWM-CDGS-XS-2024-0030-华西集采-简州大道</v>
      </c>
      <c r="R1256" s="50" t="str">
        <f>_xlfn._xlws.FILTER(辅助信息!D:D,辅助信息!E:E=B1256)</f>
        <v>华西简阳西城嘉苑</v>
      </c>
    </row>
    <row r="1257" hidden="1" spans="2:18">
      <c r="B1257" s="28" t="s">
        <v>81</v>
      </c>
      <c r="C1257" s="58">
        <v>45774</v>
      </c>
      <c r="D1257" s="28" t="str">
        <f>VLOOKUP(B1257,辅助信息!E:K,7,FALSE)</f>
        <v>JWDDCD2025060900080</v>
      </c>
      <c r="E1257" s="28" t="str">
        <f>VLOOKUP(F1257,辅助信息!A:B,2,FALSE)</f>
        <v>螺纹钢</v>
      </c>
      <c r="F1257" s="28" t="s">
        <v>30</v>
      </c>
      <c r="G1257" s="24">
        <v>15</v>
      </c>
      <c r="H1257" s="24" t="str">
        <f>_xlfn.XLOOKUP(C1257&amp;F1257&amp;I1257&amp;J1257,'[1]2025年已发货'!$F:$F&amp;'[1]2025年已发货'!$C:$C&amp;'[1]2025年已发货'!$G:$G&amp;'[1]2025年已发货'!$H:$H,'[1]2025年已发货'!$E:$E,"未发货")</f>
        <v>未发货</v>
      </c>
      <c r="I1257" s="28" t="str">
        <f>VLOOKUP(B1257,辅助信息!E:I,3,FALSE)</f>
        <v>（华西简阳西城嘉苑）四川省成都市简阳市简城街道高屋村</v>
      </c>
      <c r="J1257" s="28" t="str">
        <f>VLOOKUP(B1257,辅助信息!E:I,4,FALSE)</f>
        <v>张瀚镭</v>
      </c>
      <c r="K1257" s="28">
        <f>VLOOKUP(J1257,辅助信息!H:I,2,FALSE)</f>
        <v>15884666220</v>
      </c>
      <c r="L1257" s="27" t="str">
        <f>VLOOKUP(B1257,辅助信息!E:J,6,FALSE)</f>
        <v>优先威钢发货,我方卸车,新老国标钢厂不加价可直发，因陕钢多次出现磅差，项目拒绝使用</v>
      </c>
      <c r="M1257" s="79">
        <v>45775</v>
      </c>
      <c r="O1257" s="49">
        <f ca="1" t="shared" si="53"/>
        <v>0</v>
      </c>
      <c r="P1257" s="49">
        <f ca="1" t="shared" si="54"/>
        <v>175</v>
      </c>
      <c r="Q1257" s="50" t="str">
        <f>VLOOKUP(B1257,辅助信息!E:M,9,FALSE)</f>
        <v>ZTWM-CDGS-XS-2024-0030-华西集采-简州大道</v>
      </c>
      <c r="R1257" s="50" t="str">
        <f>_xlfn._xlws.FILTER(辅助信息!D:D,辅助信息!E:E=B1257)</f>
        <v>华西简阳西城嘉苑</v>
      </c>
    </row>
    <row r="1258" hidden="1" spans="2:18">
      <c r="B1258" s="28" t="s">
        <v>132</v>
      </c>
      <c r="C1258" s="58">
        <v>45774</v>
      </c>
      <c r="D1258" s="28" t="str">
        <f>VLOOKUP(B1258,辅助信息!E:K,7,FALSE)</f>
        <v>JWDDCD2025050800080</v>
      </c>
      <c r="E1258" s="28" t="str">
        <f>VLOOKUP(F1258,辅助信息!A:B,2,FALSE)</f>
        <v>盘螺</v>
      </c>
      <c r="F1258" s="28" t="s">
        <v>40</v>
      </c>
      <c r="G1258" s="24">
        <v>20</v>
      </c>
      <c r="H1258" s="24">
        <f>_xlfn.XLOOKUP(C1258&amp;F1258&amp;I1258&amp;J1258,'[1]2025年已发货'!$F:$F&amp;'[1]2025年已发货'!$C:$C&amp;'[1]2025年已发货'!$G:$G&amp;'[1]2025年已发货'!$H:$H,'[1]2025年已发货'!$E:$E,"未发货")</f>
        <v>20</v>
      </c>
      <c r="I1258" s="28" t="str">
        <f>VLOOKUP(B1258,辅助信息!E:I,3,FALSE)</f>
        <v>(宜宾兴港三江新区长江工业园建设项目-9#厂房)宜宾市翠屏区宜宾汽车零部件配套产业基地(纬五路南)</v>
      </c>
      <c r="J1258" s="28" t="str">
        <f>VLOOKUP(B1258,辅助信息!E:I,4,FALSE)</f>
        <v>严石林</v>
      </c>
      <c r="K1258" s="28">
        <f>VLOOKUP(J1258,辅助信息!H:I,2,FALSE)</f>
        <v>15924731822</v>
      </c>
      <c r="L1258" s="27" t="str">
        <f>VLOOKUP(B1258,辅助信息!E:J,6,FALSE)</f>
        <v>装货前联系收货人核实到场规格，货物最下面用方木垫下方便卸货</v>
      </c>
      <c r="M1258" s="79">
        <v>45775</v>
      </c>
      <c r="O1258" s="49">
        <f ca="1" t="shared" si="53"/>
        <v>0</v>
      </c>
      <c r="P1258" s="49">
        <f ca="1" t="shared" si="54"/>
        <v>175</v>
      </c>
      <c r="Q1258" s="50" t="str">
        <f>VLOOKUP(B1258,辅助信息!E:M,9,FALSE)</f>
        <v>ZTWM-CDGS-XS-2025-0059-宜宾兴港建材-宜宾冷链项目</v>
      </c>
      <c r="R1258" s="50" t="str">
        <f>_xlfn._xlws.FILTER(辅助信息!D:D,辅助信息!E:E=B1258)</f>
        <v>宜宾兴港三江新区长江工业园建设项目</v>
      </c>
    </row>
    <row r="1259" hidden="1" spans="2:18">
      <c r="B1259" s="28" t="s">
        <v>132</v>
      </c>
      <c r="C1259" s="58">
        <v>45774</v>
      </c>
      <c r="D1259" s="28" t="str">
        <f>VLOOKUP(B1259,辅助信息!E:K,7,FALSE)</f>
        <v>JWDDCD2025050800080</v>
      </c>
      <c r="E1259" s="28" t="str">
        <f>VLOOKUP(F1259,辅助信息!A:B,2,FALSE)</f>
        <v>盘螺</v>
      </c>
      <c r="F1259" s="28" t="s">
        <v>41</v>
      </c>
      <c r="G1259" s="24">
        <v>15</v>
      </c>
      <c r="H1259" s="24">
        <f>_xlfn.XLOOKUP(C1259&amp;F1259&amp;I1259&amp;J1259,'[1]2025年已发货'!$F:$F&amp;'[1]2025年已发货'!$C:$C&amp;'[1]2025年已发货'!$G:$G&amp;'[1]2025年已发货'!$H:$H,'[1]2025年已发货'!$E:$E,"未发货")</f>
        <v>15</v>
      </c>
      <c r="I1259" s="28" t="str">
        <f>VLOOKUP(B1259,辅助信息!E:I,3,FALSE)</f>
        <v>(宜宾兴港三江新区长江工业园建设项目-9#厂房)宜宾市翠屏区宜宾汽车零部件配套产业基地(纬五路南)</v>
      </c>
      <c r="J1259" s="28" t="str">
        <f>VLOOKUP(B1259,辅助信息!E:I,4,FALSE)</f>
        <v>严石林</v>
      </c>
      <c r="K1259" s="28">
        <f>VLOOKUP(J1259,辅助信息!H:I,2,FALSE)</f>
        <v>15924731822</v>
      </c>
      <c r="L1259" s="27" t="str">
        <f>VLOOKUP(B1259,辅助信息!E:J,6,FALSE)</f>
        <v>装货前联系收货人核实到场规格，货物最下面用方木垫下方便卸货</v>
      </c>
      <c r="M1259" s="79">
        <v>45775</v>
      </c>
      <c r="O1259" s="49">
        <f ca="1" t="shared" si="53"/>
        <v>0</v>
      </c>
      <c r="P1259" s="49">
        <f ca="1" t="shared" si="54"/>
        <v>175</v>
      </c>
      <c r="Q1259" s="50" t="str">
        <f>VLOOKUP(B1259,辅助信息!E:M,9,FALSE)</f>
        <v>ZTWM-CDGS-XS-2025-0059-宜宾兴港建材-宜宾冷链项目</v>
      </c>
      <c r="R1259" s="50" t="str">
        <f>_xlfn._xlws.FILTER(辅助信息!D:D,辅助信息!E:E=B1259)</f>
        <v>宜宾兴港三江新区长江工业园建设项目</v>
      </c>
    </row>
    <row r="1260" hidden="1" spans="2:18">
      <c r="B1260" s="28" t="s">
        <v>31</v>
      </c>
      <c r="C1260" s="58">
        <v>45774</v>
      </c>
      <c r="D1260" s="28" t="str">
        <f>VLOOKUP(B1260,辅助信息!E:K,7,FALSE)</f>
        <v>JWDDCD2024121000136</v>
      </c>
      <c r="E1260" s="28" t="str">
        <f>VLOOKUP(F1260,辅助信息!A:B,2,FALSE)</f>
        <v>螺纹钢</v>
      </c>
      <c r="F1260" s="28" t="s">
        <v>32</v>
      </c>
      <c r="G1260" s="24">
        <v>12</v>
      </c>
      <c r="H1260" s="24">
        <f>_xlfn.XLOOKUP(C1260&amp;F1260&amp;I1260&amp;J1260,'[1]2025年已发货'!$F:$F&amp;'[1]2025年已发货'!$C:$C&amp;'[1]2025年已发货'!$G:$G&amp;'[1]2025年已发货'!$H:$H,'[1]2025年已发货'!$E:$E,"未发货")</f>
        <v>12</v>
      </c>
      <c r="I1260" s="28" t="str">
        <f>VLOOKUP(B1260,辅助信息!E:I,3,FALSE)</f>
        <v>（四川商建-射洪城乡一体化项目）遂宁市射洪市忠新幼儿园北侧约220米新溪小区</v>
      </c>
      <c r="J1260" s="28" t="str">
        <f>VLOOKUP(B1260,辅助信息!E:I,4,FALSE)</f>
        <v>柏子刚</v>
      </c>
      <c r="K1260" s="28">
        <f>VLOOKUP(J1260,辅助信息!H:I,2,FALSE)</f>
        <v>15692885305</v>
      </c>
      <c r="L1260" s="27" t="str">
        <f>VLOOKUP(B1260,辅助信息!E:J,6,FALSE)</f>
        <v>提前联系到场规格及数量</v>
      </c>
      <c r="M1260" s="79">
        <v>45775</v>
      </c>
      <c r="O1260" s="49">
        <f ca="1" t="shared" si="53"/>
        <v>0</v>
      </c>
      <c r="P1260" s="49">
        <f ca="1" t="shared" si="54"/>
        <v>175</v>
      </c>
      <c r="Q1260" s="50" t="str">
        <f>VLOOKUP(B1260,辅助信息!E:M,9,FALSE)</f>
        <v>ZTWM-CDGS-XS-2024-0179-四川商投-射洪城乡一体化建设项目</v>
      </c>
      <c r="R1260" s="50" t="str">
        <f>_xlfn._xlws.FILTER(辅助信息!D:D,辅助信息!E:E=B1260)</f>
        <v>四川商建
射洪城乡一体化项目</v>
      </c>
    </row>
    <row r="1261" hidden="1" spans="2:18">
      <c r="B1261" s="28" t="s">
        <v>31</v>
      </c>
      <c r="C1261" s="58">
        <v>45774</v>
      </c>
      <c r="D1261" s="28" t="str">
        <f>VLOOKUP(B1261,辅助信息!E:K,7,FALSE)</f>
        <v>JWDDCD2024121000136</v>
      </c>
      <c r="E1261" s="28" t="str">
        <f>VLOOKUP(F1261,辅助信息!A:B,2,FALSE)</f>
        <v>螺纹钢</v>
      </c>
      <c r="F1261" s="28" t="s">
        <v>28</v>
      </c>
      <c r="G1261" s="24">
        <v>24</v>
      </c>
      <c r="H1261" s="24">
        <f>_xlfn.XLOOKUP(C1261&amp;F1261&amp;I1261&amp;J1261,'[1]2025年已发货'!$F:$F&amp;'[1]2025年已发货'!$C:$C&amp;'[1]2025年已发货'!$G:$G&amp;'[1]2025年已发货'!$H:$H,'[1]2025年已发货'!$E:$E,"未发货")</f>
        <v>24</v>
      </c>
      <c r="I1261" s="28" t="str">
        <f>VLOOKUP(B1261,辅助信息!E:I,3,FALSE)</f>
        <v>（四川商建-射洪城乡一体化项目）遂宁市射洪市忠新幼儿园北侧约220米新溪小区</v>
      </c>
      <c r="J1261" s="28" t="str">
        <f>VLOOKUP(B1261,辅助信息!E:I,4,FALSE)</f>
        <v>柏子刚</v>
      </c>
      <c r="K1261" s="28">
        <f>VLOOKUP(J1261,辅助信息!H:I,2,FALSE)</f>
        <v>15692885305</v>
      </c>
      <c r="L1261" s="27" t="str">
        <f>VLOOKUP(B1261,辅助信息!E:J,6,FALSE)</f>
        <v>提前联系到场规格及数量</v>
      </c>
      <c r="M1261" s="79">
        <v>45775</v>
      </c>
      <c r="O1261" s="49">
        <f ca="1" t="shared" si="53"/>
        <v>0</v>
      </c>
      <c r="P1261" s="49">
        <f ca="1" t="shared" si="54"/>
        <v>175</v>
      </c>
      <c r="Q1261" s="50" t="str">
        <f>VLOOKUP(B1261,辅助信息!E:M,9,FALSE)</f>
        <v>ZTWM-CDGS-XS-2024-0179-四川商投-射洪城乡一体化建设项目</v>
      </c>
      <c r="R1261" s="50" t="str">
        <f>_xlfn._xlws.FILTER(辅助信息!D:D,辅助信息!E:E=B1261)</f>
        <v>四川商建
射洪城乡一体化项目</v>
      </c>
    </row>
    <row r="1262" hidden="1" spans="2:18">
      <c r="B1262" s="28" t="s">
        <v>106</v>
      </c>
      <c r="C1262" s="58">
        <v>45774</v>
      </c>
      <c r="D1262" s="28" t="str">
        <f>VLOOKUP(B1262,辅助信息!E:K,7,FALSE)</f>
        <v>JWDDCD2024101600133</v>
      </c>
      <c r="E1262" s="28" t="str">
        <f>VLOOKUP(F1262,辅助信息!A:B,2,FALSE)</f>
        <v>盘螺</v>
      </c>
      <c r="F1262" s="28" t="s">
        <v>40</v>
      </c>
      <c r="G1262" s="24">
        <v>24</v>
      </c>
      <c r="H1262" s="24">
        <f>_xlfn.XLOOKUP(C1262&amp;F1262&amp;I1262&amp;J1262,'[1]2025年已发货'!$F:$F&amp;'[1]2025年已发货'!$C:$C&amp;'[1]2025年已发货'!$G:$G&amp;'[1]2025年已发货'!$H:$H,'[1]2025年已发货'!$E:$E,"未发货")</f>
        <v>9</v>
      </c>
      <c r="I1262" s="28" t="str">
        <f>VLOOKUP(B1262,辅助信息!E:I,3,FALSE)</f>
        <v>（五冶钢构宜宾高县月江镇建设项目）  四川省宜宾市高县月江镇刚记超市斜对面(还阳组团沪碳二期项目)</v>
      </c>
      <c r="J1262" s="28" t="str">
        <f>VLOOKUP(B1262,辅助信息!E:I,4,FALSE)</f>
        <v>张朝亮</v>
      </c>
      <c r="K1262" s="28">
        <f>VLOOKUP(J1262,辅助信息!H:I,2,FALSE)</f>
        <v>15228205853</v>
      </c>
      <c r="L1262" s="27" t="str">
        <f>VLOOKUP(B1262,辅助信息!E:J,6,FALSE)</f>
        <v>提前联系到场规格</v>
      </c>
      <c r="M1262" s="79">
        <v>45775</v>
      </c>
      <c r="O1262" s="49">
        <f ca="1" t="shared" si="53"/>
        <v>0</v>
      </c>
      <c r="P1262" s="49">
        <f ca="1" t="shared" si="54"/>
        <v>175</v>
      </c>
      <c r="Q1262" s="50" t="str">
        <f>VLOOKUP(B1262,辅助信息!E:M,9,FALSE)</f>
        <v>ZTWM-CDGS-XS-2024-0169-中冶西部钢构-宜宾市南溪区幸福路东路,高县月江镇建设项目</v>
      </c>
      <c r="R1262" s="50" t="str">
        <f>_xlfn._xlws.FILTER(辅助信息!D:D,辅助信息!E:E=B1262)</f>
        <v>五冶钢构-宜宾市南溪区高县月江镇建设项目</v>
      </c>
    </row>
    <row r="1263" hidden="1" spans="2:18">
      <c r="B1263" s="28" t="s">
        <v>106</v>
      </c>
      <c r="C1263" s="58">
        <v>45774</v>
      </c>
      <c r="D1263" s="28" t="str">
        <f>VLOOKUP(B1263,辅助信息!E:K,7,FALSE)</f>
        <v>JWDDCD2024101600133</v>
      </c>
      <c r="E1263" s="28" t="str">
        <f>VLOOKUP(F1263,辅助信息!A:B,2,FALSE)</f>
        <v>盘螺</v>
      </c>
      <c r="F1263" s="28" t="s">
        <v>41</v>
      </c>
      <c r="G1263" s="24">
        <v>24</v>
      </c>
      <c r="H1263" s="24">
        <f>_xlfn.XLOOKUP(C1263&amp;F1263&amp;I1263&amp;J1263,'[1]2025年已发货'!$F:$F&amp;'[1]2025年已发货'!$C:$C&amp;'[1]2025年已发货'!$G:$G&amp;'[1]2025年已发货'!$H:$H,'[1]2025年已发货'!$E:$E,"未发货")</f>
        <v>9</v>
      </c>
      <c r="I1263" s="28" t="str">
        <f>VLOOKUP(B1263,辅助信息!E:I,3,FALSE)</f>
        <v>（五冶钢构宜宾高县月江镇建设项目）  四川省宜宾市高县月江镇刚记超市斜对面(还阳组团沪碳二期项目)</v>
      </c>
      <c r="J1263" s="28" t="str">
        <f>VLOOKUP(B1263,辅助信息!E:I,4,FALSE)</f>
        <v>张朝亮</v>
      </c>
      <c r="K1263" s="28">
        <f>VLOOKUP(J1263,辅助信息!H:I,2,FALSE)</f>
        <v>15228205853</v>
      </c>
      <c r="L1263" s="27" t="str">
        <f>VLOOKUP(B1263,辅助信息!E:J,6,FALSE)</f>
        <v>提前联系到场规格</v>
      </c>
      <c r="M1263" s="79">
        <v>45775</v>
      </c>
      <c r="O1263" s="49">
        <f ca="1" t="shared" si="53"/>
        <v>0</v>
      </c>
      <c r="P1263" s="49">
        <f ca="1" t="shared" si="54"/>
        <v>175</v>
      </c>
      <c r="Q1263" s="50" t="str">
        <f>VLOOKUP(B1263,辅助信息!E:M,9,FALSE)</f>
        <v>ZTWM-CDGS-XS-2024-0169-中冶西部钢构-宜宾市南溪区幸福路东路,高县月江镇建设项目</v>
      </c>
      <c r="R1263" s="50" t="str">
        <f>_xlfn._xlws.FILTER(辅助信息!D:D,辅助信息!E:E=B1263)</f>
        <v>五冶钢构-宜宾市南溪区高县月江镇建设项目</v>
      </c>
    </row>
    <row r="1264" hidden="1" spans="2:18">
      <c r="B1264" s="28" t="s">
        <v>106</v>
      </c>
      <c r="C1264" s="58">
        <v>45774</v>
      </c>
      <c r="D1264" s="28" t="str">
        <f>VLOOKUP(B1264,辅助信息!E:K,7,FALSE)</f>
        <v>JWDDCD2024101600133</v>
      </c>
      <c r="E1264" s="28" t="str">
        <f>VLOOKUP(F1264,辅助信息!A:B,2,FALSE)</f>
        <v>螺纹钢</v>
      </c>
      <c r="F1264" s="28" t="s">
        <v>32</v>
      </c>
      <c r="G1264" s="24">
        <v>24</v>
      </c>
      <c r="H1264" s="24">
        <f>_xlfn.XLOOKUP(C1264&amp;F1264&amp;I1264&amp;J1264,'[1]2025年已发货'!$F:$F&amp;'[1]2025年已发货'!$C:$C&amp;'[1]2025年已发货'!$G:$G&amp;'[1]2025年已发货'!$H:$H,'[1]2025年已发货'!$E:$E,"未发货")</f>
        <v>18</v>
      </c>
      <c r="I1264" s="28" t="str">
        <f>VLOOKUP(B1264,辅助信息!E:I,3,FALSE)</f>
        <v>（五冶钢构宜宾高县月江镇建设项目）  四川省宜宾市高县月江镇刚记超市斜对面(还阳组团沪碳二期项目)</v>
      </c>
      <c r="J1264" s="28" t="str">
        <f>VLOOKUP(B1264,辅助信息!E:I,4,FALSE)</f>
        <v>张朝亮</v>
      </c>
      <c r="K1264" s="28">
        <f>VLOOKUP(J1264,辅助信息!H:I,2,FALSE)</f>
        <v>15228205853</v>
      </c>
      <c r="L1264" s="27" t="str">
        <f>VLOOKUP(B1264,辅助信息!E:J,6,FALSE)</f>
        <v>提前联系到场规格</v>
      </c>
      <c r="M1264" s="79">
        <v>45775</v>
      </c>
      <c r="O1264" s="49">
        <f ca="1" t="shared" si="53"/>
        <v>0</v>
      </c>
      <c r="P1264" s="49">
        <f ca="1" t="shared" si="54"/>
        <v>175</v>
      </c>
      <c r="Q1264" s="50" t="str">
        <f>VLOOKUP(B1264,辅助信息!E:M,9,FALSE)</f>
        <v>ZTWM-CDGS-XS-2024-0169-中冶西部钢构-宜宾市南溪区幸福路东路,高县月江镇建设项目</v>
      </c>
      <c r="R1264" s="50" t="str">
        <f>_xlfn._xlws.FILTER(辅助信息!D:D,辅助信息!E:E=B1264)</f>
        <v>五冶钢构-宜宾市南溪区高县月江镇建设项目</v>
      </c>
    </row>
    <row r="1265" hidden="1" spans="1:18">
      <c r="A1265" s="15"/>
      <c r="B1265" s="28" t="s">
        <v>81</v>
      </c>
      <c r="C1265" s="58">
        <v>45777</v>
      </c>
      <c r="D1265" s="28" t="str">
        <f>VLOOKUP(B1265,辅助信息!E:K,7,FALSE)</f>
        <v>JWDDCD2025060900080</v>
      </c>
      <c r="E1265" s="28" t="str">
        <f>VLOOKUP(F1265,辅助信息!A:B,2,FALSE)</f>
        <v>盘螺</v>
      </c>
      <c r="F1265" s="28" t="s">
        <v>26</v>
      </c>
      <c r="G1265" s="28">
        <v>22</v>
      </c>
      <c r="H1265" s="28">
        <v>22</v>
      </c>
      <c r="I1265" s="28" t="str">
        <f>VLOOKUP(B1265,辅助信息!E:I,3,FALSE)</f>
        <v>（华西简阳西城嘉苑）四川省成都市简阳市简城街道高屋村</v>
      </c>
      <c r="J1265" s="28" t="str">
        <f>VLOOKUP(B1265,辅助信息!E:I,4,FALSE)</f>
        <v>张瀚镭</v>
      </c>
      <c r="K1265" s="28">
        <f>VLOOKUP(J1265,辅助信息!H:I,2,FALSE)</f>
        <v>15884666220</v>
      </c>
      <c r="L1265" s="27" t="str">
        <f>VLOOKUP(B1265,辅助信息!E:J,6,FALSE)</f>
        <v>优先威钢发货,我方卸车,新老国标钢厂不加价可直发，因陕钢多次出现磅差，项目拒绝使用</v>
      </c>
      <c r="M1265" s="102">
        <v>45769</v>
      </c>
      <c r="N1265" s="50"/>
      <c r="O1265" s="15">
        <f ca="1" t="shared" si="53"/>
        <v>0</v>
      </c>
      <c r="P1265" s="49">
        <f ca="1" t="shared" si="54"/>
        <v>181</v>
      </c>
      <c r="Q1265" s="50" t="str">
        <f>VLOOKUP(B1265,辅助信息!E:M,9,FALSE)</f>
        <v>ZTWM-CDGS-XS-2024-0030-华西集采-简州大道</v>
      </c>
      <c r="R1265" s="105" t="str">
        <f>_xlfn._xlws.FILTER(辅助信息!D:D,辅助信息!E:E=B1265)</f>
        <v>华西简阳西城嘉苑</v>
      </c>
    </row>
    <row r="1266" hidden="1" spans="1:18">
      <c r="A1266" s="15"/>
      <c r="B1266" s="28" t="s">
        <v>81</v>
      </c>
      <c r="C1266" s="58">
        <v>45777</v>
      </c>
      <c r="D1266" s="28" t="str">
        <f>VLOOKUP(B1266,辅助信息!E:K,7,FALSE)</f>
        <v>JWDDCD2025060900080</v>
      </c>
      <c r="E1266" s="28" t="str">
        <f>VLOOKUP(F1266,辅助信息!A:B,2,FALSE)</f>
        <v>螺纹钢</v>
      </c>
      <c r="F1266" s="28" t="s">
        <v>33</v>
      </c>
      <c r="G1266" s="28">
        <v>20</v>
      </c>
      <c r="H1266" s="28">
        <v>20</v>
      </c>
      <c r="I1266" s="28" t="str">
        <f>VLOOKUP(B1266,辅助信息!E:I,3,FALSE)</f>
        <v>（华西简阳西城嘉苑）四川省成都市简阳市简城街道高屋村</v>
      </c>
      <c r="J1266" s="28" t="str">
        <f>VLOOKUP(B1266,辅助信息!E:I,4,FALSE)</f>
        <v>张瀚镭</v>
      </c>
      <c r="K1266" s="28">
        <f>VLOOKUP(J1266,辅助信息!H:I,2,FALSE)</f>
        <v>15884666220</v>
      </c>
      <c r="L1266" s="27" t="str">
        <f>VLOOKUP(B1266,辅助信息!E:J,6,FALSE)</f>
        <v>优先威钢发货,我方卸车,新老国标钢厂不加价可直发，因陕钢多次出现磅差，项目拒绝使用</v>
      </c>
      <c r="M1266" s="102">
        <v>45769</v>
      </c>
      <c r="N1266" s="50"/>
      <c r="O1266" s="15">
        <f ca="1" t="shared" si="53"/>
        <v>0</v>
      </c>
      <c r="P1266" s="49">
        <f ca="1" t="shared" si="54"/>
        <v>181</v>
      </c>
      <c r="Q1266" s="50" t="str">
        <f>VLOOKUP(B1266,辅助信息!E:M,9,FALSE)</f>
        <v>ZTWM-CDGS-XS-2024-0030-华西集采-简州大道</v>
      </c>
      <c r="R1266" s="105" t="str">
        <f>_xlfn._xlws.FILTER(辅助信息!D:D,辅助信息!E:E=B1266)</f>
        <v>华西简阳西城嘉苑</v>
      </c>
    </row>
    <row r="1267" hidden="1" spans="1:18">
      <c r="A1267" s="49"/>
      <c r="B1267" s="28" t="s">
        <v>81</v>
      </c>
      <c r="C1267" s="58">
        <v>45777</v>
      </c>
      <c r="D1267" s="28" t="str">
        <f>VLOOKUP(B1267,辅助信息!E:K,7,FALSE)</f>
        <v>JWDDCD2025060900080</v>
      </c>
      <c r="E1267" s="28" t="str">
        <f>VLOOKUP(F1267,辅助信息!A:B,2,FALSE)</f>
        <v>螺纹钢</v>
      </c>
      <c r="F1267" s="28" t="s">
        <v>19</v>
      </c>
      <c r="G1267" s="24">
        <v>15</v>
      </c>
      <c r="H1267" s="24">
        <v>15</v>
      </c>
      <c r="I1267" s="28" t="str">
        <f>VLOOKUP(B1267,辅助信息!E:I,3,FALSE)</f>
        <v>（华西简阳西城嘉苑）四川省成都市简阳市简城街道高屋村</v>
      </c>
      <c r="J1267" s="28" t="str">
        <f>VLOOKUP(B1267,辅助信息!E:I,4,FALSE)</f>
        <v>张瀚镭</v>
      </c>
      <c r="K1267" s="28">
        <f>VLOOKUP(J1267,辅助信息!H:I,2,FALSE)</f>
        <v>15884666220</v>
      </c>
      <c r="L1267" s="27" t="str">
        <f>VLOOKUP(B1267,辅助信息!E:J,6,FALSE)</f>
        <v>优先威钢发货,我方卸车,新老国标钢厂不加价可直发，因陕钢多次出现磅差，项目拒绝使用</v>
      </c>
      <c r="M1267" s="103">
        <v>45775</v>
      </c>
      <c r="N1267" s="104"/>
      <c r="O1267" s="49">
        <f ca="1" t="shared" si="53"/>
        <v>0</v>
      </c>
      <c r="P1267" s="49">
        <f ca="1" t="shared" si="54"/>
        <v>175</v>
      </c>
      <c r="Q1267" s="50" t="str">
        <f>VLOOKUP(B1267,辅助信息!E:M,9,FALSE)</f>
        <v>ZTWM-CDGS-XS-2024-0030-华西集采-简州大道</v>
      </c>
      <c r="R1267" s="105" t="str">
        <f>_xlfn._xlws.FILTER(辅助信息!D:D,辅助信息!E:E=B1267)</f>
        <v>华西简阳西城嘉苑</v>
      </c>
    </row>
    <row r="1268" hidden="1" spans="1:18">
      <c r="A1268" s="49"/>
      <c r="B1268" s="28" t="s">
        <v>81</v>
      </c>
      <c r="C1268" s="58">
        <v>45777</v>
      </c>
      <c r="D1268" s="28" t="str">
        <f>VLOOKUP(B1268,辅助信息!E:K,7,FALSE)</f>
        <v>JWDDCD2025060900080</v>
      </c>
      <c r="E1268" s="28" t="str">
        <f>VLOOKUP(F1268,辅助信息!A:B,2,FALSE)</f>
        <v>螺纹钢</v>
      </c>
      <c r="F1268" s="28" t="s">
        <v>32</v>
      </c>
      <c r="G1268" s="24">
        <v>40</v>
      </c>
      <c r="H1268" s="24">
        <v>40</v>
      </c>
      <c r="I1268" s="28" t="str">
        <f>VLOOKUP(B1268,辅助信息!E:I,3,FALSE)</f>
        <v>（华西简阳西城嘉苑）四川省成都市简阳市简城街道高屋村</v>
      </c>
      <c r="J1268" s="28" t="str">
        <f>VLOOKUP(B1268,辅助信息!E:I,4,FALSE)</f>
        <v>张瀚镭</v>
      </c>
      <c r="K1268" s="28">
        <f>VLOOKUP(J1268,辅助信息!H:I,2,FALSE)</f>
        <v>15884666220</v>
      </c>
      <c r="L1268" s="27" t="str">
        <f>VLOOKUP(B1268,辅助信息!E:J,6,FALSE)</f>
        <v>优先威钢发货,我方卸车,新老国标钢厂不加价可直发，因陕钢多次出现磅差，项目拒绝使用</v>
      </c>
      <c r="M1268" s="103">
        <v>45775</v>
      </c>
      <c r="N1268" s="104"/>
      <c r="O1268" s="49">
        <f ca="1" t="shared" si="53"/>
        <v>0</v>
      </c>
      <c r="P1268" s="49">
        <f ca="1" t="shared" si="54"/>
        <v>175</v>
      </c>
      <c r="Q1268" s="50" t="str">
        <f>VLOOKUP(B1268,辅助信息!E:M,9,FALSE)</f>
        <v>ZTWM-CDGS-XS-2024-0030-华西集采-简州大道</v>
      </c>
      <c r="R1268" s="105" t="str">
        <f>_xlfn._xlws.FILTER(辅助信息!D:D,辅助信息!E:E=B1268)</f>
        <v>华西简阳西城嘉苑</v>
      </c>
    </row>
    <row r="1269" hidden="1" spans="1:18">
      <c r="A1269" s="49"/>
      <c r="B1269" s="28" t="s">
        <v>81</v>
      </c>
      <c r="C1269" s="58">
        <v>45777</v>
      </c>
      <c r="D1269" s="28" t="str">
        <f>VLOOKUP(B1269,辅助信息!E:K,7,FALSE)</f>
        <v>JWDDCD2025060900080</v>
      </c>
      <c r="E1269" s="28" t="str">
        <f>VLOOKUP(F1269,辅助信息!A:B,2,FALSE)</f>
        <v>螺纹钢</v>
      </c>
      <c r="F1269" s="28" t="s">
        <v>30</v>
      </c>
      <c r="G1269" s="24">
        <v>15</v>
      </c>
      <c r="H1269" s="24">
        <v>15</v>
      </c>
      <c r="I1269" s="28" t="str">
        <f>VLOOKUP(B1269,辅助信息!E:I,3,FALSE)</f>
        <v>（华西简阳西城嘉苑）四川省成都市简阳市简城街道高屋村</v>
      </c>
      <c r="J1269" s="28" t="str">
        <f>VLOOKUP(B1269,辅助信息!E:I,4,FALSE)</f>
        <v>张瀚镭</v>
      </c>
      <c r="K1269" s="28">
        <f>VLOOKUP(J1269,辅助信息!H:I,2,FALSE)</f>
        <v>15884666220</v>
      </c>
      <c r="L1269" s="27" t="str">
        <f>VLOOKUP(B1269,辅助信息!E:J,6,FALSE)</f>
        <v>优先威钢发货,我方卸车,新老国标钢厂不加价可直发，因陕钢多次出现磅差，项目拒绝使用</v>
      </c>
      <c r="M1269" s="103">
        <v>45775</v>
      </c>
      <c r="N1269" s="104"/>
      <c r="O1269" s="49">
        <f ca="1" t="shared" si="53"/>
        <v>0</v>
      </c>
      <c r="P1269" s="49">
        <f ca="1" t="shared" si="54"/>
        <v>175</v>
      </c>
      <c r="Q1269" s="50" t="str">
        <f>VLOOKUP(B1269,辅助信息!E:M,9,FALSE)</f>
        <v>ZTWM-CDGS-XS-2024-0030-华西集采-简州大道</v>
      </c>
      <c r="R1269" s="105" t="str">
        <f>_xlfn._xlws.FILTER(辅助信息!D:D,辅助信息!E:E=B1269)</f>
        <v>华西简阳西城嘉苑</v>
      </c>
    </row>
    <row r="1270" hidden="1" spans="2:18">
      <c r="B1270" s="28" t="s">
        <v>31</v>
      </c>
      <c r="C1270" s="58">
        <v>45777</v>
      </c>
      <c r="D1270" s="28" t="str">
        <f>VLOOKUP(B1270,辅助信息!E:K,7,FALSE)</f>
        <v>JWDDCD2024121000136</v>
      </c>
      <c r="E1270" s="28" t="str">
        <f>VLOOKUP(F1270,辅助信息!A:B,2,FALSE)</f>
        <v>高线</v>
      </c>
      <c r="F1270" s="28" t="s">
        <v>51</v>
      </c>
      <c r="G1270" s="24">
        <v>2.5</v>
      </c>
      <c r="H1270" s="24" t="str">
        <f>_xlfn.XLOOKUP(C1270&amp;F1270&amp;I1270&amp;J1270,'[1]2025年已发货'!$F:$F&amp;'[1]2025年已发货'!$C:$C&amp;'[1]2025年已发货'!$G:$G&amp;'[1]2025年已发货'!$H:$H,'[1]2025年已发货'!$E:$E,"未发货")</f>
        <v>未发货</v>
      </c>
      <c r="I1270" s="28" t="str">
        <f>VLOOKUP(B1270,辅助信息!E:I,3,FALSE)</f>
        <v>（四川商建-射洪城乡一体化项目）遂宁市射洪市忠新幼儿园北侧约220米新溪小区</v>
      </c>
      <c r="J1270" s="28" t="str">
        <f>VLOOKUP(B1270,辅助信息!E:I,4,FALSE)</f>
        <v>柏子刚</v>
      </c>
      <c r="K1270" s="28">
        <f>VLOOKUP(J1270,辅助信息!H:I,2,FALSE)</f>
        <v>15692885305</v>
      </c>
      <c r="L1270" s="27" t="str">
        <f>VLOOKUP(B1270,辅助信息!E:J,6,FALSE)</f>
        <v>提前联系到场规格及数量</v>
      </c>
      <c r="M1270" s="79">
        <v>45779</v>
      </c>
      <c r="O1270" s="49">
        <f ca="1" t="shared" si="53"/>
        <v>0</v>
      </c>
      <c r="P1270" s="49">
        <f ca="1" t="shared" si="54"/>
        <v>171</v>
      </c>
      <c r="Q1270" s="50" t="str">
        <f>VLOOKUP(B1270,辅助信息!E:M,9,FALSE)</f>
        <v>ZTWM-CDGS-XS-2024-0179-四川商投-射洪城乡一体化建设项目</v>
      </c>
      <c r="R1270" s="105" t="str">
        <f>_xlfn._xlws.FILTER(辅助信息!D:D,辅助信息!E:E=B1270)</f>
        <v>四川商建
射洪城乡一体化项目</v>
      </c>
    </row>
    <row r="1271" hidden="1" spans="2:18">
      <c r="B1271" s="28" t="s">
        <v>31</v>
      </c>
      <c r="C1271" s="58">
        <v>45777</v>
      </c>
      <c r="D1271" s="28" t="str">
        <f>VLOOKUP(B1271,辅助信息!E:K,7,FALSE)</f>
        <v>JWDDCD2024121000136</v>
      </c>
      <c r="E1271" s="28" t="str">
        <f>VLOOKUP(F1271,辅助信息!A:B,2,FALSE)</f>
        <v>盘螺</v>
      </c>
      <c r="F1271" s="28" t="s">
        <v>41</v>
      </c>
      <c r="G1271" s="24">
        <v>32.5</v>
      </c>
      <c r="H1271" s="24" t="str">
        <f>_xlfn.XLOOKUP(C1271&amp;F1271&amp;I1271&amp;J1271,'[1]2025年已发货'!$F:$F&amp;'[1]2025年已发货'!$C:$C&amp;'[1]2025年已发货'!$G:$G&amp;'[1]2025年已发货'!$H:$H,'[1]2025年已发货'!$E:$E,"未发货")</f>
        <v>未发货</v>
      </c>
      <c r="I1271" s="28" t="str">
        <f>VLOOKUP(B1271,辅助信息!E:I,3,FALSE)</f>
        <v>（四川商建-射洪城乡一体化项目）遂宁市射洪市忠新幼儿园北侧约220米新溪小区</v>
      </c>
      <c r="J1271" s="28" t="str">
        <f>VLOOKUP(B1271,辅助信息!E:I,4,FALSE)</f>
        <v>柏子刚</v>
      </c>
      <c r="K1271" s="28">
        <f>VLOOKUP(J1271,辅助信息!H:I,2,FALSE)</f>
        <v>15692885305</v>
      </c>
      <c r="L1271" s="27" t="str">
        <f>VLOOKUP(B1271,辅助信息!E:J,6,FALSE)</f>
        <v>提前联系到场规格及数量</v>
      </c>
      <c r="M1271" s="79">
        <v>45779</v>
      </c>
      <c r="O1271" s="49">
        <f ca="1" t="shared" ref="O1271:O1276" si="55">IF(OR(M1271="",N1271&lt;&gt;""),"",MAX(M1271-TODAY(),0))</f>
        <v>0</v>
      </c>
      <c r="P1271" s="49">
        <f ca="1" t="shared" si="54"/>
        <v>171</v>
      </c>
      <c r="Q1271" s="50" t="str">
        <f>VLOOKUP(B1271,辅助信息!E:M,9,FALSE)</f>
        <v>ZTWM-CDGS-XS-2024-0179-四川商投-射洪城乡一体化建设项目</v>
      </c>
      <c r="R1271" s="105" t="str">
        <f>_xlfn._xlws.FILTER(辅助信息!D:D,辅助信息!E:E=B1271)</f>
        <v>四川商建
射洪城乡一体化项目</v>
      </c>
    </row>
    <row r="1272" hidden="1" spans="2:18">
      <c r="B1272" s="28" t="s">
        <v>31</v>
      </c>
      <c r="C1272" s="58">
        <v>45777</v>
      </c>
      <c r="D1272" s="28" t="str">
        <f>VLOOKUP(B1272,辅助信息!E:K,7,FALSE)</f>
        <v>JWDDCD2024121000136</v>
      </c>
      <c r="E1272" s="28" t="str">
        <f>VLOOKUP(F1272,辅助信息!A:B,2,FALSE)</f>
        <v>螺纹钢</v>
      </c>
      <c r="F1272" s="28" t="s">
        <v>27</v>
      </c>
      <c r="G1272" s="24">
        <v>15</v>
      </c>
      <c r="H1272" s="24" t="str">
        <f>_xlfn.XLOOKUP(C1272&amp;F1272&amp;I1272&amp;J1272,'[1]2025年已发货'!$F:$F&amp;'[1]2025年已发货'!$C:$C&amp;'[1]2025年已发货'!$G:$G&amp;'[1]2025年已发货'!$H:$H,'[1]2025年已发货'!$E:$E,"未发货")</f>
        <v>未发货</v>
      </c>
      <c r="I1272" s="28" t="str">
        <f>VLOOKUP(B1272,辅助信息!E:I,3,FALSE)</f>
        <v>（四川商建-射洪城乡一体化项目）遂宁市射洪市忠新幼儿园北侧约220米新溪小区</v>
      </c>
      <c r="J1272" s="28" t="str">
        <f>VLOOKUP(B1272,辅助信息!E:I,4,FALSE)</f>
        <v>柏子刚</v>
      </c>
      <c r="K1272" s="28">
        <f>VLOOKUP(J1272,辅助信息!H:I,2,FALSE)</f>
        <v>15692885305</v>
      </c>
      <c r="L1272" s="27" t="str">
        <f>VLOOKUP(B1272,辅助信息!E:J,6,FALSE)</f>
        <v>提前联系到场规格及数量</v>
      </c>
      <c r="M1272" s="79">
        <v>45779</v>
      </c>
      <c r="O1272" s="49">
        <f ca="1" t="shared" si="55"/>
        <v>0</v>
      </c>
      <c r="P1272" s="49">
        <f ca="1" t="shared" si="54"/>
        <v>171</v>
      </c>
      <c r="Q1272" s="50" t="str">
        <f>VLOOKUP(B1272,辅助信息!E:M,9,FALSE)</f>
        <v>ZTWM-CDGS-XS-2024-0179-四川商投-射洪城乡一体化建设项目</v>
      </c>
      <c r="R1272" s="105" t="str">
        <f>_xlfn._xlws.FILTER(辅助信息!D:D,辅助信息!E:E=B1272)</f>
        <v>四川商建
射洪城乡一体化项目</v>
      </c>
    </row>
    <row r="1273" hidden="1" spans="2:18">
      <c r="B1273" s="28" t="s">
        <v>31</v>
      </c>
      <c r="C1273" s="58">
        <v>45777</v>
      </c>
      <c r="D1273" s="28" t="str">
        <f>VLOOKUP(B1273,辅助信息!E:K,7,FALSE)</f>
        <v>JWDDCD2024121000136</v>
      </c>
      <c r="E1273" s="28" t="str">
        <f>VLOOKUP(F1273,辅助信息!A:B,2,FALSE)</f>
        <v>螺纹钢</v>
      </c>
      <c r="F1273" s="28" t="s">
        <v>30</v>
      </c>
      <c r="G1273" s="24">
        <v>12</v>
      </c>
      <c r="H1273" s="24" t="str">
        <f>_xlfn.XLOOKUP(C1273&amp;F1273&amp;I1273&amp;J1273,'[1]2025年已发货'!$F:$F&amp;'[1]2025年已发货'!$C:$C&amp;'[1]2025年已发货'!$G:$G&amp;'[1]2025年已发货'!$H:$H,'[1]2025年已发货'!$E:$E,"未发货")</f>
        <v>未发货</v>
      </c>
      <c r="I1273" s="28" t="str">
        <f>VLOOKUP(B1273,辅助信息!E:I,3,FALSE)</f>
        <v>（四川商建-射洪城乡一体化项目）遂宁市射洪市忠新幼儿园北侧约220米新溪小区</v>
      </c>
      <c r="J1273" s="28" t="str">
        <f>VLOOKUP(B1273,辅助信息!E:I,4,FALSE)</f>
        <v>柏子刚</v>
      </c>
      <c r="K1273" s="28">
        <f>VLOOKUP(J1273,辅助信息!H:I,2,FALSE)</f>
        <v>15692885305</v>
      </c>
      <c r="L1273" s="27" t="str">
        <f>VLOOKUP(B1273,辅助信息!E:J,6,FALSE)</f>
        <v>提前联系到场规格及数量</v>
      </c>
      <c r="M1273" s="79">
        <v>45779</v>
      </c>
      <c r="O1273" s="49">
        <f ca="1" t="shared" si="55"/>
        <v>0</v>
      </c>
      <c r="P1273" s="49">
        <f ca="1" t="shared" si="54"/>
        <v>171</v>
      </c>
      <c r="Q1273" s="50" t="str">
        <f>VLOOKUP(B1273,辅助信息!E:M,9,FALSE)</f>
        <v>ZTWM-CDGS-XS-2024-0179-四川商投-射洪城乡一体化建设项目</v>
      </c>
      <c r="R1273" s="105" t="str">
        <f>_xlfn._xlws.FILTER(辅助信息!D:D,辅助信息!E:E=B1273)</f>
        <v>四川商建
射洪城乡一体化项目</v>
      </c>
    </row>
    <row r="1274" hidden="1" spans="2:18">
      <c r="B1274" s="28" t="s">
        <v>31</v>
      </c>
      <c r="C1274" s="58">
        <v>45777</v>
      </c>
      <c r="D1274" s="28" t="str">
        <f>VLOOKUP(B1274,辅助信息!E:K,7,FALSE)</f>
        <v>JWDDCD2024121000136</v>
      </c>
      <c r="E1274" s="28" t="str">
        <f>VLOOKUP(F1274,辅助信息!A:B,2,FALSE)</f>
        <v>螺纹钢</v>
      </c>
      <c r="F1274" s="28" t="s">
        <v>66</v>
      </c>
      <c r="G1274" s="24">
        <v>9</v>
      </c>
      <c r="H1274" s="24" t="str">
        <f>_xlfn.XLOOKUP(C1274&amp;F1274&amp;I1274&amp;J1274,'[1]2025年已发货'!$F:$F&amp;'[1]2025年已发货'!$C:$C&amp;'[1]2025年已发货'!$G:$G&amp;'[1]2025年已发货'!$H:$H,'[1]2025年已发货'!$E:$E,"未发货")</f>
        <v>未发货</v>
      </c>
      <c r="I1274" s="28" t="str">
        <f>VLOOKUP(B1274,辅助信息!E:I,3,FALSE)</f>
        <v>（四川商建-射洪城乡一体化项目）遂宁市射洪市忠新幼儿园北侧约220米新溪小区</v>
      </c>
      <c r="J1274" s="28" t="str">
        <f>VLOOKUP(B1274,辅助信息!E:I,4,FALSE)</f>
        <v>柏子刚</v>
      </c>
      <c r="K1274" s="28">
        <f>VLOOKUP(J1274,辅助信息!H:I,2,FALSE)</f>
        <v>15692885305</v>
      </c>
      <c r="L1274" s="27" t="str">
        <f>VLOOKUP(B1274,辅助信息!E:J,6,FALSE)</f>
        <v>提前联系到场规格及数量</v>
      </c>
      <c r="M1274" s="79">
        <v>45779</v>
      </c>
      <c r="O1274" s="49">
        <f ca="1" t="shared" si="55"/>
        <v>0</v>
      </c>
      <c r="P1274" s="49">
        <f ca="1" t="shared" si="54"/>
        <v>171</v>
      </c>
      <c r="Q1274" s="50" t="str">
        <f>VLOOKUP(B1274,辅助信息!E:M,9,FALSE)</f>
        <v>ZTWM-CDGS-XS-2024-0179-四川商投-射洪城乡一体化建设项目</v>
      </c>
      <c r="R1274" s="105" t="str">
        <f>_xlfn._xlws.FILTER(辅助信息!D:D,辅助信息!E:E=B1274)</f>
        <v>四川商建
射洪城乡一体化项目</v>
      </c>
    </row>
    <row r="1275" hidden="1" spans="2:18">
      <c r="B1275" s="28" t="s">
        <v>31</v>
      </c>
      <c r="C1275" s="58">
        <v>45777</v>
      </c>
      <c r="D1275" s="28" t="str">
        <f>VLOOKUP(B1275,辅助信息!E:K,7,FALSE)</f>
        <v>JWDDCD2024121000136</v>
      </c>
      <c r="E1275" s="28" t="str">
        <f>VLOOKUP(F1275,辅助信息!A:B,2,FALSE)</f>
        <v>螺纹钢</v>
      </c>
      <c r="F1275" s="28" t="s">
        <v>21</v>
      </c>
      <c r="G1275" s="24">
        <v>3</v>
      </c>
      <c r="H1275" s="24" t="str">
        <f>_xlfn.XLOOKUP(C1275&amp;F1275&amp;I1275&amp;J1275,'[1]2025年已发货'!$F:$F&amp;'[1]2025年已发货'!$C:$C&amp;'[1]2025年已发货'!$G:$G&amp;'[1]2025年已发货'!$H:$H,'[1]2025年已发货'!$E:$E,"未发货")</f>
        <v>未发货</v>
      </c>
      <c r="I1275" s="28" t="str">
        <f>VLOOKUP(B1275,辅助信息!E:I,3,FALSE)</f>
        <v>（四川商建-射洪城乡一体化项目）遂宁市射洪市忠新幼儿园北侧约220米新溪小区</v>
      </c>
      <c r="J1275" s="28" t="str">
        <f>VLOOKUP(B1275,辅助信息!E:I,4,FALSE)</f>
        <v>柏子刚</v>
      </c>
      <c r="K1275" s="28">
        <f>VLOOKUP(J1275,辅助信息!H:I,2,FALSE)</f>
        <v>15692885305</v>
      </c>
      <c r="L1275" s="27" t="str">
        <f>VLOOKUP(B1275,辅助信息!E:J,6,FALSE)</f>
        <v>提前联系到场规格及数量</v>
      </c>
      <c r="M1275" s="79">
        <v>45779</v>
      </c>
      <c r="O1275" s="49">
        <f ca="1" t="shared" si="55"/>
        <v>0</v>
      </c>
      <c r="P1275" s="49">
        <f ca="1" t="shared" si="54"/>
        <v>171</v>
      </c>
      <c r="Q1275" s="50" t="str">
        <f>VLOOKUP(B1275,辅助信息!E:M,9,FALSE)</f>
        <v>ZTWM-CDGS-XS-2024-0179-四川商投-射洪城乡一体化建设项目</v>
      </c>
      <c r="R1275" s="105" t="str">
        <f>_xlfn._xlws.FILTER(辅助信息!D:D,辅助信息!E:E=B1275)</f>
        <v>四川商建
射洪城乡一体化项目</v>
      </c>
    </row>
    <row r="1276" hidden="1" spans="2:18">
      <c r="B1276" s="28" t="s">
        <v>31</v>
      </c>
      <c r="C1276" s="58">
        <v>45777</v>
      </c>
      <c r="D1276" s="28" t="str">
        <f>VLOOKUP(B1276,辅助信息!E:K,7,FALSE)</f>
        <v>JWDDCD2024121000136</v>
      </c>
      <c r="E1276" s="28" t="str">
        <f>VLOOKUP(F1276,辅助信息!A:B,2,FALSE)</f>
        <v>螺纹钢</v>
      </c>
      <c r="F1276" s="28" t="s">
        <v>22</v>
      </c>
      <c r="G1276" s="24">
        <v>60</v>
      </c>
      <c r="H1276" s="24" t="str">
        <f>_xlfn.XLOOKUP(C1276&amp;F1276&amp;I1276&amp;J1276,'[1]2025年已发货'!$F:$F&amp;'[1]2025年已发货'!$C:$C&amp;'[1]2025年已发货'!$G:$G&amp;'[1]2025年已发货'!$H:$H,'[1]2025年已发货'!$E:$E,"未发货")</f>
        <v>未发货</v>
      </c>
      <c r="I1276" s="28" t="str">
        <f>VLOOKUP(B1276,辅助信息!E:I,3,FALSE)</f>
        <v>（四川商建-射洪城乡一体化项目）遂宁市射洪市忠新幼儿园北侧约220米新溪小区</v>
      </c>
      <c r="J1276" s="28" t="str">
        <f>VLOOKUP(B1276,辅助信息!E:I,4,FALSE)</f>
        <v>柏子刚</v>
      </c>
      <c r="K1276" s="28">
        <f>VLOOKUP(J1276,辅助信息!H:I,2,FALSE)</f>
        <v>15692885305</v>
      </c>
      <c r="L1276" s="27" t="str">
        <f>VLOOKUP(B1276,辅助信息!E:J,6,FALSE)</f>
        <v>提前联系到场规格及数量</v>
      </c>
      <c r="M1276" s="103">
        <v>45775</v>
      </c>
      <c r="O1276" s="49">
        <f ca="1" t="shared" si="55"/>
        <v>0</v>
      </c>
      <c r="P1276" s="49">
        <f ca="1" t="shared" si="54"/>
        <v>175</v>
      </c>
      <c r="Q1276" s="50" t="str">
        <f>VLOOKUP(B1276,辅助信息!E:M,9,FALSE)</f>
        <v>ZTWM-CDGS-XS-2024-0179-四川商投-射洪城乡一体化建设项目</v>
      </c>
      <c r="R1276" s="105" t="str">
        <f>_xlfn._xlws.FILTER(辅助信息!D:D,辅助信息!E:E=B1276)</f>
        <v>四川商建
射洪城乡一体化项目</v>
      </c>
    </row>
    <row r="1277" hidden="1" spans="2:18">
      <c r="B1277" s="28" t="s">
        <v>81</v>
      </c>
      <c r="C1277" s="58">
        <v>45777</v>
      </c>
      <c r="D1277" s="28" t="str">
        <f>VLOOKUP(B1277,辅助信息!E:K,7,FALSE)</f>
        <v>JWDDCD2025060900080</v>
      </c>
      <c r="E1277" s="28" t="str">
        <f>VLOOKUP(F1277,辅助信息!A:B,2,FALSE)</f>
        <v>高线</v>
      </c>
      <c r="F1277" s="28" t="s">
        <v>53</v>
      </c>
      <c r="G1277" s="24">
        <v>2</v>
      </c>
      <c r="H1277" s="24" t="str">
        <f>_xlfn.XLOOKUP(C1277&amp;F1277&amp;I1277&amp;J1277,'[1]2025年已发货'!$F:$F&amp;'[1]2025年已发货'!$C:$C&amp;'[1]2025年已发货'!$G:$G&amp;'[1]2025年已发货'!$H:$H,'[1]2025年已发货'!$E:$E,"未发货")</f>
        <v>未发货</v>
      </c>
      <c r="I1277" s="28" t="str">
        <f>VLOOKUP(B1277,辅助信息!E:I,3,FALSE)</f>
        <v>（华西简阳西城嘉苑）四川省成都市简阳市简城街道高屋村</v>
      </c>
      <c r="J1277" s="28" t="str">
        <f>VLOOKUP(B1277,辅助信息!E:I,4,FALSE)</f>
        <v>张瀚镭</v>
      </c>
      <c r="K1277" s="28">
        <f>VLOOKUP(J1277,辅助信息!H:I,2,FALSE)</f>
        <v>15884666220</v>
      </c>
      <c r="L1277" s="27" t="str">
        <f>VLOOKUP(B1277,辅助信息!E:J,6,FALSE)</f>
        <v>优先威钢发货,我方卸车,新老国标钢厂不加价可直发，因陕钢多次出现磅差，项目拒绝使用</v>
      </c>
      <c r="M1277" s="79">
        <v>45777</v>
      </c>
      <c r="O1277" s="49">
        <f ca="1" t="shared" ref="O1277:O1286" si="56">IF(OR(M1277="",N1277&lt;&gt;""),"",MAX(M1277-TODAY(),0))</f>
        <v>0</v>
      </c>
      <c r="P1277" s="49">
        <f ca="1" t="shared" si="54"/>
        <v>173</v>
      </c>
      <c r="Q1277" s="50" t="str">
        <f>VLOOKUP(B1277,辅助信息!E:M,9,FALSE)</f>
        <v>ZTWM-CDGS-XS-2024-0030-华西集采-简州大道</v>
      </c>
      <c r="R1277" s="105" t="str">
        <f>_xlfn._xlws.FILTER(辅助信息!D:D,辅助信息!E:E=B1277)</f>
        <v>华西简阳西城嘉苑</v>
      </c>
    </row>
    <row r="1278" hidden="1" spans="2:18">
      <c r="B1278" s="28" t="s">
        <v>81</v>
      </c>
      <c r="C1278" s="58">
        <v>45777</v>
      </c>
      <c r="D1278" s="28" t="str">
        <f>VLOOKUP(B1278,辅助信息!E:K,7,FALSE)</f>
        <v>JWDDCD2025060900080</v>
      </c>
      <c r="E1278" s="28" t="str">
        <f>VLOOKUP(F1278,辅助信息!A:B,2,FALSE)</f>
        <v>盘螺</v>
      </c>
      <c r="F1278" s="28" t="s">
        <v>40</v>
      </c>
      <c r="G1278" s="24">
        <v>3</v>
      </c>
      <c r="H1278" s="24">
        <f>_xlfn.XLOOKUP(C1278&amp;F1278&amp;I1278&amp;J1278,'[1]2025年已发货'!$F:$F&amp;'[1]2025年已发货'!$C:$C&amp;'[1]2025年已发货'!$G:$G&amp;'[1]2025年已发货'!$H:$H,'[1]2025年已发货'!$E:$E,"未发货")</f>
        <v>3</v>
      </c>
      <c r="I1278" s="28" t="str">
        <f>VLOOKUP(B1278,辅助信息!E:I,3,FALSE)</f>
        <v>（华西简阳西城嘉苑）四川省成都市简阳市简城街道高屋村</v>
      </c>
      <c r="J1278" s="28" t="str">
        <f>VLOOKUP(B1278,辅助信息!E:I,4,FALSE)</f>
        <v>张瀚镭</v>
      </c>
      <c r="K1278" s="28">
        <f>VLOOKUP(J1278,辅助信息!H:I,2,FALSE)</f>
        <v>15884666220</v>
      </c>
      <c r="L1278" s="27" t="str">
        <f>VLOOKUP(B1278,辅助信息!E:J,6,FALSE)</f>
        <v>优先威钢发货,我方卸车,新老国标钢厂不加价可直发，因陕钢多次出现磅差，项目拒绝使用</v>
      </c>
      <c r="M1278" s="79">
        <v>45777</v>
      </c>
      <c r="O1278" s="49">
        <f ca="1" t="shared" si="56"/>
        <v>0</v>
      </c>
      <c r="P1278" s="49">
        <f ca="1" t="shared" si="54"/>
        <v>173</v>
      </c>
      <c r="Q1278" s="50" t="str">
        <f>VLOOKUP(B1278,辅助信息!E:M,9,FALSE)</f>
        <v>ZTWM-CDGS-XS-2024-0030-华西集采-简州大道</v>
      </c>
      <c r="R1278" s="105" t="str">
        <f>_xlfn._xlws.FILTER(辅助信息!D:D,辅助信息!E:E=B1278)</f>
        <v>华西简阳西城嘉苑</v>
      </c>
    </row>
    <row r="1279" hidden="1" spans="2:18">
      <c r="B1279" s="28" t="s">
        <v>81</v>
      </c>
      <c r="C1279" s="58">
        <v>45777</v>
      </c>
      <c r="D1279" s="28" t="str">
        <f>VLOOKUP(B1279,辅助信息!E:K,7,FALSE)</f>
        <v>JWDDCD2025060900080</v>
      </c>
      <c r="E1279" s="28" t="str">
        <f>VLOOKUP(F1279,辅助信息!A:B,2,FALSE)</f>
        <v>盘螺</v>
      </c>
      <c r="F1279" s="28" t="s">
        <v>41</v>
      </c>
      <c r="G1279" s="24">
        <v>5</v>
      </c>
      <c r="H1279" s="24">
        <f>_xlfn.XLOOKUP(C1279&amp;F1279&amp;I1279&amp;J1279,'[1]2025年已发货'!$F:$F&amp;'[1]2025年已发货'!$C:$C&amp;'[1]2025年已发货'!$G:$G&amp;'[1]2025年已发货'!$H:$H,'[1]2025年已发货'!$E:$E,"未发货")</f>
        <v>5</v>
      </c>
      <c r="I1279" s="28" t="str">
        <f>VLOOKUP(B1279,辅助信息!E:I,3,FALSE)</f>
        <v>（华西简阳西城嘉苑）四川省成都市简阳市简城街道高屋村</v>
      </c>
      <c r="J1279" s="28" t="str">
        <f>VLOOKUP(B1279,辅助信息!E:I,4,FALSE)</f>
        <v>张瀚镭</v>
      </c>
      <c r="K1279" s="28">
        <f>VLOOKUP(J1279,辅助信息!H:I,2,FALSE)</f>
        <v>15884666220</v>
      </c>
      <c r="L1279" s="27" t="str">
        <f>VLOOKUP(B1279,辅助信息!E:J,6,FALSE)</f>
        <v>优先威钢发货,我方卸车,新老国标钢厂不加价可直发，因陕钢多次出现磅差，项目拒绝使用</v>
      </c>
      <c r="M1279" s="79">
        <v>45777</v>
      </c>
      <c r="O1279" s="49">
        <f ca="1" t="shared" si="56"/>
        <v>0</v>
      </c>
      <c r="P1279" s="49">
        <f ca="1" t="shared" si="54"/>
        <v>173</v>
      </c>
      <c r="Q1279" s="50" t="str">
        <f>VLOOKUP(B1279,辅助信息!E:M,9,FALSE)</f>
        <v>ZTWM-CDGS-XS-2024-0030-华西集采-简州大道</v>
      </c>
      <c r="R1279" s="105" t="str">
        <f>_xlfn._xlws.FILTER(辅助信息!D:D,辅助信息!E:E=B1279)</f>
        <v>华西简阳西城嘉苑</v>
      </c>
    </row>
    <row r="1280" hidden="1" spans="2:18">
      <c r="B1280" s="28" t="s">
        <v>81</v>
      </c>
      <c r="C1280" s="58">
        <v>45777</v>
      </c>
      <c r="D1280" s="28" t="str">
        <f>VLOOKUP(B1280,辅助信息!E:K,7,FALSE)</f>
        <v>JWDDCD2025060900080</v>
      </c>
      <c r="E1280" s="28" t="str">
        <f>VLOOKUP(F1280,辅助信息!A:B,2,FALSE)</f>
        <v>盘螺</v>
      </c>
      <c r="F1280" s="28" t="s">
        <v>26</v>
      </c>
      <c r="G1280" s="24">
        <v>18</v>
      </c>
      <c r="H1280" s="24">
        <v>18</v>
      </c>
      <c r="I1280" s="28" t="str">
        <f>VLOOKUP(B1280,辅助信息!E:I,3,FALSE)</f>
        <v>（华西简阳西城嘉苑）四川省成都市简阳市简城街道高屋村</v>
      </c>
      <c r="J1280" s="28" t="str">
        <f>VLOOKUP(B1280,辅助信息!E:I,4,FALSE)</f>
        <v>张瀚镭</v>
      </c>
      <c r="K1280" s="28">
        <f>VLOOKUP(J1280,辅助信息!H:I,2,FALSE)</f>
        <v>15884666220</v>
      </c>
      <c r="L1280" s="27" t="str">
        <f>VLOOKUP(B1280,辅助信息!E:J,6,FALSE)</f>
        <v>优先威钢发货,我方卸车,新老国标钢厂不加价可直发，因陕钢多次出现磅差，项目拒绝使用</v>
      </c>
      <c r="M1280" s="79">
        <v>45777</v>
      </c>
      <c r="O1280" s="49">
        <f ca="1" t="shared" si="56"/>
        <v>0</v>
      </c>
      <c r="P1280" s="49">
        <f ca="1" t="shared" si="54"/>
        <v>173</v>
      </c>
      <c r="Q1280" s="50" t="str">
        <f>VLOOKUP(B1280,辅助信息!E:M,9,FALSE)</f>
        <v>ZTWM-CDGS-XS-2024-0030-华西集采-简州大道</v>
      </c>
      <c r="R1280" s="105" t="str">
        <f>_xlfn._xlws.FILTER(辅助信息!D:D,辅助信息!E:E=B1280)</f>
        <v>华西简阳西城嘉苑</v>
      </c>
    </row>
    <row r="1281" hidden="1" spans="2:18">
      <c r="B1281" s="28" t="s">
        <v>81</v>
      </c>
      <c r="C1281" s="58">
        <v>45777</v>
      </c>
      <c r="D1281" s="28" t="str">
        <f>VLOOKUP(B1281,辅助信息!E:K,7,FALSE)</f>
        <v>JWDDCD2025060900080</v>
      </c>
      <c r="E1281" s="28" t="str">
        <f>VLOOKUP(F1281,辅助信息!A:B,2,FALSE)</f>
        <v>螺纹钢</v>
      </c>
      <c r="F1281" s="28" t="s">
        <v>19</v>
      </c>
      <c r="G1281" s="24">
        <v>3</v>
      </c>
      <c r="H1281" s="24">
        <v>3</v>
      </c>
      <c r="I1281" s="28" t="str">
        <f>VLOOKUP(B1281,辅助信息!E:I,3,FALSE)</f>
        <v>（华西简阳西城嘉苑）四川省成都市简阳市简城街道高屋村</v>
      </c>
      <c r="J1281" s="28" t="str">
        <f>VLOOKUP(B1281,辅助信息!E:I,4,FALSE)</f>
        <v>张瀚镭</v>
      </c>
      <c r="K1281" s="28">
        <f>VLOOKUP(J1281,辅助信息!H:I,2,FALSE)</f>
        <v>15884666220</v>
      </c>
      <c r="L1281" s="27" t="str">
        <f>VLOOKUP(B1281,辅助信息!E:J,6,FALSE)</f>
        <v>优先威钢发货,我方卸车,新老国标钢厂不加价可直发，因陕钢多次出现磅差，项目拒绝使用</v>
      </c>
      <c r="M1281" s="79">
        <v>45777</v>
      </c>
      <c r="O1281" s="49">
        <f ca="1" t="shared" si="56"/>
        <v>0</v>
      </c>
      <c r="P1281" s="49">
        <f ca="1" t="shared" si="54"/>
        <v>173</v>
      </c>
      <c r="Q1281" s="50" t="str">
        <f>VLOOKUP(B1281,辅助信息!E:M,9,FALSE)</f>
        <v>ZTWM-CDGS-XS-2024-0030-华西集采-简州大道</v>
      </c>
      <c r="R1281" s="105" t="str">
        <f>_xlfn._xlws.FILTER(辅助信息!D:D,辅助信息!E:E=B1281)</f>
        <v>华西简阳西城嘉苑</v>
      </c>
    </row>
    <row r="1282" hidden="1" spans="2:18">
      <c r="B1282" s="28" t="s">
        <v>81</v>
      </c>
      <c r="C1282" s="58">
        <v>45777</v>
      </c>
      <c r="D1282" s="28" t="str">
        <f>VLOOKUP(B1282,辅助信息!E:K,7,FALSE)</f>
        <v>JWDDCD2025060900080</v>
      </c>
      <c r="E1282" s="28" t="str">
        <f>VLOOKUP(F1282,辅助信息!A:B,2,FALSE)</f>
        <v>螺纹钢</v>
      </c>
      <c r="F1282" s="28" t="s">
        <v>32</v>
      </c>
      <c r="G1282" s="24">
        <v>83</v>
      </c>
      <c r="H1282" s="24">
        <v>83</v>
      </c>
      <c r="I1282" s="28" t="str">
        <f>VLOOKUP(B1282,辅助信息!E:I,3,FALSE)</f>
        <v>（华西简阳西城嘉苑）四川省成都市简阳市简城街道高屋村</v>
      </c>
      <c r="J1282" s="28" t="str">
        <f>VLOOKUP(B1282,辅助信息!E:I,4,FALSE)</f>
        <v>张瀚镭</v>
      </c>
      <c r="K1282" s="28">
        <f>VLOOKUP(J1282,辅助信息!H:I,2,FALSE)</f>
        <v>15884666220</v>
      </c>
      <c r="L1282" s="27" t="str">
        <f>VLOOKUP(B1282,辅助信息!E:J,6,FALSE)</f>
        <v>优先威钢发货,我方卸车,新老国标钢厂不加价可直发，因陕钢多次出现磅差，项目拒绝使用</v>
      </c>
      <c r="M1282" s="79">
        <v>45777</v>
      </c>
      <c r="O1282" s="49">
        <f ca="1" t="shared" si="56"/>
        <v>0</v>
      </c>
      <c r="P1282" s="49">
        <f ca="1" t="shared" si="54"/>
        <v>173</v>
      </c>
      <c r="Q1282" s="50" t="str">
        <f>VLOOKUP(B1282,辅助信息!E:M,9,FALSE)</f>
        <v>ZTWM-CDGS-XS-2024-0030-华西集采-简州大道</v>
      </c>
      <c r="R1282" s="105" t="str">
        <f>_xlfn._xlws.FILTER(辅助信息!D:D,辅助信息!E:E=B1282)</f>
        <v>华西简阳西城嘉苑</v>
      </c>
    </row>
    <row r="1283" hidden="1" spans="2:18">
      <c r="B1283" s="28" t="s">
        <v>81</v>
      </c>
      <c r="C1283" s="58">
        <v>45777</v>
      </c>
      <c r="D1283" s="28" t="str">
        <f>VLOOKUP(B1283,辅助信息!E:K,7,FALSE)</f>
        <v>JWDDCD2025060900080</v>
      </c>
      <c r="E1283" s="28" t="str">
        <f>VLOOKUP(F1283,辅助信息!A:B,2,FALSE)</f>
        <v>螺纹钢</v>
      </c>
      <c r="F1283" s="28" t="s">
        <v>30</v>
      </c>
      <c r="G1283" s="24">
        <v>7</v>
      </c>
      <c r="H1283" s="24">
        <v>7</v>
      </c>
      <c r="I1283" s="28" t="str">
        <f>VLOOKUP(B1283,辅助信息!E:I,3,FALSE)</f>
        <v>（华西简阳西城嘉苑）四川省成都市简阳市简城街道高屋村</v>
      </c>
      <c r="J1283" s="28" t="str">
        <f>VLOOKUP(B1283,辅助信息!E:I,4,FALSE)</f>
        <v>张瀚镭</v>
      </c>
      <c r="K1283" s="28">
        <f>VLOOKUP(J1283,辅助信息!H:I,2,FALSE)</f>
        <v>15884666220</v>
      </c>
      <c r="L1283" s="27" t="str">
        <f>VLOOKUP(B1283,辅助信息!E:J,6,FALSE)</f>
        <v>优先威钢发货,我方卸车,新老国标钢厂不加价可直发，因陕钢多次出现磅差，项目拒绝使用</v>
      </c>
      <c r="M1283" s="79">
        <v>45777</v>
      </c>
      <c r="O1283" s="49">
        <f ca="1" t="shared" si="56"/>
        <v>0</v>
      </c>
      <c r="P1283" s="49">
        <f ca="1" t="shared" si="54"/>
        <v>173</v>
      </c>
      <c r="Q1283" s="50" t="str">
        <f>VLOOKUP(B1283,辅助信息!E:M,9,FALSE)</f>
        <v>ZTWM-CDGS-XS-2024-0030-华西集采-简州大道</v>
      </c>
      <c r="R1283" s="105" t="str">
        <f>_xlfn._xlws.FILTER(辅助信息!D:D,辅助信息!E:E=B1283)</f>
        <v>华西简阳西城嘉苑</v>
      </c>
    </row>
    <row r="1284" hidden="1" spans="2:18">
      <c r="B1284" s="28" t="s">
        <v>81</v>
      </c>
      <c r="C1284" s="58">
        <v>45777</v>
      </c>
      <c r="D1284" s="28" t="str">
        <f>VLOOKUP(B1284,辅助信息!E:K,7,FALSE)</f>
        <v>JWDDCD2025060900080</v>
      </c>
      <c r="E1284" s="28" t="str">
        <f>VLOOKUP(F1284,辅助信息!A:B,2,FALSE)</f>
        <v>螺纹钢</v>
      </c>
      <c r="F1284" s="28" t="s">
        <v>33</v>
      </c>
      <c r="G1284" s="24">
        <v>13</v>
      </c>
      <c r="H1284" s="24">
        <v>13</v>
      </c>
      <c r="I1284" s="28" t="str">
        <f>VLOOKUP(B1284,辅助信息!E:I,3,FALSE)</f>
        <v>（华西简阳西城嘉苑）四川省成都市简阳市简城街道高屋村</v>
      </c>
      <c r="J1284" s="28" t="str">
        <f>VLOOKUP(B1284,辅助信息!E:I,4,FALSE)</f>
        <v>张瀚镭</v>
      </c>
      <c r="K1284" s="28">
        <f>VLOOKUP(J1284,辅助信息!H:I,2,FALSE)</f>
        <v>15884666220</v>
      </c>
      <c r="L1284" s="27" t="str">
        <f>VLOOKUP(B1284,辅助信息!E:J,6,FALSE)</f>
        <v>优先威钢发货,我方卸车,新老国标钢厂不加价可直发，因陕钢多次出现磅差，项目拒绝使用</v>
      </c>
      <c r="M1284" s="79">
        <v>45777</v>
      </c>
      <c r="O1284" s="49">
        <f ca="1" t="shared" si="56"/>
        <v>0</v>
      </c>
      <c r="P1284" s="49">
        <f ca="1" t="shared" si="54"/>
        <v>173</v>
      </c>
      <c r="Q1284" s="50" t="str">
        <f>VLOOKUP(B1284,辅助信息!E:M,9,FALSE)</f>
        <v>ZTWM-CDGS-XS-2024-0030-华西集采-简州大道</v>
      </c>
      <c r="R1284" s="105" t="str">
        <f>_xlfn._xlws.FILTER(辅助信息!D:D,辅助信息!E:E=B1284)</f>
        <v>华西简阳西城嘉苑</v>
      </c>
    </row>
    <row r="1285" hidden="1" spans="2:18">
      <c r="B1285" s="28" t="s">
        <v>81</v>
      </c>
      <c r="C1285" s="58">
        <v>45777</v>
      </c>
      <c r="D1285" s="28" t="str">
        <f>VLOOKUP(B1285,辅助信息!E:K,7,FALSE)</f>
        <v>JWDDCD2025060900080</v>
      </c>
      <c r="E1285" s="28" t="str">
        <f>VLOOKUP(F1285,辅助信息!A:B,2,FALSE)</f>
        <v>螺纹钢</v>
      </c>
      <c r="F1285" s="28" t="s">
        <v>28</v>
      </c>
      <c r="G1285" s="24">
        <v>4</v>
      </c>
      <c r="H1285" s="24">
        <f>_xlfn.XLOOKUP(C1285&amp;F1285&amp;I1285&amp;J1285,'[1]2025年已发货'!$F:$F&amp;'[1]2025年已发货'!$C:$C&amp;'[1]2025年已发货'!$G:$G&amp;'[1]2025年已发货'!$H:$H,'[1]2025年已发货'!$E:$E,"未发货")</f>
        <v>4</v>
      </c>
      <c r="I1285" s="28" t="str">
        <f>VLOOKUP(B1285,辅助信息!E:I,3,FALSE)</f>
        <v>（华西简阳西城嘉苑）四川省成都市简阳市简城街道高屋村</v>
      </c>
      <c r="J1285" s="28" t="str">
        <f>VLOOKUP(B1285,辅助信息!E:I,4,FALSE)</f>
        <v>张瀚镭</v>
      </c>
      <c r="K1285" s="28">
        <f>VLOOKUP(J1285,辅助信息!H:I,2,FALSE)</f>
        <v>15884666220</v>
      </c>
      <c r="L1285" s="27" t="str">
        <f>VLOOKUP(B1285,辅助信息!E:J,6,FALSE)</f>
        <v>优先威钢发货,我方卸车,新老国标钢厂不加价可直发，因陕钢多次出现磅差，项目拒绝使用</v>
      </c>
      <c r="M1285" s="79">
        <v>45777</v>
      </c>
      <c r="O1285" s="49">
        <f ca="1" t="shared" si="56"/>
        <v>0</v>
      </c>
      <c r="P1285" s="49">
        <f ca="1" t="shared" si="54"/>
        <v>173</v>
      </c>
      <c r="Q1285" s="50" t="str">
        <f>VLOOKUP(B1285,辅助信息!E:M,9,FALSE)</f>
        <v>ZTWM-CDGS-XS-2024-0030-华西集采-简州大道</v>
      </c>
      <c r="R1285" s="105" t="str">
        <f>_xlfn._xlws.FILTER(辅助信息!D:D,辅助信息!E:E=B1285)</f>
        <v>华西简阳西城嘉苑</v>
      </c>
    </row>
    <row r="1286" hidden="1" spans="1:18">
      <c r="A1286" s="106"/>
      <c r="B1286" s="28" t="s">
        <v>81</v>
      </c>
      <c r="C1286" s="58">
        <v>45777</v>
      </c>
      <c r="D1286" s="28" t="str">
        <f>VLOOKUP(B1286,辅助信息!E:K,7,FALSE)</f>
        <v>JWDDCD2025060900080</v>
      </c>
      <c r="E1286" s="28" t="str">
        <f>VLOOKUP(F1286,辅助信息!A:B,2,FALSE)</f>
        <v>螺纹钢</v>
      </c>
      <c r="F1286" s="28" t="s">
        <v>18</v>
      </c>
      <c r="G1286" s="24">
        <v>20</v>
      </c>
      <c r="H1286" s="24">
        <f>_xlfn.XLOOKUP(C1286&amp;F1286&amp;I1286&amp;J1286,'[1]2025年已发货'!$F:$F&amp;'[1]2025年已发货'!$C:$C&amp;'[1]2025年已发货'!$G:$G&amp;'[1]2025年已发货'!$H:$H,'[1]2025年已发货'!$E:$E,"未发货")</f>
        <v>20</v>
      </c>
      <c r="I1286" s="28" t="str">
        <f>VLOOKUP(B1286,辅助信息!E:I,3,FALSE)</f>
        <v>（华西简阳西城嘉苑）四川省成都市简阳市简城街道高屋村</v>
      </c>
      <c r="J1286" s="28" t="str">
        <f>VLOOKUP(B1286,辅助信息!E:I,4,FALSE)</f>
        <v>张瀚镭</v>
      </c>
      <c r="K1286" s="28">
        <f>VLOOKUP(J1286,辅助信息!H:I,2,FALSE)</f>
        <v>15884666220</v>
      </c>
      <c r="L1286" s="27" t="str">
        <f>VLOOKUP(B1286,辅助信息!E:J,6,FALSE)</f>
        <v>优先威钢发货,我方卸车,新老国标钢厂不加价可直发，因陕钢多次出现磅差，项目拒绝使用</v>
      </c>
      <c r="M1286" s="79">
        <v>45777</v>
      </c>
      <c r="O1286" s="49">
        <f ca="1" t="shared" si="56"/>
        <v>0</v>
      </c>
      <c r="P1286" s="49">
        <f ca="1" t="shared" si="54"/>
        <v>173</v>
      </c>
      <c r="Q1286" s="50" t="str">
        <f>VLOOKUP(B1286,辅助信息!E:M,9,FALSE)</f>
        <v>ZTWM-CDGS-XS-2024-0030-华西集采-简州大道</v>
      </c>
      <c r="R1286" s="105" t="str">
        <f>_xlfn._xlws.FILTER(辅助信息!D:D,辅助信息!E:E=B1286)</f>
        <v>华西简阳西城嘉苑</v>
      </c>
    </row>
    <row r="1287" hidden="1" spans="1:18">
      <c r="A1287" s="65" t="s">
        <v>144</v>
      </c>
      <c r="B1287" s="28" t="s">
        <v>145</v>
      </c>
      <c r="C1287" s="58">
        <v>45777</v>
      </c>
      <c r="D1287" s="28" t="s">
        <v>146</v>
      </c>
      <c r="E1287" s="28" t="str">
        <f>VLOOKUP(F1287,辅助信息!A:B,2,FALSE)</f>
        <v>盘螺</v>
      </c>
      <c r="F1287" s="28" t="s">
        <v>40</v>
      </c>
      <c r="G1287" s="24">
        <v>5</v>
      </c>
      <c r="H1287" s="24">
        <f>_xlfn.XLOOKUP(C1287&amp;F1287&amp;I1287&amp;J1287,'[1]2025年已发货'!$F:$F&amp;'[1]2025年已发货'!$C:$C&amp;'[1]2025年已发货'!$G:$G&amp;'[1]2025年已发货'!$H:$H,'[1]2025年已发货'!$E:$E,"未发货")</f>
        <v>5</v>
      </c>
      <c r="I1287" s="28" t="str">
        <f>VLOOKUP(B1287,辅助信息!E:I,3,FALSE)</f>
        <v>（五冶达州新材料产业园）达州市市东部经开区新材料产业园麻柳镇石和尚村</v>
      </c>
      <c r="J1287" s="28" t="str">
        <f>VLOOKUP(B1287,辅助信息!E:I,4,FALSE)</f>
        <v>张焱</v>
      </c>
      <c r="K1287" s="28">
        <f>VLOOKUP(J1287,辅助信息!H:I,2,FALSE)</f>
        <v>15528785906</v>
      </c>
      <c r="L1287" s="27" t="str">
        <f>VLOOKUP(B1287,辅助信息!E:J,6,FALSE)</f>
        <v>五冶建设送货单,</v>
      </c>
      <c r="M1287" s="79">
        <v>45777</v>
      </c>
      <c r="O1287" s="49">
        <f ca="1" t="shared" ref="O1287:O1303" si="57">IF(OR(M1287="",N1287&lt;&gt;""),"",MAX(M1287-TODAY(),0))</f>
        <v>0</v>
      </c>
      <c r="P1287" s="49">
        <f ca="1" t="shared" si="54"/>
        <v>173</v>
      </c>
      <c r="Q1287" s="50">
        <f>VLOOKUP(B1287,辅助信息!E:M,9,FALSE)</f>
        <v>0</v>
      </c>
      <c r="R1287" s="105" t="str">
        <f>_xlfn._xlws.FILTER(辅助信息!D:D,辅助信息!E:E=B1287)</f>
        <v>五冶达州新材料产业园</v>
      </c>
    </row>
    <row r="1288" hidden="1" spans="1:18">
      <c r="A1288" s="65"/>
      <c r="B1288" s="28" t="s">
        <v>145</v>
      </c>
      <c r="C1288" s="58">
        <v>45777</v>
      </c>
      <c r="D1288" s="28" t="s">
        <v>146</v>
      </c>
      <c r="E1288" s="28" t="str">
        <f>VLOOKUP(F1288,辅助信息!A:B,2,FALSE)</f>
        <v>盘螺</v>
      </c>
      <c r="F1288" s="28" t="s">
        <v>41</v>
      </c>
      <c r="G1288" s="24">
        <v>2.5</v>
      </c>
      <c r="H1288" s="24">
        <f>_xlfn.XLOOKUP(C1288&amp;F1288&amp;I1288&amp;J1288,'[1]2025年已发货'!$F:$F&amp;'[1]2025年已发货'!$C:$C&amp;'[1]2025年已发货'!$G:$G&amp;'[1]2025年已发货'!$H:$H,'[1]2025年已发货'!$E:$E,"未发货")</f>
        <v>2.5</v>
      </c>
      <c r="I1288" s="28" t="str">
        <f>VLOOKUP(B1288,辅助信息!E:I,3,FALSE)</f>
        <v>（五冶达州新材料产业园）达州市市东部经开区新材料产业园麻柳镇石和尚村</v>
      </c>
      <c r="J1288" s="28" t="str">
        <f>VLOOKUP(B1288,辅助信息!E:I,4,FALSE)</f>
        <v>张焱</v>
      </c>
      <c r="K1288" s="28">
        <f>VLOOKUP(J1288,辅助信息!H:I,2,FALSE)</f>
        <v>15528785906</v>
      </c>
      <c r="L1288" s="27" t="str">
        <f>VLOOKUP(B1288,辅助信息!E:J,6,FALSE)</f>
        <v>五冶建设送货单,</v>
      </c>
      <c r="M1288" s="79">
        <v>45777</v>
      </c>
      <c r="O1288" s="49">
        <f ca="1" t="shared" si="57"/>
        <v>0</v>
      </c>
      <c r="P1288" s="49">
        <f ca="1" t="shared" si="54"/>
        <v>173</v>
      </c>
      <c r="Q1288" s="50">
        <f>VLOOKUP(B1288,辅助信息!E:M,9,FALSE)</f>
        <v>0</v>
      </c>
      <c r="R1288" s="105" t="str">
        <f>_xlfn._xlws.FILTER(辅助信息!D:D,辅助信息!E:E=B1288)</f>
        <v>五冶达州新材料产业园</v>
      </c>
    </row>
    <row r="1289" hidden="1" spans="1:18">
      <c r="A1289" s="65"/>
      <c r="B1289" s="28" t="s">
        <v>145</v>
      </c>
      <c r="C1289" s="58">
        <v>45777</v>
      </c>
      <c r="D1289" s="28" t="s">
        <v>146</v>
      </c>
      <c r="E1289" s="28" t="str">
        <f>VLOOKUP(F1289,辅助信息!A:B,2,FALSE)</f>
        <v>螺纹钢</v>
      </c>
      <c r="F1289" s="28" t="s">
        <v>27</v>
      </c>
      <c r="G1289" s="24">
        <v>6</v>
      </c>
      <c r="H1289" s="24">
        <f>_xlfn.XLOOKUP(C1289&amp;F1289&amp;I1289&amp;J1289,'[1]2025年已发货'!$F:$F&amp;'[1]2025年已发货'!$C:$C&amp;'[1]2025年已发货'!$G:$G&amp;'[1]2025年已发货'!$H:$H,'[1]2025年已发货'!$E:$E,"未发货")</f>
        <v>6</v>
      </c>
      <c r="I1289" s="28" t="str">
        <f>VLOOKUP(B1289,辅助信息!E:I,3,FALSE)</f>
        <v>（五冶达州新材料产业园）达州市市东部经开区新材料产业园麻柳镇石和尚村</v>
      </c>
      <c r="J1289" s="28" t="str">
        <f>VLOOKUP(B1289,辅助信息!E:I,4,FALSE)</f>
        <v>张焱</v>
      </c>
      <c r="K1289" s="28">
        <f>VLOOKUP(J1289,辅助信息!H:I,2,FALSE)</f>
        <v>15528785906</v>
      </c>
      <c r="L1289" s="27" t="str">
        <f>VLOOKUP(B1289,辅助信息!E:J,6,FALSE)</f>
        <v>五冶建设送货单,</v>
      </c>
      <c r="M1289" s="79">
        <v>45777</v>
      </c>
      <c r="O1289" s="49">
        <f ca="1" t="shared" si="57"/>
        <v>0</v>
      </c>
      <c r="P1289" s="49">
        <f ca="1" t="shared" si="54"/>
        <v>173</v>
      </c>
      <c r="Q1289" s="50">
        <f>VLOOKUP(B1289,辅助信息!E:M,9,FALSE)</f>
        <v>0</v>
      </c>
      <c r="R1289" s="105" t="str">
        <f>_xlfn._xlws.FILTER(辅助信息!D:D,辅助信息!E:E=B1289)</f>
        <v>五冶达州新材料产业园</v>
      </c>
    </row>
    <row r="1290" hidden="1" spans="1:18">
      <c r="A1290" s="65"/>
      <c r="B1290" s="28" t="s">
        <v>145</v>
      </c>
      <c r="C1290" s="58">
        <v>45777</v>
      </c>
      <c r="D1290" s="28" t="s">
        <v>146</v>
      </c>
      <c r="E1290" s="28" t="str">
        <f>VLOOKUP(F1290,辅助信息!A:B,2,FALSE)</f>
        <v>螺纹钢</v>
      </c>
      <c r="F1290" s="28" t="s">
        <v>19</v>
      </c>
      <c r="G1290" s="24">
        <v>9</v>
      </c>
      <c r="H1290" s="24">
        <f>_xlfn.XLOOKUP(C1290&amp;F1290&amp;I1290&amp;J1290,'[1]2025年已发货'!$F:$F&amp;'[1]2025年已发货'!$C:$C&amp;'[1]2025年已发货'!$G:$G&amp;'[1]2025年已发货'!$H:$H,'[1]2025年已发货'!$E:$E,"未发货")</f>
        <v>9</v>
      </c>
      <c r="I1290" s="28" t="str">
        <f>VLOOKUP(B1290,辅助信息!E:I,3,FALSE)</f>
        <v>（五冶达州新材料产业园）达州市市东部经开区新材料产业园麻柳镇石和尚村</v>
      </c>
      <c r="J1290" s="28" t="str">
        <f>VLOOKUP(B1290,辅助信息!E:I,4,FALSE)</f>
        <v>张焱</v>
      </c>
      <c r="K1290" s="28">
        <f>VLOOKUP(J1290,辅助信息!H:I,2,FALSE)</f>
        <v>15528785906</v>
      </c>
      <c r="L1290" s="27" t="str">
        <f>VLOOKUP(B1290,辅助信息!E:J,6,FALSE)</f>
        <v>五冶建设送货单,</v>
      </c>
      <c r="M1290" s="79">
        <v>45777</v>
      </c>
      <c r="O1290" s="49">
        <f ca="1" t="shared" si="57"/>
        <v>0</v>
      </c>
      <c r="P1290" s="49">
        <f ca="1" t="shared" si="54"/>
        <v>173</v>
      </c>
      <c r="Q1290" s="50">
        <f>VLOOKUP(B1290,辅助信息!E:M,9,FALSE)</f>
        <v>0</v>
      </c>
      <c r="R1290" s="105" t="str">
        <f>_xlfn._xlws.FILTER(辅助信息!D:D,辅助信息!E:E=B1290)</f>
        <v>五冶达州新材料产业园</v>
      </c>
    </row>
    <row r="1291" hidden="1" spans="1:18">
      <c r="A1291" s="65"/>
      <c r="B1291" s="28" t="s">
        <v>145</v>
      </c>
      <c r="C1291" s="58">
        <v>45777</v>
      </c>
      <c r="D1291" s="28" t="s">
        <v>146</v>
      </c>
      <c r="E1291" s="28" t="str">
        <f>VLOOKUP(F1291,辅助信息!A:B,2,FALSE)</f>
        <v>螺纹钢</v>
      </c>
      <c r="F1291" s="28" t="s">
        <v>32</v>
      </c>
      <c r="G1291" s="24">
        <v>6</v>
      </c>
      <c r="H1291" s="24">
        <f>_xlfn.XLOOKUP(C1291&amp;F1291&amp;I1291&amp;J1291,'[1]2025年已发货'!$F:$F&amp;'[1]2025年已发货'!$C:$C&amp;'[1]2025年已发货'!$G:$G&amp;'[1]2025年已发货'!$H:$H,'[1]2025年已发货'!$E:$E,"未发货")</f>
        <v>6</v>
      </c>
      <c r="I1291" s="28" t="str">
        <f>VLOOKUP(B1291,辅助信息!E:I,3,FALSE)</f>
        <v>（五冶达州新材料产业园）达州市市东部经开区新材料产业园麻柳镇石和尚村</v>
      </c>
      <c r="J1291" s="28" t="str">
        <f>VLOOKUP(B1291,辅助信息!E:I,4,FALSE)</f>
        <v>张焱</v>
      </c>
      <c r="K1291" s="28">
        <f>VLOOKUP(J1291,辅助信息!H:I,2,FALSE)</f>
        <v>15528785906</v>
      </c>
      <c r="L1291" s="27" t="str">
        <f>VLOOKUP(B1291,辅助信息!E:J,6,FALSE)</f>
        <v>五冶建设送货单,</v>
      </c>
      <c r="M1291" s="79">
        <v>45777</v>
      </c>
      <c r="O1291" s="49">
        <f ca="1" t="shared" si="57"/>
        <v>0</v>
      </c>
      <c r="P1291" s="49">
        <f ca="1" t="shared" si="54"/>
        <v>173</v>
      </c>
      <c r="Q1291" s="50">
        <f>VLOOKUP(B1291,辅助信息!E:M,9,FALSE)</f>
        <v>0</v>
      </c>
      <c r="R1291" s="105" t="str">
        <f>_xlfn._xlws.FILTER(辅助信息!D:D,辅助信息!E:E=B1291)</f>
        <v>五冶达州新材料产业园</v>
      </c>
    </row>
    <row r="1292" hidden="1" spans="1:18">
      <c r="A1292" s="65"/>
      <c r="B1292" s="28" t="s">
        <v>145</v>
      </c>
      <c r="C1292" s="58">
        <v>45777</v>
      </c>
      <c r="D1292" s="28" t="s">
        <v>146</v>
      </c>
      <c r="E1292" s="28" t="str">
        <f>VLOOKUP(F1292,辅助信息!A:B,2,FALSE)</f>
        <v>螺纹钢</v>
      </c>
      <c r="F1292" s="28" t="s">
        <v>30</v>
      </c>
      <c r="G1292" s="24">
        <v>3</v>
      </c>
      <c r="H1292" s="24">
        <f>_xlfn.XLOOKUP(C1292&amp;F1292&amp;I1292&amp;J1292,'[1]2025年已发货'!$F:$F&amp;'[1]2025年已发货'!$C:$C&amp;'[1]2025年已发货'!$G:$G&amp;'[1]2025年已发货'!$H:$H,'[1]2025年已发货'!$E:$E,"未发货")</f>
        <v>3</v>
      </c>
      <c r="I1292" s="28" t="str">
        <f>VLOOKUP(B1292,辅助信息!E:I,3,FALSE)</f>
        <v>（五冶达州新材料产业园）达州市市东部经开区新材料产业园麻柳镇石和尚村</v>
      </c>
      <c r="J1292" s="28" t="str">
        <f>VLOOKUP(B1292,辅助信息!E:I,4,FALSE)</f>
        <v>张焱</v>
      </c>
      <c r="K1292" s="28">
        <f>VLOOKUP(J1292,辅助信息!H:I,2,FALSE)</f>
        <v>15528785906</v>
      </c>
      <c r="L1292" s="27" t="str">
        <f>VLOOKUP(B1292,辅助信息!E:J,6,FALSE)</f>
        <v>五冶建设送货单,</v>
      </c>
      <c r="M1292" s="79">
        <v>45777</v>
      </c>
      <c r="O1292" s="49">
        <f ca="1" t="shared" si="57"/>
        <v>0</v>
      </c>
      <c r="P1292" s="49">
        <f ca="1" t="shared" si="54"/>
        <v>173</v>
      </c>
      <c r="Q1292" s="50">
        <f>VLOOKUP(B1292,辅助信息!E:M,9,FALSE)</f>
        <v>0</v>
      </c>
      <c r="R1292" s="105" t="str">
        <f>_xlfn._xlws.FILTER(辅助信息!D:D,辅助信息!E:E=B1292)</f>
        <v>五冶达州新材料产业园</v>
      </c>
    </row>
    <row r="1293" hidden="1" spans="1:18">
      <c r="A1293" s="65"/>
      <c r="B1293" s="28" t="s">
        <v>145</v>
      </c>
      <c r="C1293" s="58">
        <v>45777</v>
      </c>
      <c r="D1293" s="28" t="s">
        <v>146</v>
      </c>
      <c r="E1293" s="28" t="str">
        <f>VLOOKUP(F1293,辅助信息!A:B,2,FALSE)</f>
        <v>螺纹钢</v>
      </c>
      <c r="F1293" s="28" t="s">
        <v>33</v>
      </c>
      <c r="G1293" s="24">
        <v>3</v>
      </c>
      <c r="H1293" s="24">
        <f>_xlfn.XLOOKUP(C1293&amp;F1293&amp;I1293&amp;J1293,'[1]2025年已发货'!$F:$F&amp;'[1]2025年已发货'!$C:$C&amp;'[1]2025年已发货'!$G:$G&amp;'[1]2025年已发货'!$H:$H,'[1]2025年已发货'!$E:$E,"未发货")</f>
        <v>3</v>
      </c>
      <c r="I1293" s="28" t="str">
        <f>VLOOKUP(B1293,辅助信息!E:I,3,FALSE)</f>
        <v>（五冶达州新材料产业园）达州市市东部经开区新材料产业园麻柳镇石和尚村</v>
      </c>
      <c r="J1293" s="28" t="str">
        <f>VLOOKUP(B1293,辅助信息!E:I,4,FALSE)</f>
        <v>张焱</v>
      </c>
      <c r="K1293" s="28">
        <f>VLOOKUP(J1293,辅助信息!H:I,2,FALSE)</f>
        <v>15528785906</v>
      </c>
      <c r="L1293" s="27" t="str">
        <f>VLOOKUP(B1293,辅助信息!E:J,6,FALSE)</f>
        <v>五冶建设送货单,</v>
      </c>
      <c r="M1293" s="79">
        <v>45777</v>
      </c>
      <c r="O1293" s="49">
        <f ca="1" t="shared" si="57"/>
        <v>0</v>
      </c>
      <c r="P1293" s="49">
        <f ca="1" t="shared" si="54"/>
        <v>173</v>
      </c>
      <c r="Q1293" s="50">
        <f>VLOOKUP(B1293,辅助信息!E:M,9,FALSE)</f>
        <v>0</v>
      </c>
      <c r="R1293" s="105" t="str">
        <f>_xlfn._xlws.FILTER(辅助信息!D:D,辅助信息!E:E=B1293)</f>
        <v>五冶达州新材料产业园</v>
      </c>
    </row>
    <row r="1294" hidden="1" spans="1:18">
      <c r="A1294" s="106"/>
      <c r="B1294" s="28" t="s">
        <v>147</v>
      </c>
      <c r="C1294" s="58">
        <v>45777</v>
      </c>
      <c r="D1294" s="28" t="s">
        <v>146</v>
      </c>
      <c r="E1294" s="28" t="str">
        <f>VLOOKUP(F1294,辅助信息!A:B,2,FALSE)</f>
        <v>高线</v>
      </c>
      <c r="F1294" s="28" t="s">
        <v>57</v>
      </c>
      <c r="G1294" s="24">
        <f>2.5*3</f>
        <v>7.5</v>
      </c>
      <c r="H1294" s="24" t="str">
        <f>_xlfn.XLOOKUP(C1294&amp;F1294&amp;I1294&amp;J1294,'[1]2025年已发货'!$F:$F&amp;'[1]2025年已发货'!$C:$C&amp;'[1]2025年已发货'!$G:$G&amp;'[1]2025年已发货'!$H:$H,'[1]2025年已发货'!$E:$E,"未发货")</f>
        <v>未发货</v>
      </c>
      <c r="I1294" s="28" t="str">
        <f>VLOOKUP(B1294,辅助信息!E:I,3,FALSE)</f>
        <v>（商投建工达州中医药科技园-4工区-11号楼）达州市通川区达州中医药职业学院犀牛大道北段</v>
      </c>
      <c r="J1294" s="28" t="str">
        <f>VLOOKUP(B1294,辅助信息!E:I,4,FALSE)</f>
        <v>张扬</v>
      </c>
      <c r="K1294" s="28">
        <f>VLOOKUP(J1294,辅助信息!H:I,2,FALSE)</f>
        <v>18381904567</v>
      </c>
      <c r="L1294" s="27" t="str">
        <f>VLOOKUP(B1294,辅助信息!E:J,6,FALSE)</f>
        <v>控制炉批号！多了现场不收！,优先安排达钢,提前联系到场规格及数量</v>
      </c>
      <c r="M1294" s="79">
        <v>45777</v>
      </c>
      <c r="O1294" s="49">
        <f ca="1" t="shared" si="57"/>
        <v>0</v>
      </c>
      <c r="P1294" s="49">
        <f ca="1" t="shared" si="54"/>
        <v>173</v>
      </c>
      <c r="Q1294" s="50" t="str">
        <f>VLOOKUP(B1294,辅助信息!E:M,9,FALSE)</f>
        <v>ZTWM-CDGS-XS-2024-0134-商投建工达州中医药科技成果示范园项目</v>
      </c>
      <c r="R1294" s="105" t="str">
        <f>_xlfn._xlws.FILTER(辅助信息!D:D,辅助信息!E:E=B1294)</f>
        <v>商投建工达州中医药科技园</v>
      </c>
    </row>
    <row r="1295" hidden="1" spans="1:18">
      <c r="A1295" s="106"/>
      <c r="B1295" s="28" t="s">
        <v>147</v>
      </c>
      <c r="C1295" s="58">
        <v>45777</v>
      </c>
      <c r="D1295" s="28" t="s">
        <v>146</v>
      </c>
      <c r="E1295" s="28" t="str">
        <f>VLOOKUP(F1295,辅助信息!A:B,2,FALSE)</f>
        <v>盘螺</v>
      </c>
      <c r="F1295" s="28" t="s">
        <v>41</v>
      </c>
      <c r="G1295" s="24">
        <f>15*2.5</f>
        <v>37.5</v>
      </c>
      <c r="H1295" s="24" t="str">
        <f>_xlfn.XLOOKUP(C1295&amp;F1295&amp;I1295&amp;J1295,'[1]2025年已发货'!$F:$F&amp;'[1]2025年已发货'!$C:$C&amp;'[1]2025年已发货'!$G:$G&amp;'[1]2025年已发货'!$H:$H,'[1]2025年已发货'!$E:$E,"未发货")</f>
        <v>未发货</v>
      </c>
      <c r="I1295" s="28" t="str">
        <f>VLOOKUP(B1295,辅助信息!E:I,3,FALSE)</f>
        <v>（商投建工达州中医药科技园-4工区-11号楼）达州市通川区达州中医药职业学院犀牛大道北段</v>
      </c>
      <c r="J1295" s="28" t="str">
        <f>VLOOKUP(B1295,辅助信息!E:I,4,FALSE)</f>
        <v>张扬</v>
      </c>
      <c r="K1295" s="28">
        <f>VLOOKUP(J1295,辅助信息!H:I,2,FALSE)</f>
        <v>18381904567</v>
      </c>
      <c r="L1295" s="27" t="str">
        <f>VLOOKUP(B1295,辅助信息!E:J,6,FALSE)</f>
        <v>控制炉批号！多了现场不收！,优先安排达钢,提前联系到场规格及数量</v>
      </c>
      <c r="M1295" s="79">
        <v>45777</v>
      </c>
      <c r="O1295" s="49">
        <f ca="1" t="shared" si="57"/>
        <v>0</v>
      </c>
      <c r="P1295" s="49">
        <f ca="1" t="shared" si="54"/>
        <v>173</v>
      </c>
      <c r="Q1295" s="50" t="str">
        <f>VLOOKUP(B1295,辅助信息!E:M,9,FALSE)</f>
        <v>ZTWM-CDGS-XS-2024-0134-商投建工达州中医药科技成果示范园项目</v>
      </c>
      <c r="R1295" s="105" t="str">
        <f>_xlfn._xlws.FILTER(辅助信息!D:D,辅助信息!E:E=B1295)</f>
        <v>商投建工达州中医药科技园</v>
      </c>
    </row>
    <row r="1296" hidden="1" spans="1:18">
      <c r="A1296" s="106"/>
      <c r="B1296" s="28" t="s">
        <v>147</v>
      </c>
      <c r="C1296" s="58">
        <v>45777</v>
      </c>
      <c r="D1296" s="28" t="s">
        <v>146</v>
      </c>
      <c r="E1296" s="28" t="str">
        <f>VLOOKUP(F1296,辅助信息!A:B,2,FALSE)</f>
        <v>螺纹钢</v>
      </c>
      <c r="F1296" s="28" t="s">
        <v>27</v>
      </c>
      <c r="G1296" s="24">
        <f>7*3</f>
        <v>21</v>
      </c>
      <c r="H1296" s="24" t="str">
        <f>_xlfn.XLOOKUP(C1296&amp;F1296&amp;I1296&amp;J1296,'[1]2025年已发货'!$F:$F&amp;'[1]2025年已发货'!$C:$C&amp;'[1]2025年已发货'!$G:$G&amp;'[1]2025年已发货'!$H:$H,'[1]2025年已发货'!$E:$E,"未发货")</f>
        <v>未发货</v>
      </c>
      <c r="I1296" s="28" t="str">
        <f>VLOOKUP(B1296,辅助信息!E:I,3,FALSE)</f>
        <v>（商投建工达州中医药科技园-4工区-11号楼）达州市通川区达州中医药职业学院犀牛大道北段</v>
      </c>
      <c r="J1296" s="28" t="str">
        <f>VLOOKUP(B1296,辅助信息!E:I,4,FALSE)</f>
        <v>张扬</v>
      </c>
      <c r="K1296" s="28">
        <f>VLOOKUP(J1296,辅助信息!H:I,2,FALSE)</f>
        <v>18381904567</v>
      </c>
      <c r="L1296" s="27" t="str">
        <f>VLOOKUP(B1296,辅助信息!E:J,6,FALSE)</f>
        <v>控制炉批号！多了现场不收！,优先安排达钢,提前联系到场规格及数量</v>
      </c>
      <c r="M1296" s="79">
        <v>45777</v>
      </c>
      <c r="O1296" s="49">
        <f ca="1" t="shared" si="57"/>
        <v>0</v>
      </c>
      <c r="P1296" s="49">
        <f ca="1" t="shared" si="54"/>
        <v>173</v>
      </c>
      <c r="Q1296" s="50" t="str">
        <f>VLOOKUP(B1296,辅助信息!E:M,9,FALSE)</f>
        <v>ZTWM-CDGS-XS-2024-0134-商投建工达州中医药科技成果示范园项目</v>
      </c>
      <c r="R1296" s="105" t="str">
        <f>_xlfn._xlws.FILTER(辅助信息!D:D,辅助信息!E:E=B1296)</f>
        <v>商投建工达州中医药科技园</v>
      </c>
    </row>
    <row r="1297" hidden="1" spans="1:18">
      <c r="A1297" s="106"/>
      <c r="B1297" s="28" t="s">
        <v>147</v>
      </c>
      <c r="C1297" s="58">
        <v>45777</v>
      </c>
      <c r="D1297" s="28" t="s">
        <v>146</v>
      </c>
      <c r="E1297" s="28" t="str">
        <f>VLOOKUP(F1297,辅助信息!A:B,2,FALSE)</f>
        <v>螺纹钢</v>
      </c>
      <c r="F1297" s="28" t="s">
        <v>30</v>
      </c>
      <c r="G1297" s="24">
        <v>30</v>
      </c>
      <c r="H1297" s="24" t="str">
        <f>_xlfn.XLOOKUP(C1297&amp;F1297&amp;I1297&amp;J1297,'[1]2025年已发货'!$F:$F&amp;'[1]2025年已发货'!$C:$C&amp;'[1]2025年已发货'!$G:$G&amp;'[1]2025年已发货'!$H:$H,'[1]2025年已发货'!$E:$E,"未发货")</f>
        <v>未发货</v>
      </c>
      <c r="I1297" s="28" t="str">
        <f>VLOOKUP(B1297,辅助信息!E:I,3,FALSE)</f>
        <v>（商投建工达州中医药科技园-4工区-11号楼）达州市通川区达州中医药职业学院犀牛大道北段</v>
      </c>
      <c r="J1297" s="28" t="str">
        <f>VLOOKUP(B1297,辅助信息!E:I,4,FALSE)</f>
        <v>张扬</v>
      </c>
      <c r="K1297" s="28">
        <f>VLOOKUP(J1297,辅助信息!H:I,2,FALSE)</f>
        <v>18381904567</v>
      </c>
      <c r="L1297" s="27" t="str">
        <f>VLOOKUP(B1297,辅助信息!E:J,6,FALSE)</f>
        <v>控制炉批号！多了现场不收！,优先安排达钢,提前联系到场规格及数量</v>
      </c>
      <c r="M1297" s="79">
        <v>45777</v>
      </c>
      <c r="O1297" s="49">
        <f ca="1" t="shared" si="57"/>
        <v>0</v>
      </c>
      <c r="P1297" s="49">
        <f ca="1" t="shared" si="54"/>
        <v>173</v>
      </c>
      <c r="Q1297" s="50" t="str">
        <f>VLOOKUP(B1297,辅助信息!E:M,9,FALSE)</f>
        <v>ZTWM-CDGS-XS-2024-0134-商投建工达州中医药科技成果示范园项目</v>
      </c>
      <c r="R1297" s="105" t="str">
        <f>_xlfn._xlws.FILTER(辅助信息!D:D,辅助信息!E:E=B1297)</f>
        <v>商投建工达州中医药科技园</v>
      </c>
    </row>
    <row r="1298" hidden="1" spans="1:18">
      <c r="A1298" s="106"/>
      <c r="B1298" s="28" t="s">
        <v>147</v>
      </c>
      <c r="C1298" s="58">
        <v>45777</v>
      </c>
      <c r="D1298" s="28" t="s">
        <v>146</v>
      </c>
      <c r="E1298" s="28" t="str">
        <f>VLOOKUP(F1298,辅助信息!A:B,2,FALSE)</f>
        <v>螺纹钢</v>
      </c>
      <c r="F1298" s="28" t="s">
        <v>33</v>
      </c>
      <c r="G1298" s="24">
        <v>30</v>
      </c>
      <c r="H1298" s="24" t="str">
        <f>_xlfn.XLOOKUP(C1298&amp;F1298&amp;I1298&amp;J1298,'[1]2025年已发货'!$F:$F&amp;'[1]2025年已发货'!$C:$C&amp;'[1]2025年已发货'!$G:$G&amp;'[1]2025年已发货'!$H:$H,'[1]2025年已发货'!$E:$E,"未发货")</f>
        <v>未发货</v>
      </c>
      <c r="I1298" s="28" t="str">
        <f>VLOOKUP(B1298,辅助信息!E:I,3,FALSE)</f>
        <v>（商投建工达州中医药科技园-4工区-11号楼）达州市通川区达州中医药职业学院犀牛大道北段</v>
      </c>
      <c r="J1298" s="28" t="str">
        <f>VLOOKUP(B1298,辅助信息!E:I,4,FALSE)</f>
        <v>张扬</v>
      </c>
      <c r="K1298" s="28">
        <f>VLOOKUP(J1298,辅助信息!H:I,2,FALSE)</f>
        <v>18381904567</v>
      </c>
      <c r="L1298" s="27" t="str">
        <f>VLOOKUP(B1298,辅助信息!E:J,6,FALSE)</f>
        <v>控制炉批号！多了现场不收！,优先安排达钢,提前联系到场规格及数量</v>
      </c>
      <c r="M1298" s="79">
        <v>45777</v>
      </c>
      <c r="O1298" s="49">
        <f ca="1" t="shared" si="57"/>
        <v>0</v>
      </c>
      <c r="P1298" s="49">
        <f ca="1" t="shared" ref="P1298:P1303" si="58">IF(M1298="","",IF(N1298&lt;&gt;"",MAX(N1298-M1298,0),IF(TODAY()&gt;M1298,TODAY()-M1298,0)))</f>
        <v>173</v>
      </c>
      <c r="Q1298" s="50" t="str">
        <f>VLOOKUP(B1298,辅助信息!E:M,9,FALSE)</f>
        <v>ZTWM-CDGS-XS-2024-0134-商投建工达州中医药科技成果示范园项目</v>
      </c>
      <c r="R1298" s="105" t="str">
        <f>_xlfn._xlws.FILTER(辅助信息!D:D,辅助信息!E:E=B1298)</f>
        <v>商投建工达州中医药科技园</v>
      </c>
    </row>
    <row r="1299" hidden="1" spans="1:18">
      <c r="A1299" s="106"/>
      <c r="B1299" s="28" t="s">
        <v>147</v>
      </c>
      <c r="C1299" s="58">
        <v>45777</v>
      </c>
      <c r="D1299" s="28" t="s">
        <v>146</v>
      </c>
      <c r="E1299" s="28" t="str">
        <f>VLOOKUP(F1299,辅助信息!A:B,2,FALSE)</f>
        <v>螺纹钢</v>
      </c>
      <c r="F1299" s="28" t="s">
        <v>18</v>
      </c>
      <c r="G1299" s="24">
        <f>6*3</f>
        <v>18</v>
      </c>
      <c r="H1299" s="24" t="str">
        <f>_xlfn.XLOOKUP(C1299&amp;F1299&amp;I1299&amp;J1299,'[1]2025年已发货'!$F:$F&amp;'[1]2025年已发货'!$C:$C&amp;'[1]2025年已发货'!$G:$G&amp;'[1]2025年已发货'!$H:$H,'[1]2025年已发货'!$E:$E,"未发货")</f>
        <v>未发货</v>
      </c>
      <c r="I1299" s="28" t="str">
        <f>VLOOKUP(B1299,辅助信息!E:I,3,FALSE)</f>
        <v>（商投建工达州中医药科技园-4工区-11号楼）达州市通川区达州中医药职业学院犀牛大道北段</v>
      </c>
      <c r="J1299" s="28" t="str">
        <f>VLOOKUP(B1299,辅助信息!E:I,4,FALSE)</f>
        <v>张扬</v>
      </c>
      <c r="K1299" s="28">
        <f>VLOOKUP(J1299,辅助信息!H:I,2,FALSE)</f>
        <v>18381904567</v>
      </c>
      <c r="L1299" s="27" t="str">
        <f>VLOOKUP(B1299,辅助信息!E:J,6,FALSE)</f>
        <v>控制炉批号！多了现场不收！,优先安排达钢,提前联系到场规格及数量</v>
      </c>
      <c r="M1299" s="79">
        <v>45777</v>
      </c>
      <c r="O1299" s="49">
        <f ca="1" t="shared" si="57"/>
        <v>0</v>
      </c>
      <c r="P1299" s="49">
        <f ca="1" t="shared" si="58"/>
        <v>173</v>
      </c>
      <c r="Q1299" s="50" t="str">
        <f>VLOOKUP(B1299,辅助信息!E:M,9,FALSE)</f>
        <v>ZTWM-CDGS-XS-2024-0134-商投建工达州中医药科技成果示范园项目</v>
      </c>
      <c r="R1299" s="105" t="str">
        <f>_xlfn._xlws.FILTER(辅助信息!D:D,辅助信息!E:E=B1299)</f>
        <v>商投建工达州中医药科技园</v>
      </c>
    </row>
    <row r="1300" hidden="1" spans="1:18">
      <c r="A1300" s="106"/>
      <c r="B1300" s="28" t="s">
        <v>81</v>
      </c>
      <c r="C1300" s="58">
        <v>45777</v>
      </c>
      <c r="D1300" s="28" t="s">
        <v>146</v>
      </c>
      <c r="E1300" s="28" t="str">
        <f>VLOOKUP(F1300,辅助信息!A:B,2,FALSE)</f>
        <v>螺纹钢</v>
      </c>
      <c r="F1300" s="28" t="s">
        <v>27</v>
      </c>
      <c r="G1300" s="24">
        <v>3</v>
      </c>
      <c r="H1300" s="24">
        <v>3</v>
      </c>
      <c r="I1300" s="28" t="str">
        <f>VLOOKUP(B1300,辅助信息!E:I,3,FALSE)</f>
        <v>（华西简阳西城嘉苑）四川省成都市简阳市简城街道高屋村</v>
      </c>
      <c r="J1300" s="28" t="str">
        <f>VLOOKUP(B1300,辅助信息!E:I,4,FALSE)</f>
        <v>张瀚镭</v>
      </c>
      <c r="K1300" s="28">
        <f>VLOOKUP(J1300,辅助信息!H:I,2,FALSE)</f>
        <v>15884666220</v>
      </c>
      <c r="L1300" s="27" t="str">
        <f>VLOOKUP(B1300,辅助信息!E:J,6,FALSE)</f>
        <v>优先威钢发货,我方卸车,新老国标钢厂不加价可直发，因陕钢多次出现磅差，项目拒绝使用</v>
      </c>
      <c r="M1300" s="79">
        <v>45779</v>
      </c>
      <c r="O1300" s="49">
        <f ca="1" t="shared" si="57"/>
        <v>0</v>
      </c>
      <c r="P1300" s="49">
        <f ca="1" t="shared" si="58"/>
        <v>171</v>
      </c>
      <c r="Q1300" s="50" t="str">
        <f>VLOOKUP(B1300,辅助信息!E:M,9,FALSE)</f>
        <v>ZTWM-CDGS-XS-2024-0030-华西集采-简州大道</v>
      </c>
      <c r="R1300" s="105" t="str">
        <f>_xlfn._xlws.FILTER(辅助信息!D:D,辅助信息!E:E=B1300)</f>
        <v>华西简阳西城嘉苑</v>
      </c>
    </row>
    <row r="1301" hidden="1" spans="1:18">
      <c r="A1301" s="106"/>
      <c r="B1301" s="28" t="s">
        <v>81</v>
      </c>
      <c r="C1301" s="58">
        <v>45777</v>
      </c>
      <c r="D1301" s="28" t="s">
        <v>146</v>
      </c>
      <c r="E1301" s="28" t="str">
        <f>VLOOKUP(F1301,辅助信息!A:B,2,FALSE)</f>
        <v>螺纹钢</v>
      </c>
      <c r="F1301" s="28" t="s">
        <v>19</v>
      </c>
      <c r="G1301" s="24">
        <v>36</v>
      </c>
      <c r="H1301" s="24">
        <v>36</v>
      </c>
      <c r="I1301" s="28" t="str">
        <f>VLOOKUP(B1301,辅助信息!E:I,3,FALSE)</f>
        <v>（华西简阳西城嘉苑）四川省成都市简阳市简城街道高屋村</v>
      </c>
      <c r="J1301" s="28" t="str">
        <f>VLOOKUP(B1301,辅助信息!E:I,4,FALSE)</f>
        <v>张瀚镭</v>
      </c>
      <c r="K1301" s="28">
        <f>VLOOKUP(J1301,辅助信息!H:I,2,FALSE)</f>
        <v>15884666220</v>
      </c>
      <c r="L1301" s="27" t="str">
        <f>VLOOKUP(B1301,辅助信息!E:J,6,FALSE)</f>
        <v>优先威钢发货,我方卸车,新老国标钢厂不加价可直发，因陕钢多次出现磅差，项目拒绝使用</v>
      </c>
      <c r="M1301" s="79">
        <v>45779</v>
      </c>
      <c r="O1301" s="49">
        <f ca="1" t="shared" si="57"/>
        <v>0</v>
      </c>
      <c r="P1301" s="49">
        <f ca="1" t="shared" si="58"/>
        <v>171</v>
      </c>
      <c r="Q1301" s="50" t="str">
        <f>VLOOKUP(B1301,辅助信息!E:M,9,FALSE)</f>
        <v>ZTWM-CDGS-XS-2024-0030-华西集采-简州大道</v>
      </c>
      <c r="R1301" s="105" t="str">
        <f>_xlfn._xlws.FILTER(辅助信息!D:D,辅助信息!E:E=B1301)</f>
        <v>华西简阳西城嘉苑</v>
      </c>
    </row>
    <row r="1302" hidden="1" spans="2:18">
      <c r="B1302" s="28" t="s">
        <v>81</v>
      </c>
      <c r="C1302" s="58">
        <v>45777</v>
      </c>
      <c r="D1302" s="28" t="s">
        <v>146</v>
      </c>
      <c r="E1302" s="28" t="str">
        <f>VLOOKUP(F1302,辅助信息!A:B,2,FALSE)</f>
        <v>螺纹钢</v>
      </c>
      <c r="F1302" s="28" t="s">
        <v>32</v>
      </c>
      <c r="G1302" s="24">
        <v>3</v>
      </c>
      <c r="H1302" s="24">
        <v>3</v>
      </c>
      <c r="I1302" s="28" t="str">
        <f>VLOOKUP(B1302,辅助信息!E:I,3,FALSE)</f>
        <v>（华西简阳西城嘉苑）四川省成都市简阳市简城街道高屋村</v>
      </c>
      <c r="J1302" s="28" t="str">
        <f>VLOOKUP(B1302,辅助信息!E:I,4,FALSE)</f>
        <v>张瀚镭</v>
      </c>
      <c r="K1302" s="28">
        <f>VLOOKUP(J1302,辅助信息!H:I,2,FALSE)</f>
        <v>15884666220</v>
      </c>
      <c r="L1302" s="27" t="str">
        <f>VLOOKUP(B1302,辅助信息!E:J,6,FALSE)</f>
        <v>优先威钢发货,我方卸车,新老国标钢厂不加价可直发，因陕钢多次出现磅差，项目拒绝使用</v>
      </c>
      <c r="M1302" s="79">
        <v>45779</v>
      </c>
      <c r="O1302" s="49">
        <f ca="1" t="shared" si="57"/>
        <v>0</v>
      </c>
      <c r="P1302" s="49">
        <f ca="1" t="shared" si="58"/>
        <v>171</v>
      </c>
      <c r="Q1302" s="50" t="str">
        <f>VLOOKUP(B1302,辅助信息!E:M,9,FALSE)</f>
        <v>ZTWM-CDGS-XS-2024-0030-华西集采-简州大道</v>
      </c>
      <c r="R1302" s="105" t="str">
        <f>_xlfn._xlws.FILTER(辅助信息!D:D,辅助信息!E:E=B1302)</f>
        <v>华西简阳西城嘉苑</v>
      </c>
    </row>
    <row r="1303" hidden="1" spans="2:18">
      <c r="B1303" s="28" t="s">
        <v>81</v>
      </c>
      <c r="C1303" s="58">
        <v>45777</v>
      </c>
      <c r="D1303" s="28" t="s">
        <v>146</v>
      </c>
      <c r="E1303" s="28" t="str">
        <f>VLOOKUP(F1303,辅助信息!A:B,2,FALSE)</f>
        <v>螺纹钢</v>
      </c>
      <c r="F1303" s="28" t="s">
        <v>30</v>
      </c>
      <c r="G1303" s="24">
        <v>3</v>
      </c>
      <c r="H1303" s="24">
        <v>3</v>
      </c>
      <c r="I1303" s="28" t="str">
        <f>VLOOKUP(B1303,辅助信息!E:I,3,FALSE)</f>
        <v>（华西简阳西城嘉苑）四川省成都市简阳市简城街道高屋村</v>
      </c>
      <c r="J1303" s="28" t="str">
        <f>VLOOKUP(B1303,辅助信息!E:I,4,FALSE)</f>
        <v>张瀚镭</v>
      </c>
      <c r="K1303" s="28">
        <f>VLOOKUP(J1303,辅助信息!H:I,2,FALSE)</f>
        <v>15884666220</v>
      </c>
      <c r="L1303" s="27" t="str">
        <f>VLOOKUP(B1303,辅助信息!E:J,6,FALSE)</f>
        <v>优先威钢发货,我方卸车,新老国标钢厂不加价可直发，因陕钢多次出现磅差，项目拒绝使用</v>
      </c>
      <c r="M1303" s="79">
        <v>45779</v>
      </c>
      <c r="O1303" s="49">
        <f ca="1" t="shared" si="57"/>
        <v>0</v>
      </c>
      <c r="P1303" s="49">
        <f ca="1" t="shared" si="58"/>
        <v>171</v>
      </c>
      <c r="Q1303" s="50" t="str">
        <f>VLOOKUP(B1303,辅助信息!E:M,9,FALSE)</f>
        <v>ZTWM-CDGS-XS-2024-0030-华西集采-简州大道</v>
      </c>
      <c r="R1303" s="105" t="str">
        <f>_xlfn._xlws.FILTER(辅助信息!D:D,辅助信息!E:E=B1303)</f>
        <v>华西简阳西城嘉苑</v>
      </c>
    </row>
    <row r="1304" hidden="1" spans="2:18">
      <c r="B1304" s="28" t="s">
        <v>81</v>
      </c>
      <c r="C1304" s="58">
        <v>45777</v>
      </c>
      <c r="D1304" s="28" t="s">
        <v>146</v>
      </c>
      <c r="E1304" s="28" t="str">
        <f>VLOOKUP(F1304,辅助信息!A:B,2,FALSE)</f>
        <v>螺纹钢</v>
      </c>
      <c r="F1304" s="28" t="s">
        <v>33</v>
      </c>
      <c r="G1304" s="24">
        <v>6</v>
      </c>
      <c r="H1304" s="24">
        <v>6</v>
      </c>
      <c r="I1304" s="28" t="str">
        <f>VLOOKUP(B1304,辅助信息!E:I,3,FALSE)</f>
        <v>（华西简阳西城嘉苑）四川省成都市简阳市简城街道高屋村</v>
      </c>
      <c r="J1304" s="28" t="str">
        <f>VLOOKUP(B1304,辅助信息!E:I,4,FALSE)</f>
        <v>张瀚镭</v>
      </c>
      <c r="K1304" s="28">
        <f>VLOOKUP(J1304,辅助信息!H:I,2,FALSE)</f>
        <v>15884666220</v>
      </c>
      <c r="L1304" s="27" t="str">
        <f>VLOOKUP(B1304,辅助信息!E:J,6,FALSE)</f>
        <v>优先威钢发货,我方卸车,新老国标钢厂不加价可直发，因陕钢多次出现磅差，项目拒绝使用</v>
      </c>
      <c r="M1304" s="79">
        <v>45779</v>
      </c>
      <c r="O1304" s="49">
        <f ca="1" t="shared" ref="O1304:O1335" si="59">IF(OR(M1304="",N1304&lt;&gt;""),"",MAX(M1304-TODAY(),0))</f>
        <v>0</v>
      </c>
      <c r="P1304" s="49">
        <f ca="1" t="shared" ref="P1304:P1335" si="60">IF(M1304="","",IF(N1304&lt;&gt;"",MAX(N1304-M1304,0),IF(TODAY()&gt;M1304,TODAY()-M1304,0)))</f>
        <v>171</v>
      </c>
      <c r="Q1304" s="50" t="str">
        <f>VLOOKUP(B1304,辅助信息!E:M,9,FALSE)</f>
        <v>ZTWM-CDGS-XS-2024-0030-华西集采-简州大道</v>
      </c>
      <c r="R1304" s="105" t="str">
        <f>_xlfn._xlws.FILTER(辅助信息!D:D,辅助信息!E:E=B1304)</f>
        <v>华西简阳西城嘉苑</v>
      </c>
    </row>
    <row r="1305" hidden="1" spans="2:18">
      <c r="B1305" s="28" t="s">
        <v>106</v>
      </c>
      <c r="C1305" s="58">
        <v>45777</v>
      </c>
      <c r="D1305" s="28" t="s">
        <v>146</v>
      </c>
      <c r="E1305" s="28" t="str">
        <f>VLOOKUP(F1305,辅助信息!A:B,2,FALSE)</f>
        <v>盘螺</v>
      </c>
      <c r="F1305" s="28" t="s">
        <v>49</v>
      </c>
      <c r="G1305" s="24">
        <v>12.5</v>
      </c>
      <c r="H1305" s="24" t="str">
        <f>_xlfn.XLOOKUP(C1305&amp;F1305&amp;I1305&amp;J1305,'[1]2025年已发货'!$F:$F&amp;'[1]2025年已发货'!$C:$C&amp;'[1]2025年已发货'!$G:$G&amp;'[1]2025年已发货'!$H:$H,'[1]2025年已发货'!$E:$E,"未发货")</f>
        <v>未发货</v>
      </c>
      <c r="I1305" s="28" t="str">
        <f>VLOOKUP(B1305,辅助信息!E:I,3,FALSE)</f>
        <v>（五冶钢构宜宾高县月江镇建设项目）  四川省宜宾市高县月江镇刚记超市斜对面(还阳组团沪碳二期项目)</v>
      </c>
      <c r="J1305" s="28" t="str">
        <f>VLOOKUP(B1305,辅助信息!E:I,4,FALSE)</f>
        <v>张朝亮</v>
      </c>
      <c r="K1305" s="28">
        <f>VLOOKUP(J1305,辅助信息!H:I,2,FALSE)</f>
        <v>15228205853</v>
      </c>
      <c r="L1305" s="27" t="str">
        <f>VLOOKUP(B1305,辅助信息!E:J,6,FALSE)</f>
        <v>提前联系到场规格</v>
      </c>
      <c r="M1305" s="79">
        <v>45778</v>
      </c>
      <c r="O1305" s="49">
        <f ca="1" t="shared" si="59"/>
        <v>0</v>
      </c>
      <c r="P1305" s="49">
        <f ca="1" t="shared" si="60"/>
        <v>172</v>
      </c>
      <c r="Q1305" s="50" t="str">
        <f>VLOOKUP(B1305,辅助信息!E:M,9,FALSE)</f>
        <v>ZTWM-CDGS-XS-2024-0169-中冶西部钢构-宜宾市南溪区幸福路东路,高县月江镇建设项目</v>
      </c>
      <c r="R1305" s="105" t="str">
        <f>_xlfn._xlws.FILTER(辅助信息!D:D,辅助信息!E:E=B1305)</f>
        <v>五冶钢构-宜宾市南溪区高县月江镇建设项目</v>
      </c>
    </row>
    <row r="1306" hidden="1" spans="2:18">
      <c r="B1306" s="28" t="s">
        <v>106</v>
      </c>
      <c r="C1306" s="58">
        <v>45777</v>
      </c>
      <c r="D1306" s="28" t="s">
        <v>146</v>
      </c>
      <c r="E1306" s="28" t="str">
        <f>VLOOKUP(F1306,辅助信息!A:B,2,FALSE)</f>
        <v>盘螺</v>
      </c>
      <c r="F1306" s="28" t="s">
        <v>40</v>
      </c>
      <c r="G1306" s="24">
        <v>25</v>
      </c>
      <c r="H1306" s="24">
        <f>_xlfn.XLOOKUP(C1306&amp;F1306&amp;I1306&amp;J1306,'[1]2025年已发货'!$F:$F&amp;'[1]2025年已发货'!$C:$C&amp;'[1]2025年已发货'!$G:$G&amp;'[1]2025年已发货'!$H:$H,'[1]2025年已发货'!$E:$E,"未发货")</f>
        <v>25</v>
      </c>
      <c r="I1306" s="28" t="str">
        <f>VLOOKUP(B1306,辅助信息!E:I,3,FALSE)</f>
        <v>（五冶钢构宜宾高县月江镇建设项目）  四川省宜宾市高县月江镇刚记超市斜对面(还阳组团沪碳二期项目)</v>
      </c>
      <c r="J1306" s="28" t="str">
        <f>VLOOKUP(B1306,辅助信息!E:I,4,FALSE)</f>
        <v>张朝亮</v>
      </c>
      <c r="K1306" s="28">
        <f>VLOOKUP(J1306,辅助信息!H:I,2,FALSE)</f>
        <v>15228205853</v>
      </c>
      <c r="L1306" s="27" t="str">
        <f>VLOOKUP(B1306,辅助信息!E:J,6,FALSE)</f>
        <v>提前联系到场规格</v>
      </c>
      <c r="M1306" s="79">
        <v>45778</v>
      </c>
      <c r="O1306" s="49">
        <f ca="1" t="shared" si="59"/>
        <v>0</v>
      </c>
      <c r="P1306" s="49">
        <f ca="1" t="shared" si="60"/>
        <v>172</v>
      </c>
      <c r="Q1306" s="50" t="str">
        <f>VLOOKUP(B1306,辅助信息!E:M,9,FALSE)</f>
        <v>ZTWM-CDGS-XS-2024-0169-中冶西部钢构-宜宾市南溪区幸福路东路,高县月江镇建设项目</v>
      </c>
      <c r="R1306" s="105" t="str">
        <f>_xlfn._xlws.FILTER(辅助信息!D:D,辅助信息!E:E=B1306)</f>
        <v>五冶钢构-宜宾市南溪区高县月江镇建设项目</v>
      </c>
    </row>
    <row r="1307" hidden="1" spans="2:18">
      <c r="B1307" s="28" t="s">
        <v>106</v>
      </c>
      <c r="C1307" s="58">
        <v>45777</v>
      </c>
      <c r="D1307" s="28" t="s">
        <v>146</v>
      </c>
      <c r="E1307" s="28" t="str">
        <f>VLOOKUP(F1307,辅助信息!A:B,2,FALSE)</f>
        <v>盘螺</v>
      </c>
      <c r="F1307" s="28" t="s">
        <v>41</v>
      </c>
      <c r="G1307" s="24">
        <v>2.5</v>
      </c>
      <c r="H1307" s="24" t="str">
        <f>_xlfn.XLOOKUP(C1307&amp;F1307&amp;I1307&amp;J1307,'[1]2025年已发货'!$F:$F&amp;'[1]2025年已发货'!$C:$C&amp;'[1]2025年已发货'!$G:$G&amp;'[1]2025年已发货'!$H:$H,'[1]2025年已发货'!$E:$E,"未发货")</f>
        <v>未发货</v>
      </c>
      <c r="I1307" s="28" t="str">
        <f>VLOOKUP(B1307,辅助信息!E:I,3,FALSE)</f>
        <v>（五冶钢构宜宾高县月江镇建设项目）  四川省宜宾市高县月江镇刚记超市斜对面(还阳组团沪碳二期项目)</v>
      </c>
      <c r="J1307" s="28" t="str">
        <f>VLOOKUP(B1307,辅助信息!E:I,4,FALSE)</f>
        <v>张朝亮</v>
      </c>
      <c r="K1307" s="28">
        <f>VLOOKUP(J1307,辅助信息!H:I,2,FALSE)</f>
        <v>15228205853</v>
      </c>
      <c r="L1307" s="27" t="str">
        <f>VLOOKUP(B1307,辅助信息!E:J,6,FALSE)</f>
        <v>提前联系到场规格</v>
      </c>
      <c r="M1307" s="79">
        <v>45778</v>
      </c>
      <c r="O1307" s="49">
        <f ca="1" t="shared" si="59"/>
        <v>0</v>
      </c>
      <c r="P1307" s="49">
        <f ca="1" t="shared" si="60"/>
        <v>172</v>
      </c>
      <c r="Q1307" s="50" t="str">
        <f>VLOOKUP(B1307,辅助信息!E:M,9,FALSE)</f>
        <v>ZTWM-CDGS-XS-2024-0169-中冶西部钢构-宜宾市南溪区幸福路东路,高县月江镇建设项目</v>
      </c>
      <c r="R1307" s="105" t="str">
        <f>_xlfn._xlws.FILTER(辅助信息!D:D,辅助信息!E:E=B1307)</f>
        <v>五冶钢构-宜宾市南溪区高县月江镇建设项目</v>
      </c>
    </row>
    <row r="1308" hidden="1" spans="2:18">
      <c r="B1308" s="28" t="s">
        <v>106</v>
      </c>
      <c r="C1308" s="58">
        <v>45777</v>
      </c>
      <c r="D1308" s="28" t="s">
        <v>146</v>
      </c>
      <c r="E1308" s="28" t="str">
        <f>VLOOKUP(F1308,辅助信息!A:B,2,FALSE)</f>
        <v>螺纹钢</v>
      </c>
      <c r="F1308" s="28" t="s">
        <v>19</v>
      </c>
      <c r="G1308" s="24">
        <v>6</v>
      </c>
      <c r="H1308" s="24" t="str">
        <f>_xlfn.XLOOKUP(C1308&amp;F1308&amp;I1308&amp;J1308,'[1]2025年已发货'!$F:$F&amp;'[1]2025年已发货'!$C:$C&amp;'[1]2025年已发货'!$G:$G&amp;'[1]2025年已发货'!$H:$H,'[1]2025年已发货'!$E:$E,"未发货")</f>
        <v>未发货</v>
      </c>
      <c r="I1308" s="28" t="str">
        <f>VLOOKUP(B1308,辅助信息!E:I,3,FALSE)</f>
        <v>（五冶钢构宜宾高县月江镇建设项目）  四川省宜宾市高县月江镇刚记超市斜对面(还阳组团沪碳二期项目)</v>
      </c>
      <c r="J1308" s="28" t="str">
        <f>VLOOKUP(B1308,辅助信息!E:I,4,FALSE)</f>
        <v>张朝亮</v>
      </c>
      <c r="K1308" s="28">
        <f>VLOOKUP(J1308,辅助信息!H:I,2,FALSE)</f>
        <v>15228205853</v>
      </c>
      <c r="L1308" s="27" t="str">
        <f>VLOOKUP(B1308,辅助信息!E:J,6,FALSE)</f>
        <v>提前联系到场规格</v>
      </c>
      <c r="M1308" s="79">
        <v>45778</v>
      </c>
      <c r="O1308" s="49">
        <f ca="1" t="shared" si="59"/>
        <v>0</v>
      </c>
      <c r="P1308" s="49">
        <f ca="1" t="shared" si="60"/>
        <v>172</v>
      </c>
      <c r="Q1308" s="50" t="str">
        <f>VLOOKUP(B1308,辅助信息!E:M,9,FALSE)</f>
        <v>ZTWM-CDGS-XS-2024-0169-中冶西部钢构-宜宾市南溪区幸福路东路,高县月江镇建设项目</v>
      </c>
      <c r="R1308" s="105" t="str">
        <f>_xlfn._xlws.FILTER(辅助信息!D:D,辅助信息!E:E=B1308)</f>
        <v>五冶钢构-宜宾市南溪区高县月江镇建设项目</v>
      </c>
    </row>
    <row r="1309" hidden="1" spans="2:18">
      <c r="B1309" s="28" t="s">
        <v>106</v>
      </c>
      <c r="C1309" s="58">
        <v>45777</v>
      </c>
      <c r="D1309" s="28" t="s">
        <v>146</v>
      </c>
      <c r="E1309" s="28" t="str">
        <f>VLOOKUP(F1309,辅助信息!A:B,2,FALSE)</f>
        <v>螺纹钢</v>
      </c>
      <c r="F1309" s="28" t="s">
        <v>32</v>
      </c>
      <c r="G1309" s="24">
        <v>14</v>
      </c>
      <c r="H1309" s="24">
        <f>_xlfn.XLOOKUP(C1309&amp;F1309&amp;I1309&amp;J1309,'[1]2025年已发货'!$F:$F&amp;'[1]2025年已发货'!$C:$C&amp;'[1]2025年已发货'!$G:$G&amp;'[1]2025年已发货'!$H:$H,'[1]2025年已发货'!$E:$E,"未发货")</f>
        <v>12</v>
      </c>
      <c r="I1309" s="28" t="str">
        <f>VLOOKUP(B1309,辅助信息!E:I,3,FALSE)</f>
        <v>（五冶钢构宜宾高县月江镇建设项目）  四川省宜宾市高县月江镇刚记超市斜对面(还阳组团沪碳二期项目)</v>
      </c>
      <c r="J1309" s="28" t="str">
        <f>VLOOKUP(B1309,辅助信息!E:I,4,FALSE)</f>
        <v>张朝亮</v>
      </c>
      <c r="K1309" s="28">
        <f>VLOOKUP(J1309,辅助信息!H:I,2,FALSE)</f>
        <v>15228205853</v>
      </c>
      <c r="L1309" s="27" t="str">
        <f>VLOOKUP(B1309,辅助信息!E:J,6,FALSE)</f>
        <v>提前联系到场规格</v>
      </c>
      <c r="M1309" s="79">
        <v>45778</v>
      </c>
      <c r="O1309" s="49">
        <f ca="1" t="shared" si="59"/>
        <v>0</v>
      </c>
      <c r="P1309" s="49">
        <f ca="1" t="shared" si="60"/>
        <v>172</v>
      </c>
      <c r="Q1309" s="50" t="str">
        <f>VLOOKUP(B1309,辅助信息!E:M,9,FALSE)</f>
        <v>ZTWM-CDGS-XS-2024-0169-中冶西部钢构-宜宾市南溪区幸福路东路,高县月江镇建设项目</v>
      </c>
      <c r="R1309" s="105" t="str">
        <f>_xlfn._xlws.FILTER(辅助信息!D:D,辅助信息!E:E=B1309)</f>
        <v>五冶钢构-宜宾市南溪区高县月江镇建设项目</v>
      </c>
    </row>
    <row r="1310" hidden="1" spans="2:18">
      <c r="B1310" s="28" t="s">
        <v>106</v>
      </c>
      <c r="C1310" s="58">
        <v>45777</v>
      </c>
      <c r="D1310" s="28" t="s">
        <v>146</v>
      </c>
      <c r="E1310" s="28" t="str">
        <f>VLOOKUP(F1310,辅助信息!A:B,2,FALSE)</f>
        <v>螺纹钢</v>
      </c>
      <c r="F1310" s="28" t="s">
        <v>30</v>
      </c>
      <c r="G1310" s="24">
        <v>9</v>
      </c>
      <c r="H1310" s="24" t="str">
        <f>_xlfn.XLOOKUP(C1310&amp;F1310&amp;I1310&amp;J1310,'[1]2025年已发货'!$F:$F&amp;'[1]2025年已发货'!$C:$C&amp;'[1]2025年已发货'!$G:$G&amp;'[1]2025年已发货'!$H:$H,'[1]2025年已发货'!$E:$E,"未发货")</f>
        <v>未发货</v>
      </c>
      <c r="I1310" s="28" t="str">
        <f>VLOOKUP(B1310,辅助信息!E:I,3,FALSE)</f>
        <v>（五冶钢构宜宾高县月江镇建设项目）  四川省宜宾市高县月江镇刚记超市斜对面(还阳组团沪碳二期项目)</v>
      </c>
      <c r="J1310" s="28" t="str">
        <f>VLOOKUP(B1310,辅助信息!E:I,4,FALSE)</f>
        <v>张朝亮</v>
      </c>
      <c r="K1310" s="28">
        <f>VLOOKUP(J1310,辅助信息!H:I,2,FALSE)</f>
        <v>15228205853</v>
      </c>
      <c r="L1310" s="27" t="str">
        <f>VLOOKUP(B1310,辅助信息!E:J,6,FALSE)</f>
        <v>提前联系到场规格</v>
      </c>
      <c r="M1310" s="79">
        <v>45778</v>
      </c>
      <c r="O1310" s="49">
        <f ca="1" t="shared" si="59"/>
        <v>0</v>
      </c>
      <c r="P1310" s="49">
        <f ca="1" t="shared" si="60"/>
        <v>172</v>
      </c>
      <c r="Q1310" s="50" t="str">
        <f>VLOOKUP(B1310,辅助信息!E:M,9,FALSE)</f>
        <v>ZTWM-CDGS-XS-2024-0169-中冶西部钢构-宜宾市南溪区幸福路东路,高县月江镇建设项目</v>
      </c>
      <c r="R1310" s="105" t="str">
        <f>_xlfn._xlws.FILTER(辅助信息!D:D,辅助信息!E:E=B1310)</f>
        <v>五冶钢构-宜宾市南溪区高县月江镇建设项目</v>
      </c>
    </row>
    <row r="1311" hidden="1" spans="2:18">
      <c r="B1311" s="28" t="s">
        <v>107</v>
      </c>
      <c r="C1311" s="58">
        <v>45777</v>
      </c>
      <c r="D1311" s="28" t="s">
        <v>146</v>
      </c>
      <c r="E1311" s="28" t="str">
        <f>VLOOKUP(F1311,辅助信息!A:B,2,FALSE)</f>
        <v>盘螺</v>
      </c>
      <c r="F1311" s="28" t="s">
        <v>41</v>
      </c>
      <c r="G1311" s="24">
        <v>12</v>
      </c>
      <c r="H1311" s="24">
        <f>_xlfn.XLOOKUP(C1311&amp;F1311&amp;I1311&amp;J1311,'[1]2025年已发货'!$F:$F&amp;'[1]2025年已发货'!$C:$C&amp;'[1]2025年已发货'!$G:$G&amp;'[1]2025年已发货'!$H:$H,'[1]2025年已发货'!$E:$E,"未发货")</f>
        <v>12</v>
      </c>
      <c r="I1311" s="28" t="str">
        <f>VLOOKUP(B1311,辅助信息!E:I,3,FALSE)</f>
        <v>(五冶钢构宜宾高县月江镇建设项目-2)四川省宜宾市高县月江镇高县宜宾保润汽车维修服务有限公司西南(S436西)(污水管网项目)</v>
      </c>
      <c r="J1311" s="28" t="str">
        <f>VLOOKUP(B1311,辅助信息!E:I,4,FALSE)</f>
        <v>张朝亮</v>
      </c>
      <c r="K1311" s="28">
        <f>VLOOKUP(J1311,辅助信息!H:I,2,FALSE)</f>
        <v>15228205853</v>
      </c>
      <c r="L1311" s="27" t="str">
        <f>VLOOKUP(B1311,辅助信息!E:J,6,FALSE)</f>
        <v>送货单要求：送货单位：宜宾罗投资产管理有限公司,收货单位：中国五冶集团有限公司,装货前联系收货人核实到场规格</v>
      </c>
      <c r="M1311" s="79">
        <v>45778</v>
      </c>
      <c r="O1311" s="49">
        <f ca="1" t="shared" si="59"/>
        <v>0</v>
      </c>
      <c r="P1311" s="49">
        <f ca="1" t="shared" si="60"/>
        <v>172</v>
      </c>
      <c r="Q1311" s="50" t="str">
        <f>VLOOKUP(B1311,辅助信息!E:M,9,FALSE)</f>
        <v>ZTWM-CDGS-XS-2024-0169-中冶西部钢构-宜宾市南溪区幸福路东路,高县月江镇建设项目</v>
      </c>
      <c r="R1311" s="105" t="str">
        <f>_xlfn._xlws.FILTER(辅助信息!D:D,辅助信息!E:E=B1311)</f>
        <v>五冶钢构-宜宾市南溪区高县月江镇建设项目</v>
      </c>
    </row>
    <row r="1312" hidden="1" spans="2:18">
      <c r="B1312" s="28" t="s">
        <v>107</v>
      </c>
      <c r="C1312" s="58">
        <v>45777</v>
      </c>
      <c r="D1312" s="28" t="s">
        <v>146</v>
      </c>
      <c r="E1312" s="28" t="str">
        <f>VLOOKUP(F1312,辅助信息!A:B,2,FALSE)</f>
        <v>螺纹钢</v>
      </c>
      <c r="F1312" s="28" t="s">
        <v>18</v>
      </c>
      <c r="G1312" s="24">
        <v>21</v>
      </c>
      <c r="H1312" s="24">
        <f>_xlfn.XLOOKUP(C1312&amp;F1312&amp;I1312&amp;J1312,'[1]2025年已发货'!$F:$F&amp;'[1]2025年已发货'!$C:$C&amp;'[1]2025年已发货'!$G:$G&amp;'[1]2025年已发货'!$H:$H,'[1]2025年已发货'!$E:$E,"未发货")</f>
        <v>21</v>
      </c>
      <c r="I1312" s="28" t="str">
        <f>VLOOKUP(B1312,辅助信息!E:I,3,FALSE)</f>
        <v>(五冶钢构宜宾高县月江镇建设项目-2)四川省宜宾市高县月江镇高县宜宾保润汽车维修服务有限公司西南(S436西)(污水管网项目)</v>
      </c>
      <c r="J1312" s="28" t="str">
        <f>VLOOKUP(B1312,辅助信息!E:I,4,FALSE)</f>
        <v>张朝亮</v>
      </c>
      <c r="K1312" s="28">
        <f>VLOOKUP(J1312,辅助信息!H:I,2,FALSE)</f>
        <v>15228205853</v>
      </c>
      <c r="L1312" s="27" t="str">
        <f>VLOOKUP(B1312,辅助信息!E:J,6,FALSE)</f>
        <v>送货单要求：送货单位：宜宾罗投资产管理有限公司,收货单位：中国五冶集团有限公司,装货前联系收货人核实到场规格</v>
      </c>
      <c r="M1312" s="79">
        <v>45778</v>
      </c>
      <c r="O1312" s="49">
        <f ca="1" t="shared" si="59"/>
        <v>0</v>
      </c>
      <c r="P1312" s="49">
        <f ca="1" t="shared" si="60"/>
        <v>172</v>
      </c>
      <c r="Q1312" s="50" t="str">
        <f>VLOOKUP(B1312,辅助信息!E:M,9,FALSE)</f>
        <v>ZTWM-CDGS-XS-2024-0169-中冶西部钢构-宜宾市南溪区幸福路东路,高县月江镇建设项目</v>
      </c>
      <c r="R1312" s="105" t="str">
        <f>_xlfn._xlws.FILTER(辅助信息!D:D,辅助信息!E:E=B1312)</f>
        <v>五冶钢构-宜宾市南溪区高县月江镇建设项目</v>
      </c>
    </row>
    <row r="1313" hidden="1" spans="2:18">
      <c r="B1313" s="28" t="s">
        <v>127</v>
      </c>
      <c r="C1313" s="58">
        <v>45777</v>
      </c>
      <c r="D1313" s="28" t="s">
        <v>146</v>
      </c>
      <c r="E1313" s="28" t="str">
        <f>VLOOKUP(F1313,辅助信息!A:B,2,FALSE)</f>
        <v>盘螺</v>
      </c>
      <c r="F1313" s="28" t="s">
        <v>49</v>
      </c>
      <c r="G1313" s="24">
        <v>12</v>
      </c>
      <c r="H1313" s="24" t="str">
        <f>_xlfn.XLOOKUP(C1313&amp;F1313&amp;I1313&amp;J1313,'[1]2025年已发货'!$F:$F&amp;'[1]2025年已发货'!$C:$C&amp;'[1]2025年已发货'!$G:$G&amp;'[1]2025年已发货'!$H:$H,'[1]2025年已发货'!$E:$E,"未发货")</f>
        <v>未发货</v>
      </c>
      <c r="I1313" s="28" t="str">
        <f>VLOOKUP(B1313,辅助信息!E:I,3,FALSE)</f>
        <v>(五冶钢构医学科学产业园建设项目房建三部-管网总坪)四川省南充市顺庆区搬罾街道学府大道二段</v>
      </c>
      <c r="J1313" s="28" t="str">
        <f>VLOOKUP(B1313,辅助信息!E:I,4,FALSE)</f>
        <v>郑林</v>
      </c>
      <c r="K1313" s="28">
        <f>VLOOKUP(J1313,辅助信息!H:I,2,FALSE)</f>
        <v>18349955455</v>
      </c>
      <c r="L1313" s="27" t="str">
        <f>VLOOKUP(B1313,辅助信息!E:J,6,FALSE)</f>
        <v>送货单：送货单位：南充思临新材料科技有限公司,收货单位：五冶集团川北(南充)建设有限公司,项目名称：南充医学科学产业园,送货车型13米,装货前联系收货人核实到场规格</v>
      </c>
      <c r="M1313" s="79">
        <v>45780</v>
      </c>
      <c r="O1313" s="49">
        <f ca="1" t="shared" si="59"/>
        <v>0</v>
      </c>
      <c r="P1313" s="49">
        <f ca="1" t="shared" si="60"/>
        <v>170</v>
      </c>
      <c r="Q1313" s="50" t="str">
        <f>VLOOKUP(B1313,辅助信息!E:M,9,FALSE)</f>
        <v>ZTWM-CDGS-XS-2024-0248-五冶钢构-南充市医学院项目</v>
      </c>
      <c r="R1313" s="105" t="str">
        <f>_xlfn._xlws.FILTER(辅助信息!D:D,辅助信息!E:E=B1313)</f>
        <v>五冶钢构南充医学科学产业园建设项目</v>
      </c>
    </row>
    <row r="1314" hidden="1" spans="2:18">
      <c r="B1314" s="28" t="s">
        <v>127</v>
      </c>
      <c r="C1314" s="58">
        <v>45777</v>
      </c>
      <c r="D1314" s="28" t="s">
        <v>146</v>
      </c>
      <c r="E1314" s="28" t="str">
        <f>VLOOKUP(F1314,辅助信息!A:B,2,FALSE)</f>
        <v>盘螺</v>
      </c>
      <c r="F1314" s="28" t="s">
        <v>41</v>
      </c>
      <c r="G1314" s="24">
        <v>10</v>
      </c>
      <c r="H1314" s="24" t="str">
        <f>_xlfn.XLOOKUP(C1314&amp;F1314&amp;I1314&amp;J1314,'[1]2025年已发货'!$F:$F&amp;'[1]2025年已发货'!$C:$C&amp;'[1]2025年已发货'!$G:$G&amp;'[1]2025年已发货'!$H:$H,'[1]2025年已发货'!$E:$E,"未发货")</f>
        <v>未发货</v>
      </c>
      <c r="I1314" s="28" t="str">
        <f>VLOOKUP(B1314,辅助信息!E:I,3,FALSE)</f>
        <v>(五冶钢构医学科学产业园建设项目房建三部-管网总坪)四川省南充市顺庆区搬罾街道学府大道二段</v>
      </c>
      <c r="J1314" s="28" t="str">
        <f>VLOOKUP(B1314,辅助信息!E:I,4,FALSE)</f>
        <v>郑林</v>
      </c>
      <c r="K1314" s="28">
        <f>VLOOKUP(J1314,辅助信息!H:I,2,FALSE)</f>
        <v>18349955455</v>
      </c>
      <c r="L1314" s="27" t="str">
        <f>VLOOKUP(B1314,辅助信息!E:J,6,FALSE)</f>
        <v>送货单：送货单位：南充思临新材料科技有限公司,收货单位：五冶集团川北(南充)建设有限公司,项目名称：南充医学科学产业园,送货车型13米,装货前联系收货人核实到场规格</v>
      </c>
      <c r="M1314" s="79">
        <v>45780</v>
      </c>
      <c r="O1314" s="49">
        <f ca="1" t="shared" si="59"/>
        <v>0</v>
      </c>
      <c r="P1314" s="49">
        <f ca="1" t="shared" si="60"/>
        <v>170</v>
      </c>
      <c r="Q1314" s="50" t="str">
        <f>VLOOKUP(B1314,辅助信息!E:M,9,FALSE)</f>
        <v>ZTWM-CDGS-XS-2024-0248-五冶钢构-南充市医学院项目</v>
      </c>
      <c r="R1314" s="105" t="str">
        <f>_xlfn._xlws.FILTER(辅助信息!D:D,辅助信息!E:E=B1314)</f>
        <v>五冶钢构南充医学科学产业园建设项目</v>
      </c>
    </row>
    <row r="1315" hidden="1" spans="2:18">
      <c r="B1315" s="28" t="s">
        <v>127</v>
      </c>
      <c r="C1315" s="58">
        <v>45777</v>
      </c>
      <c r="D1315" s="28" t="s">
        <v>146</v>
      </c>
      <c r="E1315" s="28" t="str">
        <f>VLOOKUP(F1315,辅助信息!A:B,2,FALSE)</f>
        <v>螺纹钢</v>
      </c>
      <c r="F1315" s="28" t="s">
        <v>27</v>
      </c>
      <c r="G1315" s="24">
        <v>13</v>
      </c>
      <c r="H1315" s="24" t="str">
        <f>_xlfn.XLOOKUP(C1315&amp;F1315&amp;I1315&amp;J1315,'[1]2025年已发货'!$F:$F&amp;'[1]2025年已发货'!$C:$C&amp;'[1]2025年已发货'!$G:$G&amp;'[1]2025年已发货'!$H:$H,'[1]2025年已发货'!$E:$E,"未发货")</f>
        <v>未发货</v>
      </c>
      <c r="I1315" s="28" t="str">
        <f>VLOOKUP(B1315,辅助信息!E:I,3,FALSE)</f>
        <v>(五冶钢构医学科学产业园建设项目房建三部-管网总坪)四川省南充市顺庆区搬罾街道学府大道二段</v>
      </c>
      <c r="J1315" s="28" t="str">
        <f>VLOOKUP(B1315,辅助信息!E:I,4,FALSE)</f>
        <v>郑林</v>
      </c>
      <c r="K1315" s="28">
        <f>VLOOKUP(J1315,辅助信息!H:I,2,FALSE)</f>
        <v>18349955455</v>
      </c>
      <c r="L1315" s="27" t="str">
        <f>VLOOKUP(B1315,辅助信息!E:J,6,FALSE)</f>
        <v>送货单：送货单位：南充思临新材料科技有限公司,收货单位：五冶集团川北(南充)建设有限公司,项目名称：南充医学科学产业园,送货车型13米,装货前联系收货人核实到场规格</v>
      </c>
      <c r="M1315" s="79">
        <v>45780</v>
      </c>
      <c r="O1315" s="49">
        <f ca="1" t="shared" si="59"/>
        <v>0</v>
      </c>
      <c r="P1315" s="49">
        <f ca="1" t="shared" si="60"/>
        <v>170</v>
      </c>
      <c r="Q1315" s="50" t="str">
        <f>VLOOKUP(B1315,辅助信息!E:M,9,FALSE)</f>
        <v>ZTWM-CDGS-XS-2024-0248-五冶钢构-南充市医学院项目</v>
      </c>
      <c r="R1315" s="105" t="str">
        <f>_xlfn._xlws.FILTER(辅助信息!D:D,辅助信息!E:E=B1315)</f>
        <v>五冶钢构南充医学科学产业园建设项目</v>
      </c>
    </row>
    <row r="1316" hidden="1" spans="2:18">
      <c r="B1316" s="28" t="s">
        <v>31</v>
      </c>
      <c r="C1316" s="58">
        <v>45778</v>
      </c>
      <c r="D1316" s="28" t="str">
        <f>VLOOKUP(B1316,辅助信息!E:K,7,FALSE)</f>
        <v>JWDDCD2024121000136</v>
      </c>
      <c r="E1316" s="28" t="str">
        <f>VLOOKUP(F1316,辅助信息!A:B,2,FALSE)</f>
        <v>高线</v>
      </c>
      <c r="F1316" s="28" t="s">
        <v>51</v>
      </c>
      <c r="G1316" s="24">
        <v>2.5</v>
      </c>
      <c r="H1316" s="24" t="str">
        <f>_xlfn.XLOOKUP(C1316&amp;F1316&amp;I1316&amp;J1316,'[1]2025年已发货'!$F:$F&amp;'[1]2025年已发货'!$C:$C&amp;'[1]2025年已发货'!$G:$G&amp;'[1]2025年已发货'!$H:$H,'[1]2025年已发货'!$E:$E,"未发货")</f>
        <v>未发货</v>
      </c>
      <c r="I1316" s="28" t="str">
        <f>VLOOKUP(B1316,辅助信息!E:I,3,FALSE)</f>
        <v>（四川商建-射洪城乡一体化项目）遂宁市射洪市忠新幼儿园北侧约220米新溪小区</v>
      </c>
      <c r="J1316" s="28" t="str">
        <f>VLOOKUP(B1316,辅助信息!E:I,4,FALSE)</f>
        <v>柏子刚</v>
      </c>
      <c r="K1316" s="28">
        <f>VLOOKUP(J1316,辅助信息!H:I,2,FALSE)</f>
        <v>15692885305</v>
      </c>
      <c r="L1316" s="96" t="str">
        <f>VLOOKUP(B1316,辅助信息!E:J,6,FALSE)</f>
        <v>提前联系到场规格及数量</v>
      </c>
      <c r="M1316" s="79">
        <v>45779</v>
      </c>
      <c r="O1316" s="49">
        <f ca="1" t="shared" si="59"/>
        <v>0</v>
      </c>
      <c r="P1316" s="49">
        <f ca="1" t="shared" si="60"/>
        <v>171</v>
      </c>
      <c r="Q1316" s="50" t="str">
        <f>VLOOKUP(B1316,辅助信息!E:M,9,FALSE)</f>
        <v>ZTWM-CDGS-XS-2024-0179-四川商投-射洪城乡一体化建设项目</v>
      </c>
      <c r="R1316" s="105" t="str">
        <f>_xlfn._xlws.FILTER(辅助信息!D:D,辅助信息!E:E=B1316)</f>
        <v>四川商建
射洪城乡一体化项目</v>
      </c>
    </row>
    <row r="1317" hidden="1" spans="2:18">
      <c r="B1317" s="28" t="s">
        <v>31</v>
      </c>
      <c r="C1317" s="58">
        <v>45778</v>
      </c>
      <c r="D1317" s="28" t="str">
        <f>VLOOKUP(B1317,辅助信息!E:K,7,FALSE)</f>
        <v>JWDDCD2024121000136</v>
      </c>
      <c r="E1317" s="28" t="str">
        <f>VLOOKUP(F1317,辅助信息!A:B,2,FALSE)</f>
        <v>盘螺</v>
      </c>
      <c r="F1317" s="28" t="s">
        <v>41</v>
      </c>
      <c r="G1317" s="24">
        <v>32.5</v>
      </c>
      <c r="H1317" s="24" t="str">
        <f>_xlfn.XLOOKUP(C1317&amp;F1317&amp;I1317&amp;J1317,'[1]2025年已发货'!$F:$F&amp;'[1]2025年已发货'!$C:$C&amp;'[1]2025年已发货'!$G:$G&amp;'[1]2025年已发货'!$H:$H,'[1]2025年已发货'!$E:$E,"未发货")</f>
        <v>未发货</v>
      </c>
      <c r="I1317" s="28" t="str">
        <f>VLOOKUP(B1317,辅助信息!E:I,3,FALSE)</f>
        <v>（四川商建-射洪城乡一体化项目）遂宁市射洪市忠新幼儿园北侧约220米新溪小区</v>
      </c>
      <c r="J1317" s="28" t="str">
        <f>VLOOKUP(B1317,辅助信息!E:I,4,FALSE)</f>
        <v>柏子刚</v>
      </c>
      <c r="K1317" s="28">
        <f>VLOOKUP(J1317,辅助信息!H:I,2,FALSE)</f>
        <v>15692885305</v>
      </c>
      <c r="L1317" s="96" t="str">
        <f>VLOOKUP(B1317,辅助信息!E:J,6,FALSE)</f>
        <v>提前联系到场规格及数量</v>
      </c>
      <c r="M1317" s="79">
        <v>45779</v>
      </c>
      <c r="O1317" s="49">
        <f ca="1" t="shared" si="59"/>
        <v>0</v>
      </c>
      <c r="P1317" s="49">
        <f ca="1" t="shared" si="60"/>
        <v>171</v>
      </c>
      <c r="Q1317" s="50" t="str">
        <f>VLOOKUP(B1317,辅助信息!E:M,9,FALSE)</f>
        <v>ZTWM-CDGS-XS-2024-0179-四川商投-射洪城乡一体化建设项目</v>
      </c>
      <c r="R1317" s="105" t="str">
        <f>_xlfn._xlws.FILTER(辅助信息!D:D,辅助信息!E:E=B1317)</f>
        <v>四川商建
射洪城乡一体化项目</v>
      </c>
    </row>
    <row r="1318" hidden="1" spans="2:18">
      <c r="B1318" s="28" t="s">
        <v>31</v>
      </c>
      <c r="C1318" s="58">
        <v>45778</v>
      </c>
      <c r="D1318" s="28" t="str">
        <f>VLOOKUP(B1318,辅助信息!E:K,7,FALSE)</f>
        <v>JWDDCD2024121000136</v>
      </c>
      <c r="E1318" s="28" t="str">
        <f>VLOOKUP(F1318,辅助信息!A:B,2,FALSE)</f>
        <v>螺纹钢</v>
      </c>
      <c r="F1318" s="28" t="s">
        <v>27</v>
      </c>
      <c r="G1318" s="24">
        <v>15</v>
      </c>
      <c r="H1318" s="24">
        <f>_xlfn.XLOOKUP(C1318&amp;F1318&amp;I1318&amp;J1318,'[1]2025年已发货'!$F:$F&amp;'[1]2025年已发货'!$C:$C&amp;'[1]2025年已发货'!$G:$G&amp;'[1]2025年已发货'!$H:$H,'[1]2025年已发货'!$E:$E,"未发货")</f>
        <v>15</v>
      </c>
      <c r="I1318" s="28" t="str">
        <f>VLOOKUP(B1318,辅助信息!E:I,3,FALSE)</f>
        <v>（四川商建-射洪城乡一体化项目）遂宁市射洪市忠新幼儿园北侧约220米新溪小区</v>
      </c>
      <c r="J1318" s="28" t="str">
        <f>VLOOKUP(B1318,辅助信息!E:I,4,FALSE)</f>
        <v>柏子刚</v>
      </c>
      <c r="K1318" s="28">
        <f>VLOOKUP(J1318,辅助信息!H:I,2,FALSE)</f>
        <v>15692885305</v>
      </c>
      <c r="L1318" s="96" t="str">
        <f>VLOOKUP(B1318,辅助信息!E:J,6,FALSE)</f>
        <v>提前联系到场规格及数量</v>
      </c>
      <c r="M1318" s="79">
        <v>45779</v>
      </c>
      <c r="O1318" s="49">
        <f ca="1" t="shared" si="59"/>
        <v>0</v>
      </c>
      <c r="P1318" s="49">
        <f ca="1" t="shared" si="60"/>
        <v>171</v>
      </c>
      <c r="Q1318" s="50" t="str">
        <f>VLOOKUP(B1318,辅助信息!E:M,9,FALSE)</f>
        <v>ZTWM-CDGS-XS-2024-0179-四川商投-射洪城乡一体化建设项目</v>
      </c>
      <c r="R1318" s="105" t="str">
        <f>_xlfn._xlws.FILTER(辅助信息!D:D,辅助信息!E:E=B1318)</f>
        <v>四川商建
射洪城乡一体化项目</v>
      </c>
    </row>
    <row r="1319" hidden="1" spans="2:18">
      <c r="B1319" s="28" t="s">
        <v>31</v>
      </c>
      <c r="C1319" s="58">
        <v>45778</v>
      </c>
      <c r="D1319" s="28" t="str">
        <f>VLOOKUP(B1319,辅助信息!E:K,7,FALSE)</f>
        <v>JWDDCD2024121000136</v>
      </c>
      <c r="E1319" s="28" t="str">
        <f>VLOOKUP(F1319,辅助信息!A:B,2,FALSE)</f>
        <v>螺纹钢</v>
      </c>
      <c r="F1319" s="28" t="s">
        <v>30</v>
      </c>
      <c r="G1319" s="24">
        <v>12</v>
      </c>
      <c r="H1319" s="24">
        <f>_xlfn.XLOOKUP(C1319&amp;F1319&amp;I1319&amp;J1319,'[1]2025年已发货'!$F:$F&amp;'[1]2025年已发货'!$C:$C&amp;'[1]2025年已发货'!$G:$G&amp;'[1]2025年已发货'!$H:$H,'[1]2025年已发货'!$E:$E,"未发货")</f>
        <v>12</v>
      </c>
      <c r="I1319" s="28" t="str">
        <f>VLOOKUP(B1319,辅助信息!E:I,3,FALSE)</f>
        <v>（四川商建-射洪城乡一体化项目）遂宁市射洪市忠新幼儿园北侧约220米新溪小区</v>
      </c>
      <c r="J1319" s="28" t="str">
        <f>VLOOKUP(B1319,辅助信息!E:I,4,FALSE)</f>
        <v>柏子刚</v>
      </c>
      <c r="K1319" s="28">
        <f>VLOOKUP(J1319,辅助信息!H:I,2,FALSE)</f>
        <v>15692885305</v>
      </c>
      <c r="L1319" s="96" t="str">
        <f>VLOOKUP(B1319,辅助信息!E:J,6,FALSE)</f>
        <v>提前联系到场规格及数量</v>
      </c>
      <c r="M1319" s="79">
        <v>45779</v>
      </c>
      <c r="O1319" s="49">
        <f ca="1" t="shared" si="59"/>
        <v>0</v>
      </c>
      <c r="P1319" s="49">
        <f ca="1" t="shared" si="60"/>
        <v>171</v>
      </c>
      <c r="Q1319" s="50" t="str">
        <f>VLOOKUP(B1319,辅助信息!E:M,9,FALSE)</f>
        <v>ZTWM-CDGS-XS-2024-0179-四川商投-射洪城乡一体化建设项目</v>
      </c>
      <c r="R1319" s="105" t="str">
        <f>_xlfn._xlws.FILTER(辅助信息!D:D,辅助信息!E:E=B1319)</f>
        <v>四川商建
射洪城乡一体化项目</v>
      </c>
    </row>
    <row r="1320" hidden="1" spans="2:18">
      <c r="B1320" s="28" t="s">
        <v>31</v>
      </c>
      <c r="C1320" s="58">
        <v>45778</v>
      </c>
      <c r="D1320" s="28" t="str">
        <f>VLOOKUP(B1320,辅助信息!E:K,7,FALSE)</f>
        <v>JWDDCD2024121000136</v>
      </c>
      <c r="E1320" s="28" t="str">
        <f>VLOOKUP(F1320,辅助信息!A:B,2,FALSE)</f>
        <v>螺纹钢</v>
      </c>
      <c r="F1320" s="28" t="s">
        <v>66</v>
      </c>
      <c r="G1320" s="24">
        <v>9</v>
      </c>
      <c r="H1320" s="24">
        <f>_xlfn.XLOOKUP(C1320&amp;F1320&amp;I1320&amp;J1320,'[1]2025年已发货'!$F:$F&amp;'[1]2025年已发货'!$C:$C&amp;'[1]2025年已发货'!$G:$G&amp;'[1]2025年已发货'!$H:$H,'[1]2025年已发货'!$E:$E,"未发货")</f>
        <v>9</v>
      </c>
      <c r="I1320" s="28" t="str">
        <f>VLOOKUP(B1320,辅助信息!E:I,3,FALSE)</f>
        <v>（四川商建-射洪城乡一体化项目）遂宁市射洪市忠新幼儿园北侧约220米新溪小区</v>
      </c>
      <c r="J1320" s="28" t="str">
        <f>VLOOKUP(B1320,辅助信息!E:I,4,FALSE)</f>
        <v>柏子刚</v>
      </c>
      <c r="K1320" s="28">
        <f>VLOOKUP(J1320,辅助信息!H:I,2,FALSE)</f>
        <v>15692885305</v>
      </c>
      <c r="L1320" s="96" t="str">
        <f>VLOOKUP(B1320,辅助信息!E:J,6,FALSE)</f>
        <v>提前联系到场规格及数量</v>
      </c>
      <c r="M1320" s="79">
        <v>45779</v>
      </c>
      <c r="O1320" s="49">
        <f ca="1" t="shared" si="59"/>
        <v>0</v>
      </c>
      <c r="P1320" s="49">
        <f ca="1" t="shared" si="60"/>
        <v>171</v>
      </c>
      <c r="Q1320" s="50" t="str">
        <f>VLOOKUP(B1320,辅助信息!E:M,9,FALSE)</f>
        <v>ZTWM-CDGS-XS-2024-0179-四川商投-射洪城乡一体化建设项目</v>
      </c>
      <c r="R1320" s="105" t="str">
        <f>_xlfn._xlws.FILTER(辅助信息!D:D,辅助信息!E:E=B1320)</f>
        <v>四川商建
射洪城乡一体化项目</v>
      </c>
    </row>
    <row r="1321" hidden="1" spans="2:18">
      <c r="B1321" s="28" t="s">
        <v>31</v>
      </c>
      <c r="C1321" s="58">
        <v>45778</v>
      </c>
      <c r="D1321" s="28" t="str">
        <f>VLOOKUP(B1321,辅助信息!E:K,7,FALSE)</f>
        <v>JWDDCD2024121000136</v>
      </c>
      <c r="E1321" s="28" t="str">
        <f>VLOOKUP(F1321,辅助信息!A:B,2,FALSE)</f>
        <v>螺纹钢</v>
      </c>
      <c r="F1321" s="28" t="s">
        <v>21</v>
      </c>
      <c r="G1321" s="24">
        <v>3</v>
      </c>
      <c r="H1321" s="24">
        <f>_xlfn.XLOOKUP(C1321&amp;F1321&amp;I1321&amp;J1321,'[1]2025年已发货'!$F:$F&amp;'[1]2025年已发货'!$C:$C&amp;'[1]2025年已发货'!$G:$G&amp;'[1]2025年已发货'!$H:$H,'[1]2025年已发货'!$E:$E,"未发货")</f>
        <v>3</v>
      </c>
      <c r="I1321" s="28" t="str">
        <f>VLOOKUP(B1321,辅助信息!E:I,3,FALSE)</f>
        <v>（四川商建-射洪城乡一体化项目）遂宁市射洪市忠新幼儿园北侧约220米新溪小区</v>
      </c>
      <c r="J1321" s="28" t="str">
        <f>VLOOKUP(B1321,辅助信息!E:I,4,FALSE)</f>
        <v>柏子刚</v>
      </c>
      <c r="K1321" s="28">
        <f>VLOOKUP(J1321,辅助信息!H:I,2,FALSE)</f>
        <v>15692885305</v>
      </c>
      <c r="L1321" s="96" t="str">
        <f>VLOOKUP(B1321,辅助信息!E:J,6,FALSE)</f>
        <v>提前联系到场规格及数量</v>
      </c>
      <c r="M1321" s="79">
        <v>45779</v>
      </c>
      <c r="O1321" s="49">
        <f ca="1" t="shared" si="59"/>
        <v>0</v>
      </c>
      <c r="P1321" s="49">
        <f ca="1" t="shared" si="60"/>
        <v>171</v>
      </c>
      <c r="Q1321" s="50" t="str">
        <f>VLOOKUP(B1321,辅助信息!E:M,9,FALSE)</f>
        <v>ZTWM-CDGS-XS-2024-0179-四川商投-射洪城乡一体化建设项目</v>
      </c>
      <c r="R1321" s="105" t="str">
        <f>_xlfn._xlws.FILTER(辅助信息!D:D,辅助信息!E:E=B1321)</f>
        <v>四川商建
射洪城乡一体化项目</v>
      </c>
    </row>
    <row r="1322" hidden="1" spans="2:18">
      <c r="B1322" s="28" t="s">
        <v>31</v>
      </c>
      <c r="C1322" s="58">
        <v>45778</v>
      </c>
      <c r="D1322" s="28" t="str">
        <f>VLOOKUP(B1322,辅助信息!E:K,7,FALSE)</f>
        <v>JWDDCD2024121000136</v>
      </c>
      <c r="E1322" s="28" t="str">
        <f>VLOOKUP(F1322,辅助信息!A:B,2,FALSE)</f>
        <v>螺纹钢</v>
      </c>
      <c r="F1322" s="28" t="s">
        <v>22</v>
      </c>
      <c r="G1322" s="24">
        <v>60</v>
      </c>
      <c r="H1322" s="24">
        <f>_xlfn.XLOOKUP(C1322&amp;F1322&amp;I1322&amp;J1322,'[1]2025年已发货'!$F:$F&amp;'[1]2025年已发货'!$C:$C&amp;'[1]2025年已发货'!$G:$G&amp;'[1]2025年已发货'!$H:$H,'[1]2025年已发货'!$E:$E,"未发货")</f>
        <v>30</v>
      </c>
      <c r="I1322" s="28" t="str">
        <f>VLOOKUP(B1322,辅助信息!E:I,3,FALSE)</f>
        <v>（四川商建-射洪城乡一体化项目）遂宁市射洪市忠新幼儿园北侧约220米新溪小区</v>
      </c>
      <c r="J1322" s="28" t="str">
        <f>VLOOKUP(B1322,辅助信息!E:I,4,FALSE)</f>
        <v>柏子刚</v>
      </c>
      <c r="K1322" s="28">
        <f>VLOOKUP(J1322,辅助信息!H:I,2,FALSE)</f>
        <v>15692885305</v>
      </c>
      <c r="L1322" s="96" t="str">
        <f>VLOOKUP(B1322,辅助信息!E:J,6,FALSE)</f>
        <v>提前联系到场规格及数量</v>
      </c>
      <c r="M1322" s="79">
        <v>45775</v>
      </c>
      <c r="O1322" s="49">
        <f ca="1" t="shared" si="59"/>
        <v>0</v>
      </c>
      <c r="P1322" s="49">
        <f ca="1" t="shared" si="60"/>
        <v>175</v>
      </c>
      <c r="Q1322" s="50" t="str">
        <f>VLOOKUP(B1322,辅助信息!E:M,9,FALSE)</f>
        <v>ZTWM-CDGS-XS-2024-0179-四川商投-射洪城乡一体化建设项目</v>
      </c>
      <c r="R1322" s="105" t="str">
        <f>_xlfn._xlws.FILTER(辅助信息!D:D,辅助信息!E:E=B1322)</f>
        <v>四川商建
射洪城乡一体化项目</v>
      </c>
    </row>
    <row r="1323" hidden="1" spans="2:18">
      <c r="B1323" s="28" t="s">
        <v>147</v>
      </c>
      <c r="C1323" s="58">
        <v>45778</v>
      </c>
      <c r="D1323" s="28" t="str">
        <f>VLOOKUP(B1323,辅助信息!E:K,7,FALSE)</f>
        <v>JWDDCD2025052800131</v>
      </c>
      <c r="E1323" s="28" t="str">
        <f>VLOOKUP(F1323,辅助信息!A:B,2,FALSE)</f>
        <v>高线</v>
      </c>
      <c r="F1323" s="28" t="s">
        <v>57</v>
      </c>
      <c r="G1323" s="24">
        <f>2.5*3</f>
        <v>7.5</v>
      </c>
      <c r="H1323" s="24" t="str">
        <f>_xlfn.XLOOKUP(C1323&amp;F1323&amp;I1323&amp;J1323,'[1]2025年已发货'!$F:$F&amp;'[1]2025年已发货'!$C:$C&amp;'[1]2025年已发货'!$G:$G&amp;'[1]2025年已发货'!$H:$H,'[1]2025年已发货'!$E:$E,"未发货")</f>
        <v>未发货</v>
      </c>
      <c r="I1323" s="28" t="str">
        <f>VLOOKUP(B1323,辅助信息!E:I,3,FALSE)</f>
        <v>（商投建工达州中医药科技园-4工区-11号楼）达州市通川区达州中医药职业学院犀牛大道北段</v>
      </c>
      <c r="J1323" s="28" t="str">
        <f>VLOOKUP(B1323,辅助信息!E:I,4,FALSE)</f>
        <v>张扬</v>
      </c>
      <c r="K1323" s="28">
        <f>VLOOKUP(J1323,辅助信息!H:I,2,FALSE)</f>
        <v>18381904567</v>
      </c>
      <c r="L1323" s="96" t="str">
        <f>VLOOKUP(B1323,辅助信息!E:J,6,FALSE)</f>
        <v>控制炉批号！多了现场不收！,优先安排达钢,提前联系到场规格及数量</v>
      </c>
      <c r="M1323" s="79">
        <v>45777</v>
      </c>
      <c r="O1323" s="49">
        <f ca="1" t="shared" si="59"/>
        <v>0</v>
      </c>
      <c r="P1323" s="49">
        <f ca="1" t="shared" si="60"/>
        <v>173</v>
      </c>
      <c r="Q1323" s="50" t="str">
        <f>VLOOKUP(B1323,辅助信息!E:M,9,FALSE)</f>
        <v>ZTWM-CDGS-XS-2024-0134-商投建工达州中医药科技成果示范园项目</v>
      </c>
      <c r="R1323" s="105" t="str">
        <f>_xlfn._xlws.FILTER(辅助信息!D:D,辅助信息!E:E=B1323)</f>
        <v>商投建工达州中医药科技园</v>
      </c>
    </row>
    <row r="1324" hidden="1" spans="2:18">
      <c r="B1324" s="28" t="s">
        <v>147</v>
      </c>
      <c r="C1324" s="58">
        <v>45778</v>
      </c>
      <c r="D1324" s="28" t="str">
        <f>VLOOKUP(B1324,辅助信息!E:K,7,FALSE)</f>
        <v>JWDDCD2025052800131</v>
      </c>
      <c r="E1324" s="28" t="str">
        <f>VLOOKUP(F1324,辅助信息!A:B,2,FALSE)</f>
        <v>盘螺</v>
      </c>
      <c r="F1324" s="28" t="s">
        <v>41</v>
      </c>
      <c r="G1324" s="24">
        <f>15*2.5</f>
        <v>37.5</v>
      </c>
      <c r="H1324" s="24" t="str">
        <f>_xlfn.XLOOKUP(C1324&amp;F1324&amp;I1324&amp;J1324,'[1]2025年已发货'!$F:$F&amp;'[1]2025年已发货'!$C:$C&amp;'[1]2025年已发货'!$G:$G&amp;'[1]2025年已发货'!$H:$H,'[1]2025年已发货'!$E:$E,"未发货")</f>
        <v>未发货</v>
      </c>
      <c r="I1324" s="28" t="str">
        <f>VLOOKUP(B1324,辅助信息!E:I,3,FALSE)</f>
        <v>（商投建工达州中医药科技园-4工区-11号楼）达州市通川区达州中医药职业学院犀牛大道北段</v>
      </c>
      <c r="J1324" s="28" t="str">
        <f>VLOOKUP(B1324,辅助信息!E:I,4,FALSE)</f>
        <v>张扬</v>
      </c>
      <c r="K1324" s="28">
        <f>VLOOKUP(J1324,辅助信息!H:I,2,FALSE)</f>
        <v>18381904567</v>
      </c>
      <c r="L1324" s="96" t="str">
        <f>VLOOKUP(B1324,辅助信息!E:J,6,FALSE)</f>
        <v>控制炉批号！多了现场不收！,优先安排达钢,提前联系到场规格及数量</v>
      </c>
      <c r="M1324" s="79">
        <v>45777</v>
      </c>
      <c r="O1324" s="49">
        <f ca="1" t="shared" si="59"/>
        <v>0</v>
      </c>
      <c r="P1324" s="49">
        <f ca="1" t="shared" si="60"/>
        <v>173</v>
      </c>
      <c r="Q1324" s="50" t="str">
        <f>VLOOKUP(B1324,辅助信息!E:M,9,FALSE)</f>
        <v>ZTWM-CDGS-XS-2024-0134-商投建工达州中医药科技成果示范园项目</v>
      </c>
      <c r="R1324" s="105" t="str">
        <f>_xlfn._xlws.FILTER(辅助信息!D:D,辅助信息!E:E=B1324)</f>
        <v>商投建工达州中医药科技园</v>
      </c>
    </row>
    <row r="1325" hidden="1" spans="2:18">
      <c r="B1325" s="28" t="s">
        <v>147</v>
      </c>
      <c r="C1325" s="58">
        <v>45778</v>
      </c>
      <c r="D1325" s="28" t="str">
        <f>VLOOKUP(B1325,辅助信息!E:K,7,FALSE)</f>
        <v>JWDDCD2025052800131</v>
      </c>
      <c r="E1325" s="28" t="str">
        <f>VLOOKUP(F1325,辅助信息!A:B,2,FALSE)</f>
        <v>螺纹钢</v>
      </c>
      <c r="F1325" s="28" t="s">
        <v>27</v>
      </c>
      <c r="G1325" s="24">
        <f>7*3</f>
        <v>21</v>
      </c>
      <c r="H1325" s="24" t="str">
        <f>_xlfn.XLOOKUP(C1325&amp;F1325&amp;I1325&amp;J1325,'[1]2025年已发货'!$F:$F&amp;'[1]2025年已发货'!$C:$C&amp;'[1]2025年已发货'!$G:$G&amp;'[1]2025年已发货'!$H:$H,'[1]2025年已发货'!$E:$E,"未发货")</f>
        <v>未发货</v>
      </c>
      <c r="I1325" s="28" t="str">
        <f>VLOOKUP(B1325,辅助信息!E:I,3,FALSE)</f>
        <v>（商投建工达州中医药科技园-4工区-11号楼）达州市通川区达州中医药职业学院犀牛大道北段</v>
      </c>
      <c r="J1325" s="28" t="str">
        <f>VLOOKUP(B1325,辅助信息!E:I,4,FALSE)</f>
        <v>张扬</v>
      </c>
      <c r="K1325" s="28">
        <f>VLOOKUP(J1325,辅助信息!H:I,2,FALSE)</f>
        <v>18381904567</v>
      </c>
      <c r="L1325" s="96" t="str">
        <f>VLOOKUP(B1325,辅助信息!E:J,6,FALSE)</f>
        <v>控制炉批号！多了现场不收！,优先安排达钢,提前联系到场规格及数量</v>
      </c>
      <c r="M1325" s="79">
        <v>45777</v>
      </c>
      <c r="O1325" s="49">
        <f ca="1" t="shared" si="59"/>
        <v>0</v>
      </c>
      <c r="P1325" s="49">
        <f ca="1" t="shared" si="60"/>
        <v>173</v>
      </c>
      <c r="Q1325" s="50" t="str">
        <f>VLOOKUP(B1325,辅助信息!E:M,9,FALSE)</f>
        <v>ZTWM-CDGS-XS-2024-0134-商投建工达州中医药科技成果示范园项目</v>
      </c>
      <c r="R1325" s="105" t="str">
        <f>_xlfn._xlws.FILTER(辅助信息!D:D,辅助信息!E:E=B1325)</f>
        <v>商投建工达州中医药科技园</v>
      </c>
    </row>
    <row r="1326" hidden="1" spans="2:18">
      <c r="B1326" s="28" t="s">
        <v>147</v>
      </c>
      <c r="C1326" s="58">
        <v>45778</v>
      </c>
      <c r="D1326" s="28" t="str">
        <f>VLOOKUP(B1326,辅助信息!E:K,7,FALSE)</f>
        <v>JWDDCD2025052800131</v>
      </c>
      <c r="E1326" s="28" t="str">
        <f>VLOOKUP(F1326,辅助信息!A:B,2,FALSE)</f>
        <v>螺纹钢</v>
      </c>
      <c r="F1326" s="28" t="s">
        <v>30</v>
      </c>
      <c r="G1326" s="24">
        <v>30</v>
      </c>
      <c r="H1326" s="24" t="str">
        <f>_xlfn.XLOOKUP(C1326&amp;F1326&amp;I1326&amp;J1326,'[1]2025年已发货'!$F:$F&amp;'[1]2025年已发货'!$C:$C&amp;'[1]2025年已发货'!$G:$G&amp;'[1]2025年已发货'!$H:$H,'[1]2025年已发货'!$E:$E,"未发货")</f>
        <v>未发货</v>
      </c>
      <c r="I1326" s="28" t="str">
        <f>VLOOKUP(B1326,辅助信息!E:I,3,FALSE)</f>
        <v>（商投建工达州中医药科技园-4工区-11号楼）达州市通川区达州中医药职业学院犀牛大道北段</v>
      </c>
      <c r="J1326" s="28" t="str">
        <f>VLOOKUP(B1326,辅助信息!E:I,4,FALSE)</f>
        <v>张扬</v>
      </c>
      <c r="K1326" s="28">
        <f>VLOOKUP(J1326,辅助信息!H:I,2,FALSE)</f>
        <v>18381904567</v>
      </c>
      <c r="L1326" s="96" t="str">
        <f>VLOOKUP(B1326,辅助信息!E:J,6,FALSE)</f>
        <v>控制炉批号！多了现场不收！,优先安排达钢,提前联系到场规格及数量</v>
      </c>
      <c r="M1326" s="79">
        <v>45777</v>
      </c>
      <c r="O1326" s="49">
        <f ca="1" t="shared" si="59"/>
        <v>0</v>
      </c>
      <c r="P1326" s="49">
        <f ca="1" t="shared" si="60"/>
        <v>173</v>
      </c>
      <c r="Q1326" s="50" t="str">
        <f>VLOOKUP(B1326,辅助信息!E:M,9,FALSE)</f>
        <v>ZTWM-CDGS-XS-2024-0134-商投建工达州中医药科技成果示范园项目</v>
      </c>
      <c r="R1326" s="105" t="str">
        <f>_xlfn._xlws.FILTER(辅助信息!D:D,辅助信息!E:E=B1326)</f>
        <v>商投建工达州中医药科技园</v>
      </c>
    </row>
    <row r="1327" hidden="1" spans="2:18">
      <c r="B1327" s="28" t="s">
        <v>147</v>
      </c>
      <c r="C1327" s="58">
        <v>45778</v>
      </c>
      <c r="D1327" s="28" t="str">
        <f>VLOOKUP(B1327,辅助信息!E:K,7,FALSE)</f>
        <v>JWDDCD2025052800131</v>
      </c>
      <c r="E1327" s="28" t="str">
        <f>VLOOKUP(F1327,辅助信息!A:B,2,FALSE)</f>
        <v>螺纹钢</v>
      </c>
      <c r="F1327" s="28" t="s">
        <v>33</v>
      </c>
      <c r="G1327" s="24">
        <v>30</v>
      </c>
      <c r="H1327" s="24" t="str">
        <f>_xlfn.XLOOKUP(C1327&amp;F1327&amp;I1327&amp;J1327,'[1]2025年已发货'!$F:$F&amp;'[1]2025年已发货'!$C:$C&amp;'[1]2025年已发货'!$G:$G&amp;'[1]2025年已发货'!$H:$H,'[1]2025年已发货'!$E:$E,"未发货")</f>
        <v>未发货</v>
      </c>
      <c r="I1327" s="28" t="str">
        <f>VLOOKUP(B1327,辅助信息!E:I,3,FALSE)</f>
        <v>（商投建工达州中医药科技园-4工区-11号楼）达州市通川区达州中医药职业学院犀牛大道北段</v>
      </c>
      <c r="J1327" s="28" t="str">
        <f>VLOOKUP(B1327,辅助信息!E:I,4,FALSE)</f>
        <v>张扬</v>
      </c>
      <c r="K1327" s="28">
        <f>VLOOKUP(J1327,辅助信息!H:I,2,FALSE)</f>
        <v>18381904567</v>
      </c>
      <c r="L1327" s="96" t="str">
        <f>VLOOKUP(B1327,辅助信息!E:J,6,FALSE)</f>
        <v>控制炉批号！多了现场不收！,优先安排达钢,提前联系到场规格及数量</v>
      </c>
      <c r="M1327" s="79">
        <v>45777</v>
      </c>
      <c r="O1327" s="49">
        <f ca="1" t="shared" si="59"/>
        <v>0</v>
      </c>
      <c r="P1327" s="49">
        <f ca="1" t="shared" si="60"/>
        <v>173</v>
      </c>
      <c r="Q1327" s="50" t="str">
        <f>VLOOKUP(B1327,辅助信息!E:M,9,FALSE)</f>
        <v>ZTWM-CDGS-XS-2024-0134-商投建工达州中医药科技成果示范园项目</v>
      </c>
      <c r="R1327" s="105" t="str">
        <f>_xlfn._xlws.FILTER(辅助信息!D:D,辅助信息!E:E=B1327)</f>
        <v>商投建工达州中医药科技园</v>
      </c>
    </row>
    <row r="1328" hidden="1" spans="2:18">
      <c r="B1328" s="28" t="s">
        <v>147</v>
      </c>
      <c r="C1328" s="58">
        <v>45778</v>
      </c>
      <c r="D1328" s="28" t="str">
        <f>VLOOKUP(B1328,辅助信息!E:K,7,FALSE)</f>
        <v>JWDDCD2025052800131</v>
      </c>
      <c r="E1328" s="28" t="str">
        <f>VLOOKUP(F1328,辅助信息!A:B,2,FALSE)</f>
        <v>螺纹钢</v>
      </c>
      <c r="F1328" s="28" t="s">
        <v>18</v>
      </c>
      <c r="G1328" s="24">
        <f>6*3</f>
        <v>18</v>
      </c>
      <c r="H1328" s="24" t="str">
        <f>_xlfn.XLOOKUP(C1328&amp;F1328&amp;I1328&amp;J1328,'[1]2025年已发货'!$F:$F&amp;'[1]2025年已发货'!$C:$C&amp;'[1]2025年已发货'!$G:$G&amp;'[1]2025年已发货'!$H:$H,'[1]2025年已发货'!$E:$E,"未发货")</f>
        <v>未发货</v>
      </c>
      <c r="I1328" s="28" t="str">
        <f>VLOOKUP(B1328,辅助信息!E:I,3,FALSE)</f>
        <v>（商投建工达州中医药科技园-4工区-11号楼）达州市通川区达州中医药职业学院犀牛大道北段</v>
      </c>
      <c r="J1328" s="28" t="str">
        <f>VLOOKUP(B1328,辅助信息!E:I,4,FALSE)</f>
        <v>张扬</v>
      </c>
      <c r="K1328" s="28">
        <f>VLOOKUP(J1328,辅助信息!H:I,2,FALSE)</f>
        <v>18381904567</v>
      </c>
      <c r="L1328" s="96" t="str">
        <f>VLOOKUP(B1328,辅助信息!E:J,6,FALSE)</f>
        <v>控制炉批号！多了现场不收！,优先安排达钢,提前联系到场规格及数量</v>
      </c>
      <c r="M1328" s="79">
        <v>45777</v>
      </c>
      <c r="O1328" s="49">
        <f ca="1" t="shared" si="59"/>
        <v>0</v>
      </c>
      <c r="P1328" s="49">
        <f ca="1" t="shared" si="60"/>
        <v>173</v>
      </c>
      <c r="Q1328" s="50" t="str">
        <f>VLOOKUP(B1328,辅助信息!E:M,9,FALSE)</f>
        <v>ZTWM-CDGS-XS-2024-0134-商投建工达州中医药科技成果示范园项目</v>
      </c>
      <c r="R1328" s="105" t="str">
        <f>_xlfn._xlws.FILTER(辅助信息!D:D,辅助信息!E:E=B1328)</f>
        <v>商投建工达州中医药科技园</v>
      </c>
    </row>
    <row r="1329" hidden="1" spans="2:18">
      <c r="B1329" s="28" t="s">
        <v>106</v>
      </c>
      <c r="C1329" s="58">
        <v>45778</v>
      </c>
      <c r="D1329" s="28" t="str">
        <f>VLOOKUP(B1329,辅助信息!E:K,7,FALSE)</f>
        <v>JWDDCD2024101600133</v>
      </c>
      <c r="E1329" s="28" t="str">
        <f>VLOOKUP(F1329,辅助信息!A:B,2,FALSE)</f>
        <v>盘螺</v>
      </c>
      <c r="F1329" s="28" t="s">
        <v>49</v>
      </c>
      <c r="G1329" s="24">
        <v>12.5</v>
      </c>
      <c r="H1329" s="24" t="str">
        <f>_xlfn.XLOOKUP(C1329&amp;F1329&amp;I1329&amp;J1329,'[1]2025年已发货'!$F:$F&amp;'[1]2025年已发货'!$C:$C&amp;'[1]2025年已发货'!$G:$G&amp;'[1]2025年已发货'!$H:$H,'[1]2025年已发货'!$E:$E,"未发货")</f>
        <v>未发货</v>
      </c>
      <c r="I1329" s="28" t="str">
        <f>VLOOKUP(B1329,辅助信息!E:I,3,FALSE)</f>
        <v>（五冶钢构宜宾高县月江镇建设项目）  四川省宜宾市高县月江镇刚记超市斜对面(还阳组团沪碳二期项目)</v>
      </c>
      <c r="J1329" s="28" t="str">
        <f>VLOOKUP(B1329,辅助信息!E:I,4,FALSE)</f>
        <v>张朝亮</v>
      </c>
      <c r="K1329" s="28">
        <f>VLOOKUP(J1329,辅助信息!H:I,2,FALSE)</f>
        <v>15228205853</v>
      </c>
      <c r="L1329" s="96" t="str">
        <f>VLOOKUP(B1329,辅助信息!E:J,6,FALSE)</f>
        <v>提前联系到场规格</v>
      </c>
      <c r="M1329" s="79">
        <v>45778</v>
      </c>
      <c r="O1329" s="49">
        <f ca="1" t="shared" si="59"/>
        <v>0</v>
      </c>
      <c r="P1329" s="49">
        <f ca="1" t="shared" si="60"/>
        <v>172</v>
      </c>
      <c r="Q1329" s="50" t="str">
        <f>VLOOKUP(B1329,辅助信息!E:M,9,FALSE)</f>
        <v>ZTWM-CDGS-XS-2024-0169-中冶西部钢构-宜宾市南溪区幸福路东路,高县月江镇建设项目</v>
      </c>
      <c r="R1329" s="105" t="str">
        <f>_xlfn._xlws.FILTER(辅助信息!D:D,辅助信息!E:E=B1329)</f>
        <v>五冶钢构-宜宾市南溪区高县月江镇建设项目</v>
      </c>
    </row>
    <row r="1330" hidden="1" spans="2:18">
      <c r="B1330" s="28" t="s">
        <v>106</v>
      </c>
      <c r="C1330" s="58">
        <v>45778</v>
      </c>
      <c r="D1330" s="28" t="str">
        <f>VLOOKUP(B1330,辅助信息!E:K,7,FALSE)</f>
        <v>JWDDCD2024101600133</v>
      </c>
      <c r="E1330" s="28" t="str">
        <f>VLOOKUP(F1330,辅助信息!A:B,2,FALSE)</f>
        <v>盘螺</v>
      </c>
      <c r="F1330" s="28" t="s">
        <v>41</v>
      </c>
      <c r="G1330" s="24">
        <v>2.5</v>
      </c>
      <c r="H1330" s="24" t="str">
        <f>_xlfn.XLOOKUP(C1330&amp;F1330&amp;I1330&amp;J1330,'[1]2025年已发货'!$F:$F&amp;'[1]2025年已发货'!$C:$C&amp;'[1]2025年已发货'!$G:$G&amp;'[1]2025年已发货'!$H:$H,'[1]2025年已发货'!$E:$E,"未发货")</f>
        <v>未发货</v>
      </c>
      <c r="I1330" s="28" t="str">
        <f>VLOOKUP(B1330,辅助信息!E:I,3,FALSE)</f>
        <v>（五冶钢构宜宾高县月江镇建设项目）  四川省宜宾市高县月江镇刚记超市斜对面(还阳组团沪碳二期项目)</v>
      </c>
      <c r="J1330" s="28" t="str">
        <f>VLOOKUP(B1330,辅助信息!E:I,4,FALSE)</f>
        <v>张朝亮</v>
      </c>
      <c r="K1330" s="28">
        <f>VLOOKUP(J1330,辅助信息!H:I,2,FALSE)</f>
        <v>15228205853</v>
      </c>
      <c r="L1330" s="96" t="str">
        <f>VLOOKUP(B1330,辅助信息!E:J,6,FALSE)</f>
        <v>提前联系到场规格</v>
      </c>
      <c r="M1330" s="79">
        <v>45778</v>
      </c>
      <c r="O1330" s="49">
        <f ca="1" t="shared" si="59"/>
        <v>0</v>
      </c>
      <c r="P1330" s="49">
        <f ca="1" t="shared" si="60"/>
        <v>172</v>
      </c>
      <c r="Q1330" s="50" t="str">
        <f>VLOOKUP(B1330,辅助信息!E:M,9,FALSE)</f>
        <v>ZTWM-CDGS-XS-2024-0169-中冶西部钢构-宜宾市南溪区幸福路东路,高县月江镇建设项目</v>
      </c>
      <c r="R1330" s="105" t="str">
        <f>_xlfn._xlws.FILTER(辅助信息!D:D,辅助信息!E:E=B1330)</f>
        <v>五冶钢构-宜宾市南溪区高县月江镇建设项目</v>
      </c>
    </row>
    <row r="1331" hidden="1" spans="2:18">
      <c r="B1331" s="28" t="s">
        <v>106</v>
      </c>
      <c r="C1331" s="58">
        <v>45778</v>
      </c>
      <c r="D1331" s="28" t="str">
        <f>VLOOKUP(B1331,辅助信息!E:K,7,FALSE)</f>
        <v>JWDDCD2024101600133</v>
      </c>
      <c r="E1331" s="28" t="str">
        <f>VLOOKUP(F1331,辅助信息!A:B,2,FALSE)</f>
        <v>螺纹钢</v>
      </c>
      <c r="F1331" s="28" t="s">
        <v>19</v>
      </c>
      <c r="G1331" s="24">
        <v>6</v>
      </c>
      <c r="H1331" s="24" t="str">
        <f>_xlfn.XLOOKUP(C1331&amp;F1331&amp;I1331&amp;J1331,'[1]2025年已发货'!$F:$F&amp;'[1]2025年已发货'!$C:$C&amp;'[1]2025年已发货'!$G:$G&amp;'[1]2025年已发货'!$H:$H,'[1]2025年已发货'!$E:$E,"未发货")</f>
        <v>未发货</v>
      </c>
      <c r="I1331" s="28" t="str">
        <f>VLOOKUP(B1331,辅助信息!E:I,3,FALSE)</f>
        <v>（五冶钢构宜宾高县月江镇建设项目）  四川省宜宾市高县月江镇刚记超市斜对面(还阳组团沪碳二期项目)</v>
      </c>
      <c r="J1331" s="28" t="str">
        <f>VLOOKUP(B1331,辅助信息!E:I,4,FALSE)</f>
        <v>张朝亮</v>
      </c>
      <c r="K1331" s="28">
        <f>VLOOKUP(J1331,辅助信息!H:I,2,FALSE)</f>
        <v>15228205853</v>
      </c>
      <c r="L1331" s="96" t="str">
        <f>VLOOKUP(B1331,辅助信息!E:J,6,FALSE)</f>
        <v>提前联系到场规格</v>
      </c>
      <c r="M1331" s="79">
        <v>45778</v>
      </c>
      <c r="O1331" s="49">
        <f ca="1" t="shared" si="59"/>
        <v>0</v>
      </c>
      <c r="P1331" s="49">
        <f ca="1" t="shared" si="60"/>
        <v>172</v>
      </c>
      <c r="Q1331" s="50" t="str">
        <f>VLOOKUP(B1331,辅助信息!E:M,9,FALSE)</f>
        <v>ZTWM-CDGS-XS-2024-0169-中冶西部钢构-宜宾市南溪区幸福路东路,高县月江镇建设项目</v>
      </c>
      <c r="R1331" s="105" t="str">
        <f>_xlfn._xlws.FILTER(辅助信息!D:D,辅助信息!E:E=B1331)</f>
        <v>五冶钢构-宜宾市南溪区高县月江镇建设项目</v>
      </c>
    </row>
    <row r="1332" hidden="1" spans="2:18">
      <c r="B1332" s="28" t="s">
        <v>106</v>
      </c>
      <c r="C1332" s="58">
        <v>45778</v>
      </c>
      <c r="D1332" s="28" t="str">
        <f>VLOOKUP(B1332,辅助信息!E:K,7,FALSE)</f>
        <v>JWDDCD2024101600133</v>
      </c>
      <c r="E1332" s="28" t="str">
        <f>VLOOKUP(F1332,辅助信息!A:B,2,FALSE)</f>
        <v>螺纹钢</v>
      </c>
      <c r="F1332" s="28" t="s">
        <v>30</v>
      </c>
      <c r="G1332" s="24">
        <v>9</v>
      </c>
      <c r="H1332" s="24" t="str">
        <f>_xlfn.XLOOKUP(C1332&amp;F1332&amp;I1332&amp;J1332,'[1]2025年已发货'!$F:$F&amp;'[1]2025年已发货'!$C:$C&amp;'[1]2025年已发货'!$G:$G&amp;'[1]2025年已发货'!$H:$H,'[1]2025年已发货'!$E:$E,"未发货")</f>
        <v>未发货</v>
      </c>
      <c r="I1332" s="28" t="str">
        <f>VLOOKUP(B1332,辅助信息!E:I,3,FALSE)</f>
        <v>（五冶钢构宜宾高县月江镇建设项目）  四川省宜宾市高县月江镇刚记超市斜对面(还阳组团沪碳二期项目)</v>
      </c>
      <c r="J1332" s="28" t="str">
        <f>VLOOKUP(B1332,辅助信息!E:I,4,FALSE)</f>
        <v>张朝亮</v>
      </c>
      <c r="K1332" s="28">
        <f>VLOOKUP(J1332,辅助信息!H:I,2,FALSE)</f>
        <v>15228205853</v>
      </c>
      <c r="L1332" s="96" t="str">
        <f>VLOOKUP(B1332,辅助信息!E:J,6,FALSE)</f>
        <v>提前联系到场规格</v>
      </c>
      <c r="M1332" s="79">
        <v>45778</v>
      </c>
      <c r="O1332" s="49">
        <f ca="1" t="shared" si="59"/>
        <v>0</v>
      </c>
      <c r="P1332" s="49">
        <f ca="1" t="shared" si="60"/>
        <v>172</v>
      </c>
      <c r="Q1332" s="50" t="str">
        <f>VLOOKUP(B1332,辅助信息!E:M,9,FALSE)</f>
        <v>ZTWM-CDGS-XS-2024-0169-中冶西部钢构-宜宾市南溪区幸福路东路,高县月江镇建设项目</v>
      </c>
      <c r="R1332" s="105" t="str">
        <f>_xlfn._xlws.FILTER(辅助信息!D:D,辅助信息!E:E=B1332)</f>
        <v>五冶钢构-宜宾市南溪区高县月江镇建设项目</v>
      </c>
    </row>
    <row r="1333" hidden="1" spans="2:18">
      <c r="B1333" s="28" t="s">
        <v>127</v>
      </c>
      <c r="C1333" s="58">
        <v>45778</v>
      </c>
      <c r="D1333" s="28" t="str">
        <f>VLOOKUP(B1333,辅助信息!E:K,7,FALSE)</f>
        <v>JWDDCD2025051000019</v>
      </c>
      <c r="E1333" s="28" t="str">
        <f>VLOOKUP(F1333,辅助信息!A:B,2,FALSE)</f>
        <v>盘螺</v>
      </c>
      <c r="F1333" s="28" t="s">
        <v>49</v>
      </c>
      <c r="G1333" s="24">
        <v>12</v>
      </c>
      <c r="H1333" s="24" t="str">
        <f>_xlfn.XLOOKUP(C1333&amp;F1333&amp;I1333&amp;J1333,'[1]2025年已发货'!$F:$F&amp;'[1]2025年已发货'!$C:$C&amp;'[1]2025年已发货'!$G:$G&amp;'[1]2025年已发货'!$H:$H,'[1]2025年已发货'!$E:$E,"未发货")</f>
        <v>未发货</v>
      </c>
      <c r="I1333" s="28" t="str">
        <f>VLOOKUP(B1333,辅助信息!E:I,3,FALSE)</f>
        <v>(五冶钢构医学科学产业园建设项目房建三部-管网总坪)四川省南充市顺庆区搬罾街道学府大道二段</v>
      </c>
      <c r="J1333" s="28" t="str">
        <f>VLOOKUP(B1333,辅助信息!E:I,4,FALSE)</f>
        <v>郑林</v>
      </c>
      <c r="K1333" s="28">
        <f>VLOOKUP(J1333,辅助信息!H:I,2,FALSE)</f>
        <v>18349955455</v>
      </c>
      <c r="L1333" s="96" t="str">
        <f>VLOOKUP(B1333,辅助信息!E:J,6,FALSE)</f>
        <v>送货单：送货单位：南充思临新材料科技有限公司,收货单位：五冶集团川北(南充)建设有限公司,项目名称：南充医学科学产业园,送货车型13米,装货前联系收货人核实到场规格</v>
      </c>
      <c r="M1333" s="79">
        <v>45780</v>
      </c>
      <c r="O1333" s="49">
        <f ca="1" t="shared" si="59"/>
        <v>0</v>
      </c>
      <c r="P1333" s="49">
        <f ca="1" t="shared" si="60"/>
        <v>170</v>
      </c>
      <c r="Q1333" s="50" t="str">
        <f>VLOOKUP(B1333,辅助信息!E:M,9,FALSE)</f>
        <v>ZTWM-CDGS-XS-2024-0248-五冶钢构-南充市医学院项目</v>
      </c>
      <c r="R1333" s="105" t="str">
        <f>_xlfn._xlws.FILTER(辅助信息!D:D,辅助信息!E:E=B1333)</f>
        <v>五冶钢构南充医学科学产业园建设项目</v>
      </c>
    </row>
    <row r="1334" hidden="1" spans="2:18">
      <c r="B1334" s="28" t="s">
        <v>127</v>
      </c>
      <c r="C1334" s="58">
        <v>45778</v>
      </c>
      <c r="D1334" s="28" t="str">
        <f>VLOOKUP(B1334,辅助信息!E:K,7,FALSE)</f>
        <v>JWDDCD2025051000019</v>
      </c>
      <c r="E1334" s="28" t="str">
        <f>VLOOKUP(F1334,辅助信息!A:B,2,FALSE)</f>
        <v>盘螺</v>
      </c>
      <c r="F1334" s="28" t="s">
        <v>41</v>
      </c>
      <c r="G1334" s="24">
        <v>10</v>
      </c>
      <c r="H1334" s="24" t="str">
        <f>_xlfn.XLOOKUP(C1334&amp;F1334&amp;I1334&amp;J1334,'[1]2025年已发货'!$F:$F&amp;'[1]2025年已发货'!$C:$C&amp;'[1]2025年已发货'!$G:$G&amp;'[1]2025年已发货'!$H:$H,'[1]2025年已发货'!$E:$E,"未发货")</f>
        <v>未发货</v>
      </c>
      <c r="I1334" s="28" t="str">
        <f>VLOOKUP(B1334,辅助信息!E:I,3,FALSE)</f>
        <v>(五冶钢构医学科学产业园建设项目房建三部-管网总坪)四川省南充市顺庆区搬罾街道学府大道二段</v>
      </c>
      <c r="J1334" s="28" t="str">
        <f>VLOOKUP(B1334,辅助信息!E:I,4,FALSE)</f>
        <v>郑林</v>
      </c>
      <c r="K1334" s="28">
        <f>VLOOKUP(J1334,辅助信息!H:I,2,FALSE)</f>
        <v>18349955455</v>
      </c>
      <c r="L1334" s="96" t="str">
        <f>VLOOKUP(B1334,辅助信息!E:J,6,FALSE)</f>
        <v>送货单：送货单位：南充思临新材料科技有限公司,收货单位：五冶集团川北(南充)建设有限公司,项目名称：南充医学科学产业园,送货车型13米,装货前联系收货人核实到场规格</v>
      </c>
      <c r="M1334" s="79">
        <v>45780</v>
      </c>
      <c r="O1334" s="49">
        <f ca="1" t="shared" si="59"/>
        <v>0</v>
      </c>
      <c r="P1334" s="49">
        <f ca="1" t="shared" si="60"/>
        <v>170</v>
      </c>
      <c r="Q1334" s="50" t="str">
        <f>VLOOKUP(B1334,辅助信息!E:M,9,FALSE)</f>
        <v>ZTWM-CDGS-XS-2024-0248-五冶钢构-南充市医学院项目</v>
      </c>
      <c r="R1334" s="105" t="str">
        <f>_xlfn._xlws.FILTER(辅助信息!D:D,辅助信息!E:E=B1334)</f>
        <v>五冶钢构南充医学科学产业园建设项目</v>
      </c>
    </row>
    <row r="1335" hidden="1" spans="2:18">
      <c r="B1335" s="28" t="s">
        <v>127</v>
      </c>
      <c r="C1335" s="58">
        <v>45778</v>
      </c>
      <c r="D1335" s="28" t="str">
        <f>VLOOKUP(B1335,辅助信息!E:K,7,FALSE)</f>
        <v>JWDDCD2025051000019</v>
      </c>
      <c r="E1335" s="28" t="str">
        <f>VLOOKUP(F1335,辅助信息!A:B,2,FALSE)</f>
        <v>螺纹钢</v>
      </c>
      <c r="F1335" s="28" t="s">
        <v>27</v>
      </c>
      <c r="G1335" s="24">
        <v>13</v>
      </c>
      <c r="H1335" s="24" t="str">
        <f>_xlfn.XLOOKUP(C1335&amp;F1335&amp;I1335&amp;J1335,'[1]2025年已发货'!$F:$F&amp;'[1]2025年已发货'!$C:$C&amp;'[1]2025年已发货'!$G:$G&amp;'[1]2025年已发货'!$H:$H,'[1]2025年已发货'!$E:$E,"未发货")</f>
        <v>未发货</v>
      </c>
      <c r="I1335" s="28" t="str">
        <f>VLOOKUP(B1335,辅助信息!E:I,3,FALSE)</f>
        <v>(五冶钢构医学科学产业园建设项目房建三部-管网总坪)四川省南充市顺庆区搬罾街道学府大道二段</v>
      </c>
      <c r="J1335" s="28" t="str">
        <f>VLOOKUP(B1335,辅助信息!E:I,4,FALSE)</f>
        <v>郑林</v>
      </c>
      <c r="K1335" s="28">
        <f>VLOOKUP(J1335,辅助信息!H:I,2,FALSE)</f>
        <v>18349955455</v>
      </c>
      <c r="L1335" s="96" t="str">
        <f>VLOOKUP(B1335,辅助信息!E:J,6,FALSE)</f>
        <v>送货单：送货单位：南充思临新材料科技有限公司,收货单位：五冶集团川北(南充)建设有限公司,项目名称：南充医学科学产业园,送货车型13米,装货前联系收货人核实到场规格</v>
      </c>
      <c r="M1335" s="79">
        <v>45780</v>
      </c>
      <c r="O1335" s="49">
        <f ca="1" t="shared" si="59"/>
        <v>0</v>
      </c>
      <c r="P1335" s="49">
        <f ca="1" t="shared" si="60"/>
        <v>170</v>
      </c>
      <c r="Q1335" s="50" t="str">
        <f>VLOOKUP(B1335,辅助信息!E:M,9,FALSE)</f>
        <v>ZTWM-CDGS-XS-2024-0248-五冶钢构-南充市医学院项目</v>
      </c>
      <c r="R1335" s="105" t="str">
        <f>_xlfn._xlws.FILTER(辅助信息!D:D,辅助信息!E:E=B1335)</f>
        <v>五冶钢构南充医学科学产业园建设项目</v>
      </c>
    </row>
    <row r="1336" hidden="1" spans="2:18">
      <c r="B1336" s="28" t="s">
        <v>81</v>
      </c>
      <c r="C1336" s="58">
        <v>45778</v>
      </c>
      <c r="D1336" s="28" t="str">
        <f>VLOOKUP(B1336,辅助信息!E:K,7,FALSE)</f>
        <v>JWDDCD2025060900080</v>
      </c>
      <c r="E1336" s="28" t="str">
        <f>VLOOKUP(F1336,辅助信息!A:B,2,FALSE)</f>
        <v>高线</v>
      </c>
      <c r="F1336" s="28" t="s">
        <v>53</v>
      </c>
      <c r="G1336" s="24">
        <v>2</v>
      </c>
      <c r="H1336" s="24">
        <f>_xlfn.XLOOKUP(C1336&amp;F1336&amp;I1336&amp;J1336,'[1]2025年已发货'!$F:$F&amp;'[1]2025年已发货'!$C:$C&amp;'[1]2025年已发货'!$G:$G&amp;'[1]2025年已发货'!$H:$H,'[1]2025年已发货'!$E:$E,"未发货")</f>
        <v>2</v>
      </c>
      <c r="I1336" s="28" t="str">
        <f>VLOOKUP(B1336,辅助信息!E:I,3,FALSE)</f>
        <v>（华西简阳西城嘉苑）四川省成都市简阳市简城街道高屋村</v>
      </c>
      <c r="J1336" s="28" t="str">
        <f>VLOOKUP(B1336,辅助信息!E:I,4,FALSE)</f>
        <v>张瀚镭</v>
      </c>
      <c r="K1336" s="28">
        <f>VLOOKUP(J1336,辅助信息!H:I,2,FALSE)</f>
        <v>15884666220</v>
      </c>
      <c r="L1336" s="96" t="str">
        <f>VLOOKUP(B1336,辅助信息!E:J,6,FALSE)</f>
        <v>优先威钢发货,我方卸车,新老国标钢厂不加价可直发，因陕钢多次出现磅差，项目拒绝使用</v>
      </c>
      <c r="M1336" s="79">
        <v>45782</v>
      </c>
      <c r="O1336" s="49">
        <f ca="1" t="shared" ref="O1336:O1348" si="61">IF(OR(M1336="",N1336&lt;&gt;""),"",MAX(M1336-TODAY(),0))</f>
        <v>0</v>
      </c>
      <c r="P1336" s="49">
        <f ca="1" t="shared" ref="P1336:P1348" si="62">IF(M1336="","",IF(N1336&lt;&gt;"",MAX(N1336-M1336,0),IF(TODAY()&gt;M1336,TODAY()-M1336,0)))</f>
        <v>168</v>
      </c>
      <c r="Q1336" s="50" t="str">
        <f>VLOOKUP(B1336,辅助信息!E:M,9,FALSE)</f>
        <v>ZTWM-CDGS-XS-2024-0030-华西集采-简州大道</v>
      </c>
      <c r="R1336" s="105" t="str">
        <f>_xlfn._xlws.FILTER(辅助信息!D:D,辅助信息!E:E=B1336)</f>
        <v>华西简阳西城嘉苑</v>
      </c>
    </row>
    <row r="1337" hidden="1" spans="2:18">
      <c r="B1337" s="28" t="s">
        <v>81</v>
      </c>
      <c r="C1337" s="58">
        <v>45778</v>
      </c>
      <c r="D1337" s="28" t="str">
        <f>VLOOKUP(B1337,辅助信息!E:K,7,FALSE)</f>
        <v>JWDDCD2025060900080</v>
      </c>
      <c r="E1337" s="28" t="str">
        <f>VLOOKUP(F1337,辅助信息!A:B,2,FALSE)</f>
        <v>盘螺</v>
      </c>
      <c r="F1337" s="28" t="s">
        <v>49</v>
      </c>
      <c r="G1337" s="24">
        <v>2</v>
      </c>
      <c r="H1337" s="24">
        <f>_xlfn.XLOOKUP(C1337&amp;F1337&amp;I1337&amp;J1337,'[1]2025年已发货'!$F:$F&amp;'[1]2025年已发货'!$C:$C&amp;'[1]2025年已发货'!$G:$G&amp;'[1]2025年已发货'!$H:$H,'[1]2025年已发货'!$E:$E,"未发货")</f>
        <v>2</v>
      </c>
      <c r="I1337" s="28" t="str">
        <f>VLOOKUP(B1337,辅助信息!E:I,3,FALSE)</f>
        <v>（华西简阳西城嘉苑）四川省成都市简阳市简城街道高屋村</v>
      </c>
      <c r="J1337" s="28" t="str">
        <f>VLOOKUP(B1337,辅助信息!E:I,4,FALSE)</f>
        <v>张瀚镭</v>
      </c>
      <c r="K1337" s="28">
        <f>VLOOKUP(J1337,辅助信息!H:I,2,FALSE)</f>
        <v>15884666220</v>
      </c>
      <c r="L1337" s="96" t="str">
        <f>VLOOKUP(B1337,辅助信息!E:J,6,FALSE)</f>
        <v>优先威钢发货,我方卸车,新老国标钢厂不加价可直发，因陕钢多次出现磅差，项目拒绝使用</v>
      </c>
      <c r="M1337" s="79">
        <v>45782</v>
      </c>
      <c r="O1337" s="49">
        <f ca="1" t="shared" si="61"/>
        <v>0</v>
      </c>
      <c r="P1337" s="49">
        <f ca="1" t="shared" si="62"/>
        <v>168</v>
      </c>
      <c r="Q1337" s="50" t="str">
        <f>VLOOKUP(B1337,辅助信息!E:M,9,FALSE)</f>
        <v>ZTWM-CDGS-XS-2024-0030-华西集采-简州大道</v>
      </c>
      <c r="R1337" s="105" t="str">
        <f>_xlfn._xlws.FILTER(辅助信息!D:D,辅助信息!E:E=B1337)</f>
        <v>华西简阳西城嘉苑</v>
      </c>
    </row>
    <row r="1338" hidden="1" spans="2:18">
      <c r="B1338" s="28" t="s">
        <v>81</v>
      </c>
      <c r="C1338" s="58">
        <v>45778</v>
      </c>
      <c r="D1338" s="28" t="str">
        <f>VLOOKUP(B1338,辅助信息!E:K,7,FALSE)</f>
        <v>JWDDCD2025060900080</v>
      </c>
      <c r="E1338" s="28" t="str">
        <f>VLOOKUP(F1338,辅助信息!A:B,2,FALSE)</f>
        <v>盘螺</v>
      </c>
      <c r="F1338" s="28" t="s">
        <v>40</v>
      </c>
      <c r="G1338" s="24">
        <v>12</v>
      </c>
      <c r="H1338" s="24">
        <f>_xlfn.XLOOKUP(C1338&amp;F1338&amp;I1338&amp;J1338,'[1]2025年已发货'!$F:$F&amp;'[1]2025年已发货'!$C:$C&amp;'[1]2025年已发货'!$G:$G&amp;'[1]2025年已发货'!$H:$H,'[1]2025年已发货'!$E:$E,"未发货")</f>
        <v>12</v>
      </c>
      <c r="I1338" s="28" t="str">
        <f>VLOOKUP(B1338,辅助信息!E:I,3,FALSE)</f>
        <v>（华西简阳西城嘉苑）四川省成都市简阳市简城街道高屋村</v>
      </c>
      <c r="J1338" s="28" t="str">
        <f>VLOOKUP(B1338,辅助信息!E:I,4,FALSE)</f>
        <v>张瀚镭</v>
      </c>
      <c r="K1338" s="28">
        <f>VLOOKUP(J1338,辅助信息!H:I,2,FALSE)</f>
        <v>15884666220</v>
      </c>
      <c r="L1338" s="96" t="str">
        <f>VLOOKUP(B1338,辅助信息!E:J,6,FALSE)</f>
        <v>优先威钢发货,我方卸车,新老国标钢厂不加价可直发，因陕钢多次出现磅差，项目拒绝使用</v>
      </c>
      <c r="M1338" s="79">
        <v>45782</v>
      </c>
      <c r="O1338" s="49">
        <f ca="1" t="shared" si="61"/>
        <v>0</v>
      </c>
      <c r="P1338" s="49">
        <f ca="1" t="shared" si="62"/>
        <v>168</v>
      </c>
      <c r="Q1338" s="50" t="str">
        <f>VLOOKUP(B1338,辅助信息!E:M,9,FALSE)</f>
        <v>ZTWM-CDGS-XS-2024-0030-华西集采-简州大道</v>
      </c>
      <c r="R1338" s="105" t="str">
        <f>_xlfn._xlws.FILTER(辅助信息!D:D,辅助信息!E:E=B1338)</f>
        <v>华西简阳西城嘉苑</v>
      </c>
    </row>
    <row r="1339" hidden="1" spans="2:18">
      <c r="B1339" s="28" t="s">
        <v>81</v>
      </c>
      <c r="C1339" s="58">
        <v>45778</v>
      </c>
      <c r="D1339" s="28" t="str">
        <f>VLOOKUP(B1339,辅助信息!E:K,7,FALSE)</f>
        <v>JWDDCD2025060900080</v>
      </c>
      <c r="E1339" s="28" t="str">
        <f>VLOOKUP(F1339,辅助信息!A:B,2,FALSE)</f>
        <v>盘螺</v>
      </c>
      <c r="F1339" s="28" t="s">
        <v>41</v>
      </c>
      <c r="G1339" s="24">
        <v>53</v>
      </c>
      <c r="H1339" s="24">
        <f>_xlfn.XLOOKUP(C1339&amp;F1339&amp;I1339&amp;J1339,'[1]2025年已发货'!$F:$F&amp;'[1]2025年已发货'!$C:$C&amp;'[1]2025年已发货'!$G:$G&amp;'[1]2025年已发货'!$H:$H,'[1]2025年已发货'!$E:$E,"未发货")</f>
        <v>53</v>
      </c>
      <c r="I1339" s="28" t="str">
        <f>VLOOKUP(B1339,辅助信息!E:I,3,FALSE)</f>
        <v>（华西简阳西城嘉苑）四川省成都市简阳市简城街道高屋村</v>
      </c>
      <c r="J1339" s="28" t="str">
        <f>VLOOKUP(B1339,辅助信息!E:I,4,FALSE)</f>
        <v>张瀚镭</v>
      </c>
      <c r="K1339" s="28">
        <f>VLOOKUP(J1339,辅助信息!H:I,2,FALSE)</f>
        <v>15884666220</v>
      </c>
      <c r="L1339" s="96" t="str">
        <f>VLOOKUP(B1339,辅助信息!E:J,6,FALSE)</f>
        <v>优先威钢发货,我方卸车,新老国标钢厂不加价可直发，因陕钢多次出现磅差，项目拒绝使用</v>
      </c>
      <c r="M1339" s="79">
        <v>45782</v>
      </c>
      <c r="O1339" s="49">
        <f ca="1" t="shared" si="61"/>
        <v>0</v>
      </c>
      <c r="P1339" s="49">
        <f ca="1" t="shared" si="62"/>
        <v>168</v>
      </c>
      <c r="Q1339" s="50" t="str">
        <f>VLOOKUP(B1339,辅助信息!E:M,9,FALSE)</f>
        <v>ZTWM-CDGS-XS-2024-0030-华西集采-简州大道</v>
      </c>
      <c r="R1339" s="105" t="str">
        <f>_xlfn._xlws.FILTER(辅助信息!D:D,辅助信息!E:E=B1339)</f>
        <v>华西简阳西城嘉苑</v>
      </c>
    </row>
    <row r="1340" hidden="1" spans="2:18">
      <c r="B1340" s="28" t="s">
        <v>81</v>
      </c>
      <c r="C1340" s="58">
        <v>45778</v>
      </c>
      <c r="D1340" s="28" t="str">
        <f>VLOOKUP(B1340,辅助信息!E:K,7,FALSE)</f>
        <v>JWDDCD2025060900080</v>
      </c>
      <c r="E1340" s="28" t="str">
        <f>VLOOKUP(F1340,辅助信息!A:B,2,FALSE)</f>
        <v>螺纹钢</v>
      </c>
      <c r="F1340" s="28" t="s">
        <v>27</v>
      </c>
      <c r="G1340" s="24">
        <v>18</v>
      </c>
      <c r="H1340" s="24">
        <f>_xlfn.XLOOKUP(C1340&amp;F1340&amp;I1340&amp;J1340,'[1]2025年已发货'!$F:$F&amp;'[1]2025年已发货'!$C:$C&amp;'[1]2025年已发货'!$G:$G&amp;'[1]2025年已发货'!$H:$H,'[1]2025年已发货'!$E:$E,"未发货")</f>
        <v>18</v>
      </c>
      <c r="I1340" s="28" t="str">
        <f>VLOOKUP(B1340,辅助信息!E:I,3,FALSE)</f>
        <v>（华西简阳西城嘉苑）四川省成都市简阳市简城街道高屋村</v>
      </c>
      <c r="J1340" s="28" t="str">
        <f>VLOOKUP(B1340,辅助信息!E:I,4,FALSE)</f>
        <v>张瀚镭</v>
      </c>
      <c r="K1340" s="28">
        <f>VLOOKUP(J1340,辅助信息!H:I,2,FALSE)</f>
        <v>15884666220</v>
      </c>
      <c r="L1340" s="96" t="str">
        <f>VLOOKUP(B1340,辅助信息!E:J,6,FALSE)</f>
        <v>优先威钢发货,我方卸车,新老国标钢厂不加价可直发，因陕钢多次出现磅差，项目拒绝使用</v>
      </c>
      <c r="M1340" s="79">
        <v>45782</v>
      </c>
      <c r="O1340" s="49">
        <f ca="1" t="shared" si="61"/>
        <v>0</v>
      </c>
      <c r="P1340" s="49">
        <f ca="1" t="shared" si="62"/>
        <v>168</v>
      </c>
      <c r="Q1340" s="50" t="str">
        <f>VLOOKUP(B1340,辅助信息!E:M,9,FALSE)</f>
        <v>ZTWM-CDGS-XS-2024-0030-华西集采-简州大道</v>
      </c>
      <c r="R1340" s="105" t="str">
        <f>_xlfn._xlws.FILTER(辅助信息!D:D,辅助信息!E:E=B1340)</f>
        <v>华西简阳西城嘉苑</v>
      </c>
    </row>
    <row r="1341" hidden="1" spans="2:18">
      <c r="B1341" s="28" t="s">
        <v>81</v>
      </c>
      <c r="C1341" s="58">
        <v>45778</v>
      </c>
      <c r="D1341" s="28" t="str">
        <f>VLOOKUP(B1341,辅助信息!E:K,7,FALSE)</f>
        <v>JWDDCD2025060900080</v>
      </c>
      <c r="E1341" s="28" t="str">
        <f>VLOOKUP(F1341,辅助信息!A:B,2,FALSE)</f>
        <v>螺纹钢</v>
      </c>
      <c r="F1341" s="28" t="s">
        <v>19</v>
      </c>
      <c r="G1341" s="24">
        <v>2</v>
      </c>
      <c r="H1341" s="24">
        <f>_xlfn.XLOOKUP(C1341&amp;F1341&amp;I1341&amp;J1341,'[1]2025年已发货'!$F:$F&amp;'[1]2025年已发货'!$C:$C&amp;'[1]2025年已发货'!$G:$G&amp;'[1]2025年已发货'!$H:$H,'[1]2025年已发货'!$E:$E,"未发货")</f>
        <v>2</v>
      </c>
      <c r="I1341" s="28" t="str">
        <f>VLOOKUP(B1341,辅助信息!E:I,3,FALSE)</f>
        <v>（华西简阳西城嘉苑）四川省成都市简阳市简城街道高屋村</v>
      </c>
      <c r="J1341" s="28" t="str">
        <f>VLOOKUP(B1341,辅助信息!E:I,4,FALSE)</f>
        <v>张瀚镭</v>
      </c>
      <c r="K1341" s="28">
        <f>VLOOKUP(J1341,辅助信息!H:I,2,FALSE)</f>
        <v>15884666220</v>
      </c>
      <c r="L1341" s="96" t="str">
        <f>VLOOKUP(B1341,辅助信息!E:J,6,FALSE)</f>
        <v>优先威钢发货,我方卸车,新老国标钢厂不加价可直发，因陕钢多次出现磅差，项目拒绝使用</v>
      </c>
      <c r="M1341" s="79">
        <v>45782</v>
      </c>
      <c r="O1341" s="49">
        <f ca="1" t="shared" si="61"/>
        <v>0</v>
      </c>
      <c r="P1341" s="49">
        <f ca="1" t="shared" si="62"/>
        <v>168</v>
      </c>
      <c r="Q1341" s="50" t="str">
        <f>VLOOKUP(B1341,辅助信息!E:M,9,FALSE)</f>
        <v>ZTWM-CDGS-XS-2024-0030-华西集采-简州大道</v>
      </c>
      <c r="R1341" s="105" t="str">
        <f>_xlfn._xlws.FILTER(辅助信息!D:D,辅助信息!E:E=B1341)</f>
        <v>华西简阳西城嘉苑</v>
      </c>
    </row>
    <row r="1342" hidden="1" spans="2:18">
      <c r="B1342" s="28" t="s">
        <v>81</v>
      </c>
      <c r="C1342" s="58">
        <v>45778</v>
      </c>
      <c r="D1342" s="28" t="str">
        <f>VLOOKUP(B1342,辅助信息!E:K,7,FALSE)</f>
        <v>JWDDCD2025060900080</v>
      </c>
      <c r="E1342" s="28" t="str">
        <f>VLOOKUP(F1342,辅助信息!A:B,2,FALSE)</f>
        <v>螺纹钢</v>
      </c>
      <c r="F1342" s="28" t="s">
        <v>32</v>
      </c>
      <c r="G1342" s="24">
        <v>17</v>
      </c>
      <c r="H1342" s="24">
        <f>_xlfn.XLOOKUP(C1342&amp;F1342&amp;I1342&amp;J1342,'[1]2025年已发货'!$F:$F&amp;'[1]2025年已发货'!$C:$C&amp;'[1]2025年已发货'!$G:$G&amp;'[1]2025年已发货'!$H:$H,'[1]2025年已发货'!$E:$E,"未发货")</f>
        <v>17</v>
      </c>
      <c r="I1342" s="28" t="str">
        <f>VLOOKUP(B1342,辅助信息!E:I,3,FALSE)</f>
        <v>（华西简阳西城嘉苑）四川省成都市简阳市简城街道高屋村</v>
      </c>
      <c r="J1342" s="28" t="str">
        <f>VLOOKUP(B1342,辅助信息!E:I,4,FALSE)</f>
        <v>张瀚镭</v>
      </c>
      <c r="K1342" s="28">
        <f>VLOOKUP(J1342,辅助信息!H:I,2,FALSE)</f>
        <v>15884666220</v>
      </c>
      <c r="L1342" s="96" t="str">
        <f>VLOOKUP(B1342,辅助信息!E:J,6,FALSE)</f>
        <v>优先威钢发货,我方卸车,新老国标钢厂不加价可直发，因陕钢多次出现磅差，项目拒绝使用</v>
      </c>
      <c r="M1342" s="79">
        <v>45782</v>
      </c>
      <c r="O1342" s="49">
        <f ca="1" t="shared" si="61"/>
        <v>0</v>
      </c>
      <c r="P1342" s="49">
        <f ca="1" t="shared" si="62"/>
        <v>168</v>
      </c>
      <c r="Q1342" s="50" t="str">
        <f>VLOOKUP(B1342,辅助信息!E:M,9,FALSE)</f>
        <v>ZTWM-CDGS-XS-2024-0030-华西集采-简州大道</v>
      </c>
      <c r="R1342" s="105" t="str">
        <f>_xlfn._xlws.FILTER(辅助信息!D:D,辅助信息!E:E=B1342)</f>
        <v>华西简阳西城嘉苑</v>
      </c>
    </row>
    <row r="1343" hidden="1" spans="2:18">
      <c r="B1343" s="28" t="s">
        <v>81</v>
      </c>
      <c r="C1343" s="58">
        <v>45778</v>
      </c>
      <c r="D1343" s="28" t="str">
        <f>VLOOKUP(B1343,辅助信息!E:K,7,FALSE)</f>
        <v>JWDDCD2025060900080</v>
      </c>
      <c r="E1343" s="28" t="str">
        <f>VLOOKUP(F1343,辅助信息!A:B,2,FALSE)</f>
        <v>螺纹钢</v>
      </c>
      <c r="F1343" s="28" t="s">
        <v>30</v>
      </c>
      <c r="G1343" s="24">
        <v>16</v>
      </c>
      <c r="H1343" s="24">
        <f>_xlfn.XLOOKUP(C1343&amp;F1343&amp;I1343&amp;J1343,'[1]2025年已发货'!$F:$F&amp;'[1]2025年已发货'!$C:$C&amp;'[1]2025年已发货'!$G:$G&amp;'[1]2025年已发货'!$H:$H,'[1]2025年已发货'!$E:$E,"未发货")</f>
        <v>16</v>
      </c>
      <c r="I1343" s="28" t="str">
        <f>VLOOKUP(B1343,辅助信息!E:I,3,FALSE)</f>
        <v>（华西简阳西城嘉苑）四川省成都市简阳市简城街道高屋村</v>
      </c>
      <c r="J1343" s="28" t="str">
        <f>VLOOKUP(B1343,辅助信息!E:I,4,FALSE)</f>
        <v>张瀚镭</v>
      </c>
      <c r="K1343" s="28">
        <f>VLOOKUP(J1343,辅助信息!H:I,2,FALSE)</f>
        <v>15884666220</v>
      </c>
      <c r="L1343" s="96" t="str">
        <f>VLOOKUP(B1343,辅助信息!E:J,6,FALSE)</f>
        <v>优先威钢发货,我方卸车,新老国标钢厂不加价可直发，因陕钢多次出现磅差，项目拒绝使用</v>
      </c>
      <c r="M1343" s="79">
        <v>45782</v>
      </c>
      <c r="O1343" s="49">
        <f ca="1" t="shared" si="61"/>
        <v>0</v>
      </c>
      <c r="P1343" s="49">
        <f ca="1" t="shared" si="62"/>
        <v>168</v>
      </c>
      <c r="Q1343" s="50" t="str">
        <f>VLOOKUP(B1343,辅助信息!E:M,9,FALSE)</f>
        <v>ZTWM-CDGS-XS-2024-0030-华西集采-简州大道</v>
      </c>
      <c r="R1343" s="105" t="str">
        <f>_xlfn._xlws.FILTER(辅助信息!D:D,辅助信息!E:E=B1343)</f>
        <v>华西简阳西城嘉苑</v>
      </c>
    </row>
    <row r="1344" hidden="1" spans="2:18">
      <c r="B1344" s="28" t="s">
        <v>81</v>
      </c>
      <c r="C1344" s="58">
        <v>45778</v>
      </c>
      <c r="D1344" s="28" t="str">
        <f>VLOOKUP(B1344,辅助信息!E:K,7,FALSE)</f>
        <v>JWDDCD2025060900080</v>
      </c>
      <c r="E1344" s="28" t="str">
        <f>VLOOKUP(F1344,辅助信息!A:B,2,FALSE)</f>
        <v>螺纹钢</v>
      </c>
      <c r="F1344" s="28" t="s">
        <v>33</v>
      </c>
      <c r="G1344" s="24">
        <v>13</v>
      </c>
      <c r="H1344" s="24">
        <f>_xlfn.XLOOKUP(C1344&amp;F1344&amp;I1344&amp;J1344,'[1]2025年已发货'!$F:$F&amp;'[1]2025年已发货'!$C:$C&amp;'[1]2025年已发货'!$G:$G&amp;'[1]2025年已发货'!$H:$H,'[1]2025年已发货'!$E:$E,"未发货")</f>
        <v>13</v>
      </c>
      <c r="I1344" s="28" t="str">
        <f>VLOOKUP(B1344,辅助信息!E:I,3,FALSE)</f>
        <v>（华西简阳西城嘉苑）四川省成都市简阳市简城街道高屋村</v>
      </c>
      <c r="J1344" s="28" t="str">
        <f>VLOOKUP(B1344,辅助信息!E:I,4,FALSE)</f>
        <v>张瀚镭</v>
      </c>
      <c r="K1344" s="28">
        <f>VLOOKUP(J1344,辅助信息!H:I,2,FALSE)</f>
        <v>15884666220</v>
      </c>
      <c r="L1344" s="96" t="str">
        <f>VLOOKUP(B1344,辅助信息!E:J,6,FALSE)</f>
        <v>优先威钢发货,我方卸车,新老国标钢厂不加价可直发，因陕钢多次出现磅差，项目拒绝使用</v>
      </c>
      <c r="M1344" s="79">
        <v>45782</v>
      </c>
      <c r="O1344" s="49">
        <f ca="1" t="shared" si="61"/>
        <v>0</v>
      </c>
      <c r="P1344" s="49">
        <f ca="1" t="shared" si="62"/>
        <v>168</v>
      </c>
      <c r="Q1344" s="50" t="str">
        <f>VLOOKUP(B1344,辅助信息!E:M,9,FALSE)</f>
        <v>ZTWM-CDGS-XS-2024-0030-华西集采-简州大道</v>
      </c>
      <c r="R1344" s="105" t="str">
        <f>_xlfn._xlws.FILTER(辅助信息!D:D,辅助信息!E:E=B1344)</f>
        <v>华西简阳西城嘉苑</v>
      </c>
    </row>
    <row r="1345" hidden="1" spans="2:18">
      <c r="B1345" s="28" t="s">
        <v>81</v>
      </c>
      <c r="C1345" s="58">
        <v>45778</v>
      </c>
      <c r="D1345" s="28" t="str">
        <f>VLOOKUP(B1345,辅助信息!E:K,7,FALSE)</f>
        <v>JWDDCD2025060900080</v>
      </c>
      <c r="E1345" s="28" t="str">
        <f>VLOOKUP(F1345,辅助信息!A:B,2,FALSE)</f>
        <v>螺纹钢</v>
      </c>
      <c r="F1345" s="28" t="s">
        <v>28</v>
      </c>
      <c r="G1345" s="24">
        <v>2</v>
      </c>
      <c r="H1345" s="24">
        <f>_xlfn.XLOOKUP(C1345&amp;F1345&amp;I1345&amp;J1345,'[1]2025年已发货'!$F:$F&amp;'[1]2025年已发货'!$C:$C&amp;'[1]2025年已发货'!$G:$G&amp;'[1]2025年已发货'!$H:$H,'[1]2025年已发货'!$E:$E,"未发货")</f>
        <v>2</v>
      </c>
      <c r="I1345" s="28" t="str">
        <f>VLOOKUP(B1345,辅助信息!E:I,3,FALSE)</f>
        <v>（华西简阳西城嘉苑）四川省成都市简阳市简城街道高屋村</v>
      </c>
      <c r="J1345" s="28" t="str">
        <f>VLOOKUP(B1345,辅助信息!E:I,4,FALSE)</f>
        <v>张瀚镭</v>
      </c>
      <c r="K1345" s="28">
        <f>VLOOKUP(J1345,辅助信息!H:I,2,FALSE)</f>
        <v>15884666220</v>
      </c>
      <c r="L1345" s="96" t="str">
        <f>VLOOKUP(B1345,辅助信息!E:J,6,FALSE)</f>
        <v>优先威钢发货,我方卸车,新老国标钢厂不加价可直发，因陕钢多次出现磅差，项目拒绝使用</v>
      </c>
      <c r="M1345" s="79">
        <v>45782</v>
      </c>
      <c r="O1345" s="49">
        <f ca="1" t="shared" si="61"/>
        <v>0</v>
      </c>
      <c r="P1345" s="49">
        <f ca="1" t="shared" si="62"/>
        <v>168</v>
      </c>
      <c r="Q1345" s="50" t="str">
        <f>VLOOKUP(B1345,辅助信息!E:M,9,FALSE)</f>
        <v>ZTWM-CDGS-XS-2024-0030-华西集采-简州大道</v>
      </c>
      <c r="R1345" s="105" t="str">
        <f>_xlfn._xlws.FILTER(辅助信息!D:D,辅助信息!E:E=B1345)</f>
        <v>华西简阳西城嘉苑</v>
      </c>
    </row>
    <row r="1346" hidden="1" spans="2:18">
      <c r="B1346" s="28" t="s">
        <v>81</v>
      </c>
      <c r="C1346" s="58">
        <v>45778</v>
      </c>
      <c r="D1346" s="28" t="str">
        <f>VLOOKUP(B1346,辅助信息!E:K,7,FALSE)</f>
        <v>JWDDCD2025060900080</v>
      </c>
      <c r="E1346" s="28" t="str">
        <f>VLOOKUP(F1346,辅助信息!A:B,2,FALSE)</f>
        <v>螺纹钢</v>
      </c>
      <c r="F1346" s="28" t="s">
        <v>18</v>
      </c>
      <c r="G1346" s="24">
        <v>2</v>
      </c>
      <c r="H1346" s="24">
        <f>_xlfn.XLOOKUP(C1346&amp;F1346&amp;I1346&amp;J1346,'[1]2025年已发货'!$F:$F&amp;'[1]2025年已发货'!$C:$C&amp;'[1]2025年已发货'!$G:$G&amp;'[1]2025年已发货'!$H:$H,'[1]2025年已发货'!$E:$E,"未发货")</f>
        <v>2</v>
      </c>
      <c r="I1346" s="28" t="str">
        <f>VLOOKUP(B1346,辅助信息!E:I,3,FALSE)</f>
        <v>（华西简阳西城嘉苑）四川省成都市简阳市简城街道高屋村</v>
      </c>
      <c r="J1346" s="28" t="str">
        <f>VLOOKUP(B1346,辅助信息!E:I,4,FALSE)</f>
        <v>张瀚镭</v>
      </c>
      <c r="K1346" s="28">
        <f>VLOOKUP(J1346,辅助信息!H:I,2,FALSE)</f>
        <v>15884666220</v>
      </c>
      <c r="L1346" s="96" t="str">
        <f>VLOOKUP(B1346,辅助信息!E:J,6,FALSE)</f>
        <v>优先威钢发货,我方卸车,新老国标钢厂不加价可直发，因陕钢多次出现磅差，项目拒绝使用</v>
      </c>
      <c r="M1346" s="79">
        <v>45782</v>
      </c>
      <c r="O1346" s="49">
        <f ca="1" t="shared" si="61"/>
        <v>0</v>
      </c>
      <c r="P1346" s="49">
        <f ca="1" t="shared" si="62"/>
        <v>168</v>
      </c>
      <c r="Q1346" s="50" t="str">
        <f>VLOOKUP(B1346,辅助信息!E:M,9,FALSE)</f>
        <v>ZTWM-CDGS-XS-2024-0030-华西集采-简州大道</v>
      </c>
      <c r="R1346" s="105" t="str">
        <f>_xlfn._xlws.FILTER(辅助信息!D:D,辅助信息!E:E=B1346)</f>
        <v>华西简阳西城嘉苑</v>
      </c>
    </row>
    <row r="1347" hidden="1" spans="2:18">
      <c r="B1347" s="28" t="s">
        <v>44</v>
      </c>
      <c r="C1347" s="58">
        <v>45778</v>
      </c>
      <c r="D1347" s="28" t="str">
        <f>VLOOKUP(B1347,辅助信息!E:K,7,FALSE)</f>
        <v>JWDDCD2025060600053</v>
      </c>
      <c r="E1347" s="28" t="str">
        <f>VLOOKUP(F1347,辅助信息!A:B,2,FALSE)</f>
        <v>盘螺</v>
      </c>
      <c r="F1347" s="28" t="s">
        <v>49</v>
      </c>
      <c r="G1347" s="24">
        <v>2.5</v>
      </c>
      <c r="H1347" s="24">
        <f>_xlfn.XLOOKUP(C1347&amp;F1347&amp;I1347&amp;J1347,'[1]2025年已发货'!$F:$F&amp;'[1]2025年已发货'!$C:$C&amp;'[1]2025年已发货'!$G:$G&amp;'[1]2025年已发货'!$H:$H,'[1]2025年已发货'!$E:$E,"未发货")</f>
        <v>2.5</v>
      </c>
      <c r="I1347" s="28" t="str">
        <f>VLOOKUP(B1347,辅助信息!E:I,3,FALSE)</f>
        <v>（华西酒城南）成都市武侯区火车南站西路8号酒城南项目</v>
      </c>
      <c r="J1347" s="28" t="str">
        <f>VLOOKUP(B1347,辅助信息!E:I,4,FALSE)</f>
        <v>龙耀宇</v>
      </c>
      <c r="K1347" s="28">
        <f>VLOOKUP(J1347,辅助信息!H:I,2,FALSE)</f>
        <v>18384145895</v>
      </c>
      <c r="L1347" s="96" t="str">
        <f>VLOOKUP(B1347,辅助信息!E:J,6,FALSE)</f>
        <v>对方卸车</v>
      </c>
      <c r="M1347" s="79">
        <v>45780</v>
      </c>
      <c r="O1347" s="49">
        <f ca="1" t="shared" si="61"/>
        <v>0</v>
      </c>
      <c r="P1347" s="49">
        <f ca="1" t="shared" si="62"/>
        <v>170</v>
      </c>
      <c r="Q1347" s="50" t="str">
        <f>VLOOKUP(B1347,辅助信息!E:M,9,FALSE)</f>
        <v>ZTWM-CDGS-XS-2024-0189-华西集采-酒城南项目</v>
      </c>
      <c r="R1347" s="105" t="str">
        <f>_xlfn._xlws.FILTER(辅助信息!D:D,辅助信息!E:E=B1347)</f>
        <v>华西酒城南</v>
      </c>
    </row>
    <row r="1348" hidden="1" spans="2:18">
      <c r="B1348" s="28" t="s">
        <v>44</v>
      </c>
      <c r="C1348" s="58">
        <v>45778</v>
      </c>
      <c r="D1348" s="28" t="str">
        <f>VLOOKUP(B1348,辅助信息!E:K,7,FALSE)</f>
        <v>JWDDCD2025060600053</v>
      </c>
      <c r="E1348" s="28" t="str">
        <f>VLOOKUP(F1348,辅助信息!A:B,2,FALSE)</f>
        <v>盘螺</v>
      </c>
      <c r="F1348" s="28" t="s">
        <v>26</v>
      </c>
      <c r="G1348" s="24">
        <v>30</v>
      </c>
      <c r="H1348" s="24">
        <f>_xlfn.XLOOKUP(C1348&amp;F1348&amp;I1348&amp;J1348,'[1]2025年已发货'!$F:$F&amp;'[1]2025年已发货'!$C:$C&amp;'[1]2025年已发货'!$G:$G&amp;'[1]2025年已发货'!$H:$H,'[1]2025年已发货'!$E:$E,"未发货")</f>
        <v>32.5</v>
      </c>
      <c r="I1348" s="28" t="str">
        <f>VLOOKUP(B1348,辅助信息!E:I,3,FALSE)</f>
        <v>（华西酒城南）成都市武侯区火车南站西路8号酒城南项目</v>
      </c>
      <c r="J1348" s="28" t="str">
        <f>VLOOKUP(B1348,辅助信息!E:I,4,FALSE)</f>
        <v>龙耀宇</v>
      </c>
      <c r="K1348" s="28">
        <f>VLOOKUP(J1348,辅助信息!H:I,2,FALSE)</f>
        <v>18384145895</v>
      </c>
      <c r="L1348" s="96" t="str">
        <f>VLOOKUP(B1348,辅助信息!E:J,6,FALSE)</f>
        <v>对方卸车</v>
      </c>
      <c r="M1348" s="79">
        <v>45780</v>
      </c>
      <c r="O1348" s="49">
        <f ca="1" t="shared" si="61"/>
        <v>0</v>
      </c>
      <c r="P1348" s="49">
        <f ca="1" t="shared" si="62"/>
        <v>170</v>
      </c>
      <c r="Q1348" s="50" t="str">
        <f>VLOOKUP(B1348,辅助信息!E:M,9,FALSE)</f>
        <v>ZTWM-CDGS-XS-2024-0189-华西集采-酒城南项目</v>
      </c>
      <c r="R1348" s="105" t="str">
        <f>_xlfn._xlws.FILTER(辅助信息!D:D,辅助信息!E:E=B1348)</f>
        <v>华西酒城南</v>
      </c>
    </row>
    <row r="1349" hidden="1" spans="2:18">
      <c r="B1349" s="28" t="s">
        <v>127</v>
      </c>
      <c r="C1349" s="58">
        <v>45778</v>
      </c>
      <c r="D1349" s="28" t="str">
        <f>VLOOKUP(B1349,辅助信息!E:K,7,FALSE)</f>
        <v>JWDDCD2025051000019</v>
      </c>
      <c r="E1349" s="28" t="str">
        <f>VLOOKUP(F1349,辅助信息!A:B,2,FALSE)</f>
        <v>盘螺</v>
      </c>
      <c r="F1349" s="28" t="s">
        <v>49</v>
      </c>
      <c r="G1349" s="24">
        <v>5</v>
      </c>
      <c r="H1349" s="24" t="str">
        <f>_xlfn.XLOOKUP(C1349&amp;F1349&amp;I1349&amp;J1349,'[1]2025年已发货'!$F:$F&amp;'[1]2025年已发货'!$C:$C&amp;'[1]2025年已发货'!$G:$G&amp;'[1]2025年已发货'!$H:$H,'[1]2025年已发货'!$E:$E,"未发货")</f>
        <v>未发货</v>
      </c>
      <c r="I1349" s="28" t="str">
        <f>VLOOKUP(B1349,辅助信息!E:I,3,FALSE)</f>
        <v>(五冶钢构医学科学产业园建设项目房建三部-管网总坪)四川省南充市顺庆区搬罾街道学府大道二段</v>
      </c>
      <c r="J1349" s="28" t="str">
        <f>VLOOKUP(B1349,辅助信息!E:I,4,FALSE)</f>
        <v>郑林</v>
      </c>
      <c r="K1349" s="28">
        <f>VLOOKUP(J1349,辅助信息!H:I,2,FALSE)</f>
        <v>18349955455</v>
      </c>
      <c r="L1349" s="96" t="str">
        <f>VLOOKUP(B1349,辅助信息!E:J,6,FALSE)</f>
        <v>送货单：送货单位：南充思临新材料科技有限公司,收货单位：五冶集团川北(南充)建设有限公司,项目名称：南充医学科学产业园,送货车型13米,装货前联系收货人核实到场规格</v>
      </c>
      <c r="R1349" s="105"/>
    </row>
    <row r="1350" hidden="1" spans="2:18">
      <c r="B1350" s="28" t="s">
        <v>127</v>
      </c>
      <c r="C1350" s="58">
        <v>45778</v>
      </c>
      <c r="D1350" s="28" t="str">
        <f>VLOOKUP(B1350,辅助信息!E:K,7,FALSE)</f>
        <v>JWDDCD2025051000019</v>
      </c>
      <c r="E1350" s="28" t="str">
        <f>VLOOKUP(F1350,辅助信息!A:B,2,FALSE)</f>
        <v>盘螺</v>
      </c>
      <c r="F1350" s="28" t="s">
        <v>40</v>
      </c>
      <c r="G1350" s="24">
        <v>2.5</v>
      </c>
      <c r="H1350" s="24" t="str">
        <f>_xlfn.XLOOKUP(C1350&amp;F1350&amp;I1350&amp;J1350,'[1]2025年已发货'!$F:$F&amp;'[1]2025年已发货'!$C:$C&amp;'[1]2025年已发货'!$G:$G&amp;'[1]2025年已发货'!$H:$H,'[1]2025年已发货'!$E:$E,"未发货")</f>
        <v>未发货</v>
      </c>
      <c r="I1350" s="28" t="str">
        <f>VLOOKUP(B1350,辅助信息!E:I,3,FALSE)</f>
        <v>(五冶钢构医学科学产业园建设项目房建三部-管网总坪)四川省南充市顺庆区搬罾街道学府大道二段</v>
      </c>
      <c r="J1350" s="28" t="str">
        <f>VLOOKUP(B1350,辅助信息!E:I,4,FALSE)</f>
        <v>郑林</v>
      </c>
      <c r="K1350" s="28">
        <f>VLOOKUP(J1350,辅助信息!H:I,2,FALSE)</f>
        <v>18349955455</v>
      </c>
      <c r="L1350" s="96" t="str">
        <f>VLOOKUP(B1350,辅助信息!E:J,6,FALSE)</f>
        <v>送货单：送货单位：南充思临新材料科技有限公司,收货单位：五冶集团川北(南充)建设有限公司,项目名称：南充医学科学产业园,送货车型13米,装货前联系收货人核实到场规格</v>
      </c>
      <c r="R1350" s="105"/>
    </row>
    <row r="1351" hidden="1" spans="2:18">
      <c r="B1351" s="28" t="s">
        <v>127</v>
      </c>
      <c r="C1351" s="58">
        <v>45778</v>
      </c>
      <c r="D1351" s="28" t="str">
        <f>VLOOKUP(B1351,辅助信息!E:K,7,FALSE)</f>
        <v>JWDDCD2025051000019</v>
      </c>
      <c r="E1351" s="28" t="str">
        <f>VLOOKUP(F1351,辅助信息!A:B,2,FALSE)</f>
        <v>盘螺</v>
      </c>
      <c r="F1351" s="28" t="s">
        <v>26</v>
      </c>
      <c r="G1351" s="24">
        <v>25</v>
      </c>
      <c r="H1351" s="24" t="str">
        <f>_xlfn.XLOOKUP(C1351&amp;F1351&amp;I1351&amp;J1351,'[1]2025年已发货'!$F:$F&amp;'[1]2025年已发货'!$C:$C&amp;'[1]2025年已发货'!$G:$G&amp;'[1]2025年已发货'!$H:$H,'[1]2025年已发货'!$E:$E,"未发货")</f>
        <v>未发货</v>
      </c>
      <c r="I1351" s="28" t="str">
        <f>VLOOKUP(B1351,辅助信息!E:I,3,FALSE)</f>
        <v>(五冶钢构医学科学产业园建设项目房建三部-管网总坪)四川省南充市顺庆区搬罾街道学府大道二段</v>
      </c>
      <c r="J1351" s="28" t="str">
        <f>VLOOKUP(B1351,辅助信息!E:I,4,FALSE)</f>
        <v>郑林</v>
      </c>
      <c r="K1351" s="28">
        <f>VLOOKUP(J1351,辅助信息!H:I,2,FALSE)</f>
        <v>18349955455</v>
      </c>
      <c r="L1351" s="96" t="str">
        <f>VLOOKUP(B1351,辅助信息!E:J,6,FALSE)</f>
        <v>送货单：送货单位：南充思临新材料科技有限公司,收货单位：五冶集团川北(南充)建设有限公司,项目名称：南充医学科学产业园,送货车型13米,装货前联系收货人核实到场规格</v>
      </c>
      <c r="R1351" s="105"/>
    </row>
    <row r="1352" hidden="1" spans="2:18">
      <c r="B1352" s="28" t="s">
        <v>72</v>
      </c>
      <c r="C1352" s="58">
        <v>45778</v>
      </c>
      <c r="D1352" s="28" t="str">
        <f>VLOOKUP(B1352,辅助信息!E:K,7,FALSE)</f>
        <v>JWDDCD2025051000019</v>
      </c>
      <c r="E1352" s="28" t="str">
        <f>VLOOKUP(F1352,辅助信息!A:B,2,FALSE)</f>
        <v>高线</v>
      </c>
      <c r="F1352" s="28" t="s">
        <v>53</v>
      </c>
      <c r="G1352" s="24">
        <v>2.5</v>
      </c>
      <c r="H1352" s="24" t="str">
        <f>_xlfn.XLOOKUP(C1352&amp;F1352&amp;I1352&amp;J1352,'[1]2025年已发货'!$F:$F&amp;'[1]2025年已发货'!$C:$C&amp;'[1]2025年已发货'!$G:$G&amp;'[1]2025年已发货'!$H:$H,'[1]2025年已发货'!$E:$E,"未发货")</f>
        <v>未发货</v>
      </c>
      <c r="I1352" s="28" t="str">
        <f>VLOOKUP(B1352,辅助信息!E:I,3,FALSE)</f>
        <v>(五冶钢构医学科学产业园建设项目房建二部-网羽馆（6-5）)四川省南充市顺庆区搬罾街道学府大道二段</v>
      </c>
      <c r="J1352" s="28" t="str">
        <f>VLOOKUP(B1352,辅助信息!E:I,4,FALSE)</f>
        <v>安南</v>
      </c>
      <c r="K1352" s="28">
        <f>VLOOKUP(J1352,辅助信息!H:I,2,FALSE)</f>
        <v>19950525030</v>
      </c>
      <c r="L1352" s="96" t="str">
        <f>VLOOKUP(B1352,辅助信息!E:J,6,FALSE)</f>
        <v>送货单：送货单位：南充思临新材料科技有限公司,收货单位：五冶集团川北(南充)建设有限公司,项目名称：南充医学科学产业园,送货车型13米,装货前联系收货人核实到场规格</v>
      </c>
      <c r="R1352" s="105"/>
    </row>
    <row r="1353" hidden="1" spans="2:18">
      <c r="B1353" s="28" t="s">
        <v>72</v>
      </c>
      <c r="C1353" s="58">
        <v>45778</v>
      </c>
      <c r="D1353" s="28" t="str">
        <f>VLOOKUP(B1353,辅助信息!E:K,7,FALSE)</f>
        <v>JWDDCD2025051000019</v>
      </c>
      <c r="E1353" s="28" t="str">
        <f>VLOOKUP(F1353,辅助信息!A:B,2,FALSE)</f>
        <v>高线</v>
      </c>
      <c r="F1353" s="28" t="s">
        <v>51</v>
      </c>
      <c r="G1353" s="24">
        <v>2</v>
      </c>
      <c r="H1353" s="24" t="str">
        <f>_xlfn.XLOOKUP(C1353&amp;F1353&amp;I1353&amp;J1353,'[1]2025年已发货'!$F:$F&amp;'[1]2025年已发货'!$C:$C&amp;'[1]2025年已发货'!$G:$G&amp;'[1]2025年已发货'!$H:$H,'[1]2025年已发货'!$E:$E,"未发货")</f>
        <v>未发货</v>
      </c>
      <c r="I1353" s="28" t="str">
        <f>VLOOKUP(B1353,辅助信息!E:I,3,FALSE)</f>
        <v>(五冶钢构医学科学产业园建设项目房建二部-网羽馆（6-5）)四川省南充市顺庆区搬罾街道学府大道二段</v>
      </c>
      <c r="J1353" s="28" t="str">
        <f>VLOOKUP(B1353,辅助信息!E:I,4,FALSE)</f>
        <v>安南</v>
      </c>
      <c r="K1353" s="28">
        <f>VLOOKUP(J1353,辅助信息!H:I,2,FALSE)</f>
        <v>19950525030</v>
      </c>
      <c r="L1353" s="96" t="str">
        <f>VLOOKUP(B1353,辅助信息!E:J,6,FALSE)</f>
        <v>送货单：送货单位：南充思临新材料科技有限公司,收货单位：五冶集团川北(南充)建设有限公司,项目名称：南充医学科学产业园,送货车型13米,装货前联系收货人核实到场规格</v>
      </c>
      <c r="R1353" s="105"/>
    </row>
    <row r="1354" hidden="1" spans="2:18">
      <c r="B1354" s="28" t="s">
        <v>72</v>
      </c>
      <c r="C1354" s="58">
        <v>45778</v>
      </c>
      <c r="D1354" s="28" t="str">
        <f>VLOOKUP(B1354,辅助信息!E:K,7,FALSE)</f>
        <v>JWDDCD2025051000019</v>
      </c>
      <c r="E1354" s="28" t="str">
        <f>VLOOKUP(F1354,辅助信息!A:B,2,FALSE)</f>
        <v>螺纹钢</v>
      </c>
      <c r="F1354" s="28" t="s">
        <v>27</v>
      </c>
      <c r="G1354" s="24">
        <v>33</v>
      </c>
      <c r="H1354" s="24" t="str">
        <f>_xlfn.XLOOKUP(C1354&amp;F1354&amp;I1354&amp;J1354,'[1]2025年已发货'!$F:$F&amp;'[1]2025年已发货'!$C:$C&amp;'[1]2025年已发货'!$G:$G&amp;'[1]2025年已发货'!$H:$H,'[1]2025年已发货'!$E:$E,"未发货")</f>
        <v>未发货</v>
      </c>
      <c r="I1354" s="28" t="str">
        <f>VLOOKUP(B1354,辅助信息!E:I,3,FALSE)</f>
        <v>(五冶钢构医学科学产业园建设项目房建二部-网羽馆（6-5）)四川省南充市顺庆区搬罾街道学府大道二段</v>
      </c>
      <c r="J1354" s="28" t="str">
        <f>VLOOKUP(B1354,辅助信息!E:I,4,FALSE)</f>
        <v>安南</v>
      </c>
      <c r="K1354" s="28">
        <f>VLOOKUP(J1354,辅助信息!H:I,2,FALSE)</f>
        <v>19950525030</v>
      </c>
      <c r="L1354" s="96" t="str">
        <f>VLOOKUP(B1354,辅助信息!E:J,6,FALSE)</f>
        <v>送货单：送货单位：南充思临新材料科技有限公司,收货单位：五冶集团川北(南充)建设有限公司,项目名称：南充医学科学产业园,送货车型13米,装货前联系收货人核实到场规格</v>
      </c>
      <c r="R1354" s="105"/>
    </row>
    <row r="1355" hidden="1" spans="2:18">
      <c r="B1355" s="28" t="s">
        <v>31</v>
      </c>
      <c r="C1355" s="58">
        <v>45782</v>
      </c>
      <c r="D1355" s="28" t="str">
        <f>VLOOKUP(B1355,辅助信息!E:K,7,FALSE)</f>
        <v>JWDDCD2024121000136</v>
      </c>
      <c r="E1355" s="28" t="str">
        <f>VLOOKUP(F1355,辅助信息!A:B,2,FALSE)</f>
        <v>高线</v>
      </c>
      <c r="F1355" s="28" t="s">
        <v>51</v>
      </c>
      <c r="G1355" s="24">
        <v>2.5</v>
      </c>
      <c r="H1355" s="24" t="str">
        <f>_xlfn.XLOOKUP(C1355&amp;F1355&amp;I1355&amp;J1355,'[1]2025年已发货'!$F:$F&amp;'[1]2025年已发货'!$C:$C&amp;'[1]2025年已发货'!$G:$G&amp;'[1]2025年已发货'!$H:$H,'[1]2025年已发货'!$E:$E,"未发货")</f>
        <v>未发货</v>
      </c>
      <c r="I1355" s="28" t="str">
        <f>VLOOKUP(B1355,辅助信息!E:I,3,FALSE)</f>
        <v>（四川商建-射洪城乡一体化项目）遂宁市射洪市忠新幼儿园北侧约220米新溪小区</v>
      </c>
      <c r="J1355" s="28" t="str">
        <f>VLOOKUP(B1355,辅助信息!E:I,4,FALSE)</f>
        <v>柏子刚</v>
      </c>
      <c r="K1355" s="28">
        <f>VLOOKUP(J1355,辅助信息!H:I,2,FALSE)</f>
        <v>15692885305</v>
      </c>
      <c r="L1355" s="96" t="str">
        <f>VLOOKUP(B1355,辅助信息!E:J,6,FALSE)</f>
        <v>提前联系到场规格及数量</v>
      </c>
      <c r="M1355" s="79">
        <v>45779</v>
      </c>
      <c r="O1355" s="49">
        <f ca="1" t="shared" ref="O1355:O1366" si="63">IF(OR(M1355="",N1355&lt;&gt;""),"",MAX(M1355-TODAY(),0))</f>
        <v>0</v>
      </c>
      <c r="P1355" s="49">
        <f ca="1" t="shared" ref="P1355:P1366" si="64">IF(M1355="","",IF(N1355&lt;&gt;"",MAX(N1355-M1355,0),IF(TODAY()&gt;M1355,TODAY()-M1355,0)))</f>
        <v>171</v>
      </c>
      <c r="Q1355" s="50" t="str">
        <f>VLOOKUP(B1355,辅助信息!E:M,9,FALSE)</f>
        <v>ZTWM-CDGS-XS-2024-0179-四川商投-射洪城乡一体化建设项目</v>
      </c>
      <c r="R1355" s="105" t="str">
        <f>_xlfn._xlws.FILTER(辅助信息!D:D,辅助信息!E:E=B1355)</f>
        <v>四川商建
射洪城乡一体化项目</v>
      </c>
    </row>
    <row r="1356" hidden="1" spans="2:18">
      <c r="B1356" s="28" t="s">
        <v>31</v>
      </c>
      <c r="C1356" s="58">
        <v>45782</v>
      </c>
      <c r="D1356" s="28" t="str">
        <f>VLOOKUP(B1356,辅助信息!E:K,7,FALSE)</f>
        <v>JWDDCD2024121000136</v>
      </c>
      <c r="E1356" s="28" t="str">
        <f>VLOOKUP(F1356,辅助信息!A:B,2,FALSE)</f>
        <v>盘螺</v>
      </c>
      <c r="F1356" s="28" t="s">
        <v>41</v>
      </c>
      <c r="G1356" s="24">
        <v>32.5</v>
      </c>
      <c r="H1356" s="24" t="str">
        <f>_xlfn.XLOOKUP(C1356&amp;F1356&amp;I1356&amp;J1356,'[1]2025年已发货'!$F:$F&amp;'[1]2025年已发货'!$C:$C&amp;'[1]2025年已发货'!$G:$G&amp;'[1]2025年已发货'!$H:$H,'[1]2025年已发货'!$E:$E,"未发货")</f>
        <v>未发货</v>
      </c>
      <c r="I1356" s="28" t="str">
        <f>VLOOKUP(B1356,辅助信息!E:I,3,FALSE)</f>
        <v>（四川商建-射洪城乡一体化项目）遂宁市射洪市忠新幼儿园北侧约220米新溪小区</v>
      </c>
      <c r="J1356" s="28" t="str">
        <f>VLOOKUP(B1356,辅助信息!E:I,4,FALSE)</f>
        <v>柏子刚</v>
      </c>
      <c r="K1356" s="28">
        <f>VLOOKUP(J1356,辅助信息!H:I,2,FALSE)</f>
        <v>15692885305</v>
      </c>
      <c r="L1356" s="96" t="str">
        <f>VLOOKUP(B1356,辅助信息!E:J,6,FALSE)</f>
        <v>提前联系到场规格及数量</v>
      </c>
      <c r="M1356" s="79">
        <v>45779</v>
      </c>
      <c r="O1356" s="49">
        <f ca="1" t="shared" si="63"/>
        <v>0</v>
      </c>
      <c r="P1356" s="49">
        <f ca="1" t="shared" si="64"/>
        <v>171</v>
      </c>
      <c r="Q1356" s="50" t="str">
        <f>VLOOKUP(B1356,辅助信息!E:M,9,FALSE)</f>
        <v>ZTWM-CDGS-XS-2024-0179-四川商投-射洪城乡一体化建设项目</v>
      </c>
      <c r="R1356" s="105" t="str">
        <f>_xlfn._xlws.FILTER(辅助信息!D:D,辅助信息!E:E=B1356)</f>
        <v>四川商建
射洪城乡一体化项目</v>
      </c>
    </row>
    <row r="1357" hidden="1" spans="2:18">
      <c r="B1357" s="28" t="s">
        <v>147</v>
      </c>
      <c r="C1357" s="58">
        <v>45782</v>
      </c>
      <c r="D1357" s="28" t="str">
        <f>VLOOKUP(B1357,辅助信息!E:K,7,FALSE)</f>
        <v>JWDDCD2025052800131</v>
      </c>
      <c r="E1357" s="28" t="str">
        <f>VLOOKUP(F1357,辅助信息!A:B,2,FALSE)</f>
        <v>高线</v>
      </c>
      <c r="F1357" s="28" t="s">
        <v>57</v>
      </c>
      <c r="G1357" s="24">
        <f>2.5*3</f>
        <v>7.5</v>
      </c>
      <c r="H1357" s="24" t="str">
        <f>_xlfn.XLOOKUP(C1357&amp;F1357&amp;I1357&amp;J1357,'[1]2025年已发货'!$F:$F&amp;'[1]2025年已发货'!$C:$C&amp;'[1]2025年已发货'!$G:$G&amp;'[1]2025年已发货'!$H:$H,'[1]2025年已发货'!$E:$E,"未发货")</f>
        <v>未发货</v>
      </c>
      <c r="I1357" s="28" t="str">
        <f>VLOOKUP(B1357,辅助信息!E:I,3,FALSE)</f>
        <v>（商投建工达州中医药科技园-4工区-11号楼）达州市通川区达州中医药职业学院犀牛大道北段</v>
      </c>
      <c r="J1357" s="28" t="str">
        <f>VLOOKUP(B1357,辅助信息!E:I,4,FALSE)</f>
        <v>张扬</v>
      </c>
      <c r="K1357" s="28">
        <f>VLOOKUP(J1357,辅助信息!H:I,2,FALSE)</f>
        <v>18381904567</v>
      </c>
      <c r="L1357" s="96" t="str">
        <f>VLOOKUP(B1357,辅助信息!E:J,6,FALSE)</f>
        <v>控制炉批号！多了现场不收！,优先安排达钢,提前联系到场规格及数量</v>
      </c>
      <c r="M1357" s="79">
        <v>45777</v>
      </c>
      <c r="O1357" s="49">
        <f ca="1" t="shared" si="63"/>
        <v>0</v>
      </c>
      <c r="P1357" s="49">
        <f ca="1" t="shared" si="64"/>
        <v>173</v>
      </c>
      <c r="Q1357" s="50" t="str">
        <f>VLOOKUP(B1357,辅助信息!E:M,9,FALSE)</f>
        <v>ZTWM-CDGS-XS-2024-0134-商投建工达州中医药科技成果示范园项目</v>
      </c>
      <c r="R1357" s="105" t="str">
        <f>_xlfn._xlws.FILTER(辅助信息!D:D,辅助信息!E:E=B1357)</f>
        <v>商投建工达州中医药科技园</v>
      </c>
    </row>
    <row r="1358" hidden="1" spans="2:18">
      <c r="B1358" s="28" t="s">
        <v>147</v>
      </c>
      <c r="C1358" s="58">
        <v>45782</v>
      </c>
      <c r="D1358" s="28" t="str">
        <f>VLOOKUP(B1358,辅助信息!E:K,7,FALSE)</f>
        <v>JWDDCD2025052800131</v>
      </c>
      <c r="E1358" s="28" t="str">
        <f>VLOOKUP(F1358,辅助信息!A:B,2,FALSE)</f>
        <v>盘螺</v>
      </c>
      <c r="F1358" s="28" t="s">
        <v>41</v>
      </c>
      <c r="G1358" s="24">
        <f>15*2.5</f>
        <v>37.5</v>
      </c>
      <c r="H1358" s="24" t="str">
        <f>_xlfn.XLOOKUP(C1358&amp;F1358&amp;I1358&amp;J1358,'[1]2025年已发货'!$F:$F&amp;'[1]2025年已发货'!$C:$C&amp;'[1]2025年已发货'!$G:$G&amp;'[1]2025年已发货'!$H:$H,'[1]2025年已发货'!$E:$E,"未发货")</f>
        <v>未发货</v>
      </c>
      <c r="I1358" s="28" t="str">
        <f>VLOOKUP(B1358,辅助信息!E:I,3,FALSE)</f>
        <v>（商投建工达州中医药科技园-4工区-11号楼）达州市通川区达州中医药职业学院犀牛大道北段</v>
      </c>
      <c r="J1358" s="28" t="str">
        <f>VLOOKUP(B1358,辅助信息!E:I,4,FALSE)</f>
        <v>张扬</v>
      </c>
      <c r="K1358" s="28">
        <f>VLOOKUP(J1358,辅助信息!H:I,2,FALSE)</f>
        <v>18381904567</v>
      </c>
      <c r="L1358" s="96" t="str">
        <f>VLOOKUP(B1358,辅助信息!E:J,6,FALSE)</f>
        <v>控制炉批号！多了现场不收！,优先安排达钢,提前联系到场规格及数量</v>
      </c>
      <c r="M1358" s="79">
        <v>45777</v>
      </c>
      <c r="O1358" s="49">
        <f ca="1" t="shared" si="63"/>
        <v>0</v>
      </c>
      <c r="P1358" s="49">
        <f ca="1" t="shared" si="64"/>
        <v>173</v>
      </c>
      <c r="Q1358" s="50" t="str">
        <f>VLOOKUP(B1358,辅助信息!E:M,9,FALSE)</f>
        <v>ZTWM-CDGS-XS-2024-0134-商投建工达州中医药科技成果示范园项目</v>
      </c>
      <c r="R1358" s="105" t="str">
        <f>_xlfn._xlws.FILTER(辅助信息!D:D,辅助信息!E:E=B1358)</f>
        <v>商投建工达州中医药科技园</v>
      </c>
    </row>
    <row r="1359" hidden="1" spans="2:18">
      <c r="B1359" s="28" t="s">
        <v>147</v>
      </c>
      <c r="C1359" s="58">
        <v>45782</v>
      </c>
      <c r="D1359" s="28" t="str">
        <f>VLOOKUP(B1359,辅助信息!E:K,7,FALSE)</f>
        <v>JWDDCD2025052800131</v>
      </c>
      <c r="E1359" s="28" t="str">
        <f>VLOOKUP(F1359,辅助信息!A:B,2,FALSE)</f>
        <v>螺纹钢</v>
      </c>
      <c r="F1359" s="28" t="s">
        <v>33</v>
      </c>
      <c r="G1359" s="24">
        <v>30</v>
      </c>
      <c r="H1359" s="24" t="str">
        <f>_xlfn.XLOOKUP(C1359&amp;F1359&amp;I1359&amp;J1359,'[1]2025年已发货'!$F:$F&amp;'[1]2025年已发货'!$C:$C&amp;'[1]2025年已发货'!$G:$G&amp;'[1]2025年已发货'!$H:$H,'[1]2025年已发货'!$E:$E,"未发货")</f>
        <v>未发货</v>
      </c>
      <c r="I1359" s="28" t="str">
        <f>VLOOKUP(B1359,辅助信息!E:I,3,FALSE)</f>
        <v>（商投建工达州中医药科技园-4工区-11号楼）达州市通川区达州中医药职业学院犀牛大道北段</v>
      </c>
      <c r="J1359" s="28" t="str">
        <f>VLOOKUP(B1359,辅助信息!E:I,4,FALSE)</f>
        <v>张扬</v>
      </c>
      <c r="K1359" s="28">
        <f>VLOOKUP(J1359,辅助信息!H:I,2,FALSE)</f>
        <v>18381904567</v>
      </c>
      <c r="L1359" s="96" t="str">
        <f>VLOOKUP(B1359,辅助信息!E:J,6,FALSE)</f>
        <v>控制炉批号！多了现场不收！,优先安排达钢,提前联系到场规格及数量</v>
      </c>
      <c r="M1359" s="79">
        <v>45777</v>
      </c>
      <c r="O1359" s="49">
        <f ca="1" t="shared" si="63"/>
        <v>0</v>
      </c>
      <c r="P1359" s="49">
        <f ca="1" t="shared" si="64"/>
        <v>173</v>
      </c>
      <c r="Q1359" s="50" t="str">
        <f>VLOOKUP(B1359,辅助信息!E:M,9,FALSE)</f>
        <v>ZTWM-CDGS-XS-2024-0134-商投建工达州中医药科技成果示范园项目</v>
      </c>
      <c r="R1359" s="105" t="str">
        <f>_xlfn._xlws.FILTER(辅助信息!D:D,辅助信息!E:E=B1359)</f>
        <v>商投建工达州中医药科技园</v>
      </c>
    </row>
    <row r="1360" hidden="1" spans="2:18">
      <c r="B1360" s="28" t="s">
        <v>147</v>
      </c>
      <c r="C1360" s="58">
        <v>45782</v>
      </c>
      <c r="D1360" s="28" t="str">
        <f>VLOOKUP(B1360,辅助信息!E:K,7,FALSE)</f>
        <v>JWDDCD2025052800131</v>
      </c>
      <c r="E1360" s="28" t="str">
        <f>VLOOKUP(F1360,辅助信息!A:B,2,FALSE)</f>
        <v>螺纹钢</v>
      </c>
      <c r="F1360" s="28" t="s">
        <v>18</v>
      </c>
      <c r="G1360" s="24">
        <f>6*3</f>
        <v>18</v>
      </c>
      <c r="H1360" s="24" t="str">
        <f>_xlfn.XLOOKUP(C1360&amp;F1360&amp;I1360&amp;J1360,'[1]2025年已发货'!$F:$F&amp;'[1]2025年已发货'!$C:$C&amp;'[1]2025年已发货'!$G:$G&amp;'[1]2025年已发货'!$H:$H,'[1]2025年已发货'!$E:$E,"未发货")</f>
        <v>未发货</v>
      </c>
      <c r="I1360" s="28" t="str">
        <f>VLOOKUP(B1360,辅助信息!E:I,3,FALSE)</f>
        <v>（商投建工达州中医药科技园-4工区-11号楼）达州市通川区达州中医药职业学院犀牛大道北段</v>
      </c>
      <c r="J1360" s="28" t="str">
        <f>VLOOKUP(B1360,辅助信息!E:I,4,FALSE)</f>
        <v>张扬</v>
      </c>
      <c r="K1360" s="28">
        <f>VLOOKUP(J1360,辅助信息!H:I,2,FALSE)</f>
        <v>18381904567</v>
      </c>
      <c r="L1360" s="96" t="str">
        <f>VLOOKUP(B1360,辅助信息!E:J,6,FALSE)</f>
        <v>控制炉批号！多了现场不收！,优先安排达钢,提前联系到场规格及数量</v>
      </c>
      <c r="M1360" s="79">
        <v>45777</v>
      </c>
      <c r="O1360" s="49">
        <f ca="1" t="shared" si="63"/>
        <v>0</v>
      </c>
      <c r="P1360" s="49">
        <f ca="1" t="shared" si="64"/>
        <v>173</v>
      </c>
      <c r="Q1360" s="50" t="str">
        <f>VLOOKUP(B1360,辅助信息!E:M,9,FALSE)</f>
        <v>ZTWM-CDGS-XS-2024-0134-商投建工达州中医药科技成果示范园项目</v>
      </c>
      <c r="R1360" s="105" t="str">
        <f>_xlfn._xlws.FILTER(辅助信息!D:D,辅助信息!E:E=B1360)</f>
        <v>商投建工达州中医药科技园</v>
      </c>
    </row>
    <row r="1361" hidden="1" spans="2:18">
      <c r="B1361" s="28" t="s">
        <v>127</v>
      </c>
      <c r="C1361" s="58">
        <v>45779</v>
      </c>
      <c r="D1361" s="28" t="str">
        <f>VLOOKUP(B1361,辅助信息!E:K,7,FALSE)</f>
        <v>JWDDCD2025051000019</v>
      </c>
      <c r="E1361" s="28" t="str">
        <f>VLOOKUP(F1361,辅助信息!A:B,2,FALSE)</f>
        <v>盘螺</v>
      </c>
      <c r="F1361" s="28" t="s">
        <v>49</v>
      </c>
      <c r="G1361" s="24">
        <v>12</v>
      </c>
      <c r="H1361" s="24">
        <f>_xlfn.XLOOKUP(C1361&amp;F1361&amp;I1361&amp;J1361,'[1]2025年已发货'!$F:$F&amp;'[1]2025年已发货'!$C:$C&amp;'[1]2025年已发货'!$G:$G&amp;'[1]2025年已发货'!$H:$H,'[1]2025年已发货'!$E:$E,"未发货")</f>
        <v>12</v>
      </c>
      <c r="I1361" s="28" t="str">
        <f>VLOOKUP(B1361,辅助信息!E:I,3,FALSE)</f>
        <v>(五冶钢构医学科学产业园建设项目房建三部-管网总坪)四川省南充市顺庆区搬罾街道学府大道二段</v>
      </c>
      <c r="J1361" s="28" t="str">
        <f>VLOOKUP(B1361,辅助信息!E:I,4,FALSE)</f>
        <v>郑林</v>
      </c>
      <c r="K1361" s="28">
        <f>VLOOKUP(J1361,辅助信息!H:I,2,FALSE)</f>
        <v>18349955455</v>
      </c>
      <c r="L1361" s="96" t="str">
        <f>VLOOKUP(B1361,辅助信息!E:J,6,FALSE)</f>
        <v>送货单：送货单位：南充思临新材料科技有限公司,收货单位：五冶集团川北(南充)建设有限公司,项目名称：南充医学科学产业园,送货车型13米,装货前联系收货人核实到场规格</v>
      </c>
      <c r="M1361" s="79">
        <v>45780</v>
      </c>
      <c r="O1361" s="49">
        <f ca="1" t="shared" si="63"/>
        <v>0</v>
      </c>
      <c r="P1361" s="49">
        <f ca="1" t="shared" si="64"/>
        <v>170</v>
      </c>
      <c r="Q1361" s="50" t="str">
        <f>VLOOKUP(B1361,辅助信息!E:M,9,FALSE)</f>
        <v>ZTWM-CDGS-XS-2024-0248-五冶钢构-南充市医学院项目</v>
      </c>
      <c r="R1361" s="105" t="str">
        <f>_xlfn._xlws.FILTER(辅助信息!D:D,辅助信息!E:E=B1361)</f>
        <v>五冶钢构南充医学科学产业园建设项目</v>
      </c>
    </row>
    <row r="1362" hidden="1" spans="2:18">
      <c r="B1362" s="28" t="s">
        <v>127</v>
      </c>
      <c r="C1362" s="58">
        <v>45779</v>
      </c>
      <c r="D1362" s="28" t="str">
        <f>VLOOKUP(B1362,辅助信息!E:K,7,FALSE)</f>
        <v>JWDDCD2025051000019</v>
      </c>
      <c r="E1362" s="28" t="str">
        <f>VLOOKUP(F1362,辅助信息!A:B,2,FALSE)</f>
        <v>盘螺</v>
      </c>
      <c r="F1362" s="28" t="s">
        <v>41</v>
      </c>
      <c r="G1362" s="24">
        <v>10</v>
      </c>
      <c r="H1362" s="24">
        <f>_xlfn.XLOOKUP(C1362&amp;F1362&amp;I1362&amp;J1362,'[1]2025年已发货'!$F:$F&amp;'[1]2025年已发货'!$C:$C&amp;'[1]2025年已发货'!$G:$G&amp;'[1]2025年已发货'!$H:$H,'[1]2025年已发货'!$E:$E,"未发货")</f>
        <v>10</v>
      </c>
      <c r="I1362" s="28" t="str">
        <f>VLOOKUP(B1362,辅助信息!E:I,3,FALSE)</f>
        <v>(五冶钢构医学科学产业园建设项目房建三部-管网总坪)四川省南充市顺庆区搬罾街道学府大道二段</v>
      </c>
      <c r="J1362" s="28" t="str">
        <f>VLOOKUP(B1362,辅助信息!E:I,4,FALSE)</f>
        <v>郑林</v>
      </c>
      <c r="K1362" s="28">
        <f>VLOOKUP(J1362,辅助信息!H:I,2,FALSE)</f>
        <v>18349955455</v>
      </c>
      <c r="L1362" s="96" t="str">
        <f>VLOOKUP(B1362,辅助信息!E:J,6,FALSE)</f>
        <v>送货单：送货单位：南充思临新材料科技有限公司,收货单位：五冶集团川北(南充)建设有限公司,项目名称：南充医学科学产业园,送货车型13米,装货前联系收货人核实到场规格</v>
      </c>
      <c r="M1362" s="79">
        <v>45780</v>
      </c>
      <c r="O1362" s="49">
        <f ca="1" t="shared" si="63"/>
        <v>0</v>
      </c>
      <c r="P1362" s="49">
        <f ca="1" t="shared" si="64"/>
        <v>170</v>
      </c>
      <c r="Q1362" s="50" t="str">
        <f>VLOOKUP(B1362,辅助信息!E:M,9,FALSE)</f>
        <v>ZTWM-CDGS-XS-2024-0248-五冶钢构-南充市医学院项目</v>
      </c>
      <c r="R1362" s="105" t="str">
        <f>_xlfn._xlws.FILTER(辅助信息!D:D,辅助信息!E:E=B1362)</f>
        <v>五冶钢构南充医学科学产业园建设项目</v>
      </c>
    </row>
    <row r="1363" hidden="1" spans="2:18">
      <c r="B1363" s="28" t="s">
        <v>127</v>
      </c>
      <c r="C1363" s="58">
        <v>45779</v>
      </c>
      <c r="D1363" s="28" t="str">
        <f>VLOOKUP(B1363,辅助信息!E:K,7,FALSE)</f>
        <v>JWDDCD2025051000019</v>
      </c>
      <c r="E1363" s="28" t="str">
        <f>VLOOKUP(F1363,辅助信息!A:B,2,FALSE)</f>
        <v>螺纹钢</v>
      </c>
      <c r="F1363" s="28" t="s">
        <v>27</v>
      </c>
      <c r="G1363" s="24">
        <v>13</v>
      </c>
      <c r="H1363" s="24">
        <f>_xlfn.XLOOKUP(C1363&amp;F1363&amp;I1363&amp;J1363,'[1]2025年已发货'!$F:$F&amp;'[1]2025年已发货'!$C:$C&amp;'[1]2025年已发货'!$G:$G&amp;'[1]2025年已发货'!$H:$H,'[1]2025年已发货'!$E:$E,"未发货")</f>
        <v>13</v>
      </c>
      <c r="I1363" s="28" t="str">
        <f>VLOOKUP(B1363,辅助信息!E:I,3,FALSE)</f>
        <v>(五冶钢构医学科学产业园建设项目房建三部-管网总坪)四川省南充市顺庆区搬罾街道学府大道二段</v>
      </c>
      <c r="J1363" s="28" t="str">
        <f>VLOOKUP(B1363,辅助信息!E:I,4,FALSE)</f>
        <v>郑林</v>
      </c>
      <c r="K1363" s="28">
        <f>VLOOKUP(J1363,辅助信息!H:I,2,FALSE)</f>
        <v>18349955455</v>
      </c>
      <c r="L1363" s="96" t="str">
        <f>VLOOKUP(B1363,辅助信息!E:J,6,FALSE)</f>
        <v>送货单：送货单位：南充思临新材料科技有限公司,收货单位：五冶集团川北(南充)建设有限公司,项目名称：南充医学科学产业园,送货车型13米,装货前联系收货人核实到场规格</v>
      </c>
      <c r="M1363" s="79">
        <v>45780</v>
      </c>
      <c r="O1363" s="49">
        <f ca="1" t="shared" si="63"/>
        <v>0</v>
      </c>
      <c r="P1363" s="49">
        <f ca="1" t="shared" si="64"/>
        <v>170</v>
      </c>
      <c r="Q1363" s="50" t="str">
        <f>VLOOKUP(B1363,辅助信息!E:M,9,FALSE)</f>
        <v>ZTWM-CDGS-XS-2024-0248-五冶钢构-南充市医学院项目</v>
      </c>
      <c r="R1363" s="105" t="str">
        <f>_xlfn._xlws.FILTER(辅助信息!D:D,辅助信息!E:E=B1363)</f>
        <v>五冶钢构南充医学科学产业园建设项目</v>
      </c>
    </row>
    <row r="1364" hidden="1" spans="2:18">
      <c r="B1364" s="28" t="s">
        <v>72</v>
      </c>
      <c r="C1364" s="58">
        <v>45782</v>
      </c>
      <c r="D1364" s="28" t="str">
        <f>VLOOKUP(B1364,辅助信息!E:K,7,FALSE)</f>
        <v>JWDDCD2025051000019</v>
      </c>
      <c r="E1364" s="28" t="str">
        <f>VLOOKUP(F1364,辅助信息!A:B,2,FALSE)</f>
        <v>盘螺</v>
      </c>
      <c r="F1364" s="28" t="s">
        <v>49</v>
      </c>
      <c r="G1364" s="24">
        <v>5</v>
      </c>
      <c r="H1364" s="24" t="str">
        <f>_xlfn.XLOOKUP(C1364&amp;F1364&amp;I1364&amp;J1364,'[1]2025年已发货'!$F:$F&amp;'[1]2025年已发货'!$C:$C&amp;'[1]2025年已发货'!$G:$G&amp;'[1]2025年已发货'!$H:$H,'[1]2025年已发货'!$E:$E,"未发货")</f>
        <v>未发货</v>
      </c>
      <c r="I1364" s="28" t="str">
        <f>VLOOKUP(B1364,辅助信息!E:I,3,FALSE)</f>
        <v>(五冶钢构医学科学产业园建设项目房建二部-网羽馆（6-5）)四川省南充市顺庆区搬罾街道学府大道二段</v>
      </c>
      <c r="J1364" s="28" t="str">
        <f>VLOOKUP(B1364,辅助信息!E:I,4,FALSE)</f>
        <v>安南</v>
      </c>
      <c r="K1364" s="28">
        <f>VLOOKUP(J1364,辅助信息!H:I,2,FALSE)</f>
        <v>19950525030</v>
      </c>
      <c r="L1364" s="96" t="str">
        <f>VLOOKUP(B1364,辅助信息!E:J,6,FALSE)</f>
        <v>送货单：送货单位：南充思临新材料科技有限公司,收货单位：五冶集团川北(南充)建设有限公司,项目名称：南充医学科学产业园,送货车型13米,装货前联系收货人核实到场规格</v>
      </c>
      <c r="M1364" s="79">
        <v>45780</v>
      </c>
      <c r="O1364" s="49">
        <f ca="1" t="shared" si="63"/>
        <v>0</v>
      </c>
      <c r="P1364" s="49">
        <f ca="1" t="shared" si="64"/>
        <v>170</v>
      </c>
      <c r="Q1364" s="50" t="str">
        <f>VLOOKUP(B1364,辅助信息!E:M,9,FALSE)</f>
        <v>ZTWM-CDGS-XS-2024-0248-五冶钢构-南充市医学院项目</v>
      </c>
      <c r="R1364" s="105" t="str">
        <f>_xlfn._xlws.FILTER(辅助信息!D:D,辅助信息!E:E=B1364)</f>
        <v>五冶钢构南充医学科学产业园建设项目</v>
      </c>
    </row>
    <row r="1365" hidden="1" spans="2:18">
      <c r="B1365" s="28" t="s">
        <v>72</v>
      </c>
      <c r="C1365" s="58">
        <v>45782</v>
      </c>
      <c r="D1365" s="28" t="str">
        <f>VLOOKUP(B1365,辅助信息!E:K,7,FALSE)</f>
        <v>JWDDCD2025051000019</v>
      </c>
      <c r="E1365" s="28" t="str">
        <f>VLOOKUP(F1365,辅助信息!A:B,2,FALSE)</f>
        <v>盘螺</v>
      </c>
      <c r="F1365" s="28" t="s">
        <v>40</v>
      </c>
      <c r="G1365" s="24">
        <v>2.5</v>
      </c>
      <c r="H1365" s="24" t="str">
        <f>_xlfn.XLOOKUP(C1365&amp;F1365&amp;I1365&amp;J1365,'[1]2025年已发货'!$F:$F&amp;'[1]2025年已发货'!$C:$C&amp;'[1]2025年已发货'!$G:$G&amp;'[1]2025年已发货'!$H:$H,'[1]2025年已发货'!$E:$E,"未发货")</f>
        <v>未发货</v>
      </c>
      <c r="I1365" s="28" t="str">
        <f>VLOOKUP(B1365,辅助信息!E:I,3,FALSE)</f>
        <v>(五冶钢构医学科学产业园建设项目房建二部-网羽馆（6-5）)四川省南充市顺庆区搬罾街道学府大道二段</v>
      </c>
      <c r="J1365" s="28" t="str">
        <f>VLOOKUP(B1365,辅助信息!E:I,4,FALSE)</f>
        <v>安南</v>
      </c>
      <c r="K1365" s="28">
        <f>VLOOKUP(J1365,辅助信息!H:I,2,FALSE)</f>
        <v>19950525030</v>
      </c>
      <c r="L1365" s="96" t="str">
        <f>VLOOKUP(B1365,辅助信息!E:J,6,FALSE)</f>
        <v>送货单：送货单位：南充思临新材料科技有限公司,收货单位：五冶集团川北(南充)建设有限公司,项目名称：南充医学科学产业园,送货车型13米,装货前联系收货人核实到场规格</v>
      </c>
      <c r="M1365" s="79">
        <v>45780</v>
      </c>
      <c r="O1365" s="49">
        <f ca="1" t="shared" si="63"/>
        <v>0</v>
      </c>
      <c r="P1365" s="49">
        <f ca="1" t="shared" si="64"/>
        <v>170</v>
      </c>
      <c r="Q1365" s="50" t="str">
        <f>VLOOKUP(B1365,辅助信息!E:M,9,FALSE)</f>
        <v>ZTWM-CDGS-XS-2024-0248-五冶钢构-南充市医学院项目</v>
      </c>
      <c r="R1365" s="105" t="str">
        <f>_xlfn._xlws.FILTER(辅助信息!D:D,辅助信息!E:E=B1365)</f>
        <v>五冶钢构南充医学科学产业园建设项目</v>
      </c>
    </row>
    <row r="1366" hidden="1" spans="2:18">
      <c r="B1366" s="28" t="s">
        <v>72</v>
      </c>
      <c r="C1366" s="58">
        <v>45782</v>
      </c>
      <c r="D1366" s="28" t="str">
        <f>VLOOKUP(B1366,辅助信息!E:K,7,FALSE)</f>
        <v>JWDDCD2025051000019</v>
      </c>
      <c r="E1366" s="28" t="str">
        <f>VLOOKUP(F1366,辅助信息!A:B,2,FALSE)</f>
        <v>螺纹钢</v>
      </c>
      <c r="F1366" s="28" t="s">
        <v>27</v>
      </c>
      <c r="G1366" s="24">
        <v>25</v>
      </c>
      <c r="H1366" s="24" t="str">
        <f>_xlfn.XLOOKUP(C1366&amp;F1366&amp;I1366&amp;J1366,'[1]2025年已发货'!$F:$F&amp;'[1]2025年已发货'!$C:$C&amp;'[1]2025年已发货'!$G:$G&amp;'[1]2025年已发货'!$H:$H,'[1]2025年已发货'!$E:$E,"未发货")</f>
        <v>未发货</v>
      </c>
      <c r="I1366" s="28" t="str">
        <f>VLOOKUP(B1366,辅助信息!E:I,3,FALSE)</f>
        <v>(五冶钢构医学科学产业园建设项目房建二部-网羽馆（6-5）)四川省南充市顺庆区搬罾街道学府大道二段</v>
      </c>
      <c r="J1366" s="28" t="str">
        <f>VLOOKUP(B1366,辅助信息!E:I,4,FALSE)</f>
        <v>安南</v>
      </c>
      <c r="K1366" s="28">
        <f>VLOOKUP(J1366,辅助信息!H:I,2,FALSE)</f>
        <v>19950525030</v>
      </c>
      <c r="L1366" s="96" t="str">
        <f>VLOOKUP(B1366,辅助信息!E:J,6,FALSE)</f>
        <v>送货单：送货单位：南充思临新材料科技有限公司,收货单位：五冶集团川北(南充)建设有限公司,项目名称：南充医学科学产业园,送货车型13米,装货前联系收货人核实到场规格</v>
      </c>
      <c r="M1366" s="79">
        <v>45780</v>
      </c>
      <c r="O1366" s="49">
        <f ca="1" t="shared" si="63"/>
        <v>0</v>
      </c>
      <c r="P1366" s="49">
        <f ca="1" t="shared" si="64"/>
        <v>170</v>
      </c>
      <c r="Q1366" s="50" t="str">
        <f>VLOOKUP(B1366,辅助信息!E:M,9,FALSE)</f>
        <v>ZTWM-CDGS-XS-2024-0248-五冶钢构-南充市医学院项目</v>
      </c>
      <c r="R1366" s="105" t="str">
        <f>_xlfn._xlws.FILTER(辅助信息!D:D,辅助信息!E:E=B1366)</f>
        <v>五冶钢构南充医学科学产业园建设项目</v>
      </c>
    </row>
    <row r="1367" hidden="1" spans="2:18">
      <c r="B1367" s="28" t="s">
        <v>81</v>
      </c>
      <c r="C1367" s="58">
        <v>45780</v>
      </c>
      <c r="D1367" s="28" t="str">
        <f>VLOOKUP(B1367,辅助信息!E:K,7,FALSE)</f>
        <v>JWDDCD2025060900080</v>
      </c>
      <c r="E1367" s="28" t="str">
        <f>VLOOKUP(F1367,辅助信息!A:B,2,FALSE)</f>
        <v>盘螺</v>
      </c>
      <c r="F1367" s="28" t="s">
        <v>49</v>
      </c>
      <c r="G1367" s="24">
        <v>2</v>
      </c>
      <c r="H1367" s="24" t="str">
        <f>_xlfn.XLOOKUP(C1367&amp;F1367&amp;I1367&amp;J1367,'[1]2025年已发货'!$F:$F&amp;'[1]2025年已发货'!$C:$C&amp;'[1]2025年已发货'!$G:$G&amp;'[1]2025年已发货'!$H:$H,'[1]2025年已发货'!$E:$E,"未发货")</f>
        <v>未发货</v>
      </c>
      <c r="I1367" s="28" t="str">
        <f>VLOOKUP(B1367,辅助信息!E:I,3,FALSE)</f>
        <v>（华西简阳西城嘉苑）四川省成都市简阳市简城街道高屋村</v>
      </c>
      <c r="J1367" s="28" t="str">
        <f>VLOOKUP(B1367,辅助信息!E:I,4,FALSE)</f>
        <v>张瀚镭</v>
      </c>
      <c r="K1367" s="28">
        <f>VLOOKUP(J1367,辅助信息!H:I,2,FALSE)</f>
        <v>15884666220</v>
      </c>
      <c r="L1367" s="96" t="str">
        <f>VLOOKUP(B1367,辅助信息!E:J,6,FALSE)</f>
        <v>优先威钢发货,我方卸车,新老国标钢厂不加价可直发，因陕钢多次出现磅差，项目拒绝使用</v>
      </c>
      <c r="M1367" s="79">
        <v>45782</v>
      </c>
      <c r="O1367" s="49">
        <f ca="1" t="shared" ref="O1367:O1378" si="65">IF(OR(M1367="",N1367&lt;&gt;""),"",MAX(M1367-TODAY(),0))</f>
        <v>0</v>
      </c>
      <c r="P1367" s="49">
        <f ca="1" t="shared" ref="P1367:P1378" si="66">IF(M1367="","",IF(N1367&lt;&gt;"",MAX(N1367-M1367,0),IF(TODAY()&gt;M1367,TODAY()-M1367,0)))</f>
        <v>168</v>
      </c>
      <c r="Q1367" s="50" t="str">
        <f>VLOOKUP(B1367,辅助信息!E:M,9,FALSE)</f>
        <v>ZTWM-CDGS-XS-2024-0030-华西集采-简州大道</v>
      </c>
      <c r="R1367" s="105" t="str">
        <f>_xlfn._xlws.FILTER(辅助信息!D:D,辅助信息!E:E=B1367)</f>
        <v>华西简阳西城嘉苑</v>
      </c>
    </row>
    <row r="1368" hidden="1" spans="2:18">
      <c r="B1368" s="28" t="s">
        <v>81</v>
      </c>
      <c r="C1368" s="58">
        <v>45780</v>
      </c>
      <c r="D1368" s="28" t="str">
        <f>VLOOKUP(B1368,辅助信息!E:K,7,FALSE)</f>
        <v>JWDDCD2025060900080</v>
      </c>
      <c r="E1368" s="28" t="str">
        <f>VLOOKUP(F1368,辅助信息!A:B,2,FALSE)</f>
        <v>盘螺</v>
      </c>
      <c r="F1368" s="28" t="s">
        <v>40</v>
      </c>
      <c r="G1368" s="24">
        <v>6</v>
      </c>
      <c r="H1368" s="24" t="str">
        <f>_xlfn.XLOOKUP(C1368&amp;F1368&amp;I1368&amp;J1368,'[1]2025年已发货'!$F:$F&amp;'[1]2025年已发货'!$C:$C&amp;'[1]2025年已发货'!$G:$G&amp;'[1]2025年已发货'!$H:$H,'[1]2025年已发货'!$E:$E,"未发货")</f>
        <v>未发货</v>
      </c>
      <c r="I1368" s="28" t="str">
        <f>VLOOKUP(B1368,辅助信息!E:I,3,FALSE)</f>
        <v>（华西简阳西城嘉苑）四川省成都市简阳市简城街道高屋村</v>
      </c>
      <c r="J1368" s="28" t="str">
        <f>VLOOKUP(B1368,辅助信息!E:I,4,FALSE)</f>
        <v>张瀚镭</v>
      </c>
      <c r="K1368" s="28">
        <f>VLOOKUP(J1368,辅助信息!H:I,2,FALSE)</f>
        <v>15884666220</v>
      </c>
      <c r="L1368" s="96" t="str">
        <f>VLOOKUP(B1368,辅助信息!E:J,6,FALSE)</f>
        <v>优先威钢发货,我方卸车,新老国标钢厂不加价可直发，因陕钢多次出现磅差，项目拒绝使用</v>
      </c>
      <c r="M1368" s="79">
        <v>45782</v>
      </c>
      <c r="O1368" s="49">
        <f ca="1" t="shared" si="65"/>
        <v>0</v>
      </c>
      <c r="P1368" s="49">
        <f ca="1" t="shared" si="66"/>
        <v>168</v>
      </c>
      <c r="Q1368" s="50" t="str">
        <f>VLOOKUP(B1368,辅助信息!E:M,9,FALSE)</f>
        <v>ZTWM-CDGS-XS-2024-0030-华西集采-简州大道</v>
      </c>
      <c r="R1368" s="105" t="str">
        <f>_xlfn._xlws.FILTER(辅助信息!D:D,辅助信息!E:E=B1368)</f>
        <v>华西简阳西城嘉苑</v>
      </c>
    </row>
    <row r="1369" hidden="1" spans="2:18">
      <c r="B1369" s="28" t="s">
        <v>81</v>
      </c>
      <c r="C1369" s="58">
        <v>45780</v>
      </c>
      <c r="D1369" s="28" t="str">
        <f>VLOOKUP(B1369,辅助信息!E:K,7,FALSE)</f>
        <v>JWDDCD2025060900080</v>
      </c>
      <c r="E1369" s="28" t="str">
        <f>VLOOKUP(F1369,辅助信息!A:B,2,FALSE)</f>
        <v>盘螺</v>
      </c>
      <c r="F1369" s="28" t="s">
        <v>41</v>
      </c>
      <c r="G1369" s="24">
        <v>35</v>
      </c>
      <c r="H1369" s="24" t="str">
        <f>_xlfn.XLOOKUP(C1369&amp;F1369&amp;I1369&amp;J1369,'[1]2025年已发货'!$F:$F&amp;'[1]2025年已发货'!$C:$C&amp;'[1]2025年已发货'!$G:$G&amp;'[1]2025年已发货'!$H:$H,'[1]2025年已发货'!$E:$E,"未发货")</f>
        <v>未发货</v>
      </c>
      <c r="I1369" s="28" t="str">
        <f>VLOOKUP(B1369,辅助信息!E:I,3,FALSE)</f>
        <v>（华西简阳西城嘉苑）四川省成都市简阳市简城街道高屋村</v>
      </c>
      <c r="J1369" s="28" t="str">
        <f>VLOOKUP(B1369,辅助信息!E:I,4,FALSE)</f>
        <v>张瀚镭</v>
      </c>
      <c r="K1369" s="28">
        <f>VLOOKUP(J1369,辅助信息!H:I,2,FALSE)</f>
        <v>15884666220</v>
      </c>
      <c r="L1369" s="96" t="str">
        <f>VLOOKUP(B1369,辅助信息!E:J,6,FALSE)</f>
        <v>优先威钢发货,我方卸车,新老国标钢厂不加价可直发，因陕钢多次出现磅差，项目拒绝使用</v>
      </c>
      <c r="M1369" s="79">
        <v>45782</v>
      </c>
      <c r="O1369" s="49">
        <f ca="1" t="shared" si="65"/>
        <v>0</v>
      </c>
      <c r="P1369" s="49">
        <f ca="1" t="shared" si="66"/>
        <v>168</v>
      </c>
      <c r="Q1369" s="50" t="str">
        <f>VLOOKUP(B1369,辅助信息!E:M,9,FALSE)</f>
        <v>ZTWM-CDGS-XS-2024-0030-华西集采-简州大道</v>
      </c>
      <c r="R1369" s="105" t="str">
        <f>_xlfn._xlws.FILTER(辅助信息!D:D,辅助信息!E:E=B1369)</f>
        <v>华西简阳西城嘉苑</v>
      </c>
    </row>
    <row r="1370" hidden="1" spans="2:18">
      <c r="B1370" s="28" t="s">
        <v>81</v>
      </c>
      <c r="C1370" s="58">
        <v>45780</v>
      </c>
      <c r="D1370" s="28" t="str">
        <f>VLOOKUP(B1370,辅助信息!E:K,7,FALSE)</f>
        <v>JWDDCD2025060900080</v>
      </c>
      <c r="E1370" s="28" t="str">
        <f>VLOOKUP(F1370,辅助信息!A:B,2,FALSE)</f>
        <v>螺纹钢</v>
      </c>
      <c r="F1370" s="28" t="s">
        <v>27</v>
      </c>
      <c r="G1370" s="24">
        <v>25</v>
      </c>
      <c r="H1370" s="24">
        <f>_xlfn.XLOOKUP(C1370&amp;F1370&amp;I1370&amp;J1370,'[1]2025年已发货'!$F:$F&amp;'[1]2025年已发货'!$C:$C&amp;'[1]2025年已发货'!$G:$G&amp;'[1]2025年已发货'!$H:$H,'[1]2025年已发货'!$E:$E,"未发货")</f>
        <v>21</v>
      </c>
      <c r="I1370" s="28" t="str">
        <f>VLOOKUP(B1370,辅助信息!E:I,3,FALSE)</f>
        <v>（华西简阳西城嘉苑）四川省成都市简阳市简城街道高屋村</v>
      </c>
      <c r="J1370" s="28" t="str">
        <f>VLOOKUP(B1370,辅助信息!E:I,4,FALSE)</f>
        <v>张瀚镭</v>
      </c>
      <c r="K1370" s="28">
        <f>VLOOKUP(J1370,辅助信息!H:I,2,FALSE)</f>
        <v>15884666220</v>
      </c>
      <c r="L1370" s="96" t="str">
        <f>VLOOKUP(B1370,辅助信息!E:J,6,FALSE)</f>
        <v>优先威钢发货,我方卸车,新老国标钢厂不加价可直发，因陕钢多次出现磅差，项目拒绝使用</v>
      </c>
      <c r="M1370" s="79">
        <v>45782</v>
      </c>
      <c r="O1370" s="49">
        <f ca="1" t="shared" si="65"/>
        <v>0</v>
      </c>
      <c r="P1370" s="49">
        <f ca="1" t="shared" si="66"/>
        <v>168</v>
      </c>
      <c r="Q1370" s="50" t="str">
        <f>VLOOKUP(B1370,辅助信息!E:M,9,FALSE)</f>
        <v>ZTWM-CDGS-XS-2024-0030-华西集采-简州大道</v>
      </c>
      <c r="R1370" s="105" t="str">
        <f>_xlfn._xlws.FILTER(辅助信息!D:D,辅助信息!E:E=B1370)</f>
        <v>华西简阳西城嘉苑</v>
      </c>
    </row>
    <row r="1371" hidden="1" spans="2:18">
      <c r="B1371" s="28" t="s">
        <v>81</v>
      </c>
      <c r="C1371" s="58">
        <v>45780</v>
      </c>
      <c r="D1371" s="28" t="str">
        <f>VLOOKUP(B1371,辅助信息!E:K,7,FALSE)</f>
        <v>JWDDCD2025060900080</v>
      </c>
      <c r="E1371" s="28" t="str">
        <f>VLOOKUP(F1371,辅助信息!A:B,2,FALSE)</f>
        <v>螺纹钢</v>
      </c>
      <c r="F1371" s="28" t="s">
        <v>19</v>
      </c>
      <c r="G1371" s="24">
        <v>8</v>
      </c>
      <c r="H1371" s="24">
        <f>_xlfn.XLOOKUP(C1371&amp;F1371&amp;I1371&amp;J1371,'[1]2025年已发货'!$F:$F&amp;'[1]2025年已发货'!$C:$C&amp;'[1]2025年已发货'!$G:$G&amp;'[1]2025年已发货'!$H:$H,'[1]2025年已发货'!$E:$E,"未发货")</f>
        <v>9</v>
      </c>
      <c r="I1371" s="28" t="str">
        <f>VLOOKUP(B1371,辅助信息!E:I,3,FALSE)</f>
        <v>（华西简阳西城嘉苑）四川省成都市简阳市简城街道高屋村</v>
      </c>
      <c r="J1371" s="28" t="str">
        <f>VLOOKUP(B1371,辅助信息!E:I,4,FALSE)</f>
        <v>张瀚镭</v>
      </c>
      <c r="K1371" s="28">
        <f>VLOOKUP(J1371,辅助信息!H:I,2,FALSE)</f>
        <v>15884666220</v>
      </c>
      <c r="L1371" s="96" t="str">
        <f>VLOOKUP(B1371,辅助信息!E:J,6,FALSE)</f>
        <v>优先威钢发货,我方卸车,新老国标钢厂不加价可直发，因陕钢多次出现磅差，项目拒绝使用</v>
      </c>
      <c r="M1371" s="79">
        <v>45782</v>
      </c>
      <c r="O1371" s="49">
        <f ca="1" t="shared" si="65"/>
        <v>0</v>
      </c>
      <c r="P1371" s="49">
        <f ca="1" t="shared" si="66"/>
        <v>168</v>
      </c>
      <c r="Q1371" s="50" t="str">
        <f>VLOOKUP(B1371,辅助信息!E:M,9,FALSE)</f>
        <v>ZTWM-CDGS-XS-2024-0030-华西集采-简州大道</v>
      </c>
      <c r="R1371" s="105" t="str">
        <f>_xlfn._xlws.FILTER(辅助信息!D:D,辅助信息!E:E=B1371)</f>
        <v>华西简阳西城嘉苑</v>
      </c>
    </row>
    <row r="1372" hidden="1" spans="2:18">
      <c r="B1372" s="28" t="s">
        <v>81</v>
      </c>
      <c r="C1372" s="58">
        <v>45780</v>
      </c>
      <c r="D1372" s="28" t="str">
        <f>VLOOKUP(B1372,辅助信息!E:K,7,FALSE)</f>
        <v>JWDDCD2025060900080</v>
      </c>
      <c r="E1372" s="28" t="str">
        <f>VLOOKUP(F1372,辅助信息!A:B,2,FALSE)</f>
        <v>螺纹钢</v>
      </c>
      <c r="F1372" s="28" t="s">
        <v>32</v>
      </c>
      <c r="G1372" s="24">
        <v>78</v>
      </c>
      <c r="H1372" s="24">
        <f>_xlfn.XLOOKUP(C1372&amp;F1372&amp;I1372&amp;J1372,'[1]2025年已发货'!$F:$F&amp;'[1]2025年已发货'!$C:$C&amp;'[1]2025年已发货'!$G:$G&amp;'[1]2025年已发货'!$H:$H,'[1]2025年已发货'!$E:$E,"未发货")</f>
        <v>63</v>
      </c>
      <c r="I1372" s="28" t="str">
        <f>VLOOKUP(B1372,辅助信息!E:I,3,FALSE)</f>
        <v>（华西简阳西城嘉苑）四川省成都市简阳市简城街道高屋村</v>
      </c>
      <c r="J1372" s="28" t="str">
        <f>VLOOKUP(B1372,辅助信息!E:I,4,FALSE)</f>
        <v>张瀚镭</v>
      </c>
      <c r="K1372" s="28">
        <f>VLOOKUP(J1372,辅助信息!H:I,2,FALSE)</f>
        <v>15884666220</v>
      </c>
      <c r="L1372" s="96" t="str">
        <f>VLOOKUP(B1372,辅助信息!E:J,6,FALSE)</f>
        <v>优先威钢发货,我方卸车,新老国标钢厂不加价可直发，因陕钢多次出现磅差，项目拒绝使用</v>
      </c>
      <c r="M1372" s="79">
        <v>45782</v>
      </c>
      <c r="O1372" s="49">
        <f ca="1" t="shared" si="65"/>
        <v>0</v>
      </c>
      <c r="P1372" s="49">
        <f ca="1" t="shared" si="66"/>
        <v>168</v>
      </c>
      <c r="Q1372" s="50" t="str">
        <f>VLOOKUP(B1372,辅助信息!E:M,9,FALSE)</f>
        <v>ZTWM-CDGS-XS-2024-0030-华西集采-简州大道</v>
      </c>
      <c r="R1372" s="105" t="str">
        <f>_xlfn._xlws.FILTER(辅助信息!D:D,辅助信息!E:E=B1372)</f>
        <v>华西简阳西城嘉苑</v>
      </c>
    </row>
    <row r="1373" hidden="1" spans="2:18">
      <c r="B1373" s="28" t="s">
        <v>81</v>
      </c>
      <c r="C1373" s="58">
        <v>45780</v>
      </c>
      <c r="D1373" s="28" t="str">
        <f>VLOOKUP(B1373,辅助信息!E:K,7,FALSE)</f>
        <v>JWDDCD2025060900080</v>
      </c>
      <c r="E1373" s="28" t="str">
        <f>VLOOKUP(F1373,辅助信息!A:B,2,FALSE)</f>
        <v>螺纹钢</v>
      </c>
      <c r="F1373" s="28" t="s">
        <v>30</v>
      </c>
      <c r="G1373" s="24">
        <v>2</v>
      </c>
      <c r="H1373" s="24" t="str">
        <f>_xlfn.XLOOKUP(C1373&amp;F1373&amp;I1373&amp;J1373,'[1]2025年已发货'!$F:$F&amp;'[1]2025年已发货'!$C:$C&amp;'[1]2025年已发货'!$G:$G&amp;'[1]2025年已发货'!$H:$H,'[1]2025年已发货'!$E:$E,"未发货")</f>
        <v>未发货</v>
      </c>
      <c r="I1373" s="28" t="str">
        <f>VLOOKUP(B1373,辅助信息!E:I,3,FALSE)</f>
        <v>（华西简阳西城嘉苑）四川省成都市简阳市简城街道高屋村</v>
      </c>
      <c r="J1373" s="28" t="str">
        <f>VLOOKUP(B1373,辅助信息!E:I,4,FALSE)</f>
        <v>张瀚镭</v>
      </c>
      <c r="K1373" s="28">
        <f>VLOOKUP(J1373,辅助信息!H:I,2,FALSE)</f>
        <v>15884666220</v>
      </c>
      <c r="L1373" s="96" t="str">
        <f>VLOOKUP(B1373,辅助信息!E:J,6,FALSE)</f>
        <v>优先威钢发货,我方卸车,新老国标钢厂不加价可直发，因陕钢多次出现磅差，项目拒绝使用</v>
      </c>
      <c r="M1373" s="79">
        <v>45782</v>
      </c>
      <c r="O1373" s="49">
        <f ca="1" t="shared" si="65"/>
        <v>0</v>
      </c>
      <c r="P1373" s="49">
        <f ca="1" t="shared" si="66"/>
        <v>168</v>
      </c>
      <c r="Q1373" s="50" t="str">
        <f>VLOOKUP(B1373,辅助信息!E:M,9,FALSE)</f>
        <v>ZTWM-CDGS-XS-2024-0030-华西集采-简州大道</v>
      </c>
      <c r="R1373" s="105" t="str">
        <f>_xlfn._xlws.FILTER(辅助信息!D:D,辅助信息!E:E=B1373)</f>
        <v>华西简阳西城嘉苑</v>
      </c>
    </row>
    <row r="1374" hidden="1" spans="2:18">
      <c r="B1374" s="28" t="s">
        <v>81</v>
      </c>
      <c r="C1374" s="58">
        <v>45780</v>
      </c>
      <c r="D1374" s="28" t="str">
        <f>VLOOKUP(B1374,辅助信息!E:K,7,FALSE)</f>
        <v>JWDDCD2025060900080</v>
      </c>
      <c r="E1374" s="28" t="str">
        <f>VLOOKUP(F1374,辅助信息!A:B,2,FALSE)</f>
        <v>螺纹钢</v>
      </c>
      <c r="F1374" s="28" t="s">
        <v>33</v>
      </c>
      <c r="G1374" s="24">
        <v>10</v>
      </c>
      <c r="H1374" s="24">
        <f>_xlfn.XLOOKUP(C1374&amp;F1374&amp;I1374&amp;J1374,'[1]2025年已发货'!$F:$F&amp;'[1]2025年已发货'!$C:$C&amp;'[1]2025年已发货'!$G:$G&amp;'[1]2025年已发货'!$H:$H,'[1]2025年已发货'!$E:$E,"未发货")</f>
        <v>9</v>
      </c>
      <c r="I1374" s="28" t="str">
        <f>VLOOKUP(B1374,辅助信息!E:I,3,FALSE)</f>
        <v>（华西简阳西城嘉苑）四川省成都市简阳市简城街道高屋村</v>
      </c>
      <c r="J1374" s="28" t="str">
        <f>VLOOKUP(B1374,辅助信息!E:I,4,FALSE)</f>
        <v>张瀚镭</v>
      </c>
      <c r="K1374" s="28">
        <f>VLOOKUP(J1374,辅助信息!H:I,2,FALSE)</f>
        <v>15884666220</v>
      </c>
      <c r="L1374" s="96" t="str">
        <f>VLOOKUP(B1374,辅助信息!E:J,6,FALSE)</f>
        <v>优先威钢发货,我方卸车,新老国标钢厂不加价可直发，因陕钢多次出现磅差，项目拒绝使用</v>
      </c>
      <c r="M1374" s="79">
        <v>45782</v>
      </c>
      <c r="O1374" s="49">
        <f ca="1" t="shared" si="65"/>
        <v>0</v>
      </c>
      <c r="P1374" s="49">
        <f ca="1" t="shared" si="66"/>
        <v>168</v>
      </c>
      <c r="Q1374" s="50" t="str">
        <f>VLOOKUP(B1374,辅助信息!E:M,9,FALSE)</f>
        <v>ZTWM-CDGS-XS-2024-0030-华西集采-简州大道</v>
      </c>
      <c r="R1374" s="105" t="str">
        <f>_xlfn._xlws.FILTER(辅助信息!D:D,辅助信息!E:E=B1374)</f>
        <v>华西简阳西城嘉苑</v>
      </c>
    </row>
    <row r="1375" hidden="1" spans="2:18">
      <c r="B1375" s="28" t="s">
        <v>81</v>
      </c>
      <c r="C1375" s="58">
        <v>45780</v>
      </c>
      <c r="D1375" s="28" t="str">
        <f>VLOOKUP(B1375,辅助信息!E:K,7,FALSE)</f>
        <v>JWDDCD2025060900080</v>
      </c>
      <c r="E1375" s="28" t="str">
        <f>VLOOKUP(F1375,辅助信息!A:B,2,FALSE)</f>
        <v>螺纹钢</v>
      </c>
      <c r="F1375" s="28" t="s">
        <v>28</v>
      </c>
      <c r="G1375" s="24">
        <v>6</v>
      </c>
      <c r="H1375" s="24">
        <f>_xlfn.XLOOKUP(C1375&amp;F1375&amp;I1375&amp;J1375,'[1]2025年已发货'!$F:$F&amp;'[1]2025年已发货'!$C:$C&amp;'[1]2025年已发货'!$G:$G&amp;'[1]2025年已发货'!$H:$H,'[1]2025年已发货'!$E:$E,"未发货")</f>
        <v>6</v>
      </c>
      <c r="I1375" s="28" t="str">
        <f>VLOOKUP(B1375,辅助信息!E:I,3,FALSE)</f>
        <v>（华西简阳西城嘉苑）四川省成都市简阳市简城街道高屋村</v>
      </c>
      <c r="J1375" s="28" t="str">
        <f>VLOOKUP(B1375,辅助信息!E:I,4,FALSE)</f>
        <v>张瀚镭</v>
      </c>
      <c r="K1375" s="28">
        <f>VLOOKUP(J1375,辅助信息!H:I,2,FALSE)</f>
        <v>15884666220</v>
      </c>
      <c r="L1375" s="96" t="str">
        <f>VLOOKUP(B1375,辅助信息!E:J,6,FALSE)</f>
        <v>优先威钢发货,我方卸车,新老国标钢厂不加价可直发，因陕钢多次出现磅差，项目拒绝使用</v>
      </c>
      <c r="M1375" s="79">
        <v>45782</v>
      </c>
      <c r="O1375" s="49">
        <f ca="1" t="shared" si="65"/>
        <v>0</v>
      </c>
      <c r="P1375" s="49">
        <f ca="1" t="shared" si="66"/>
        <v>168</v>
      </c>
      <c r="Q1375" s="50" t="str">
        <f>VLOOKUP(B1375,辅助信息!E:M,9,FALSE)</f>
        <v>ZTWM-CDGS-XS-2024-0030-华西集采-简州大道</v>
      </c>
      <c r="R1375" s="105" t="str">
        <f>_xlfn._xlws.FILTER(辅助信息!D:D,辅助信息!E:E=B1375)</f>
        <v>华西简阳西城嘉苑</v>
      </c>
    </row>
    <row r="1376" hidden="1" spans="2:18">
      <c r="B1376" s="28" t="s">
        <v>81</v>
      </c>
      <c r="C1376" s="58">
        <v>45780</v>
      </c>
      <c r="D1376" s="28" t="str">
        <f>VLOOKUP(B1376,辅助信息!E:K,7,FALSE)</f>
        <v>JWDDCD2025060900080</v>
      </c>
      <c r="E1376" s="28" t="str">
        <f>VLOOKUP(F1376,辅助信息!A:B,2,FALSE)</f>
        <v>螺纹钢</v>
      </c>
      <c r="F1376" s="28" t="s">
        <v>18</v>
      </c>
      <c r="G1376" s="24">
        <v>13</v>
      </c>
      <c r="H1376" s="24" t="str">
        <f>_xlfn.XLOOKUP(C1376&amp;F1376&amp;I1376&amp;J1376,'[1]2025年已发货'!$F:$F&amp;'[1]2025年已发货'!$C:$C&amp;'[1]2025年已发货'!$G:$G&amp;'[1]2025年已发货'!$H:$H,'[1]2025年已发货'!$E:$E,"未发货")</f>
        <v>未发货</v>
      </c>
      <c r="I1376" s="28" t="str">
        <f>VLOOKUP(B1376,辅助信息!E:I,3,FALSE)</f>
        <v>（华西简阳西城嘉苑）四川省成都市简阳市简城街道高屋村</v>
      </c>
      <c r="J1376" s="28" t="str">
        <f>VLOOKUP(B1376,辅助信息!E:I,4,FALSE)</f>
        <v>张瀚镭</v>
      </c>
      <c r="K1376" s="28">
        <f>VLOOKUP(J1376,辅助信息!H:I,2,FALSE)</f>
        <v>15884666220</v>
      </c>
      <c r="L1376" s="96" t="str">
        <f>VLOOKUP(B1376,辅助信息!E:J,6,FALSE)</f>
        <v>优先威钢发货,我方卸车,新老国标钢厂不加价可直发，因陕钢多次出现磅差，项目拒绝使用</v>
      </c>
      <c r="M1376" s="79">
        <v>45782</v>
      </c>
      <c r="O1376" s="49">
        <f ca="1" t="shared" si="65"/>
        <v>0</v>
      </c>
      <c r="P1376" s="49">
        <f ca="1" t="shared" si="66"/>
        <v>168</v>
      </c>
      <c r="Q1376" s="50" t="str">
        <f>VLOOKUP(B1376,辅助信息!E:M,9,FALSE)</f>
        <v>ZTWM-CDGS-XS-2024-0030-华西集采-简州大道</v>
      </c>
      <c r="R1376" s="105" t="str">
        <f>_xlfn._xlws.FILTER(辅助信息!D:D,辅助信息!E:E=B1376)</f>
        <v>华西简阳西城嘉苑</v>
      </c>
    </row>
    <row r="1377" hidden="1" spans="2:18">
      <c r="B1377" s="28" t="s">
        <v>106</v>
      </c>
      <c r="C1377" s="58">
        <v>45782</v>
      </c>
      <c r="D1377" s="28" t="str">
        <f>VLOOKUP(B1377,辅助信息!E:K,7,FALSE)</f>
        <v>JWDDCD2024101600133</v>
      </c>
      <c r="E1377" s="28" t="str">
        <f>VLOOKUP(F1377,辅助信息!A:B,2,FALSE)</f>
        <v>盘螺</v>
      </c>
      <c r="F1377" s="28" t="s">
        <v>49</v>
      </c>
      <c r="G1377" s="24">
        <v>15</v>
      </c>
      <c r="H1377" s="24" t="str">
        <f>_xlfn.XLOOKUP(C1377&amp;F1377&amp;I1377&amp;J1377,'[1]2025年已发货'!$F:$F&amp;'[1]2025年已发货'!$C:$C&amp;'[1]2025年已发货'!$G:$G&amp;'[1]2025年已发货'!$H:$H,'[1]2025年已发货'!$E:$E,"未发货")</f>
        <v>未发货</v>
      </c>
      <c r="I1377" s="28" t="str">
        <f>VLOOKUP(B1377,辅助信息!E:I,3,FALSE)</f>
        <v>（五冶钢构宜宾高县月江镇建设项目）  四川省宜宾市高县月江镇刚记超市斜对面(还阳组团沪碳二期项目)</v>
      </c>
      <c r="J1377" s="28" t="str">
        <f>VLOOKUP(B1377,辅助信息!E:I,4,FALSE)</f>
        <v>张朝亮</v>
      </c>
      <c r="K1377" s="28">
        <f>VLOOKUP(J1377,辅助信息!H:I,2,FALSE)</f>
        <v>15228205853</v>
      </c>
      <c r="L1377" s="96" t="str">
        <f>VLOOKUP(B1377,辅助信息!E:J,6,FALSE)</f>
        <v>提前联系到场规格</v>
      </c>
      <c r="M1377" s="79">
        <v>45780</v>
      </c>
      <c r="O1377" s="49">
        <f ca="1" t="shared" si="65"/>
        <v>0</v>
      </c>
      <c r="P1377" s="49">
        <f ca="1" t="shared" si="66"/>
        <v>170</v>
      </c>
      <c r="Q1377" s="50" t="str">
        <f>VLOOKUP(B1377,辅助信息!E:M,9,FALSE)</f>
        <v>ZTWM-CDGS-XS-2024-0169-中冶西部钢构-宜宾市南溪区幸福路东路,高县月江镇建设项目</v>
      </c>
      <c r="R1377" s="105" t="str">
        <f>_xlfn._xlws.FILTER(辅助信息!D:D,辅助信息!E:E=B1377)</f>
        <v>五冶钢构-宜宾市南溪区高县月江镇建设项目</v>
      </c>
    </row>
    <row r="1378" hidden="1" spans="2:18">
      <c r="B1378" s="28" t="s">
        <v>106</v>
      </c>
      <c r="C1378" s="58">
        <v>45782</v>
      </c>
      <c r="D1378" s="28" t="str">
        <f>VLOOKUP(B1378,辅助信息!E:K,7,FALSE)</f>
        <v>JWDDCD2024101600133</v>
      </c>
      <c r="E1378" s="28" t="str">
        <f>VLOOKUP(F1378,辅助信息!A:B,2,FALSE)</f>
        <v>盘螺</v>
      </c>
      <c r="F1378" s="28" t="s">
        <v>40</v>
      </c>
      <c r="G1378" s="24">
        <v>20</v>
      </c>
      <c r="H1378" s="24" t="str">
        <f>_xlfn.XLOOKUP(C1378&amp;F1378&amp;I1378&amp;J1378,'[1]2025年已发货'!$F:$F&amp;'[1]2025年已发货'!$C:$C&amp;'[1]2025年已发货'!$G:$G&amp;'[1]2025年已发货'!$H:$H,'[1]2025年已发货'!$E:$E,"未发货")</f>
        <v>未发货</v>
      </c>
      <c r="I1378" s="28" t="str">
        <f>VLOOKUP(B1378,辅助信息!E:I,3,FALSE)</f>
        <v>（五冶钢构宜宾高县月江镇建设项目）  四川省宜宾市高县月江镇刚记超市斜对面(还阳组团沪碳二期项目)</v>
      </c>
      <c r="J1378" s="28" t="str">
        <f>VLOOKUP(B1378,辅助信息!E:I,4,FALSE)</f>
        <v>张朝亮</v>
      </c>
      <c r="K1378" s="28">
        <f>VLOOKUP(J1378,辅助信息!H:I,2,FALSE)</f>
        <v>15228205853</v>
      </c>
      <c r="L1378" s="96" t="str">
        <f>VLOOKUP(B1378,辅助信息!E:J,6,FALSE)</f>
        <v>提前联系到场规格</v>
      </c>
      <c r="M1378" s="79">
        <v>45780</v>
      </c>
      <c r="O1378" s="49">
        <f ca="1" t="shared" si="65"/>
        <v>0</v>
      </c>
      <c r="P1378" s="49">
        <f ca="1" t="shared" si="66"/>
        <v>170</v>
      </c>
      <c r="Q1378" s="50" t="str">
        <f>VLOOKUP(B1378,辅助信息!E:M,9,FALSE)</f>
        <v>ZTWM-CDGS-XS-2024-0169-中冶西部钢构-宜宾市南溪区幸福路东路,高县月江镇建设项目</v>
      </c>
      <c r="R1378" s="105" t="str">
        <f>_xlfn._xlws.FILTER(辅助信息!D:D,辅助信息!E:E=B1378)</f>
        <v>五冶钢构-宜宾市南溪区高县月江镇建设项目</v>
      </c>
    </row>
    <row r="1379" hidden="1" spans="2:18">
      <c r="B1379" s="28" t="s">
        <v>81</v>
      </c>
      <c r="C1379" s="58">
        <v>45783</v>
      </c>
      <c r="D1379" s="28" t="str">
        <f>VLOOKUP(B1379,辅助信息!E:K,7,FALSE)</f>
        <v>JWDDCD2025060900080</v>
      </c>
      <c r="E1379" s="28" t="str">
        <f>VLOOKUP(F1379,辅助信息!A:B,2,FALSE)</f>
        <v>盘螺</v>
      </c>
      <c r="F1379" s="28" t="s">
        <v>26</v>
      </c>
      <c r="G1379" s="24">
        <v>2</v>
      </c>
      <c r="H1379" s="24" t="str">
        <f>_xlfn.XLOOKUP(C1379&amp;F1379&amp;I1379&amp;J1379,'[1]2025年已发货'!$F:$F&amp;'[1]2025年已发货'!$C:$C&amp;'[1]2025年已发货'!$G:$G&amp;'[1]2025年已发货'!$H:$H,'[1]2025年已发货'!$E:$E,"未发货")</f>
        <v>未发货</v>
      </c>
      <c r="I1379" s="28" t="str">
        <f>VLOOKUP(B1379,辅助信息!E:I,3,FALSE)</f>
        <v>（华西简阳西城嘉苑）四川省成都市简阳市简城街道高屋村</v>
      </c>
      <c r="J1379" s="28" t="str">
        <f>VLOOKUP(B1379,辅助信息!E:I,4,FALSE)</f>
        <v>张瀚镭</v>
      </c>
      <c r="K1379" s="28">
        <f>VLOOKUP(J1379,辅助信息!H:I,2,FALSE)</f>
        <v>15884666220</v>
      </c>
      <c r="L1379" s="96" t="str">
        <f>VLOOKUP(B1379,辅助信息!E:J,6,FALSE)</f>
        <v>优先威钢发货,我方卸车,新老国标钢厂不加价可直发，因陕钢多次出现磅差，项目拒绝使用</v>
      </c>
      <c r="M1379" s="79">
        <v>45784</v>
      </c>
      <c r="O1379" s="49">
        <f ca="1" t="shared" ref="O1379:O1407" si="67">IF(OR(M1379="",N1379&lt;&gt;""),"",MAX(M1379-TODAY(),0))</f>
        <v>0</v>
      </c>
      <c r="P1379" s="49">
        <f ca="1" t="shared" ref="P1379:P1407" si="68">IF(M1379="","",IF(N1379&lt;&gt;"",MAX(N1379-M1379,0),IF(TODAY()&gt;M1379,TODAY()-M1379,0)))</f>
        <v>166</v>
      </c>
      <c r="Q1379" s="50" t="str">
        <f>VLOOKUP(B1379,辅助信息!E:M,9,FALSE)</f>
        <v>ZTWM-CDGS-XS-2024-0030-华西集采-简州大道</v>
      </c>
      <c r="R1379" s="105" t="str">
        <f>_xlfn._xlws.FILTER(辅助信息!D:D,辅助信息!E:E=B1379)</f>
        <v>华西简阳西城嘉苑</v>
      </c>
    </row>
    <row r="1380" hidden="1" spans="2:18">
      <c r="B1380" s="28" t="s">
        <v>81</v>
      </c>
      <c r="C1380" s="58">
        <v>45783</v>
      </c>
      <c r="D1380" s="28" t="str">
        <f>VLOOKUP(B1380,辅助信息!E:K,7,FALSE)</f>
        <v>JWDDCD2025060900080</v>
      </c>
      <c r="E1380" s="28" t="str">
        <f>VLOOKUP(F1380,辅助信息!A:B,2,FALSE)</f>
        <v>螺纹钢</v>
      </c>
      <c r="F1380" s="28" t="s">
        <v>19</v>
      </c>
      <c r="G1380" s="24">
        <v>1</v>
      </c>
      <c r="H1380" s="24" t="str">
        <f>_xlfn.XLOOKUP(C1380&amp;F1380&amp;I1380&amp;J1380,'[1]2025年已发货'!$F:$F&amp;'[1]2025年已发货'!$C:$C&amp;'[1]2025年已发货'!$G:$G&amp;'[1]2025年已发货'!$H:$H,'[1]2025年已发货'!$E:$E,"未发货")</f>
        <v>未发货</v>
      </c>
      <c r="I1380" s="28" t="str">
        <f>VLOOKUP(B1380,辅助信息!E:I,3,FALSE)</f>
        <v>（华西简阳西城嘉苑）四川省成都市简阳市简城街道高屋村</v>
      </c>
      <c r="J1380" s="28" t="str">
        <f>VLOOKUP(B1380,辅助信息!E:I,4,FALSE)</f>
        <v>张瀚镭</v>
      </c>
      <c r="K1380" s="28">
        <f>VLOOKUP(J1380,辅助信息!H:I,2,FALSE)</f>
        <v>15884666220</v>
      </c>
      <c r="L1380" s="96" t="str">
        <f>VLOOKUP(B1380,辅助信息!E:J,6,FALSE)</f>
        <v>优先威钢发货,我方卸车,新老国标钢厂不加价可直发，因陕钢多次出现磅差，项目拒绝使用</v>
      </c>
      <c r="M1380" s="79">
        <v>45784</v>
      </c>
      <c r="O1380" s="49">
        <f ca="1" t="shared" si="67"/>
        <v>0</v>
      </c>
      <c r="P1380" s="49">
        <f ca="1" t="shared" si="68"/>
        <v>166</v>
      </c>
      <c r="Q1380" s="50" t="str">
        <f>VLOOKUP(B1380,辅助信息!E:M,9,FALSE)</f>
        <v>ZTWM-CDGS-XS-2024-0030-华西集采-简州大道</v>
      </c>
      <c r="R1380" s="105" t="str">
        <f>_xlfn._xlws.FILTER(辅助信息!D:D,辅助信息!E:E=B1380)</f>
        <v>华西简阳西城嘉苑</v>
      </c>
    </row>
    <row r="1381" hidden="1" spans="2:18">
      <c r="B1381" s="28" t="s">
        <v>81</v>
      </c>
      <c r="C1381" s="58">
        <v>45783</v>
      </c>
      <c r="D1381" s="28" t="str">
        <f>VLOOKUP(B1381,辅助信息!E:K,7,FALSE)</f>
        <v>JWDDCD2025060900080</v>
      </c>
      <c r="E1381" s="28" t="str">
        <f>VLOOKUP(F1381,辅助信息!A:B,2,FALSE)</f>
        <v>螺纹钢</v>
      </c>
      <c r="F1381" s="28" t="s">
        <v>30</v>
      </c>
      <c r="G1381" s="24">
        <v>67</v>
      </c>
      <c r="H1381" s="24" t="str">
        <f>_xlfn.XLOOKUP(C1381&amp;F1381&amp;I1381&amp;J1381,'[1]2025年已发货'!$F:$F&amp;'[1]2025年已发货'!$C:$C&amp;'[1]2025年已发货'!$G:$G&amp;'[1]2025年已发货'!$H:$H,'[1]2025年已发货'!$E:$E,"未发货")</f>
        <v>未发货</v>
      </c>
      <c r="I1381" s="28" t="str">
        <f>VLOOKUP(B1381,辅助信息!E:I,3,FALSE)</f>
        <v>（华西简阳西城嘉苑）四川省成都市简阳市简城街道高屋村</v>
      </c>
      <c r="J1381" s="28" t="str">
        <f>VLOOKUP(B1381,辅助信息!E:I,4,FALSE)</f>
        <v>张瀚镭</v>
      </c>
      <c r="K1381" s="28">
        <f>VLOOKUP(J1381,辅助信息!H:I,2,FALSE)</f>
        <v>15884666220</v>
      </c>
      <c r="L1381" s="96" t="str">
        <f>VLOOKUP(B1381,辅助信息!E:J,6,FALSE)</f>
        <v>优先威钢发货,我方卸车,新老国标钢厂不加价可直发，因陕钢多次出现磅差，项目拒绝使用</v>
      </c>
      <c r="M1381" s="79">
        <v>45784</v>
      </c>
      <c r="O1381" s="49">
        <f ca="1" t="shared" si="67"/>
        <v>0</v>
      </c>
      <c r="P1381" s="49">
        <f ca="1" t="shared" si="68"/>
        <v>166</v>
      </c>
      <c r="Q1381" s="50" t="str">
        <f>VLOOKUP(B1381,辅助信息!E:M,9,FALSE)</f>
        <v>ZTWM-CDGS-XS-2024-0030-华西集采-简州大道</v>
      </c>
      <c r="R1381" s="105" t="str">
        <f>_xlfn._xlws.FILTER(辅助信息!D:D,辅助信息!E:E=B1381)</f>
        <v>华西简阳西城嘉苑</v>
      </c>
    </row>
    <row r="1382" hidden="1" spans="2:18">
      <c r="B1382" s="28" t="s">
        <v>81</v>
      </c>
      <c r="C1382" s="58">
        <v>45783</v>
      </c>
      <c r="D1382" s="28" t="str">
        <f>VLOOKUP(B1382,辅助信息!E:K,7,FALSE)</f>
        <v>JWDDCD2025060900080</v>
      </c>
      <c r="E1382" s="28" t="str">
        <f>VLOOKUP(F1382,辅助信息!A:B,2,FALSE)</f>
        <v>螺纹钢</v>
      </c>
      <c r="F1382" s="28" t="s">
        <v>58</v>
      </c>
      <c r="G1382" s="24">
        <v>10</v>
      </c>
      <c r="H1382" s="24" t="str">
        <f>_xlfn.XLOOKUP(C1382&amp;F1382&amp;I1382&amp;J1382,'[1]2025年已发货'!$F:$F&amp;'[1]2025年已发货'!$C:$C&amp;'[1]2025年已发货'!$G:$G&amp;'[1]2025年已发货'!$H:$H,'[1]2025年已发货'!$E:$E,"未发货")</f>
        <v>未发货</v>
      </c>
      <c r="I1382" s="28" t="str">
        <f>VLOOKUP(B1382,辅助信息!E:I,3,FALSE)</f>
        <v>（华西简阳西城嘉苑）四川省成都市简阳市简城街道高屋村</v>
      </c>
      <c r="J1382" s="28" t="str">
        <f>VLOOKUP(B1382,辅助信息!E:I,4,FALSE)</f>
        <v>张瀚镭</v>
      </c>
      <c r="K1382" s="28">
        <f>VLOOKUP(J1382,辅助信息!H:I,2,FALSE)</f>
        <v>15884666220</v>
      </c>
      <c r="L1382" s="96" t="str">
        <f>VLOOKUP(B1382,辅助信息!E:J,6,FALSE)</f>
        <v>优先威钢发货,我方卸车,新老国标钢厂不加价可直发，因陕钢多次出现磅差，项目拒绝使用</v>
      </c>
      <c r="M1382" s="79">
        <v>45784</v>
      </c>
      <c r="O1382" s="49">
        <f ca="1" t="shared" si="67"/>
        <v>0</v>
      </c>
      <c r="P1382" s="49">
        <f ca="1" t="shared" si="68"/>
        <v>166</v>
      </c>
      <c r="Q1382" s="50" t="str">
        <f>VLOOKUP(B1382,辅助信息!E:M,9,FALSE)</f>
        <v>ZTWM-CDGS-XS-2024-0030-华西集采-简州大道</v>
      </c>
      <c r="R1382" s="105" t="str">
        <f>_xlfn._xlws.FILTER(辅助信息!D:D,辅助信息!E:E=B1382)</f>
        <v>华西简阳西城嘉苑</v>
      </c>
    </row>
    <row r="1383" hidden="1" spans="2:18">
      <c r="B1383" s="28" t="s">
        <v>81</v>
      </c>
      <c r="C1383" s="58">
        <v>45783</v>
      </c>
      <c r="D1383" s="28" t="str">
        <f>VLOOKUP(B1383,辅助信息!E:K,7,FALSE)</f>
        <v>JWDDCD2025060900080</v>
      </c>
      <c r="E1383" s="28" t="str">
        <f>VLOOKUP(F1383,辅助信息!A:B,2,FALSE)</f>
        <v>螺纹钢</v>
      </c>
      <c r="F1383" s="28" t="s">
        <v>46</v>
      </c>
      <c r="G1383" s="24">
        <v>6</v>
      </c>
      <c r="H1383" s="24" t="str">
        <f>_xlfn.XLOOKUP(C1383&amp;F1383&amp;I1383&amp;J1383,'[1]2025年已发货'!$F:$F&amp;'[1]2025年已发货'!$C:$C&amp;'[1]2025年已发货'!$G:$G&amp;'[1]2025年已发货'!$H:$H,'[1]2025年已发货'!$E:$E,"未发货")</f>
        <v>未发货</v>
      </c>
      <c r="I1383" s="28" t="str">
        <f>VLOOKUP(B1383,辅助信息!E:I,3,FALSE)</f>
        <v>（华西简阳西城嘉苑）四川省成都市简阳市简城街道高屋村</v>
      </c>
      <c r="J1383" s="28" t="str">
        <f>VLOOKUP(B1383,辅助信息!E:I,4,FALSE)</f>
        <v>张瀚镭</v>
      </c>
      <c r="K1383" s="28">
        <f>VLOOKUP(J1383,辅助信息!H:I,2,FALSE)</f>
        <v>15884666220</v>
      </c>
      <c r="L1383" s="96" t="str">
        <f>VLOOKUP(B1383,辅助信息!E:J,6,FALSE)</f>
        <v>优先威钢发货,我方卸车,新老国标钢厂不加价可直发，因陕钢多次出现磅差，项目拒绝使用</v>
      </c>
      <c r="M1383" s="79">
        <v>45784</v>
      </c>
      <c r="O1383" s="49">
        <f ca="1" t="shared" si="67"/>
        <v>0</v>
      </c>
      <c r="P1383" s="49">
        <f ca="1" t="shared" si="68"/>
        <v>166</v>
      </c>
      <c r="Q1383" s="50" t="str">
        <f>VLOOKUP(B1383,辅助信息!E:M,9,FALSE)</f>
        <v>ZTWM-CDGS-XS-2024-0030-华西集采-简州大道</v>
      </c>
      <c r="R1383" s="105" t="str">
        <f>_xlfn._xlws.FILTER(辅助信息!D:D,辅助信息!E:E=B1383)</f>
        <v>华西简阳西城嘉苑</v>
      </c>
    </row>
    <row r="1384" hidden="1" spans="2:18">
      <c r="B1384" s="28" t="s">
        <v>81</v>
      </c>
      <c r="C1384" s="58">
        <v>45783</v>
      </c>
      <c r="D1384" s="28" t="str">
        <f>VLOOKUP(B1384,辅助信息!E:K,7,FALSE)</f>
        <v>JWDDCD2025060900080</v>
      </c>
      <c r="E1384" s="28" t="str">
        <f>VLOOKUP(F1384,辅助信息!A:B,2,FALSE)</f>
        <v>螺纹钢</v>
      </c>
      <c r="F1384" s="28" t="s">
        <v>22</v>
      </c>
      <c r="G1384" s="24">
        <v>13</v>
      </c>
      <c r="H1384" s="24" t="str">
        <f>_xlfn.XLOOKUP(C1384&amp;F1384&amp;I1384&amp;J1384,'[1]2025年已发货'!$F:$F&amp;'[1]2025年已发货'!$C:$C&amp;'[1]2025年已发货'!$G:$G&amp;'[1]2025年已发货'!$H:$H,'[1]2025年已发货'!$E:$E,"未发货")</f>
        <v>未发货</v>
      </c>
      <c r="I1384" s="28" t="str">
        <f>VLOOKUP(B1384,辅助信息!E:I,3,FALSE)</f>
        <v>（华西简阳西城嘉苑）四川省成都市简阳市简城街道高屋村</v>
      </c>
      <c r="J1384" s="28" t="str">
        <f>VLOOKUP(B1384,辅助信息!E:I,4,FALSE)</f>
        <v>张瀚镭</v>
      </c>
      <c r="K1384" s="28">
        <f>VLOOKUP(J1384,辅助信息!H:I,2,FALSE)</f>
        <v>15884666220</v>
      </c>
      <c r="L1384" s="96" t="str">
        <f>VLOOKUP(B1384,辅助信息!E:J,6,FALSE)</f>
        <v>优先威钢发货,我方卸车,新老国标钢厂不加价可直发，因陕钢多次出现磅差，项目拒绝使用</v>
      </c>
      <c r="M1384" s="79">
        <v>45784</v>
      </c>
      <c r="O1384" s="49">
        <f ca="1" t="shared" si="67"/>
        <v>0</v>
      </c>
      <c r="P1384" s="49">
        <f ca="1" t="shared" si="68"/>
        <v>166</v>
      </c>
      <c r="Q1384" s="50" t="str">
        <f>VLOOKUP(B1384,辅助信息!E:M,9,FALSE)</f>
        <v>ZTWM-CDGS-XS-2024-0030-华西集采-简州大道</v>
      </c>
      <c r="R1384" s="105" t="str">
        <f>_xlfn._xlws.FILTER(辅助信息!D:D,辅助信息!E:E=B1384)</f>
        <v>华西简阳西城嘉苑</v>
      </c>
    </row>
    <row r="1385" hidden="1" spans="2:18">
      <c r="B1385" s="28" t="s">
        <v>81</v>
      </c>
      <c r="C1385" s="58">
        <v>45783</v>
      </c>
      <c r="D1385" s="28" t="str">
        <f>VLOOKUP(B1385,辅助信息!E:K,7,FALSE)</f>
        <v>JWDDCD2025060900080</v>
      </c>
      <c r="E1385" s="28" t="str">
        <f>VLOOKUP(F1385,辅助信息!A:B,2,FALSE)</f>
        <v>盘螺</v>
      </c>
      <c r="F1385" s="28" t="s">
        <v>26</v>
      </c>
      <c r="G1385" s="24">
        <v>3</v>
      </c>
      <c r="H1385" s="24" t="str">
        <f>_xlfn.XLOOKUP(C1385&amp;F1385&amp;I1385&amp;J1385,'[1]2025年已发货'!$F:$F&amp;'[1]2025年已发货'!$C:$C&amp;'[1]2025年已发货'!$G:$G&amp;'[1]2025年已发货'!$H:$H,'[1]2025年已发货'!$E:$E,"未发货")</f>
        <v>未发货</v>
      </c>
      <c r="I1385" s="28" t="str">
        <f>VLOOKUP(B1385,辅助信息!E:I,3,FALSE)</f>
        <v>（华西简阳西城嘉苑）四川省成都市简阳市简城街道高屋村</v>
      </c>
      <c r="J1385" s="28" t="str">
        <f>VLOOKUP(B1385,辅助信息!E:I,4,FALSE)</f>
        <v>张瀚镭</v>
      </c>
      <c r="K1385" s="28">
        <f>VLOOKUP(J1385,辅助信息!H:I,2,FALSE)</f>
        <v>15884666220</v>
      </c>
      <c r="L1385" s="96" t="str">
        <f>VLOOKUP(B1385,辅助信息!E:J,6,FALSE)</f>
        <v>优先威钢发货,我方卸车,新老国标钢厂不加价可直发，因陕钢多次出现磅差，项目拒绝使用</v>
      </c>
      <c r="M1385" s="79">
        <v>45784</v>
      </c>
      <c r="O1385" s="49">
        <f ca="1" t="shared" si="67"/>
        <v>0</v>
      </c>
      <c r="P1385" s="49">
        <f ca="1" t="shared" si="68"/>
        <v>166</v>
      </c>
      <c r="Q1385" s="50" t="str">
        <f>VLOOKUP(B1385,辅助信息!E:M,9,FALSE)</f>
        <v>ZTWM-CDGS-XS-2024-0030-华西集采-简州大道</v>
      </c>
      <c r="R1385" s="105" t="str">
        <f>_xlfn._xlws.FILTER(辅助信息!D:D,辅助信息!E:E=B1385)</f>
        <v>华西简阳西城嘉苑</v>
      </c>
    </row>
    <row r="1386" hidden="1" spans="2:18">
      <c r="B1386" s="28" t="s">
        <v>81</v>
      </c>
      <c r="C1386" s="58">
        <v>45783</v>
      </c>
      <c r="D1386" s="28" t="str">
        <f>VLOOKUP(B1386,辅助信息!E:K,7,FALSE)</f>
        <v>JWDDCD2025060900080</v>
      </c>
      <c r="E1386" s="28" t="str">
        <f>VLOOKUP(F1386,辅助信息!A:B,2,FALSE)</f>
        <v>螺纹钢</v>
      </c>
      <c r="F1386" s="28" t="s">
        <v>19</v>
      </c>
      <c r="G1386" s="24">
        <v>71</v>
      </c>
      <c r="H1386" s="24" t="str">
        <f>_xlfn.XLOOKUP(C1386&amp;F1386&amp;I1386&amp;J1386,'[1]2025年已发货'!$F:$F&amp;'[1]2025年已发货'!$C:$C&amp;'[1]2025年已发货'!$G:$G&amp;'[1]2025年已发货'!$H:$H,'[1]2025年已发货'!$E:$E,"未发货")</f>
        <v>未发货</v>
      </c>
      <c r="I1386" s="28" t="str">
        <f>VLOOKUP(B1386,辅助信息!E:I,3,FALSE)</f>
        <v>（华西简阳西城嘉苑）四川省成都市简阳市简城街道高屋村</v>
      </c>
      <c r="J1386" s="28" t="str">
        <f>VLOOKUP(B1386,辅助信息!E:I,4,FALSE)</f>
        <v>张瀚镭</v>
      </c>
      <c r="K1386" s="28">
        <f>VLOOKUP(J1386,辅助信息!H:I,2,FALSE)</f>
        <v>15884666220</v>
      </c>
      <c r="L1386" s="96" t="str">
        <f>VLOOKUP(B1386,辅助信息!E:J,6,FALSE)</f>
        <v>优先威钢发货,我方卸车,新老国标钢厂不加价可直发，因陕钢多次出现磅差，项目拒绝使用</v>
      </c>
      <c r="M1386" s="79">
        <v>45784</v>
      </c>
      <c r="O1386" s="49">
        <f ca="1" t="shared" si="67"/>
        <v>0</v>
      </c>
      <c r="P1386" s="49">
        <f ca="1" t="shared" si="68"/>
        <v>166</v>
      </c>
      <c r="Q1386" s="50" t="str">
        <f>VLOOKUP(B1386,辅助信息!E:M,9,FALSE)</f>
        <v>ZTWM-CDGS-XS-2024-0030-华西集采-简州大道</v>
      </c>
      <c r="R1386" s="105" t="str">
        <f>_xlfn._xlws.FILTER(辅助信息!D:D,辅助信息!E:E=B1386)</f>
        <v>华西简阳西城嘉苑</v>
      </c>
    </row>
    <row r="1387" hidden="1" spans="2:18">
      <c r="B1387" s="28" t="s">
        <v>81</v>
      </c>
      <c r="C1387" s="58">
        <v>45783</v>
      </c>
      <c r="D1387" s="28" t="str">
        <f>VLOOKUP(B1387,辅助信息!E:K,7,FALSE)</f>
        <v>JWDDCD2025060900080</v>
      </c>
      <c r="E1387" s="28" t="str">
        <f>VLOOKUP(F1387,辅助信息!A:B,2,FALSE)</f>
        <v>螺纹钢</v>
      </c>
      <c r="F1387" s="28" t="s">
        <v>32</v>
      </c>
      <c r="G1387" s="24">
        <v>17</v>
      </c>
      <c r="H1387" s="24" t="str">
        <f>_xlfn.XLOOKUP(C1387&amp;F1387&amp;I1387&amp;J1387,'[1]2025年已发货'!$F:$F&amp;'[1]2025年已发货'!$C:$C&amp;'[1]2025年已发货'!$G:$G&amp;'[1]2025年已发货'!$H:$H,'[1]2025年已发货'!$E:$E,"未发货")</f>
        <v>未发货</v>
      </c>
      <c r="I1387" s="28" t="str">
        <f>VLOOKUP(B1387,辅助信息!E:I,3,FALSE)</f>
        <v>（华西简阳西城嘉苑）四川省成都市简阳市简城街道高屋村</v>
      </c>
      <c r="J1387" s="28" t="str">
        <f>VLOOKUP(B1387,辅助信息!E:I,4,FALSE)</f>
        <v>张瀚镭</v>
      </c>
      <c r="K1387" s="28">
        <f>VLOOKUP(J1387,辅助信息!H:I,2,FALSE)</f>
        <v>15884666220</v>
      </c>
      <c r="L1387" s="96" t="str">
        <f>VLOOKUP(B1387,辅助信息!E:J,6,FALSE)</f>
        <v>优先威钢发货,我方卸车,新老国标钢厂不加价可直发，因陕钢多次出现磅差，项目拒绝使用</v>
      </c>
      <c r="M1387" s="79">
        <v>45784</v>
      </c>
      <c r="O1387" s="49">
        <f ca="1" t="shared" si="67"/>
        <v>0</v>
      </c>
      <c r="P1387" s="49">
        <f ca="1" t="shared" si="68"/>
        <v>166</v>
      </c>
      <c r="Q1387" s="50" t="str">
        <f>VLOOKUP(B1387,辅助信息!E:M,9,FALSE)</f>
        <v>ZTWM-CDGS-XS-2024-0030-华西集采-简州大道</v>
      </c>
      <c r="R1387" s="105" t="str">
        <f>_xlfn._xlws.FILTER(辅助信息!D:D,辅助信息!E:E=B1387)</f>
        <v>华西简阳西城嘉苑</v>
      </c>
    </row>
    <row r="1388" hidden="1" spans="2:18">
      <c r="B1388" s="28" t="s">
        <v>81</v>
      </c>
      <c r="C1388" s="58">
        <v>45783</v>
      </c>
      <c r="D1388" s="28" t="str">
        <f>VLOOKUP(B1388,辅助信息!E:K,7,FALSE)</f>
        <v>JWDDCD2025060900080</v>
      </c>
      <c r="E1388" s="28" t="str">
        <f>VLOOKUP(F1388,辅助信息!A:B,2,FALSE)</f>
        <v>螺纹钢</v>
      </c>
      <c r="F1388" s="28" t="s">
        <v>30</v>
      </c>
      <c r="G1388" s="24">
        <v>3</v>
      </c>
      <c r="H1388" s="24" t="str">
        <f>_xlfn.XLOOKUP(C1388&amp;F1388&amp;I1388&amp;J1388,'[1]2025年已发货'!$F:$F&amp;'[1]2025年已发货'!$C:$C&amp;'[1]2025年已发货'!$G:$G&amp;'[1]2025年已发货'!$H:$H,'[1]2025年已发货'!$E:$E,"未发货")</f>
        <v>未发货</v>
      </c>
      <c r="I1388" s="28" t="str">
        <f>VLOOKUP(B1388,辅助信息!E:I,3,FALSE)</f>
        <v>（华西简阳西城嘉苑）四川省成都市简阳市简城街道高屋村</v>
      </c>
      <c r="J1388" s="28" t="str">
        <f>VLOOKUP(B1388,辅助信息!E:I,4,FALSE)</f>
        <v>张瀚镭</v>
      </c>
      <c r="K1388" s="28">
        <f>VLOOKUP(J1388,辅助信息!H:I,2,FALSE)</f>
        <v>15884666220</v>
      </c>
      <c r="L1388" s="96" t="str">
        <f>VLOOKUP(B1388,辅助信息!E:J,6,FALSE)</f>
        <v>优先威钢发货,我方卸车,新老国标钢厂不加价可直发，因陕钢多次出现磅差，项目拒绝使用</v>
      </c>
      <c r="M1388" s="79">
        <v>45784</v>
      </c>
      <c r="O1388" s="49">
        <f ca="1" t="shared" si="67"/>
        <v>0</v>
      </c>
      <c r="P1388" s="49">
        <f ca="1" t="shared" si="68"/>
        <v>166</v>
      </c>
      <c r="Q1388" s="50" t="str">
        <f>VLOOKUP(B1388,辅助信息!E:M,9,FALSE)</f>
        <v>ZTWM-CDGS-XS-2024-0030-华西集采-简州大道</v>
      </c>
      <c r="R1388" s="105" t="str">
        <f>_xlfn._xlws.FILTER(辅助信息!D:D,辅助信息!E:E=B1388)</f>
        <v>华西简阳西城嘉苑</v>
      </c>
    </row>
    <row r="1389" hidden="1" spans="2:18">
      <c r="B1389" s="28" t="s">
        <v>81</v>
      </c>
      <c r="C1389" s="58">
        <v>45783</v>
      </c>
      <c r="D1389" s="28" t="str">
        <f>VLOOKUP(B1389,辅助信息!E:K,7,FALSE)</f>
        <v>JWDDCD2025060900080</v>
      </c>
      <c r="E1389" s="28" t="str">
        <f>VLOOKUP(F1389,辅助信息!A:B,2,FALSE)</f>
        <v>螺纹钢</v>
      </c>
      <c r="F1389" s="28" t="s">
        <v>33</v>
      </c>
      <c r="G1389" s="24">
        <v>3</v>
      </c>
      <c r="H1389" s="24" t="str">
        <f>_xlfn.XLOOKUP(C1389&amp;F1389&amp;I1389&amp;J1389,'[1]2025年已发货'!$F:$F&amp;'[1]2025年已发货'!$C:$C&amp;'[1]2025年已发货'!$G:$G&amp;'[1]2025年已发货'!$H:$H,'[1]2025年已发货'!$E:$E,"未发货")</f>
        <v>未发货</v>
      </c>
      <c r="I1389" s="28" t="str">
        <f>VLOOKUP(B1389,辅助信息!E:I,3,FALSE)</f>
        <v>（华西简阳西城嘉苑）四川省成都市简阳市简城街道高屋村</v>
      </c>
      <c r="J1389" s="28" t="str">
        <f>VLOOKUP(B1389,辅助信息!E:I,4,FALSE)</f>
        <v>张瀚镭</v>
      </c>
      <c r="K1389" s="28">
        <f>VLOOKUP(J1389,辅助信息!H:I,2,FALSE)</f>
        <v>15884666220</v>
      </c>
      <c r="L1389" s="96" t="str">
        <f>VLOOKUP(B1389,辅助信息!E:J,6,FALSE)</f>
        <v>优先威钢发货,我方卸车,新老国标钢厂不加价可直发，因陕钢多次出现磅差，项目拒绝使用</v>
      </c>
      <c r="M1389" s="79">
        <v>45784</v>
      </c>
      <c r="O1389" s="49">
        <f ca="1" t="shared" si="67"/>
        <v>0</v>
      </c>
      <c r="P1389" s="49">
        <f ca="1" t="shared" si="68"/>
        <v>166</v>
      </c>
      <c r="Q1389" s="50" t="str">
        <f>VLOOKUP(B1389,辅助信息!E:M,9,FALSE)</f>
        <v>ZTWM-CDGS-XS-2024-0030-华西集采-简州大道</v>
      </c>
      <c r="R1389" s="105" t="str">
        <f>_xlfn._xlws.FILTER(辅助信息!D:D,辅助信息!E:E=B1389)</f>
        <v>华西简阳西城嘉苑</v>
      </c>
    </row>
    <row r="1390" hidden="1" spans="2:18">
      <c r="B1390" s="28" t="s">
        <v>148</v>
      </c>
      <c r="C1390" s="58">
        <v>45783</v>
      </c>
      <c r="D1390" s="28" t="str">
        <f>VLOOKUP(B1390,辅助信息!E:K,7,FALSE)</f>
        <v>JWDDCD2025050800080</v>
      </c>
      <c r="E1390" s="28" t="str">
        <f>VLOOKUP(F1390,辅助信息!A:B,2,FALSE)</f>
        <v>螺纹钢</v>
      </c>
      <c r="F1390" s="28" t="s">
        <v>30</v>
      </c>
      <c r="G1390" s="24">
        <v>20</v>
      </c>
      <c r="H1390" s="24">
        <f>_xlfn.XLOOKUP(C1390&amp;F1390&amp;I1390&amp;J1390,'[1]2025年已发货'!$F:$F&amp;'[1]2025年已发货'!$C:$C&amp;'[1]2025年已发货'!$G:$G&amp;'[1]2025年已发货'!$H:$H,'[1]2025年已发货'!$E:$E,"未发货")</f>
        <v>20</v>
      </c>
      <c r="I1390" s="28" t="str">
        <f>VLOOKUP(B1390,辅助信息!E:I,3,FALSE)</f>
        <v>(宜宾兴港三江新区长江工业园建设项目-3#8#土建)宜宾市翠屏区宜宾汽车零部件配套产业基地(纬五路南)</v>
      </c>
      <c r="J1390" s="28" t="str">
        <f>VLOOKUP(B1390,辅助信息!E:I,4,FALSE)</f>
        <v>严石林</v>
      </c>
      <c r="K1390" s="28">
        <f>VLOOKUP(J1390,辅助信息!H:I,2,FALSE)</f>
        <v>15924731822</v>
      </c>
      <c r="L1390" s="96" t="str">
        <f>VLOOKUP(B1390,辅助信息!E:J,6,FALSE)</f>
        <v>装货前联系收货人核实到场规格，货物最下面用方木垫下方便卸货</v>
      </c>
      <c r="M1390" s="79">
        <v>45784</v>
      </c>
      <c r="O1390" s="49">
        <f ca="1" t="shared" si="67"/>
        <v>0</v>
      </c>
      <c r="P1390" s="49">
        <f ca="1" t="shared" si="68"/>
        <v>166</v>
      </c>
      <c r="Q1390" s="50" t="str">
        <f>VLOOKUP(B1390,辅助信息!E:M,9,FALSE)</f>
        <v>ZTWM-CDGS-XS-2025-0059-宜宾兴港建材-宜宾冷链项目</v>
      </c>
      <c r="R1390" s="105" t="str">
        <f>_xlfn._xlws.FILTER(辅助信息!D:D,辅助信息!E:E=B1390)</f>
        <v>宜宾兴港三江新区长江工业园建设项目</v>
      </c>
    </row>
    <row r="1391" hidden="1" spans="2:18">
      <c r="B1391" s="28" t="s">
        <v>148</v>
      </c>
      <c r="C1391" s="58">
        <v>45783</v>
      </c>
      <c r="D1391" s="28" t="str">
        <f>VLOOKUP(B1391,辅助信息!E:K,7,FALSE)</f>
        <v>JWDDCD2025050800080</v>
      </c>
      <c r="E1391" s="28" t="str">
        <f>VLOOKUP(F1391,辅助信息!A:B,2,FALSE)</f>
        <v>螺纹钢</v>
      </c>
      <c r="F1391" s="28" t="s">
        <v>141</v>
      </c>
      <c r="G1391" s="24">
        <v>15</v>
      </c>
      <c r="H1391" s="24">
        <f>_xlfn.XLOOKUP(C1391&amp;F1391&amp;I1391&amp;J1391,'[1]2025年已发货'!$F:$F&amp;'[1]2025年已发货'!$C:$C&amp;'[1]2025年已发货'!$G:$G&amp;'[1]2025年已发货'!$H:$H,'[1]2025年已发货'!$E:$E,"未发货")</f>
        <v>15</v>
      </c>
      <c r="I1391" s="28" t="str">
        <f>VLOOKUP(B1391,辅助信息!E:I,3,FALSE)</f>
        <v>(宜宾兴港三江新区长江工业园建设项目-3#8#土建)宜宾市翠屏区宜宾汽车零部件配套产业基地(纬五路南)</v>
      </c>
      <c r="J1391" s="28" t="str">
        <f>VLOOKUP(B1391,辅助信息!E:I,4,FALSE)</f>
        <v>严石林</v>
      </c>
      <c r="K1391" s="28">
        <f>VLOOKUP(J1391,辅助信息!H:I,2,FALSE)</f>
        <v>15924731822</v>
      </c>
      <c r="L1391" s="96" t="str">
        <f>VLOOKUP(B1391,辅助信息!E:J,6,FALSE)</f>
        <v>装货前联系收货人核实到场规格，货物最下面用方木垫下方便卸货</v>
      </c>
      <c r="M1391" s="79">
        <v>45784</v>
      </c>
      <c r="O1391" s="49">
        <f ca="1" t="shared" si="67"/>
        <v>0</v>
      </c>
      <c r="P1391" s="49">
        <f ca="1" t="shared" si="68"/>
        <v>166</v>
      </c>
      <c r="Q1391" s="50" t="str">
        <f>VLOOKUP(B1391,辅助信息!E:M,9,FALSE)</f>
        <v>ZTWM-CDGS-XS-2025-0059-宜宾兴港建材-宜宾冷链项目</v>
      </c>
      <c r="R1391" s="105" t="str">
        <f>_xlfn._xlws.FILTER(辅助信息!D:D,辅助信息!E:E=B1391)</f>
        <v>宜宾兴港三江新区长江工业园建设项目</v>
      </c>
    </row>
    <row r="1392" hidden="1" spans="2:18">
      <c r="B1392" s="28" t="s">
        <v>92</v>
      </c>
      <c r="C1392" s="58">
        <v>45783</v>
      </c>
      <c r="D1392" s="28" t="str">
        <f>VLOOKUP(B1392,辅助信息!E:K,7,FALSE)</f>
        <v>JWDDCD2025051800046</v>
      </c>
      <c r="E1392" s="28" t="str">
        <f>VLOOKUP(F1392,辅助信息!A:B,2,FALSE)</f>
        <v>盘螺</v>
      </c>
      <c r="F1392" s="28" t="s">
        <v>40</v>
      </c>
      <c r="G1392" s="24">
        <v>10</v>
      </c>
      <c r="H1392" s="24">
        <f>_xlfn.XLOOKUP(C1392&amp;F1392&amp;I1392&amp;J1392,'[1]2025年已发货'!$F:$F&amp;'[1]2025年已发货'!$C:$C&amp;'[1]2025年已发货'!$G:$G&amp;'[1]2025年已发货'!$H:$H,'[1]2025年已发货'!$E:$E,"未发货")</f>
        <v>10</v>
      </c>
      <c r="I1392" s="28" t="str">
        <f>VLOOKUP(B1392,辅助信息!E:I,3,FALSE)</f>
        <v>（华西萌海科创农业生态谷）成都市简阳市白金山水库</v>
      </c>
      <c r="J1392" s="28" t="str">
        <f>VLOOKUP(B1392,辅助信息!E:I,4,FALSE)</f>
        <v>石清国</v>
      </c>
      <c r="K1392" s="28">
        <f>VLOOKUP(J1392,辅助信息!H:I,2,FALSE)</f>
        <v>13458642015</v>
      </c>
      <c r="L1392" s="96" t="str">
        <f>VLOOKUP(B1392,辅助信息!E:J,6,FALSE)</f>
        <v>优先威钢,我方卸车,新老国标钢厂不加价可直发</v>
      </c>
      <c r="M1392" s="79">
        <v>45784</v>
      </c>
      <c r="O1392" s="49">
        <f ca="1" t="shared" si="67"/>
        <v>0</v>
      </c>
      <c r="P1392" s="49">
        <f ca="1" t="shared" si="68"/>
        <v>166</v>
      </c>
      <c r="Q1392" s="50" t="str">
        <f>VLOOKUP(B1392,辅助信息!E:M,9,FALSE)</f>
        <v>ZTWM-CDGS-XS-2024-0092-华西-萌海科创农业生态谷</v>
      </c>
      <c r="R1392" s="105" t="str">
        <f>_xlfn._xlws.FILTER(辅助信息!D:D,辅助信息!E:E=B1392)</f>
        <v>华西萌海-科创农业生态谷</v>
      </c>
    </row>
    <row r="1393" hidden="1" spans="2:18">
      <c r="B1393" s="28" t="s">
        <v>92</v>
      </c>
      <c r="C1393" s="58">
        <v>45783</v>
      </c>
      <c r="D1393" s="28" t="str">
        <f>VLOOKUP(B1393,辅助信息!E:K,7,FALSE)</f>
        <v>JWDDCD2025051800046</v>
      </c>
      <c r="E1393" s="28" t="str">
        <f>VLOOKUP(F1393,辅助信息!A:B,2,FALSE)</f>
        <v>盘螺</v>
      </c>
      <c r="F1393" s="28" t="s">
        <v>26</v>
      </c>
      <c r="G1393" s="24">
        <v>10</v>
      </c>
      <c r="H1393" s="24">
        <f>_xlfn.XLOOKUP(C1393&amp;F1393&amp;I1393&amp;J1393,'[1]2025年已发货'!$F:$F&amp;'[1]2025年已发货'!$C:$C&amp;'[1]2025年已发货'!$G:$G&amp;'[1]2025年已发货'!$H:$H,'[1]2025年已发货'!$E:$E,"未发货")</f>
        <v>10</v>
      </c>
      <c r="I1393" s="28" t="str">
        <f>VLOOKUP(B1393,辅助信息!E:I,3,FALSE)</f>
        <v>（华西萌海科创农业生态谷）成都市简阳市白金山水库</v>
      </c>
      <c r="J1393" s="28" t="str">
        <f>VLOOKUP(B1393,辅助信息!E:I,4,FALSE)</f>
        <v>石清国</v>
      </c>
      <c r="K1393" s="28">
        <f>VLOOKUP(J1393,辅助信息!H:I,2,FALSE)</f>
        <v>13458642015</v>
      </c>
      <c r="L1393" s="96" t="str">
        <f>VLOOKUP(B1393,辅助信息!E:J,6,FALSE)</f>
        <v>优先威钢,我方卸车,新老国标钢厂不加价可直发</v>
      </c>
      <c r="M1393" s="79">
        <v>45784</v>
      </c>
      <c r="O1393" s="49">
        <f ca="1" t="shared" si="67"/>
        <v>0</v>
      </c>
      <c r="P1393" s="49">
        <f ca="1" t="shared" si="68"/>
        <v>166</v>
      </c>
      <c r="Q1393" s="50" t="str">
        <f>VLOOKUP(B1393,辅助信息!E:M,9,FALSE)</f>
        <v>ZTWM-CDGS-XS-2024-0092-华西-萌海科创农业生态谷</v>
      </c>
      <c r="R1393" s="105" t="str">
        <f>_xlfn._xlws.FILTER(辅助信息!D:D,辅助信息!E:E=B1393)</f>
        <v>华西萌海-科创农业生态谷</v>
      </c>
    </row>
    <row r="1394" hidden="1" spans="2:18">
      <c r="B1394" s="28" t="s">
        <v>92</v>
      </c>
      <c r="C1394" s="58">
        <v>45783</v>
      </c>
      <c r="D1394" s="28" t="str">
        <f>VLOOKUP(B1394,辅助信息!E:K,7,FALSE)</f>
        <v>JWDDCD2025051800046</v>
      </c>
      <c r="E1394" s="28" t="str">
        <f>VLOOKUP(F1394,辅助信息!A:B,2,FALSE)</f>
        <v>螺纹钢</v>
      </c>
      <c r="F1394" s="28" t="s">
        <v>27</v>
      </c>
      <c r="G1394" s="24">
        <v>8</v>
      </c>
      <c r="H1394" s="24">
        <f>_xlfn.XLOOKUP(C1394&amp;F1394&amp;I1394&amp;J1394,'[1]2025年已发货'!$F:$F&amp;'[1]2025年已发货'!$C:$C&amp;'[1]2025年已发货'!$G:$G&amp;'[1]2025年已发货'!$H:$H,'[1]2025年已发货'!$E:$E,"未发货")</f>
        <v>8</v>
      </c>
      <c r="I1394" s="28" t="str">
        <f>VLOOKUP(B1394,辅助信息!E:I,3,FALSE)</f>
        <v>（华西萌海科创农业生态谷）成都市简阳市白金山水库</v>
      </c>
      <c r="J1394" s="28" t="str">
        <f>VLOOKUP(B1394,辅助信息!E:I,4,FALSE)</f>
        <v>石清国</v>
      </c>
      <c r="K1394" s="28">
        <f>VLOOKUP(J1394,辅助信息!H:I,2,FALSE)</f>
        <v>13458642015</v>
      </c>
      <c r="L1394" s="96" t="str">
        <f>VLOOKUP(B1394,辅助信息!E:J,6,FALSE)</f>
        <v>优先威钢,我方卸车,新老国标钢厂不加价可直发</v>
      </c>
      <c r="M1394" s="79">
        <v>45784</v>
      </c>
      <c r="O1394" s="49">
        <f ca="1" t="shared" si="67"/>
        <v>0</v>
      </c>
      <c r="P1394" s="49">
        <f ca="1" t="shared" si="68"/>
        <v>166</v>
      </c>
      <c r="Q1394" s="50" t="str">
        <f>VLOOKUP(B1394,辅助信息!E:M,9,FALSE)</f>
        <v>ZTWM-CDGS-XS-2024-0092-华西-萌海科创农业生态谷</v>
      </c>
      <c r="R1394" s="105" t="str">
        <f>_xlfn._xlws.FILTER(辅助信息!D:D,辅助信息!E:E=B1394)</f>
        <v>华西萌海-科创农业生态谷</v>
      </c>
    </row>
    <row r="1395" hidden="1" spans="2:18">
      <c r="B1395" s="28" t="s">
        <v>92</v>
      </c>
      <c r="C1395" s="58">
        <v>45783</v>
      </c>
      <c r="D1395" s="28" t="str">
        <f>VLOOKUP(B1395,辅助信息!E:K,7,FALSE)</f>
        <v>JWDDCD2025051800046</v>
      </c>
      <c r="E1395" s="28" t="str">
        <f>VLOOKUP(F1395,辅助信息!A:B,2,FALSE)</f>
        <v>螺纹钢</v>
      </c>
      <c r="F1395" s="28" t="s">
        <v>66</v>
      </c>
      <c r="G1395" s="24">
        <v>3</v>
      </c>
      <c r="H1395" s="24">
        <f>_xlfn.XLOOKUP(C1395&amp;F1395&amp;I1395&amp;J1395,'[1]2025年已发货'!$F:$F&amp;'[1]2025年已发货'!$C:$C&amp;'[1]2025年已发货'!$G:$G&amp;'[1]2025年已发货'!$H:$H,'[1]2025年已发货'!$E:$E,"未发货")</f>
        <v>3</v>
      </c>
      <c r="I1395" s="28" t="str">
        <f>VLOOKUP(B1395,辅助信息!E:I,3,FALSE)</f>
        <v>（华西萌海科创农业生态谷）成都市简阳市白金山水库</v>
      </c>
      <c r="J1395" s="28" t="str">
        <f>VLOOKUP(B1395,辅助信息!E:I,4,FALSE)</f>
        <v>石清国</v>
      </c>
      <c r="K1395" s="28">
        <f>VLOOKUP(J1395,辅助信息!H:I,2,FALSE)</f>
        <v>13458642015</v>
      </c>
      <c r="L1395" s="96" t="str">
        <f>VLOOKUP(B1395,辅助信息!E:J,6,FALSE)</f>
        <v>优先威钢,我方卸车,新老国标钢厂不加价可直发</v>
      </c>
      <c r="M1395" s="79">
        <v>45784</v>
      </c>
      <c r="O1395" s="49">
        <f ca="1" t="shared" si="67"/>
        <v>0</v>
      </c>
      <c r="P1395" s="49">
        <f ca="1" t="shared" si="68"/>
        <v>166</v>
      </c>
      <c r="Q1395" s="50" t="str">
        <f>VLOOKUP(B1395,辅助信息!E:M,9,FALSE)</f>
        <v>ZTWM-CDGS-XS-2024-0092-华西-萌海科创农业生态谷</v>
      </c>
      <c r="R1395" s="105" t="str">
        <f>_xlfn._xlws.FILTER(辅助信息!D:D,辅助信息!E:E=B1395)</f>
        <v>华西萌海-科创农业生态谷</v>
      </c>
    </row>
    <row r="1396" hidden="1" spans="2:18">
      <c r="B1396" s="28" t="s">
        <v>92</v>
      </c>
      <c r="C1396" s="58">
        <v>45783</v>
      </c>
      <c r="D1396" s="28" t="str">
        <f>VLOOKUP(B1396,辅助信息!E:K,7,FALSE)</f>
        <v>JWDDCD2025051800046</v>
      </c>
      <c r="E1396" s="28" t="str">
        <f>VLOOKUP(F1396,辅助信息!A:B,2,FALSE)</f>
        <v>螺纹钢</v>
      </c>
      <c r="F1396" s="28" t="s">
        <v>82</v>
      </c>
      <c r="G1396" s="24">
        <v>3</v>
      </c>
      <c r="H1396" s="24">
        <f>_xlfn.XLOOKUP(C1396&amp;F1396&amp;I1396&amp;J1396,'[1]2025年已发货'!$F:$F&amp;'[1]2025年已发货'!$C:$C&amp;'[1]2025年已发货'!$G:$G&amp;'[1]2025年已发货'!$H:$H,'[1]2025年已发货'!$E:$E,"未发货")</f>
        <v>3</v>
      </c>
      <c r="I1396" s="28" t="str">
        <f>VLOOKUP(B1396,辅助信息!E:I,3,FALSE)</f>
        <v>（华西萌海科创农业生态谷）成都市简阳市白金山水库</v>
      </c>
      <c r="J1396" s="28" t="str">
        <f>VLOOKUP(B1396,辅助信息!E:I,4,FALSE)</f>
        <v>石清国</v>
      </c>
      <c r="K1396" s="28">
        <f>VLOOKUP(J1396,辅助信息!H:I,2,FALSE)</f>
        <v>13458642015</v>
      </c>
      <c r="L1396" s="96" t="str">
        <f>VLOOKUP(B1396,辅助信息!E:J,6,FALSE)</f>
        <v>优先威钢,我方卸车,新老国标钢厂不加价可直发</v>
      </c>
      <c r="M1396" s="79">
        <v>45784</v>
      </c>
      <c r="O1396" s="49">
        <f ca="1" t="shared" si="67"/>
        <v>0</v>
      </c>
      <c r="P1396" s="49">
        <f ca="1" t="shared" si="68"/>
        <v>166</v>
      </c>
      <c r="Q1396" s="50" t="str">
        <f>VLOOKUP(B1396,辅助信息!E:M,9,FALSE)</f>
        <v>ZTWM-CDGS-XS-2024-0092-华西-萌海科创农业生态谷</v>
      </c>
      <c r="R1396" s="105" t="str">
        <f>_xlfn._xlws.FILTER(辅助信息!D:D,辅助信息!E:E=B1396)</f>
        <v>华西萌海-科创农业生态谷</v>
      </c>
    </row>
    <row r="1397" hidden="1" spans="2:18">
      <c r="B1397" s="28" t="s">
        <v>92</v>
      </c>
      <c r="C1397" s="58">
        <v>45783</v>
      </c>
      <c r="D1397" s="28" t="str">
        <f>VLOOKUP(B1397,辅助信息!E:K,7,FALSE)</f>
        <v>JWDDCD2025051800046</v>
      </c>
      <c r="E1397" s="28" t="str">
        <f>VLOOKUP(F1397,辅助信息!A:B,2,FALSE)</f>
        <v>螺纹钢</v>
      </c>
      <c r="F1397" s="28" t="s">
        <v>58</v>
      </c>
      <c r="G1397" s="24">
        <v>3</v>
      </c>
      <c r="H1397" s="24">
        <f>_xlfn.XLOOKUP(C1397&amp;F1397&amp;I1397&amp;J1397,'[1]2025年已发货'!$F:$F&amp;'[1]2025年已发货'!$C:$C&amp;'[1]2025年已发货'!$G:$G&amp;'[1]2025年已发货'!$H:$H,'[1]2025年已发货'!$E:$E,"未发货")</f>
        <v>3</v>
      </c>
      <c r="I1397" s="28" t="str">
        <f>VLOOKUP(B1397,辅助信息!E:I,3,FALSE)</f>
        <v>（华西萌海科创农业生态谷）成都市简阳市白金山水库</v>
      </c>
      <c r="J1397" s="28" t="str">
        <f>VLOOKUP(B1397,辅助信息!E:I,4,FALSE)</f>
        <v>石清国</v>
      </c>
      <c r="K1397" s="28">
        <f>VLOOKUP(J1397,辅助信息!H:I,2,FALSE)</f>
        <v>13458642015</v>
      </c>
      <c r="L1397" s="96" t="str">
        <f>VLOOKUP(B1397,辅助信息!E:J,6,FALSE)</f>
        <v>优先威钢,我方卸车,新老国标钢厂不加价可直发</v>
      </c>
      <c r="M1397" s="79">
        <v>45784</v>
      </c>
      <c r="O1397" s="49">
        <f ca="1" t="shared" si="67"/>
        <v>0</v>
      </c>
      <c r="P1397" s="49">
        <f ca="1" t="shared" si="68"/>
        <v>166</v>
      </c>
      <c r="Q1397" s="50" t="str">
        <f>VLOOKUP(B1397,辅助信息!E:M,9,FALSE)</f>
        <v>ZTWM-CDGS-XS-2024-0092-华西-萌海科创农业生态谷</v>
      </c>
      <c r="R1397" s="105" t="str">
        <f>_xlfn._xlws.FILTER(辅助信息!D:D,辅助信息!E:E=B1397)</f>
        <v>华西萌海-科创农业生态谷</v>
      </c>
    </row>
    <row r="1398" hidden="1" spans="2:18">
      <c r="B1398" s="28" t="s">
        <v>147</v>
      </c>
      <c r="C1398" s="58">
        <v>45783</v>
      </c>
      <c r="D1398" s="28" t="str">
        <f>VLOOKUP(B1398,辅助信息!E:K,7,FALSE)</f>
        <v>JWDDCD2025052800131</v>
      </c>
      <c r="E1398" s="28" t="str">
        <f>VLOOKUP(F1398,辅助信息!A:B,2,FALSE)</f>
        <v>高线</v>
      </c>
      <c r="F1398" s="28" t="s">
        <v>57</v>
      </c>
      <c r="G1398" s="24">
        <v>7.5</v>
      </c>
      <c r="H1398" s="24" t="str">
        <f>_xlfn.XLOOKUP(C1398&amp;F1398&amp;I1398&amp;J1398,'[1]2025年已发货'!$F:$F&amp;'[1]2025年已发货'!$C:$C&amp;'[1]2025年已发货'!$G:$G&amp;'[1]2025年已发货'!$H:$H,'[1]2025年已发货'!$E:$E,"未发货")</f>
        <v>未发货</v>
      </c>
      <c r="I1398" s="28" t="str">
        <f>VLOOKUP(B1398,辅助信息!E:I,3,FALSE)</f>
        <v>（商投建工达州中医药科技园-4工区-11号楼）达州市通川区达州中医药职业学院犀牛大道北段</v>
      </c>
      <c r="J1398" s="28" t="str">
        <f>VLOOKUP(B1398,辅助信息!E:I,4,FALSE)</f>
        <v>张扬</v>
      </c>
      <c r="K1398" s="28">
        <f>VLOOKUP(J1398,辅助信息!H:I,2,FALSE)</f>
        <v>18381904567</v>
      </c>
      <c r="L1398" s="96" t="str">
        <f>VLOOKUP(B1398,辅助信息!E:J,6,FALSE)</f>
        <v>控制炉批号！多了现场不收！,优先安排达钢,提前联系到场规格及数量</v>
      </c>
      <c r="M1398" s="79">
        <v>45784</v>
      </c>
      <c r="O1398" s="49">
        <f ca="1" t="shared" si="67"/>
        <v>0</v>
      </c>
      <c r="P1398" s="49">
        <f ca="1" t="shared" si="68"/>
        <v>166</v>
      </c>
      <c r="Q1398" s="50" t="str">
        <f>VLOOKUP(B1398,辅助信息!E:M,9,FALSE)</f>
        <v>ZTWM-CDGS-XS-2024-0134-商投建工达州中医药科技成果示范园项目</v>
      </c>
      <c r="R1398" s="105" t="str">
        <f>_xlfn._xlws.FILTER(辅助信息!D:D,辅助信息!E:E=B1398)</f>
        <v>商投建工达州中医药科技园</v>
      </c>
    </row>
    <row r="1399" hidden="1" spans="2:18">
      <c r="B1399" s="28" t="s">
        <v>147</v>
      </c>
      <c r="C1399" s="58">
        <v>45783</v>
      </c>
      <c r="D1399" s="28" t="str">
        <f>VLOOKUP(B1399,辅助信息!E:K,7,FALSE)</f>
        <v>JWDDCD2025052800131</v>
      </c>
      <c r="E1399" s="28" t="str">
        <f>VLOOKUP(F1399,辅助信息!A:B,2,FALSE)</f>
        <v>盘螺</v>
      </c>
      <c r="F1399" s="28" t="s">
        <v>41</v>
      </c>
      <c r="G1399" s="24">
        <v>37.5</v>
      </c>
      <c r="H1399" s="24" t="str">
        <f>_xlfn.XLOOKUP(C1399&amp;F1399&amp;I1399&amp;J1399,'[1]2025年已发货'!$F:$F&amp;'[1]2025年已发货'!$C:$C&amp;'[1]2025年已发货'!$G:$G&amp;'[1]2025年已发货'!$H:$H,'[1]2025年已发货'!$E:$E,"未发货")</f>
        <v>未发货</v>
      </c>
      <c r="I1399" s="28" t="str">
        <f>VLOOKUP(B1399,辅助信息!E:I,3,FALSE)</f>
        <v>（商投建工达州中医药科技园-4工区-11号楼）达州市通川区达州中医药职业学院犀牛大道北段</v>
      </c>
      <c r="J1399" s="28" t="str">
        <f>VLOOKUP(B1399,辅助信息!E:I,4,FALSE)</f>
        <v>张扬</v>
      </c>
      <c r="K1399" s="28">
        <f>VLOOKUP(J1399,辅助信息!H:I,2,FALSE)</f>
        <v>18381904567</v>
      </c>
      <c r="L1399" s="96" t="str">
        <f>VLOOKUP(B1399,辅助信息!E:J,6,FALSE)</f>
        <v>控制炉批号！多了现场不收！,优先安排达钢,提前联系到场规格及数量</v>
      </c>
      <c r="M1399" s="79">
        <v>45784</v>
      </c>
      <c r="O1399" s="49">
        <f ca="1" t="shared" si="67"/>
        <v>0</v>
      </c>
      <c r="P1399" s="49">
        <f ca="1" t="shared" si="68"/>
        <v>166</v>
      </c>
      <c r="Q1399" s="50" t="str">
        <f>VLOOKUP(B1399,辅助信息!E:M,9,FALSE)</f>
        <v>ZTWM-CDGS-XS-2024-0134-商投建工达州中医药科技成果示范园项目</v>
      </c>
      <c r="R1399" s="105" t="str">
        <f>_xlfn._xlws.FILTER(辅助信息!D:D,辅助信息!E:E=B1399)</f>
        <v>商投建工达州中医药科技园</v>
      </c>
    </row>
    <row r="1400" hidden="1" spans="2:18">
      <c r="B1400" s="28" t="s">
        <v>147</v>
      </c>
      <c r="C1400" s="58">
        <v>45783</v>
      </c>
      <c r="D1400" s="28" t="str">
        <f>VLOOKUP(B1400,辅助信息!E:K,7,FALSE)</f>
        <v>JWDDCD2025052800131</v>
      </c>
      <c r="E1400" s="28" t="str">
        <f>VLOOKUP(F1400,辅助信息!A:B,2,FALSE)</f>
        <v>螺纹钢</v>
      </c>
      <c r="F1400" s="28" t="s">
        <v>30</v>
      </c>
      <c r="G1400" s="24">
        <v>7</v>
      </c>
      <c r="H1400" s="24" t="str">
        <f>_xlfn.XLOOKUP(C1400&amp;F1400&amp;I1400&amp;J1400,'[1]2025年已发货'!$F:$F&amp;'[1]2025年已发货'!$C:$C&amp;'[1]2025年已发货'!$G:$G&amp;'[1]2025年已发货'!$H:$H,'[1]2025年已发货'!$E:$E,"未发货")</f>
        <v>未发货</v>
      </c>
      <c r="I1400" s="28" t="str">
        <f>VLOOKUP(B1400,辅助信息!E:I,3,FALSE)</f>
        <v>（商投建工达州中医药科技园-4工区-11号楼）达州市通川区达州中医药职业学院犀牛大道北段</v>
      </c>
      <c r="J1400" s="28" t="str">
        <f>VLOOKUP(B1400,辅助信息!E:I,4,FALSE)</f>
        <v>张扬</v>
      </c>
      <c r="K1400" s="28">
        <f>VLOOKUP(J1400,辅助信息!H:I,2,FALSE)</f>
        <v>18381904567</v>
      </c>
      <c r="L1400" s="96" t="str">
        <f>VLOOKUP(B1400,辅助信息!E:J,6,FALSE)</f>
        <v>控制炉批号！多了现场不收！,优先安排达钢,提前联系到场规格及数量</v>
      </c>
      <c r="M1400" s="79">
        <v>45784</v>
      </c>
      <c r="O1400" s="49">
        <f ca="1" t="shared" si="67"/>
        <v>0</v>
      </c>
      <c r="P1400" s="49">
        <f ca="1" t="shared" si="68"/>
        <v>166</v>
      </c>
      <c r="Q1400" s="50" t="str">
        <f>VLOOKUP(B1400,辅助信息!E:M,9,FALSE)</f>
        <v>ZTWM-CDGS-XS-2024-0134-商投建工达州中医药科技成果示范园项目</v>
      </c>
      <c r="R1400" s="105" t="str">
        <f>_xlfn._xlws.FILTER(辅助信息!D:D,辅助信息!E:E=B1400)</f>
        <v>商投建工达州中医药科技园</v>
      </c>
    </row>
    <row r="1401" hidden="1" spans="2:18">
      <c r="B1401" s="28" t="s">
        <v>147</v>
      </c>
      <c r="C1401" s="58">
        <v>45783</v>
      </c>
      <c r="D1401" s="28" t="str">
        <f>VLOOKUP(B1401,辅助信息!E:K,7,FALSE)</f>
        <v>JWDDCD2025052800131</v>
      </c>
      <c r="E1401" s="28" t="str">
        <f>VLOOKUP(F1401,辅助信息!A:B,2,FALSE)</f>
        <v>螺纹钢</v>
      </c>
      <c r="F1401" s="28" t="s">
        <v>18</v>
      </c>
      <c r="G1401" s="24">
        <v>18</v>
      </c>
      <c r="H1401" s="24" t="str">
        <f>_xlfn.XLOOKUP(C1401&amp;F1401&amp;I1401&amp;J1401,'[1]2025年已发货'!$F:$F&amp;'[1]2025年已发货'!$C:$C&amp;'[1]2025年已发货'!$G:$G&amp;'[1]2025年已发货'!$H:$H,'[1]2025年已发货'!$E:$E,"未发货")</f>
        <v>未发货</v>
      </c>
      <c r="I1401" s="28" t="str">
        <f>VLOOKUP(B1401,辅助信息!E:I,3,FALSE)</f>
        <v>（商投建工达州中医药科技园-4工区-11号楼）达州市通川区达州中医药职业学院犀牛大道北段</v>
      </c>
      <c r="J1401" s="28" t="str">
        <f>VLOOKUP(B1401,辅助信息!E:I,4,FALSE)</f>
        <v>张扬</v>
      </c>
      <c r="K1401" s="28">
        <f>VLOOKUP(J1401,辅助信息!H:I,2,FALSE)</f>
        <v>18381904567</v>
      </c>
      <c r="L1401" s="96" t="str">
        <f>VLOOKUP(B1401,辅助信息!E:J,6,FALSE)</f>
        <v>控制炉批号！多了现场不收！,优先安排达钢,提前联系到场规格及数量</v>
      </c>
      <c r="M1401" s="79">
        <v>45784</v>
      </c>
      <c r="O1401" s="49">
        <f ca="1" t="shared" si="67"/>
        <v>0</v>
      </c>
      <c r="P1401" s="49">
        <f ca="1" t="shared" si="68"/>
        <v>166</v>
      </c>
      <c r="Q1401" s="50" t="str">
        <f>VLOOKUP(B1401,辅助信息!E:M,9,FALSE)</f>
        <v>ZTWM-CDGS-XS-2024-0134-商投建工达州中医药科技成果示范园项目</v>
      </c>
      <c r="R1401" s="105" t="str">
        <f>_xlfn._xlws.FILTER(辅助信息!D:D,辅助信息!E:E=B1401)</f>
        <v>商投建工达州中医药科技园</v>
      </c>
    </row>
    <row r="1402" hidden="1" spans="2:18">
      <c r="B1402" s="28" t="s">
        <v>81</v>
      </c>
      <c r="C1402" s="58">
        <v>45785</v>
      </c>
      <c r="D1402" s="28" t="str">
        <f>VLOOKUP(B1402,辅助信息!E:K,7,FALSE)</f>
        <v>JWDDCD2025060900080</v>
      </c>
      <c r="E1402" s="28" t="str">
        <f>VLOOKUP(F1402,辅助信息!A:B,2,FALSE)</f>
        <v>螺纹钢</v>
      </c>
      <c r="F1402" s="28" t="s">
        <v>30</v>
      </c>
      <c r="G1402" s="24">
        <v>50</v>
      </c>
      <c r="H1402" s="24" t="str">
        <f>_xlfn.XLOOKUP(C1402&amp;F1402&amp;I1402&amp;J1402,'[1]2025年已发货'!$F:$F&amp;'[1]2025年已发货'!$C:$C&amp;'[1]2025年已发货'!$G:$G&amp;'[1]2025年已发货'!$H:$H,'[1]2025年已发货'!$E:$E,"未发货")</f>
        <v>未发货</v>
      </c>
      <c r="I1402" s="28" t="str">
        <f>VLOOKUP(B1402,辅助信息!E:I,3,FALSE)</f>
        <v>（华西简阳西城嘉苑）四川省成都市简阳市简城街道高屋村</v>
      </c>
      <c r="J1402" s="28" t="str">
        <f>VLOOKUP(B1402,辅助信息!E:I,4,FALSE)</f>
        <v>张瀚镭</v>
      </c>
      <c r="K1402" s="28">
        <f>VLOOKUP(J1402,辅助信息!H:I,2,FALSE)</f>
        <v>15884666220</v>
      </c>
      <c r="L1402" s="96" t="str">
        <f>VLOOKUP(B1402,辅助信息!E:J,6,FALSE)</f>
        <v>优先威钢发货,我方卸车,新老国标钢厂不加价可直发，因陕钢多次出现磅差，项目拒绝使用</v>
      </c>
      <c r="M1402" s="79">
        <v>45784</v>
      </c>
      <c r="O1402" s="49">
        <f ca="1" t="shared" si="67"/>
        <v>0</v>
      </c>
      <c r="P1402" s="49">
        <f ca="1" t="shared" si="68"/>
        <v>166</v>
      </c>
      <c r="Q1402" s="50" t="str">
        <f>VLOOKUP(B1402,辅助信息!E:M,9,FALSE)</f>
        <v>ZTWM-CDGS-XS-2024-0030-华西集采-简州大道</v>
      </c>
      <c r="R1402" s="50" t="str">
        <f>_xlfn._xlws.FILTER(辅助信息!D:D,辅助信息!E:E=B1402)</f>
        <v>华西简阳西城嘉苑</v>
      </c>
    </row>
    <row r="1403" hidden="1" spans="2:18">
      <c r="B1403" s="28" t="s">
        <v>147</v>
      </c>
      <c r="C1403" s="58">
        <v>45785</v>
      </c>
      <c r="D1403" s="28" t="str">
        <f>VLOOKUP(B1403,辅助信息!E:K,7,FALSE)</f>
        <v>JWDDCD2025052800131</v>
      </c>
      <c r="E1403" s="28" t="str">
        <f>VLOOKUP(F1403,辅助信息!A:B,2,FALSE)</f>
        <v>高线</v>
      </c>
      <c r="F1403" s="28" t="s">
        <v>57</v>
      </c>
      <c r="G1403" s="24">
        <v>7.5</v>
      </c>
      <c r="H1403" s="24" t="str">
        <f>_xlfn.XLOOKUP(C1403&amp;F1403&amp;I1403&amp;J1403,'[1]2025年已发货'!$F:$F&amp;'[1]2025年已发货'!$C:$C&amp;'[1]2025年已发货'!$G:$G&amp;'[1]2025年已发货'!$H:$H,'[1]2025年已发货'!$E:$E,"未发货")</f>
        <v>未发货</v>
      </c>
      <c r="I1403" s="28" t="str">
        <f>VLOOKUP(B1403,辅助信息!E:I,3,FALSE)</f>
        <v>（商投建工达州中医药科技园-4工区-11号楼）达州市通川区达州中医药职业学院犀牛大道北段</v>
      </c>
      <c r="J1403" s="28" t="str">
        <f>VLOOKUP(B1403,辅助信息!E:I,4,FALSE)</f>
        <v>张扬</v>
      </c>
      <c r="K1403" s="28">
        <f>VLOOKUP(J1403,辅助信息!H:I,2,FALSE)</f>
        <v>18381904567</v>
      </c>
      <c r="L1403" s="96" t="str">
        <f>VLOOKUP(B1403,辅助信息!E:J,6,FALSE)</f>
        <v>控制炉批号！多了现场不收！,优先安排达钢,提前联系到场规格及数量</v>
      </c>
      <c r="M1403" s="79">
        <v>45784</v>
      </c>
      <c r="O1403" s="49">
        <f ca="1" t="shared" si="67"/>
        <v>0</v>
      </c>
      <c r="P1403" s="49">
        <f ca="1" t="shared" si="68"/>
        <v>166</v>
      </c>
      <c r="Q1403" s="50" t="str">
        <f>VLOOKUP(B1403,辅助信息!E:M,9,FALSE)</f>
        <v>ZTWM-CDGS-XS-2024-0134-商投建工达州中医药科技成果示范园项目</v>
      </c>
      <c r="R1403" s="50" t="str">
        <f>_xlfn._xlws.FILTER(辅助信息!D:D,辅助信息!E:E=B1403)</f>
        <v>商投建工达州中医药科技园</v>
      </c>
    </row>
    <row r="1404" hidden="1" spans="2:18">
      <c r="B1404" s="28" t="s">
        <v>147</v>
      </c>
      <c r="C1404" s="58">
        <v>45785</v>
      </c>
      <c r="D1404" s="28" t="str">
        <f>VLOOKUP(B1404,辅助信息!E:K,7,FALSE)</f>
        <v>JWDDCD2025052800131</v>
      </c>
      <c r="E1404" s="28" t="str">
        <f>VLOOKUP(F1404,辅助信息!A:B,2,FALSE)</f>
        <v>盘螺</v>
      </c>
      <c r="F1404" s="28" t="s">
        <v>41</v>
      </c>
      <c r="G1404" s="24">
        <v>37.5</v>
      </c>
      <c r="H1404" s="24">
        <f>_xlfn.XLOOKUP(C1404&amp;F1404&amp;I1404&amp;J1404,'[1]2025年已发货'!$F:$F&amp;'[1]2025年已发货'!$C:$C&amp;'[1]2025年已发货'!$G:$G&amp;'[1]2025年已发货'!$H:$H,'[1]2025年已发货'!$E:$E,"未发货")</f>
        <v>20</v>
      </c>
      <c r="I1404" s="28" t="str">
        <f>VLOOKUP(B1404,辅助信息!E:I,3,FALSE)</f>
        <v>（商投建工达州中医药科技园-4工区-11号楼）达州市通川区达州中医药职业学院犀牛大道北段</v>
      </c>
      <c r="J1404" s="28" t="str">
        <f>VLOOKUP(B1404,辅助信息!E:I,4,FALSE)</f>
        <v>张扬</v>
      </c>
      <c r="K1404" s="28">
        <f>VLOOKUP(J1404,辅助信息!H:I,2,FALSE)</f>
        <v>18381904567</v>
      </c>
      <c r="L1404" s="96" t="str">
        <f>VLOOKUP(B1404,辅助信息!E:J,6,FALSE)</f>
        <v>控制炉批号！多了现场不收！,优先安排达钢,提前联系到场规格及数量</v>
      </c>
      <c r="M1404" s="79">
        <v>45784</v>
      </c>
      <c r="O1404" s="49">
        <f ca="1" t="shared" si="67"/>
        <v>0</v>
      </c>
      <c r="P1404" s="49">
        <f ca="1" t="shared" si="68"/>
        <v>166</v>
      </c>
      <c r="Q1404" s="50" t="str">
        <f>VLOOKUP(B1404,辅助信息!E:M,9,FALSE)</f>
        <v>ZTWM-CDGS-XS-2024-0134-商投建工达州中医药科技成果示范园项目</v>
      </c>
      <c r="R1404" s="50" t="str">
        <f>_xlfn._xlws.FILTER(辅助信息!D:D,辅助信息!E:E=B1404)</f>
        <v>商投建工达州中医药科技园</v>
      </c>
    </row>
    <row r="1405" hidden="1" spans="2:18">
      <c r="B1405" s="28" t="s">
        <v>147</v>
      </c>
      <c r="C1405" s="58">
        <v>45785</v>
      </c>
      <c r="D1405" s="28" t="str">
        <f>VLOOKUP(B1405,辅助信息!E:K,7,FALSE)</f>
        <v>JWDDCD2025052800131</v>
      </c>
      <c r="E1405" s="28" t="str">
        <f>VLOOKUP(F1405,辅助信息!A:B,2,FALSE)</f>
        <v>螺纹钢</v>
      </c>
      <c r="F1405" s="28" t="s">
        <v>30</v>
      </c>
      <c r="G1405" s="24">
        <v>7</v>
      </c>
      <c r="H1405" s="24" t="str">
        <f>_xlfn.XLOOKUP(C1405&amp;F1405&amp;I1405&amp;J1405,'[1]2025年已发货'!$F:$F&amp;'[1]2025年已发货'!$C:$C&amp;'[1]2025年已发货'!$G:$G&amp;'[1]2025年已发货'!$H:$H,'[1]2025年已发货'!$E:$E,"未发货")</f>
        <v>未发货</v>
      </c>
      <c r="I1405" s="28" t="str">
        <f>VLOOKUP(B1405,辅助信息!E:I,3,FALSE)</f>
        <v>（商投建工达州中医药科技园-4工区-11号楼）达州市通川区达州中医药职业学院犀牛大道北段</v>
      </c>
      <c r="J1405" s="28" t="str">
        <f>VLOOKUP(B1405,辅助信息!E:I,4,FALSE)</f>
        <v>张扬</v>
      </c>
      <c r="K1405" s="28">
        <f>VLOOKUP(J1405,辅助信息!H:I,2,FALSE)</f>
        <v>18381904567</v>
      </c>
      <c r="L1405" s="96" t="str">
        <f>VLOOKUP(B1405,辅助信息!E:J,6,FALSE)</f>
        <v>控制炉批号！多了现场不收！,优先安排达钢,提前联系到场规格及数量</v>
      </c>
      <c r="M1405" s="79">
        <v>45784</v>
      </c>
      <c r="O1405" s="49">
        <f ca="1" t="shared" si="67"/>
        <v>0</v>
      </c>
      <c r="P1405" s="49">
        <f ca="1" t="shared" si="68"/>
        <v>166</v>
      </c>
      <c r="Q1405" s="50" t="str">
        <f>VLOOKUP(B1405,辅助信息!E:M,9,FALSE)</f>
        <v>ZTWM-CDGS-XS-2024-0134-商投建工达州中医药科技成果示范园项目</v>
      </c>
      <c r="R1405" s="50" t="str">
        <f>_xlfn._xlws.FILTER(辅助信息!D:D,辅助信息!E:E=B1405)</f>
        <v>商投建工达州中医药科技园</v>
      </c>
    </row>
    <row r="1406" hidden="1" spans="2:18">
      <c r="B1406" s="28" t="s">
        <v>147</v>
      </c>
      <c r="C1406" s="58">
        <v>45785</v>
      </c>
      <c r="D1406" s="28" t="str">
        <f>VLOOKUP(B1406,辅助信息!E:K,7,FALSE)</f>
        <v>JWDDCD2025052800131</v>
      </c>
      <c r="E1406" s="28" t="str">
        <f>VLOOKUP(F1406,辅助信息!A:B,2,FALSE)</f>
        <v>螺纹钢</v>
      </c>
      <c r="F1406" s="28" t="s">
        <v>130</v>
      </c>
      <c r="G1406" s="24">
        <v>35</v>
      </c>
      <c r="H1406" s="24">
        <f>_xlfn.XLOOKUP(C1406&amp;F1406&amp;I1406&amp;J1406,'[1]2025年已发货'!$F:$F&amp;'[1]2025年已发货'!$C:$C&amp;'[1]2025年已发货'!$G:$G&amp;'[1]2025年已发货'!$H:$H,'[1]2025年已发货'!$E:$E,"未发货")</f>
        <v>38</v>
      </c>
      <c r="I1406" s="28" t="str">
        <f>VLOOKUP(B1406,辅助信息!E:I,3,FALSE)</f>
        <v>（商投建工达州中医药科技园-4工区-11号楼）达州市通川区达州中医药职业学院犀牛大道北段</v>
      </c>
      <c r="J1406" s="28" t="str">
        <f>VLOOKUP(B1406,辅助信息!E:I,4,FALSE)</f>
        <v>张扬</v>
      </c>
      <c r="K1406" s="28">
        <f>VLOOKUP(J1406,辅助信息!H:I,2,FALSE)</f>
        <v>18381904567</v>
      </c>
      <c r="L1406" s="96" t="str">
        <f>VLOOKUP(B1406,辅助信息!E:J,6,FALSE)</f>
        <v>控制炉批号！多了现场不收！,优先安排达钢,提前联系到场规格及数量</v>
      </c>
      <c r="M1406" s="79">
        <v>45784</v>
      </c>
      <c r="O1406" s="49">
        <f ca="1" t="shared" si="67"/>
        <v>0</v>
      </c>
      <c r="P1406" s="49">
        <f ca="1" t="shared" si="68"/>
        <v>166</v>
      </c>
      <c r="Q1406" s="50" t="str">
        <f>VLOOKUP(B1406,辅助信息!E:M,9,FALSE)</f>
        <v>ZTWM-CDGS-XS-2024-0134-商投建工达州中医药科技成果示范园项目</v>
      </c>
      <c r="R1406" s="50" t="str">
        <f>_xlfn._xlws.FILTER(辅助信息!D:D,辅助信息!E:E=B1406)</f>
        <v>商投建工达州中医药科技园</v>
      </c>
    </row>
    <row r="1407" hidden="1" spans="2:18">
      <c r="B1407" s="28" t="s">
        <v>147</v>
      </c>
      <c r="C1407" s="58">
        <v>45785</v>
      </c>
      <c r="D1407" s="28" t="str">
        <f>VLOOKUP(B1407,辅助信息!E:K,7,FALSE)</f>
        <v>JWDDCD2025052800131</v>
      </c>
      <c r="E1407" s="28" t="str">
        <f>VLOOKUP(F1407,辅助信息!A:B,2,FALSE)</f>
        <v>螺纹钢</v>
      </c>
      <c r="F1407" s="28" t="s">
        <v>18</v>
      </c>
      <c r="G1407" s="24">
        <v>18</v>
      </c>
      <c r="H1407" s="24">
        <f>_xlfn.XLOOKUP(C1407&amp;F1407&amp;I1407&amp;J1407,'[1]2025年已发货'!$F:$F&amp;'[1]2025年已发货'!$C:$C&amp;'[1]2025年已发货'!$G:$G&amp;'[1]2025年已发货'!$H:$H,'[1]2025年已发货'!$E:$E,"未发货")</f>
        <v>18</v>
      </c>
      <c r="I1407" s="28" t="str">
        <f>VLOOKUP(B1407,辅助信息!E:I,3,FALSE)</f>
        <v>（商投建工达州中医药科技园-4工区-11号楼）达州市通川区达州中医药职业学院犀牛大道北段</v>
      </c>
      <c r="J1407" s="28" t="str">
        <f>VLOOKUP(B1407,辅助信息!E:I,4,FALSE)</f>
        <v>张扬</v>
      </c>
      <c r="K1407" s="28">
        <f>VLOOKUP(J1407,辅助信息!H:I,2,FALSE)</f>
        <v>18381904567</v>
      </c>
      <c r="L1407" s="96" t="str">
        <f>VLOOKUP(B1407,辅助信息!E:J,6,FALSE)</f>
        <v>控制炉批号！多了现场不收！,优先安排达钢,提前联系到场规格及数量</v>
      </c>
      <c r="M1407" s="79">
        <v>45784</v>
      </c>
      <c r="O1407" s="49">
        <f ca="1" t="shared" si="67"/>
        <v>0</v>
      </c>
      <c r="P1407" s="49">
        <f ca="1" t="shared" si="68"/>
        <v>166</v>
      </c>
      <c r="Q1407" s="50" t="str">
        <f>VLOOKUP(B1407,辅助信息!E:M,9,FALSE)</f>
        <v>ZTWM-CDGS-XS-2024-0134-商投建工达州中医药科技成果示范园项目</v>
      </c>
      <c r="R1407" s="50" t="str">
        <f>_xlfn._xlws.FILTER(辅助信息!D:D,辅助信息!E:E=B1407)</f>
        <v>商投建工达州中医药科技园</v>
      </c>
    </row>
    <row r="1408" hidden="1" spans="2:18">
      <c r="B1408" s="28" t="s">
        <v>106</v>
      </c>
      <c r="C1408" s="58">
        <v>45785</v>
      </c>
      <c r="D1408" s="28" t="str">
        <f>VLOOKUP(B1408,辅助信息!E:K,7,FALSE)</f>
        <v>JWDDCD2024101600133</v>
      </c>
      <c r="E1408" s="28" t="str">
        <f>VLOOKUP(F1408,辅助信息!A:B,2,FALSE)</f>
        <v>盘螺</v>
      </c>
      <c r="F1408" s="28" t="s">
        <v>40</v>
      </c>
      <c r="G1408" s="24">
        <v>57.5</v>
      </c>
      <c r="H1408" s="24" t="str">
        <f>_xlfn.XLOOKUP(C1408&amp;F1408&amp;I1408&amp;J1408,'[1]2025年已发货'!$F:$F&amp;'[1]2025年已发货'!$C:$C&amp;'[1]2025年已发货'!$G:$G&amp;'[1]2025年已发货'!$H:$H,'[1]2025年已发货'!$E:$E,"未发货")</f>
        <v>未发货</v>
      </c>
      <c r="I1408" s="28" t="str">
        <f>VLOOKUP(B1408,辅助信息!E:I,3,FALSE)</f>
        <v>（五冶钢构宜宾高县月江镇建设项目）  四川省宜宾市高县月江镇刚记超市斜对面(还阳组团沪碳二期项目)</v>
      </c>
      <c r="J1408" s="28" t="str">
        <f>VLOOKUP(B1408,辅助信息!E:I,4,FALSE)</f>
        <v>张朝亮</v>
      </c>
      <c r="K1408" s="28">
        <f>VLOOKUP(J1408,辅助信息!H:I,2,FALSE)</f>
        <v>15228205853</v>
      </c>
      <c r="L1408" s="96" t="str">
        <f>VLOOKUP(B1408,辅助信息!E:J,6,FALSE)</f>
        <v>提前联系到场规格</v>
      </c>
      <c r="M1408" s="79">
        <v>45785</v>
      </c>
      <c r="O1408" s="49">
        <f ca="1" t="shared" ref="O1408:O1413" si="69">IF(OR(M1408="",N1408&lt;&gt;""),"",MAX(M1408-TODAY(),0))</f>
        <v>0</v>
      </c>
      <c r="P1408" s="49">
        <f ca="1" t="shared" ref="P1408:P1486" si="70">IF(M1408="","",IF(N1408&lt;&gt;"",MAX(N1408-M1408,0),IF(TODAY()&gt;M1408,TODAY()-M1408,0)))</f>
        <v>165</v>
      </c>
      <c r="Q1408" s="50" t="str">
        <f>VLOOKUP(B1408,辅助信息!E:M,9,FALSE)</f>
        <v>ZTWM-CDGS-XS-2024-0169-中冶西部钢构-宜宾市南溪区幸福路东路,高县月江镇建设项目</v>
      </c>
      <c r="R1408" s="50" t="str">
        <f>_xlfn._xlws.FILTER(辅助信息!D:D,辅助信息!E:E=B1408)</f>
        <v>五冶钢构-宜宾市南溪区高县月江镇建设项目</v>
      </c>
    </row>
    <row r="1409" hidden="1" spans="2:18">
      <c r="B1409" s="28" t="s">
        <v>106</v>
      </c>
      <c r="C1409" s="58">
        <v>45785</v>
      </c>
      <c r="D1409" s="28" t="str">
        <f>VLOOKUP(B1409,辅助信息!E:K,7,FALSE)</f>
        <v>JWDDCD2024101600133</v>
      </c>
      <c r="E1409" s="28" t="str">
        <f>VLOOKUP(F1409,辅助信息!A:B,2,FALSE)</f>
        <v>螺纹钢</v>
      </c>
      <c r="F1409" s="28" t="s">
        <v>27</v>
      </c>
      <c r="G1409" s="24">
        <v>21</v>
      </c>
      <c r="H1409" s="24">
        <f>_xlfn.XLOOKUP(C1409&amp;F1409&amp;I1409&amp;J1409,'[1]2025年已发货'!$F:$F&amp;'[1]2025年已发货'!$C:$C&amp;'[1]2025年已发货'!$G:$G&amp;'[1]2025年已发货'!$H:$H,'[1]2025年已发货'!$E:$E,"未发货")</f>
        <v>12</v>
      </c>
      <c r="I1409" s="28" t="str">
        <f>VLOOKUP(B1409,辅助信息!E:I,3,FALSE)</f>
        <v>（五冶钢构宜宾高县月江镇建设项目）  四川省宜宾市高县月江镇刚记超市斜对面(还阳组团沪碳二期项目)</v>
      </c>
      <c r="J1409" s="28" t="str">
        <f>VLOOKUP(B1409,辅助信息!E:I,4,FALSE)</f>
        <v>张朝亮</v>
      </c>
      <c r="K1409" s="28">
        <f>VLOOKUP(J1409,辅助信息!H:I,2,FALSE)</f>
        <v>15228205853</v>
      </c>
      <c r="L1409" s="96" t="str">
        <f>VLOOKUP(B1409,辅助信息!E:J,6,FALSE)</f>
        <v>提前联系到场规格</v>
      </c>
      <c r="M1409" s="79">
        <v>45785</v>
      </c>
      <c r="O1409" s="49">
        <f ca="1" t="shared" si="69"/>
        <v>0</v>
      </c>
      <c r="P1409" s="49">
        <f ca="1" t="shared" si="70"/>
        <v>165</v>
      </c>
      <c r="Q1409" s="50" t="str">
        <f>VLOOKUP(B1409,辅助信息!E:M,9,FALSE)</f>
        <v>ZTWM-CDGS-XS-2024-0169-中冶西部钢构-宜宾市南溪区幸福路东路,高县月江镇建设项目</v>
      </c>
      <c r="R1409" s="50" t="str">
        <f>_xlfn._xlws.FILTER(辅助信息!D:D,辅助信息!E:E=B1409)</f>
        <v>五冶钢构-宜宾市南溪区高县月江镇建设项目</v>
      </c>
    </row>
    <row r="1410" hidden="1" spans="2:18">
      <c r="B1410" s="28" t="s">
        <v>106</v>
      </c>
      <c r="C1410" s="58">
        <v>45785</v>
      </c>
      <c r="D1410" s="28" t="str">
        <f>VLOOKUP(B1410,辅助信息!E:K,7,FALSE)</f>
        <v>JWDDCD2024101600133</v>
      </c>
      <c r="E1410" s="28" t="str">
        <f>VLOOKUP(F1410,辅助信息!A:B,2,FALSE)</f>
        <v>螺纹钢</v>
      </c>
      <c r="F1410" s="28" t="s">
        <v>19</v>
      </c>
      <c r="G1410" s="24">
        <v>21</v>
      </c>
      <c r="H1410" s="24">
        <f>_xlfn.XLOOKUP(C1410&amp;F1410&amp;I1410&amp;J1410,'[1]2025年已发货'!$F:$F&amp;'[1]2025年已发货'!$C:$C&amp;'[1]2025年已发货'!$G:$G&amp;'[1]2025年已发货'!$H:$H,'[1]2025年已发货'!$E:$E,"未发货")</f>
        <v>12</v>
      </c>
      <c r="I1410" s="28" t="str">
        <f>VLOOKUP(B1410,辅助信息!E:I,3,FALSE)</f>
        <v>（五冶钢构宜宾高县月江镇建设项目）  四川省宜宾市高县月江镇刚记超市斜对面(还阳组团沪碳二期项目)</v>
      </c>
      <c r="J1410" s="28" t="str">
        <f>VLOOKUP(B1410,辅助信息!E:I,4,FALSE)</f>
        <v>张朝亮</v>
      </c>
      <c r="K1410" s="28">
        <f>VLOOKUP(J1410,辅助信息!H:I,2,FALSE)</f>
        <v>15228205853</v>
      </c>
      <c r="L1410" s="96" t="str">
        <f>VLOOKUP(B1410,辅助信息!E:J,6,FALSE)</f>
        <v>提前联系到场规格</v>
      </c>
      <c r="M1410" s="79">
        <v>45785</v>
      </c>
      <c r="O1410" s="49">
        <f ca="1" t="shared" si="69"/>
        <v>0</v>
      </c>
      <c r="P1410" s="49">
        <f ca="1" t="shared" si="70"/>
        <v>165</v>
      </c>
      <c r="Q1410" s="50" t="str">
        <f>VLOOKUP(B1410,辅助信息!E:M,9,FALSE)</f>
        <v>ZTWM-CDGS-XS-2024-0169-中冶西部钢构-宜宾市南溪区幸福路东路,高县月江镇建设项目</v>
      </c>
      <c r="R1410" s="50" t="str">
        <f>_xlfn._xlws.FILTER(辅助信息!D:D,辅助信息!E:E=B1410)</f>
        <v>五冶钢构-宜宾市南溪区高县月江镇建设项目</v>
      </c>
    </row>
    <row r="1411" hidden="1" spans="2:18">
      <c r="B1411" s="28" t="s">
        <v>106</v>
      </c>
      <c r="C1411" s="58">
        <v>45785</v>
      </c>
      <c r="D1411" s="28" t="str">
        <f>VLOOKUP(B1411,辅助信息!E:K,7,FALSE)</f>
        <v>JWDDCD2024101600133</v>
      </c>
      <c r="E1411" s="28" t="str">
        <f>VLOOKUP(F1411,辅助信息!A:B,2,FALSE)</f>
        <v>螺纹钢</v>
      </c>
      <c r="F1411" s="28" t="s">
        <v>33</v>
      </c>
      <c r="G1411" s="24">
        <v>9</v>
      </c>
      <c r="H1411" s="24" t="str">
        <f>_xlfn.XLOOKUP(C1411&amp;F1411&amp;I1411&amp;J1411,'[1]2025年已发货'!$F:$F&amp;'[1]2025年已发货'!$C:$C&amp;'[1]2025年已发货'!$G:$G&amp;'[1]2025年已发货'!$H:$H,'[1]2025年已发货'!$E:$E,"未发货")</f>
        <v>未发货</v>
      </c>
      <c r="I1411" s="28" t="str">
        <f>VLOOKUP(B1411,辅助信息!E:I,3,FALSE)</f>
        <v>（五冶钢构宜宾高县月江镇建设项目）  四川省宜宾市高县月江镇刚记超市斜对面(还阳组团沪碳二期项目)</v>
      </c>
      <c r="J1411" s="28" t="str">
        <f>VLOOKUP(B1411,辅助信息!E:I,4,FALSE)</f>
        <v>张朝亮</v>
      </c>
      <c r="K1411" s="28">
        <f>VLOOKUP(J1411,辅助信息!H:I,2,FALSE)</f>
        <v>15228205853</v>
      </c>
      <c r="L1411" s="96" t="str">
        <f>VLOOKUP(B1411,辅助信息!E:J,6,FALSE)</f>
        <v>提前联系到场规格</v>
      </c>
      <c r="M1411" s="79">
        <v>45785</v>
      </c>
      <c r="O1411" s="49">
        <f ca="1" t="shared" si="69"/>
        <v>0</v>
      </c>
      <c r="P1411" s="49">
        <f ca="1" t="shared" si="70"/>
        <v>165</v>
      </c>
      <c r="Q1411" s="50" t="str">
        <f>VLOOKUP(B1411,辅助信息!E:M,9,FALSE)</f>
        <v>ZTWM-CDGS-XS-2024-0169-中冶西部钢构-宜宾市南溪区幸福路东路,高县月江镇建设项目</v>
      </c>
      <c r="R1411" s="50" t="str">
        <f>_xlfn._xlws.FILTER(辅助信息!D:D,辅助信息!E:E=B1411)</f>
        <v>五冶钢构-宜宾市南溪区高县月江镇建设项目</v>
      </c>
    </row>
    <row r="1412" hidden="1" spans="2:18">
      <c r="B1412" s="28" t="s">
        <v>106</v>
      </c>
      <c r="C1412" s="58">
        <v>45785</v>
      </c>
      <c r="D1412" s="28" t="str">
        <f>VLOOKUP(B1412,辅助信息!E:K,7,FALSE)</f>
        <v>JWDDCD2024101600133</v>
      </c>
      <c r="E1412" s="28" t="str">
        <f>VLOOKUP(F1412,辅助信息!A:B,2,FALSE)</f>
        <v>螺纹钢</v>
      </c>
      <c r="F1412" s="28" t="s">
        <v>28</v>
      </c>
      <c r="G1412" s="24">
        <v>21</v>
      </c>
      <c r="H1412" s="24" t="str">
        <f>_xlfn.XLOOKUP(C1412&amp;F1412&amp;I1412&amp;J1412,'[1]2025年已发货'!$F:$F&amp;'[1]2025年已发货'!$C:$C&amp;'[1]2025年已发货'!$G:$G&amp;'[1]2025年已发货'!$H:$H,'[1]2025年已发货'!$E:$E,"未发货")</f>
        <v>未发货</v>
      </c>
      <c r="I1412" s="28" t="str">
        <f>VLOOKUP(B1412,辅助信息!E:I,3,FALSE)</f>
        <v>（五冶钢构宜宾高县月江镇建设项目）  四川省宜宾市高县月江镇刚记超市斜对面(还阳组团沪碳二期项目)</v>
      </c>
      <c r="J1412" s="28" t="str">
        <f>VLOOKUP(B1412,辅助信息!E:I,4,FALSE)</f>
        <v>张朝亮</v>
      </c>
      <c r="K1412" s="28">
        <f>VLOOKUP(J1412,辅助信息!H:I,2,FALSE)</f>
        <v>15228205853</v>
      </c>
      <c r="L1412" s="96" t="str">
        <f>VLOOKUP(B1412,辅助信息!E:J,6,FALSE)</f>
        <v>提前联系到场规格</v>
      </c>
      <c r="M1412" s="79">
        <v>45785</v>
      </c>
      <c r="O1412" s="49">
        <f ca="1" t="shared" si="69"/>
        <v>0</v>
      </c>
      <c r="P1412" s="49">
        <f ca="1" t="shared" si="70"/>
        <v>165</v>
      </c>
      <c r="Q1412" s="50" t="str">
        <f>VLOOKUP(B1412,辅助信息!E:M,9,FALSE)</f>
        <v>ZTWM-CDGS-XS-2024-0169-中冶西部钢构-宜宾市南溪区幸福路东路,高县月江镇建设项目</v>
      </c>
      <c r="R1412" s="50" t="str">
        <f>_xlfn._xlws.FILTER(辅助信息!D:D,辅助信息!E:E=B1412)</f>
        <v>五冶钢构-宜宾市南溪区高县月江镇建设项目</v>
      </c>
    </row>
    <row r="1413" hidden="1" spans="2:18">
      <c r="B1413" s="28" t="s">
        <v>106</v>
      </c>
      <c r="C1413" s="58">
        <v>45785</v>
      </c>
      <c r="D1413" s="28" t="str">
        <f>VLOOKUP(B1413,辅助信息!E:K,7,FALSE)</f>
        <v>JWDDCD2024101600133</v>
      </c>
      <c r="E1413" s="28" t="str">
        <f>VLOOKUP(F1413,辅助信息!A:B,2,FALSE)</f>
        <v>螺纹钢</v>
      </c>
      <c r="F1413" s="28" t="s">
        <v>18</v>
      </c>
      <c r="G1413" s="24">
        <v>12</v>
      </c>
      <c r="H1413" s="24">
        <f>_xlfn.XLOOKUP(C1413&amp;F1413&amp;I1413&amp;J1413,'[1]2025年已发货'!$F:$F&amp;'[1]2025年已发货'!$C:$C&amp;'[1]2025年已发货'!$G:$G&amp;'[1]2025年已发货'!$H:$H,'[1]2025年已发货'!$E:$E,"未发货")</f>
        <v>12</v>
      </c>
      <c r="I1413" s="28" t="str">
        <f>VLOOKUP(B1413,辅助信息!E:I,3,FALSE)</f>
        <v>（五冶钢构宜宾高县月江镇建设项目）  四川省宜宾市高县月江镇刚记超市斜对面(还阳组团沪碳二期项目)</v>
      </c>
      <c r="J1413" s="28" t="str">
        <f>VLOOKUP(B1413,辅助信息!E:I,4,FALSE)</f>
        <v>张朝亮</v>
      </c>
      <c r="K1413" s="28">
        <f>VLOOKUP(J1413,辅助信息!H:I,2,FALSE)</f>
        <v>15228205853</v>
      </c>
      <c r="L1413" s="96" t="str">
        <f>VLOOKUP(B1413,辅助信息!E:J,6,FALSE)</f>
        <v>提前联系到场规格</v>
      </c>
      <c r="M1413" s="79">
        <v>45785</v>
      </c>
      <c r="O1413" s="49">
        <f ca="1" t="shared" si="69"/>
        <v>0</v>
      </c>
      <c r="P1413" s="49">
        <f ca="1" t="shared" si="70"/>
        <v>165</v>
      </c>
      <c r="Q1413" s="50" t="str">
        <f>VLOOKUP(B1413,辅助信息!E:M,9,FALSE)</f>
        <v>ZTWM-CDGS-XS-2024-0169-中冶西部钢构-宜宾市南溪区幸福路东路,高县月江镇建设项目</v>
      </c>
      <c r="R1413" s="50" t="str">
        <f>_xlfn._xlws.FILTER(辅助信息!D:D,辅助信息!E:E=B1413)</f>
        <v>五冶钢构-宜宾市南溪区高县月江镇建设项目</v>
      </c>
    </row>
    <row r="1414" hidden="1" spans="2:18">
      <c r="B1414" s="84" t="s">
        <v>127</v>
      </c>
      <c r="C1414" s="58">
        <v>45785</v>
      </c>
      <c r="D1414" s="28" t="str">
        <f>VLOOKUP(B1414,辅助信息!E:K,7,FALSE)</f>
        <v>JWDDCD2025051000019</v>
      </c>
      <c r="E1414" s="28" t="str">
        <f>VLOOKUP(F1414,辅助信息!A:B,2,FALSE)</f>
        <v>盘螺</v>
      </c>
      <c r="F1414" s="28" t="s">
        <v>49</v>
      </c>
      <c r="G1414" s="24">
        <v>12</v>
      </c>
      <c r="H1414" s="24" t="str">
        <f>_xlfn.XLOOKUP(C1414&amp;F1414&amp;I1414&amp;J1414,'[1]2025年已发货'!$F:$F&amp;'[1]2025年已发货'!$C:$C&amp;'[1]2025年已发货'!$G:$G&amp;'[1]2025年已发货'!$H:$H,'[1]2025年已发货'!$E:$E,"未发货")</f>
        <v>未发货</v>
      </c>
      <c r="I1414" s="28" t="str">
        <f>VLOOKUP(B1414,辅助信息!E:I,3,FALSE)</f>
        <v>(五冶钢构医学科学产业园建设项目房建三部-管网总坪)四川省南充市顺庆区搬罾街道学府大道二段</v>
      </c>
      <c r="J1414" s="28" t="str">
        <f>VLOOKUP(B1414,辅助信息!E:I,4,FALSE)</f>
        <v>郑林</v>
      </c>
      <c r="K1414" s="28">
        <f>VLOOKUP(J1414,辅助信息!H:I,2,FALSE)</f>
        <v>18349955455</v>
      </c>
      <c r="L1414" s="96" t="str">
        <f>VLOOKUP(B1414,辅助信息!E:J,6,FALSE)</f>
        <v>送货单：送货单位：南充思临新材料科技有限公司,收货单位：五冶集团川北(南充)建设有限公司,项目名称：南充医学科学产业园,送货车型13米,装货前联系收货人核实到场规格</v>
      </c>
      <c r="M1414" s="79">
        <v>45785</v>
      </c>
      <c r="O1414" s="49">
        <f ca="1" t="shared" ref="O1414:O1420" si="71">IF(OR(M1414="",N1414&lt;&gt;""),"",MAX(M1414-TODAY(),0))</f>
        <v>0</v>
      </c>
      <c r="P1414" s="49">
        <f ca="1" t="shared" si="70"/>
        <v>165</v>
      </c>
      <c r="Q1414" s="50" t="str">
        <f>VLOOKUP(B1414,辅助信息!E:M,9,FALSE)</f>
        <v>ZTWM-CDGS-XS-2024-0248-五冶钢构-南充市医学院项目</v>
      </c>
      <c r="R1414" s="50" t="str">
        <f>_xlfn._xlws.FILTER(辅助信息!D:D,辅助信息!E:E=B1414)</f>
        <v>五冶钢构南充医学科学产业园建设项目</v>
      </c>
    </row>
    <row r="1415" hidden="1" spans="2:18">
      <c r="B1415" s="84" t="s">
        <v>127</v>
      </c>
      <c r="C1415" s="58">
        <v>45785</v>
      </c>
      <c r="D1415" s="28" t="str">
        <f>VLOOKUP(B1415,辅助信息!E:K,7,FALSE)</f>
        <v>JWDDCD2025051000019</v>
      </c>
      <c r="E1415" s="28" t="str">
        <f>VLOOKUP(F1415,辅助信息!A:B,2,FALSE)</f>
        <v>盘螺</v>
      </c>
      <c r="F1415" s="28" t="s">
        <v>41</v>
      </c>
      <c r="G1415" s="24">
        <v>10</v>
      </c>
      <c r="H1415" s="24" t="str">
        <f>_xlfn.XLOOKUP(C1415&amp;F1415&amp;I1415&amp;J1415,'[1]2025年已发货'!$F:$F&amp;'[1]2025年已发货'!$C:$C&amp;'[1]2025年已发货'!$G:$G&amp;'[1]2025年已发货'!$H:$H,'[1]2025年已发货'!$E:$E,"未发货")</f>
        <v>未发货</v>
      </c>
      <c r="I1415" s="28" t="str">
        <f>VLOOKUP(B1415,辅助信息!E:I,3,FALSE)</f>
        <v>(五冶钢构医学科学产业园建设项目房建三部-管网总坪)四川省南充市顺庆区搬罾街道学府大道二段</v>
      </c>
      <c r="J1415" s="28" t="str">
        <f>VLOOKUP(B1415,辅助信息!E:I,4,FALSE)</f>
        <v>郑林</v>
      </c>
      <c r="K1415" s="28">
        <f>VLOOKUP(J1415,辅助信息!H:I,2,FALSE)</f>
        <v>18349955455</v>
      </c>
      <c r="L1415" s="96" t="str">
        <f>VLOOKUP(B1415,辅助信息!E:J,6,FALSE)</f>
        <v>送货单：送货单位：南充思临新材料科技有限公司,收货单位：五冶集团川北(南充)建设有限公司,项目名称：南充医学科学产业园,送货车型13米,装货前联系收货人核实到场规格</v>
      </c>
      <c r="M1415" s="79">
        <v>45785</v>
      </c>
      <c r="O1415" s="49">
        <f ca="1" t="shared" si="71"/>
        <v>0</v>
      </c>
      <c r="P1415" s="49">
        <f ca="1" t="shared" si="70"/>
        <v>165</v>
      </c>
      <c r="Q1415" s="50" t="str">
        <f>VLOOKUP(B1415,辅助信息!E:M,9,FALSE)</f>
        <v>ZTWM-CDGS-XS-2024-0248-五冶钢构-南充市医学院项目</v>
      </c>
      <c r="R1415" s="50" t="str">
        <f>_xlfn._xlws.FILTER(辅助信息!D:D,辅助信息!E:E=B1415)</f>
        <v>五冶钢构南充医学科学产业园建设项目</v>
      </c>
    </row>
    <row r="1416" hidden="1" spans="2:18">
      <c r="B1416" s="84" t="s">
        <v>127</v>
      </c>
      <c r="C1416" s="58">
        <v>45785</v>
      </c>
      <c r="D1416" s="28" t="str">
        <f>VLOOKUP(B1416,辅助信息!E:K,7,FALSE)</f>
        <v>JWDDCD2025051000019</v>
      </c>
      <c r="E1416" s="28" t="str">
        <f>VLOOKUP(F1416,辅助信息!A:B,2,FALSE)</f>
        <v>螺纹钢</v>
      </c>
      <c r="F1416" s="28" t="s">
        <v>27</v>
      </c>
      <c r="G1416" s="24">
        <v>13</v>
      </c>
      <c r="H1416" s="24" t="str">
        <f>_xlfn.XLOOKUP(C1416&amp;F1416&amp;I1416&amp;J1416,'[1]2025年已发货'!$F:$F&amp;'[1]2025年已发货'!$C:$C&amp;'[1]2025年已发货'!$G:$G&amp;'[1]2025年已发货'!$H:$H,'[1]2025年已发货'!$E:$E,"未发货")</f>
        <v>未发货</v>
      </c>
      <c r="I1416" s="28" t="str">
        <f>VLOOKUP(B1416,辅助信息!E:I,3,FALSE)</f>
        <v>(五冶钢构医学科学产业园建设项目房建三部-管网总坪)四川省南充市顺庆区搬罾街道学府大道二段</v>
      </c>
      <c r="J1416" s="28" t="str">
        <f>VLOOKUP(B1416,辅助信息!E:I,4,FALSE)</f>
        <v>郑林</v>
      </c>
      <c r="K1416" s="28">
        <f>VLOOKUP(J1416,辅助信息!H:I,2,FALSE)</f>
        <v>18349955455</v>
      </c>
      <c r="L1416" s="96" t="str">
        <f>VLOOKUP(B1416,辅助信息!E:J,6,FALSE)</f>
        <v>送货单：送货单位：南充思临新材料科技有限公司,收货单位：五冶集团川北(南充)建设有限公司,项目名称：南充医学科学产业园,送货车型13米,装货前联系收货人核实到场规格</v>
      </c>
      <c r="M1416" s="79">
        <v>45785</v>
      </c>
      <c r="O1416" s="49">
        <f ca="1" t="shared" si="71"/>
        <v>0</v>
      </c>
      <c r="P1416" s="49">
        <f ca="1" t="shared" si="70"/>
        <v>165</v>
      </c>
      <c r="Q1416" s="50" t="str">
        <f>VLOOKUP(B1416,辅助信息!E:M,9,FALSE)</f>
        <v>ZTWM-CDGS-XS-2024-0248-五冶钢构-南充市医学院项目</v>
      </c>
      <c r="R1416" s="50" t="str">
        <f>_xlfn._xlws.FILTER(辅助信息!D:D,辅助信息!E:E=B1416)</f>
        <v>五冶钢构南充医学科学产业园建设项目</v>
      </c>
    </row>
    <row r="1417" hidden="1" spans="2:18">
      <c r="B1417" s="84" t="s">
        <v>72</v>
      </c>
      <c r="C1417" s="58">
        <v>45785</v>
      </c>
      <c r="D1417" s="28" t="str">
        <f>VLOOKUP(B1417,辅助信息!E:K,7,FALSE)</f>
        <v>JWDDCD2025051000019</v>
      </c>
      <c r="E1417" s="28" t="str">
        <f>VLOOKUP(F1417,辅助信息!A:B,2,FALSE)</f>
        <v>盘螺</v>
      </c>
      <c r="F1417" s="28" t="s">
        <v>49</v>
      </c>
      <c r="G1417" s="24">
        <v>5</v>
      </c>
      <c r="H1417" s="24" t="str">
        <f>_xlfn.XLOOKUP(C1417&amp;F1417&amp;I1417&amp;J1417,'[1]2025年已发货'!$F:$F&amp;'[1]2025年已发货'!$C:$C&amp;'[1]2025年已发货'!$G:$G&amp;'[1]2025年已发货'!$H:$H,'[1]2025年已发货'!$E:$E,"未发货")</f>
        <v>未发货</v>
      </c>
      <c r="I1417" s="28" t="str">
        <f>VLOOKUP(B1417,辅助信息!E:I,3,FALSE)</f>
        <v>(五冶钢构医学科学产业园建设项目房建二部-网羽馆（6-5）)四川省南充市顺庆区搬罾街道学府大道二段</v>
      </c>
      <c r="J1417" s="28" t="str">
        <f>VLOOKUP(B1417,辅助信息!E:I,4,FALSE)</f>
        <v>安南</v>
      </c>
      <c r="K1417" s="28">
        <f>VLOOKUP(J1417,辅助信息!H:I,2,FALSE)</f>
        <v>19950525030</v>
      </c>
      <c r="L1417" s="96" t="str">
        <f>VLOOKUP(B1417,辅助信息!E:J,6,FALSE)</f>
        <v>送货单：送货单位：南充思临新材料科技有限公司,收货单位：五冶集团川北(南充)建设有限公司,项目名称：南充医学科学产业园,送货车型13米,装货前联系收货人核实到场规格</v>
      </c>
      <c r="M1417" s="79">
        <v>45785</v>
      </c>
      <c r="O1417" s="49">
        <f ca="1" t="shared" si="71"/>
        <v>0</v>
      </c>
      <c r="P1417" s="49">
        <f ca="1" t="shared" si="70"/>
        <v>165</v>
      </c>
      <c r="Q1417" s="50" t="str">
        <f>VLOOKUP(B1417,辅助信息!E:M,9,FALSE)</f>
        <v>ZTWM-CDGS-XS-2024-0248-五冶钢构-南充市医学院项目</v>
      </c>
      <c r="R1417" s="50" t="str">
        <f>_xlfn._xlws.FILTER(辅助信息!D:D,辅助信息!E:E=B1417)</f>
        <v>五冶钢构南充医学科学产业园建设项目</v>
      </c>
    </row>
    <row r="1418" hidden="1" spans="2:18">
      <c r="B1418" s="84" t="s">
        <v>72</v>
      </c>
      <c r="C1418" s="58">
        <v>45785</v>
      </c>
      <c r="D1418" s="28" t="str">
        <f>VLOOKUP(B1418,辅助信息!E:K,7,FALSE)</f>
        <v>JWDDCD2025051000019</v>
      </c>
      <c r="E1418" s="28" t="str">
        <f>VLOOKUP(F1418,辅助信息!A:B,2,FALSE)</f>
        <v>盘螺</v>
      </c>
      <c r="F1418" s="28" t="s">
        <v>40</v>
      </c>
      <c r="G1418" s="24">
        <v>2.5</v>
      </c>
      <c r="H1418" s="24" t="str">
        <f>_xlfn.XLOOKUP(C1418&amp;F1418&amp;I1418&amp;J1418,'[1]2025年已发货'!$F:$F&amp;'[1]2025年已发货'!$C:$C&amp;'[1]2025年已发货'!$G:$G&amp;'[1]2025年已发货'!$H:$H,'[1]2025年已发货'!$E:$E,"未发货")</f>
        <v>未发货</v>
      </c>
      <c r="I1418" s="28" t="str">
        <f>VLOOKUP(B1418,辅助信息!E:I,3,FALSE)</f>
        <v>(五冶钢构医学科学产业园建设项目房建二部-网羽馆（6-5）)四川省南充市顺庆区搬罾街道学府大道二段</v>
      </c>
      <c r="J1418" s="28" t="str">
        <f>VLOOKUP(B1418,辅助信息!E:I,4,FALSE)</f>
        <v>安南</v>
      </c>
      <c r="K1418" s="28">
        <f>VLOOKUP(J1418,辅助信息!H:I,2,FALSE)</f>
        <v>19950525030</v>
      </c>
      <c r="L1418" s="96" t="str">
        <f>VLOOKUP(B1418,辅助信息!E:J,6,FALSE)</f>
        <v>送货单：送货单位：南充思临新材料科技有限公司,收货单位：五冶集团川北(南充)建设有限公司,项目名称：南充医学科学产业园,送货车型13米,装货前联系收货人核实到场规格</v>
      </c>
      <c r="M1418" s="79">
        <v>45785</v>
      </c>
      <c r="O1418" s="49">
        <f ca="1" t="shared" si="71"/>
        <v>0</v>
      </c>
      <c r="P1418" s="49">
        <f ca="1" t="shared" si="70"/>
        <v>165</v>
      </c>
      <c r="Q1418" s="50" t="str">
        <f>VLOOKUP(B1418,辅助信息!E:M,9,FALSE)</f>
        <v>ZTWM-CDGS-XS-2024-0248-五冶钢构-南充市医学院项目</v>
      </c>
      <c r="R1418" s="50" t="str">
        <f>_xlfn._xlws.FILTER(辅助信息!D:D,辅助信息!E:E=B1418)</f>
        <v>五冶钢构南充医学科学产业园建设项目</v>
      </c>
    </row>
    <row r="1419" hidden="1" spans="2:18">
      <c r="B1419" s="84" t="s">
        <v>72</v>
      </c>
      <c r="C1419" s="58">
        <v>45785</v>
      </c>
      <c r="D1419" s="28" t="str">
        <f>VLOOKUP(B1419,辅助信息!E:K,7,FALSE)</f>
        <v>JWDDCD2025051000019</v>
      </c>
      <c r="E1419" s="28" t="str">
        <f>VLOOKUP(F1419,辅助信息!A:B,2,FALSE)</f>
        <v>螺纹钢</v>
      </c>
      <c r="F1419" s="28" t="s">
        <v>27</v>
      </c>
      <c r="G1419" s="24">
        <v>25</v>
      </c>
      <c r="H1419" s="24" t="str">
        <f>_xlfn.XLOOKUP(C1419&amp;F1419&amp;I1419&amp;J1419,'[1]2025年已发货'!$F:$F&amp;'[1]2025年已发货'!$C:$C&amp;'[1]2025年已发货'!$G:$G&amp;'[1]2025年已发货'!$H:$H,'[1]2025年已发货'!$E:$E,"未发货")</f>
        <v>未发货</v>
      </c>
      <c r="I1419" s="28" t="str">
        <f>VLOOKUP(B1419,辅助信息!E:I,3,FALSE)</f>
        <v>(五冶钢构医学科学产业园建设项目房建二部-网羽馆（6-5）)四川省南充市顺庆区搬罾街道学府大道二段</v>
      </c>
      <c r="J1419" s="28" t="str">
        <f>VLOOKUP(B1419,辅助信息!E:I,4,FALSE)</f>
        <v>安南</v>
      </c>
      <c r="K1419" s="28">
        <f>VLOOKUP(J1419,辅助信息!H:I,2,FALSE)</f>
        <v>19950525030</v>
      </c>
      <c r="L1419" s="96" t="str">
        <f>VLOOKUP(B1419,辅助信息!E:J,6,FALSE)</f>
        <v>送货单：送货单位：南充思临新材料科技有限公司,收货单位：五冶集团川北(南充)建设有限公司,项目名称：南充医学科学产业园,送货车型13米,装货前联系收货人核实到场规格</v>
      </c>
      <c r="M1419" s="79">
        <v>45785</v>
      </c>
      <c r="O1419" s="49">
        <f ca="1" t="shared" si="71"/>
        <v>0</v>
      </c>
      <c r="P1419" s="49">
        <f ca="1" t="shared" si="70"/>
        <v>165</v>
      </c>
      <c r="Q1419" s="50" t="str">
        <f>VLOOKUP(B1419,辅助信息!E:M,9,FALSE)</f>
        <v>ZTWM-CDGS-XS-2024-0248-五冶钢构-南充市医学院项目</v>
      </c>
      <c r="R1419" s="50" t="str">
        <f>_xlfn._xlws.FILTER(辅助信息!D:D,辅助信息!E:E=B1419)</f>
        <v>五冶钢构南充医学科学产业园建设项目</v>
      </c>
    </row>
    <row r="1420" hidden="1" spans="1:18">
      <c r="A1420" s="45" t="s">
        <v>100</v>
      </c>
      <c r="B1420" s="28" t="s">
        <v>135</v>
      </c>
      <c r="C1420" s="58">
        <v>45785</v>
      </c>
      <c r="D1420" s="28" t="str">
        <f>VLOOKUP(B1420,辅助信息!E:K,7,FALSE)</f>
        <v>JWDDCD2025050800080</v>
      </c>
      <c r="E1420" s="28" t="str">
        <f>VLOOKUP(F1420,辅助信息!A:B,2,FALSE)</f>
        <v>螺纹钢</v>
      </c>
      <c r="F1420" s="28" t="s">
        <v>130</v>
      </c>
      <c r="G1420" s="24">
        <v>70</v>
      </c>
      <c r="H1420" s="24" t="str">
        <f>_xlfn.XLOOKUP(C1420&amp;F1420&amp;I1420&amp;J1420,'[1]2025年已发货'!$F:$F&amp;'[1]2025年已发货'!$C:$C&amp;'[1]2025年已发货'!$G:$G&amp;'[1]2025年已发货'!$H:$H,'[1]2025年已发货'!$E:$E,"未发货")</f>
        <v>未发货</v>
      </c>
      <c r="I1420" s="28" t="str">
        <f>VLOOKUP(B1420,辅助信息!E:I,3,FALSE)</f>
        <v>(宜宾兴港三江新区长江工业园建设项目-M2-2#厂房)宜宾市翠屏区宜宾汽车零部件配套产业基地(纬五路南)</v>
      </c>
      <c r="J1420" s="28" t="str">
        <f>VLOOKUP(B1420,辅助信息!E:I,4,FALSE)</f>
        <v>李国享</v>
      </c>
      <c r="K1420" s="28">
        <f>VLOOKUP(J1420,辅助信息!H:I,2,FALSE)</f>
        <v>17713876279</v>
      </c>
      <c r="L1420" s="96" t="str">
        <f>VLOOKUP(B1420,辅助信息!E:J,6,FALSE)</f>
        <v>装货前联系收货人核实到场规格，货物最下面用方木垫下方便卸货</v>
      </c>
      <c r="M1420" s="79">
        <v>45785</v>
      </c>
      <c r="O1420" s="49">
        <f ca="1" t="shared" si="71"/>
        <v>0</v>
      </c>
      <c r="P1420" s="49">
        <f ca="1" t="shared" si="70"/>
        <v>165</v>
      </c>
      <c r="Q1420" s="50" t="str">
        <f>VLOOKUP(B1420,辅助信息!E:M,9,FALSE)</f>
        <v>ZTWM-CDGS-XS-2025-0059-宜宾兴港建材-宜宾冷链项目</v>
      </c>
      <c r="R1420" s="50" t="str">
        <f>_xlfn._xlws.FILTER(辅助信息!D:D,辅助信息!E:E=B1420)</f>
        <v>宜宾兴港三江新区长江工业园建设项目</v>
      </c>
    </row>
    <row r="1421" hidden="1" spans="2:18">
      <c r="B1421" s="28" t="s">
        <v>81</v>
      </c>
      <c r="C1421" s="58">
        <v>45785</v>
      </c>
      <c r="D1421" s="28" t="str">
        <f>VLOOKUP(B1421,辅助信息!E:K,7,FALSE)</f>
        <v>JWDDCD2025060900080</v>
      </c>
      <c r="E1421" s="28" t="str">
        <f>VLOOKUP(F1421,辅助信息!A:B,2,FALSE)</f>
        <v>高线</v>
      </c>
      <c r="F1421" s="28" t="s">
        <v>53</v>
      </c>
      <c r="G1421" s="24">
        <v>5</v>
      </c>
      <c r="H1421" s="24" t="str">
        <f>_xlfn.XLOOKUP(C1421&amp;F1421&amp;I1421&amp;J1421,'[1]2025年已发货'!$F:$F&amp;'[1]2025年已发货'!$C:$C&amp;'[1]2025年已发货'!$G:$G&amp;'[1]2025年已发货'!$H:$H,'[1]2025年已发货'!$E:$E,"未发货")</f>
        <v>未发货</v>
      </c>
      <c r="I1421" s="28" t="str">
        <f>VLOOKUP(B1421,辅助信息!E:I,3,FALSE)</f>
        <v>（华西简阳西城嘉苑）四川省成都市简阳市简城街道高屋村</v>
      </c>
      <c r="J1421" s="28" t="str">
        <f>VLOOKUP(B1421,辅助信息!E:I,4,FALSE)</f>
        <v>张瀚镭</v>
      </c>
      <c r="K1421" s="28">
        <f>VLOOKUP(J1421,辅助信息!H:I,2,FALSE)</f>
        <v>15884666220</v>
      </c>
      <c r="L1421" s="96" t="str">
        <f>VLOOKUP(B1421,辅助信息!E:J,6,FALSE)</f>
        <v>优先威钢发货,我方卸车,新老国标钢厂不加价可直发，因陕钢多次出现磅差，项目拒绝使用</v>
      </c>
      <c r="M1421" s="79">
        <v>45787</v>
      </c>
      <c r="O1421" s="49">
        <f ca="1" t="shared" ref="O1421:O1484" si="72">IF(OR(M1421="",N1421&lt;&gt;""),"",MAX(M1421-TODAY(),0))</f>
        <v>0</v>
      </c>
      <c r="P1421" s="49">
        <f ca="1" t="shared" ref="P1421:P1435" si="73">IF(M1421="","",IF(N1421&lt;&gt;"",MAX(N1421-M1421,0),IF(TODAY()&gt;M1421,TODAY()-M1421,0)))</f>
        <v>163</v>
      </c>
      <c r="Q1421" s="50" t="str">
        <f>VLOOKUP(B1421,辅助信息!E:M,9,FALSE)</f>
        <v>ZTWM-CDGS-XS-2024-0030-华西集采-简州大道</v>
      </c>
      <c r="R1421" s="50" t="str">
        <f>_xlfn._xlws.FILTER(辅助信息!D:D,辅助信息!E:E=B1421)</f>
        <v>华西简阳西城嘉苑</v>
      </c>
    </row>
    <row r="1422" hidden="1" spans="2:18">
      <c r="B1422" s="28" t="s">
        <v>81</v>
      </c>
      <c r="C1422" s="58">
        <v>45785</v>
      </c>
      <c r="D1422" s="28" t="str">
        <f>VLOOKUP(B1422,辅助信息!E:K,7,FALSE)</f>
        <v>JWDDCD2025060900080</v>
      </c>
      <c r="E1422" s="28" t="str">
        <f>VLOOKUP(F1422,辅助信息!A:B,2,FALSE)</f>
        <v>盘螺</v>
      </c>
      <c r="F1422" s="28" t="s">
        <v>49</v>
      </c>
      <c r="G1422" s="24">
        <v>2</v>
      </c>
      <c r="H1422" s="24" t="str">
        <f>_xlfn.XLOOKUP(C1422&amp;F1422&amp;I1422&amp;J1422,'[1]2025年已发货'!$F:$F&amp;'[1]2025年已发货'!$C:$C&amp;'[1]2025年已发货'!$G:$G&amp;'[1]2025年已发货'!$H:$H,'[1]2025年已发货'!$E:$E,"未发货")</f>
        <v>未发货</v>
      </c>
      <c r="I1422" s="28" t="str">
        <f>VLOOKUP(B1422,辅助信息!E:I,3,FALSE)</f>
        <v>（华西简阳西城嘉苑）四川省成都市简阳市简城街道高屋村</v>
      </c>
      <c r="J1422" s="28" t="str">
        <f>VLOOKUP(B1422,辅助信息!E:I,4,FALSE)</f>
        <v>张瀚镭</v>
      </c>
      <c r="K1422" s="28">
        <f>VLOOKUP(J1422,辅助信息!H:I,2,FALSE)</f>
        <v>15884666220</v>
      </c>
      <c r="L1422" s="96" t="str">
        <f>VLOOKUP(B1422,辅助信息!E:J,6,FALSE)</f>
        <v>优先威钢发货,我方卸车,新老国标钢厂不加价可直发，因陕钢多次出现磅差，项目拒绝使用</v>
      </c>
      <c r="M1422" s="79">
        <v>45787</v>
      </c>
      <c r="O1422" s="49">
        <f ca="1" t="shared" si="72"/>
        <v>0</v>
      </c>
      <c r="P1422" s="49">
        <f ca="1" t="shared" si="73"/>
        <v>163</v>
      </c>
      <c r="Q1422" s="50" t="str">
        <f>VLOOKUP(B1422,辅助信息!E:M,9,FALSE)</f>
        <v>ZTWM-CDGS-XS-2024-0030-华西集采-简州大道</v>
      </c>
      <c r="R1422" s="50" t="str">
        <f>_xlfn._xlws.FILTER(辅助信息!D:D,辅助信息!E:E=B1422)</f>
        <v>华西简阳西城嘉苑</v>
      </c>
    </row>
    <row r="1423" hidden="1" spans="2:18">
      <c r="B1423" s="28" t="s">
        <v>81</v>
      </c>
      <c r="C1423" s="58">
        <v>45785</v>
      </c>
      <c r="D1423" s="28" t="str">
        <f>VLOOKUP(B1423,辅助信息!E:K,7,FALSE)</f>
        <v>JWDDCD2025060900080</v>
      </c>
      <c r="E1423" s="28" t="str">
        <f>VLOOKUP(F1423,辅助信息!A:B,2,FALSE)</f>
        <v>盘螺</v>
      </c>
      <c r="F1423" s="28" t="s">
        <v>40</v>
      </c>
      <c r="G1423" s="24">
        <v>11</v>
      </c>
      <c r="H1423" s="24" t="str">
        <f>_xlfn.XLOOKUP(C1423&amp;F1423&amp;I1423&amp;J1423,'[1]2025年已发货'!$F:$F&amp;'[1]2025年已发货'!$C:$C&amp;'[1]2025年已发货'!$G:$G&amp;'[1]2025年已发货'!$H:$H,'[1]2025年已发货'!$E:$E,"未发货")</f>
        <v>未发货</v>
      </c>
      <c r="I1423" s="28" t="str">
        <f>VLOOKUP(B1423,辅助信息!E:I,3,FALSE)</f>
        <v>（华西简阳西城嘉苑）四川省成都市简阳市简城街道高屋村</v>
      </c>
      <c r="J1423" s="28" t="str">
        <f>VLOOKUP(B1423,辅助信息!E:I,4,FALSE)</f>
        <v>张瀚镭</v>
      </c>
      <c r="K1423" s="28">
        <f>VLOOKUP(J1423,辅助信息!H:I,2,FALSE)</f>
        <v>15884666220</v>
      </c>
      <c r="L1423" s="96" t="str">
        <f>VLOOKUP(B1423,辅助信息!E:J,6,FALSE)</f>
        <v>优先威钢发货,我方卸车,新老国标钢厂不加价可直发，因陕钢多次出现磅差，项目拒绝使用</v>
      </c>
      <c r="M1423" s="79">
        <v>45787</v>
      </c>
      <c r="O1423" s="49">
        <f ca="1" t="shared" si="72"/>
        <v>0</v>
      </c>
      <c r="P1423" s="49">
        <f ca="1" t="shared" si="73"/>
        <v>163</v>
      </c>
      <c r="Q1423" s="50" t="str">
        <f>VLOOKUP(B1423,辅助信息!E:M,9,FALSE)</f>
        <v>ZTWM-CDGS-XS-2024-0030-华西集采-简州大道</v>
      </c>
      <c r="R1423" s="50" t="str">
        <f>_xlfn._xlws.FILTER(辅助信息!D:D,辅助信息!E:E=B1423)</f>
        <v>华西简阳西城嘉苑</v>
      </c>
    </row>
    <row r="1424" hidden="1" spans="2:18">
      <c r="B1424" s="28" t="s">
        <v>81</v>
      </c>
      <c r="C1424" s="58">
        <v>45785</v>
      </c>
      <c r="D1424" s="28" t="str">
        <f>VLOOKUP(B1424,辅助信息!E:K,7,FALSE)</f>
        <v>JWDDCD2025060900080</v>
      </c>
      <c r="E1424" s="28" t="str">
        <f>VLOOKUP(F1424,辅助信息!A:B,2,FALSE)</f>
        <v>盘螺</v>
      </c>
      <c r="F1424" s="28" t="s">
        <v>41</v>
      </c>
      <c r="G1424" s="24">
        <v>68</v>
      </c>
      <c r="H1424" s="24" t="str">
        <f>_xlfn.XLOOKUP(C1424&amp;F1424&amp;I1424&amp;J1424,'[1]2025年已发货'!$F:$F&amp;'[1]2025年已发货'!$C:$C&amp;'[1]2025年已发货'!$G:$G&amp;'[1]2025年已发货'!$H:$H,'[1]2025年已发货'!$E:$E,"未发货")</f>
        <v>未发货</v>
      </c>
      <c r="I1424" s="28" t="str">
        <f>VLOOKUP(B1424,辅助信息!E:I,3,FALSE)</f>
        <v>（华西简阳西城嘉苑）四川省成都市简阳市简城街道高屋村</v>
      </c>
      <c r="J1424" s="28" t="str">
        <f>VLOOKUP(B1424,辅助信息!E:I,4,FALSE)</f>
        <v>张瀚镭</v>
      </c>
      <c r="K1424" s="28">
        <f>VLOOKUP(J1424,辅助信息!H:I,2,FALSE)</f>
        <v>15884666220</v>
      </c>
      <c r="L1424" s="96" t="str">
        <f>VLOOKUP(B1424,辅助信息!E:J,6,FALSE)</f>
        <v>优先威钢发货,我方卸车,新老国标钢厂不加价可直发，因陕钢多次出现磅差，项目拒绝使用</v>
      </c>
      <c r="M1424" s="79">
        <v>45787</v>
      </c>
      <c r="O1424" s="49">
        <f ca="1" t="shared" si="72"/>
        <v>0</v>
      </c>
      <c r="P1424" s="49">
        <f ca="1" t="shared" si="73"/>
        <v>163</v>
      </c>
      <c r="Q1424" s="50" t="str">
        <f>VLOOKUP(B1424,辅助信息!E:M,9,FALSE)</f>
        <v>ZTWM-CDGS-XS-2024-0030-华西集采-简州大道</v>
      </c>
      <c r="R1424" s="50" t="str">
        <f>_xlfn._xlws.FILTER(辅助信息!D:D,辅助信息!E:E=B1424)</f>
        <v>华西简阳西城嘉苑</v>
      </c>
    </row>
    <row r="1425" hidden="1" spans="2:18">
      <c r="B1425" s="28" t="s">
        <v>81</v>
      </c>
      <c r="C1425" s="58">
        <v>45785</v>
      </c>
      <c r="D1425" s="28" t="str">
        <f>VLOOKUP(B1425,辅助信息!E:K,7,FALSE)</f>
        <v>JWDDCD2025060900080</v>
      </c>
      <c r="E1425" s="28" t="str">
        <f>VLOOKUP(F1425,辅助信息!A:B,2,FALSE)</f>
        <v>盘螺</v>
      </c>
      <c r="F1425" s="28" t="s">
        <v>26</v>
      </c>
      <c r="G1425" s="24">
        <v>5</v>
      </c>
      <c r="H1425" s="24" t="str">
        <f>_xlfn.XLOOKUP(C1425&amp;F1425&amp;I1425&amp;J1425,'[1]2025年已发货'!$F:$F&amp;'[1]2025年已发货'!$C:$C&amp;'[1]2025年已发货'!$G:$G&amp;'[1]2025年已发货'!$H:$H,'[1]2025年已发货'!$E:$E,"未发货")</f>
        <v>未发货</v>
      </c>
      <c r="I1425" s="28" t="str">
        <f>VLOOKUP(B1425,辅助信息!E:I,3,FALSE)</f>
        <v>（华西简阳西城嘉苑）四川省成都市简阳市简城街道高屋村</v>
      </c>
      <c r="J1425" s="28" t="str">
        <f>VLOOKUP(B1425,辅助信息!E:I,4,FALSE)</f>
        <v>张瀚镭</v>
      </c>
      <c r="K1425" s="28">
        <f>VLOOKUP(J1425,辅助信息!H:I,2,FALSE)</f>
        <v>15884666220</v>
      </c>
      <c r="L1425" s="96" t="str">
        <f>VLOOKUP(B1425,辅助信息!E:J,6,FALSE)</f>
        <v>优先威钢发货,我方卸车,新老国标钢厂不加价可直发，因陕钢多次出现磅差，项目拒绝使用</v>
      </c>
      <c r="M1425" s="79">
        <v>45787</v>
      </c>
      <c r="O1425" s="49">
        <f ca="1" t="shared" si="72"/>
        <v>0</v>
      </c>
      <c r="P1425" s="49">
        <f ca="1" t="shared" si="73"/>
        <v>163</v>
      </c>
      <c r="Q1425" s="50" t="str">
        <f>VLOOKUP(B1425,辅助信息!E:M,9,FALSE)</f>
        <v>ZTWM-CDGS-XS-2024-0030-华西集采-简州大道</v>
      </c>
      <c r="R1425" s="50" t="str">
        <f>_xlfn._xlws.FILTER(辅助信息!D:D,辅助信息!E:E=B1425)</f>
        <v>华西简阳西城嘉苑</v>
      </c>
    </row>
    <row r="1426" hidden="1" spans="2:18">
      <c r="B1426" s="28" t="s">
        <v>81</v>
      </c>
      <c r="C1426" s="58">
        <v>45785</v>
      </c>
      <c r="D1426" s="28" t="str">
        <f>VLOOKUP(B1426,辅助信息!E:K,7,FALSE)</f>
        <v>JWDDCD2025060900080</v>
      </c>
      <c r="E1426" s="28" t="str">
        <f>VLOOKUP(F1426,辅助信息!A:B,2,FALSE)</f>
        <v>螺纹钢</v>
      </c>
      <c r="F1426" s="28" t="s">
        <v>19</v>
      </c>
      <c r="G1426" s="24">
        <v>10.5</v>
      </c>
      <c r="H1426" s="24">
        <f>_xlfn.XLOOKUP(C1426&amp;F1426&amp;I1426&amp;J1426,'[1]2025年已发货'!$F:$F&amp;'[1]2025年已发货'!$C:$C&amp;'[1]2025年已发货'!$G:$G&amp;'[1]2025年已发货'!$H:$H,'[1]2025年已发货'!$E:$E,"未发货")</f>
        <v>9</v>
      </c>
      <c r="I1426" s="28" t="str">
        <f>VLOOKUP(B1426,辅助信息!E:I,3,FALSE)</f>
        <v>（华西简阳西城嘉苑）四川省成都市简阳市简城街道高屋村</v>
      </c>
      <c r="J1426" s="28" t="str">
        <f>VLOOKUP(B1426,辅助信息!E:I,4,FALSE)</f>
        <v>张瀚镭</v>
      </c>
      <c r="K1426" s="28">
        <f>VLOOKUP(J1426,辅助信息!H:I,2,FALSE)</f>
        <v>15884666220</v>
      </c>
      <c r="L1426" s="96" t="str">
        <f>VLOOKUP(B1426,辅助信息!E:J,6,FALSE)</f>
        <v>优先威钢发货,我方卸车,新老国标钢厂不加价可直发，因陕钢多次出现磅差，项目拒绝使用</v>
      </c>
      <c r="M1426" s="79">
        <v>45787</v>
      </c>
      <c r="O1426" s="49">
        <f ca="1" t="shared" si="72"/>
        <v>0</v>
      </c>
      <c r="P1426" s="49">
        <f ca="1" t="shared" si="73"/>
        <v>163</v>
      </c>
      <c r="Q1426" s="50" t="str">
        <f>VLOOKUP(B1426,辅助信息!E:M,9,FALSE)</f>
        <v>ZTWM-CDGS-XS-2024-0030-华西集采-简州大道</v>
      </c>
      <c r="R1426" s="50" t="str">
        <f>_xlfn._xlws.FILTER(辅助信息!D:D,辅助信息!E:E=B1426)</f>
        <v>华西简阳西城嘉苑</v>
      </c>
    </row>
    <row r="1427" hidden="1" spans="2:18">
      <c r="B1427" s="28" t="s">
        <v>81</v>
      </c>
      <c r="C1427" s="58">
        <v>45785</v>
      </c>
      <c r="D1427" s="28" t="str">
        <f>VLOOKUP(B1427,辅助信息!E:K,7,FALSE)</f>
        <v>JWDDCD2025060900080</v>
      </c>
      <c r="E1427" s="28" t="str">
        <f>VLOOKUP(F1427,辅助信息!A:B,2,FALSE)</f>
        <v>螺纹钢</v>
      </c>
      <c r="F1427" s="28" t="s">
        <v>32</v>
      </c>
      <c r="G1427" s="24">
        <v>10.5</v>
      </c>
      <c r="H1427" s="24" t="str">
        <f>_xlfn.XLOOKUP(C1427&amp;F1427&amp;I1427&amp;J1427,'[1]2025年已发货'!$F:$F&amp;'[1]2025年已发货'!$C:$C&amp;'[1]2025年已发货'!$G:$G&amp;'[1]2025年已发货'!$H:$H,'[1]2025年已发货'!$E:$E,"未发货")</f>
        <v>未发货</v>
      </c>
      <c r="I1427" s="28" t="str">
        <f>VLOOKUP(B1427,辅助信息!E:I,3,FALSE)</f>
        <v>（华西简阳西城嘉苑）四川省成都市简阳市简城街道高屋村</v>
      </c>
      <c r="J1427" s="28" t="str">
        <f>VLOOKUP(B1427,辅助信息!E:I,4,FALSE)</f>
        <v>张瀚镭</v>
      </c>
      <c r="K1427" s="28">
        <f>VLOOKUP(J1427,辅助信息!H:I,2,FALSE)</f>
        <v>15884666220</v>
      </c>
      <c r="L1427" s="96" t="str">
        <f>VLOOKUP(B1427,辅助信息!E:J,6,FALSE)</f>
        <v>优先威钢发货,我方卸车,新老国标钢厂不加价可直发，因陕钢多次出现磅差，项目拒绝使用</v>
      </c>
      <c r="M1427" s="79">
        <v>45787</v>
      </c>
      <c r="O1427" s="49">
        <f ca="1" t="shared" si="72"/>
        <v>0</v>
      </c>
      <c r="P1427" s="49">
        <f ca="1" t="shared" si="73"/>
        <v>163</v>
      </c>
      <c r="Q1427" s="50" t="str">
        <f>VLOOKUP(B1427,辅助信息!E:M,9,FALSE)</f>
        <v>ZTWM-CDGS-XS-2024-0030-华西集采-简州大道</v>
      </c>
      <c r="R1427" s="50" t="str">
        <f>_xlfn._xlws.FILTER(辅助信息!D:D,辅助信息!E:E=B1427)</f>
        <v>华西简阳西城嘉苑</v>
      </c>
    </row>
    <row r="1428" hidden="1" spans="2:18">
      <c r="B1428" s="28" t="s">
        <v>81</v>
      </c>
      <c r="C1428" s="58">
        <v>45785</v>
      </c>
      <c r="D1428" s="28" t="str">
        <f>VLOOKUP(B1428,辅助信息!E:K,7,FALSE)</f>
        <v>JWDDCD2025060900080</v>
      </c>
      <c r="E1428" s="28" t="str">
        <f>VLOOKUP(F1428,辅助信息!A:B,2,FALSE)</f>
        <v>螺纹钢</v>
      </c>
      <c r="F1428" s="28" t="s">
        <v>30</v>
      </c>
      <c r="G1428" s="24">
        <v>4.5</v>
      </c>
      <c r="H1428" s="24" t="str">
        <f>_xlfn.XLOOKUP(C1428&amp;F1428&amp;I1428&amp;J1428,'[1]2025年已发货'!$F:$F&amp;'[1]2025年已发货'!$C:$C&amp;'[1]2025年已发货'!$G:$G&amp;'[1]2025年已发货'!$H:$H,'[1]2025年已发货'!$E:$E,"未发货")</f>
        <v>未发货</v>
      </c>
      <c r="I1428" s="28" t="str">
        <f>VLOOKUP(B1428,辅助信息!E:I,3,FALSE)</f>
        <v>（华西简阳西城嘉苑）四川省成都市简阳市简城街道高屋村</v>
      </c>
      <c r="J1428" s="28" t="str">
        <f>VLOOKUP(B1428,辅助信息!E:I,4,FALSE)</f>
        <v>张瀚镭</v>
      </c>
      <c r="K1428" s="28">
        <f>VLOOKUP(J1428,辅助信息!H:I,2,FALSE)</f>
        <v>15884666220</v>
      </c>
      <c r="L1428" s="96" t="str">
        <f>VLOOKUP(B1428,辅助信息!E:J,6,FALSE)</f>
        <v>优先威钢发货,我方卸车,新老国标钢厂不加价可直发，因陕钢多次出现磅差，项目拒绝使用</v>
      </c>
      <c r="M1428" s="79">
        <v>45787</v>
      </c>
      <c r="O1428" s="49">
        <f ca="1" t="shared" si="72"/>
        <v>0</v>
      </c>
      <c r="P1428" s="49">
        <f ca="1" t="shared" si="73"/>
        <v>163</v>
      </c>
      <c r="Q1428" s="50" t="str">
        <f>VLOOKUP(B1428,辅助信息!E:M,9,FALSE)</f>
        <v>ZTWM-CDGS-XS-2024-0030-华西集采-简州大道</v>
      </c>
      <c r="R1428" s="50" t="str">
        <f>_xlfn._xlws.FILTER(辅助信息!D:D,辅助信息!E:E=B1428)</f>
        <v>华西简阳西城嘉苑</v>
      </c>
    </row>
    <row r="1429" hidden="1" spans="2:18">
      <c r="B1429" s="28" t="s">
        <v>81</v>
      </c>
      <c r="C1429" s="58">
        <v>45785</v>
      </c>
      <c r="D1429" s="28" t="str">
        <f>VLOOKUP(B1429,辅助信息!E:K,7,FALSE)</f>
        <v>JWDDCD2025060900080</v>
      </c>
      <c r="E1429" s="28" t="str">
        <f>VLOOKUP(F1429,辅助信息!A:B,2,FALSE)</f>
        <v>螺纹钢</v>
      </c>
      <c r="F1429" s="28" t="s">
        <v>33</v>
      </c>
      <c r="G1429" s="24">
        <v>16</v>
      </c>
      <c r="H1429" s="24" t="str">
        <f>_xlfn.XLOOKUP(C1429&amp;F1429&amp;I1429&amp;J1429,'[1]2025年已发货'!$F:$F&amp;'[1]2025年已发货'!$C:$C&amp;'[1]2025年已发货'!$G:$G&amp;'[1]2025年已发货'!$H:$H,'[1]2025年已发货'!$E:$E,"未发货")</f>
        <v>未发货</v>
      </c>
      <c r="I1429" s="28" t="str">
        <f>VLOOKUP(B1429,辅助信息!E:I,3,FALSE)</f>
        <v>（华西简阳西城嘉苑）四川省成都市简阳市简城街道高屋村</v>
      </c>
      <c r="J1429" s="28" t="str">
        <f>VLOOKUP(B1429,辅助信息!E:I,4,FALSE)</f>
        <v>张瀚镭</v>
      </c>
      <c r="K1429" s="28">
        <f>VLOOKUP(J1429,辅助信息!H:I,2,FALSE)</f>
        <v>15884666220</v>
      </c>
      <c r="L1429" s="96" t="str">
        <f>VLOOKUP(B1429,辅助信息!E:J,6,FALSE)</f>
        <v>优先威钢发货,我方卸车,新老国标钢厂不加价可直发，因陕钢多次出现磅差，项目拒绝使用</v>
      </c>
      <c r="M1429" s="79">
        <v>45787</v>
      </c>
      <c r="O1429" s="49">
        <f ca="1" t="shared" si="72"/>
        <v>0</v>
      </c>
      <c r="P1429" s="49">
        <f ca="1" t="shared" si="73"/>
        <v>163</v>
      </c>
      <c r="Q1429" s="50" t="str">
        <f>VLOOKUP(B1429,辅助信息!E:M,9,FALSE)</f>
        <v>ZTWM-CDGS-XS-2024-0030-华西集采-简州大道</v>
      </c>
      <c r="R1429" s="50" t="str">
        <f>_xlfn._xlws.FILTER(辅助信息!D:D,辅助信息!E:E=B1429)</f>
        <v>华西简阳西城嘉苑</v>
      </c>
    </row>
    <row r="1430" hidden="1" spans="2:18">
      <c r="B1430" s="28" t="s">
        <v>81</v>
      </c>
      <c r="C1430" s="58">
        <v>45785</v>
      </c>
      <c r="D1430" s="28" t="str">
        <f>VLOOKUP(B1430,辅助信息!E:K,7,FALSE)</f>
        <v>JWDDCD2025060900080</v>
      </c>
      <c r="E1430" s="28" t="str">
        <f>VLOOKUP(F1430,辅助信息!A:B,2,FALSE)</f>
        <v>螺纹钢</v>
      </c>
      <c r="F1430" s="28" t="s">
        <v>28</v>
      </c>
      <c r="G1430" s="24">
        <v>5</v>
      </c>
      <c r="H1430" s="24" t="str">
        <f>_xlfn.XLOOKUP(C1430&amp;F1430&amp;I1430&amp;J1430,'[1]2025年已发货'!$F:$F&amp;'[1]2025年已发货'!$C:$C&amp;'[1]2025年已发货'!$G:$G&amp;'[1]2025年已发货'!$H:$H,'[1]2025年已发货'!$E:$E,"未发货")</f>
        <v>未发货</v>
      </c>
      <c r="I1430" s="28" t="str">
        <f>VLOOKUP(B1430,辅助信息!E:I,3,FALSE)</f>
        <v>（华西简阳西城嘉苑）四川省成都市简阳市简城街道高屋村</v>
      </c>
      <c r="J1430" s="28" t="str">
        <f>VLOOKUP(B1430,辅助信息!E:I,4,FALSE)</f>
        <v>张瀚镭</v>
      </c>
      <c r="K1430" s="28">
        <f>VLOOKUP(J1430,辅助信息!H:I,2,FALSE)</f>
        <v>15884666220</v>
      </c>
      <c r="L1430" s="96" t="str">
        <f>VLOOKUP(B1430,辅助信息!E:J,6,FALSE)</f>
        <v>优先威钢发货,我方卸车,新老国标钢厂不加价可直发，因陕钢多次出现磅差，项目拒绝使用</v>
      </c>
      <c r="M1430" s="79">
        <v>45787</v>
      </c>
      <c r="O1430" s="49">
        <f ca="1" t="shared" si="72"/>
        <v>0</v>
      </c>
      <c r="P1430" s="49">
        <f ca="1" t="shared" si="73"/>
        <v>163</v>
      </c>
      <c r="Q1430" s="50" t="str">
        <f>VLOOKUP(B1430,辅助信息!E:M,9,FALSE)</f>
        <v>ZTWM-CDGS-XS-2024-0030-华西集采-简州大道</v>
      </c>
      <c r="R1430" s="50" t="str">
        <f>_xlfn._xlws.FILTER(辅助信息!D:D,辅助信息!E:E=B1430)</f>
        <v>华西简阳西城嘉苑</v>
      </c>
    </row>
    <row r="1431" hidden="1" spans="2:18">
      <c r="B1431" s="28" t="s">
        <v>81</v>
      </c>
      <c r="C1431" s="58">
        <v>45785</v>
      </c>
      <c r="D1431" s="28" t="str">
        <f>VLOOKUP(B1431,辅助信息!E:K,7,FALSE)</f>
        <v>JWDDCD2025060900080</v>
      </c>
      <c r="E1431" s="28" t="str">
        <f>VLOOKUP(F1431,辅助信息!A:B,2,FALSE)</f>
        <v>螺纹钢</v>
      </c>
      <c r="F1431" s="28" t="s">
        <v>18</v>
      </c>
      <c r="G1431" s="24">
        <v>5</v>
      </c>
      <c r="H1431" s="24">
        <f>_xlfn.XLOOKUP(C1431&amp;F1431&amp;I1431&amp;J1431,'[1]2025年已发货'!$F:$F&amp;'[1]2025年已发货'!$C:$C&amp;'[1]2025年已发货'!$G:$G&amp;'[1]2025年已发货'!$H:$H,'[1]2025年已发货'!$E:$E,"未发货")</f>
        <v>6</v>
      </c>
      <c r="I1431" s="28" t="str">
        <f>VLOOKUP(B1431,辅助信息!E:I,3,FALSE)</f>
        <v>（华西简阳西城嘉苑）四川省成都市简阳市简城街道高屋村</v>
      </c>
      <c r="J1431" s="28" t="str">
        <f>VLOOKUP(B1431,辅助信息!E:I,4,FALSE)</f>
        <v>张瀚镭</v>
      </c>
      <c r="K1431" s="28">
        <f>VLOOKUP(J1431,辅助信息!H:I,2,FALSE)</f>
        <v>15884666220</v>
      </c>
      <c r="L1431" s="96" t="str">
        <f>VLOOKUP(B1431,辅助信息!E:J,6,FALSE)</f>
        <v>优先威钢发货,我方卸车,新老国标钢厂不加价可直发，因陕钢多次出现磅差，项目拒绝使用</v>
      </c>
      <c r="M1431" s="79">
        <v>45787</v>
      </c>
      <c r="O1431" s="49">
        <f ca="1" t="shared" si="72"/>
        <v>0</v>
      </c>
      <c r="P1431" s="49">
        <f ca="1" t="shared" si="73"/>
        <v>163</v>
      </c>
      <c r="Q1431" s="50" t="str">
        <f>VLOOKUP(B1431,辅助信息!E:M,9,FALSE)</f>
        <v>ZTWM-CDGS-XS-2024-0030-华西集采-简州大道</v>
      </c>
      <c r="R1431" s="50" t="str">
        <f>_xlfn._xlws.FILTER(辅助信息!D:D,辅助信息!E:E=B1431)</f>
        <v>华西简阳西城嘉苑</v>
      </c>
    </row>
    <row r="1432" hidden="1" spans="2:18">
      <c r="B1432" s="28" t="s">
        <v>81</v>
      </c>
      <c r="C1432" s="58">
        <v>45785</v>
      </c>
      <c r="D1432" s="28" t="str">
        <f>VLOOKUP(B1432,辅助信息!E:K,7,FALSE)</f>
        <v>JWDDCD2025060900080</v>
      </c>
      <c r="E1432" s="28" t="str">
        <f>VLOOKUP(F1432,辅助信息!A:B,2,FALSE)</f>
        <v>螺纹钢</v>
      </c>
      <c r="F1432" s="28" t="s">
        <v>58</v>
      </c>
      <c r="G1432" s="24">
        <v>10</v>
      </c>
      <c r="H1432" s="24">
        <f>_xlfn.XLOOKUP(C1432&amp;F1432&amp;I1432&amp;J1432,'[1]2025年已发货'!$F:$F&amp;'[1]2025年已发货'!$C:$C&amp;'[1]2025年已发货'!$G:$G&amp;'[1]2025年已发货'!$H:$H,'[1]2025年已发货'!$E:$E,"未发货")</f>
        <v>9</v>
      </c>
      <c r="I1432" s="28" t="str">
        <f>VLOOKUP(B1432,辅助信息!E:I,3,FALSE)</f>
        <v>（华西简阳西城嘉苑）四川省成都市简阳市简城街道高屋村</v>
      </c>
      <c r="J1432" s="28" t="str">
        <f>VLOOKUP(B1432,辅助信息!E:I,4,FALSE)</f>
        <v>张瀚镭</v>
      </c>
      <c r="K1432" s="28">
        <f>VLOOKUP(J1432,辅助信息!H:I,2,FALSE)</f>
        <v>15884666220</v>
      </c>
      <c r="L1432" s="96" t="str">
        <f>VLOOKUP(B1432,辅助信息!E:J,6,FALSE)</f>
        <v>优先威钢发货,我方卸车,新老国标钢厂不加价可直发，因陕钢多次出现磅差，项目拒绝使用</v>
      </c>
      <c r="M1432" s="79">
        <v>45787</v>
      </c>
      <c r="O1432" s="49">
        <f ca="1" t="shared" si="72"/>
        <v>0</v>
      </c>
      <c r="P1432" s="49">
        <f ca="1" t="shared" si="73"/>
        <v>163</v>
      </c>
      <c r="Q1432" s="50" t="str">
        <f>VLOOKUP(B1432,辅助信息!E:M,9,FALSE)</f>
        <v>ZTWM-CDGS-XS-2024-0030-华西集采-简州大道</v>
      </c>
      <c r="R1432" s="50" t="str">
        <f>_xlfn._xlws.FILTER(辅助信息!D:D,辅助信息!E:E=B1432)</f>
        <v>华西简阳西城嘉苑</v>
      </c>
    </row>
    <row r="1433" hidden="1" spans="2:18">
      <c r="B1433" s="28" t="s">
        <v>81</v>
      </c>
      <c r="C1433" s="58">
        <v>45785</v>
      </c>
      <c r="D1433" s="28" t="str">
        <f>VLOOKUP(B1433,辅助信息!E:K,7,FALSE)</f>
        <v>JWDDCD2025060900080</v>
      </c>
      <c r="E1433" s="28" t="str">
        <f>VLOOKUP(F1433,辅助信息!A:B,2,FALSE)</f>
        <v>螺纹钢</v>
      </c>
      <c r="F1433" s="28" t="s">
        <v>46</v>
      </c>
      <c r="G1433" s="24">
        <v>6</v>
      </c>
      <c r="H1433" s="24" t="str">
        <f>_xlfn.XLOOKUP(C1433&amp;F1433&amp;I1433&amp;J1433,'[1]2025年已发货'!$F:$F&amp;'[1]2025年已发货'!$C:$C&amp;'[1]2025年已发货'!$G:$G&amp;'[1]2025年已发货'!$H:$H,'[1]2025年已发货'!$E:$E,"未发货")</f>
        <v>未发货</v>
      </c>
      <c r="I1433" s="28" t="str">
        <f>VLOOKUP(B1433,辅助信息!E:I,3,FALSE)</f>
        <v>（华西简阳西城嘉苑）四川省成都市简阳市简城街道高屋村</v>
      </c>
      <c r="J1433" s="28" t="str">
        <f>VLOOKUP(B1433,辅助信息!E:I,4,FALSE)</f>
        <v>张瀚镭</v>
      </c>
      <c r="K1433" s="28">
        <f>VLOOKUP(J1433,辅助信息!H:I,2,FALSE)</f>
        <v>15884666220</v>
      </c>
      <c r="L1433" s="96" t="str">
        <f>VLOOKUP(B1433,辅助信息!E:J,6,FALSE)</f>
        <v>优先威钢发货,我方卸车,新老国标钢厂不加价可直发，因陕钢多次出现磅差，项目拒绝使用</v>
      </c>
      <c r="M1433" s="79">
        <v>45787</v>
      </c>
      <c r="O1433" s="49">
        <f ca="1" t="shared" si="72"/>
        <v>0</v>
      </c>
      <c r="P1433" s="49">
        <f ca="1" t="shared" si="73"/>
        <v>163</v>
      </c>
      <c r="Q1433" s="50" t="str">
        <f>VLOOKUP(B1433,辅助信息!E:M,9,FALSE)</f>
        <v>ZTWM-CDGS-XS-2024-0030-华西集采-简州大道</v>
      </c>
      <c r="R1433" s="50" t="str">
        <f>_xlfn._xlws.FILTER(辅助信息!D:D,辅助信息!E:E=B1433)</f>
        <v>华西简阳西城嘉苑</v>
      </c>
    </row>
    <row r="1434" hidden="1" spans="2:18">
      <c r="B1434" s="28" t="s">
        <v>81</v>
      </c>
      <c r="C1434" s="58">
        <v>45785</v>
      </c>
      <c r="D1434" s="28" t="str">
        <f>VLOOKUP(B1434,辅助信息!E:K,7,FALSE)</f>
        <v>JWDDCD2025060900080</v>
      </c>
      <c r="E1434" s="28" t="str">
        <f>VLOOKUP(F1434,辅助信息!A:B,2,FALSE)</f>
        <v>螺纹钢</v>
      </c>
      <c r="F1434" s="28" t="s">
        <v>22</v>
      </c>
      <c r="G1434" s="24">
        <v>13</v>
      </c>
      <c r="H1434" s="24">
        <f>_xlfn.XLOOKUP(C1434&amp;F1434&amp;I1434&amp;J1434,'[1]2025年已发货'!$F:$F&amp;'[1]2025年已发货'!$C:$C&amp;'[1]2025年已发货'!$G:$G&amp;'[1]2025年已发货'!$H:$H,'[1]2025年已发货'!$E:$E,"未发货")</f>
        <v>12</v>
      </c>
      <c r="I1434" s="28" t="str">
        <f>VLOOKUP(B1434,辅助信息!E:I,3,FALSE)</f>
        <v>（华西简阳西城嘉苑）四川省成都市简阳市简城街道高屋村</v>
      </c>
      <c r="J1434" s="28" t="str">
        <f>VLOOKUP(B1434,辅助信息!E:I,4,FALSE)</f>
        <v>张瀚镭</v>
      </c>
      <c r="K1434" s="28">
        <f>VLOOKUP(J1434,辅助信息!H:I,2,FALSE)</f>
        <v>15884666220</v>
      </c>
      <c r="L1434" s="96" t="str">
        <f>VLOOKUP(B1434,辅助信息!E:J,6,FALSE)</f>
        <v>优先威钢发货,我方卸车,新老国标钢厂不加价可直发，因陕钢多次出现磅差，项目拒绝使用</v>
      </c>
      <c r="M1434" s="79">
        <v>45787</v>
      </c>
      <c r="O1434" s="49">
        <f ca="1" t="shared" si="72"/>
        <v>0</v>
      </c>
      <c r="P1434" s="49">
        <f ca="1" t="shared" si="73"/>
        <v>163</v>
      </c>
      <c r="Q1434" s="50" t="str">
        <f>VLOOKUP(B1434,辅助信息!E:M,9,FALSE)</f>
        <v>ZTWM-CDGS-XS-2024-0030-华西集采-简州大道</v>
      </c>
      <c r="R1434" s="50" t="str">
        <f>_xlfn._xlws.FILTER(辅助信息!D:D,辅助信息!E:E=B1434)</f>
        <v>华西简阳西城嘉苑</v>
      </c>
    </row>
    <row r="1435" hidden="1" spans="2:18">
      <c r="B1435" s="28" t="s">
        <v>31</v>
      </c>
      <c r="C1435" s="58">
        <v>45785</v>
      </c>
      <c r="D1435" s="28" t="str">
        <f>VLOOKUP(B1435,辅助信息!E:K,7,FALSE)</f>
        <v>JWDDCD2024121000136</v>
      </c>
      <c r="E1435" s="28" t="str">
        <f>VLOOKUP(F1435,辅助信息!A:B,2,FALSE)</f>
        <v>螺纹钢</v>
      </c>
      <c r="F1435" s="28" t="s">
        <v>22</v>
      </c>
      <c r="G1435" s="24">
        <v>35</v>
      </c>
      <c r="H1435" s="24" t="str">
        <f>_xlfn.XLOOKUP(C1435&amp;F1435&amp;I1435&amp;J1435,'[1]2025年已发货'!$F:$F&amp;'[1]2025年已发货'!$C:$C&amp;'[1]2025年已发货'!$G:$G&amp;'[1]2025年已发货'!$H:$H,'[1]2025年已发货'!$E:$E,"未发货")</f>
        <v>未发货</v>
      </c>
      <c r="I1435" s="28" t="str">
        <f>VLOOKUP(B1435,辅助信息!E:I,3,FALSE)</f>
        <v>（四川商建-射洪城乡一体化项目）遂宁市射洪市忠新幼儿园北侧约220米新溪小区</v>
      </c>
      <c r="J1435" s="28" t="str">
        <f>VLOOKUP(B1435,辅助信息!E:I,4,FALSE)</f>
        <v>柏子刚</v>
      </c>
      <c r="K1435" s="28">
        <f>VLOOKUP(J1435,辅助信息!H:I,2,FALSE)</f>
        <v>15692885305</v>
      </c>
      <c r="L1435" s="96" t="str">
        <f>VLOOKUP(B1435,辅助信息!E:J,6,FALSE)</f>
        <v>提前联系到场规格及数量</v>
      </c>
      <c r="M1435" s="79">
        <v>45787</v>
      </c>
      <c r="O1435" s="49">
        <f ca="1" t="shared" si="72"/>
        <v>0</v>
      </c>
      <c r="P1435" s="49">
        <f ca="1" t="shared" si="73"/>
        <v>163</v>
      </c>
      <c r="Q1435" s="50" t="str">
        <f>VLOOKUP(B1435,辅助信息!E:M,9,FALSE)</f>
        <v>ZTWM-CDGS-XS-2024-0179-四川商投-射洪城乡一体化建设项目</v>
      </c>
      <c r="R1435" s="50" t="str">
        <f>_xlfn._xlws.FILTER(辅助信息!D:D,辅助信息!E:E=B1435)</f>
        <v>四川商建
射洪城乡一体化项目</v>
      </c>
    </row>
    <row r="1436" hidden="1" spans="2:18">
      <c r="B1436" s="28" t="s">
        <v>81</v>
      </c>
      <c r="C1436" s="58">
        <v>45786</v>
      </c>
      <c r="D1436" s="28" t="str">
        <f>VLOOKUP(B1436,辅助信息!E:K,7,FALSE)</f>
        <v>JWDDCD2025060900080</v>
      </c>
      <c r="E1436" s="28" t="str">
        <f>VLOOKUP(F1436,辅助信息!A:B,2,FALSE)</f>
        <v>螺纹钢</v>
      </c>
      <c r="F1436" s="28" t="s">
        <v>30</v>
      </c>
      <c r="G1436" s="24">
        <v>50</v>
      </c>
      <c r="H1436" s="24" t="str">
        <f>_xlfn.XLOOKUP(C1436&amp;F1436&amp;I1436&amp;J1436,'[1]2025年已发货'!$F:$F&amp;'[1]2025年已发货'!$C:$C&amp;'[1]2025年已发货'!$G:$G&amp;'[1]2025年已发货'!$H:$H,'[1]2025年已发货'!$E:$E,"未发货")</f>
        <v>未发货</v>
      </c>
      <c r="I1436" s="28" t="str">
        <f>VLOOKUP(B1436,辅助信息!E:I,3,FALSE)</f>
        <v>（华西简阳西城嘉苑）四川省成都市简阳市简城街道高屋村</v>
      </c>
      <c r="J1436" s="28" t="str">
        <f>VLOOKUP(B1436,辅助信息!E:I,4,FALSE)</f>
        <v>张瀚镭</v>
      </c>
      <c r="K1436" s="28">
        <f>VLOOKUP(J1436,辅助信息!H:I,2,FALSE)</f>
        <v>15884666220</v>
      </c>
      <c r="L1436" s="96" t="str">
        <f>VLOOKUP(B1436,辅助信息!E:J,6,FALSE)</f>
        <v>优先威钢发货,我方卸车,新老国标钢厂不加价可直发，因陕钢多次出现磅差，项目拒绝使用</v>
      </c>
      <c r="M1436" s="79">
        <v>45784</v>
      </c>
      <c r="O1436" s="49">
        <f ca="1" t="shared" si="72"/>
        <v>0</v>
      </c>
      <c r="P1436" s="49">
        <f ca="1" t="shared" si="70"/>
        <v>166</v>
      </c>
      <c r="Q1436" s="50" t="str">
        <f>VLOOKUP(B1436,辅助信息!E:M,9,FALSE)</f>
        <v>ZTWM-CDGS-XS-2024-0030-华西集采-简州大道</v>
      </c>
      <c r="R1436" s="50" t="str">
        <f>_xlfn._xlws.FILTER(辅助信息!D:D,辅助信息!E:E=B1436)</f>
        <v>华西简阳西城嘉苑</v>
      </c>
    </row>
    <row r="1437" hidden="1" spans="2:18">
      <c r="B1437" s="28" t="s">
        <v>147</v>
      </c>
      <c r="C1437" s="58">
        <v>45786</v>
      </c>
      <c r="D1437" s="28" t="str">
        <f>VLOOKUP(B1437,辅助信息!E:K,7,FALSE)</f>
        <v>JWDDCD2025052800131</v>
      </c>
      <c r="E1437" s="28" t="str">
        <f>VLOOKUP(F1437,辅助信息!A:B,2,FALSE)</f>
        <v>高线</v>
      </c>
      <c r="F1437" s="28" t="s">
        <v>57</v>
      </c>
      <c r="G1437" s="24">
        <v>7.5</v>
      </c>
      <c r="H1437" s="24" t="str">
        <f>_xlfn.XLOOKUP(C1437&amp;F1437&amp;I1437&amp;J1437,'[1]2025年已发货'!$F:$F&amp;'[1]2025年已发货'!$C:$C&amp;'[1]2025年已发货'!$G:$G&amp;'[1]2025年已发货'!$H:$H,'[1]2025年已发货'!$E:$E,"未发货")</f>
        <v>未发货</v>
      </c>
      <c r="I1437" s="28" t="str">
        <f>VLOOKUP(B1437,辅助信息!E:I,3,FALSE)</f>
        <v>（商投建工达州中医药科技园-4工区-11号楼）达州市通川区达州中医药职业学院犀牛大道北段</v>
      </c>
      <c r="J1437" s="28" t="str">
        <f>VLOOKUP(B1437,辅助信息!E:I,4,FALSE)</f>
        <v>张扬</v>
      </c>
      <c r="K1437" s="28">
        <f>VLOOKUP(J1437,辅助信息!H:I,2,FALSE)</f>
        <v>18381904567</v>
      </c>
      <c r="L1437" s="96" t="str">
        <f>VLOOKUP(B1437,辅助信息!E:J,6,FALSE)</f>
        <v>控制炉批号！多了现场不收！,优先安排达钢,提前联系到场规格及数量</v>
      </c>
      <c r="M1437" s="79">
        <v>45784</v>
      </c>
      <c r="O1437" s="49">
        <f ca="1" t="shared" si="72"/>
        <v>0</v>
      </c>
      <c r="P1437" s="49">
        <f ca="1" t="shared" si="70"/>
        <v>166</v>
      </c>
      <c r="Q1437" s="50" t="str">
        <f>VLOOKUP(B1437,辅助信息!E:M,9,FALSE)</f>
        <v>ZTWM-CDGS-XS-2024-0134-商投建工达州中医药科技成果示范园项目</v>
      </c>
      <c r="R1437" s="50" t="str">
        <f>_xlfn._xlws.FILTER(辅助信息!D:D,辅助信息!E:E=B1437)</f>
        <v>商投建工达州中医药科技园</v>
      </c>
    </row>
    <row r="1438" hidden="1" spans="2:18">
      <c r="B1438" s="28" t="s">
        <v>147</v>
      </c>
      <c r="C1438" s="58">
        <v>45786</v>
      </c>
      <c r="D1438" s="28" t="str">
        <f>VLOOKUP(B1438,辅助信息!E:K,7,FALSE)</f>
        <v>JWDDCD2025052800131</v>
      </c>
      <c r="E1438" s="28" t="str">
        <f>VLOOKUP(F1438,辅助信息!A:B,2,FALSE)</f>
        <v>盘螺</v>
      </c>
      <c r="F1438" s="28" t="s">
        <v>41</v>
      </c>
      <c r="G1438" s="24">
        <v>17.5</v>
      </c>
      <c r="H1438" s="24">
        <f>_xlfn.XLOOKUP(C1438&amp;F1438&amp;I1438&amp;J1438,'[1]2025年已发货'!$F:$F&amp;'[1]2025年已发货'!$C:$C&amp;'[1]2025年已发货'!$G:$G&amp;'[1]2025年已发货'!$H:$H,'[1]2025年已发货'!$E:$E,"未发货")</f>
        <v>17.5</v>
      </c>
      <c r="I1438" s="28" t="str">
        <f>VLOOKUP(B1438,辅助信息!E:I,3,FALSE)</f>
        <v>（商投建工达州中医药科技园-4工区-11号楼）达州市通川区达州中医药职业学院犀牛大道北段</v>
      </c>
      <c r="J1438" s="28" t="str">
        <f>VLOOKUP(B1438,辅助信息!E:I,4,FALSE)</f>
        <v>张扬</v>
      </c>
      <c r="K1438" s="28">
        <f>VLOOKUP(J1438,辅助信息!H:I,2,FALSE)</f>
        <v>18381904567</v>
      </c>
      <c r="L1438" s="96" t="str">
        <f>VLOOKUP(B1438,辅助信息!E:J,6,FALSE)</f>
        <v>控制炉批号！多了现场不收！,优先安排达钢,提前联系到场规格及数量</v>
      </c>
      <c r="M1438" s="79">
        <v>45784</v>
      </c>
      <c r="O1438" s="49">
        <f ca="1" t="shared" si="72"/>
        <v>0</v>
      </c>
      <c r="P1438" s="49">
        <f ca="1" t="shared" si="70"/>
        <v>166</v>
      </c>
      <c r="Q1438" s="50" t="str">
        <f>VLOOKUP(B1438,辅助信息!E:M,9,FALSE)</f>
        <v>ZTWM-CDGS-XS-2024-0134-商投建工达州中医药科技成果示范园项目</v>
      </c>
      <c r="R1438" s="50" t="str">
        <f>_xlfn._xlws.FILTER(辅助信息!D:D,辅助信息!E:E=B1438)</f>
        <v>商投建工达州中医药科技园</v>
      </c>
    </row>
    <row r="1439" hidden="1" spans="2:18">
      <c r="B1439" s="28" t="s">
        <v>147</v>
      </c>
      <c r="C1439" s="58">
        <v>45786</v>
      </c>
      <c r="D1439" s="28" t="str">
        <f>VLOOKUP(B1439,辅助信息!E:K,7,FALSE)</f>
        <v>JWDDCD2025052800131</v>
      </c>
      <c r="E1439" s="28" t="str">
        <f>VLOOKUP(F1439,辅助信息!A:B,2,FALSE)</f>
        <v>螺纹钢</v>
      </c>
      <c r="F1439" s="28" t="s">
        <v>30</v>
      </c>
      <c r="G1439" s="24">
        <v>7</v>
      </c>
      <c r="H1439" s="24" t="str">
        <f>_xlfn.XLOOKUP(C1439&amp;F1439&amp;I1439&amp;J1439,'[1]2025年已发货'!$F:$F&amp;'[1]2025年已发货'!$C:$C&amp;'[1]2025年已发货'!$G:$G&amp;'[1]2025年已发货'!$H:$H,'[1]2025年已发货'!$E:$E,"未发货")</f>
        <v>未发货</v>
      </c>
      <c r="I1439" s="28" t="str">
        <f>VLOOKUP(B1439,辅助信息!E:I,3,FALSE)</f>
        <v>（商投建工达州中医药科技园-4工区-11号楼）达州市通川区达州中医药职业学院犀牛大道北段</v>
      </c>
      <c r="J1439" s="28" t="str">
        <f>VLOOKUP(B1439,辅助信息!E:I,4,FALSE)</f>
        <v>张扬</v>
      </c>
      <c r="K1439" s="28">
        <f>VLOOKUP(J1439,辅助信息!H:I,2,FALSE)</f>
        <v>18381904567</v>
      </c>
      <c r="L1439" s="96" t="str">
        <f>VLOOKUP(B1439,辅助信息!E:J,6,FALSE)</f>
        <v>控制炉批号！多了现场不收！,优先安排达钢,提前联系到场规格及数量</v>
      </c>
      <c r="M1439" s="79">
        <v>45784</v>
      </c>
      <c r="O1439" s="49">
        <f ca="1" t="shared" si="72"/>
        <v>0</v>
      </c>
      <c r="P1439" s="49">
        <f ca="1" t="shared" si="70"/>
        <v>166</v>
      </c>
      <c r="Q1439" s="50" t="str">
        <f>VLOOKUP(B1439,辅助信息!E:M,9,FALSE)</f>
        <v>ZTWM-CDGS-XS-2024-0134-商投建工达州中医药科技成果示范园项目</v>
      </c>
      <c r="R1439" s="50" t="str">
        <f>_xlfn._xlws.FILTER(辅助信息!D:D,辅助信息!E:E=B1439)</f>
        <v>商投建工达州中医药科技园</v>
      </c>
    </row>
    <row r="1440" hidden="1" spans="2:18">
      <c r="B1440" s="28" t="s">
        <v>106</v>
      </c>
      <c r="C1440" s="58">
        <v>45786</v>
      </c>
      <c r="D1440" s="28" t="str">
        <f>VLOOKUP(B1440,辅助信息!E:K,7,FALSE)</f>
        <v>JWDDCD2024101600133</v>
      </c>
      <c r="E1440" s="28" t="str">
        <f>VLOOKUP(F1440,辅助信息!A:B,2,FALSE)</f>
        <v>盘螺</v>
      </c>
      <c r="F1440" s="28" t="s">
        <v>40</v>
      </c>
      <c r="G1440" s="24">
        <v>57.5</v>
      </c>
      <c r="H1440" s="24" t="str">
        <f>_xlfn.XLOOKUP(C1440&amp;F1440&amp;I1440&amp;J1440,'[1]2025年已发货'!$F:$F&amp;'[1]2025年已发货'!$C:$C&amp;'[1]2025年已发货'!$G:$G&amp;'[1]2025年已发货'!$H:$H,'[1]2025年已发货'!$E:$E,"未发货")</f>
        <v>未发货</v>
      </c>
      <c r="I1440" s="28" t="str">
        <f>VLOOKUP(B1440,辅助信息!E:I,3,FALSE)</f>
        <v>（五冶钢构宜宾高县月江镇建设项目）  四川省宜宾市高县月江镇刚记超市斜对面(还阳组团沪碳二期项目)</v>
      </c>
      <c r="J1440" s="28" t="str">
        <f>VLOOKUP(B1440,辅助信息!E:I,4,FALSE)</f>
        <v>张朝亮</v>
      </c>
      <c r="K1440" s="28">
        <f>VLOOKUP(J1440,辅助信息!H:I,2,FALSE)</f>
        <v>15228205853</v>
      </c>
      <c r="L1440" s="96" t="str">
        <f>VLOOKUP(B1440,辅助信息!E:J,6,FALSE)</f>
        <v>提前联系到场规格</v>
      </c>
      <c r="M1440" s="79">
        <v>45785</v>
      </c>
      <c r="O1440" s="49">
        <f ca="1" t="shared" si="72"/>
        <v>0</v>
      </c>
      <c r="P1440" s="49">
        <f ca="1" t="shared" si="70"/>
        <v>165</v>
      </c>
      <c r="Q1440" s="50" t="str">
        <f>VLOOKUP(B1440,辅助信息!E:M,9,FALSE)</f>
        <v>ZTWM-CDGS-XS-2024-0169-中冶西部钢构-宜宾市南溪区幸福路东路,高县月江镇建设项目</v>
      </c>
      <c r="R1440" s="50" t="str">
        <f>_xlfn._xlws.FILTER(辅助信息!D:D,辅助信息!E:E=B1440)</f>
        <v>五冶钢构-宜宾市南溪区高县月江镇建设项目</v>
      </c>
    </row>
    <row r="1441" hidden="1" spans="2:18">
      <c r="B1441" s="28" t="s">
        <v>106</v>
      </c>
      <c r="C1441" s="58">
        <v>45786</v>
      </c>
      <c r="D1441" s="28" t="str">
        <f>VLOOKUP(B1441,辅助信息!E:K,7,FALSE)</f>
        <v>JWDDCD2024101600133</v>
      </c>
      <c r="E1441" s="28" t="str">
        <f>VLOOKUP(F1441,辅助信息!A:B,2,FALSE)</f>
        <v>螺纹钢</v>
      </c>
      <c r="F1441" s="28" t="s">
        <v>27</v>
      </c>
      <c r="G1441" s="24">
        <v>9</v>
      </c>
      <c r="H1441" s="24" t="str">
        <f>_xlfn.XLOOKUP(C1441&amp;F1441&amp;I1441&amp;J1441,'[1]2025年已发货'!$F:$F&amp;'[1]2025年已发货'!$C:$C&amp;'[1]2025年已发货'!$G:$G&amp;'[1]2025年已发货'!$H:$H,'[1]2025年已发货'!$E:$E,"未发货")</f>
        <v>未发货</v>
      </c>
      <c r="I1441" s="28" t="str">
        <f>VLOOKUP(B1441,辅助信息!E:I,3,FALSE)</f>
        <v>（五冶钢构宜宾高县月江镇建设项目）  四川省宜宾市高县月江镇刚记超市斜对面(还阳组团沪碳二期项目)</v>
      </c>
      <c r="J1441" s="28" t="str">
        <f>VLOOKUP(B1441,辅助信息!E:I,4,FALSE)</f>
        <v>张朝亮</v>
      </c>
      <c r="K1441" s="28">
        <f>VLOOKUP(J1441,辅助信息!H:I,2,FALSE)</f>
        <v>15228205853</v>
      </c>
      <c r="L1441" s="96" t="str">
        <f>VLOOKUP(B1441,辅助信息!E:J,6,FALSE)</f>
        <v>提前联系到场规格</v>
      </c>
      <c r="M1441" s="79">
        <v>45785</v>
      </c>
      <c r="O1441" s="49">
        <f ca="1" t="shared" si="72"/>
        <v>0</v>
      </c>
      <c r="P1441" s="49">
        <f ca="1" t="shared" si="70"/>
        <v>165</v>
      </c>
      <c r="Q1441" s="50" t="str">
        <f>VLOOKUP(B1441,辅助信息!E:M,9,FALSE)</f>
        <v>ZTWM-CDGS-XS-2024-0169-中冶西部钢构-宜宾市南溪区幸福路东路,高县月江镇建设项目</v>
      </c>
      <c r="R1441" s="50" t="str">
        <f>_xlfn._xlws.FILTER(辅助信息!D:D,辅助信息!E:E=B1441)</f>
        <v>五冶钢构-宜宾市南溪区高县月江镇建设项目</v>
      </c>
    </row>
    <row r="1442" hidden="1" spans="2:18">
      <c r="B1442" s="28" t="s">
        <v>106</v>
      </c>
      <c r="C1442" s="58">
        <v>45786</v>
      </c>
      <c r="D1442" s="28" t="str">
        <f>VLOOKUP(B1442,辅助信息!E:K,7,FALSE)</f>
        <v>JWDDCD2024101600133</v>
      </c>
      <c r="E1442" s="28" t="str">
        <f>VLOOKUP(F1442,辅助信息!A:B,2,FALSE)</f>
        <v>螺纹钢</v>
      </c>
      <c r="F1442" s="28" t="s">
        <v>19</v>
      </c>
      <c r="G1442" s="24">
        <v>9</v>
      </c>
      <c r="H1442" s="24" t="str">
        <f>_xlfn.XLOOKUP(C1442&amp;F1442&amp;I1442&amp;J1442,'[1]2025年已发货'!$F:$F&amp;'[1]2025年已发货'!$C:$C&amp;'[1]2025年已发货'!$G:$G&amp;'[1]2025年已发货'!$H:$H,'[1]2025年已发货'!$E:$E,"未发货")</f>
        <v>未发货</v>
      </c>
      <c r="I1442" s="28" t="str">
        <f>VLOOKUP(B1442,辅助信息!E:I,3,FALSE)</f>
        <v>（五冶钢构宜宾高县月江镇建设项目）  四川省宜宾市高县月江镇刚记超市斜对面(还阳组团沪碳二期项目)</v>
      </c>
      <c r="J1442" s="28" t="str">
        <f>VLOOKUP(B1442,辅助信息!E:I,4,FALSE)</f>
        <v>张朝亮</v>
      </c>
      <c r="K1442" s="28">
        <f>VLOOKUP(J1442,辅助信息!H:I,2,FALSE)</f>
        <v>15228205853</v>
      </c>
      <c r="L1442" s="96" t="str">
        <f>VLOOKUP(B1442,辅助信息!E:J,6,FALSE)</f>
        <v>提前联系到场规格</v>
      </c>
      <c r="M1442" s="79">
        <v>45785</v>
      </c>
      <c r="O1442" s="49">
        <f ca="1" t="shared" si="72"/>
        <v>0</v>
      </c>
      <c r="P1442" s="49">
        <f ca="1" t="shared" si="70"/>
        <v>165</v>
      </c>
      <c r="Q1442" s="50" t="str">
        <f>VLOOKUP(B1442,辅助信息!E:M,9,FALSE)</f>
        <v>ZTWM-CDGS-XS-2024-0169-中冶西部钢构-宜宾市南溪区幸福路东路,高县月江镇建设项目</v>
      </c>
      <c r="R1442" s="50" t="str">
        <f>_xlfn._xlws.FILTER(辅助信息!D:D,辅助信息!E:E=B1442)</f>
        <v>五冶钢构-宜宾市南溪区高县月江镇建设项目</v>
      </c>
    </row>
    <row r="1443" hidden="1" spans="2:18">
      <c r="B1443" s="28" t="s">
        <v>106</v>
      </c>
      <c r="C1443" s="58">
        <v>45786</v>
      </c>
      <c r="D1443" s="28" t="str">
        <f>VLOOKUP(B1443,辅助信息!E:K,7,FALSE)</f>
        <v>JWDDCD2024101600133</v>
      </c>
      <c r="E1443" s="28" t="str">
        <f>VLOOKUP(F1443,辅助信息!A:B,2,FALSE)</f>
        <v>螺纹钢</v>
      </c>
      <c r="F1443" s="28" t="s">
        <v>33</v>
      </c>
      <c r="G1443" s="24">
        <v>9</v>
      </c>
      <c r="H1443" s="24" t="str">
        <f>_xlfn.XLOOKUP(C1443&amp;F1443&amp;I1443&amp;J1443,'[1]2025年已发货'!$F:$F&amp;'[1]2025年已发货'!$C:$C&amp;'[1]2025年已发货'!$G:$G&amp;'[1]2025年已发货'!$H:$H,'[1]2025年已发货'!$E:$E,"未发货")</f>
        <v>未发货</v>
      </c>
      <c r="I1443" s="28" t="str">
        <f>VLOOKUP(B1443,辅助信息!E:I,3,FALSE)</f>
        <v>（五冶钢构宜宾高县月江镇建设项目）  四川省宜宾市高县月江镇刚记超市斜对面(还阳组团沪碳二期项目)</v>
      </c>
      <c r="J1443" s="28" t="str">
        <f>VLOOKUP(B1443,辅助信息!E:I,4,FALSE)</f>
        <v>张朝亮</v>
      </c>
      <c r="K1443" s="28">
        <f>VLOOKUP(J1443,辅助信息!H:I,2,FALSE)</f>
        <v>15228205853</v>
      </c>
      <c r="L1443" s="96" t="str">
        <f>VLOOKUP(B1443,辅助信息!E:J,6,FALSE)</f>
        <v>提前联系到场规格</v>
      </c>
      <c r="M1443" s="79">
        <v>45785</v>
      </c>
      <c r="O1443" s="49">
        <f ca="1" t="shared" si="72"/>
        <v>0</v>
      </c>
      <c r="P1443" s="49">
        <f ca="1" t="shared" si="70"/>
        <v>165</v>
      </c>
      <c r="Q1443" s="50" t="str">
        <f>VLOOKUP(B1443,辅助信息!E:M,9,FALSE)</f>
        <v>ZTWM-CDGS-XS-2024-0169-中冶西部钢构-宜宾市南溪区幸福路东路,高县月江镇建设项目</v>
      </c>
      <c r="R1443" s="50" t="str">
        <f>_xlfn._xlws.FILTER(辅助信息!D:D,辅助信息!E:E=B1443)</f>
        <v>五冶钢构-宜宾市南溪区高县月江镇建设项目</v>
      </c>
    </row>
    <row r="1444" hidden="1" spans="2:18">
      <c r="B1444" s="28" t="s">
        <v>106</v>
      </c>
      <c r="C1444" s="58">
        <v>45786</v>
      </c>
      <c r="D1444" s="28" t="str">
        <f>VLOOKUP(B1444,辅助信息!E:K,7,FALSE)</f>
        <v>JWDDCD2024101600133</v>
      </c>
      <c r="E1444" s="28" t="str">
        <f>VLOOKUP(F1444,辅助信息!A:B,2,FALSE)</f>
        <v>螺纹钢</v>
      </c>
      <c r="F1444" s="28" t="s">
        <v>28</v>
      </c>
      <c r="G1444" s="24">
        <v>21</v>
      </c>
      <c r="H1444" s="24" t="str">
        <f>_xlfn.XLOOKUP(C1444&amp;F1444&amp;I1444&amp;J1444,'[1]2025年已发货'!$F:$F&amp;'[1]2025年已发货'!$C:$C&amp;'[1]2025年已发货'!$G:$G&amp;'[1]2025年已发货'!$H:$H,'[1]2025年已发货'!$E:$E,"未发货")</f>
        <v>未发货</v>
      </c>
      <c r="I1444" s="28" t="str">
        <f>VLOOKUP(B1444,辅助信息!E:I,3,FALSE)</f>
        <v>（五冶钢构宜宾高县月江镇建设项目）  四川省宜宾市高县月江镇刚记超市斜对面(还阳组团沪碳二期项目)</v>
      </c>
      <c r="J1444" s="28" t="str">
        <f>VLOOKUP(B1444,辅助信息!E:I,4,FALSE)</f>
        <v>张朝亮</v>
      </c>
      <c r="K1444" s="28">
        <f>VLOOKUP(J1444,辅助信息!H:I,2,FALSE)</f>
        <v>15228205853</v>
      </c>
      <c r="L1444" s="96" t="str">
        <f>VLOOKUP(B1444,辅助信息!E:J,6,FALSE)</f>
        <v>提前联系到场规格</v>
      </c>
      <c r="M1444" s="79">
        <v>45785</v>
      </c>
      <c r="O1444" s="49">
        <f ca="1" t="shared" si="72"/>
        <v>0</v>
      </c>
      <c r="P1444" s="49">
        <f ca="1" t="shared" si="70"/>
        <v>165</v>
      </c>
      <c r="Q1444" s="50" t="str">
        <f>VLOOKUP(B1444,辅助信息!E:M,9,FALSE)</f>
        <v>ZTWM-CDGS-XS-2024-0169-中冶西部钢构-宜宾市南溪区幸福路东路,高县月江镇建设项目</v>
      </c>
      <c r="R1444" s="50" t="str">
        <f>_xlfn._xlws.FILTER(辅助信息!D:D,辅助信息!E:E=B1444)</f>
        <v>五冶钢构-宜宾市南溪区高县月江镇建设项目</v>
      </c>
    </row>
    <row r="1445" hidden="1" spans="2:18">
      <c r="B1445" s="28" t="s">
        <v>127</v>
      </c>
      <c r="C1445" s="58">
        <v>45786</v>
      </c>
      <c r="D1445" s="28" t="str">
        <f>VLOOKUP(B1445,辅助信息!E:K,7,FALSE)</f>
        <v>JWDDCD2025051000019</v>
      </c>
      <c r="E1445" s="28" t="str">
        <f>VLOOKUP(F1445,辅助信息!A:B,2,FALSE)</f>
        <v>盘螺</v>
      </c>
      <c r="F1445" s="28" t="s">
        <v>49</v>
      </c>
      <c r="G1445" s="24">
        <v>12</v>
      </c>
      <c r="H1445" s="24" t="str">
        <f>_xlfn.XLOOKUP(C1445&amp;F1445&amp;I1445&amp;J1445,'[1]2025年已发货'!$F:$F&amp;'[1]2025年已发货'!$C:$C&amp;'[1]2025年已发货'!$G:$G&amp;'[1]2025年已发货'!$H:$H,'[1]2025年已发货'!$E:$E,"未发货")</f>
        <v>未发货</v>
      </c>
      <c r="I1445" s="28" t="str">
        <f>VLOOKUP(B1445,辅助信息!E:I,3,FALSE)</f>
        <v>(五冶钢构医学科学产业园建设项目房建三部-管网总坪)四川省南充市顺庆区搬罾街道学府大道二段</v>
      </c>
      <c r="J1445" s="28" t="str">
        <f>VLOOKUP(B1445,辅助信息!E:I,4,FALSE)</f>
        <v>郑林</v>
      </c>
      <c r="K1445" s="28">
        <f>VLOOKUP(J1445,辅助信息!H:I,2,FALSE)</f>
        <v>18349955455</v>
      </c>
      <c r="L1445" s="96" t="str">
        <f>VLOOKUP(B1445,辅助信息!E:J,6,FALSE)</f>
        <v>送货单：送货单位：南充思临新材料科技有限公司,收货单位：五冶集团川北(南充)建设有限公司,项目名称：南充医学科学产业园,送货车型13米,装货前联系收货人核实到场规格</v>
      </c>
      <c r="M1445" s="79">
        <v>45785</v>
      </c>
      <c r="O1445" s="49">
        <f ca="1" t="shared" si="72"/>
        <v>0</v>
      </c>
      <c r="P1445" s="49">
        <f ca="1" t="shared" si="70"/>
        <v>165</v>
      </c>
      <c r="Q1445" s="50" t="str">
        <f>VLOOKUP(B1445,辅助信息!E:M,9,FALSE)</f>
        <v>ZTWM-CDGS-XS-2024-0248-五冶钢构-南充市医学院项目</v>
      </c>
      <c r="R1445" s="50" t="str">
        <f>_xlfn._xlws.FILTER(辅助信息!D:D,辅助信息!E:E=B1445)</f>
        <v>五冶钢构南充医学科学产业园建设项目</v>
      </c>
    </row>
    <row r="1446" hidden="1" spans="2:18">
      <c r="B1446" s="28" t="s">
        <v>127</v>
      </c>
      <c r="C1446" s="58">
        <v>45786</v>
      </c>
      <c r="D1446" s="28" t="str">
        <f>VLOOKUP(B1446,辅助信息!E:K,7,FALSE)</f>
        <v>JWDDCD2025051000019</v>
      </c>
      <c r="E1446" s="28" t="str">
        <f>VLOOKUP(F1446,辅助信息!A:B,2,FALSE)</f>
        <v>盘螺</v>
      </c>
      <c r="F1446" s="28" t="s">
        <v>41</v>
      </c>
      <c r="G1446" s="24">
        <v>10</v>
      </c>
      <c r="H1446" s="24" t="str">
        <f>_xlfn.XLOOKUP(C1446&amp;F1446&amp;I1446&amp;J1446,'[1]2025年已发货'!$F:$F&amp;'[1]2025年已发货'!$C:$C&amp;'[1]2025年已发货'!$G:$G&amp;'[1]2025年已发货'!$H:$H,'[1]2025年已发货'!$E:$E,"未发货")</f>
        <v>未发货</v>
      </c>
      <c r="I1446" s="28" t="str">
        <f>VLOOKUP(B1446,辅助信息!E:I,3,FALSE)</f>
        <v>(五冶钢构医学科学产业园建设项目房建三部-管网总坪)四川省南充市顺庆区搬罾街道学府大道二段</v>
      </c>
      <c r="J1446" s="28" t="str">
        <f>VLOOKUP(B1446,辅助信息!E:I,4,FALSE)</f>
        <v>郑林</v>
      </c>
      <c r="K1446" s="28">
        <f>VLOOKUP(J1446,辅助信息!H:I,2,FALSE)</f>
        <v>18349955455</v>
      </c>
      <c r="L1446" s="96" t="str">
        <f>VLOOKUP(B1446,辅助信息!E:J,6,FALSE)</f>
        <v>送货单：送货单位：南充思临新材料科技有限公司,收货单位：五冶集团川北(南充)建设有限公司,项目名称：南充医学科学产业园,送货车型13米,装货前联系收货人核实到场规格</v>
      </c>
      <c r="M1446" s="79">
        <v>45785</v>
      </c>
      <c r="O1446" s="49">
        <f ca="1" t="shared" si="72"/>
        <v>0</v>
      </c>
      <c r="P1446" s="49">
        <f ca="1" t="shared" si="70"/>
        <v>165</v>
      </c>
      <c r="Q1446" s="50" t="str">
        <f>VLOOKUP(B1446,辅助信息!E:M,9,FALSE)</f>
        <v>ZTWM-CDGS-XS-2024-0248-五冶钢构-南充市医学院项目</v>
      </c>
      <c r="R1446" s="50" t="str">
        <f>_xlfn._xlws.FILTER(辅助信息!D:D,辅助信息!E:E=B1446)</f>
        <v>五冶钢构南充医学科学产业园建设项目</v>
      </c>
    </row>
    <row r="1447" hidden="1" spans="2:18">
      <c r="B1447" s="28" t="s">
        <v>127</v>
      </c>
      <c r="C1447" s="58">
        <v>45786</v>
      </c>
      <c r="D1447" s="28" t="str">
        <f>VLOOKUP(B1447,辅助信息!E:K,7,FALSE)</f>
        <v>JWDDCD2025051000019</v>
      </c>
      <c r="E1447" s="28" t="str">
        <f>VLOOKUP(F1447,辅助信息!A:B,2,FALSE)</f>
        <v>螺纹钢</v>
      </c>
      <c r="F1447" s="28" t="s">
        <v>27</v>
      </c>
      <c r="G1447" s="24">
        <v>13</v>
      </c>
      <c r="H1447" s="24" t="str">
        <f>_xlfn.XLOOKUP(C1447&amp;F1447&amp;I1447&amp;J1447,'[1]2025年已发货'!$F:$F&amp;'[1]2025年已发货'!$C:$C&amp;'[1]2025年已发货'!$G:$G&amp;'[1]2025年已发货'!$H:$H,'[1]2025年已发货'!$E:$E,"未发货")</f>
        <v>未发货</v>
      </c>
      <c r="I1447" s="28" t="str">
        <f>VLOOKUP(B1447,辅助信息!E:I,3,FALSE)</f>
        <v>(五冶钢构医学科学产业园建设项目房建三部-管网总坪)四川省南充市顺庆区搬罾街道学府大道二段</v>
      </c>
      <c r="J1447" s="28" t="str">
        <f>VLOOKUP(B1447,辅助信息!E:I,4,FALSE)</f>
        <v>郑林</v>
      </c>
      <c r="K1447" s="28">
        <f>VLOOKUP(J1447,辅助信息!H:I,2,FALSE)</f>
        <v>18349955455</v>
      </c>
      <c r="L1447" s="96" t="str">
        <f>VLOOKUP(B1447,辅助信息!E:J,6,FALSE)</f>
        <v>送货单：送货单位：南充思临新材料科技有限公司,收货单位：五冶集团川北(南充)建设有限公司,项目名称：南充医学科学产业园,送货车型13米,装货前联系收货人核实到场规格</v>
      </c>
      <c r="M1447" s="79">
        <v>45785</v>
      </c>
      <c r="O1447" s="49">
        <f ca="1" t="shared" si="72"/>
        <v>0</v>
      </c>
      <c r="P1447" s="49">
        <f ca="1" t="shared" si="70"/>
        <v>165</v>
      </c>
      <c r="Q1447" s="50" t="str">
        <f>VLOOKUP(B1447,辅助信息!E:M,9,FALSE)</f>
        <v>ZTWM-CDGS-XS-2024-0248-五冶钢构-南充市医学院项目</v>
      </c>
      <c r="R1447" s="50" t="str">
        <f>_xlfn._xlws.FILTER(辅助信息!D:D,辅助信息!E:E=B1447)</f>
        <v>五冶钢构南充医学科学产业园建设项目</v>
      </c>
    </row>
    <row r="1448" hidden="1" spans="2:18">
      <c r="B1448" s="28" t="s">
        <v>72</v>
      </c>
      <c r="C1448" s="58">
        <v>45786</v>
      </c>
      <c r="D1448" s="28" t="str">
        <f>VLOOKUP(B1448,辅助信息!E:K,7,FALSE)</f>
        <v>JWDDCD2025051000019</v>
      </c>
      <c r="E1448" s="28" t="str">
        <f>VLOOKUP(F1448,辅助信息!A:B,2,FALSE)</f>
        <v>盘螺</v>
      </c>
      <c r="F1448" s="28" t="s">
        <v>49</v>
      </c>
      <c r="G1448" s="24">
        <v>5</v>
      </c>
      <c r="H1448" s="24" t="str">
        <f>_xlfn.XLOOKUP(C1448&amp;F1448&amp;I1448&amp;J1448,'[1]2025年已发货'!$F:$F&amp;'[1]2025年已发货'!$C:$C&amp;'[1]2025年已发货'!$G:$G&amp;'[1]2025年已发货'!$H:$H,'[1]2025年已发货'!$E:$E,"未发货")</f>
        <v>未发货</v>
      </c>
      <c r="I1448" s="28" t="str">
        <f>VLOOKUP(B1448,辅助信息!E:I,3,FALSE)</f>
        <v>(五冶钢构医学科学产业园建设项目房建二部-网羽馆（6-5）)四川省南充市顺庆区搬罾街道学府大道二段</v>
      </c>
      <c r="J1448" s="28" t="str">
        <f>VLOOKUP(B1448,辅助信息!E:I,4,FALSE)</f>
        <v>安南</v>
      </c>
      <c r="K1448" s="28">
        <f>VLOOKUP(J1448,辅助信息!H:I,2,FALSE)</f>
        <v>19950525030</v>
      </c>
      <c r="L1448" s="96" t="str">
        <f>VLOOKUP(B1448,辅助信息!E:J,6,FALSE)</f>
        <v>送货单：送货单位：南充思临新材料科技有限公司,收货单位：五冶集团川北(南充)建设有限公司,项目名称：南充医学科学产业园,送货车型13米,装货前联系收货人核实到场规格</v>
      </c>
      <c r="M1448" s="79">
        <v>45785</v>
      </c>
      <c r="O1448" s="49">
        <f ca="1" t="shared" si="72"/>
        <v>0</v>
      </c>
      <c r="P1448" s="49">
        <f ca="1" t="shared" si="70"/>
        <v>165</v>
      </c>
      <c r="Q1448" s="50" t="str">
        <f>VLOOKUP(B1448,辅助信息!E:M,9,FALSE)</f>
        <v>ZTWM-CDGS-XS-2024-0248-五冶钢构-南充市医学院项目</v>
      </c>
      <c r="R1448" s="50" t="str">
        <f>_xlfn._xlws.FILTER(辅助信息!D:D,辅助信息!E:E=B1448)</f>
        <v>五冶钢构南充医学科学产业园建设项目</v>
      </c>
    </row>
    <row r="1449" hidden="1" spans="2:18">
      <c r="B1449" s="28" t="s">
        <v>72</v>
      </c>
      <c r="C1449" s="58">
        <v>45786</v>
      </c>
      <c r="D1449" s="28" t="str">
        <f>VLOOKUP(B1449,辅助信息!E:K,7,FALSE)</f>
        <v>JWDDCD2025051000019</v>
      </c>
      <c r="E1449" s="28" t="str">
        <f>VLOOKUP(F1449,辅助信息!A:B,2,FALSE)</f>
        <v>盘螺</v>
      </c>
      <c r="F1449" s="28" t="s">
        <v>40</v>
      </c>
      <c r="G1449" s="24">
        <v>2.5</v>
      </c>
      <c r="H1449" s="24" t="str">
        <f>_xlfn.XLOOKUP(C1449&amp;F1449&amp;I1449&amp;J1449,'[1]2025年已发货'!$F:$F&amp;'[1]2025年已发货'!$C:$C&amp;'[1]2025年已发货'!$G:$G&amp;'[1]2025年已发货'!$H:$H,'[1]2025年已发货'!$E:$E,"未发货")</f>
        <v>未发货</v>
      </c>
      <c r="I1449" s="28" t="str">
        <f>VLOOKUP(B1449,辅助信息!E:I,3,FALSE)</f>
        <v>(五冶钢构医学科学产业园建设项目房建二部-网羽馆（6-5）)四川省南充市顺庆区搬罾街道学府大道二段</v>
      </c>
      <c r="J1449" s="28" t="str">
        <f>VLOOKUP(B1449,辅助信息!E:I,4,FALSE)</f>
        <v>安南</v>
      </c>
      <c r="K1449" s="28">
        <f>VLOOKUP(J1449,辅助信息!H:I,2,FALSE)</f>
        <v>19950525030</v>
      </c>
      <c r="L1449" s="96" t="str">
        <f>VLOOKUP(B1449,辅助信息!E:J,6,FALSE)</f>
        <v>送货单：送货单位：南充思临新材料科技有限公司,收货单位：五冶集团川北(南充)建设有限公司,项目名称：南充医学科学产业园,送货车型13米,装货前联系收货人核实到场规格</v>
      </c>
      <c r="M1449" s="79">
        <v>45785</v>
      </c>
      <c r="O1449" s="49">
        <f ca="1" t="shared" si="72"/>
        <v>0</v>
      </c>
      <c r="P1449" s="49">
        <f ca="1" t="shared" si="70"/>
        <v>165</v>
      </c>
      <c r="Q1449" s="50" t="str">
        <f>VLOOKUP(B1449,辅助信息!E:M,9,FALSE)</f>
        <v>ZTWM-CDGS-XS-2024-0248-五冶钢构-南充市医学院项目</v>
      </c>
      <c r="R1449" s="50" t="str">
        <f>_xlfn._xlws.FILTER(辅助信息!D:D,辅助信息!E:E=B1449)</f>
        <v>五冶钢构南充医学科学产业园建设项目</v>
      </c>
    </row>
    <row r="1450" hidden="1" spans="2:18">
      <c r="B1450" s="28" t="s">
        <v>72</v>
      </c>
      <c r="C1450" s="58">
        <v>45786</v>
      </c>
      <c r="D1450" s="28" t="str">
        <f>VLOOKUP(B1450,辅助信息!E:K,7,FALSE)</f>
        <v>JWDDCD2025051000019</v>
      </c>
      <c r="E1450" s="28" t="str">
        <f>VLOOKUP(F1450,辅助信息!A:B,2,FALSE)</f>
        <v>螺纹钢</v>
      </c>
      <c r="F1450" s="28" t="s">
        <v>27</v>
      </c>
      <c r="G1450" s="24">
        <v>25</v>
      </c>
      <c r="H1450" s="24" t="str">
        <f>_xlfn.XLOOKUP(C1450&amp;F1450&amp;I1450&amp;J1450,'[1]2025年已发货'!$F:$F&amp;'[1]2025年已发货'!$C:$C&amp;'[1]2025年已发货'!$G:$G&amp;'[1]2025年已发货'!$H:$H,'[1]2025年已发货'!$E:$E,"未发货")</f>
        <v>未发货</v>
      </c>
      <c r="I1450" s="28" t="str">
        <f>VLOOKUP(B1450,辅助信息!E:I,3,FALSE)</f>
        <v>(五冶钢构医学科学产业园建设项目房建二部-网羽馆（6-5）)四川省南充市顺庆区搬罾街道学府大道二段</v>
      </c>
      <c r="J1450" s="28" t="str">
        <f>VLOOKUP(B1450,辅助信息!E:I,4,FALSE)</f>
        <v>安南</v>
      </c>
      <c r="K1450" s="28">
        <f>VLOOKUP(J1450,辅助信息!H:I,2,FALSE)</f>
        <v>19950525030</v>
      </c>
      <c r="L1450" s="96" t="str">
        <f>VLOOKUP(B1450,辅助信息!E:J,6,FALSE)</f>
        <v>送货单：送货单位：南充思临新材料科技有限公司,收货单位：五冶集团川北(南充)建设有限公司,项目名称：南充医学科学产业园,送货车型13米,装货前联系收货人核实到场规格</v>
      </c>
      <c r="M1450" s="79">
        <v>45785</v>
      </c>
      <c r="O1450" s="49">
        <f ca="1" t="shared" si="72"/>
        <v>0</v>
      </c>
      <c r="P1450" s="49">
        <f ca="1" t="shared" si="70"/>
        <v>165</v>
      </c>
      <c r="Q1450" s="50" t="str">
        <f>VLOOKUP(B1450,辅助信息!E:M,9,FALSE)</f>
        <v>ZTWM-CDGS-XS-2024-0248-五冶钢构-南充市医学院项目</v>
      </c>
      <c r="R1450" s="50" t="str">
        <f>_xlfn._xlws.FILTER(辅助信息!D:D,辅助信息!E:E=B1450)</f>
        <v>五冶钢构南充医学科学产业园建设项目</v>
      </c>
    </row>
    <row r="1451" hidden="1" spans="1:18">
      <c r="A1451" s="59" t="s">
        <v>100</v>
      </c>
      <c r="B1451" s="28" t="s">
        <v>135</v>
      </c>
      <c r="C1451" s="58">
        <v>45786</v>
      </c>
      <c r="D1451" s="28" t="str">
        <f>VLOOKUP(B1451,辅助信息!E:K,7,FALSE)</f>
        <v>JWDDCD2025050800080</v>
      </c>
      <c r="E1451" s="28" t="str">
        <f>VLOOKUP(F1451,辅助信息!A:B,2,FALSE)</f>
        <v>螺纹钢</v>
      </c>
      <c r="F1451" s="28" t="s">
        <v>130</v>
      </c>
      <c r="G1451" s="24">
        <v>35</v>
      </c>
      <c r="H1451" s="24" t="str">
        <f>_xlfn.XLOOKUP(C1451&amp;F1451&amp;I1451&amp;J1451,'[1]2025年已发货'!$F:$F&amp;'[1]2025年已发货'!$C:$C&amp;'[1]2025年已发货'!$G:$G&amp;'[1]2025年已发货'!$H:$H,'[1]2025年已发货'!$E:$E,"未发货")</f>
        <v>未发货</v>
      </c>
      <c r="I1451" s="28" t="str">
        <f>VLOOKUP(B1451,辅助信息!E:I,3,FALSE)</f>
        <v>(宜宾兴港三江新区长江工业园建设项目-M2-2#厂房)宜宾市翠屏区宜宾汽车零部件配套产业基地(纬五路南)</v>
      </c>
      <c r="J1451" s="28" t="str">
        <f>VLOOKUP(B1451,辅助信息!E:I,4,FALSE)</f>
        <v>李国享</v>
      </c>
      <c r="K1451" s="28">
        <f>VLOOKUP(J1451,辅助信息!H:I,2,FALSE)</f>
        <v>17713876279</v>
      </c>
      <c r="L1451" s="96" t="str">
        <f>VLOOKUP(B1451,辅助信息!E:J,6,FALSE)</f>
        <v>装货前联系收货人核实到场规格，货物最下面用方木垫下方便卸货</v>
      </c>
      <c r="M1451" s="79">
        <v>45785</v>
      </c>
      <c r="O1451" s="49">
        <f ca="1" t="shared" si="72"/>
        <v>0</v>
      </c>
      <c r="P1451" s="49">
        <f ca="1" t="shared" si="70"/>
        <v>165</v>
      </c>
      <c r="Q1451" s="50" t="str">
        <f>VLOOKUP(B1451,辅助信息!E:M,9,FALSE)</f>
        <v>ZTWM-CDGS-XS-2025-0059-宜宾兴港建材-宜宾冷链项目</v>
      </c>
      <c r="R1451" s="50" t="str">
        <f>_xlfn._xlws.FILTER(辅助信息!D:D,辅助信息!E:E=B1451)</f>
        <v>宜宾兴港三江新区长江工业园建设项目</v>
      </c>
    </row>
    <row r="1452" hidden="1" spans="2:18">
      <c r="B1452" s="28" t="s">
        <v>81</v>
      </c>
      <c r="C1452" s="58">
        <v>45786</v>
      </c>
      <c r="D1452" s="28" t="str">
        <f>VLOOKUP(B1452,辅助信息!E:K,7,FALSE)</f>
        <v>JWDDCD2025060900080</v>
      </c>
      <c r="E1452" s="28" t="str">
        <f>VLOOKUP(F1452,辅助信息!A:B,2,FALSE)</f>
        <v>高线</v>
      </c>
      <c r="F1452" s="28" t="s">
        <v>53</v>
      </c>
      <c r="G1452" s="24">
        <v>5</v>
      </c>
      <c r="H1452" s="24" t="str">
        <f>_xlfn.XLOOKUP(C1452&amp;F1452&amp;I1452&amp;J1452,'[1]2025年已发货'!$F:$F&amp;'[1]2025年已发货'!$C:$C&amp;'[1]2025年已发货'!$G:$G&amp;'[1]2025年已发货'!$H:$H,'[1]2025年已发货'!$E:$E,"未发货")</f>
        <v>未发货</v>
      </c>
      <c r="I1452" s="28" t="str">
        <f>VLOOKUP(B1452,辅助信息!E:I,3,FALSE)</f>
        <v>（华西简阳西城嘉苑）四川省成都市简阳市简城街道高屋村</v>
      </c>
      <c r="J1452" s="28" t="str">
        <f>VLOOKUP(B1452,辅助信息!E:I,4,FALSE)</f>
        <v>张瀚镭</v>
      </c>
      <c r="K1452" s="28">
        <f>VLOOKUP(J1452,辅助信息!H:I,2,FALSE)</f>
        <v>15884666220</v>
      </c>
      <c r="L1452" s="96" t="str">
        <f>VLOOKUP(B1452,辅助信息!E:J,6,FALSE)</f>
        <v>优先威钢发货,我方卸车,新老国标钢厂不加价可直发，因陕钢多次出现磅差，项目拒绝使用</v>
      </c>
      <c r="M1452" s="79">
        <v>45787</v>
      </c>
      <c r="O1452" s="49">
        <f ca="1" t="shared" si="72"/>
        <v>0</v>
      </c>
      <c r="P1452" s="49">
        <f ca="1" t="shared" si="70"/>
        <v>163</v>
      </c>
      <c r="Q1452" s="50" t="str">
        <f>VLOOKUP(B1452,辅助信息!E:M,9,FALSE)</f>
        <v>ZTWM-CDGS-XS-2024-0030-华西集采-简州大道</v>
      </c>
      <c r="R1452" s="50" t="str">
        <f>_xlfn._xlws.FILTER(辅助信息!D:D,辅助信息!E:E=B1452)</f>
        <v>华西简阳西城嘉苑</v>
      </c>
    </row>
    <row r="1453" hidden="1" spans="2:18">
      <c r="B1453" s="28" t="s">
        <v>81</v>
      </c>
      <c r="C1453" s="58">
        <v>45786</v>
      </c>
      <c r="D1453" s="28" t="str">
        <f>VLOOKUP(B1453,辅助信息!E:K,7,FALSE)</f>
        <v>JWDDCD2025060900080</v>
      </c>
      <c r="E1453" s="28" t="str">
        <f>VLOOKUP(F1453,辅助信息!A:B,2,FALSE)</f>
        <v>盘螺</v>
      </c>
      <c r="F1453" s="28" t="s">
        <v>49</v>
      </c>
      <c r="G1453" s="24">
        <v>2</v>
      </c>
      <c r="H1453" s="24" t="str">
        <f>_xlfn.XLOOKUP(C1453&amp;F1453&amp;I1453&amp;J1453,'[1]2025年已发货'!$F:$F&amp;'[1]2025年已发货'!$C:$C&amp;'[1]2025年已发货'!$G:$G&amp;'[1]2025年已发货'!$H:$H,'[1]2025年已发货'!$E:$E,"未发货")</f>
        <v>未发货</v>
      </c>
      <c r="I1453" s="28" t="str">
        <f>VLOOKUP(B1453,辅助信息!E:I,3,FALSE)</f>
        <v>（华西简阳西城嘉苑）四川省成都市简阳市简城街道高屋村</v>
      </c>
      <c r="J1453" s="28" t="str">
        <f>VLOOKUP(B1453,辅助信息!E:I,4,FALSE)</f>
        <v>张瀚镭</v>
      </c>
      <c r="K1453" s="28">
        <f>VLOOKUP(J1453,辅助信息!H:I,2,FALSE)</f>
        <v>15884666220</v>
      </c>
      <c r="L1453" s="96" t="str">
        <f>VLOOKUP(B1453,辅助信息!E:J,6,FALSE)</f>
        <v>优先威钢发货,我方卸车,新老国标钢厂不加价可直发，因陕钢多次出现磅差，项目拒绝使用</v>
      </c>
      <c r="M1453" s="79">
        <v>45787</v>
      </c>
      <c r="O1453" s="49">
        <f ca="1" t="shared" si="72"/>
        <v>0</v>
      </c>
      <c r="P1453" s="49">
        <f ca="1" t="shared" si="70"/>
        <v>163</v>
      </c>
      <c r="Q1453" s="50" t="str">
        <f>VLOOKUP(B1453,辅助信息!E:M,9,FALSE)</f>
        <v>ZTWM-CDGS-XS-2024-0030-华西集采-简州大道</v>
      </c>
      <c r="R1453" s="50" t="str">
        <f>_xlfn._xlws.FILTER(辅助信息!D:D,辅助信息!E:E=B1453)</f>
        <v>华西简阳西城嘉苑</v>
      </c>
    </row>
    <row r="1454" hidden="1" spans="2:18">
      <c r="B1454" s="28" t="s">
        <v>81</v>
      </c>
      <c r="C1454" s="58">
        <v>45786</v>
      </c>
      <c r="D1454" s="28" t="str">
        <f>VLOOKUP(B1454,辅助信息!E:K,7,FALSE)</f>
        <v>JWDDCD2025060900080</v>
      </c>
      <c r="E1454" s="28" t="str">
        <f>VLOOKUP(F1454,辅助信息!A:B,2,FALSE)</f>
        <v>盘螺</v>
      </c>
      <c r="F1454" s="28" t="s">
        <v>40</v>
      </c>
      <c r="G1454" s="24">
        <v>11</v>
      </c>
      <c r="H1454" s="24" t="str">
        <f>_xlfn.XLOOKUP(C1454&amp;F1454&amp;I1454&amp;J1454,'[1]2025年已发货'!$F:$F&amp;'[1]2025年已发货'!$C:$C&amp;'[1]2025年已发货'!$G:$G&amp;'[1]2025年已发货'!$H:$H,'[1]2025年已发货'!$E:$E,"未发货")</f>
        <v>未发货</v>
      </c>
      <c r="I1454" s="28" t="str">
        <f>VLOOKUP(B1454,辅助信息!E:I,3,FALSE)</f>
        <v>（华西简阳西城嘉苑）四川省成都市简阳市简城街道高屋村</v>
      </c>
      <c r="J1454" s="28" t="str">
        <f>VLOOKUP(B1454,辅助信息!E:I,4,FALSE)</f>
        <v>张瀚镭</v>
      </c>
      <c r="K1454" s="28">
        <f>VLOOKUP(J1454,辅助信息!H:I,2,FALSE)</f>
        <v>15884666220</v>
      </c>
      <c r="L1454" s="96" t="str">
        <f>VLOOKUP(B1454,辅助信息!E:J,6,FALSE)</f>
        <v>优先威钢发货,我方卸车,新老国标钢厂不加价可直发，因陕钢多次出现磅差，项目拒绝使用</v>
      </c>
      <c r="M1454" s="79">
        <v>45787</v>
      </c>
      <c r="O1454" s="49">
        <f ca="1" t="shared" si="72"/>
        <v>0</v>
      </c>
      <c r="P1454" s="49">
        <f ca="1" t="shared" si="70"/>
        <v>163</v>
      </c>
      <c r="Q1454" s="50" t="str">
        <f>VLOOKUP(B1454,辅助信息!E:M,9,FALSE)</f>
        <v>ZTWM-CDGS-XS-2024-0030-华西集采-简州大道</v>
      </c>
      <c r="R1454" s="50" t="str">
        <f>_xlfn._xlws.FILTER(辅助信息!D:D,辅助信息!E:E=B1454)</f>
        <v>华西简阳西城嘉苑</v>
      </c>
    </row>
    <row r="1455" hidden="1" spans="2:18">
      <c r="B1455" s="28" t="s">
        <v>81</v>
      </c>
      <c r="C1455" s="58">
        <v>45786</v>
      </c>
      <c r="D1455" s="28" t="str">
        <f>VLOOKUP(B1455,辅助信息!E:K,7,FALSE)</f>
        <v>JWDDCD2025060900080</v>
      </c>
      <c r="E1455" s="28" t="str">
        <f>VLOOKUP(F1455,辅助信息!A:B,2,FALSE)</f>
        <v>盘螺</v>
      </c>
      <c r="F1455" s="28" t="s">
        <v>41</v>
      </c>
      <c r="G1455" s="24">
        <v>68</v>
      </c>
      <c r="H1455" s="24" t="str">
        <f>_xlfn.XLOOKUP(C1455&amp;F1455&amp;I1455&amp;J1455,'[1]2025年已发货'!$F:$F&amp;'[1]2025年已发货'!$C:$C&amp;'[1]2025年已发货'!$G:$G&amp;'[1]2025年已发货'!$H:$H,'[1]2025年已发货'!$E:$E,"未发货")</f>
        <v>未发货</v>
      </c>
      <c r="I1455" s="28" t="str">
        <f>VLOOKUP(B1455,辅助信息!E:I,3,FALSE)</f>
        <v>（华西简阳西城嘉苑）四川省成都市简阳市简城街道高屋村</v>
      </c>
      <c r="J1455" s="28" t="str">
        <f>VLOOKUP(B1455,辅助信息!E:I,4,FALSE)</f>
        <v>张瀚镭</v>
      </c>
      <c r="K1455" s="28">
        <f>VLOOKUP(J1455,辅助信息!H:I,2,FALSE)</f>
        <v>15884666220</v>
      </c>
      <c r="L1455" s="96" t="str">
        <f>VLOOKUP(B1455,辅助信息!E:J,6,FALSE)</f>
        <v>优先威钢发货,我方卸车,新老国标钢厂不加价可直发，因陕钢多次出现磅差，项目拒绝使用</v>
      </c>
      <c r="M1455" s="79">
        <v>45787</v>
      </c>
      <c r="O1455" s="49">
        <f ca="1" t="shared" si="72"/>
        <v>0</v>
      </c>
      <c r="P1455" s="49">
        <f ca="1" t="shared" si="70"/>
        <v>163</v>
      </c>
      <c r="Q1455" s="50" t="str">
        <f>VLOOKUP(B1455,辅助信息!E:M,9,FALSE)</f>
        <v>ZTWM-CDGS-XS-2024-0030-华西集采-简州大道</v>
      </c>
      <c r="R1455" s="50" t="str">
        <f>_xlfn._xlws.FILTER(辅助信息!D:D,辅助信息!E:E=B1455)</f>
        <v>华西简阳西城嘉苑</v>
      </c>
    </row>
    <row r="1456" hidden="1" spans="2:18">
      <c r="B1456" s="28" t="s">
        <v>81</v>
      </c>
      <c r="C1456" s="58">
        <v>45786</v>
      </c>
      <c r="D1456" s="28" t="str">
        <f>VLOOKUP(B1456,辅助信息!E:K,7,FALSE)</f>
        <v>JWDDCD2025060900080</v>
      </c>
      <c r="E1456" s="28" t="str">
        <f>VLOOKUP(F1456,辅助信息!A:B,2,FALSE)</f>
        <v>盘螺</v>
      </c>
      <c r="F1456" s="28" t="s">
        <v>26</v>
      </c>
      <c r="G1456" s="24">
        <v>5</v>
      </c>
      <c r="H1456" s="24" t="str">
        <f>_xlfn.XLOOKUP(C1456&amp;F1456&amp;I1456&amp;J1456,'[1]2025年已发货'!$F:$F&amp;'[1]2025年已发货'!$C:$C&amp;'[1]2025年已发货'!$G:$G&amp;'[1]2025年已发货'!$H:$H,'[1]2025年已发货'!$E:$E,"未发货")</f>
        <v>未发货</v>
      </c>
      <c r="I1456" s="28" t="str">
        <f>VLOOKUP(B1456,辅助信息!E:I,3,FALSE)</f>
        <v>（华西简阳西城嘉苑）四川省成都市简阳市简城街道高屋村</v>
      </c>
      <c r="J1456" s="28" t="str">
        <f>VLOOKUP(B1456,辅助信息!E:I,4,FALSE)</f>
        <v>张瀚镭</v>
      </c>
      <c r="K1456" s="28">
        <f>VLOOKUP(J1456,辅助信息!H:I,2,FALSE)</f>
        <v>15884666220</v>
      </c>
      <c r="L1456" s="96" t="str">
        <f>VLOOKUP(B1456,辅助信息!E:J,6,FALSE)</f>
        <v>优先威钢发货,我方卸车,新老国标钢厂不加价可直发，因陕钢多次出现磅差，项目拒绝使用</v>
      </c>
      <c r="M1456" s="79">
        <v>45787</v>
      </c>
      <c r="O1456" s="49">
        <f ca="1" t="shared" si="72"/>
        <v>0</v>
      </c>
      <c r="P1456" s="49">
        <f ca="1" t="shared" si="70"/>
        <v>163</v>
      </c>
      <c r="Q1456" s="50" t="str">
        <f>VLOOKUP(B1456,辅助信息!E:M,9,FALSE)</f>
        <v>ZTWM-CDGS-XS-2024-0030-华西集采-简州大道</v>
      </c>
      <c r="R1456" s="50" t="str">
        <f>_xlfn._xlws.FILTER(辅助信息!D:D,辅助信息!E:E=B1456)</f>
        <v>华西简阳西城嘉苑</v>
      </c>
    </row>
    <row r="1457" hidden="1" spans="2:18">
      <c r="B1457" s="28" t="s">
        <v>81</v>
      </c>
      <c r="C1457" s="58">
        <v>45786</v>
      </c>
      <c r="D1457" s="28" t="str">
        <f>VLOOKUP(B1457,辅助信息!E:K,7,FALSE)</f>
        <v>JWDDCD2025060900080</v>
      </c>
      <c r="E1457" s="28" t="str">
        <f>VLOOKUP(F1457,辅助信息!A:B,2,FALSE)</f>
        <v>螺纹钢</v>
      </c>
      <c r="F1457" s="28" t="s">
        <v>32</v>
      </c>
      <c r="G1457" s="24">
        <v>10.5</v>
      </c>
      <c r="H1457" s="24" t="str">
        <f>_xlfn.XLOOKUP(C1457&amp;F1457&amp;I1457&amp;J1457,'[1]2025年已发货'!$F:$F&amp;'[1]2025年已发货'!$C:$C&amp;'[1]2025年已发货'!$G:$G&amp;'[1]2025年已发货'!$H:$H,'[1]2025年已发货'!$E:$E,"未发货")</f>
        <v>未发货</v>
      </c>
      <c r="I1457" s="28" t="str">
        <f>VLOOKUP(B1457,辅助信息!E:I,3,FALSE)</f>
        <v>（华西简阳西城嘉苑）四川省成都市简阳市简城街道高屋村</v>
      </c>
      <c r="J1457" s="28" t="str">
        <f>VLOOKUP(B1457,辅助信息!E:I,4,FALSE)</f>
        <v>张瀚镭</v>
      </c>
      <c r="K1457" s="28">
        <f>VLOOKUP(J1457,辅助信息!H:I,2,FALSE)</f>
        <v>15884666220</v>
      </c>
      <c r="L1457" s="96" t="str">
        <f>VLOOKUP(B1457,辅助信息!E:J,6,FALSE)</f>
        <v>优先威钢发货,我方卸车,新老国标钢厂不加价可直发，因陕钢多次出现磅差，项目拒绝使用</v>
      </c>
      <c r="M1457" s="79">
        <v>45787</v>
      </c>
      <c r="O1457" s="49">
        <f ca="1" t="shared" si="72"/>
        <v>0</v>
      </c>
      <c r="P1457" s="49">
        <f ca="1" t="shared" si="70"/>
        <v>163</v>
      </c>
      <c r="Q1457" s="50" t="str">
        <f>VLOOKUP(B1457,辅助信息!E:M,9,FALSE)</f>
        <v>ZTWM-CDGS-XS-2024-0030-华西集采-简州大道</v>
      </c>
      <c r="R1457" s="50" t="str">
        <f>_xlfn._xlws.FILTER(辅助信息!D:D,辅助信息!E:E=B1457)</f>
        <v>华西简阳西城嘉苑</v>
      </c>
    </row>
    <row r="1458" hidden="1" spans="2:18">
      <c r="B1458" s="28" t="s">
        <v>81</v>
      </c>
      <c r="C1458" s="58">
        <v>45786</v>
      </c>
      <c r="D1458" s="28" t="str">
        <f>VLOOKUP(B1458,辅助信息!E:K,7,FALSE)</f>
        <v>JWDDCD2025060900080</v>
      </c>
      <c r="E1458" s="28" t="str">
        <f>VLOOKUP(F1458,辅助信息!A:B,2,FALSE)</f>
        <v>螺纹钢</v>
      </c>
      <c r="F1458" s="28" t="s">
        <v>30</v>
      </c>
      <c r="G1458" s="24">
        <v>4.5</v>
      </c>
      <c r="H1458" s="24" t="str">
        <f>_xlfn.XLOOKUP(C1458&amp;F1458&amp;I1458&amp;J1458,'[1]2025年已发货'!$F:$F&amp;'[1]2025年已发货'!$C:$C&amp;'[1]2025年已发货'!$G:$G&amp;'[1]2025年已发货'!$H:$H,'[1]2025年已发货'!$E:$E,"未发货")</f>
        <v>未发货</v>
      </c>
      <c r="I1458" s="28" t="str">
        <f>VLOOKUP(B1458,辅助信息!E:I,3,FALSE)</f>
        <v>（华西简阳西城嘉苑）四川省成都市简阳市简城街道高屋村</v>
      </c>
      <c r="J1458" s="28" t="str">
        <f>VLOOKUP(B1458,辅助信息!E:I,4,FALSE)</f>
        <v>张瀚镭</v>
      </c>
      <c r="K1458" s="28">
        <f>VLOOKUP(J1458,辅助信息!H:I,2,FALSE)</f>
        <v>15884666220</v>
      </c>
      <c r="L1458" s="96" t="str">
        <f>VLOOKUP(B1458,辅助信息!E:J,6,FALSE)</f>
        <v>优先威钢发货,我方卸车,新老国标钢厂不加价可直发，因陕钢多次出现磅差，项目拒绝使用</v>
      </c>
      <c r="M1458" s="79">
        <v>45787</v>
      </c>
      <c r="O1458" s="49">
        <f ca="1" t="shared" si="72"/>
        <v>0</v>
      </c>
      <c r="P1458" s="49">
        <f ca="1" t="shared" si="70"/>
        <v>163</v>
      </c>
      <c r="Q1458" s="50" t="str">
        <f>VLOOKUP(B1458,辅助信息!E:M,9,FALSE)</f>
        <v>ZTWM-CDGS-XS-2024-0030-华西集采-简州大道</v>
      </c>
      <c r="R1458" s="50" t="str">
        <f>_xlfn._xlws.FILTER(辅助信息!D:D,辅助信息!E:E=B1458)</f>
        <v>华西简阳西城嘉苑</v>
      </c>
    </row>
    <row r="1459" hidden="1" spans="2:18">
      <c r="B1459" s="28" t="s">
        <v>81</v>
      </c>
      <c r="C1459" s="58">
        <v>45786</v>
      </c>
      <c r="D1459" s="28" t="str">
        <f>VLOOKUP(B1459,辅助信息!E:K,7,FALSE)</f>
        <v>JWDDCD2025060900080</v>
      </c>
      <c r="E1459" s="28" t="str">
        <f>VLOOKUP(F1459,辅助信息!A:B,2,FALSE)</f>
        <v>螺纹钢</v>
      </c>
      <c r="F1459" s="28" t="s">
        <v>33</v>
      </c>
      <c r="G1459" s="24">
        <v>16</v>
      </c>
      <c r="H1459" s="24" t="str">
        <f>_xlfn.XLOOKUP(C1459&amp;F1459&amp;I1459&amp;J1459,'[1]2025年已发货'!$F:$F&amp;'[1]2025年已发货'!$C:$C&amp;'[1]2025年已发货'!$G:$G&amp;'[1]2025年已发货'!$H:$H,'[1]2025年已发货'!$E:$E,"未发货")</f>
        <v>未发货</v>
      </c>
      <c r="I1459" s="28" t="str">
        <f>VLOOKUP(B1459,辅助信息!E:I,3,FALSE)</f>
        <v>（华西简阳西城嘉苑）四川省成都市简阳市简城街道高屋村</v>
      </c>
      <c r="J1459" s="28" t="str">
        <f>VLOOKUP(B1459,辅助信息!E:I,4,FALSE)</f>
        <v>张瀚镭</v>
      </c>
      <c r="K1459" s="28">
        <f>VLOOKUP(J1459,辅助信息!H:I,2,FALSE)</f>
        <v>15884666220</v>
      </c>
      <c r="L1459" s="96" t="str">
        <f>VLOOKUP(B1459,辅助信息!E:J,6,FALSE)</f>
        <v>优先威钢发货,我方卸车,新老国标钢厂不加价可直发，因陕钢多次出现磅差，项目拒绝使用</v>
      </c>
      <c r="M1459" s="79">
        <v>45787</v>
      </c>
      <c r="O1459" s="49">
        <f ca="1" t="shared" si="72"/>
        <v>0</v>
      </c>
      <c r="P1459" s="49">
        <f ca="1" t="shared" si="70"/>
        <v>163</v>
      </c>
      <c r="Q1459" s="50" t="str">
        <f>VLOOKUP(B1459,辅助信息!E:M,9,FALSE)</f>
        <v>ZTWM-CDGS-XS-2024-0030-华西集采-简州大道</v>
      </c>
      <c r="R1459" s="50" t="str">
        <f>_xlfn._xlws.FILTER(辅助信息!D:D,辅助信息!E:E=B1459)</f>
        <v>华西简阳西城嘉苑</v>
      </c>
    </row>
    <row r="1460" hidden="1" spans="2:18">
      <c r="B1460" s="28" t="s">
        <v>81</v>
      </c>
      <c r="C1460" s="58">
        <v>45786</v>
      </c>
      <c r="D1460" s="28" t="str">
        <f>VLOOKUP(B1460,辅助信息!E:K,7,FALSE)</f>
        <v>JWDDCD2025060900080</v>
      </c>
      <c r="E1460" s="28" t="str">
        <f>VLOOKUP(F1460,辅助信息!A:B,2,FALSE)</f>
        <v>螺纹钢</v>
      </c>
      <c r="F1460" s="28" t="s">
        <v>28</v>
      </c>
      <c r="G1460" s="24">
        <v>5</v>
      </c>
      <c r="H1460" s="24" t="str">
        <f>_xlfn.XLOOKUP(C1460&amp;F1460&amp;I1460&amp;J1460,'[1]2025年已发货'!$F:$F&amp;'[1]2025年已发货'!$C:$C&amp;'[1]2025年已发货'!$G:$G&amp;'[1]2025年已发货'!$H:$H,'[1]2025年已发货'!$E:$E,"未发货")</f>
        <v>未发货</v>
      </c>
      <c r="I1460" s="28" t="str">
        <f>VLOOKUP(B1460,辅助信息!E:I,3,FALSE)</f>
        <v>（华西简阳西城嘉苑）四川省成都市简阳市简城街道高屋村</v>
      </c>
      <c r="J1460" s="28" t="str">
        <f>VLOOKUP(B1460,辅助信息!E:I,4,FALSE)</f>
        <v>张瀚镭</v>
      </c>
      <c r="K1460" s="28">
        <f>VLOOKUP(J1460,辅助信息!H:I,2,FALSE)</f>
        <v>15884666220</v>
      </c>
      <c r="L1460" s="96" t="str">
        <f>VLOOKUP(B1460,辅助信息!E:J,6,FALSE)</f>
        <v>优先威钢发货,我方卸车,新老国标钢厂不加价可直发，因陕钢多次出现磅差，项目拒绝使用</v>
      </c>
      <c r="M1460" s="79">
        <v>45787</v>
      </c>
      <c r="O1460" s="49">
        <f ca="1" t="shared" si="72"/>
        <v>0</v>
      </c>
      <c r="P1460" s="49">
        <f ca="1" t="shared" si="70"/>
        <v>163</v>
      </c>
      <c r="Q1460" s="50" t="str">
        <f>VLOOKUP(B1460,辅助信息!E:M,9,FALSE)</f>
        <v>ZTWM-CDGS-XS-2024-0030-华西集采-简州大道</v>
      </c>
      <c r="R1460" s="50" t="str">
        <f>_xlfn._xlws.FILTER(辅助信息!D:D,辅助信息!E:E=B1460)</f>
        <v>华西简阳西城嘉苑</v>
      </c>
    </row>
    <row r="1461" hidden="1" spans="2:18">
      <c r="B1461" s="28" t="s">
        <v>81</v>
      </c>
      <c r="C1461" s="58">
        <v>45786</v>
      </c>
      <c r="D1461" s="28" t="str">
        <f>VLOOKUP(B1461,辅助信息!E:K,7,FALSE)</f>
        <v>JWDDCD2025060900080</v>
      </c>
      <c r="E1461" s="28" t="str">
        <f>VLOOKUP(F1461,辅助信息!A:B,2,FALSE)</f>
        <v>螺纹钢</v>
      </c>
      <c r="F1461" s="28" t="s">
        <v>46</v>
      </c>
      <c r="G1461" s="24">
        <v>6</v>
      </c>
      <c r="H1461" s="24" t="str">
        <f>_xlfn.XLOOKUP(C1461&amp;F1461&amp;I1461&amp;J1461,'[1]2025年已发货'!$F:$F&amp;'[1]2025年已发货'!$C:$C&amp;'[1]2025年已发货'!$G:$G&amp;'[1]2025年已发货'!$H:$H,'[1]2025年已发货'!$E:$E,"未发货")</f>
        <v>未发货</v>
      </c>
      <c r="I1461" s="28" t="str">
        <f>VLOOKUP(B1461,辅助信息!E:I,3,FALSE)</f>
        <v>（华西简阳西城嘉苑）四川省成都市简阳市简城街道高屋村</v>
      </c>
      <c r="J1461" s="28" t="str">
        <f>VLOOKUP(B1461,辅助信息!E:I,4,FALSE)</f>
        <v>张瀚镭</v>
      </c>
      <c r="K1461" s="28">
        <f>VLOOKUP(J1461,辅助信息!H:I,2,FALSE)</f>
        <v>15884666220</v>
      </c>
      <c r="L1461" s="96" t="str">
        <f>VLOOKUP(B1461,辅助信息!E:J,6,FALSE)</f>
        <v>优先威钢发货,我方卸车,新老国标钢厂不加价可直发，因陕钢多次出现磅差，项目拒绝使用</v>
      </c>
      <c r="M1461" s="79">
        <v>45787</v>
      </c>
      <c r="O1461" s="49">
        <f ca="1" t="shared" si="72"/>
        <v>0</v>
      </c>
      <c r="P1461" s="49">
        <f ca="1" t="shared" si="70"/>
        <v>163</v>
      </c>
      <c r="Q1461" s="50" t="str">
        <f>VLOOKUP(B1461,辅助信息!E:M,9,FALSE)</f>
        <v>ZTWM-CDGS-XS-2024-0030-华西集采-简州大道</v>
      </c>
      <c r="R1461" s="50" t="str">
        <f>_xlfn._xlws.FILTER(辅助信息!D:D,辅助信息!E:E=B1461)</f>
        <v>华西简阳西城嘉苑</v>
      </c>
    </row>
    <row r="1462" hidden="1" spans="2:18">
      <c r="B1462" s="28" t="s">
        <v>31</v>
      </c>
      <c r="C1462" s="58">
        <v>45786</v>
      </c>
      <c r="D1462" s="28" t="str">
        <f>VLOOKUP(B1462,辅助信息!E:K,7,FALSE)</f>
        <v>JWDDCD2024121000136</v>
      </c>
      <c r="E1462" s="28" t="str">
        <f>VLOOKUP(F1462,辅助信息!A:B,2,FALSE)</f>
        <v>螺纹钢</v>
      </c>
      <c r="F1462" s="28" t="s">
        <v>22</v>
      </c>
      <c r="G1462" s="24">
        <v>35</v>
      </c>
      <c r="H1462" s="24">
        <f>_xlfn.XLOOKUP(C1462&amp;F1462&amp;I1462&amp;J1462,'[1]2025年已发货'!$F:$F&amp;'[1]2025年已发货'!$C:$C&amp;'[1]2025年已发货'!$G:$G&amp;'[1]2025年已发货'!$H:$H,'[1]2025年已发货'!$E:$E,"未发货")</f>
        <v>35</v>
      </c>
      <c r="I1462" s="28" t="str">
        <f>VLOOKUP(B1462,辅助信息!E:I,3,FALSE)</f>
        <v>（四川商建-射洪城乡一体化项目）遂宁市射洪市忠新幼儿园北侧约220米新溪小区</v>
      </c>
      <c r="J1462" s="28" t="str">
        <f>VLOOKUP(B1462,辅助信息!E:I,4,FALSE)</f>
        <v>柏子刚</v>
      </c>
      <c r="K1462" s="28">
        <f>VLOOKUP(J1462,辅助信息!H:I,2,FALSE)</f>
        <v>15692885305</v>
      </c>
      <c r="L1462" s="96" t="str">
        <f>VLOOKUP(B1462,辅助信息!E:J,6,FALSE)</f>
        <v>提前联系到场规格及数量</v>
      </c>
      <c r="M1462" s="79">
        <v>45787</v>
      </c>
      <c r="O1462" s="49">
        <f ca="1" t="shared" si="72"/>
        <v>0</v>
      </c>
      <c r="P1462" s="49">
        <f ca="1" t="shared" si="70"/>
        <v>163</v>
      </c>
      <c r="Q1462" s="50" t="str">
        <f>VLOOKUP(B1462,辅助信息!E:M,9,FALSE)</f>
        <v>ZTWM-CDGS-XS-2024-0179-四川商投-射洪城乡一体化建设项目</v>
      </c>
      <c r="R1462" s="50" t="str">
        <f>_xlfn._xlws.FILTER(辅助信息!D:D,辅助信息!E:E=B1462)</f>
        <v>四川商建
射洪城乡一体化项目</v>
      </c>
    </row>
    <row r="1463" hidden="1" spans="1:18">
      <c r="A1463" s="59" t="s">
        <v>149</v>
      </c>
      <c r="B1463" s="28" t="s">
        <v>68</v>
      </c>
      <c r="C1463" s="58">
        <v>45786</v>
      </c>
      <c r="D1463" s="28" t="str">
        <f>VLOOKUP(B1463,辅助信息!E:K,7,FALSE)</f>
        <v>JWDDCD2025052800131</v>
      </c>
      <c r="E1463" s="28" t="str">
        <f>VLOOKUP(F1463,辅助信息!A:B,2,FALSE)</f>
        <v>盘螺</v>
      </c>
      <c r="F1463" s="28" t="s">
        <v>40</v>
      </c>
      <c r="G1463" s="24">
        <v>8</v>
      </c>
      <c r="H1463" s="24">
        <f>_xlfn.XLOOKUP(C1463&amp;F1463&amp;I1463&amp;J1463,'[1]2025年已发货'!$F:$F&amp;'[1]2025年已发货'!$C:$C&amp;'[1]2025年已发货'!$G:$G&amp;'[1]2025年已发货'!$H:$H,'[1]2025年已发货'!$E:$E,"未发货")</f>
        <v>8</v>
      </c>
      <c r="I1463" s="28" t="str">
        <f>VLOOKUP(B1463,辅助信息!E:I,3,FALSE)</f>
        <v>（商投建工达州中医药科技园-2工区-景观桥）达州市通川区达州中医药职业学院犀牛大道北段</v>
      </c>
      <c r="J1463" s="28" t="str">
        <f>VLOOKUP(B1463,辅助信息!E:I,4,FALSE)</f>
        <v>李波</v>
      </c>
      <c r="K1463" s="28">
        <f>VLOOKUP(J1463,辅助信息!H:I,2,FALSE)</f>
        <v>18381899787</v>
      </c>
      <c r="L1463" s="96" t="str">
        <f>VLOOKUP(B1463,辅助信息!E:J,6,FALSE)</f>
        <v>控制炉批号！多了现场不收！,优先安排达钢,提前联系到场规格及数量</v>
      </c>
      <c r="M1463" s="79">
        <v>45787</v>
      </c>
      <c r="O1463" s="49">
        <f ca="1" t="shared" si="72"/>
        <v>0</v>
      </c>
      <c r="P1463" s="49">
        <f ca="1" t="shared" si="70"/>
        <v>163</v>
      </c>
      <c r="Q1463" s="50" t="str">
        <f>VLOOKUP(B1463,辅助信息!E:M,9,FALSE)</f>
        <v>ZTWM-CDGS-XS-2024-0134-商投建工达州中医药科技成果示范园项目</v>
      </c>
      <c r="R1463" s="50" t="str">
        <f>_xlfn._xlws.FILTER(辅助信息!D:D,辅助信息!E:E=B1463)</f>
        <v>商投建工达州中医药科技园</v>
      </c>
    </row>
    <row r="1464" hidden="1" spans="1:18">
      <c r="A1464" s="59"/>
      <c r="B1464" s="28" t="s">
        <v>68</v>
      </c>
      <c r="C1464" s="58">
        <v>45786</v>
      </c>
      <c r="D1464" s="28" t="str">
        <f>VLOOKUP(B1464,辅助信息!E:K,7,FALSE)</f>
        <v>JWDDCD2025052800131</v>
      </c>
      <c r="E1464" s="28" t="str">
        <f>VLOOKUP(F1464,辅助信息!A:B,2,FALSE)</f>
        <v>螺纹钢</v>
      </c>
      <c r="F1464" s="28" t="s">
        <v>27</v>
      </c>
      <c r="G1464" s="24">
        <v>3</v>
      </c>
      <c r="H1464" s="24">
        <f>_xlfn.XLOOKUP(C1464&amp;F1464&amp;I1464&amp;J1464,'[1]2025年已发货'!$F:$F&amp;'[1]2025年已发货'!$C:$C&amp;'[1]2025年已发货'!$G:$G&amp;'[1]2025年已发货'!$H:$H,'[1]2025年已发货'!$E:$E,"未发货")</f>
        <v>3</v>
      </c>
      <c r="I1464" s="28" t="str">
        <f>VLOOKUP(B1464,辅助信息!E:I,3,FALSE)</f>
        <v>（商投建工达州中医药科技园-2工区-景观桥）达州市通川区达州中医药职业学院犀牛大道北段</v>
      </c>
      <c r="J1464" s="28" t="str">
        <f>VLOOKUP(B1464,辅助信息!E:I,4,FALSE)</f>
        <v>李波</v>
      </c>
      <c r="K1464" s="28">
        <f>VLOOKUP(J1464,辅助信息!H:I,2,FALSE)</f>
        <v>18381899787</v>
      </c>
      <c r="L1464" s="96" t="str">
        <f>VLOOKUP(B1464,辅助信息!E:J,6,FALSE)</f>
        <v>控制炉批号！多了现场不收！,优先安排达钢,提前联系到场规格及数量</v>
      </c>
      <c r="M1464" s="79">
        <v>45787</v>
      </c>
      <c r="O1464" s="49">
        <f ca="1" t="shared" si="72"/>
        <v>0</v>
      </c>
      <c r="P1464" s="49">
        <f ca="1" t="shared" si="70"/>
        <v>163</v>
      </c>
      <c r="Q1464" s="50" t="str">
        <f>VLOOKUP(B1464,辅助信息!E:M,9,FALSE)</f>
        <v>ZTWM-CDGS-XS-2024-0134-商投建工达州中医药科技成果示范园项目</v>
      </c>
      <c r="R1464" s="50" t="str">
        <f>_xlfn._xlws.FILTER(辅助信息!D:D,辅助信息!E:E=B1464)</f>
        <v>商投建工达州中医药科技园</v>
      </c>
    </row>
    <row r="1465" hidden="1" spans="1:18">
      <c r="A1465" s="59"/>
      <c r="B1465" s="28" t="s">
        <v>68</v>
      </c>
      <c r="C1465" s="58">
        <v>45786</v>
      </c>
      <c r="D1465" s="28" t="str">
        <f>VLOOKUP(B1465,辅助信息!E:K,7,FALSE)</f>
        <v>JWDDCD2025052800131</v>
      </c>
      <c r="E1465" s="28" t="str">
        <f>VLOOKUP(F1465,辅助信息!A:B,2,FALSE)</f>
        <v>螺纹钢</v>
      </c>
      <c r="F1465" s="28" t="s">
        <v>19</v>
      </c>
      <c r="G1465" s="24">
        <v>10</v>
      </c>
      <c r="H1465" s="24">
        <f>_xlfn.XLOOKUP(C1465&amp;F1465&amp;I1465&amp;J1465,'[1]2025年已发货'!$F:$F&amp;'[1]2025年已发货'!$C:$C&amp;'[1]2025年已发货'!$G:$G&amp;'[1]2025年已发货'!$H:$H,'[1]2025年已发货'!$E:$E,"未发货")</f>
        <v>10</v>
      </c>
      <c r="I1465" s="28" t="str">
        <f>VLOOKUP(B1465,辅助信息!E:I,3,FALSE)</f>
        <v>（商投建工达州中医药科技园-2工区-景观桥）达州市通川区达州中医药职业学院犀牛大道北段</v>
      </c>
      <c r="J1465" s="28" t="str">
        <f>VLOOKUP(B1465,辅助信息!E:I,4,FALSE)</f>
        <v>李波</v>
      </c>
      <c r="K1465" s="28">
        <f>VLOOKUP(J1465,辅助信息!H:I,2,FALSE)</f>
        <v>18381899787</v>
      </c>
      <c r="L1465" s="96" t="str">
        <f>VLOOKUP(B1465,辅助信息!E:J,6,FALSE)</f>
        <v>控制炉批号！多了现场不收！,优先安排达钢,提前联系到场规格及数量</v>
      </c>
      <c r="M1465" s="79">
        <v>45787</v>
      </c>
      <c r="O1465" s="49">
        <f ca="1" t="shared" si="72"/>
        <v>0</v>
      </c>
      <c r="P1465" s="49">
        <f ca="1" t="shared" si="70"/>
        <v>163</v>
      </c>
      <c r="Q1465" s="50" t="str">
        <f>VLOOKUP(B1465,辅助信息!E:M,9,FALSE)</f>
        <v>ZTWM-CDGS-XS-2024-0134-商投建工达州中医药科技成果示范园项目</v>
      </c>
      <c r="R1465" s="50" t="str">
        <f>_xlfn._xlws.FILTER(辅助信息!D:D,辅助信息!E:E=B1465)</f>
        <v>商投建工达州中医药科技园</v>
      </c>
    </row>
    <row r="1466" hidden="1" spans="1:18">
      <c r="A1466" s="59"/>
      <c r="B1466" s="28" t="s">
        <v>68</v>
      </c>
      <c r="C1466" s="58">
        <v>45786</v>
      </c>
      <c r="D1466" s="28" t="str">
        <f>VLOOKUP(B1466,辅助信息!E:K,7,FALSE)</f>
        <v>JWDDCD2025052800131</v>
      </c>
      <c r="E1466" s="28" t="str">
        <f>VLOOKUP(F1466,辅助信息!A:B,2,FALSE)</f>
        <v>螺纹钢</v>
      </c>
      <c r="F1466" s="28" t="s">
        <v>33</v>
      </c>
      <c r="G1466" s="24">
        <v>60</v>
      </c>
      <c r="H1466" s="24">
        <f>_xlfn.XLOOKUP(C1466&amp;F1466&amp;I1466&amp;J1466,'[1]2025年已发货'!$F:$F&amp;'[1]2025年已发货'!$C:$C&amp;'[1]2025年已发货'!$G:$G&amp;'[1]2025年已发货'!$H:$H,'[1]2025年已发货'!$E:$E,"未发货")</f>
        <v>50</v>
      </c>
      <c r="I1466" s="28" t="str">
        <f>VLOOKUP(B1466,辅助信息!E:I,3,FALSE)</f>
        <v>（商投建工达州中医药科技园-2工区-景观桥）达州市通川区达州中医药职业学院犀牛大道北段</v>
      </c>
      <c r="J1466" s="28" t="str">
        <f>VLOOKUP(B1466,辅助信息!E:I,4,FALSE)</f>
        <v>李波</v>
      </c>
      <c r="K1466" s="28">
        <f>VLOOKUP(J1466,辅助信息!H:I,2,FALSE)</f>
        <v>18381899787</v>
      </c>
      <c r="L1466" s="96" t="str">
        <f>VLOOKUP(B1466,辅助信息!E:J,6,FALSE)</f>
        <v>控制炉批号！多了现场不收！,优先安排达钢,提前联系到场规格及数量</v>
      </c>
      <c r="M1466" s="79">
        <v>45787</v>
      </c>
      <c r="O1466" s="49">
        <f ca="1" t="shared" si="72"/>
        <v>0</v>
      </c>
      <c r="P1466" s="49">
        <f ca="1" t="shared" si="70"/>
        <v>163</v>
      </c>
      <c r="Q1466" s="50" t="str">
        <f>VLOOKUP(B1466,辅助信息!E:M,9,FALSE)</f>
        <v>ZTWM-CDGS-XS-2024-0134-商投建工达州中医药科技成果示范园项目</v>
      </c>
      <c r="R1466" s="50" t="str">
        <f>_xlfn._xlws.FILTER(辅助信息!D:D,辅助信息!E:E=B1466)</f>
        <v>商投建工达州中医药科技园</v>
      </c>
    </row>
    <row r="1467" hidden="1" spans="2:18">
      <c r="B1467" s="28" t="s">
        <v>56</v>
      </c>
      <c r="C1467" s="58">
        <v>45786</v>
      </c>
      <c r="D1467" s="28" t="str">
        <f>VLOOKUP(B1467,辅助信息!E:K,7,FALSE)</f>
        <v>JWDDCD2025052800131</v>
      </c>
      <c r="E1467" s="28" t="str">
        <f>VLOOKUP(F1467,辅助信息!A:B,2,FALSE)</f>
        <v>盘螺</v>
      </c>
      <c r="F1467" s="28" t="s">
        <v>40</v>
      </c>
      <c r="G1467" s="24">
        <v>45</v>
      </c>
      <c r="H1467" s="24">
        <f>_xlfn.XLOOKUP(C1467&amp;F1467&amp;I1467&amp;J1467,'[1]2025年已发货'!$F:$F&amp;'[1]2025年已发货'!$C:$C&amp;'[1]2025年已发货'!$G:$G&amp;'[1]2025年已发货'!$H:$H,'[1]2025年已发货'!$E:$E,"未发货")</f>
        <v>45</v>
      </c>
      <c r="I1467" s="28" t="str">
        <f>VLOOKUP(B1467,辅助信息!E:I,3,FALSE)</f>
        <v>（商投建工达州中医药科技园-4工区-7号楼）达州市通川区达州中医药职业学院犀牛大道北段</v>
      </c>
      <c r="J1467" s="28" t="str">
        <f>VLOOKUP(B1467,辅助信息!E:I,4,FALSE)</f>
        <v>张扬</v>
      </c>
      <c r="K1467" s="28">
        <f>VLOOKUP(J1467,辅助信息!H:I,2,FALSE)</f>
        <v>18381904567</v>
      </c>
      <c r="L1467" s="96" t="str">
        <f>VLOOKUP(B1467,辅助信息!E:J,6,FALSE)</f>
        <v>控制炉批号！多了现场不收！,优先安排达钢,提前联系到场规格及数量</v>
      </c>
      <c r="M1467" s="79">
        <v>45787</v>
      </c>
      <c r="O1467" s="49">
        <f ca="1" t="shared" si="72"/>
        <v>0</v>
      </c>
      <c r="P1467" s="49">
        <f ca="1" t="shared" si="70"/>
        <v>163</v>
      </c>
      <c r="Q1467" s="50" t="str">
        <f>VLOOKUP(B1467,辅助信息!E:M,9,FALSE)</f>
        <v>ZTWM-CDGS-XS-2024-0134-商投建工达州中医药科技成果示范园项目</v>
      </c>
      <c r="R1467" s="50" t="str">
        <f>_xlfn._xlws.FILTER(辅助信息!D:D,辅助信息!E:E=B1467)</f>
        <v>商投建工达州中医药科技园</v>
      </c>
    </row>
    <row r="1468" hidden="1" spans="2:18">
      <c r="B1468" s="28" t="s">
        <v>56</v>
      </c>
      <c r="C1468" s="58">
        <v>45786</v>
      </c>
      <c r="D1468" s="28" t="str">
        <f>VLOOKUP(B1468,辅助信息!E:K,7,FALSE)</f>
        <v>JWDDCD2025052800131</v>
      </c>
      <c r="E1468" s="28" t="str">
        <f>VLOOKUP(F1468,辅助信息!A:B,2,FALSE)</f>
        <v>螺纹钢</v>
      </c>
      <c r="F1468" s="28" t="s">
        <v>66</v>
      </c>
      <c r="G1468" s="24">
        <v>15</v>
      </c>
      <c r="H1468" s="24" t="str">
        <f>_xlfn.XLOOKUP(C1468&amp;F1468&amp;I1468&amp;J1468,'[1]2025年已发货'!$F:$F&amp;'[1]2025年已发货'!$C:$C&amp;'[1]2025年已发货'!$G:$G&amp;'[1]2025年已发货'!$H:$H,'[1]2025年已发货'!$E:$E,"未发货")</f>
        <v>未发货</v>
      </c>
      <c r="I1468" s="28" t="str">
        <f>VLOOKUP(B1468,辅助信息!E:I,3,FALSE)</f>
        <v>（商投建工达州中医药科技园-4工区-7号楼）达州市通川区达州中医药职业学院犀牛大道北段</v>
      </c>
      <c r="J1468" s="28" t="str">
        <f>VLOOKUP(B1468,辅助信息!E:I,4,FALSE)</f>
        <v>张扬</v>
      </c>
      <c r="K1468" s="28">
        <f>VLOOKUP(J1468,辅助信息!H:I,2,FALSE)</f>
        <v>18381904567</v>
      </c>
      <c r="L1468" s="96" t="str">
        <f>VLOOKUP(B1468,辅助信息!E:J,6,FALSE)</f>
        <v>控制炉批号！多了现场不收！,优先安排达钢,提前联系到场规格及数量</v>
      </c>
      <c r="M1468" s="79">
        <v>45787</v>
      </c>
      <c r="O1468" s="49">
        <f ca="1" t="shared" si="72"/>
        <v>0</v>
      </c>
      <c r="P1468" s="49">
        <f ca="1" t="shared" si="70"/>
        <v>163</v>
      </c>
      <c r="Q1468" s="50" t="str">
        <f>VLOOKUP(B1468,辅助信息!E:M,9,FALSE)</f>
        <v>ZTWM-CDGS-XS-2024-0134-商投建工达州中医药科技成果示范园项目</v>
      </c>
      <c r="R1468" s="50" t="str">
        <f>_xlfn._xlws.FILTER(辅助信息!D:D,辅助信息!E:E=B1468)</f>
        <v>商投建工达州中医药科技园</v>
      </c>
    </row>
    <row r="1469" hidden="1" spans="2:18">
      <c r="B1469" s="28" t="s">
        <v>56</v>
      </c>
      <c r="C1469" s="58">
        <v>45786</v>
      </c>
      <c r="D1469" s="28" t="str">
        <f>VLOOKUP(B1469,辅助信息!E:K,7,FALSE)</f>
        <v>JWDDCD2025052800131</v>
      </c>
      <c r="E1469" s="28" t="str">
        <f>VLOOKUP(F1469,辅助信息!A:B,2,FALSE)</f>
        <v>螺纹钢</v>
      </c>
      <c r="F1469" s="28" t="s">
        <v>22</v>
      </c>
      <c r="G1469" s="24">
        <v>21</v>
      </c>
      <c r="H1469" s="24" t="str">
        <f>_xlfn.XLOOKUP(C1469&amp;F1469&amp;I1469&amp;J1469,'[1]2025年已发货'!$F:$F&amp;'[1]2025年已发货'!$C:$C&amp;'[1]2025年已发货'!$G:$G&amp;'[1]2025年已发货'!$H:$H,'[1]2025年已发货'!$E:$E,"未发货")</f>
        <v>未发货</v>
      </c>
      <c r="I1469" s="28" t="str">
        <f>VLOOKUP(B1469,辅助信息!E:I,3,FALSE)</f>
        <v>（商投建工达州中医药科技园-4工区-7号楼）达州市通川区达州中医药职业学院犀牛大道北段</v>
      </c>
      <c r="J1469" s="28" t="str">
        <f>VLOOKUP(B1469,辅助信息!E:I,4,FALSE)</f>
        <v>张扬</v>
      </c>
      <c r="K1469" s="28">
        <f>VLOOKUP(J1469,辅助信息!H:I,2,FALSE)</f>
        <v>18381904567</v>
      </c>
      <c r="L1469" s="96" t="str">
        <f>VLOOKUP(B1469,辅助信息!E:J,6,FALSE)</f>
        <v>控制炉批号！多了现场不收！,优先安排达钢,提前联系到场规格及数量</v>
      </c>
      <c r="M1469" s="79">
        <v>45787</v>
      </c>
      <c r="O1469" s="49">
        <f ca="1" t="shared" si="72"/>
        <v>0</v>
      </c>
      <c r="P1469" s="49">
        <f ca="1" t="shared" si="70"/>
        <v>163</v>
      </c>
      <c r="Q1469" s="50" t="str">
        <f>VLOOKUP(B1469,辅助信息!E:M,9,FALSE)</f>
        <v>ZTWM-CDGS-XS-2024-0134-商投建工达州中医药科技成果示范园项目</v>
      </c>
      <c r="R1469" s="50" t="str">
        <f>_xlfn._xlws.FILTER(辅助信息!D:D,辅助信息!E:E=B1469)</f>
        <v>商投建工达州中医药科技园</v>
      </c>
    </row>
    <row r="1470" hidden="1" spans="2:18">
      <c r="B1470" s="28" t="s">
        <v>81</v>
      </c>
      <c r="C1470" s="58">
        <v>45786</v>
      </c>
      <c r="D1470" s="28" t="str">
        <f>VLOOKUP(B1470,辅助信息!E:K,7,FALSE)</f>
        <v>JWDDCD2025060900080</v>
      </c>
      <c r="E1470" s="28" t="str">
        <f>VLOOKUP(F1470,辅助信息!A:B,2,FALSE)</f>
        <v>高线</v>
      </c>
      <c r="F1470" s="28" t="s">
        <v>53</v>
      </c>
      <c r="G1470" s="24">
        <v>2</v>
      </c>
      <c r="H1470" s="24" t="str">
        <f>_xlfn.XLOOKUP(C1470&amp;F1470&amp;I1470&amp;J1470,'[1]2025年已发货'!$F:$F&amp;'[1]2025年已发货'!$C:$C&amp;'[1]2025年已发货'!$G:$G&amp;'[1]2025年已发货'!$H:$H,'[1]2025年已发货'!$E:$E,"未发货")</f>
        <v>未发货</v>
      </c>
      <c r="I1470" s="28" t="str">
        <f>VLOOKUP(B1470,辅助信息!E:I,3,FALSE)</f>
        <v>（华西简阳西城嘉苑）四川省成都市简阳市简城街道高屋村</v>
      </c>
      <c r="J1470" s="28" t="str">
        <f>VLOOKUP(B1470,辅助信息!E:I,4,FALSE)</f>
        <v>张瀚镭</v>
      </c>
      <c r="K1470" s="28">
        <f>VLOOKUP(J1470,辅助信息!H:I,2,FALSE)</f>
        <v>15884666220</v>
      </c>
      <c r="L1470" s="96" t="str">
        <f>VLOOKUP(B1470,辅助信息!E:J,6,FALSE)</f>
        <v>优先威钢发货,我方卸车,新老国标钢厂不加价可直发，因陕钢多次出现磅差，项目拒绝使用</v>
      </c>
      <c r="M1470" s="79">
        <v>45787</v>
      </c>
      <c r="O1470" s="49">
        <f ca="1" t="shared" si="72"/>
        <v>0</v>
      </c>
      <c r="P1470" s="49">
        <f ca="1" t="shared" si="70"/>
        <v>163</v>
      </c>
      <c r="Q1470" s="50" t="str">
        <f>VLOOKUP(B1470,辅助信息!E:M,9,FALSE)</f>
        <v>ZTWM-CDGS-XS-2024-0030-华西集采-简州大道</v>
      </c>
      <c r="R1470" s="50" t="str">
        <f>_xlfn._xlws.FILTER(辅助信息!D:D,辅助信息!E:E=B1470)</f>
        <v>华西简阳西城嘉苑</v>
      </c>
    </row>
    <row r="1471" hidden="1" spans="2:18">
      <c r="B1471" s="28" t="s">
        <v>81</v>
      </c>
      <c r="C1471" s="58">
        <v>45786</v>
      </c>
      <c r="D1471" s="28" t="str">
        <f>VLOOKUP(B1471,辅助信息!E:K,7,FALSE)</f>
        <v>JWDDCD2025060900080</v>
      </c>
      <c r="E1471" s="28" t="str">
        <f>VLOOKUP(F1471,辅助信息!A:B,2,FALSE)</f>
        <v>盘螺</v>
      </c>
      <c r="F1471" s="28" t="s">
        <v>41</v>
      </c>
      <c r="G1471" s="24">
        <v>66.5</v>
      </c>
      <c r="H1471" s="24" t="str">
        <f>_xlfn.XLOOKUP(C1471&amp;F1471&amp;I1471&amp;J1471,'[1]2025年已发货'!$F:$F&amp;'[1]2025年已发货'!$C:$C&amp;'[1]2025年已发货'!$G:$G&amp;'[1]2025年已发货'!$H:$H,'[1]2025年已发货'!$E:$E,"未发货")</f>
        <v>未发货</v>
      </c>
      <c r="I1471" s="28" t="str">
        <f>VLOOKUP(B1471,辅助信息!E:I,3,FALSE)</f>
        <v>（华西简阳西城嘉苑）四川省成都市简阳市简城街道高屋村</v>
      </c>
      <c r="J1471" s="28" t="str">
        <f>VLOOKUP(B1471,辅助信息!E:I,4,FALSE)</f>
        <v>张瀚镭</v>
      </c>
      <c r="K1471" s="28">
        <f>VLOOKUP(J1471,辅助信息!H:I,2,FALSE)</f>
        <v>15884666220</v>
      </c>
      <c r="L1471" s="96" t="str">
        <f>VLOOKUP(B1471,辅助信息!E:J,6,FALSE)</f>
        <v>优先威钢发货,我方卸车,新老国标钢厂不加价可直发，因陕钢多次出现磅差，项目拒绝使用</v>
      </c>
      <c r="M1471" s="79">
        <v>45787</v>
      </c>
      <c r="O1471" s="49">
        <f ca="1" t="shared" si="72"/>
        <v>0</v>
      </c>
      <c r="P1471" s="49">
        <f ca="1" t="shared" si="70"/>
        <v>163</v>
      </c>
      <c r="Q1471" s="50" t="str">
        <f>VLOOKUP(B1471,辅助信息!E:M,9,FALSE)</f>
        <v>ZTWM-CDGS-XS-2024-0030-华西集采-简州大道</v>
      </c>
      <c r="R1471" s="50" t="str">
        <f>_xlfn._xlws.FILTER(辅助信息!D:D,辅助信息!E:E=B1471)</f>
        <v>华西简阳西城嘉苑</v>
      </c>
    </row>
    <row r="1472" hidden="1" spans="2:18">
      <c r="B1472" s="28" t="s">
        <v>81</v>
      </c>
      <c r="C1472" s="58">
        <v>45786</v>
      </c>
      <c r="D1472" s="28" t="str">
        <f>VLOOKUP(B1472,辅助信息!E:K,7,FALSE)</f>
        <v>JWDDCD2025060900080</v>
      </c>
      <c r="E1472" s="28" t="str">
        <f>VLOOKUP(F1472,辅助信息!A:B,2,FALSE)</f>
        <v>盘螺</v>
      </c>
      <c r="F1472" s="28" t="s">
        <v>26</v>
      </c>
      <c r="G1472" s="24">
        <v>52</v>
      </c>
      <c r="H1472" s="24" t="str">
        <f>_xlfn.XLOOKUP(C1472&amp;F1472&amp;I1472&amp;J1472,'[1]2025年已发货'!$F:$F&amp;'[1]2025年已发货'!$C:$C&amp;'[1]2025年已发货'!$G:$G&amp;'[1]2025年已发货'!$H:$H,'[1]2025年已发货'!$E:$E,"未发货")</f>
        <v>未发货</v>
      </c>
      <c r="I1472" s="28" t="str">
        <f>VLOOKUP(B1472,辅助信息!E:I,3,FALSE)</f>
        <v>（华西简阳西城嘉苑）四川省成都市简阳市简城街道高屋村</v>
      </c>
      <c r="J1472" s="28" t="str">
        <f>VLOOKUP(B1472,辅助信息!E:I,4,FALSE)</f>
        <v>张瀚镭</v>
      </c>
      <c r="K1472" s="28">
        <f>VLOOKUP(J1472,辅助信息!H:I,2,FALSE)</f>
        <v>15884666220</v>
      </c>
      <c r="L1472" s="96" t="str">
        <f>VLOOKUP(B1472,辅助信息!E:J,6,FALSE)</f>
        <v>优先威钢发货,我方卸车,新老国标钢厂不加价可直发，因陕钢多次出现磅差，项目拒绝使用</v>
      </c>
      <c r="M1472" s="79">
        <v>45787</v>
      </c>
      <c r="O1472" s="49">
        <f ca="1" t="shared" si="72"/>
        <v>0</v>
      </c>
      <c r="P1472" s="49">
        <f ca="1" t="shared" si="70"/>
        <v>163</v>
      </c>
      <c r="Q1472" s="50" t="str">
        <f>VLOOKUP(B1472,辅助信息!E:M,9,FALSE)</f>
        <v>ZTWM-CDGS-XS-2024-0030-华西集采-简州大道</v>
      </c>
      <c r="R1472" s="50" t="str">
        <f>_xlfn._xlws.FILTER(辅助信息!D:D,辅助信息!E:E=B1472)</f>
        <v>华西简阳西城嘉苑</v>
      </c>
    </row>
    <row r="1473" hidden="1" spans="2:18">
      <c r="B1473" s="28" t="s">
        <v>81</v>
      </c>
      <c r="C1473" s="58">
        <v>45786</v>
      </c>
      <c r="D1473" s="28" t="str">
        <f>VLOOKUP(B1473,辅助信息!E:K,7,FALSE)</f>
        <v>JWDDCD2025060900080</v>
      </c>
      <c r="E1473" s="28" t="str">
        <f>VLOOKUP(F1473,辅助信息!A:B,2,FALSE)</f>
        <v>螺纹钢</v>
      </c>
      <c r="F1473" s="28" t="s">
        <v>19</v>
      </c>
      <c r="G1473" s="24">
        <v>14</v>
      </c>
      <c r="H1473" s="24" t="str">
        <f>_xlfn.XLOOKUP(C1473&amp;F1473&amp;I1473&amp;J1473,'[1]2025年已发货'!$F:$F&amp;'[1]2025年已发货'!$C:$C&amp;'[1]2025年已发货'!$G:$G&amp;'[1]2025年已发货'!$H:$H,'[1]2025年已发货'!$E:$E,"未发货")</f>
        <v>未发货</v>
      </c>
      <c r="I1473" s="28" t="str">
        <f>VLOOKUP(B1473,辅助信息!E:I,3,FALSE)</f>
        <v>（华西简阳西城嘉苑）四川省成都市简阳市简城街道高屋村</v>
      </c>
      <c r="J1473" s="28" t="str">
        <f>VLOOKUP(B1473,辅助信息!E:I,4,FALSE)</f>
        <v>张瀚镭</v>
      </c>
      <c r="K1473" s="28">
        <f>VLOOKUP(J1473,辅助信息!H:I,2,FALSE)</f>
        <v>15884666220</v>
      </c>
      <c r="L1473" s="96" t="str">
        <f>VLOOKUP(B1473,辅助信息!E:J,6,FALSE)</f>
        <v>优先威钢发货,我方卸车,新老国标钢厂不加价可直发，因陕钢多次出现磅差，项目拒绝使用</v>
      </c>
      <c r="M1473" s="79">
        <v>45787</v>
      </c>
      <c r="O1473" s="49">
        <f ca="1" t="shared" si="72"/>
        <v>0</v>
      </c>
      <c r="P1473" s="49">
        <f ca="1" t="shared" si="70"/>
        <v>163</v>
      </c>
      <c r="Q1473" s="50" t="str">
        <f>VLOOKUP(B1473,辅助信息!E:M,9,FALSE)</f>
        <v>ZTWM-CDGS-XS-2024-0030-华西集采-简州大道</v>
      </c>
      <c r="R1473" s="50" t="str">
        <f>_xlfn._xlws.FILTER(辅助信息!D:D,辅助信息!E:E=B1473)</f>
        <v>华西简阳西城嘉苑</v>
      </c>
    </row>
    <row r="1474" hidden="1" spans="2:18">
      <c r="B1474" s="28" t="s">
        <v>81</v>
      </c>
      <c r="C1474" s="58">
        <v>45786</v>
      </c>
      <c r="D1474" s="28" t="str">
        <f>VLOOKUP(B1474,辅助信息!E:K,7,FALSE)</f>
        <v>JWDDCD2025060900080</v>
      </c>
      <c r="E1474" s="28" t="str">
        <f>VLOOKUP(F1474,辅助信息!A:B,2,FALSE)</f>
        <v>螺纹钢</v>
      </c>
      <c r="F1474" s="28" t="s">
        <v>32</v>
      </c>
      <c r="G1474" s="24">
        <v>48</v>
      </c>
      <c r="H1474" s="24" t="str">
        <f>_xlfn.XLOOKUP(C1474&amp;F1474&amp;I1474&amp;J1474,'[1]2025年已发货'!$F:$F&amp;'[1]2025年已发货'!$C:$C&amp;'[1]2025年已发货'!$G:$G&amp;'[1]2025年已发货'!$H:$H,'[1]2025年已发货'!$E:$E,"未发货")</f>
        <v>未发货</v>
      </c>
      <c r="I1474" s="28" t="str">
        <f>VLOOKUP(B1474,辅助信息!E:I,3,FALSE)</f>
        <v>（华西简阳西城嘉苑）四川省成都市简阳市简城街道高屋村</v>
      </c>
      <c r="J1474" s="28" t="str">
        <f>VLOOKUP(B1474,辅助信息!E:I,4,FALSE)</f>
        <v>张瀚镭</v>
      </c>
      <c r="K1474" s="28">
        <f>VLOOKUP(J1474,辅助信息!H:I,2,FALSE)</f>
        <v>15884666220</v>
      </c>
      <c r="L1474" s="96" t="str">
        <f>VLOOKUP(B1474,辅助信息!E:J,6,FALSE)</f>
        <v>优先威钢发货,我方卸车,新老国标钢厂不加价可直发，因陕钢多次出现磅差，项目拒绝使用</v>
      </c>
      <c r="M1474" s="79">
        <v>45787</v>
      </c>
      <c r="O1474" s="49">
        <f ca="1" t="shared" si="72"/>
        <v>0</v>
      </c>
      <c r="P1474" s="49">
        <f ca="1" t="shared" si="70"/>
        <v>163</v>
      </c>
      <c r="Q1474" s="50" t="str">
        <f>VLOOKUP(B1474,辅助信息!E:M,9,FALSE)</f>
        <v>ZTWM-CDGS-XS-2024-0030-华西集采-简州大道</v>
      </c>
      <c r="R1474" s="50" t="str">
        <f>_xlfn._xlws.FILTER(辅助信息!D:D,辅助信息!E:E=B1474)</f>
        <v>华西简阳西城嘉苑</v>
      </c>
    </row>
    <row r="1475" hidden="1" spans="2:18">
      <c r="B1475" s="28" t="s">
        <v>81</v>
      </c>
      <c r="C1475" s="58">
        <v>45786</v>
      </c>
      <c r="D1475" s="28" t="str">
        <f>VLOOKUP(B1475,辅助信息!E:K,7,FALSE)</f>
        <v>JWDDCD2025060900080</v>
      </c>
      <c r="E1475" s="28" t="str">
        <f>VLOOKUP(F1475,辅助信息!A:B,2,FALSE)</f>
        <v>螺纹钢</v>
      </c>
      <c r="F1475" s="28" t="s">
        <v>30</v>
      </c>
      <c r="G1475" s="24">
        <v>4.5</v>
      </c>
      <c r="H1475" s="24" t="str">
        <f>_xlfn.XLOOKUP(C1475&amp;F1475&amp;I1475&amp;J1475,'[1]2025年已发货'!$F:$F&amp;'[1]2025年已发货'!$C:$C&amp;'[1]2025年已发货'!$G:$G&amp;'[1]2025年已发货'!$H:$H,'[1]2025年已发货'!$E:$E,"未发货")</f>
        <v>未发货</v>
      </c>
      <c r="I1475" s="28" t="str">
        <f>VLOOKUP(B1475,辅助信息!E:I,3,FALSE)</f>
        <v>（华西简阳西城嘉苑）四川省成都市简阳市简城街道高屋村</v>
      </c>
      <c r="J1475" s="28" t="str">
        <f>VLOOKUP(B1475,辅助信息!E:I,4,FALSE)</f>
        <v>张瀚镭</v>
      </c>
      <c r="K1475" s="28">
        <f>VLOOKUP(J1475,辅助信息!H:I,2,FALSE)</f>
        <v>15884666220</v>
      </c>
      <c r="L1475" s="96" t="str">
        <f>VLOOKUP(B1475,辅助信息!E:J,6,FALSE)</f>
        <v>优先威钢发货,我方卸车,新老国标钢厂不加价可直发，因陕钢多次出现磅差，项目拒绝使用</v>
      </c>
      <c r="M1475" s="79">
        <v>45787</v>
      </c>
      <c r="O1475" s="49">
        <f ca="1" t="shared" si="72"/>
        <v>0</v>
      </c>
      <c r="P1475" s="49">
        <f ca="1" t="shared" si="70"/>
        <v>163</v>
      </c>
      <c r="Q1475" s="50" t="str">
        <f>VLOOKUP(B1475,辅助信息!E:M,9,FALSE)</f>
        <v>ZTWM-CDGS-XS-2024-0030-华西集采-简州大道</v>
      </c>
      <c r="R1475" s="50" t="str">
        <f>_xlfn._xlws.FILTER(辅助信息!D:D,辅助信息!E:E=B1475)</f>
        <v>华西简阳西城嘉苑</v>
      </c>
    </row>
    <row r="1476" hidden="1" spans="2:18">
      <c r="B1476" s="28" t="s">
        <v>81</v>
      </c>
      <c r="C1476" s="58">
        <v>45786</v>
      </c>
      <c r="D1476" s="28" t="str">
        <f>VLOOKUP(B1476,辅助信息!E:K,7,FALSE)</f>
        <v>JWDDCD2025060900080</v>
      </c>
      <c r="E1476" s="28" t="str">
        <f>VLOOKUP(F1476,辅助信息!A:B,2,FALSE)</f>
        <v>螺纹钢</v>
      </c>
      <c r="F1476" s="28" t="s">
        <v>33</v>
      </c>
      <c r="G1476" s="24">
        <v>9.5</v>
      </c>
      <c r="H1476" s="24" t="str">
        <f>_xlfn.XLOOKUP(C1476&amp;F1476&amp;I1476&amp;J1476,'[1]2025年已发货'!$F:$F&amp;'[1]2025年已发货'!$C:$C&amp;'[1]2025年已发货'!$G:$G&amp;'[1]2025年已发货'!$H:$H,'[1]2025年已发货'!$E:$E,"未发货")</f>
        <v>未发货</v>
      </c>
      <c r="I1476" s="28" t="str">
        <f>VLOOKUP(B1476,辅助信息!E:I,3,FALSE)</f>
        <v>（华西简阳西城嘉苑）四川省成都市简阳市简城街道高屋村</v>
      </c>
      <c r="J1476" s="28" t="str">
        <f>VLOOKUP(B1476,辅助信息!E:I,4,FALSE)</f>
        <v>张瀚镭</v>
      </c>
      <c r="K1476" s="28">
        <f>VLOOKUP(J1476,辅助信息!H:I,2,FALSE)</f>
        <v>15884666220</v>
      </c>
      <c r="L1476" s="96" t="str">
        <f>VLOOKUP(B1476,辅助信息!E:J,6,FALSE)</f>
        <v>优先威钢发货,我方卸车,新老国标钢厂不加价可直发，因陕钢多次出现磅差，项目拒绝使用</v>
      </c>
      <c r="M1476" s="79">
        <v>45787</v>
      </c>
      <c r="O1476" s="49">
        <f ca="1" t="shared" si="72"/>
        <v>0</v>
      </c>
      <c r="P1476" s="49">
        <f ca="1" t="shared" si="70"/>
        <v>163</v>
      </c>
      <c r="Q1476" s="50" t="str">
        <f>VLOOKUP(B1476,辅助信息!E:M,9,FALSE)</f>
        <v>ZTWM-CDGS-XS-2024-0030-华西集采-简州大道</v>
      </c>
      <c r="R1476" s="50" t="str">
        <f>_xlfn._xlws.FILTER(辅助信息!D:D,辅助信息!E:E=B1476)</f>
        <v>华西简阳西城嘉苑</v>
      </c>
    </row>
    <row r="1477" hidden="1" spans="2:18">
      <c r="B1477" s="28" t="s">
        <v>81</v>
      </c>
      <c r="C1477" s="58">
        <v>45786</v>
      </c>
      <c r="D1477" s="28" t="str">
        <f>VLOOKUP(B1477,辅助信息!E:K,7,FALSE)</f>
        <v>JWDDCD2025060900080</v>
      </c>
      <c r="E1477" s="28" t="str">
        <f>VLOOKUP(F1477,辅助信息!A:B,2,FALSE)</f>
        <v>螺纹钢</v>
      </c>
      <c r="F1477" s="28" t="s">
        <v>28</v>
      </c>
      <c r="G1477" s="24">
        <v>2</v>
      </c>
      <c r="H1477" s="24" t="str">
        <f>_xlfn.XLOOKUP(C1477&amp;F1477&amp;I1477&amp;J1477,'[1]2025年已发货'!$F:$F&amp;'[1]2025年已发货'!$C:$C&amp;'[1]2025年已发货'!$G:$G&amp;'[1]2025年已发货'!$H:$H,'[1]2025年已发货'!$E:$E,"未发货")</f>
        <v>未发货</v>
      </c>
      <c r="I1477" s="28" t="str">
        <f>VLOOKUP(B1477,辅助信息!E:I,3,FALSE)</f>
        <v>（华西简阳西城嘉苑）四川省成都市简阳市简城街道高屋村</v>
      </c>
      <c r="J1477" s="28" t="str">
        <f>VLOOKUP(B1477,辅助信息!E:I,4,FALSE)</f>
        <v>张瀚镭</v>
      </c>
      <c r="K1477" s="28">
        <f>VLOOKUP(J1477,辅助信息!H:I,2,FALSE)</f>
        <v>15884666220</v>
      </c>
      <c r="L1477" s="96" t="str">
        <f>VLOOKUP(B1477,辅助信息!E:J,6,FALSE)</f>
        <v>优先威钢发货,我方卸车,新老国标钢厂不加价可直发，因陕钢多次出现磅差，项目拒绝使用</v>
      </c>
      <c r="M1477" s="79">
        <v>45787</v>
      </c>
      <c r="O1477" s="49">
        <f ca="1" t="shared" si="72"/>
        <v>0</v>
      </c>
      <c r="P1477" s="49">
        <f ca="1" t="shared" si="70"/>
        <v>163</v>
      </c>
      <c r="Q1477" s="50" t="str">
        <f>VLOOKUP(B1477,辅助信息!E:M,9,FALSE)</f>
        <v>ZTWM-CDGS-XS-2024-0030-华西集采-简州大道</v>
      </c>
      <c r="R1477" s="50" t="str">
        <f>_xlfn._xlws.FILTER(辅助信息!D:D,辅助信息!E:E=B1477)</f>
        <v>华西简阳西城嘉苑</v>
      </c>
    </row>
    <row r="1478" hidden="1" spans="2:18">
      <c r="B1478" s="28" t="s">
        <v>81</v>
      </c>
      <c r="C1478" s="58">
        <v>45786</v>
      </c>
      <c r="D1478" s="28" t="str">
        <f>VLOOKUP(B1478,辅助信息!E:K,7,FALSE)</f>
        <v>JWDDCD2025060900080</v>
      </c>
      <c r="E1478" s="28" t="str">
        <f>VLOOKUP(F1478,辅助信息!A:B,2,FALSE)</f>
        <v>螺纹钢</v>
      </c>
      <c r="F1478" s="28" t="s">
        <v>18</v>
      </c>
      <c r="G1478" s="24">
        <v>14.5</v>
      </c>
      <c r="H1478" s="24" t="str">
        <f>_xlfn.XLOOKUP(C1478&amp;F1478&amp;I1478&amp;J1478,'[1]2025年已发货'!$F:$F&amp;'[1]2025年已发货'!$C:$C&amp;'[1]2025年已发货'!$G:$G&amp;'[1]2025年已发货'!$H:$H,'[1]2025年已发货'!$E:$E,"未发货")</f>
        <v>未发货</v>
      </c>
      <c r="I1478" s="28" t="str">
        <f>VLOOKUP(B1478,辅助信息!E:I,3,FALSE)</f>
        <v>（华西简阳西城嘉苑）四川省成都市简阳市简城街道高屋村</v>
      </c>
      <c r="J1478" s="28" t="str">
        <f>VLOOKUP(B1478,辅助信息!E:I,4,FALSE)</f>
        <v>张瀚镭</v>
      </c>
      <c r="K1478" s="28">
        <f>VLOOKUP(J1478,辅助信息!H:I,2,FALSE)</f>
        <v>15884666220</v>
      </c>
      <c r="L1478" s="96" t="str">
        <f>VLOOKUP(B1478,辅助信息!E:J,6,FALSE)</f>
        <v>优先威钢发货,我方卸车,新老国标钢厂不加价可直发，因陕钢多次出现磅差，项目拒绝使用</v>
      </c>
      <c r="M1478" s="79">
        <v>45787</v>
      </c>
      <c r="O1478" s="49">
        <f ca="1" t="shared" si="72"/>
        <v>0</v>
      </c>
      <c r="P1478" s="49">
        <f ca="1" t="shared" si="70"/>
        <v>163</v>
      </c>
      <c r="Q1478" s="50" t="str">
        <f>VLOOKUP(B1478,辅助信息!E:M,9,FALSE)</f>
        <v>ZTWM-CDGS-XS-2024-0030-华西集采-简州大道</v>
      </c>
      <c r="R1478" s="50" t="str">
        <f>_xlfn._xlws.FILTER(辅助信息!D:D,辅助信息!E:E=B1478)</f>
        <v>华西简阳西城嘉苑</v>
      </c>
    </row>
    <row r="1479" hidden="1" spans="2:18">
      <c r="B1479" s="28" t="s">
        <v>81</v>
      </c>
      <c r="C1479" s="58">
        <v>45786</v>
      </c>
      <c r="D1479" s="28" t="str">
        <f>VLOOKUP(B1479,辅助信息!E:K,7,FALSE)</f>
        <v>JWDDCD2025060900080</v>
      </c>
      <c r="E1479" s="28" t="str">
        <f>VLOOKUP(F1479,辅助信息!A:B,2,FALSE)</f>
        <v>盘螺</v>
      </c>
      <c r="F1479" s="28" t="s">
        <v>49</v>
      </c>
      <c r="G1479" s="24">
        <v>2</v>
      </c>
      <c r="H1479" s="24" t="str">
        <f>_xlfn.XLOOKUP(C1479&amp;F1479&amp;I1479&amp;J1479,'[1]2025年已发货'!$F:$F&amp;'[1]2025年已发货'!$C:$C&amp;'[1]2025年已发货'!$G:$G&amp;'[1]2025年已发货'!$H:$H,'[1]2025年已发货'!$E:$E,"未发货")</f>
        <v>未发货</v>
      </c>
      <c r="I1479" s="28" t="str">
        <f>VLOOKUP(B1479,辅助信息!E:I,3,FALSE)</f>
        <v>（华西简阳西城嘉苑）四川省成都市简阳市简城街道高屋村</v>
      </c>
      <c r="J1479" s="28" t="str">
        <f>VLOOKUP(B1479,辅助信息!E:I,4,FALSE)</f>
        <v>张瀚镭</v>
      </c>
      <c r="K1479" s="28">
        <f>VLOOKUP(J1479,辅助信息!H:I,2,FALSE)</f>
        <v>15884666220</v>
      </c>
      <c r="L1479" s="96" t="str">
        <f>VLOOKUP(B1479,辅助信息!E:J,6,FALSE)</f>
        <v>优先威钢发货,我方卸车,新老国标钢厂不加价可直发，因陕钢多次出现磅差，项目拒绝使用</v>
      </c>
      <c r="M1479" s="79">
        <v>45787</v>
      </c>
      <c r="O1479" s="49">
        <f ca="1" t="shared" si="72"/>
        <v>0</v>
      </c>
      <c r="P1479" s="49">
        <f ca="1" t="shared" si="70"/>
        <v>163</v>
      </c>
      <c r="Q1479" s="50" t="str">
        <f>VLOOKUP(B1479,辅助信息!E:M,9,FALSE)</f>
        <v>ZTWM-CDGS-XS-2024-0030-华西集采-简州大道</v>
      </c>
      <c r="R1479" s="50" t="str">
        <f>_xlfn._xlws.FILTER(辅助信息!D:D,辅助信息!E:E=B1479)</f>
        <v>华西简阳西城嘉苑</v>
      </c>
    </row>
    <row r="1480" hidden="1" spans="2:18">
      <c r="B1480" s="28" t="s">
        <v>81</v>
      </c>
      <c r="C1480" s="58">
        <v>45786</v>
      </c>
      <c r="D1480" s="28" t="str">
        <f>VLOOKUP(B1480,辅助信息!E:K,7,FALSE)</f>
        <v>JWDDCD2025060900080</v>
      </c>
      <c r="E1480" s="28" t="str">
        <f>VLOOKUP(F1480,辅助信息!A:B,2,FALSE)</f>
        <v>盘螺</v>
      </c>
      <c r="F1480" s="28" t="s">
        <v>40</v>
      </c>
      <c r="G1480" s="24">
        <v>51</v>
      </c>
      <c r="H1480" s="24" t="str">
        <f>_xlfn.XLOOKUP(C1480&amp;F1480&amp;I1480&amp;J1480,'[1]2025年已发货'!$F:$F&amp;'[1]2025年已发货'!$C:$C&amp;'[1]2025年已发货'!$G:$G&amp;'[1]2025年已发货'!$H:$H,'[1]2025年已发货'!$E:$E,"未发货")</f>
        <v>未发货</v>
      </c>
      <c r="I1480" s="28" t="str">
        <f>VLOOKUP(B1480,辅助信息!E:I,3,FALSE)</f>
        <v>（华西简阳西城嘉苑）四川省成都市简阳市简城街道高屋村</v>
      </c>
      <c r="J1480" s="28" t="str">
        <f>VLOOKUP(B1480,辅助信息!E:I,4,FALSE)</f>
        <v>张瀚镭</v>
      </c>
      <c r="K1480" s="28">
        <f>VLOOKUP(J1480,辅助信息!H:I,2,FALSE)</f>
        <v>15884666220</v>
      </c>
      <c r="L1480" s="96" t="str">
        <f>VLOOKUP(B1480,辅助信息!E:J,6,FALSE)</f>
        <v>优先威钢发货,我方卸车,新老国标钢厂不加价可直发，因陕钢多次出现磅差，项目拒绝使用</v>
      </c>
      <c r="M1480" s="79">
        <v>45787</v>
      </c>
      <c r="O1480" s="49">
        <f ca="1" t="shared" si="72"/>
        <v>0</v>
      </c>
      <c r="P1480" s="49">
        <f ca="1" t="shared" si="70"/>
        <v>163</v>
      </c>
      <c r="Q1480" s="50" t="str">
        <f>VLOOKUP(B1480,辅助信息!E:M,9,FALSE)</f>
        <v>ZTWM-CDGS-XS-2024-0030-华西集采-简州大道</v>
      </c>
      <c r="R1480" s="50" t="str">
        <f>_xlfn._xlws.FILTER(辅助信息!D:D,辅助信息!E:E=B1480)</f>
        <v>华西简阳西城嘉苑</v>
      </c>
    </row>
    <row r="1481" hidden="1" spans="2:18">
      <c r="B1481" s="28" t="s">
        <v>81</v>
      </c>
      <c r="C1481" s="58">
        <v>45786</v>
      </c>
      <c r="D1481" s="28" t="str">
        <f>VLOOKUP(B1481,辅助信息!E:K,7,FALSE)</f>
        <v>JWDDCD2025060900080</v>
      </c>
      <c r="E1481" s="28" t="str">
        <f>VLOOKUP(F1481,辅助信息!A:B,2,FALSE)</f>
        <v>螺纹钢</v>
      </c>
      <c r="F1481" s="28" t="s">
        <v>66</v>
      </c>
      <c r="G1481" s="24">
        <v>2.5</v>
      </c>
      <c r="H1481" s="24" t="str">
        <f>_xlfn.XLOOKUP(C1481&amp;F1481&amp;I1481&amp;J1481,'[1]2025年已发货'!$F:$F&amp;'[1]2025年已发货'!$C:$C&amp;'[1]2025年已发货'!$G:$G&amp;'[1]2025年已发货'!$H:$H,'[1]2025年已发货'!$E:$E,"未发货")</f>
        <v>未发货</v>
      </c>
      <c r="I1481" s="28" t="str">
        <f>VLOOKUP(B1481,辅助信息!E:I,3,FALSE)</f>
        <v>（华西简阳西城嘉苑）四川省成都市简阳市简城街道高屋村</v>
      </c>
      <c r="J1481" s="28" t="str">
        <f>VLOOKUP(B1481,辅助信息!E:I,4,FALSE)</f>
        <v>张瀚镭</v>
      </c>
      <c r="K1481" s="28">
        <f>VLOOKUP(J1481,辅助信息!H:I,2,FALSE)</f>
        <v>15884666220</v>
      </c>
      <c r="L1481" s="96" t="str">
        <f>VLOOKUP(B1481,辅助信息!E:J,6,FALSE)</f>
        <v>优先威钢发货,我方卸车,新老国标钢厂不加价可直发，因陕钢多次出现磅差，项目拒绝使用</v>
      </c>
      <c r="M1481" s="79">
        <v>45787</v>
      </c>
      <c r="O1481" s="49">
        <f ca="1" t="shared" si="72"/>
        <v>0</v>
      </c>
      <c r="P1481" s="49">
        <f ca="1" t="shared" si="70"/>
        <v>163</v>
      </c>
      <c r="Q1481" s="50" t="str">
        <f>VLOOKUP(B1481,辅助信息!E:M,9,FALSE)</f>
        <v>ZTWM-CDGS-XS-2024-0030-华西集采-简州大道</v>
      </c>
      <c r="R1481" s="50" t="str">
        <f>_xlfn._xlws.FILTER(辅助信息!D:D,辅助信息!E:E=B1481)</f>
        <v>华西简阳西城嘉苑</v>
      </c>
    </row>
    <row r="1482" hidden="1" spans="2:18">
      <c r="B1482" s="28" t="s">
        <v>81</v>
      </c>
      <c r="C1482" s="58">
        <v>45786</v>
      </c>
      <c r="D1482" s="28" t="str">
        <f>VLOOKUP(B1482,辅助信息!E:K,7,FALSE)</f>
        <v>JWDDCD2025060900080</v>
      </c>
      <c r="E1482" s="28" t="str">
        <f>VLOOKUP(F1482,辅助信息!A:B,2,FALSE)</f>
        <v>螺纹钢</v>
      </c>
      <c r="F1482" s="28" t="s">
        <v>82</v>
      </c>
      <c r="G1482" s="24">
        <v>2.5</v>
      </c>
      <c r="H1482" s="24" t="str">
        <f>_xlfn.XLOOKUP(C1482&amp;F1482&amp;I1482&amp;J1482,'[1]2025年已发货'!$F:$F&amp;'[1]2025年已发货'!$C:$C&amp;'[1]2025年已发货'!$G:$G&amp;'[1]2025年已发货'!$H:$H,'[1]2025年已发货'!$E:$E,"未发货")</f>
        <v>未发货</v>
      </c>
      <c r="I1482" s="28" t="str">
        <f>VLOOKUP(B1482,辅助信息!E:I,3,FALSE)</f>
        <v>（华西简阳西城嘉苑）四川省成都市简阳市简城街道高屋村</v>
      </c>
      <c r="J1482" s="28" t="str">
        <f>VLOOKUP(B1482,辅助信息!E:I,4,FALSE)</f>
        <v>张瀚镭</v>
      </c>
      <c r="K1482" s="28">
        <f>VLOOKUP(J1482,辅助信息!H:I,2,FALSE)</f>
        <v>15884666220</v>
      </c>
      <c r="L1482" s="96" t="str">
        <f>VLOOKUP(B1482,辅助信息!E:J,6,FALSE)</f>
        <v>优先威钢发货,我方卸车,新老国标钢厂不加价可直发，因陕钢多次出现磅差，项目拒绝使用</v>
      </c>
      <c r="M1482" s="79">
        <v>45787</v>
      </c>
      <c r="O1482" s="49">
        <f ca="1" t="shared" si="72"/>
        <v>0</v>
      </c>
      <c r="P1482" s="49">
        <f ca="1" t="shared" si="70"/>
        <v>163</v>
      </c>
      <c r="Q1482" s="50" t="str">
        <f>VLOOKUP(B1482,辅助信息!E:M,9,FALSE)</f>
        <v>ZTWM-CDGS-XS-2024-0030-华西集采-简州大道</v>
      </c>
      <c r="R1482" s="50" t="str">
        <f>_xlfn._xlws.FILTER(辅助信息!D:D,辅助信息!E:E=B1482)</f>
        <v>华西简阳西城嘉苑</v>
      </c>
    </row>
    <row r="1483" hidden="1" spans="2:18">
      <c r="B1483" s="28" t="s">
        <v>81</v>
      </c>
      <c r="C1483" s="58">
        <v>45786</v>
      </c>
      <c r="D1483" s="28" t="str">
        <f>VLOOKUP(B1483,辅助信息!E:K,7,FALSE)</f>
        <v>JWDDCD2025060900080</v>
      </c>
      <c r="E1483" s="28" t="str">
        <f>VLOOKUP(F1483,辅助信息!A:B,2,FALSE)</f>
        <v>螺纹钢</v>
      </c>
      <c r="F1483" s="28" t="s">
        <v>45</v>
      </c>
      <c r="G1483" s="24">
        <v>2.5</v>
      </c>
      <c r="H1483" s="24" t="str">
        <f>_xlfn.XLOOKUP(C1483&amp;F1483&amp;I1483&amp;J1483,'[1]2025年已发货'!$F:$F&amp;'[1]2025年已发货'!$C:$C&amp;'[1]2025年已发货'!$G:$G&amp;'[1]2025年已发货'!$H:$H,'[1]2025年已发货'!$E:$E,"未发货")</f>
        <v>未发货</v>
      </c>
      <c r="I1483" s="28" t="str">
        <f>VLOOKUP(B1483,辅助信息!E:I,3,FALSE)</f>
        <v>（华西简阳西城嘉苑）四川省成都市简阳市简城街道高屋村</v>
      </c>
      <c r="J1483" s="28" t="str">
        <f>VLOOKUP(B1483,辅助信息!E:I,4,FALSE)</f>
        <v>张瀚镭</v>
      </c>
      <c r="K1483" s="28">
        <f>VLOOKUP(J1483,辅助信息!H:I,2,FALSE)</f>
        <v>15884666220</v>
      </c>
      <c r="L1483" s="96" t="str">
        <f>VLOOKUP(B1483,辅助信息!E:J,6,FALSE)</f>
        <v>优先威钢发货,我方卸车,新老国标钢厂不加价可直发，因陕钢多次出现磅差，项目拒绝使用</v>
      </c>
      <c r="M1483" s="79">
        <v>45787</v>
      </c>
      <c r="O1483" s="49">
        <f ca="1" t="shared" si="72"/>
        <v>0</v>
      </c>
      <c r="P1483" s="49">
        <f ca="1" t="shared" si="70"/>
        <v>163</v>
      </c>
      <c r="Q1483" s="50" t="str">
        <f>VLOOKUP(B1483,辅助信息!E:M,9,FALSE)</f>
        <v>ZTWM-CDGS-XS-2024-0030-华西集采-简州大道</v>
      </c>
      <c r="R1483" s="50" t="str">
        <f>_xlfn._xlws.FILTER(辅助信息!D:D,辅助信息!E:E=B1483)</f>
        <v>华西简阳西城嘉苑</v>
      </c>
    </row>
    <row r="1484" hidden="1" spans="2:18">
      <c r="B1484" s="28" t="s">
        <v>81</v>
      </c>
      <c r="C1484" s="58">
        <v>45786</v>
      </c>
      <c r="D1484" s="28" t="str">
        <f>VLOOKUP(B1484,辅助信息!E:K,7,FALSE)</f>
        <v>JWDDCD2025060900080</v>
      </c>
      <c r="E1484" s="28" t="str">
        <f>VLOOKUP(F1484,辅助信息!A:B,2,FALSE)</f>
        <v>螺纹钢</v>
      </c>
      <c r="F1484" s="28" t="s">
        <v>21</v>
      </c>
      <c r="G1484" s="24">
        <v>2.5</v>
      </c>
      <c r="H1484" s="24" t="str">
        <f>_xlfn.XLOOKUP(C1484&amp;F1484&amp;I1484&amp;J1484,'[1]2025年已发货'!$F:$F&amp;'[1]2025年已发货'!$C:$C&amp;'[1]2025年已发货'!$G:$G&amp;'[1]2025年已发货'!$H:$H,'[1]2025年已发货'!$E:$E,"未发货")</f>
        <v>未发货</v>
      </c>
      <c r="I1484" s="28" t="str">
        <f>VLOOKUP(B1484,辅助信息!E:I,3,FALSE)</f>
        <v>（华西简阳西城嘉苑）四川省成都市简阳市简城街道高屋村</v>
      </c>
      <c r="J1484" s="28" t="str">
        <f>VLOOKUP(B1484,辅助信息!E:I,4,FALSE)</f>
        <v>张瀚镭</v>
      </c>
      <c r="K1484" s="28">
        <f>VLOOKUP(J1484,辅助信息!H:I,2,FALSE)</f>
        <v>15884666220</v>
      </c>
      <c r="L1484" s="96" t="str">
        <f>VLOOKUP(B1484,辅助信息!E:J,6,FALSE)</f>
        <v>优先威钢发货,我方卸车,新老国标钢厂不加价可直发，因陕钢多次出现磅差，项目拒绝使用</v>
      </c>
      <c r="M1484" s="79">
        <v>45787</v>
      </c>
      <c r="O1484" s="49">
        <f ca="1" t="shared" si="72"/>
        <v>0</v>
      </c>
      <c r="P1484" s="49">
        <f ca="1" t="shared" si="70"/>
        <v>163</v>
      </c>
      <c r="Q1484" s="50" t="str">
        <f>VLOOKUP(B1484,辅助信息!E:M,9,FALSE)</f>
        <v>ZTWM-CDGS-XS-2024-0030-华西集采-简州大道</v>
      </c>
      <c r="R1484" s="50" t="str">
        <f>_xlfn._xlws.FILTER(辅助信息!D:D,辅助信息!E:E=B1484)</f>
        <v>华西简阳西城嘉苑</v>
      </c>
    </row>
    <row r="1485" hidden="1" spans="2:18">
      <c r="B1485" s="28" t="s">
        <v>81</v>
      </c>
      <c r="C1485" s="58">
        <v>45786</v>
      </c>
      <c r="D1485" s="28" t="str">
        <f>VLOOKUP(B1485,辅助信息!E:K,7,FALSE)</f>
        <v>JWDDCD2025060900080</v>
      </c>
      <c r="E1485" s="28" t="str">
        <f>VLOOKUP(F1485,辅助信息!A:B,2,FALSE)</f>
        <v>螺纹钢</v>
      </c>
      <c r="F1485" s="28" t="s">
        <v>58</v>
      </c>
      <c r="G1485" s="24">
        <v>3.5</v>
      </c>
      <c r="H1485" s="24" t="str">
        <f>_xlfn.XLOOKUP(C1485&amp;F1485&amp;I1485&amp;J1485,'[1]2025年已发货'!$F:$F&amp;'[1]2025年已发货'!$C:$C&amp;'[1]2025年已发货'!$G:$G&amp;'[1]2025年已发货'!$H:$H,'[1]2025年已发货'!$E:$E,"未发货")</f>
        <v>未发货</v>
      </c>
      <c r="I1485" s="28" t="str">
        <f>VLOOKUP(B1485,辅助信息!E:I,3,FALSE)</f>
        <v>（华西简阳西城嘉苑）四川省成都市简阳市简城街道高屋村</v>
      </c>
      <c r="J1485" s="28" t="str">
        <f>VLOOKUP(B1485,辅助信息!E:I,4,FALSE)</f>
        <v>张瀚镭</v>
      </c>
      <c r="K1485" s="28">
        <f>VLOOKUP(J1485,辅助信息!H:I,2,FALSE)</f>
        <v>15884666220</v>
      </c>
      <c r="L1485" s="96" t="str">
        <f>VLOOKUP(B1485,辅助信息!E:J,6,FALSE)</f>
        <v>优先威钢发货,我方卸车,新老国标钢厂不加价可直发，因陕钢多次出现磅差，项目拒绝使用</v>
      </c>
      <c r="M1485" s="79">
        <v>45787</v>
      </c>
      <c r="O1485" s="49">
        <f ca="1" t="shared" ref="O1485:O1502" si="74">IF(OR(M1485="",N1485&lt;&gt;""),"",MAX(M1485-TODAY(),0))</f>
        <v>0</v>
      </c>
      <c r="P1485" s="49">
        <f ca="1" t="shared" si="70"/>
        <v>163</v>
      </c>
      <c r="Q1485" s="50" t="str">
        <f>VLOOKUP(B1485,辅助信息!E:M,9,FALSE)</f>
        <v>ZTWM-CDGS-XS-2024-0030-华西集采-简州大道</v>
      </c>
      <c r="R1485" s="50" t="str">
        <f>_xlfn._xlws.FILTER(辅助信息!D:D,辅助信息!E:E=B1485)</f>
        <v>华西简阳西城嘉苑</v>
      </c>
    </row>
    <row r="1486" hidden="1" spans="2:18">
      <c r="B1486" s="28" t="s">
        <v>81</v>
      </c>
      <c r="C1486" s="58">
        <v>45786</v>
      </c>
      <c r="D1486" s="28" t="str">
        <f>VLOOKUP(B1486,辅助信息!E:K,7,FALSE)</f>
        <v>JWDDCD2025060900080</v>
      </c>
      <c r="E1486" s="28" t="str">
        <f>VLOOKUP(F1486,辅助信息!A:B,2,FALSE)</f>
        <v>螺纹钢</v>
      </c>
      <c r="F1486" s="28" t="s">
        <v>46</v>
      </c>
      <c r="G1486" s="24">
        <v>2.5</v>
      </c>
      <c r="H1486" s="24" t="str">
        <f>_xlfn.XLOOKUP(C1486&amp;F1486&amp;I1486&amp;J1486,'[1]2025年已发货'!$F:$F&amp;'[1]2025年已发货'!$C:$C&amp;'[1]2025年已发货'!$G:$G&amp;'[1]2025年已发货'!$H:$H,'[1]2025年已发货'!$E:$E,"未发货")</f>
        <v>未发货</v>
      </c>
      <c r="I1486" s="28" t="str">
        <f>VLOOKUP(B1486,辅助信息!E:I,3,FALSE)</f>
        <v>（华西简阳西城嘉苑）四川省成都市简阳市简城街道高屋村</v>
      </c>
      <c r="J1486" s="28" t="str">
        <f>VLOOKUP(B1486,辅助信息!E:I,4,FALSE)</f>
        <v>张瀚镭</v>
      </c>
      <c r="K1486" s="28">
        <f>VLOOKUP(J1486,辅助信息!H:I,2,FALSE)</f>
        <v>15884666220</v>
      </c>
      <c r="L1486" s="96" t="str">
        <f>VLOOKUP(B1486,辅助信息!E:J,6,FALSE)</f>
        <v>优先威钢发货,我方卸车,新老国标钢厂不加价可直发，因陕钢多次出现磅差，项目拒绝使用</v>
      </c>
      <c r="M1486" s="79">
        <v>45787</v>
      </c>
      <c r="O1486" s="49">
        <f ca="1" t="shared" si="74"/>
        <v>0</v>
      </c>
      <c r="P1486" s="49">
        <f ca="1" t="shared" si="70"/>
        <v>163</v>
      </c>
      <c r="Q1486" s="50" t="str">
        <f>VLOOKUP(B1486,辅助信息!E:M,9,FALSE)</f>
        <v>ZTWM-CDGS-XS-2024-0030-华西集采-简州大道</v>
      </c>
      <c r="R1486" s="50" t="str">
        <f>_xlfn._xlws.FILTER(辅助信息!D:D,辅助信息!E:E=B1486)</f>
        <v>华西简阳西城嘉苑</v>
      </c>
    </row>
    <row r="1487" hidden="1" spans="2:18">
      <c r="B1487" s="28" t="s">
        <v>81</v>
      </c>
      <c r="C1487" s="58">
        <v>45786</v>
      </c>
      <c r="D1487" s="28" t="str">
        <f>VLOOKUP(B1487,辅助信息!E:K,7,FALSE)</f>
        <v>JWDDCD2025060900080</v>
      </c>
      <c r="E1487" s="28" t="str">
        <f>VLOOKUP(F1487,辅助信息!A:B,2,FALSE)</f>
        <v>螺纹钢</v>
      </c>
      <c r="F1487" s="28" t="s">
        <v>22</v>
      </c>
      <c r="G1487" s="24">
        <v>4.5</v>
      </c>
      <c r="H1487" s="24" t="str">
        <f>_xlfn.XLOOKUP(C1487&amp;F1487&amp;I1487&amp;J1487,'[1]2025年已发货'!$F:$F&amp;'[1]2025年已发货'!$C:$C&amp;'[1]2025年已发货'!$G:$G&amp;'[1]2025年已发货'!$H:$H,'[1]2025年已发货'!$E:$E,"未发货")</f>
        <v>未发货</v>
      </c>
      <c r="I1487" s="28" t="str">
        <f>VLOOKUP(B1487,辅助信息!E:I,3,FALSE)</f>
        <v>（华西简阳西城嘉苑）四川省成都市简阳市简城街道高屋村</v>
      </c>
      <c r="J1487" s="28" t="str">
        <f>VLOOKUP(B1487,辅助信息!E:I,4,FALSE)</f>
        <v>张瀚镭</v>
      </c>
      <c r="K1487" s="28">
        <f>VLOOKUP(J1487,辅助信息!H:I,2,FALSE)</f>
        <v>15884666220</v>
      </c>
      <c r="L1487" s="96" t="str">
        <f>VLOOKUP(B1487,辅助信息!E:J,6,FALSE)</f>
        <v>优先威钢发货,我方卸车,新老国标钢厂不加价可直发，因陕钢多次出现磅差，项目拒绝使用</v>
      </c>
      <c r="M1487" s="79">
        <v>45787</v>
      </c>
      <c r="O1487" s="49">
        <f ca="1" t="shared" si="74"/>
        <v>0</v>
      </c>
      <c r="P1487" s="49">
        <f ca="1" t="shared" ref="P1487:P1519" si="75">IF(M1487="","",IF(N1487&lt;&gt;"",MAX(N1487-M1487,0),IF(TODAY()&gt;M1487,TODAY()-M1487,0)))</f>
        <v>163</v>
      </c>
      <c r="Q1487" s="50" t="str">
        <f>VLOOKUP(B1487,辅助信息!E:M,9,FALSE)</f>
        <v>ZTWM-CDGS-XS-2024-0030-华西集采-简州大道</v>
      </c>
      <c r="R1487" s="50" t="str">
        <f>_xlfn._xlws.FILTER(辅助信息!D:D,辅助信息!E:E=B1487)</f>
        <v>华西简阳西城嘉苑</v>
      </c>
    </row>
    <row r="1488" hidden="1" spans="2:18">
      <c r="B1488" s="28" t="s">
        <v>147</v>
      </c>
      <c r="C1488" s="58">
        <v>45787</v>
      </c>
      <c r="D1488" s="28" t="str">
        <f>VLOOKUP(B1488,辅助信息!E:K,7,FALSE)</f>
        <v>JWDDCD2025052800131</v>
      </c>
      <c r="E1488" s="28" t="str">
        <f>VLOOKUP(F1488,辅助信息!A:B,2,FALSE)</f>
        <v>高线</v>
      </c>
      <c r="F1488" s="28" t="s">
        <v>57</v>
      </c>
      <c r="G1488" s="24">
        <v>7.5</v>
      </c>
      <c r="H1488" s="24" t="str">
        <f>_xlfn.XLOOKUP(C1488&amp;F1488&amp;I1488&amp;J1488,'[1]2025年已发货'!$F:$F&amp;'[1]2025年已发货'!$C:$C&amp;'[1]2025年已发货'!$G:$G&amp;'[1]2025年已发货'!$H:$H,'[1]2025年已发货'!$E:$E,"未发货")</f>
        <v>未发货</v>
      </c>
      <c r="I1488" s="28" t="str">
        <f>VLOOKUP(B1488,辅助信息!E:I,3,FALSE)</f>
        <v>（商投建工达州中医药科技园-4工区-11号楼）达州市通川区达州中医药职业学院犀牛大道北段</v>
      </c>
      <c r="J1488" s="28" t="str">
        <f>VLOOKUP(B1488,辅助信息!E:I,4,FALSE)</f>
        <v>张扬</v>
      </c>
      <c r="K1488" s="28">
        <f>VLOOKUP(J1488,辅助信息!H:I,2,FALSE)</f>
        <v>18381904567</v>
      </c>
      <c r="L1488" s="96" t="str">
        <f>VLOOKUP(B1488,辅助信息!E:J,6,FALSE)</f>
        <v>控制炉批号！多了现场不收！,优先安排达钢,提前联系到场规格及数量</v>
      </c>
      <c r="M1488" s="79">
        <v>45784</v>
      </c>
      <c r="O1488" s="49">
        <f ca="1" t="shared" si="74"/>
        <v>0</v>
      </c>
      <c r="P1488" s="49">
        <f ca="1" t="shared" si="75"/>
        <v>166</v>
      </c>
      <c r="Q1488" s="50" t="str">
        <f>VLOOKUP(B1488,辅助信息!E:M,9,FALSE)</f>
        <v>ZTWM-CDGS-XS-2024-0134-商投建工达州中医药科技成果示范园项目</v>
      </c>
      <c r="R1488" s="50" t="str">
        <f>_xlfn._xlws.FILTER(辅助信息!D:D,辅助信息!E:E=B1488)</f>
        <v>商投建工达州中医药科技园</v>
      </c>
    </row>
    <row r="1489" hidden="1" spans="2:18">
      <c r="B1489" s="28" t="s">
        <v>147</v>
      </c>
      <c r="C1489" s="58">
        <v>45787</v>
      </c>
      <c r="D1489" s="28" t="str">
        <f>VLOOKUP(B1489,辅助信息!E:K,7,FALSE)</f>
        <v>JWDDCD2025052800131</v>
      </c>
      <c r="E1489" s="28" t="str">
        <f>VLOOKUP(F1489,辅助信息!A:B,2,FALSE)</f>
        <v>螺纹钢</v>
      </c>
      <c r="F1489" s="28" t="s">
        <v>30</v>
      </c>
      <c r="G1489" s="24">
        <v>7</v>
      </c>
      <c r="H1489" s="24" t="str">
        <f>_xlfn.XLOOKUP(C1489&amp;F1489&amp;I1489&amp;J1489,'[1]2025年已发货'!$F:$F&amp;'[1]2025年已发货'!$C:$C&amp;'[1]2025年已发货'!$G:$G&amp;'[1]2025年已发货'!$H:$H,'[1]2025年已发货'!$E:$E,"未发货")</f>
        <v>未发货</v>
      </c>
      <c r="I1489" s="28" t="str">
        <f>VLOOKUP(B1489,辅助信息!E:I,3,FALSE)</f>
        <v>（商投建工达州中医药科技园-4工区-11号楼）达州市通川区达州中医药职业学院犀牛大道北段</v>
      </c>
      <c r="J1489" s="28" t="str">
        <f>VLOOKUP(B1489,辅助信息!E:I,4,FALSE)</f>
        <v>张扬</v>
      </c>
      <c r="K1489" s="28">
        <f>VLOOKUP(J1489,辅助信息!H:I,2,FALSE)</f>
        <v>18381904567</v>
      </c>
      <c r="L1489" s="96" t="str">
        <f>VLOOKUP(B1489,辅助信息!E:J,6,FALSE)</f>
        <v>控制炉批号！多了现场不收！,优先安排达钢,提前联系到场规格及数量</v>
      </c>
      <c r="M1489" s="79">
        <v>45784</v>
      </c>
      <c r="O1489" s="49">
        <f ca="1" t="shared" si="74"/>
        <v>0</v>
      </c>
      <c r="P1489" s="49">
        <f ca="1" t="shared" si="75"/>
        <v>166</v>
      </c>
      <c r="Q1489" s="50" t="str">
        <f>VLOOKUP(B1489,辅助信息!E:M,9,FALSE)</f>
        <v>ZTWM-CDGS-XS-2024-0134-商投建工达州中医药科技成果示范园项目</v>
      </c>
      <c r="R1489" s="50" t="str">
        <f>_xlfn._xlws.FILTER(辅助信息!D:D,辅助信息!E:E=B1489)</f>
        <v>商投建工达州中医药科技园</v>
      </c>
    </row>
    <row r="1490" hidden="1" spans="1:18">
      <c r="A1490" s="70" t="s">
        <v>100</v>
      </c>
      <c r="B1490" s="28" t="s">
        <v>106</v>
      </c>
      <c r="C1490" s="58">
        <v>45787</v>
      </c>
      <c r="D1490" s="28" t="str">
        <f>VLOOKUP(B1490,辅助信息!E:K,7,FALSE)</f>
        <v>JWDDCD2024101600133</v>
      </c>
      <c r="E1490" s="28" t="str">
        <f>VLOOKUP(F1490,辅助信息!A:B,2,FALSE)</f>
        <v>盘螺</v>
      </c>
      <c r="F1490" s="28" t="s">
        <v>40</v>
      </c>
      <c r="G1490" s="24">
        <v>57.5</v>
      </c>
      <c r="H1490" s="24" t="str">
        <f>_xlfn.XLOOKUP(C1490&amp;F1490&amp;I1490&amp;J1490,'[1]2025年已发货'!$F:$F&amp;'[1]2025年已发货'!$C:$C&amp;'[1]2025年已发货'!$G:$G&amp;'[1]2025年已发货'!$H:$H,'[1]2025年已发货'!$E:$E,"未发货")</f>
        <v>未发货</v>
      </c>
      <c r="I1490" s="28" t="str">
        <f>VLOOKUP(B1490,辅助信息!E:I,3,FALSE)</f>
        <v>（五冶钢构宜宾高县月江镇建设项目）  四川省宜宾市高县月江镇刚记超市斜对面(还阳组团沪碳二期项目)</v>
      </c>
      <c r="J1490" s="28" t="str">
        <f>VLOOKUP(B1490,辅助信息!E:I,4,FALSE)</f>
        <v>张朝亮</v>
      </c>
      <c r="K1490" s="28">
        <f>VLOOKUP(J1490,辅助信息!H:I,2,FALSE)</f>
        <v>15228205853</v>
      </c>
      <c r="L1490" s="96" t="str">
        <f>VLOOKUP(B1490,辅助信息!E:J,6,FALSE)</f>
        <v>提前联系到场规格</v>
      </c>
      <c r="M1490" s="79">
        <v>45785</v>
      </c>
      <c r="O1490" s="49">
        <f ca="1" t="shared" si="74"/>
        <v>0</v>
      </c>
      <c r="P1490" s="49">
        <f ca="1" t="shared" si="75"/>
        <v>165</v>
      </c>
      <c r="Q1490" s="50" t="str">
        <f>VLOOKUP(B1490,辅助信息!E:M,9,FALSE)</f>
        <v>ZTWM-CDGS-XS-2024-0169-中冶西部钢构-宜宾市南溪区幸福路东路,高县月江镇建设项目</v>
      </c>
      <c r="R1490" s="50" t="str">
        <f>_xlfn._xlws.FILTER(辅助信息!D:D,辅助信息!E:E=B1490)</f>
        <v>五冶钢构-宜宾市南溪区高县月江镇建设项目</v>
      </c>
    </row>
    <row r="1491" hidden="1" spans="1:18">
      <c r="A1491" s="70"/>
      <c r="B1491" s="28" t="s">
        <v>106</v>
      </c>
      <c r="C1491" s="58">
        <v>45787</v>
      </c>
      <c r="D1491" s="28" t="str">
        <f>VLOOKUP(B1491,辅助信息!E:K,7,FALSE)</f>
        <v>JWDDCD2024101600133</v>
      </c>
      <c r="E1491" s="28" t="str">
        <f>VLOOKUP(F1491,辅助信息!A:B,2,FALSE)</f>
        <v>螺纹钢</v>
      </c>
      <c r="F1491" s="28" t="s">
        <v>27</v>
      </c>
      <c r="G1491" s="24">
        <v>9</v>
      </c>
      <c r="H1491" s="24" t="str">
        <f>_xlfn.XLOOKUP(C1491&amp;F1491&amp;I1491&amp;J1491,'[1]2025年已发货'!$F:$F&amp;'[1]2025年已发货'!$C:$C&amp;'[1]2025年已发货'!$G:$G&amp;'[1]2025年已发货'!$H:$H,'[1]2025年已发货'!$E:$E,"未发货")</f>
        <v>未发货</v>
      </c>
      <c r="I1491" s="28" t="str">
        <f>VLOOKUP(B1491,辅助信息!E:I,3,FALSE)</f>
        <v>（五冶钢构宜宾高县月江镇建设项目）  四川省宜宾市高县月江镇刚记超市斜对面(还阳组团沪碳二期项目)</v>
      </c>
      <c r="J1491" s="28" t="str">
        <f>VLOOKUP(B1491,辅助信息!E:I,4,FALSE)</f>
        <v>张朝亮</v>
      </c>
      <c r="K1491" s="28">
        <f>VLOOKUP(J1491,辅助信息!H:I,2,FALSE)</f>
        <v>15228205853</v>
      </c>
      <c r="L1491" s="96" t="str">
        <f>VLOOKUP(B1491,辅助信息!E:J,6,FALSE)</f>
        <v>提前联系到场规格</v>
      </c>
      <c r="M1491" s="79">
        <v>45785</v>
      </c>
      <c r="O1491" s="49">
        <f ca="1" t="shared" si="74"/>
        <v>0</v>
      </c>
      <c r="P1491" s="49">
        <f ca="1" t="shared" si="75"/>
        <v>165</v>
      </c>
      <c r="Q1491" s="50" t="str">
        <f>VLOOKUP(B1491,辅助信息!E:M,9,FALSE)</f>
        <v>ZTWM-CDGS-XS-2024-0169-中冶西部钢构-宜宾市南溪区幸福路东路,高县月江镇建设项目</v>
      </c>
      <c r="R1491" s="50" t="str">
        <f>_xlfn._xlws.FILTER(辅助信息!D:D,辅助信息!E:E=B1491)</f>
        <v>五冶钢构-宜宾市南溪区高县月江镇建设项目</v>
      </c>
    </row>
    <row r="1492" hidden="1" spans="1:18">
      <c r="A1492" s="70"/>
      <c r="B1492" s="28" t="s">
        <v>106</v>
      </c>
      <c r="C1492" s="58">
        <v>45787</v>
      </c>
      <c r="D1492" s="28" t="str">
        <f>VLOOKUP(B1492,辅助信息!E:K,7,FALSE)</f>
        <v>JWDDCD2024101600133</v>
      </c>
      <c r="E1492" s="28" t="str">
        <f>VLOOKUP(F1492,辅助信息!A:B,2,FALSE)</f>
        <v>螺纹钢</v>
      </c>
      <c r="F1492" s="28" t="s">
        <v>19</v>
      </c>
      <c r="G1492" s="24">
        <v>9</v>
      </c>
      <c r="H1492" s="24" t="str">
        <f>_xlfn.XLOOKUP(C1492&amp;F1492&amp;I1492&amp;J1492,'[1]2025年已发货'!$F:$F&amp;'[1]2025年已发货'!$C:$C&amp;'[1]2025年已发货'!$G:$G&amp;'[1]2025年已发货'!$H:$H,'[1]2025年已发货'!$E:$E,"未发货")</f>
        <v>未发货</v>
      </c>
      <c r="I1492" s="28" t="str">
        <f>VLOOKUP(B1492,辅助信息!E:I,3,FALSE)</f>
        <v>（五冶钢构宜宾高县月江镇建设项目）  四川省宜宾市高县月江镇刚记超市斜对面(还阳组团沪碳二期项目)</v>
      </c>
      <c r="J1492" s="28" t="str">
        <f>VLOOKUP(B1492,辅助信息!E:I,4,FALSE)</f>
        <v>张朝亮</v>
      </c>
      <c r="K1492" s="28">
        <f>VLOOKUP(J1492,辅助信息!H:I,2,FALSE)</f>
        <v>15228205853</v>
      </c>
      <c r="L1492" s="96" t="str">
        <f>VLOOKUP(B1492,辅助信息!E:J,6,FALSE)</f>
        <v>提前联系到场规格</v>
      </c>
      <c r="M1492" s="79">
        <v>45785</v>
      </c>
      <c r="O1492" s="49">
        <f ca="1" t="shared" si="74"/>
        <v>0</v>
      </c>
      <c r="P1492" s="49">
        <f ca="1" t="shared" si="75"/>
        <v>165</v>
      </c>
      <c r="Q1492" s="50" t="str">
        <f>VLOOKUP(B1492,辅助信息!E:M,9,FALSE)</f>
        <v>ZTWM-CDGS-XS-2024-0169-中冶西部钢构-宜宾市南溪区幸福路东路,高县月江镇建设项目</v>
      </c>
      <c r="R1492" s="50" t="str">
        <f>_xlfn._xlws.FILTER(辅助信息!D:D,辅助信息!E:E=B1492)</f>
        <v>五冶钢构-宜宾市南溪区高县月江镇建设项目</v>
      </c>
    </row>
    <row r="1493" hidden="1" spans="1:18">
      <c r="A1493" s="70"/>
      <c r="B1493" s="28" t="s">
        <v>106</v>
      </c>
      <c r="C1493" s="58">
        <v>45787</v>
      </c>
      <c r="D1493" s="28" t="str">
        <f>VLOOKUP(B1493,辅助信息!E:K,7,FALSE)</f>
        <v>JWDDCD2024101600133</v>
      </c>
      <c r="E1493" s="28" t="str">
        <f>VLOOKUP(F1493,辅助信息!A:B,2,FALSE)</f>
        <v>螺纹钢</v>
      </c>
      <c r="F1493" s="28" t="s">
        <v>33</v>
      </c>
      <c r="G1493" s="24">
        <v>9</v>
      </c>
      <c r="H1493" s="24" t="str">
        <f>_xlfn.XLOOKUP(C1493&amp;F1493&amp;I1493&amp;J1493,'[1]2025年已发货'!$F:$F&amp;'[1]2025年已发货'!$C:$C&amp;'[1]2025年已发货'!$G:$G&amp;'[1]2025年已发货'!$H:$H,'[1]2025年已发货'!$E:$E,"未发货")</f>
        <v>未发货</v>
      </c>
      <c r="I1493" s="28" t="str">
        <f>VLOOKUP(B1493,辅助信息!E:I,3,FALSE)</f>
        <v>（五冶钢构宜宾高县月江镇建设项目）  四川省宜宾市高县月江镇刚记超市斜对面(还阳组团沪碳二期项目)</v>
      </c>
      <c r="J1493" s="28" t="str">
        <f>VLOOKUP(B1493,辅助信息!E:I,4,FALSE)</f>
        <v>张朝亮</v>
      </c>
      <c r="K1493" s="28">
        <f>VLOOKUP(J1493,辅助信息!H:I,2,FALSE)</f>
        <v>15228205853</v>
      </c>
      <c r="L1493" s="96" t="str">
        <f>VLOOKUP(B1493,辅助信息!E:J,6,FALSE)</f>
        <v>提前联系到场规格</v>
      </c>
      <c r="M1493" s="79">
        <v>45785</v>
      </c>
      <c r="O1493" s="49">
        <f ca="1" t="shared" si="74"/>
        <v>0</v>
      </c>
      <c r="P1493" s="49">
        <f ca="1" t="shared" si="75"/>
        <v>165</v>
      </c>
      <c r="Q1493" s="50" t="str">
        <f>VLOOKUP(B1493,辅助信息!E:M,9,FALSE)</f>
        <v>ZTWM-CDGS-XS-2024-0169-中冶西部钢构-宜宾市南溪区幸福路东路,高县月江镇建设项目</v>
      </c>
      <c r="R1493" s="50" t="str">
        <f>_xlfn._xlws.FILTER(辅助信息!D:D,辅助信息!E:E=B1493)</f>
        <v>五冶钢构-宜宾市南溪区高县月江镇建设项目</v>
      </c>
    </row>
    <row r="1494" hidden="1" spans="1:18">
      <c r="A1494" s="70"/>
      <c r="B1494" s="28" t="s">
        <v>106</v>
      </c>
      <c r="C1494" s="58">
        <v>45787</v>
      </c>
      <c r="D1494" s="28" t="str">
        <f>VLOOKUP(B1494,辅助信息!E:K,7,FALSE)</f>
        <v>JWDDCD2024101600133</v>
      </c>
      <c r="E1494" s="28" t="str">
        <f>VLOOKUP(F1494,辅助信息!A:B,2,FALSE)</f>
        <v>螺纹钢</v>
      </c>
      <c r="F1494" s="28" t="s">
        <v>28</v>
      </c>
      <c r="G1494" s="24">
        <v>21</v>
      </c>
      <c r="H1494" s="24" t="str">
        <f>_xlfn.XLOOKUP(C1494&amp;F1494&amp;I1494&amp;J1494,'[1]2025年已发货'!$F:$F&amp;'[1]2025年已发货'!$C:$C&amp;'[1]2025年已发货'!$G:$G&amp;'[1]2025年已发货'!$H:$H,'[1]2025年已发货'!$E:$E,"未发货")</f>
        <v>未发货</v>
      </c>
      <c r="I1494" s="28" t="str">
        <f>VLOOKUP(B1494,辅助信息!E:I,3,FALSE)</f>
        <v>（五冶钢构宜宾高县月江镇建设项目）  四川省宜宾市高县月江镇刚记超市斜对面(还阳组团沪碳二期项目)</v>
      </c>
      <c r="J1494" s="28" t="str">
        <f>VLOOKUP(B1494,辅助信息!E:I,4,FALSE)</f>
        <v>张朝亮</v>
      </c>
      <c r="K1494" s="28">
        <f>VLOOKUP(J1494,辅助信息!H:I,2,FALSE)</f>
        <v>15228205853</v>
      </c>
      <c r="L1494" s="96" t="str">
        <f>VLOOKUP(B1494,辅助信息!E:J,6,FALSE)</f>
        <v>提前联系到场规格</v>
      </c>
      <c r="M1494" s="79">
        <v>45785</v>
      </c>
      <c r="O1494" s="49">
        <f ca="1" t="shared" si="74"/>
        <v>0</v>
      </c>
      <c r="P1494" s="49">
        <f ca="1" t="shared" si="75"/>
        <v>165</v>
      </c>
      <c r="Q1494" s="50" t="str">
        <f>VLOOKUP(B1494,辅助信息!E:M,9,FALSE)</f>
        <v>ZTWM-CDGS-XS-2024-0169-中冶西部钢构-宜宾市南溪区幸福路东路,高县月江镇建设项目</v>
      </c>
      <c r="R1494" s="50" t="str">
        <f>_xlfn._xlws.FILTER(辅助信息!D:D,辅助信息!E:E=B1494)</f>
        <v>五冶钢构-宜宾市南溪区高县月江镇建设项目</v>
      </c>
    </row>
    <row r="1495" hidden="1" spans="1:18">
      <c r="A1495" s="70" t="s">
        <v>100</v>
      </c>
      <c r="B1495" s="28" t="s">
        <v>127</v>
      </c>
      <c r="C1495" s="58">
        <v>45787</v>
      </c>
      <c r="D1495" s="28" t="str">
        <f>VLOOKUP(B1495,辅助信息!E:K,7,FALSE)</f>
        <v>JWDDCD2025051000019</v>
      </c>
      <c r="E1495" s="28" t="str">
        <f>VLOOKUP(F1495,辅助信息!A:B,2,FALSE)</f>
        <v>盘螺</v>
      </c>
      <c r="F1495" s="28" t="s">
        <v>49</v>
      </c>
      <c r="G1495" s="24">
        <v>12</v>
      </c>
      <c r="H1495" s="24">
        <f>_xlfn.XLOOKUP(C1495&amp;F1495&amp;I1495&amp;J1495,'[1]2025年已发货'!$F:$F&amp;'[1]2025年已发货'!$C:$C&amp;'[1]2025年已发货'!$G:$G&amp;'[1]2025年已发货'!$H:$H,'[1]2025年已发货'!$E:$E,"未发货")</f>
        <v>12</v>
      </c>
      <c r="I1495" s="28" t="str">
        <f>VLOOKUP(B1495,辅助信息!E:I,3,FALSE)</f>
        <v>(五冶钢构医学科学产业园建设项目房建三部-管网总坪)四川省南充市顺庆区搬罾街道学府大道二段</v>
      </c>
      <c r="J1495" s="28" t="str">
        <f>VLOOKUP(B1495,辅助信息!E:I,4,FALSE)</f>
        <v>郑林</v>
      </c>
      <c r="K1495" s="28">
        <f>VLOOKUP(J1495,辅助信息!H:I,2,FALSE)</f>
        <v>18349955455</v>
      </c>
      <c r="L1495" s="96" t="str">
        <f>VLOOKUP(B1495,辅助信息!E:J,6,FALSE)</f>
        <v>送货单：送货单位：南充思临新材料科技有限公司,收货单位：五冶集团川北(南充)建设有限公司,项目名称：南充医学科学产业园,送货车型13米,装货前联系收货人核实到场规格</v>
      </c>
      <c r="M1495" s="79">
        <v>45785</v>
      </c>
      <c r="O1495" s="49">
        <f ca="1" t="shared" si="74"/>
        <v>0</v>
      </c>
      <c r="P1495" s="49">
        <f ca="1" t="shared" si="75"/>
        <v>165</v>
      </c>
      <c r="Q1495" s="50" t="str">
        <f>VLOOKUP(B1495,辅助信息!E:M,9,FALSE)</f>
        <v>ZTWM-CDGS-XS-2024-0248-五冶钢构-南充市医学院项目</v>
      </c>
      <c r="R1495" s="50" t="str">
        <f>_xlfn._xlws.FILTER(辅助信息!D:D,辅助信息!E:E=B1495)</f>
        <v>五冶钢构南充医学科学产业园建设项目</v>
      </c>
    </row>
    <row r="1496" hidden="1" spans="1:18">
      <c r="A1496" s="70"/>
      <c r="B1496" s="28" t="s">
        <v>127</v>
      </c>
      <c r="C1496" s="58">
        <v>45787</v>
      </c>
      <c r="D1496" s="28" t="str">
        <f>VLOOKUP(B1496,辅助信息!E:K,7,FALSE)</f>
        <v>JWDDCD2025051000019</v>
      </c>
      <c r="E1496" s="28" t="str">
        <f>VLOOKUP(F1496,辅助信息!A:B,2,FALSE)</f>
        <v>盘螺</v>
      </c>
      <c r="F1496" s="28" t="s">
        <v>41</v>
      </c>
      <c r="G1496" s="24">
        <v>10</v>
      </c>
      <c r="H1496" s="24">
        <f>_xlfn.XLOOKUP(C1496&amp;F1496&amp;I1496&amp;J1496,'[1]2025年已发货'!$F:$F&amp;'[1]2025年已发货'!$C:$C&amp;'[1]2025年已发货'!$G:$G&amp;'[1]2025年已发货'!$H:$H,'[1]2025年已发货'!$E:$E,"未发货")</f>
        <v>10</v>
      </c>
      <c r="I1496" s="28" t="str">
        <f>VLOOKUP(B1496,辅助信息!E:I,3,FALSE)</f>
        <v>(五冶钢构医学科学产业园建设项目房建三部-管网总坪)四川省南充市顺庆区搬罾街道学府大道二段</v>
      </c>
      <c r="J1496" s="28" t="str">
        <f>VLOOKUP(B1496,辅助信息!E:I,4,FALSE)</f>
        <v>郑林</v>
      </c>
      <c r="K1496" s="28">
        <f>VLOOKUP(J1496,辅助信息!H:I,2,FALSE)</f>
        <v>18349955455</v>
      </c>
      <c r="L1496" s="96" t="str">
        <f>VLOOKUP(B1496,辅助信息!E:J,6,FALSE)</f>
        <v>送货单：送货单位：南充思临新材料科技有限公司,收货单位：五冶集团川北(南充)建设有限公司,项目名称：南充医学科学产业园,送货车型13米,装货前联系收货人核实到场规格</v>
      </c>
      <c r="M1496" s="79">
        <v>45785</v>
      </c>
      <c r="O1496" s="49">
        <f ca="1" t="shared" si="74"/>
        <v>0</v>
      </c>
      <c r="P1496" s="49">
        <f ca="1" t="shared" si="75"/>
        <v>165</v>
      </c>
      <c r="Q1496" s="50" t="str">
        <f>VLOOKUP(B1496,辅助信息!E:M,9,FALSE)</f>
        <v>ZTWM-CDGS-XS-2024-0248-五冶钢构-南充市医学院项目</v>
      </c>
      <c r="R1496" s="50" t="str">
        <f>_xlfn._xlws.FILTER(辅助信息!D:D,辅助信息!E:E=B1496)</f>
        <v>五冶钢构南充医学科学产业园建设项目</v>
      </c>
    </row>
    <row r="1497" hidden="1" spans="1:18">
      <c r="A1497" s="70"/>
      <c r="B1497" s="28" t="s">
        <v>127</v>
      </c>
      <c r="C1497" s="58">
        <v>45787</v>
      </c>
      <c r="D1497" s="28" t="str">
        <f>VLOOKUP(B1497,辅助信息!E:K,7,FALSE)</f>
        <v>JWDDCD2025051000019</v>
      </c>
      <c r="E1497" s="28" t="str">
        <f>VLOOKUP(F1497,辅助信息!A:B,2,FALSE)</f>
        <v>螺纹钢</v>
      </c>
      <c r="F1497" s="28" t="s">
        <v>27</v>
      </c>
      <c r="G1497" s="24">
        <v>13</v>
      </c>
      <c r="H1497" s="24">
        <f>_xlfn.XLOOKUP(C1497&amp;F1497&amp;I1497&amp;J1497,'[1]2025年已发货'!$F:$F&amp;'[1]2025年已发货'!$C:$C&amp;'[1]2025年已发货'!$G:$G&amp;'[1]2025年已发货'!$H:$H,'[1]2025年已发货'!$E:$E,"未发货")</f>
        <v>13</v>
      </c>
      <c r="I1497" s="28" t="str">
        <f>VLOOKUP(B1497,辅助信息!E:I,3,FALSE)</f>
        <v>(五冶钢构医学科学产业园建设项目房建三部-管网总坪)四川省南充市顺庆区搬罾街道学府大道二段</v>
      </c>
      <c r="J1497" s="28" t="str">
        <f>VLOOKUP(B1497,辅助信息!E:I,4,FALSE)</f>
        <v>郑林</v>
      </c>
      <c r="K1497" s="28">
        <f>VLOOKUP(J1497,辅助信息!H:I,2,FALSE)</f>
        <v>18349955455</v>
      </c>
      <c r="L1497" s="96" t="str">
        <f>VLOOKUP(B1497,辅助信息!E:J,6,FALSE)</f>
        <v>送货单：送货单位：南充思临新材料科技有限公司,收货单位：五冶集团川北(南充)建设有限公司,项目名称：南充医学科学产业园,送货车型13米,装货前联系收货人核实到场规格</v>
      </c>
      <c r="M1497" s="79">
        <v>45785</v>
      </c>
      <c r="O1497" s="49">
        <f ca="1" t="shared" si="74"/>
        <v>0</v>
      </c>
      <c r="P1497" s="49">
        <f ca="1" t="shared" si="75"/>
        <v>165</v>
      </c>
      <c r="Q1497" s="50" t="str">
        <f>VLOOKUP(B1497,辅助信息!E:M,9,FALSE)</f>
        <v>ZTWM-CDGS-XS-2024-0248-五冶钢构-南充市医学院项目</v>
      </c>
      <c r="R1497" s="50" t="str">
        <f>_xlfn._xlws.FILTER(辅助信息!D:D,辅助信息!E:E=B1497)</f>
        <v>五冶钢构南充医学科学产业园建设项目</v>
      </c>
    </row>
    <row r="1498" hidden="1" spans="1:18">
      <c r="A1498" s="70" t="s">
        <v>100</v>
      </c>
      <c r="B1498" s="28" t="s">
        <v>68</v>
      </c>
      <c r="C1498" s="58">
        <v>45787</v>
      </c>
      <c r="D1498" s="28" t="str">
        <f>VLOOKUP(B1498,辅助信息!E:K,7,FALSE)</f>
        <v>JWDDCD2025052800131</v>
      </c>
      <c r="E1498" s="28" t="str">
        <f>VLOOKUP(F1498,辅助信息!A:B,2,FALSE)</f>
        <v>盘螺</v>
      </c>
      <c r="F1498" s="28" t="s">
        <v>41</v>
      </c>
      <c r="G1498" s="24">
        <v>8</v>
      </c>
      <c r="H1498" s="24">
        <f>_xlfn.XLOOKUP(C1498&amp;F1498&amp;I1498&amp;J1498,'[1]2025年已发货'!$F:$F&amp;'[1]2025年已发货'!$C:$C&amp;'[1]2025年已发货'!$G:$G&amp;'[1]2025年已发货'!$H:$H,'[1]2025年已发货'!$E:$E,"未发货")</f>
        <v>8</v>
      </c>
      <c r="I1498" s="28" t="str">
        <f>VLOOKUP(B1498,辅助信息!E:I,3,FALSE)</f>
        <v>（商投建工达州中医药科技园-2工区-景观桥）达州市通川区达州中医药职业学院犀牛大道北段</v>
      </c>
      <c r="J1498" s="28" t="str">
        <f>VLOOKUP(B1498,辅助信息!E:I,4,FALSE)</f>
        <v>李波</v>
      </c>
      <c r="K1498" s="28">
        <f>VLOOKUP(J1498,辅助信息!H:I,2,FALSE)</f>
        <v>18381899787</v>
      </c>
      <c r="L1498" s="96" t="str">
        <f>VLOOKUP(B1498,辅助信息!E:J,6,FALSE)</f>
        <v>控制炉批号！多了现场不收！,优先安排达钢,提前联系到场规格及数量</v>
      </c>
      <c r="M1498" s="79">
        <v>45785</v>
      </c>
      <c r="O1498" s="49">
        <f ca="1" t="shared" si="74"/>
        <v>0</v>
      </c>
      <c r="P1498" s="49">
        <f ca="1" t="shared" si="75"/>
        <v>165</v>
      </c>
      <c r="Q1498" s="50" t="str">
        <f>VLOOKUP(B1498,辅助信息!E:M,9,FALSE)</f>
        <v>ZTWM-CDGS-XS-2024-0134-商投建工达州中医药科技成果示范园项目</v>
      </c>
      <c r="R1498" s="50" t="str">
        <f>_xlfn._xlws.FILTER(辅助信息!D:D,辅助信息!E:E=B1498)</f>
        <v>商投建工达州中医药科技园</v>
      </c>
    </row>
    <row r="1499" hidden="1" spans="1:18">
      <c r="A1499" s="70"/>
      <c r="B1499" s="28" t="s">
        <v>68</v>
      </c>
      <c r="C1499" s="58">
        <v>45787</v>
      </c>
      <c r="D1499" s="28" t="str">
        <f>VLOOKUP(B1499,辅助信息!E:K,7,FALSE)</f>
        <v>JWDDCD2025052800131</v>
      </c>
      <c r="E1499" s="28" t="str">
        <f>VLOOKUP(F1499,辅助信息!A:B,2,FALSE)</f>
        <v>螺纹钢</v>
      </c>
      <c r="F1499" s="28" t="s">
        <v>52</v>
      </c>
      <c r="G1499" s="24">
        <v>17</v>
      </c>
      <c r="H1499" s="24">
        <f>_xlfn.XLOOKUP(C1499&amp;F1499&amp;I1499&amp;J1499,'[1]2025年已发货'!$F:$F&amp;'[1]2025年已发货'!$C:$C&amp;'[1]2025年已发货'!$G:$G&amp;'[1]2025年已发货'!$H:$H,'[1]2025年已发货'!$E:$E,"未发货")</f>
        <v>17</v>
      </c>
      <c r="I1499" s="28" t="str">
        <f>VLOOKUP(B1499,辅助信息!E:I,3,FALSE)</f>
        <v>（商投建工达州中医药科技园-2工区-景观桥）达州市通川区达州中医药职业学院犀牛大道北段</v>
      </c>
      <c r="J1499" s="28" t="str">
        <f>VLOOKUP(B1499,辅助信息!E:I,4,FALSE)</f>
        <v>李波</v>
      </c>
      <c r="K1499" s="28">
        <f>VLOOKUP(J1499,辅助信息!H:I,2,FALSE)</f>
        <v>18381899787</v>
      </c>
      <c r="L1499" s="96" t="str">
        <f>VLOOKUP(B1499,辅助信息!E:J,6,FALSE)</f>
        <v>控制炉批号！多了现场不收！,优先安排达钢,提前联系到场规格及数量</v>
      </c>
      <c r="M1499" s="79">
        <v>45785</v>
      </c>
      <c r="O1499" s="49">
        <f ca="1" t="shared" si="74"/>
        <v>0</v>
      </c>
      <c r="P1499" s="49">
        <f ca="1" t="shared" si="75"/>
        <v>165</v>
      </c>
      <c r="Q1499" s="50" t="str">
        <f>VLOOKUP(B1499,辅助信息!E:M,9,FALSE)</f>
        <v>ZTWM-CDGS-XS-2024-0134-商投建工达州中医药科技成果示范园项目</v>
      </c>
      <c r="R1499" s="50" t="str">
        <f>_xlfn._xlws.FILTER(辅助信息!D:D,辅助信息!E:E=B1499)</f>
        <v>商投建工达州中医药科技园</v>
      </c>
    </row>
    <row r="1500" hidden="1" spans="1:18">
      <c r="A1500" s="70"/>
      <c r="B1500" s="28" t="s">
        <v>68</v>
      </c>
      <c r="C1500" s="58">
        <v>45787</v>
      </c>
      <c r="D1500" s="28" t="str">
        <f>VLOOKUP(B1500,辅助信息!E:K,7,FALSE)</f>
        <v>JWDDCD2025052800131</v>
      </c>
      <c r="E1500" s="28" t="str">
        <f>VLOOKUP(F1500,辅助信息!A:B,2,FALSE)</f>
        <v>螺纹钢</v>
      </c>
      <c r="F1500" s="28" t="s">
        <v>33</v>
      </c>
      <c r="G1500" s="24">
        <v>10</v>
      </c>
      <c r="H1500" s="24">
        <f>_xlfn.XLOOKUP(C1500&amp;F1500&amp;I1500&amp;J1500,'[1]2025年已发货'!$F:$F&amp;'[1]2025年已发货'!$C:$C&amp;'[1]2025年已发货'!$G:$G&amp;'[1]2025年已发货'!$H:$H,'[1]2025年已发货'!$E:$E,"未发货")</f>
        <v>10</v>
      </c>
      <c r="I1500" s="28" t="str">
        <f>VLOOKUP(B1500,辅助信息!E:I,3,FALSE)</f>
        <v>（商投建工达州中医药科技园-2工区-景观桥）达州市通川区达州中医药职业学院犀牛大道北段</v>
      </c>
      <c r="J1500" s="28" t="str">
        <f>VLOOKUP(B1500,辅助信息!E:I,4,FALSE)</f>
        <v>李波</v>
      </c>
      <c r="K1500" s="28">
        <f>VLOOKUP(J1500,辅助信息!H:I,2,FALSE)</f>
        <v>18381899787</v>
      </c>
      <c r="L1500" s="96" t="str">
        <f>VLOOKUP(B1500,辅助信息!E:J,6,FALSE)</f>
        <v>控制炉批号！多了现场不收！,优先安排达钢,提前联系到场规格及数量</v>
      </c>
      <c r="M1500" s="79">
        <v>45787</v>
      </c>
      <c r="O1500" s="49">
        <f ca="1" t="shared" si="74"/>
        <v>0</v>
      </c>
      <c r="P1500" s="49">
        <f ca="1" t="shared" si="75"/>
        <v>163</v>
      </c>
      <c r="Q1500" s="50" t="str">
        <f>VLOOKUP(B1500,辅助信息!E:M,9,FALSE)</f>
        <v>ZTWM-CDGS-XS-2024-0134-商投建工达州中医药科技成果示范园项目</v>
      </c>
      <c r="R1500" s="50" t="str">
        <f>_xlfn._xlws.FILTER(辅助信息!D:D,辅助信息!E:E=B1500)</f>
        <v>商投建工达州中医药科技园</v>
      </c>
    </row>
    <row r="1501" hidden="1" spans="2:18">
      <c r="B1501" s="28" t="s">
        <v>56</v>
      </c>
      <c r="C1501" s="58">
        <v>45787</v>
      </c>
      <c r="D1501" s="28" t="str">
        <f>VLOOKUP(B1501,辅助信息!E:K,7,FALSE)</f>
        <v>JWDDCD2025052800131</v>
      </c>
      <c r="E1501" s="28" t="str">
        <f>VLOOKUP(F1501,辅助信息!A:B,2,FALSE)</f>
        <v>螺纹钢</v>
      </c>
      <c r="F1501" s="28" t="s">
        <v>66</v>
      </c>
      <c r="G1501" s="24">
        <v>15</v>
      </c>
      <c r="H1501" s="24">
        <f>_xlfn.XLOOKUP(C1501&amp;F1501&amp;I1501&amp;J1501,'[1]2025年已发货'!$F:$F&amp;'[1]2025年已发货'!$C:$C&amp;'[1]2025年已发货'!$G:$G&amp;'[1]2025年已发货'!$H:$H,'[1]2025年已发货'!$E:$E,"未发货")</f>
        <v>20</v>
      </c>
      <c r="I1501" s="28" t="str">
        <f>VLOOKUP(B1501,辅助信息!E:I,3,FALSE)</f>
        <v>（商投建工达州中医药科技园-4工区-7号楼）达州市通川区达州中医药职业学院犀牛大道北段</v>
      </c>
      <c r="J1501" s="28" t="str">
        <f>VLOOKUP(B1501,辅助信息!E:I,4,FALSE)</f>
        <v>张扬</v>
      </c>
      <c r="K1501" s="28">
        <f>VLOOKUP(J1501,辅助信息!H:I,2,FALSE)</f>
        <v>18381904567</v>
      </c>
      <c r="L1501" s="96" t="str">
        <f>VLOOKUP(B1501,辅助信息!E:J,6,FALSE)</f>
        <v>控制炉批号！多了现场不收！,优先安排达钢,提前联系到场规格及数量</v>
      </c>
      <c r="M1501" s="79">
        <v>45787</v>
      </c>
      <c r="O1501" s="49">
        <f ca="1" t="shared" si="74"/>
        <v>0</v>
      </c>
      <c r="P1501" s="49">
        <f ca="1" t="shared" si="75"/>
        <v>163</v>
      </c>
      <c r="Q1501" s="50" t="str">
        <f>VLOOKUP(B1501,辅助信息!E:M,9,FALSE)</f>
        <v>ZTWM-CDGS-XS-2024-0134-商投建工达州中医药科技成果示范园项目</v>
      </c>
      <c r="R1501" s="50" t="str">
        <f>_xlfn._xlws.FILTER(辅助信息!D:D,辅助信息!E:E=B1501)</f>
        <v>商投建工达州中医药科技园</v>
      </c>
    </row>
    <row r="1502" hidden="1" spans="2:18">
      <c r="B1502" s="28" t="s">
        <v>56</v>
      </c>
      <c r="C1502" s="58">
        <v>45787</v>
      </c>
      <c r="D1502" s="28" t="str">
        <f>VLOOKUP(B1502,辅助信息!E:K,7,FALSE)</f>
        <v>JWDDCD2025052800131</v>
      </c>
      <c r="E1502" s="28" t="str">
        <f>VLOOKUP(F1502,辅助信息!A:B,2,FALSE)</f>
        <v>螺纹钢</v>
      </c>
      <c r="F1502" s="28" t="s">
        <v>22</v>
      </c>
      <c r="G1502" s="24">
        <v>21</v>
      </c>
      <c r="H1502" s="24">
        <f>_xlfn.XLOOKUP(C1502&amp;F1502&amp;I1502&amp;J1502,'[1]2025年已发货'!$F:$F&amp;'[1]2025年已发货'!$C:$C&amp;'[1]2025年已发货'!$G:$G&amp;'[1]2025年已发货'!$H:$H,'[1]2025年已发货'!$E:$E,"未发货")</f>
        <v>25</v>
      </c>
      <c r="I1502" s="28" t="str">
        <f>VLOOKUP(B1502,辅助信息!E:I,3,FALSE)</f>
        <v>（商投建工达州中医药科技园-4工区-7号楼）达州市通川区达州中医药职业学院犀牛大道北段</v>
      </c>
      <c r="J1502" s="28" t="str">
        <f>VLOOKUP(B1502,辅助信息!E:I,4,FALSE)</f>
        <v>张扬</v>
      </c>
      <c r="K1502" s="28">
        <f>VLOOKUP(J1502,辅助信息!H:I,2,FALSE)</f>
        <v>18381904567</v>
      </c>
      <c r="L1502" s="96" t="str">
        <f>VLOOKUP(B1502,辅助信息!E:J,6,FALSE)</f>
        <v>控制炉批号！多了现场不收！,优先安排达钢,提前联系到场规格及数量</v>
      </c>
      <c r="M1502" s="79">
        <v>45787</v>
      </c>
      <c r="O1502" s="49">
        <f ca="1" t="shared" si="74"/>
        <v>0</v>
      </c>
      <c r="P1502" s="49">
        <f ca="1" t="shared" si="75"/>
        <v>163</v>
      </c>
      <c r="Q1502" s="50" t="str">
        <f>VLOOKUP(B1502,辅助信息!E:M,9,FALSE)</f>
        <v>ZTWM-CDGS-XS-2024-0134-商投建工达州中医药科技成果示范园项目</v>
      </c>
      <c r="R1502" s="50" t="str">
        <f>_xlfn._xlws.FILTER(辅助信息!D:D,辅助信息!E:E=B1502)</f>
        <v>商投建工达州中医药科技园</v>
      </c>
    </row>
    <row r="1503" hidden="1" spans="1:18">
      <c r="A1503" s="70" t="s">
        <v>100</v>
      </c>
      <c r="B1503" s="28" t="s">
        <v>81</v>
      </c>
      <c r="C1503" s="58">
        <v>45787</v>
      </c>
      <c r="D1503" s="28" t="str">
        <f>VLOOKUP(B1503,辅助信息!E:K,7,FALSE)</f>
        <v>JWDDCD2025060900080</v>
      </c>
      <c r="E1503" s="28" t="str">
        <f>VLOOKUP(F1503,辅助信息!A:B,2,FALSE)</f>
        <v>高线</v>
      </c>
      <c r="F1503" s="28" t="s">
        <v>53</v>
      </c>
      <c r="G1503" s="24">
        <v>7</v>
      </c>
      <c r="H1503" s="24" t="str">
        <f>_xlfn.XLOOKUP(C1503&amp;F1503&amp;I1503&amp;J1503,'[1]2025年已发货'!$F:$F&amp;'[1]2025年已发货'!$C:$C&amp;'[1]2025年已发货'!$G:$G&amp;'[1]2025年已发货'!$H:$H,'[1]2025年已发货'!$E:$E,"未发货")</f>
        <v>未发货</v>
      </c>
      <c r="I1503" s="28" t="str">
        <f>VLOOKUP(B1503,辅助信息!E:I,3,FALSE)</f>
        <v>（华西简阳西城嘉苑）四川省成都市简阳市简城街道高屋村</v>
      </c>
      <c r="J1503" s="28" t="str">
        <f>VLOOKUP(B1503,辅助信息!E:I,4,FALSE)</f>
        <v>张瀚镭</v>
      </c>
      <c r="K1503" s="28">
        <f>VLOOKUP(J1503,辅助信息!H:I,2,FALSE)</f>
        <v>15884666220</v>
      </c>
      <c r="L1503" s="96" t="str">
        <f>VLOOKUP(B1503,辅助信息!E:J,6,FALSE)</f>
        <v>优先威钢发货,我方卸车,新老国标钢厂不加价可直发，因陕钢多次出现磅差，项目拒绝使用</v>
      </c>
      <c r="M1503" s="79">
        <v>45787</v>
      </c>
      <c r="O1503" s="49">
        <f ca="1" t="shared" ref="O1503:O1521" si="76">IF(OR(M1503="",N1503&lt;&gt;""),"",MAX(M1503-TODAY(),0))</f>
        <v>0</v>
      </c>
      <c r="P1503" s="49">
        <f ca="1" t="shared" si="75"/>
        <v>163</v>
      </c>
      <c r="Q1503" s="50" t="str">
        <f>VLOOKUP(B1503,辅助信息!E:M,9,FALSE)</f>
        <v>ZTWM-CDGS-XS-2024-0030-华西集采-简州大道</v>
      </c>
      <c r="R1503" s="50" t="str">
        <f>_xlfn._xlws.FILTER(辅助信息!D:D,辅助信息!E:E=B1503)</f>
        <v>华西简阳西城嘉苑</v>
      </c>
    </row>
    <row r="1504" hidden="1" spans="1:18">
      <c r="A1504" s="70"/>
      <c r="B1504" s="28" t="s">
        <v>81</v>
      </c>
      <c r="C1504" s="58">
        <v>45787</v>
      </c>
      <c r="D1504" s="28" t="str">
        <f>VLOOKUP(B1504,辅助信息!E:K,7,FALSE)</f>
        <v>JWDDCD2025060900080</v>
      </c>
      <c r="E1504" s="28" t="str">
        <f>VLOOKUP(F1504,辅助信息!A:B,2,FALSE)</f>
        <v>盘螺</v>
      </c>
      <c r="F1504" s="28" t="s">
        <v>49</v>
      </c>
      <c r="G1504" s="24">
        <v>4</v>
      </c>
      <c r="H1504" s="24" t="str">
        <f>_xlfn.XLOOKUP(C1504&amp;F1504&amp;I1504&amp;J1504,'[1]2025年已发货'!$F:$F&amp;'[1]2025年已发货'!$C:$C&amp;'[1]2025年已发货'!$G:$G&amp;'[1]2025年已发货'!$H:$H,'[1]2025年已发货'!$E:$E,"未发货")</f>
        <v>未发货</v>
      </c>
      <c r="I1504" s="28" t="str">
        <f>VLOOKUP(B1504,辅助信息!E:I,3,FALSE)</f>
        <v>（华西简阳西城嘉苑）四川省成都市简阳市简城街道高屋村</v>
      </c>
      <c r="J1504" s="28" t="str">
        <f>VLOOKUP(B1504,辅助信息!E:I,4,FALSE)</f>
        <v>张瀚镭</v>
      </c>
      <c r="K1504" s="28">
        <f>VLOOKUP(J1504,辅助信息!H:I,2,FALSE)</f>
        <v>15884666220</v>
      </c>
      <c r="L1504" s="96" t="str">
        <f>VLOOKUP(B1504,辅助信息!E:J,6,FALSE)</f>
        <v>优先威钢发货,我方卸车,新老国标钢厂不加价可直发，因陕钢多次出现磅差，项目拒绝使用</v>
      </c>
      <c r="M1504" s="79">
        <v>45788</v>
      </c>
      <c r="O1504" s="49">
        <f ca="1" t="shared" si="76"/>
        <v>0</v>
      </c>
      <c r="P1504" s="49">
        <f ca="1" t="shared" si="75"/>
        <v>162</v>
      </c>
      <c r="Q1504" s="50" t="str">
        <f>VLOOKUP(B1504,辅助信息!E:M,9,FALSE)</f>
        <v>ZTWM-CDGS-XS-2024-0030-华西集采-简州大道</v>
      </c>
      <c r="R1504" s="50" t="str">
        <f>_xlfn._xlws.FILTER(辅助信息!D:D,辅助信息!E:E=B1504)</f>
        <v>华西简阳西城嘉苑</v>
      </c>
    </row>
    <row r="1505" hidden="1" spans="1:18">
      <c r="A1505" s="70"/>
      <c r="B1505" s="28" t="s">
        <v>81</v>
      </c>
      <c r="C1505" s="58">
        <v>45787</v>
      </c>
      <c r="D1505" s="28" t="str">
        <f>VLOOKUP(B1505,辅助信息!E:K,7,FALSE)</f>
        <v>JWDDCD2025060900080</v>
      </c>
      <c r="E1505" s="28" t="str">
        <f>VLOOKUP(F1505,辅助信息!A:B,2,FALSE)</f>
        <v>盘螺</v>
      </c>
      <c r="F1505" s="28" t="s">
        <v>40</v>
      </c>
      <c r="G1505" s="24">
        <v>62</v>
      </c>
      <c r="H1505" s="24" t="str">
        <f>_xlfn.XLOOKUP(C1505&amp;F1505&amp;I1505&amp;J1505,'[1]2025年已发货'!$F:$F&amp;'[1]2025年已发货'!$C:$C&amp;'[1]2025年已发货'!$G:$G&amp;'[1]2025年已发货'!$H:$H,'[1]2025年已发货'!$E:$E,"未发货")</f>
        <v>未发货</v>
      </c>
      <c r="I1505" s="28" t="str">
        <f>VLOOKUP(B1505,辅助信息!E:I,3,FALSE)</f>
        <v>（华西简阳西城嘉苑）四川省成都市简阳市简城街道高屋村</v>
      </c>
      <c r="J1505" s="28" t="str">
        <f>VLOOKUP(B1505,辅助信息!E:I,4,FALSE)</f>
        <v>张瀚镭</v>
      </c>
      <c r="K1505" s="28">
        <f>VLOOKUP(J1505,辅助信息!H:I,2,FALSE)</f>
        <v>15884666220</v>
      </c>
      <c r="L1505" s="96" t="str">
        <f>VLOOKUP(B1505,辅助信息!E:J,6,FALSE)</f>
        <v>优先威钢发货,我方卸车,新老国标钢厂不加价可直发，因陕钢多次出现磅差，项目拒绝使用</v>
      </c>
      <c r="M1505" s="79">
        <v>45788</v>
      </c>
      <c r="O1505" s="49">
        <f ca="1" t="shared" si="76"/>
        <v>0</v>
      </c>
      <c r="P1505" s="49">
        <f ca="1" t="shared" si="75"/>
        <v>162</v>
      </c>
      <c r="Q1505" s="50" t="str">
        <f>VLOOKUP(B1505,辅助信息!E:M,9,FALSE)</f>
        <v>ZTWM-CDGS-XS-2024-0030-华西集采-简州大道</v>
      </c>
      <c r="R1505" s="50" t="str">
        <f>_xlfn._xlws.FILTER(辅助信息!D:D,辅助信息!E:E=B1505)</f>
        <v>华西简阳西城嘉苑</v>
      </c>
    </row>
    <row r="1506" hidden="1" spans="1:18">
      <c r="A1506" s="70"/>
      <c r="B1506" s="28" t="s">
        <v>81</v>
      </c>
      <c r="C1506" s="58">
        <v>45787</v>
      </c>
      <c r="D1506" s="28" t="str">
        <f>VLOOKUP(B1506,辅助信息!E:K,7,FALSE)</f>
        <v>JWDDCD2025060900080</v>
      </c>
      <c r="E1506" s="28" t="str">
        <f>VLOOKUP(F1506,辅助信息!A:B,2,FALSE)</f>
        <v>盘螺</v>
      </c>
      <c r="F1506" s="28" t="s">
        <v>41</v>
      </c>
      <c r="G1506" s="24">
        <v>134.5</v>
      </c>
      <c r="H1506" s="24" t="str">
        <f>_xlfn.XLOOKUP(C1506&amp;F1506&amp;I1506&amp;J1506,'[1]2025年已发货'!$F:$F&amp;'[1]2025年已发货'!$C:$C&amp;'[1]2025年已发货'!$G:$G&amp;'[1]2025年已发货'!$H:$H,'[1]2025年已发货'!$E:$E,"未发货")</f>
        <v>未发货</v>
      </c>
      <c r="I1506" s="28" t="str">
        <f>VLOOKUP(B1506,辅助信息!E:I,3,FALSE)</f>
        <v>（华西简阳西城嘉苑）四川省成都市简阳市简城街道高屋村</v>
      </c>
      <c r="J1506" s="28" t="str">
        <f>VLOOKUP(B1506,辅助信息!E:I,4,FALSE)</f>
        <v>张瀚镭</v>
      </c>
      <c r="K1506" s="28">
        <f>VLOOKUP(J1506,辅助信息!H:I,2,FALSE)</f>
        <v>15884666220</v>
      </c>
      <c r="L1506" s="96" t="str">
        <f>VLOOKUP(B1506,辅助信息!E:J,6,FALSE)</f>
        <v>优先威钢发货,我方卸车,新老国标钢厂不加价可直发，因陕钢多次出现磅差，项目拒绝使用</v>
      </c>
      <c r="M1506" s="79">
        <v>45787</v>
      </c>
      <c r="O1506" s="49">
        <f ca="1" t="shared" si="76"/>
        <v>0</v>
      </c>
      <c r="P1506" s="49">
        <f ca="1" t="shared" si="75"/>
        <v>163</v>
      </c>
      <c r="Q1506" s="50" t="str">
        <f>VLOOKUP(B1506,辅助信息!E:M,9,FALSE)</f>
        <v>ZTWM-CDGS-XS-2024-0030-华西集采-简州大道</v>
      </c>
      <c r="R1506" s="50" t="str">
        <f>_xlfn._xlws.FILTER(辅助信息!D:D,辅助信息!E:E=B1506)</f>
        <v>华西简阳西城嘉苑</v>
      </c>
    </row>
    <row r="1507" hidden="1" spans="1:18">
      <c r="A1507" s="70"/>
      <c r="B1507" s="28" t="s">
        <v>81</v>
      </c>
      <c r="C1507" s="58">
        <v>45787</v>
      </c>
      <c r="D1507" s="28" t="str">
        <f>VLOOKUP(B1507,辅助信息!E:K,7,FALSE)</f>
        <v>JWDDCD2025060900080</v>
      </c>
      <c r="E1507" s="28" t="str">
        <f>VLOOKUP(F1507,辅助信息!A:B,2,FALSE)</f>
        <v>盘螺</v>
      </c>
      <c r="F1507" s="28" t="s">
        <v>26</v>
      </c>
      <c r="G1507" s="24">
        <v>57</v>
      </c>
      <c r="H1507" s="24">
        <f>_xlfn.XLOOKUP(C1507&amp;F1507&amp;I1507&amp;J1507,'[1]2025年已发货'!$F:$F&amp;'[1]2025年已发货'!$C:$C&amp;'[1]2025年已发货'!$G:$G&amp;'[1]2025年已发货'!$H:$H,'[1]2025年已发货'!$E:$E,"未发货")</f>
        <v>57</v>
      </c>
      <c r="I1507" s="28" t="str">
        <f>VLOOKUP(B1507,辅助信息!E:I,3,FALSE)</f>
        <v>（华西简阳西城嘉苑）四川省成都市简阳市简城街道高屋村</v>
      </c>
      <c r="J1507" s="28" t="str">
        <f>VLOOKUP(B1507,辅助信息!E:I,4,FALSE)</f>
        <v>张瀚镭</v>
      </c>
      <c r="K1507" s="28">
        <f>VLOOKUP(J1507,辅助信息!H:I,2,FALSE)</f>
        <v>15884666220</v>
      </c>
      <c r="L1507" s="96" t="str">
        <f>VLOOKUP(B1507,辅助信息!E:J,6,FALSE)</f>
        <v>优先威钢发货,我方卸车,新老国标钢厂不加价可直发，因陕钢多次出现磅差，项目拒绝使用</v>
      </c>
      <c r="M1507" s="79">
        <v>45787</v>
      </c>
      <c r="O1507" s="49">
        <f ca="1" t="shared" si="76"/>
        <v>0</v>
      </c>
      <c r="P1507" s="49">
        <f ca="1" t="shared" si="75"/>
        <v>163</v>
      </c>
      <c r="Q1507" s="50" t="str">
        <f>VLOOKUP(B1507,辅助信息!E:M,9,FALSE)</f>
        <v>ZTWM-CDGS-XS-2024-0030-华西集采-简州大道</v>
      </c>
      <c r="R1507" s="50" t="str">
        <f>_xlfn._xlws.FILTER(辅助信息!D:D,辅助信息!E:E=B1507)</f>
        <v>华西简阳西城嘉苑</v>
      </c>
    </row>
    <row r="1508" hidden="1" spans="1:18">
      <c r="A1508" s="70"/>
      <c r="B1508" s="28" t="s">
        <v>81</v>
      </c>
      <c r="C1508" s="58">
        <v>45787</v>
      </c>
      <c r="D1508" s="28" t="str">
        <f>VLOOKUP(B1508,辅助信息!E:K,7,FALSE)</f>
        <v>JWDDCD2025060900080</v>
      </c>
      <c r="E1508" s="28" t="str">
        <f>VLOOKUP(F1508,辅助信息!A:B,2,FALSE)</f>
        <v>螺纹钢</v>
      </c>
      <c r="F1508" s="28" t="s">
        <v>19</v>
      </c>
      <c r="G1508" s="24">
        <v>14</v>
      </c>
      <c r="H1508" s="24">
        <f>_xlfn.XLOOKUP(C1508&amp;F1508&amp;I1508&amp;J1508,'[1]2025年已发货'!$F:$F&amp;'[1]2025年已发货'!$C:$C&amp;'[1]2025年已发货'!$G:$G&amp;'[1]2025年已发货'!$H:$H,'[1]2025年已发货'!$E:$E,"未发货")</f>
        <v>14</v>
      </c>
      <c r="I1508" s="28" t="str">
        <f>VLOOKUP(B1508,辅助信息!E:I,3,FALSE)</f>
        <v>（华西简阳西城嘉苑）四川省成都市简阳市简城街道高屋村</v>
      </c>
      <c r="J1508" s="28" t="str">
        <f>VLOOKUP(B1508,辅助信息!E:I,4,FALSE)</f>
        <v>张瀚镭</v>
      </c>
      <c r="K1508" s="28">
        <f>VLOOKUP(J1508,辅助信息!H:I,2,FALSE)</f>
        <v>15884666220</v>
      </c>
      <c r="L1508" s="96" t="str">
        <f>VLOOKUP(B1508,辅助信息!E:J,6,FALSE)</f>
        <v>优先威钢发货,我方卸车,新老国标钢厂不加价可直发，因陕钢多次出现磅差，项目拒绝使用</v>
      </c>
      <c r="M1508" s="79">
        <v>45787</v>
      </c>
      <c r="O1508" s="49">
        <f ca="1" t="shared" si="76"/>
        <v>0</v>
      </c>
      <c r="P1508" s="49">
        <f ca="1" t="shared" si="75"/>
        <v>163</v>
      </c>
      <c r="Q1508" s="50" t="str">
        <f>VLOOKUP(B1508,辅助信息!E:M,9,FALSE)</f>
        <v>ZTWM-CDGS-XS-2024-0030-华西集采-简州大道</v>
      </c>
      <c r="R1508" s="50" t="str">
        <f>_xlfn._xlws.FILTER(辅助信息!D:D,辅助信息!E:E=B1508)</f>
        <v>华西简阳西城嘉苑</v>
      </c>
    </row>
    <row r="1509" hidden="1" spans="1:18">
      <c r="A1509" s="70"/>
      <c r="B1509" s="28" t="s">
        <v>81</v>
      </c>
      <c r="C1509" s="58">
        <v>45787</v>
      </c>
      <c r="D1509" s="28" t="str">
        <f>VLOOKUP(B1509,辅助信息!E:K,7,FALSE)</f>
        <v>JWDDCD2025060900080</v>
      </c>
      <c r="E1509" s="28" t="str">
        <f>VLOOKUP(F1509,辅助信息!A:B,2,FALSE)</f>
        <v>螺纹钢</v>
      </c>
      <c r="F1509" s="28" t="s">
        <v>32</v>
      </c>
      <c r="G1509" s="24">
        <v>58.5</v>
      </c>
      <c r="H1509" s="24">
        <f>_xlfn.XLOOKUP(C1509&amp;F1509&amp;I1509&amp;J1509,'[1]2025年已发货'!$F:$F&amp;'[1]2025年已发货'!$C:$C&amp;'[1]2025年已发货'!$G:$G&amp;'[1]2025年已发货'!$H:$H,'[1]2025年已发货'!$E:$E,"未发货")</f>
        <v>57</v>
      </c>
      <c r="I1509" s="28" t="str">
        <f>VLOOKUP(B1509,辅助信息!E:I,3,FALSE)</f>
        <v>（华西简阳西城嘉苑）四川省成都市简阳市简城街道高屋村</v>
      </c>
      <c r="J1509" s="28" t="str">
        <f>VLOOKUP(B1509,辅助信息!E:I,4,FALSE)</f>
        <v>张瀚镭</v>
      </c>
      <c r="K1509" s="28">
        <f>VLOOKUP(J1509,辅助信息!H:I,2,FALSE)</f>
        <v>15884666220</v>
      </c>
      <c r="L1509" s="96" t="str">
        <f>VLOOKUP(B1509,辅助信息!E:J,6,FALSE)</f>
        <v>优先威钢发货,我方卸车,新老国标钢厂不加价可直发，因陕钢多次出现磅差，项目拒绝使用</v>
      </c>
      <c r="M1509" s="79">
        <v>45787</v>
      </c>
      <c r="O1509" s="49">
        <f ca="1" t="shared" si="76"/>
        <v>0</v>
      </c>
      <c r="P1509" s="49">
        <f ca="1" t="shared" si="75"/>
        <v>163</v>
      </c>
      <c r="Q1509" s="50" t="str">
        <f>VLOOKUP(B1509,辅助信息!E:M,9,FALSE)</f>
        <v>ZTWM-CDGS-XS-2024-0030-华西集采-简州大道</v>
      </c>
      <c r="R1509" s="50" t="str">
        <f>_xlfn._xlws.FILTER(辅助信息!D:D,辅助信息!E:E=B1509)</f>
        <v>华西简阳西城嘉苑</v>
      </c>
    </row>
    <row r="1510" hidden="1" spans="1:18">
      <c r="A1510" s="70"/>
      <c r="B1510" s="28" t="s">
        <v>81</v>
      </c>
      <c r="C1510" s="58">
        <v>45787</v>
      </c>
      <c r="D1510" s="28" t="str">
        <f>VLOOKUP(B1510,辅助信息!E:K,7,FALSE)</f>
        <v>JWDDCD2025060900080</v>
      </c>
      <c r="E1510" s="28" t="str">
        <f>VLOOKUP(F1510,辅助信息!A:B,2,FALSE)</f>
        <v>螺纹钢</v>
      </c>
      <c r="F1510" s="28" t="s">
        <v>30</v>
      </c>
      <c r="G1510" s="24">
        <v>59</v>
      </c>
      <c r="H1510" s="24" t="str">
        <f>_xlfn.XLOOKUP(C1510&amp;F1510&amp;I1510&amp;J1510,'[1]2025年已发货'!$F:$F&amp;'[1]2025年已发货'!$C:$C&amp;'[1]2025年已发货'!$G:$G&amp;'[1]2025年已发货'!$H:$H,'[1]2025年已发货'!$E:$E,"未发货")</f>
        <v>未发货</v>
      </c>
      <c r="I1510" s="28" t="str">
        <f>VLOOKUP(B1510,辅助信息!E:I,3,FALSE)</f>
        <v>（华西简阳西城嘉苑）四川省成都市简阳市简城街道高屋村</v>
      </c>
      <c r="J1510" s="28" t="str">
        <f>VLOOKUP(B1510,辅助信息!E:I,4,FALSE)</f>
        <v>张瀚镭</v>
      </c>
      <c r="K1510" s="28">
        <f>VLOOKUP(J1510,辅助信息!H:I,2,FALSE)</f>
        <v>15884666220</v>
      </c>
      <c r="L1510" s="96" t="str">
        <f>VLOOKUP(B1510,辅助信息!E:J,6,FALSE)</f>
        <v>优先威钢发货,我方卸车,新老国标钢厂不加价可直发，因陕钢多次出现磅差，项目拒绝使用</v>
      </c>
      <c r="M1510" s="79">
        <v>45787</v>
      </c>
      <c r="O1510" s="49">
        <f ca="1" t="shared" si="76"/>
        <v>0</v>
      </c>
      <c r="P1510" s="49">
        <f ca="1" t="shared" si="75"/>
        <v>163</v>
      </c>
      <c r="Q1510" s="50" t="str">
        <f>VLOOKUP(B1510,辅助信息!E:M,9,FALSE)</f>
        <v>ZTWM-CDGS-XS-2024-0030-华西集采-简州大道</v>
      </c>
      <c r="R1510" s="50" t="str">
        <f>_xlfn._xlws.FILTER(辅助信息!D:D,辅助信息!E:E=B1510)</f>
        <v>华西简阳西城嘉苑</v>
      </c>
    </row>
    <row r="1511" hidden="1" spans="1:18">
      <c r="A1511" s="70"/>
      <c r="B1511" s="28" t="s">
        <v>81</v>
      </c>
      <c r="C1511" s="58">
        <v>45787</v>
      </c>
      <c r="D1511" s="28" t="str">
        <f>VLOOKUP(B1511,辅助信息!E:K,7,FALSE)</f>
        <v>JWDDCD2025060900080</v>
      </c>
      <c r="E1511" s="28" t="str">
        <f>VLOOKUP(F1511,辅助信息!A:B,2,FALSE)</f>
        <v>螺纹钢</v>
      </c>
      <c r="F1511" s="28" t="s">
        <v>33</v>
      </c>
      <c r="G1511" s="24">
        <v>25.5</v>
      </c>
      <c r="H1511" s="24" t="str">
        <f>_xlfn.XLOOKUP(C1511&amp;F1511&amp;I1511&amp;J1511,'[1]2025年已发货'!$F:$F&amp;'[1]2025年已发货'!$C:$C&amp;'[1]2025年已发货'!$G:$G&amp;'[1]2025年已发货'!$H:$H,'[1]2025年已发货'!$E:$E,"未发货")</f>
        <v>未发货</v>
      </c>
      <c r="I1511" s="28" t="str">
        <f>VLOOKUP(B1511,辅助信息!E:I,3,FALSE)</f>
        <v>（华西简阳西城嘉苑）四川省成都市简阳市简城街道高屋村</v>
      </c>
      <c r="J1511" s="28" t="str">
        <f>VLOOKUP(B1511,辅助信息!E:I,4,FALSE)</f>
        <v>张瀚镭</v>
      </c>
      <c r="K1511" s="28">
        <f>VLOOKUP(J1511,辅助信息!H:I,2,FALSE)</f>
        <v>15884666220</v>
      </c>
      <c r="L1511" s="96" t="str">
        <f>VLOOKUP(B1511,辅助信息!E:J,6,FALSE)</f>
        <v>优先威钢发货,我方卸车,新老国标钢厂不加价可直发，因陕钢多次出现磅差，项目拒绝使用</v>
      </c>
      <c r="M1511" s="79">
        <v>45787</v>
      </c>
      <c r="O1511" s="49">
        <f ca="1" t="shared" si="76"/>
        <v>0</v>
      </c>
      <c r="P1511" s="49">
        <f ca="1" t="shared" si="75"/>
        <v>163</v>
      </c>
      <c r="Q1511" s="50" t="str">
        <f>VLOOKUP(B1511,辅助信息!E:M,9,FALSE)</f>
        <v>ZTWM-CDGS-XS-2024-0030-华西集采-简州大道</v>
      </c>
      <c r="R1511" s="50" t="str">
        <f>_xlfn._xlws.FILTER(辅助信息!D:D,辅助信息!E:E=B1511)</f>
        <v>华西简阳西城嘉苑</v>
      </c>
    </row>
    <row r="1512" hidden="1" spans="1:18">
      <c r="A1512" s="70"/>
      <c r="B1512" s="28" t="s">
        <v>81</v>
      </c>
      <c r="C1512" s="58">
        <v>45787</v>
      </c>
      <c r="D1512" s="28" t="str">
        <f>VLOOKUP(B1512,辅助信息!E:K,7,FALSE)</f>
        <v>JWDDCD2025060900080</v>
      </c>
      <c r="E1512" s="28" t="str">
        <f>VLOOKUP(F1512,辅助信息!A:B,2,FALSE)</f>
        <v>螺纹钢</v>
      </c>
      <c r="F1512" s="28" t="s">
        <v>28</v>
      </c>
      <c r="G1512" s="24">
        <v>7</v>
      </c>
      <c r="H1512" s="24" t="str">
        <f>_xlfn.XLOOKUP(C1512&amp;F1512&amp;I1512&amp;J1512,'[1]2025年已发货'!$F:$F&amp;'[1]2025年已发货'!$C:$C&amp;'[1]2025年已发货'!$G:$G&amp;'[1]2025年已发货'!$H:$H,'[1]2025年已发货'!$E:$E,"未发货")</f>
        <v>未发货</v>
      </c>
      <c r="I1512" s="28" t="str">
        <f>VLOOKUP(B1512,辅助信息!E:I,3,FALSE)</f>
        <v>（华西简阳西城嘉苑）四川省成都市简阳市简城街道高屋村</v>
      </c>
      <c r="J1512" s="28" t="str">
        <f>VLOOKUP(B1512,辅助信息!E:I,4,FALSE)</f>
        <v>张瀚镭</v>
      </c>
      <c r="K1512" s="28">
        <f>VLOOKUP(J1512,辅助信息!H:I,2,FALSE)</f>
        <v>15884666220</v>
      </c>
      <c r="L1512" s="96" t="str">
        <f>VLOOKUP(B1512,辅助信息!E:J,6,FALSE)</f>
        <v>优先威钢发货,我方卸车,新老国标钢厂不加价可直发，因陕钢多次出现磅差，项目拒绝使用</v>
      </c>
      <c r="M1512" s="79">
        <v>45787</v>
      </c>
      <c r="O1512" s="49">
        <f ca="1" t="shared" si="76"/>
        <v>0</v>
      </c>
      <c r="P1512" s="49">
        <f ca="1" t="shared" si="75"/>
        <v>163</v>
      </c>
      <c r="Q1512" s="50" t="str">
        <f>VLOOKUP(B1512,辅助信息!E:M,9,FALSE)</f>
        <v>ZTWM-CDGS-XS-2024-0030-华西集采-简州大道</v>
      </c>
      <c r="R1512" s="50" t="str">
        <f>_xlfn._xlws.FILTER(辅助信息!D:D,辅助信息!E:E=B1512)</f>
        <v>华西简阳西城嘉苑</v>
      </c>
    </row>
    <row r="1513" hidden="1" spans="1:18">
      <c r="A1513" s="70"/>
      <c r="B1513" s="28" t="s">
        <v>81</v>
      </c>
      <c r="C1513" s="58">
        <v>45787</v>
      </c>
      <c r="D1513" s="28" t="str">
        <f>VLOOKUP(B1513,辅助信息!E:K,7,FALSE)</f>
        <v>JWDDCD2025060900080</v>
      </c>
      <c r="E1513" s="28" t="str">
        <f>VLOOKUP(F1513,辅助信息!A:B,2,FALSE)</f>
        <v>螺纹钢</v>
      </c>
      <c r="F1513" s="28" t="s">
        <v>18</v>
      </c>
      <c r="G1513" s="24">
        <v>14.5</v>
      </c>
      <c r="H1513" s="24" t="str">
        <f>_xlfn.XLOOKUP(C1513&amp;F1513&amp;I1513&amp;J1513,'[1]2025年已发货'!$F:$F&amp;'[1]2025年已发货'!$C:$C&amp;'[1]2025年已发货'!$G:$G&amp;'[1]2025年已发货'!$H:$H,'[1]2025年已发货'!$E:$E,"未发货")</f>
        <v>未发货</v>
      </c>
      <c r="I1513" s="28" t="str">
        <f>VLOOKUP(B1513,辅助信息!E:I,3,FALSE)</f>
        <v>（华西简阳西城嘉苑）四川省成都市简阳市简城街道高屋村</v>
      </c>
      <c r="J1513" s="28" t="str">
        <f>VLOOKUP(B1513,辅助信息!E:I,4,FALSE)</f>
        <v>张瀚镭</v>
      </c>
      <c r="K1513" s="28">
        <f>VLOOKUP(J1513,辅助信息!H:I,2,FALSE)</f>
        <v>15884666220</v>
      </c>
      <c r="L1513" s="96" t="str">
        <f>VLOOKUP(B1513,辅助信息!E:J,6,FALSE)</f>
        <v>优先威钢发货,我方卸车,新老国标钢厂不加价可直发，因陕钢多次出现磅差，项目拒绝使用</v>
      </c>
      <c r="M1513" s="79">
        <v>45787</v>
      </c>
      <c r="O1513" s="49">
        <f ca="1" t="shared" si="76"/>
        <v>0</v>
      </c>
      <c r="P1513" s="49">
        <f ca="1" t="shared" si="75"/>
        <v>163</v>
      </c>
      <c r="Q1513" s="50" t="str">
        <f>VLOOKUP(B1513,辅助信息!E:M,9,FALSE)</f>
        <v>ZTWM-CDGS-XS-2024-0030-华西集采-简州大道</v>
      </c>
      <c r="R1513" s="50" t="str">
        <f>_xlfn._xlws.FILTER(辅助信息!D:D,辅助信息!E:E=B1513)</f>
        <v>华西简阳西城嘉苑</v>
      </c>
    </row>
    <row r="1514" hidden="1" spans="1:18">
      <c r="A1514" s="70"/>
      <c r="B1514" s="28" t="s">
        <v>81</v>
      </c>
      <c r="C1514" s="58">
        <v>45787</v>
      </c>
      <c r="D1514" s="28" t="str">
        <f>VLOOKUP(B1514,辅助信息!E:K,7,FALSE)</f>
        <v>JWDDCD2025060900080</v>
      </c>
      <c r="E1514" s="28" t="str">
        <f>VLOOKUP(F1514,辅助信息!A:B,2,FALSE)</f>
        <v>螺纹钢</v>
      </c>
      <c r="F1514" s="28" t="s">
        <v>66</v>
      </c>
      <c r="G1514" s="24">
        <v>2.5</v>
      </c>
      <c r="H1514" s="24">
        <f>_xlfn.XLOOKUP(C1514&amp;F1514&amp;I1514&amp;J1514,'[1]2025年已发货'!$F:$F&amp;'[1]2025年已发货'!$C:$C&amp;'[1]2025年已发货'!$G:$G&amp;'[1]2025年已发货'!$H:$H,'[1]2025年已发货'!$E:$E,"未发货")</f>
        <v>3</v>
      </c>
      <c r="I1514" s="28" t="str">
        <f>VLOOKUP(B1514,辅助信息!E:I,3,FALSE)</f>
        <v>（华西简阳西城嘉苑）四川省成都市简阳市简城街道高屋村</v>
      </c>
      <c r="J1514" s="28" t="str">
        <f>VLOOKUP(B1514,辅助信息!E:I,4,FALSE)</f>
        <v>张瀚镭</v>
      </c>
      <c r="K1514" s="28">
        <f>VLOOKUP(J1514,辅助信息!H:I,2,FALSE)</f>
        <v>15884666220</v>
      </c>
      <c r="L1514" s="96" t="str">
        <f>VLOOKUP(B1514,辅助信息!E:J,6,FALSE)</f>
        <v>优先威钢发货,我方卸车,新老国标钢厂不加价可直发，因陕钢多次出现磅差，项目拒绝使用</v>
      </c>
      <c r="M1514" s="79">
        <v>45788</v>
      </c>
      <c r="O1514" s="49">
        <f ca="1" t="shared" si="76"/>
        <v>0</v>
      </c>
      <c r="P1514" s="49">
        <f ca="1" t="shared" si="75"/>
        <v>162</v>
      </c>
      <c r="Q1514" s="50" t="str">
        <f>VLOOKUP(B1514,辅助信息!E:M,9,FALSE)</f>
        <v>ZTWM-CDGS-XS-2024-0030-华西集采-简州大道</v>
      </c>
      <c r="R1514" s="50" t="str">
        <f>_xlfn._xlws.FILTER(辅助信息!D:D,辅助信息!E:E=B1514)</f>
        <v>华西简阳西城嘉苑</v>
      </c>
    </row>
    <row r="1515" hidden="1" spans="1:18">
      <c r="A1515" s="70"/>
      <c r="B1515" s="28" t="s">
        <v>81</v>
      </c>
      <c r="C1515" s="58">
        <v>45787</v>
      </c>
      <c r="D1515" s="28" t="str">
        <f>VLOOKUP(B1515,辅助信息!E:K,7,FALSE)</f>
        <v>JWDDCD2025060900080</v>
      </c>
      <c r="E1515" s="28" t="str">
        <f>VLOOKUP(F1515,辅助信息!A:B,2,FALSE)</f>
        <v>螺纹钢</v>
      </c>
      <c r="F1515" s="28" t="s">
        <v>82</v>
      </c>
      <c r="G1515" s="24">
        <v>2.5</v>
      </c>
      <c r="H1515" s="24">
        <f>_xlfn.XLOOKUP(C1515&amp;F1515&amp;I1515&amp;J1515,'[1]2025年已发货'!$F:$F&amp;'[1]2025年已发货'!$C:$C&amp;'[1]2025年已发货'!$G:$G&amp;'[1]2025年已发货'!$H:$H,'[1]2025年已发货'!$E:$E,"未发货")</f>
        <v>3</v>
      </c>
      <c r="I1515" s="28" t="str">
        <f>VLOOKUP(B1515,辅助信息!E:I,3,FALSE)</f>
        <v>（华西简阳西城嘉苑）四川省成都市简阳市简城街道高屋村</v>
      </c>
      <c r="J1515" s="28" t="str">
        <f>VLOOKUP(B1515,辅助信息!E:I,4,FALSE)</f>
        <v>张瀚镭</v>
      </c>
      <c r="K1515" s="28">
        <f>VLOOKUP(J1515,辅助信息!H:I,2,FALSE)</f>
        <v>15884666220</v>
      </c>
      <c r="L1515" s="96" t="str">
        <f>VLOOKUP(B1515,辅助信息!E:J,6,FALSE)</f>
        <v>优先威钢发货,我方卸车,新老国标钢厂不加价可直发，因陕钢多次出现磅差，项目拒绝使用</v>
      </c>
      <c r="M1515" s="79">
        <v>45788</v>
      </c>
      <c r="O1515" s="49">
        <f ca="1" t="shared" si="76"/>
        <v>0</v>
      </c>
      <c r="P1515" s="49">
        <f ca="1" t="shared" si="75"/>
        <v>162</v>
      </c>
      <c r="Q1515" s="50" t="str">
        <f>VLOOKUP(B1515,辅助信息!E:M,9,FALSE)</f>
        <v>ZTWM-CDGS-XS-2024-0030-华西集采-简州大道</v>
      </c>
      <c r="R1515" s="50" t="str">
        <f>_xlfn._xlws.FILTER(辅助信息!D:D,辅助信息!E:E=B1515)</f>
        <v>华西简阳西城嘉苑</v>
      </c>
    </row>
    <row r="1516" hidden="1" spans="1:18">
      <c r="A1516" s="70"/>
      <c r="B1516" s="28" t="s">
        <v>81</v>
      </c>
      <c r="C1516" s="58">
        <v>45787</v>
      </c>
      <c r="D1516" s="28" t="str">
        <f>VLOOKUP(B1516,辅助信息!E:K,7,FALSE)</f>
        <v>JWDDCD2025060900080</v>
      </c>
      <c r="E1516" s="28" t="str">
        <f>VLOOKUP(F1516,辅助信息!A:B,2,FALSE)</f>
        <v>螺纹钢</v>
      </c>
      <c r="F1516" s="28" t="s">
        <v>45</v>
      </c>
      <c r="G1516" s="24">
        <v>2.5</v>
      </c>
      <c r="H1516" s="24">
        <f>_xlfn.XLOOKUP(C1516&amp;F1516&amp;I1516&amp;J1516,'[1]2025年已发货'!$F:$F&amp;'[1]2025年已发货'!$C:$C&amp;'[1]2025年已发货'!$G:$G&amp;'[1]2025年已发货'!$H:$H,'[1]2025年已发货'!$E:$E,"未发货")</f>
        <v>3</v>
      </c>
      <c r="I1516" s="28" t="str">
        <f>VLOOKUP(B1516,辅助信息!E:I,3,FALSE)</f>
        <v>（华西简阳西城嘉苑）四川省成都市简阳市简城街道高屋村</v>
      </c>
      <c r="J1516" s="28" t="str">
        <f>VLOOKUP(B1516,辅助信息!E:I,4,FALSE)</f>
        <v>张瀚镭</v>
      </c>
      <c r="K1516" s="28">
        <f>VLOOKUP(J1516,辅助信息!H:I,2,FALSE)</f>
        <v>15884666220</v>
      </c>
      <c r="L1516" s="96" t="str">
        <f>VLOOKUP(B1516,辅助信息!E:J,6,FALSE)</f>
        <v>优先威钢发货,我方卸车,新老国标钢厂不加价可直发，因陕钢多次出现磅差，项目拒绝使用</v>
      </c>
      <c r="M1516" s="79">
        <v>45788</v>
      </c>
      <c r="O1516" s="49">
        <f ca="1" t="shared" si="76"/>
        <v>0</v>
      </c>
      <c r="P1516" s="49">
        <f ca="1" t="shared" si="75"/>
        <v>162</v>
      </c>
      <c r="Q1516" s="50" t="str">
        <f>VLOOKUP(B1516,辅助信息!E:M,9,FALSE)</f>
        <v>ZTWM-CDGS-XS-2024-0030-华西集采-简州大道</v>
      </c>
      <c r="R1516" s="50" t="str">
        <f>_xlfn._xlws.FILTER(辅助信息!D:D,辅助信息!E:E=B1516)</f>
        <v>华西简阳西城嘉苑</v>
      </c>
    </row>
    <row r="1517" hidden="1" spans="1:18">
      <c r="A1517" s="70"/>
      <c r="B1517" s="28" t="s">
        <v>81</v>
      </c>
      <c r="C1517" s="58">
        <v>45787</v>
      </c>
      <c r="D1517" s="28" t="str">
        <f>VLOOKUP(B1517,辅助信息!E:K,7,FALSE)</f>
        <v>JWDDCD2025060900080</v>
      </c>
      <c r="E1517" s="28" t="str">
        <f>VLOOKUP(F1517,辅助信息!A:B,2,FALSE)</f>
        <v>螺纹钢</v>
      </c>
      <c r="F1517" s="28" t="s">
        <v>21</v>
      </c>
      <c r="G1517" s="24">
        <v>2.5</v>
      </c>
      <c r="H1517" s="24" t="str">
        <f>_xlfn.XLOOKUP(C1517&amp;F1517&amp;I1517&amp;J1517,'[1]2025年已发货'!$F:$F&amp;'[1]2025年已发货'!$C:$C&amp;'[1]2025年已发货'!$G:$G&amp;'[1]2025年已发货'!$H:$H,'[1]2025年已发货'!$E:$E,"未发货")</f>
        <v>未发货</v>
      </c>
      <c r="I1517" s="28" t="str">
        <f>VLOOKUP(B1517,辅助信息!E:I,3,FALSE)</f>
        <v>（华西简阳西城嘉苑）四川省成都市简阳市简城街道高屋村</v>
      </c>
      <c r="J1517" s="28" t="str">
        <f>VLOOKUP(B1517,辅助信息!E:I,4,FALSE)</f>
        <v>张瀚镭</v>
      </c>
      <c r="K1517" s="28">
        <f>VLOOKUP(J1517,辅助信息!H:I,2,FALSE)</f>
        <v>15884666220</v>
      </c>
      <c r="L1517" s="96" t="str">
        <f>VLOOKUP(B1517,辅助信息!E:J,6,FALSE)</f>
        <v>优先威钢发货,我方卸车,新老国标钢厂不加价可直发，因陕钢多次出现磅差，项目拒绝使用</v>
      </c>
      <c r="M1517" s="79">
        <v>45788</v>
      </c>
      <c r="O1517" s="49">
        <f ca="1" t="shared" si="76"/>
        <v>0</v>
      </c>
      <c r="P1517" s="49">
        <f ca="1" t="shared" si="75"/>
        <v>162</v>
      </c>
      <c r="Q1517" s="50" t="str">
        <f>VLOOKUP(B1517,辅助信息!E:M,9,FALSE)</f>
        <v>ZTWM-CDGS-XS-2024-0030-华西集采-简州大道</v>
      </c>
      <c r="R1517" s="50" t="str">
        <f>_xlfn._xlws.FILTER(辅助信息!D:D,辅助信息!E:E=B1517)</f>
        <v>华西简阳西城嘉苑</v>
      </c>
    </row>
    <row r="1518" hidden="1" spans="1:18">
      <c r="A1518" s="70"/>
      <c r="B1518" s="28" t="s">
        <v>81</v>
      </c>
      <c r="C1518" s="58">
        <v>45787</v>
      </c>
      <c r="D1518" s="28" t="str">
        <f>VLOOKUP(B1518,辅助信息!E:K,7,FALSE)</f>
        <v>JWDDCD2025060900080</v>
      </c>
      <c r="E1518" s="28" t="str">
        <f>VLOOKUP(F1518,辅助信息!A:B,2,FALSE)</f>
        <v>螺纹钢</v>
      </c>
      <c r="F1518" s="28" t="s">
        <v>58</v>
      </c>
      <c r="G1518" s="24">
        <v>3.5</v>
      </c>
      <c r="H1518" s="24">
        <f>_xlfn.XLOOKUP(C1518&amp;F1518&amp;I1518&amp;J1518,'[1]2025年已发货'!$F:$F&amp;'[1]2025年已发货'!$C:$C&amp;'[1]2025年已发货'!$G:$G&amp;'[1]2025年已发货'!$H:$H,'[1]2025年已发货'!$E:$E,"未发货")</f>
        <v>3</v>
      </c>
      <c r="I1518" s="28" t="str">
        <f>VLOOKUP(B1518,辅助信息!E:I,3,FALSE)</f>
        <v>（华西简阳西城嘉苑）四川省成都市简阳市简城街道高屋村</v>
      </c>
      <c r="J1518" s="28" t="str">
        <f>VLOOKUP(B1518,辅助信息!E:I,4,FALSE)</f>
        <v>张瀚镭</v>
      </c>
      <c r="K1518" s="28">
        <f>VLOOKUP(J1518,辅助信息!H:I,2,FALSE)</f>
        <v>15884666220</v>
      </c>
      <c r="L1518" s="96" t="str">
        <f>VLOOKUP(B1518,辅助信息!E:J,6,FALSE)</f>
        <v>优先威钢发货,我方卸车,新老国标钢厂不加价可直发，因陕钢多次出现磅差，项目拒绝使用</v>
      </c>
      <c r="M1518" s="79">
        <v>45788</v>
      </c>
      <c r="O1518" s="49">
        <f ca="1" t="shared" si="76"/>
        <v>0</v>
      </c>
      <c r="P1518" s="49">
        <f ca="1" t="shared" si="75"/>
        <v>162</v>
      </c>
      <c r="Q1518" s="50" t="str">
        <f>VLOOKUP(B1518,辅助信息!E:M,9,FALSE)</f>
        <v>ZTWM-CDGS-XS-2024-0030-华西集采-简州大道</v>
      </c>
      <c r="R1518" s="50" t="str">
        <f>_xlfn._xlws.FILTER(辅助信息!D:D,辅助信息!E:E=B1518)</f>
        <v>华西简阳西城嘉苑</v>
      </c>
    </row>
    <row r="1519" hidden="1" spans="1:18">
      <c r="A1519" s="70"/>
      <c r="B1519" s="28" t="s">
        <v>81</v>
      </c>
      <c r="C1519" s="58">
        <v>45787</v>
      </c>
      <c r="D1519" s="28" t="str">
        <f>VLOOKUP(B1519,辅助信息!E:K,7,FALSE)</f>
        <v>JWDDCD2025060900080</v>
      </c>
      <c r="E1519" s="28" t="str">
        <f>VLOOKUP(F1519,辅助信息!A:B,2,FALSE)</f>
        <v>螺纹钢</v>
      </c>
      <c r="F1519" s="28" t="s">
        <v>46</v>
      </c>
      <c r="G1519" s="24">
        <v>8.5</v>
      </c>
      <c r="H1519" s="24" t="str">
        <f>_xlfn.XLOOKUP(C1519&amp;F1519&amp;I1519&amp;J1519,'[1]2025年已发货'!$F:$F&amp;'[1]2025年已发货'!$C:$C&amp;'[1]2025年已发货'!$G:$G&amp;'[1]2025年已发货'!$H:$H,'[1]2025年已发货'!$E:$E,"未发货")</f>
        <v>未发货</v>
      </c>
      <c r="I1519" s="28" t="str">
        <f>VLOOKUP(B1519,辅助信息!E:I,3,FALSE)</f>
        <v>（华西简阳西城嘉苑）四川省成都市简阳市简城街道高屋村</v>
      </c>
      <c r="J1519" s="28" t="str">
        <f>VLOOKUP(B1519,辅助信息!E:I,4,FALSE)</f>
        <v>张瀚镭</v>
      </c>
      <c r="K1519" s="28">
        <f>VLOOKUP(J1519,辅助信息!H:I,2,FALSE)</f>
        <v>15884666220</v>
      </c>
      <c r="L1519" s="96" t="str">
        <f>VLOOKUP(B1519,辅助信息!E:J,6,FALSE)</f>
        <v>优先威钢发货,我方卸车,新老国标钢厂不加价可直发，因陕钢多次出现磅差，项目拒绝使用</v>
      </c>
      <c r="M1519" s="79">
        <v>45788</v>
      </c>
      <c r="O1519" s="49">
        <f ca="1" t="shared" si="76"/>
        <v>0</v>
      </c>
      <c r="P1519" s="49">
        <f ca="1" t="shared" si="75"/>
        <v>162</v>
      </c>
      <c r="Q1519" s="50" t="str">
        <f>VLOOKUP(B1519,辅助信息!E:M,9,FALSE)</f>
        <v>ZTWM-CDGS-XS-2024-0030-华西集采-简州大道</v>
      </c>
      <c r="R1519" s="50" t="str">
        <f>_xlfn._xlws.FILTER(辅助信息!D:D,辅助信息!E:E=B1519)</f>
        <v>华西简阳西城嘉苑</v>
      </c>
    </row>
    <row r="1520" hidden="1" spans="1:18">
      <c r="A1520" s="70"/>
      <c r="B1520" s="28" t="s">
        <v>81</v>
      </c>
      <c r="C1520" s="58">
        <v>45787</v>
      </c>
      <c r="D1520" s="28" t="str">
        <f>VLOOKUP(B1520,辅助信息!E:K,7,FALSE)</f>
        <v>JWDDCD2025060900080</v>
      </c>
      <c r="E1520" s="28" t="str">
        <f>VLOOKUP(F1520,辅助信息!A:B,2,FALSE)</f>
        <v>螺纹钢</v>
      </c>
      <c r="F1520" s="28" t="s">
        <v>22</v>
      </c>
      <c r="G1520" s="24">
        <v>4.5</v>
      </c>
      <c r="H1520" s="24">
        <f>_xlfn.XLOOKUP(C1520&amp;F1520&amp;I1520&amp;J1520,'[1]2025年已发货'!$F:$F&amp;'[1]2025年已发货'!$C:$C&amp;'[1]2025年已发货'!$G:$G&amp;'[1]2025年已发货'!$H:$H,'[1]2025年已发货'!$E:$E,"未发货")</f>
        <v>3</v>
      </c>
      <c r="I1520" s="28" t="str">
        <f>VLOOKUP(B1520,辅助信息!E:I,3,FALSE)</f>
        <v>（华西简阳西城嘉苑）四川省成都市简阳市简城街道高屋村</v>
      </c>
      <c r="J1520" s="28" t="str">
        <f>VLOOKUP(B1520,辅助信息!E:I,4,FALSE)</f>
        <v>张瀚镭</v>
      </c>
      <c r="K1520" s="28">
        <f>VLOOKUP(J1520,辅助信息!H:I,2,FALSE)</f>
        <v>15884666220</v>
      </c>
      <c r="L1520" s="96" t="str">
        <f>VLOOKUP(B1520,辅助信息!E:J,6,FALSE)</f>
        <v>优先威钢发货,我方卸车,新老国标钢厂不加价可直发，因陕钢多次出现磅差，项目拒绝使用</v>
      </c>
      <c r="M1520" s="79">
        <v>45788</v>
      </c>
      <c r="O1520" s="49">
        <f ca="1" t="shared" si="76"/>
        <v>0</v>
      </c>
      <c r="P1520" s="49">
        <f ca="1" t="shared" ref="P1520:P1570" si="77">IF(M1520="","",IF(N1520&lt;&gt;"",MAX(N1520-M1520,0),IF(TODAY()&gt;M1520,TODAY()-M1520,0)))</f>
        <v>162</v>
      </c>
      <c r="Q1520" s="50" t="str">
        <f>VLOOKUP(B1520,辅助信息!E:M,9,FALSE)</f>
        <v>ZTWM-CDGS-XS-2024-0030-华西集采-简州大道</v>
      </c>
      <c r="R1520" s="50" t="str">
        <f>_xlfn._xlws.FILTER(辅助信息!D:D,辅助信息!E:E=B1520)</f>
        <v>华西简阳西城嘉苑</v>
      </c>
    </row>
    <row r="1521" hidden="1" spans="1:18">
      <c r="A1521" s="70" t="s">
        <v>100</v>
      </c>
      <c r="B1521" s="28" t="s">
        <v>31</v>
      </c>
      <c r="C1521" s="58">
        <v>45787</v>
      </c>
      <c r="D1521" s="28" t="str">
        <f>VLOOKUP(B1521,辅助信息!E:K,7,FALSE)</f>
        <v>JWDDCD2024121000136</v>
      </c>
      <c r="E1521" s="28" t="str">
        <f>VLOOKUP(F1521,辅助信息!A:B,2,FALSE)</f>
        <v>盘螺</v>
      </c>
      <c r="F1521" s="28" t="s">
        <v>49</v>
      </c>
      <c r="G1521" s="24">
        <v>35</v>
      </c>
      <c r="H1521" s="24" t="str">
        <f>_xlfn.XLOOKUP(C1521&amp;F1521&amp;I1521&amp;J1521,'[1]2025年已发货'!$F:$F&amp;'[1]2025年已发货'!$C:$C&amp;'[1]2025年已发货'!$G:$G&amp;'[1]2025年已发货'!$H:$H,'[1]2025年已发货'!$E:$E,"未发货")</f>
        <v>未发货</v>
      </c>
      <c r="I1521" s="28" t="str">
        <f>VLOOKUP(B1521,辅助信息!E:I,3,FALSE)</f>
        <v>（四川商建-射洪城乡一体化项目）遂宁市射洪市忠新幼儿园北侧约220米新溪小区</v>
      </c>
      <c r="J1521" s="28" t="str">
        <f>VLOOKUP(B1521,辅助信息!E:I,4,FALSE)</f>
        <v>柏子刚</v>
      </c>
      <c r="K1521" s="28">
        <f>VLOOKUP(J1521,辅助信息!H:I,2,FALSE)</f>
        <v>15692885305</v>
      </c>
      <c r="L1521" s="96" t="str">
        <f>VLOOKUP(B1521,辅助信息!E:J,6,FALSE)</f>
        <v>提前联系到场规格及数量</v>
      </c>
      <c r="M1521" s="79">
        <v>45788</v>
      </c>
      <c r="O1521" s="49">
        <f ca="1" t="shared" si="76"/>
        <v>0</v>
      </c>
      <c r="P1521" s="49">
        <f ca="1" t="shared" si="77"/>
        <v>162</v>
      </c>
      <c r="Q1521" s="50" t="str">
        <f>VLOOKUP(B1521,辅助信息!E:M,9,FALSE)</f>
        <v>ZTWM-CDGS-XS-2024-0179-四川商投-射洪城乡一体化建设项目</v>
      </c>
      <c r="R1521" s="50" t="str">
        <f>_xlfn._xlws.FILTER(辅助信息!D:D,辅助信息!E:E=B1521)</f>
        <v>四川商建
射洪城乡一体化项目</v>
      </c>
    </row>
    <row r="1522" hidden="1" spans="2:18">
      <c r="B1522" s="28" t="s">
        <v>150</v>
      </c>
      <c r="C1522" s="58">
        <v>45787</v>
      </c>
      <c r="D1522" s="28" t="str">
        <f>VLOOKUP(B1522,辅助信息!E:K,7,FALSE)</f>
        <v>JWDDCD2025050800101</v>
      </c>
      <c r="E1522" s="28" t="str">
        <f>VLOOKUP(F1522,辅助信息!A:B,2,FALSE)</f>
        <v>螺纹钢</v>
      </c>
      <c r="F1522" s="28" t="s">
        <v>28</v>
      </c>
      <c r="G1522" s="24">
        <v>27</v>
      </c>
      <c r="H1522" s="24" t="str">
        <f>_xlfn.XLOOKUP(C1522&amp;F1522&amp;I1522&amp;J1522,'[1]2025年已发货'!$F:$F&amp;'[1]2025年已发货'!$C:$C&amp;'[1]2025年已发货'!$G:$G&amp;'[1]2025年已发货'!$H:$H,'[1]2025年已发货'!$E:$E,"未发货")</f>
        <v>未发货</v>
      </c>
      <c r="I1522" s="28" t="str">
        <f>VLOOKUP(B1522,辅助信息!E:I,3,FALSE)</f>
        <v>(中铁科研院宜宾泥溪项目)中铁科研院集团有限公司宜宾市泥溪东互通式立交下穿成贵客专铁路工程项目钢筋加工厂</v>
      </c>
      <c r="J1522" s="28" t="str">
        <f>VLOOKUP(B1522,辅助信息!E:I,4,FALSE)</f>
        <v>蔡鹏</v>
      </c>
      <c r="K1522" s="28">
        <f>VLOOKUP(J1522,辅助信息!H:I,2,FALSE)</f>
        <v>19130850820</v>
      </c>
      <c r="L1522" s="96" t="str">
        <f>VLOOKUP(B1522,辅助信息!E:J,6,FALSE)</f>
        <v>装货前联系收货人核实到场规格，货物最下面用方木垫下方便卸货</v>
      </c>
      <c r="M1522" s="79">
        <v>45792</v>
      </c>
      <c r="O1522" s="49">
        <f ca="1" t="shared" ref="O1522:O1570" si="78">IF(OR(M1522="",N1522&lt;&gt;""),"",MAX(M1522-TODAY(),0))</f>
        <v>0</v>
      </c>
      <c r="P1522" s="49">
        <f ca="1" t="shared" si="77"/>
        <v>158</v>
      </c>
      <c r="Q1522" s="50" t="str">
        <f>VLOOKUP(B1522,辅助信息!E:M,9,FALSE)</f>
        <v>ZTWM-CDGS-XS-2025-0050-中铁科研院-宜宾泥溪项目</v>
      </c>
      <c r="R1522" s="50" t="str">
        <f>_xlfn._xlws.FILTER(辅助信息!D:D,辅助信息!E:E=B1522)</f>
        <v>中铁科研院宜宾泥溪项目</v>
      </c>
    </row>
    <row r="1523" hidden="1" spans="2:18">
      <c r="B1523" s="28" t="s">
        <v>150</v>
      </c>
      <c r="C1523" s="58">
        <v>45787</v>
      </c>
      <c r="D1523" s="28" t="str">
        <f>VLOOKUP(B1523,辅助信息!E:K,7,FALSE)</f>
        <v>JWDDCD2025050800101</v>
      </c>
      <c r="E1523" s="28" t="str">
        <f>VLOOKUP(F1523,辅助信息!A:B,2,FALSE)</f>
        <v>螺纹钢</v>
      </c>
      <c r="F1523" s="28" t="s">
        <v>65</v>
      </c>
      <c r="G1523" s="24">
        <v>36</v>
      </c>
      <c r="H1523" s="24" t="str">
        <f>_xlfn.XLOOKUP(C1523&amp;F1523&amp;I1523&amp;J1523,'[1]2025年已发货'!$F:$F&amp;'[1]2025年已发货'!$C:$C&amp;'[1]2025年已发货'!$G:$G&amp;'[1]2025年已发货'!$H:$H,'[1]2025年已发货'!$E:$E,"未发货")</f>
        <v>未发货</v>
      </c>
      <c r="I1523" s="28" t="str">
        <f>VLOOKUP(B1523,辅助信息!E:I,3,FALSE)</f>
        <v>(中铁科研院宜宾泥溪项目)中铁科研院集团有限公司宜宾市泥溪东互通式立交下穿成贵客专铁路工程项目钢筋加工厂</v>
      </c>
      <c r="J1523" s="28" t="str">
        <f>VLOOKUP(B1523,辅助信息!E:I,4,FALSE)</f>
        <v>蔡鹏</v>
      </c>
      <c r="K1523" s="28">
        <f>VLOOKUP(J1523,辅助信息!H:I,2,FALSE)</f>
        <v>19130850820</v>
      </c>
      <c r="L1523" s="96" t="str">
        <f>VLOOKUP(B1523,辅助信息!E:J,6,FALSE)</f>
        <v>装货前联系收货人核实到场规格，货物最下面用方木垫下方便卸货</v>
      </c>
      <c r="M1523" s="79">
        <v>45792</v>
      </c>
      <c r="O1523" s="49">
        <f ca="1" t="shared" si="78"/>
        <v>0</v>
      </c>
      <c r="P1523" s="49">
        <f ca="1" t="shared" si="77"/>
        <v>158</v>
      </c>
      <c r="Q1523" s="50" t="str">
        <f>VLOOKUP(B1523,辅助信息!E:M,9,FALSE)</f>
        <v>ZTWM-CDGS-XS-2025-0050-中铁科研院-宜宾泥溪项目</v>
      </c>
      <c r="R1523" s="50" t="str">
        <f>_xlfn._xlws.FILTER(辅助信息!D:D,辅助信息!E:E=B1523)</f>
        <v>中铁科研院宜宾泥溪项目</v>
      </c>
    </row>
    <row r="1524" hidden="1" spans="2:18">
      <c r="B1524" s="28" t="s">
        <v>150</v>
      </c>
      <c r="C1524" s="58">
        <v>45787</v>
      </c>
      <c r="D1524" s="28" t="str">
        <f>VLOOKUP(B1524,辅助信息!E:K,7,FALSE)</f>
        <v>JWDDCD2025050800101</v>
      </c>
      <c r="E1524" s="28" t="str">
        <f>VLOOKUP(F1524,辅助信息!A:B,2,FALSE)</f>
        <v>螺纹钢</v>
      </c>
      <c r="F1524" s="28" t="s">
        <v>32</v>
      </c>
      <c r="G1524" s="24">
        <v>6</v>
      </c>
      <c r="H1524" s="24" t="str">
        <f>_xlfn.XLOOKUP(C1524&amp;F1524&amp;I1524&amp;J1524,'[1]2025年已发货'!$F:$F&amp;'[1]2025年已发货'!$C:$C&amp;'[1]2025年已发货'!$G:$G&amp;'[1]2025年已发货'!$H:$H,'[1]2025年已发货'!$E:$E,"未发货")</f>
        <v>未发货</v>
      </c>
      <c r="I1524" s="28" t="str">
        <f>VLOOKUP(B1524,辅助信息!E:I,3,FALSE)</f>
        <v>(中铁科研院宜宾泥溪项目)中铁科研院集团有限公司宜宾市泥溪东互通式立交下穿成贵客专铁路工程项目钢筋加工厂</v>
      </c>
      <c r="J1524" s="28" t="str">
        <f>VLOOKUP(B1524,辅助信息!E:I,4,FALSE)</f>
        <v>蔡鹏</v>
      </c>
      <c r="K1524" s="28">
        <f>VLOOKUP(J1524,辅助信息!H:I,2,FALSE)</f>
        <v>19130850820</v>
      </c>
      <c r="L1524" s="96" t="str">
        <f>VLOOKUP(B1524,辅助信息!E:J,6,FALSE)</f>
        <v>装货前联系收货人核实到场规格，货物最下面用方木垫下方便卸货</v>
      </c>
      <c r="M1524" s="79">
        <v>45792</v>
      </c>
      <c r="O1524" s="49">
        <f ca="1" t="shared" si="78"/>
        <v>0</v>
      </c>
      <c r="P1524" s="49">
        <f ca="1" t="shared" si="77"/>
        <v>158</v>
      </c>
      <c r="Q1524" s="50" t="str">
        <f>VLOOKUP(B1524,辅助信息!E:M,9,FALSE)</f>
        <v>ZTWM-CDGS-XS-2025-0050-中铁科研院-宜宾泥溪项目</v>
      </c>
      <c r="R1524" s="50" t="str">
        <f>_xlfn._xlws.FILTER(辅助信息!D:D,辅助信息!E:E=B1524)</f>
        <v>中铁科研院宜宾泥溪项目</v>
      </c>
    </row>
    <row r="1525" hidden="1" spans="2:18">
      <c r="B1525" s="28" t="s">
        <v>147</v>
      </c>
      <c r="C1525" s="58">
        <v>45788</v>
      </c>
      <c r="D1525" s="28" t="str">
        <f>VLOOKUP(B1525,辅助信息!E:K,7,FALSE)</f>
        <v>JWDDCD2025052800131</v>
      </c>
      <c r="E1525" s="28" t="str">
        <f>VLOOKUP(F1525,辅助信息!A:B,2,FALSE)</f>
        <v>高线</v>
      </c>
      <c r="F1525" s="28" t="s">
        <v>57</v>
      </c>
      <c r="G1525" s="24">
        <v>7.5</v>
      </c>
      <c r="H1525" s="24" t="str">
        <f>_xlfn.XLOOKUP(C1525&amp;F1525&amp;I1525&amp;J1525,'[1]2025年已发货'!$F:$F&amp;'[1]2025年已发货'!$C:$C&amp;'[1]2025年已发货'!$G:$G&amp;'[1]2025年已发货'!$H:$H,'[1]2025年已发货'!$E:$E,"未发货")</f>
        <v>未发货</v>
      </c>
      <c r="I1525" s="28" t="str">
        <f>VLOOKUP(B1525,辅助信息!E:I,3,FALSE)</f>
        <v>（商投建工达州中医药科技园-4工区-11号楼）达州市通川区达州中医药职业学院犀牛大道北段</v>
      </c>
      <c r="J1525" s="28" t="str">
        <f>VLOOKUP(B1525,辅助信息!E:I,4,FALSE)</f>
        <v>张扬</v>
      </c>
      <c r="K1525" s="28">
        <f>VLOOKUP(J1525,辅助信息!H:I,2,FALSE)</f>
        <v>18381904567</v>
      </c>
      <c r="L1525" s="96" t="str">
        <f>VLOOKUP(B1525,辅助信息!E:J,6,FALSE)</f>
        <v>控制炉批号！多了现场不收！,优先安排达钢,提前联系到场规格及数量</v>
      </c>
      <c r="M1525" s="79">
        <v>45784</v>
      </c>
      <c r="O1525" s="49">
        <f ca="1" t="shared" si="78"/>
        <v>0</v>
      </c>
      <c r="P1525" s="49">
        <f ca="1" t="shared" si="77"/>
        <v>166</v>
      </c>
      <c r="Q1525" s="50" t="str">
        <f>VLOOKUP(B1525,辅助信息!E:M,9,FALSE)</f>
        <v>ZTWM-CDGS-XS-2024-0134-商投建工达州中医药科技成果示范园项目</v>
      </c>
      <c r="R1525" s="50" t="str">
        <f>_xlfn._xlws.FILTER(辅助信息!D:D,辅助信息!E:E=B1525)</f>
        <v>商投建工达州中医药科技园</v>
      </c>
    </row>
    <row r="1526" hidden="1" spans="2:18">
      <c r="B1526" s="28" t="s">
        <v>147</v>
      </c>
      <c r="C1526" s="58">
        <v>45788</v>
      </c>
      <c r="D1526" s="28" t="str">
        <f>VLOOKUP(B1526,辅助信息!E:K,7,FALSE)</f>
        <v>JWDDCD2025052800131</v>
      </c>
      <c r="E1526" s="28" t="str">
        <f>VLOOKUP(F1526,辅助信息!A:B,2,FALSE)</f>
        <v>螺纹钢</v>
      </c>
      <c r="F1526" s="28" t="s">
        <v>30</v>
      </c>
      <c r="G1526" s="24">
        <v>7</v>
      </c>
      <c r="H1526" s="24" t="str">
        <f>_xlfn.XLOOKUP(C1526&amp;F1526&amp;I1526&amp;J1526,'[1]2025年已发货'!$F:$F&amp;'[1]2025年已发货'!$C:$C&amp;'[1]2025年已发货'!$G:$G&amp;'[1]2025年已发货'!$H:$H,'[1]2025年已发货'!$E:$E,"未发货")</f>
        <v>未发货</v>
      </c>
      <c r="I1526" s="28" t="str">
        <f>VLOOKUP(B1526,辅助信息!E:I,3,FALSE)</f>
        <v>（商投建工达州中医药科技园-4工区-11号楼）达州市通川区达州中医药职业学院犀牛大道北段</v>
      </c>
      <c r="J1526" s="28" t="str">
        <f>VLOOKUP(B1526,辅助信息!E:I,4,FALSE)</f>
        <v>张扬</v>
      </c>
      <c r="K1526" s="28">
        <f>VLOOKUP(J1526,辅助信息!H:I,2,FALSE)</f>
        <v>18381904567</v>
      </c>
      <c r="L1526" s="96" t="str">
        <f>VLOOKUP(B1526,辅助信息!E:J,6,FALSE)</f>
        <v>控制炉批号！多了现场不收！,优先安排达钢,提前联系到场规格及数量</v>
      </c>
      <c r="M1526" s="79">
        <v>45784</v>
      </c>
      <c r="O1526" s="49">
        <f ca="1" t="shared" si="78"/>
        <v>0</v>
      </c>
      <c r="P1526" s="49">
        <f ca="1" t="shared" si="77"/>
        <v>166</v>
      </c>
      <c r="Q1526" s="50" t="str">
        <f>VLOOKUP(B1526,辅助信息!E:M,9,FALSE)</f>
        <v>ZTWM-CDGS-XS-2024-0134-商投建工达州中医药科技成果示范园项目</v>
      </c>
      <c r="R1526" s="50" t="str">
        <f>_xlfn._xlws.FILTER(辅助信息!D:D,辅助信息!E:E=B1526)</f>
        <v>商投建工达州中医药科技园</v>
      </c>
    </row>
    <row r="1527" hidden="1" spans="1:18">
      <c r="A1527" s="45" t="s">
        <v>100</v>
      </c>
      <c r="B1527" s="28" t="s">
        <v>106</v>
      </c>
      <c r="C1527" s="58">
        <v>45788</v>
      </c>
      <c r="D1527" s="28" t="str">
        <f>VLOOKUP(B1527,辅助信息!E:K,7,FALSE)</f>
        <v>JWDDCD2024101600133</v>
      </c>
      <c r="E1527" s="28" t="str">
        <f>VLOOKUP(F1527,辅助信息!A:B,2,FALSE)</f>
        <v>盘螺</v>
      </c>
      <c r="F1527" s="28" t="s">
        <v>40</v>
      </c>
      <c r="G1527" s="24">
        <v>57.5</v>
      </c>
      <c r="H1527" s="24">
        <f>_xlfn.XLOOKUP(C1527&amp;F1527&amp;I1527&amp;J1527,'[1]2025年已发货'!$F:$F&amp;'[1]2025年已发货'!$C:$C&amp;'[1]2025年已发货'!$G:$G&amp;'[1]2025年已发货'!$H:$H,'[1]2025年已发货'!$E:$E,"未发货")</f>
        <v>35</v>
      </c>
      <c r="I1527" s="28" t="str">
        <f>VLOOKUP(B1527,辅助信息!E:I,3,FALSE)</f>
        <v>（五冶钢构宜宾高县月江镇建设项目）  四川省宜宾市高县月江镇刚记超市斜对面(还阳组团沪碳二期项目)</v>
      </c>
      <c r="J1527" s="28" t="str">
        <f>VLOOKUP(B1527,辅助信息!E:I,4,FALSE)</f>
        <v>张朝亮</v>
      </c>
      <c r="K1527" s="28">
        <f>VLOOKUP(J1527,辅助信息!H:I,2,FALSE)</f>
        <v>15228205853</v>
      </c>
      <c r="L1527" s="96" t="str">
        <f>VLOOKUP(B1527,辅助信息!E:J,6,FALSE)</f>
        <v>提前联系到场规格</v>
      </c>
      <c r="M1527" s="79">
        <v>45785</v>
      </c>
      <c r="O1527" s="49">
        <f ca="1" t="shared" si="78"/>
        <v>0</v>
      </c>
      <c r="P1527" s="49">
        <f ca="1" t="shared" si="77"/>
        <v>165</v>
      </c>
      <c r="Q1527" s="50" t="str">
        <f>VLOOKUP(B1527,辅助信息!E:M,9,FALSE)</f>
        <v>ZTWM-CDGS-XS-2024-0169-中冶西部钢构-宜宾市南溪区幸福路东路,高县月江镇建设项目</v>
      </c>
      <c r="R1527" s="50" t="str">
        <f>_xlfn._xlws.FILTER(辅助信息!D:D,辅助信息!E:E=B1527)</f>
        <v>五冶钢构-宜宾市南溪区高县月江镇建设项目</v>
      </c>
    </row>
    <row r="1528" hidden="1" spans="2:18">
      <c r="B1528" s="28" t="s">
        <v>106</v>
      </c>
      <c r="C1528" s="58">
        <v>45788</v>
      </c>
      <c r="D1528" s="28" t="str">
        <f>VLOOKUP(B1528,辅助信息!E:K,7,FALSE)</f>
        <v>JWDDCD2024101600133</v>
      </c>
      <c r="E1528" s="28" t="str">
        <f>VLOOKUP(F1528,辅助信息!A:B,2,FALSE)</f>
        <v>螺纹钢</v>
      </c>
      <c r="F1528" s="28" t="s">
        <v>27</v>
      </c>
      <c r="G1528" s="24">
        <v>9</v>
      </c>
      <c r="H1528" s="24">
        <f>_xlfn.XLOOKUP(C1528&amp;F1528&amp;I1528&amp;J1528,'[1]2025年已发货'!$F:$F&amp;'[1]2025年已发货'!$C:$C&amp;'[1]2025年已发货'!$G:$G&amp;'[1]2025年已发货'!$H:$H,'[1]2025年已发货'!$E:$E,"未发货")</f>
        <v>9</v>
      </c>
      <c r="I1528" s="28" t="str">
        <f>VLOOKUP(B1528,辅助信息!E:I,3,FALSE)</f>
        <v>（五冶钢构宜宾高县月江镇建设项目）  四川省宜宾市高县月江镇刚记超市斜对面(还阳组团沪碳二期项目)</v>
      </c>
      <c r="J1528" s="28" t="str">
        <f>VLOOKUP(B1528,辅助信息!E:I,4,FALSE)</f>
        <v>张朝亮</v>
      </c>
      <c r="K1528" s="28">
        <f>VLOOKUP(J1528,辅助信息!H:I,2,FALSE)</f>
        <v>15228205853</v>
      </c>
      <c r="L1528" s="96" t="str">
        <f>VLOOKUP(B1528,辅助信息!E:J,6,FALSE)</f>
        <v>提前联系到场规格</v>
      </c>
      <c r="M1528" s="79">
        <v>45785</v>
      </c>
      <c r="O1528" s="49">
        <f ca="1" t="shared" si="78"/>
        <v>0</v>
      </c>
      <c r="P1528" s="49">
        <f ca="1" t="shared" si="77"/>
        <v>165</v>
      </c>
      <c r="Q1528" s="50" t="str">
        <f>VLOOKUP(B1528,辅助信息!E:M,9,FALSE)</f>
        <v>ZTWM-CDGS-XS-2024-0169-中冶西部钢构-宜宾市南溪区幸福路东路,高县月江镇建设项目</v>
      </c>
      <c r="R1528" s="50" t="str">
        <f>_xlfn._xlws.FILTER(辅助信息!D:D,辅助信息!E:E=B1528)</f>
        <v>五冶钢构-宜宾市南溪区高县月江镇建设项目</v>
      </c>
    </row>
    <row r="1529" hidden="1" spans="2:18">
      <c r="B1529" s="28" t="s">
        <v>106</v>
      </c>
      <c r="C1529" s="58">
        <v>45788</v>
      </c>
      <c r="D1529" s="28" t="str">
        <f>VLOOKUP(B1529,辅助信息!E:K,7,FALSE)</f>
        <v>JWDDCD2024101600133</v>
      </c>
      <c r="E1529" s="28" t="str">
        <f>VLOOKUP(F1529,辅助信息!A:B,2,FALSE)</f>
        <v>螺纹钢</v>
      </c>
      <c r="F1529" s="28" t="s">
        <v>19</v>
      </c>
      <c r="G1529" s="24">
        <v>9</v>
      </c>
      <c r="H1529" s="24">
        <f>_xlfn.XLOOKUP(C1529&amp;F1529&amp;I1529&amp;J1529,'[1]2025年已发货'!$F:$F&amp;'[1]2025年已发货'!$C:$C&amp;'[1]2025年已发货'!$G:$G&amp;'[1]2025年已发货'!$H:$H,'[1]2025年已发货'!$E:$E,"未发货")</f>
        <v>9</v>
      </c>
      <c r="I1529" s="28" t="str">
        <f>VLOOKUP(B1529,辅助信息!E:I,3,FALSE)</f>
        <v>（五冶钢构宜宾高县月江镇建设项目）  四川省宜宾市高县月江镇刚记超市斜对面(还阳组团沪碳二期项目)</v>
      </c>
      <c r="J1529" s="28" t="str">
        <f>VLOOKUP(B1529,辅助信息!E:I,4,FALSE)</f>
        <v>张朝亮</v>
      </c>
      <c r="K1529" s="28">
        <f>VLOOKUP(J1529,辅助信息!H:I,2,FALSE)</f>
        <v>15228205853</v>
      </c>
      <c r="L1529" s="96" t="str">
        <f>VLOOKUP(B1529,辅助信息!E:J,6,FALSE)</f>
        <v>提前联系到场规格</v>
      </c>
      <c r="M1529" s="79">
        <v>45785</v>
      </c>
      <c r="O1529" s="49">
        <f ca="1" t="shared" si="78"/>
        <v>0</v>
      </c>
      <c r="P1529" s="49">
        <f ca="1" t="shared" si="77"/>
        <v>165</v>
      </c>
      <c r="Q1529" s="50" t="str">
        <f>VLOOKUP(B1529,辅助信息!E:M,9,FALSE)</f>
        <v>ZTWM-CDGS-XS-2024-0169-中冶西部钢构-宜宾市南溪区幸福路东路,高县月江镇建设项目</v>
      </c>
      <c r="R1529" s="50" t="str">
        <f>_xlfn._xlws.FILTER(辅助信息!D:D,辅助信息!E:E=B1529)</f>
        <v>五冶钢构-宜宾市南溪区高县月江镇建设项目</v>
      </c>
    </row>
    <row r="1530" hidden="1" spans="2:18">
      <c r="B1530" s="28" t="s">
        <v>106</v>
      </c>
      <c r="C1530" s="58">
        <v>45788</v>
      </c>
      <c r="D1530" s="28" t="str">
        <f>VLOOKUP(B1530,辅助信息!E:K,7,FALSE)</f>
        <v>JWDDCD2024101600133</v>
      </c>
      <c r="E1530" s="28" t="str">
        <f>VLOOKUP(F1530,辅助信息!A:B,2,FALSE)</f>
        <v>螺纹钢</v>
      </c>
      <c r="F1530" s="28" t="s">
        <v>33</v>
      </c>
      <c r="G1530" s="24">
        <v>9</v>
      </c>
      <c r="H1530" s="24" t="str">
        <f>_xlfn.XLOOKUP(C1530&amp;F1530&amp;I1530&amp;J1530,'[1]2025年已发货'!$F:$F&amp;'[1]2025年已发货'!$C:$C&amp;'[1]2025年已发货'!$G:$G&amp;'[1]2025年已发货'!$H:$H,'[1]2025年已发货'!$E:$E,"未发货")</f>
        <v>未发货</v>
      </c>
      <c r="I1530" s="28" t="str">
        <f>VLOOKUP(B1530,辅助信息!E:I,3,FALSE)</f>
        <v>（五冶钢构宜宾高县月江镇建设项目）  四川省宜宾市高县月江镇刚记超市斜对面(还阳组团沪碳二期项目)</v>
      </c>
      <c r="J1530" s="28" t="str">
        <f>VLOOKUP(B1530,辅助信息!E:I,4,FALSE)</f>
        <v>张朝亮</v>
      </c>
      <c r="K1530" s="28">
        <f>VLOOKUP(J1530,辅助信息!H:I,2,FALSE)</f>
        <v>15228205853</v>
      </c>
      <c r="L1530" s="96" t="str">
        <f>VLOOKUP(B1530,辅助信息!E:J,6,FALSE)</f>
        <v>提前联系到场规格</v>
      </c>
      <c r="M1530" s="79">
        <v>45785</v>
      </c>
      <c r="O1530" s="49">
        <f ca="1" t="shared" si="78"/>
        <v>0</v>
      </c>
      <c r="P1530" s="49">
        <f ca="1" t="shared" si="77"/>
        <v>165</v>
      </c>
      <c r="Q1530" s="50" t="str">
        <f>VLOOKUP(B1530,辅助信息!E:M,9,FALSE)</f>
        <v>ZTWM-CDGS-XS-2024-0169-中冶西部钢构-宜宾市南溪区幸福路东路,高县月江镇建设项目</v>
      </c>
      <c r="R1530" s="50" t="str">
        <f>_xlfn._xlws.FILTER(辅助信息!D:D,辅助信息!E:E=B1530)</f>
        <v>五冶钢构-宜宾市南溪区高县月江镇建设项目</v>
      </c>
    </row>
    <row r="1531" hidden="1" spans="2:18">
      <c r="B1531" s="28" t="s">
        <v>106</v>
      </c>
      <c r="C1531" s="58">
        <v>45788</v>
      </c>
      <c r="D1531" s="28" t="str">
        <f>VLOOKUP(B1531,辅助信息!E:K,7,FALSE)</f>
        <v>JWDDCD2024101600133</v>
      </c>
      <c r="E1531" s="28" t="str">
        <f>VLOOKUP(F1531,辅助信息!A:B,2,FALSE)</f>
        <v>螺纹钢</v>
      </c>
      <c r="F1531" s="28" t="s">
        <v>28</v>
      </c>
      <c r="G1531" s="24">
        <v>21</v>
      </c>
      <c r="H1531" s="24">
        <f>_xlfn.XLOOKUP(C1531&amp;F1531&amp;I1531&amp;J1531,'[1]2025年已发货'!$F:$F&amp;'[1]2025年已发货'!$C:$C&amp;'[1]2025年已发货'!$G:$G&amp;'[1]2025年已发货'!$H:$H,'[1]2025年已发货'!$E:$E,"未发货")</f>
        <v>18</v>
      </c>
      <c r="I1531" s="28" t="str">
        <f>VLOOKUP(B1531,辅助信息!E:I,3,FALSE)</f>
        <v>（五冶钢构宜宾高县月江镇建设项目）  四川省宜宾市高县月江镇刚记超市斜对面(还阳组团沪碳二期项目)</v>
      </c>
      <c r="J1531" s="28" t="str">
        <f>VLOOKUP(B1531,辅助信息!E:I,4,FALSE)</f>
        <v>张朝亮</v>
      </c>
      <c r="K1531" s="28">
        <f>VLOOKUP(J1531,辅助信息!H:I,2,FALSE)</f>
        <v>15228205853</v>
      </c>
      <c r="L1531" s="96" t="str">
        <f>VLOOKUP(B1531,辅助信息!E:J,6,FALSE)</f>
        <v>提前联系到场规格</v>
      </c>
      <c r="M1531" s="79">
        <v>45785</v>
      </c>
      <c r="O1531" s="49">
        <f ca="1" t="shared" si="78"/>
        <v>0</v>
      </c>
      <c r="P1531" s="49">
        <f ca="1" t="shared" si="77"/>
        <v>165</v>
      </c>
      <c r="Q1531" s="50" t="str">
        <f>VLOOKUP(B1531,辅助信息!E:M,9,FALSE)</f>
        <v>ZTWM-CDGS-XS-2024-0169-中冶西部钢构-宜宾市南溪区幸福路东路,高县月江镇建设项目</v>
      </c>
      <c r="R1531" s="50" t="str">
        <f>_xlfn._xlws.FILTER(辅助信息!D:D,辅助信息!E:E=B1531)</f>
        <v>五冶钢构-宜宾市南溪区高县月江镇建设项目</v>
      </c>
    </row>
    <row r="1532" hidden="1" spans="1:18">
      <c r="A1532" s="45" t="s">
        <v>100</v>
      </c>
      <c r="B1532" s="28" t="s">
        <v>81</v>
      </c>
      <c r="C1532" s="58">
        <v>45788</v>
      </c>
      <c r="D1532" s="28" t="str">
        <f>VLOOKUP(B1532,辅助信息!E:K,7,FALSE)</f>
        <v>JWDDCD2025060900080</v>
      </c>
      <c r="E1532" s="28" t="str">
        <f>VLOOKUP(F1532,辅助信息!A:B,2,FALSE)</f>
        <v>高线</v>
      </c>
      <c r="F1532" s="28" t="s">
        <v>53</v>
      </c>
      <c r="G1532" s="24">
        <v>7</v>
      </c>
      <c r="H1532" s="24" t="str">
        <f>_xlfn.XLOOKUP(C1532&amp;F1532&amp;I1532&amp;J1532,'[1]2025年已发货'!$F:$F&amp;'[1]2025年已发货'!$C:$C&amp;'[1]2025年已发货'!$G:$G&amp;'[1]2025年已发货'!$H:$H,'[1]2025年已发货'!$E:$E,"未发货")</f>
        <v>未发货</v>
      </c>
      <c r="I1532" s="28" t="str">
        <f>VLOOKUP(B1532,辅助信息!E:I,3,FALSE)</f>
        <v>（华西简阳西城嘉苑）四川省成都市简阳市简城街道高屋村</v>
      </c>
      <c r="J1532" s="28" t="str">
        <f>VLOOKUP(B1532,辅助信息!E:I,4,FALSE)</f>
        <v>张瀚镭</v>
      </c>
      <c r="K1532" s="28">
        <f>VLOOKUP(J1532,辅助信息!H:I,2,FALSE)</f>
        <v>15884666220</v>
      </c>
      <c r="L1532" s="96" t="str">
        <f>VLOOKUP(B1532,辅助信息!E:J,6,FALSE)</f>
        <v>优先威钢发货,我方卸车,新老国标钢厂不加价可直发，因陕钢多次出现磅差，项目拒绝使用</v>
      </c>
      <c r="M1532" s="79">
        <v>45787</v>
      </c>
      <c r="O1532" s="49">
        <f ca="1" t="shared" si="78"/>
        <v>0</v>
      </c>
      <c r="P1532" s="49">
        <f ca="1" t="shared" si="77"/>
        <v>163</v>
      </c>
      <c r="Q1532" s="50" t="str">
        <f>VLOOKUP(B1532,辅助信息!E:M,9,FALSE)</f>
        <v>ZTWM-CDGS-XS-2024-0030-华西集采-简州大道</v>
      </c>
      <c r="R1532" s="50" t="str">
        <f>_xlfn._xlws.FILTER(辅助信息!D:D,辅助信息!E:E=B1532)</f>
        <v>华西简阳西城嘉苑</v>
      </c>
    </row>
    <row r="1533" hidden="1" spans="2:18">
      <c r="B1533" s="28" t="s">
        <v>81</v>
      </c>
      <c r="C1533" s="58">
        <v>45788</v>
      </c>
      <c r="D1533" s="28" t="str">
        <f>VLOOKUP(B1533,辅助信息!E:K,7,FALSE)</f>
        <v>JWDDCD2025060900080</v>
      </c>
      <c r="E1533" s="28" t="str">
        <f>VLOOKUP(F1533,辅助信息!A:B,2,FALSE)</f>
        <v>盘螺</v>
      </c>
      <c r="F1533" s="28" t="s">
        <v>49</v>
      </c>
      <c r="G1533" s="24">
        <v>4</v>
      </c>
      <c r="H1533" s="24" t="str">
        <f>_xlfn.XLOOKUP(C1533&amp;F1533&amp;I1533&amp;J1533,'[1]2025年已发货'!$F:$F&amp;'[1]2025年已发货'!$C:$C&amp;'[1]2025年已发货'!$G:$G&amp;'[1]2025年已发货'!$H:$H,'[1]2025年已发货'!$E:$E,"未发货")</f>
        <v>未发货</v>
      </c>
      <c r="I1533" s="28" t="str">
        <f>VLOOKUP(B1533,辅助信息!E:I,3,FALSE)</f>
        <v>（华西简阳西城嘉苑）四川省成都市简阳市简城街道高屋村</v>
      </c>
      <c r="J1533" s="28" t="str">
        <f>VLOOKUP(B1533,辅助信息!E:I,4,FALSE)</f>
        <v>张瀚镭</v>
      </c>
      <c r="K1533" s="28">
        <f>VLOOKUP(J1533,辅助信息!H:I,2,FALSE)</f>
        <v>15884666220</v>
      </c>
      <c r="L1533" s="96" t="str">
        <f>VLOOKUP(B1533,辅助信息!E:J,6,FALSE)</f>
        <v>优先威钢发货,我方卸车,新老国标钢厂不加价可直发，因陕钢多次出现磅差，项目拒绝使用</v>
      </c>
      <c r="M1533" s="79">
        <v>45788</v>
      </c>
      <c r="O1533" s="49">
        <f ca="1" t="shared" si="78"/>
        <v>0</v>
      </c>
      <c r="P1533" s="49">
        <f ca="1" t="shared" si="77"/>
        <v>162</v>
      </c>
      <c r="Q1533" s="50" t="str">
        <f>VLOOKUP(B1533,辅助信息!E:M,9,FALSE)</f>
        <v>ZTWM-CDGS-XS-2024-0030-华西集采-简州大道</v>
      </c>
      <c r="R1533" s="50" t="str">
        <f>_xlfn._xlws.FILTER(辅助信息!D:D,辅助信息!E:E=B1533)</f>
        <v>华西简阳西城嘉苑</v>
      </c>
    </row>
    <row r="1534" hidden="1" spans="2:18">
      <c r="B1534" s="28" t="s">
        <v>81</v>
      </c>
      <c r="C1534" s="58">
        <v>45788</v>
      </c>
      <c r="D1534" s="28" t="str">
        <f>VLOOKUP(B1534,辅助信息!E:K,7,FALSE)</f>
        <v>JWDDCD2025060900080</v>
      </c>
      <c r="E1534" s="28" t="str">
        <f>VLOOKUP(F1534,辅助信息!A:B,2,FALSE)</f>
        <v>盘螺</v>
      </c>
      <c r="F1534" s="28" t="s">
        <v>40</v>
      </c>
      <c r="G1534" s="24">
        <v>62</v>
      </c>
      <c r="H1534" s="24" t="str">
        <f>_xlfn.XLOOKUP(C1534&amp;F1534&amp;I1534&amp;J1534,'[1]2025年已发货'!$F:$F&amp;'[1]2025年已发货'!$C:$C&amp;'[1]2025年已发货'!$G:$G&amp;'[1]2025年已发货'!$H:$H,'[1]2025年已发货'!$E:$E,"未发货")</f>
        <v>未发货</v>
      </c>
      <c r="I1534" s="28" t="str">
        <f>VLOOKUP(B1534,辅助信息!E:I,3,FALSE)</f>
        <v>（华西简阳西城嘉苑）四川省成都市简阳市简城街道高屋村</v>
      </c>
      <c r="J1534" s="28" t="str">
        <f>VLOOKUP(B1534,辅助信息!E:I,4,FALSE)</f>
        <v>张瀚镭</v>
      </c>
      <c r="K1534" s="28">
        <f>VLOOKUP(J1534,辅助信息!H:I,2,FALSE)</f>
        <v>15884666220</v>
      </c>
      <c r="L1534" s="96" t="str">
        <f>VLOOKUP(B1534,辅助信息!E:J,6,FALSE)</f>
        <v>优先威钢发货,我方卸车,新老国标钢厂不加价可直发，因陕钢多次出现磅差，项目拒绝使用</v>
      </c>
      <c r="M1534" s="79">
        <v>45788</v>
      </c>
      <c r="O1534" s="49">
        <f ca="1" t="shared" si="78"/>
        <v>0</v>
      </c>
      <c r="P1534" s="49">
        <f ca="1" t="shared" si="77"/>
        <v>162</v>
      </c>
      <c r="Q1534" s="50" t="str">
        <f>VLOOKUP(B1534,辅助信息!E:M,9,FALSE)</f>
        <v>ZTWM-CDGS-XS-2024-0030-华西集采-简州大道</v>
      </c>
      <c r="R1534" s="50" t="str">
        <f>_xlfn._xlws.FILTER(辅助信息!D:D,辅助信息!E:E=B1534)</f>
        <v>华西简阳西城嘉苑</v>
      </c>
    </row>
    <row r="1535" hidden="1" spans="2:18">
      <c r="B1535" s="28" t="s">
        <v>81</v>
      </c>
      <c r="C1535" s="58">
        <v>45788</v>
      </c>
      <c r="D1535" s="28" t="str">
        <f>VLOOKUP(B1535,辅助信息!E:K,7,FALSE)</f>
        <v>JWDDCD2025060900080</v>
      </c>
      <c r="E1535" s="28" t="str">
        <f>VLOOKUP(F1535,辅助信息!A:B,2,FALSE)</f>
        <v>盘螺</v>
      </c>
      <c r="F1535" s="28" t="s">
        <v>41</v>
      </c>
      <c r="G1535" s="24">
        <v>134.5</v>
      </c>
      <c r="H1535" s="24" t="str">
        <f>_xlfn.XLOOKUP(C1535&amp;F1535&amp;I1535&amp;J1535,'[1]2025年已发货'!$F:$F&amp;'[1]2025年已发货'!$C:$C&amp;'[1]2025年已发货'!$G:$G&amp;'[1]2025年已发货'!$H:$H,'[1]2025年已发货'!$E:$E,"未发货")</f>
        <v>未发货</v>
      </c>
      <c r="I1535" s="28" t="str">
        <f>VLOOKUP(B1535,辅助信息!E:I,3,FALSE)</f>
        <v>（华西简阳西城嘉苑）四川省成都市简阳市简城街道高屋村</v>
      </c>
      <c r="J1535" s="28" t="str">
        <f>VLOOKUP(B1535,辅助信息!E:I,4,FALSE)</f>
        <v>张瀚镭</v>
      </c>
      <c r="K1535" s="28">
        <f>VLOOKUP(J1535,辅助信息!H:I,2,FALSE)</f>
        <v>15884666220</v>
      </c>
      <c r="L1535" s="96" t="str">
        <f>VLOOKUP(B1535,辅助信息!E:J,6,FALSE)</f>
        <v>优先威钢发货,我方卸车,新老国标钢厂不加价可直发，因陕钢多次出现磅差，项目拒绝使用</v>
      </c>
      <c r="M1535" s="79">
        <v>45787</v>
      </c>
      <c r="O1535" s="49">
        <f ca="1" t="shared" si="78"/>
        <v>0</v>
      </c>
      <c r="P1535" s="49">
        <f ca="1" t="shared" si="77"/>
        <v>163</v>
      </c>
      <c r="Q1535" s="50" t="str">
        <f>VLOOKUP(B1535,辅助信息!E:M,9,FALSE)</f>
        <v>ZTWM-CDGS-XS-2024-0030-华西集采-简州大道</v>
      </c>
      <c r="R1535" s="50" t="str">
        <f>_xlfn._xlws.FILTER(辅助信息!D:D,辅助信息!E:E=B1535)</f>
        <v>华西简阳西城嘉苑</v>
      </c>
    </row>
    <row r="1536" hidden="1" spans="2:18">
      <c r="B1536" s="28" t="s">
        <v>81</v>
      </c>
      <c r="C1536" s="58">
        <v>45788</v>
      </c>
      <c r="D1536" s="28" t="str">
        <f>VLOOKUP(B1536,辅助信息!E:K,7,FALSE)</f>
        <v>JWDDCD2025060900080</v>
      </c>
      <c r="E1536" s="28" t="str">
        <f>VLOOKUP(F1536,辅助信息!A:B,2,FALSE)</f>
        <v>螺纹钢</v>
      </c>
      <c r="F1536" s="28" t="s">
        <v>30</v>
      </c>
      <c r="G1536" s="24">
        <v>59</v>
      </c>
      <c r="H1536" s="24" t="str">
        <f>_xlfn.XLOOKUP(C1536&amp;F1536&amp;I1536&amp;J1536,'[1]2025年已发货'!$F:$F&amp;'[1]2025年已发货'!$C:$C&amp;'[1]2025年已发货'!$G:$G&amp;'[1]2025年已发货'!$H:$H,'[1]2025年已发货'!$E:$E,"未发货")</f>
        <v>未发货</v>
      </c>
      <c r="I1536" s="28" t="str">
        <f>VLOOKUP(B1536,辅助信息!E:I,3,FALSE)</f>
        <v>（华西简阳西城嘉苑）四川省成都市简阳市简城街道高屋村</v>
      </c>
      <c r="J1536" s="28" t="str">
        <f>VLOOKUP(B1536,辅助信息!E:I,4,FALSE)</f>
        <v>张瀚镭</v>
      </c>
      <c r="K1536" s="28">
        <f>VLOOKUP(J1536,辅助信息!H:I,2,FALSE)</f>
        <v>15884666220</v>
      </c>
      <c r="L1536" s="96" t="str">
        <f>VLOOKUP(B1536,辅助信息!E:J,6,FALSE)</f>
        <v>优先威钢发货,我方卸车,新老国标钢厂不加价可直发，因陕钢多次出现磅差，项目拒绝使用</v>
      </c>
      <c r="M1536" s="79">
        <v>45787</v>
      </c>
      <c r="O1536" s="49">
        <f ca="1" t="shared" si="78"/>
        <v>0</v>
      </c>
      <c r="P1536" s="49">
        <f ca="1" t="shared" si="77"/>
        <v>163</v>
      </c>
      <c r="Q1536" s="50" t="str">
        <f>VLOOKUP(B1536,辅助信息!E:M,9,FALSE)</f>
        <v>ZTWM-CDGS-XS-2024-0030-华西集采-简州大道</v>
      </c>
      <c r="R1536" s="50" t="str">
        <f>_xlfn._xlws.FILTER(辅助信息!D:D,辅助信息!E:E=B1536)</f>
        <v>华西简阳西城嘉苑</v>
      </c>
    </row>
    <row r="1537" hidden="1" spans="2:18">
      <c r="B1537" s="28" t="s">
        <v>81</v>
      </c>
      <c r="C1537" s="58">
        <v>45788</v>
      </c>
      <c r="D1537" s="28" t="str">
        <f>VLOOKUP(B1537,辅助信息!E:K,7,FALSE)</f>
        <v>JWDDCD2025060900080</v>
      </c>
      <c r="E1537" s="28" t="str">
        <f>VLOOKUP(F1537,辅助信息!A:B,2,FALSE)</f>
        <v>螺纹钢</v>
      </c>
      <c r="F1537" s="28" t="s">
        <v>33</v>
      </c>
      <c r="G1537" s="24">
        <v>25.5</v>
      </c>
      <c r="H1537" s="24" t="str">
        <f>_xlfn.XLOOKUP(C1537&amp;F1537&amp;I1537&amp;J1537,'[1]2025年已发货'!$F:$F&amp;'[1]2025年已发货'!$C:$C&amp;'[1]2025年已发货'!$G:$G&amp;'[1]2025年已发货'!$H:$H,'[1]2025年已发货'!$E:$E,"未发货")</f>
        <v>未发货</v>
      </c>
      <c r="I1537" s="28" t="str">
        <f>VLOOKUP(B1537,辅助信息!E:I,3,FALSE)</f>
        <v>（华西简阳西城嘉苑）四川省成都市简阳市简城街道高屋村</v>
      </c>
      <c r="J1537" s="28" t="str">
        <f>VLOOKUP(B1537,辅助信息!E:I,4,FALSE)</f>
        <v>张瀚镭</v>
      </c>
      <c r="K1537" s="28">
        <f>VLOOKUP(J1537,辅助信息!H:I,2,FALSE)</f>
        <v>15884666220</v>
      </c>
      <c r="L1537" s="96" t="str">
        <f>VLOOKUP(B1537,辅助信息!E:J,6,FALSE)</f>
        <v>优先威钢发货,我方卸车,新老国标钢厂不加价可直发，因陕钢多次出现磅差，项目拒绝使用</v>
      </c>
      <c r="M1537" s="79">
        <v>45787</v>
      </c>
      <c r="O1537" s="49">
        <f ca="1" t="shared" si="78"/>
        <v>0</v>
      </c>
      <c r="P1537" s="49">
        <f ca="1" t="shared" si="77"/>
        <v>163</v>
      </c>
      <c r="Q1537" s="50" t="str">
        <f>VLOOKUP(B1537,辅助信息!E:M,9,FALSE)</f>
        <v>ZTWM-CDGS-XS-2024-0030-华西集采-简州大道</v>
      </c>
      <c r="R1537" s="50" t="str">
        <f>_xlfn._xlws.FILTER(辅助信息!D:D,辅助信息!E:E=B1537)</f>
        <v>华西简阳西城嘉苑</v>
      </c>
    </row>
    <row r="1538" hidden="1" spans="2:18">
      <c r="B1538" s="28" t="s">
        <v>81</v>
      </c>
      <c r="C1538" s="58">
        <v>45788</v>
      </c>
      <c r="D1538" s="28" t="str">
        <f>VLOOKUP(B1538,辅助信息!E:K,7,FALSE)</f>
        <v>JWDDCD2025060900080</v>
      </c>
      <c r="E1538" s="28" t="str">
        <f>VLOOKUP(F1538,辅助信息!A:B,2,FALSE)</f>
        <v>螺纹钢</v>
      </c>
      <c r="F1538" s="28" t="s">
        <v>28</v>
      </c>
      <c r="G1538" s="24">
        <v>7</v>
      </c>
      <c r="H1538" s="24" t="str">
        <f>_xlfn.XLOOKUP(C1538&amp;F1538&amp;I1538&amp;J1538,'[1]2025年已发货'!$F:$F&amp;'[1]2025年已发货'!$C:$C&amp;'[1]2025年已发货'!$G:$G&amp;'[1]2025年已发货'!$H:$H,'[1]2025年已发货'!$E:$E,"未发货")</f>
        <v>未发货</v>
      </c>
      <c r="I1538" s="28" t="str">
        <f>VLOOKUP(B1538,辅助信息!E:I,3,FALSE)</f>
        <v>（华西简阳西城嘉苑）四川省成都市简阳市简城街道高屋村</v>
      </c>
      <c r="J1538" s="28" t="str">
        <f>VLOOKUP(B1538,辅助信息!E:I,4,FALSE)</f>
        <v>张瀚镭</v>
      </c>
      <c r="K1538" s="28">
        <f>VLOOKUP(J1538,辅助信息!H:I,2,FALSE)</f>
        <v>15884666220</v>
      </c>
      <c r="L1538" s="96" t="str">
        <f>VLOOKUP(B1538,辅助信息!E:J,6,FALSE)</f>
        <v>优先威钢发货,我方卸车,新老国标钢厂不加价可直发，因陕钢多次出现磅差，项目拒绝使用</v>
      </c>
      <c r="M1538" s="79">
        <v>45787</v>
      </c>
      <c r="O1538" s="49">
        <f ca="1" t="shared" si="78"/>
        <v>0</v>
      </c>
      <c r="P1538" s="49">
        <f ca="1" t="shared" si="77"/>
        <v>163</v>
      </c>
      <c r="Q1538" s="50" t="str">
        <f>VLOOKUP(B1538,辅助信息!E:M,9,FALSE)</f>
        <v>ZTWM-CDGS-XS-2024-0030-华西集采-简州大道</v>
      </c>
      <c r="R1538" s="50" t="str">
        <f>_xlfn._xlws.FILTER(辅助信息!D:D,辅助信息!E:E=B1538)</f>
        <v>华西简阳西城嘉苑</v>
      </c>
    </row>
    <row r="1539" hidden="1" spans="2:18">
      <c r="B1539" s="28" t="s">
        <v>81</v>
      </c>
      <c r="C1539" s="58">
        <v>45788</v>
      </c>
      <c r="D1539" s="28" t="str">
        <f>VLOOKUP(B1539,辅助信息!E:K,7,FALSE)</f>
        <v>JWDDCD2025060900080</v>
      </c>
      <c r="E1539" s="28" t="str">
        <f>VLOOKUP(F1539,辅助信息!A:B,2,FALSE)</f>
        <v>螺纹钢</v>
      </c>
      <c r="F1539" s="28" t="s">
        <v>18</v>
      </c>
      <c r="G1539" s="24">
        <v>14.5</v>
      </c>
      <c r="H1539" s="24" t="str">
        <f>_xlfn.XLOOKUP(C1539&amp;F1539&amp;I1539&amp;J1539,'[1]2025年已发货'!$F:$F&amp;'[1]2025年已发货'!$C:$C&amp;'[1]2025年已发货'!$G:$G&amp;'[1]2025年已发货'!$H:$H,'[1]2025年已发货'!$E:$E,"未发货")</f>
        <v>未发货</v>
      </c>
      <c r="I1539" s="28" t="str">
        <f>VLOOKUP(B1539,辅助信息!E:I,3,FALSE)</f>
        <v>（华西简阳西城嘉苑）四川省成都市简阳市简城街道高屋村</v>
      </c>
      <c r="J1539" s="28" t="str">
        <f>VLOOKUP(B1539,辅助信息!E:I,4,FALSE)</f>
        <v>张瀚镭</v>
      </c>
      <c r="K1539" s="28">
        <f>VLOOKUP(J1539,辅助信息!H:I,2,FALSE)</f>
        <v>15884666220</v>
      </c>
      <c r="L1539" s="96" t="str">
        <f>VLOOKUP(B1539,辅助信息!E:J,6,FALSE)</f>
        <v>优先威钢发货,我方卸车,新老国标钢厂不加价可直发，因陕钢多次出现磅差，项目拒绝使用</v>
      </c>
      <c r="M1539" s="79">
        <v>45787</v>
      </c>
      <c r="O1539" s="49">
        <f ca="1" t="shared" si="78"/>
        <v>0</v>
      </c>
      <c r="P1539" s="49">
        <f ca="1" t="shared" si="77"/>
        <v>163</v>
      </c>
      <c r="Q1539" s="50" t="str">
        <f>VLOOKUP(B1539,辅助信息!E:M,9,FALSE)</f>
        <v>ZTWM-CDGS-XS-2024-0030-华西集采-简州大道</v>
      </c>
      <c r="R1539" s="50" t="str">
        <f>_xlfn._xlws.FILTER(辅助信息!D:D,辅助信息!E:E=B1539)</f>
        <v>华西简阳西城嘉苑</v>
      </c>
    </row>
    <row r="1540" hidden="1" spans="2:18">
      <c r="B1540" s="28" t="s">
        <v>81</v>
      </c>
      <c r="C1540" s="58">
        <v>45788</v>
      </c>
      <c r="D1540" s="28" t="str">
        <f>VLOOKUP(B1540,辅助信息!E:K,7,FALSE)</f>
        <v>JWDDCD2025060900080</v>
      </c>
      <c r="E1540" s="28" t="str">
        <f>VLOOKUP(F1540,辅助信息!A:B,2,FALSE)</f>
        <v>螺纹钢</v>
      </c>
      <c r="F1540" s="28" t="s">
        <v>21</v>
      </c>
      <c r="G1540" s="24">
        <v>2.5</v>
      </c>
      <c r="H1540" s="24" t="str">
        <f>_xlfn.XLOOKUP(C1540&amp;F1540&amp;I1540&amp;J1540,'[1]2025年已发货'!$F:$F&amp;'[1]2025年已发货'!$C:$C&amp;'[1]2025年已发货'!$G:$G&amp;'[1]2025年已发货'!$H:$H,'[1]2025年已发货'!$E:$E,"未发货")</f>
        <v>未发货</v>
      </c>
      <c r="I1540" s="28" t="str">
        <f>VLOOKUP(B1540,辅助信息!E:I,3,FALSE)</f>
        <v>（华西简阳西城嘉苑）四川省成都市简阳市简城街道高屋村</v>
      </c>
      <c r="J1540" s="28" t="str">
        <f>VLOOKUP(B1540,辅助信息!E:I,4,FALSE)</f>
        <v>张瀚镭</v>
      </c>
      <c r="K1540" s="28">
        <f>VLOOKUP(J1540,辅助信息!H:I,2,FALSE)</f>
        <v>15884666220</v>
      </c>
      <c r="L1540" s="96" t="str">
        <f>VLOOKUP(B1540,辅助信息!E:J,6,FALSE)</f>
        <v>优先威钢发货,我方卸车,新老国标钢厂不加价可直发，因陕钢多次出现磅差，项目拒绝使用</v>
      </c>
      <c r="M1540" s="79">
        <v>45788</v>
      </c>
      <c r="O1540" s="49">
        <f ca="1" t="shared" si="78"/>
        <v>0</v>
      </c>
      <c r="P1540" s="49">
        <f ca="1" t="shared" si="77"/>
        <v>162</v>
      </c>
      <c r="Q1540" s="50" t="str">
        <f>VLOOKUP(B1540,辅助信息!E:M,9,FALSE)</f>
        <v>ZTWM-CDGS-XS-2024-0030-华西集采-简州大道</v>
      </c>
      <c r="R1540" s="50" t="str">
        <f>_xlfn._xlws.FILTER(辅助信息!D:D,辅助信息!E:E=B1540)</f>
        <v>华西简阳西城嘉苑</v>
      </c>
    </row>
    <row r="1541" hidden="1" spans="2:18">
      <c r="B1541" s="28" t="s">
        <v>81</v>
      </c>
      <c r="C1541" s="58">
        <v>45788</v>
      </c>
      <c r="D1541" s="28" t="str">
        <f>VLOOKUP(B1541,辅助信息!E:K,7,FALSE)</f>
        <v>JWDDCD2025060900080</v>
      </c>
      <c r="E1541" s="28" t="str">
        <f>VLOOKUP(F1541,辅助信息!A:B,2,FALSE)</f>
        <v>螺纹钢</v>
      </c>
      <c r="F1541" s="28" t="s">
        <v>46</v>
      </c>
      <c r="G1541" s="24">
        <v>8.5</v>
      </c>
      <c r="H1541" s="24" t="str">
        <f>_xlfn.XLOOKUP(C1541&amp;F1541&amp;I1541&amp;J1541,'[1]2025年已发货'!$F:$F&amp;'[1]2025年已发货'!$C:$C&amp;'[1]2025年已发货'!$G:$G&amp;'[1]2025年已发货'!$H:$H,'[1]2025年已发货'!$E:$E,"未发货")</f>
        <v>未发货</v>
      </c>
      <c r="I1541" s="28" t="str">
        <f>VLOOKUP(B1541,辅助信息!E:I,3,FALSE)</f>
        <v>（华西简阳西城嘉苑）四川省成都市简阳市简城街道高屋村</v>
      </c>
      <c r="J1541" s="28" t="str">
        <f>VLOOKUP(B1541,辅助信息!E:I,4,FALSE)</f>
        <v>张瀚镭</v>
      </c>
      <c r="K1541" s="28">
        <f>VLOOKUP(J1541,辅助信息!H:I,2,FALSE)</f>
        <v>15884666220</v>
      </c>
      <c r="L1541" s="96" t="str">
        <f>VLOOKUP(B1541,辅助信息!E:J,6,FALSE)</f>
        <v>优先威钢发货,我方卸车,新老国标钢厂不加价可直发，因陕钢多次出现磅差，项目拒绝使用</v>
      </c>
      <c r="M1541" s="79">
        <v>45788</v>
      </c>
      <c r="O1541" s="49">
        <f ca="1" t="shared" si="78"/>
        <v>0</v>
      </c>
      <c r="P1541" s="49">
        <f ca="1" t="shared" si="77"/>
        <v>162</v>
      </c>
      <c r="Q1541" s="50" t="str">
        <f>VLOOKUP(B1541,辅助信息!E:M,9,FALSE)</f>
        <v>ZTWM-CDGS-XS-2024-0030-华西集采-简州大道</v>
      </c>
      <c r="R1541" s="50" t="str">
        <f>_xlfn._xlws.FILTER(辅助信息!D:D,辅助信息!E:E=B1541)</f>
        <v>华西简阳西城嘉苑</v>
      </c>
    </row>
    <row r="1542" hidden="1" spans="1:18">
      <c r="A1542" s="45" t="s">
        <v>100</v>
      </c>
      <c r="B1542" s="28" t="s">
        <v>31</v>
      </c>
      <c r="C1542" s="58">
        <v>45788</v>
      </c>
      <c r="D1542" s="28" t="str">
        <f>VLOOKUP(B1542,辅助信息!E:K,7,FALSE)</f>
        <v>JWDDCD2024121000136</v>
      </c>
      <c r="E1542" s="28" t="str">
        <f>VLOOKUP(F1542,辅助信息!A:B,2,FALSE)</f>
        <v>盘螺</v>
      </c>
      <c r="F1542" s="28" t="s">
        <v>49</v>
      </c>
      <c r="G1542" s="24">
        <v>35</v>
      </c>
      <c r="H1542" s="24">
        <f>_xlfn.XLOOKUP(C1542&amp;F1542&amp;I1542&amp;J1542,'[1]2025年已发货'!$F:$F&amp;'[1]2025年已发货'!$C:$C&amp;'[1]2025年已发货'!$G:$G&amp;'[1]2025年已发货'!$H:$H,'[1]2025年已发货'!$E:$E,"未发货")</f>
        <v>35</v>
      </c>
      <c r="I1542" s="28" t="str">
        <f>VLOOKUP(B1542,辅助信息!E:I,3,FALSE)</f>
        <v>（四川商建-射洪城乡一体化项目）遂宁市射洪市忠新幼儿园北侧约220米新溪小区</v>
      </c>
      <c r="J1542" s="28" t="str">
        <f>VLOOKUP(B1542,辅助信息!E:I,4,FALSE)</f>
        <v>柏子刚</v>
      </c>
      <c r="K1542" s="28">
        <f>VLOOKUP(J1542,辅助信息!H:I,2,FALSE)</f>
        <v>15692885305</v>
      </c>
      <c r="L1542" s="96" t="str">
        <f>VLOOKUP(B1542,辅助信息!E:J,6,FALSE)</f>
        <v>提前联系到场规格及数量</v>
      </c>
      <c r="M1542" s="79">
        <v>45788</v>
      </c>
      <c r="O1542" s="49">
        <f ca="1" t="shared" si="78"/>
        <v>0</v>
      </c>
      <c r="P1542" s="49">
        <f ca="1" t="shared" si="77"/>
        <v>162</v>
      </c>
      <c r="Q1542" s="50" t="str">
        <f>VLOOKUP(B1542,辅助信息!E:M,9,FALSE)</f>
        <v>ZTWM-CDGS-XS-2024-0179-四川商投-射洪城乡一体化建设项目</v>
      </c>
      <c r="R1542" s="50" t="str">
        <f>_xlfn._xlws.FILTER(辅助信息!D:D,辅助信息!E:E=B1542)</f>
        <v>四川商建
射洪城乡一体化项目</v>
      </c>
    </row>
    <row r="1543" hidden="1" spans="2:18">
      <c r="B1543" s="28" t="s">
        <v>150</v>
      </c>
      <c r="C1543" s="58">
        <v>45788</v>
      </c>
      <c r="D1543" s="28" t="str">
        <f>VLOOKUP(B1543,辅助信息!E:K,7,FALSE)</f>
        <v>JWDDCD2025050800101</v>
      </c>
      <c r="E1543" s="28" t="str">
        <f>VLOOKUP(F1543,辅助信息!A:B,2,FALSE)</f>
        <v>螺纹钢</v>
      </c>
      <c r="F1543" s="28" t="s">
        <v>28</v>
      </c>
      <c r="G1543" s="24">
        <v>27</v>
      </c>
      <c r="H1543" s="24" t="str">
        <f>_xlfn.XLOOKUP(C1543&amp;F1543&amp;I1543&amp;J1543,'[1]2025年已发货'!$F:$F&amp;'[1]2025年已发货'!$C:$C&amp;'[1]2025年已发货'!$G:$G&amp;'[1]2025年已发货'!$H:$H,'[1]2025年已发货'!$E:$E,"未发货")</f>
        <v>未发货</v>
      </c>
      <c r="I1543" s="28" t="str">
        <f>VLOOKUP(B1543,辅助信息!E:I,3,FALSE)</f>
        <v>(中铁科研院宜宾泥溪项目)中铁科研院集团有限公司宜宾市泥溪东互通式立交下穿成贵客专铁路工程项目钢筋加工厂</v>
      </c>
      <c r="J1543" s="28" t="str">
        <f>VLOOKUP(B1543,辅助信息!E:I,4,FALSE)</f>
        <v>蔡鹏</v>
      </c>
      <c r="K1543" s="28">
        <f>VLOOKUP(J1543,辅助信息!H:I,2,FALSE)</f>
        <v>19130850820</v>
      </c>
      <c r="L1543" s="96" t="str">
        <f>VLOOKUP(B1543,辅助信息!E:J,6,FALSE)</f>
        <v>装货前联系收货人核实到场规格，货物最下面用方木垫下方便卸货</v>
      </c>
      <c r="M1543" s="79">
        <v>45792</v>
      </c>
      <c r="O1543" s="49">
        <f ca="1" t="shared" si="78"/>
        <v>0</v>
      </c>
      <c r="P1543" s="49">
        <f ca="1" t="shared" si="77"/>
        <v>158</v>
      </c>
      <c r="Q1543" s="50" t="str">
        <f>VLOOKUP(B1543,辅助信息!E:M,9,FALSE)</f>
        <v>ZTWM-CDGS-XS-2025-0050-中铁科研院-宜宾泥溪项目</v>
      </c>
      <c r="R1543" s="50" t="str">
        <f>_xlfn._xlws.FILTER(辅助信息!D:D,辅助信息!E:E=B1543)</f>
        <v>中铁科研院宜宾泥溪项目</v>
      </c>
    </row>
    <row r="1544" hidden="1" spans="2:18">
      <c r="B1544" s="28" t="s">
        <v>150</v>
      </c>
      <c r="C1544" s="58">
        <v>45788</v>
      </c>
      <c r="D1544" s="28" t="str">
        <f>VLOOKUP(B1544,辅助信息!E:K,7,FALSE)</f>
        <v>JWDDCD2025050800101</v>
      </c>
      <c r="E1544" s="28" t="str">
        <f>VLOOKUP(F1544,辅助信息!A:B,2,FALSE)</f>
        <v>螺纹钢</v>
      </c>
      <c r="F1544" s="28" t="s">
        <v>65</v>
      </c>
      <c r="G1544" s="24">
        <v>36</v>
      </c>
      <c r="H1544" s="24" t="str">
        <f>_xlfn.XLOOKUP(C1544&amp;F1544&amp;I1544&amp;J1544,'[1]2025年已发货'!$F:$F&amp;'[1]2025年已发货'!$C:$C&amp;'[1]2025年已发货'!$G:$G&amp;'[1]2025年已发货'!$H:$H,'[1]2025年已发货'!$E:$E,"未发货")</f>
        <v>未发货</v>
      </c>
      <c r="I1544" s="28" t="str">
        <f>VLOOKUP(B1544,辅助信息!E:I,3,FALSE)</f>
        <v>(中铁科研院宜宾泥溪项目)中铁科研院集团有限公司宜宾市泥溪东互通式立交下穿成贵客专铁路工程项目钢筋加工厂</v>
      </c>
      <c r="J1544" s="28" t="str">
        <f>VLOOKUP(B1544,辅助信息!E:I,4,FALSE)</f>
        <v>蔡鹏</v>
      </c>
      <c r="K1544" s="28">
        <f>VLOOKUP(J1544,辅助信息!H:I,2,FALSE)</f>
        <v>19130850820</v>
      </c>
      <c r="L1544" s="96" t="str">
        <f>VLOOKUP(B1544,辅助信息!E:J,6,FALSE)</f>
        <v>装货前联系收货人核实到场规格，货物最下面用方木垫下方便卸货</v>
      </c>
      <c r="M1544" s="79">
        <v>45792</v>
      </c>
      <c r="O1544" s="49">
        <f ca="1" t="shared" si="78"/>
        <v>0</v>
      </c>
      <c r="P1544" s="49">
        <f ca="1" t="shared" si="77"/>
        <v>158</v>
      </c>
      <c r="Q1544" s="50" t="str">
        <f>VLOOKUP(B1544,辅助信息!E:M,9,FALSE)</f>
        <v>ZTWM-CDGS-XS-2025-0050-中铁科研院-宜宾泥溪项目</v>
      </c>
      <c r="R1544" s="50" t="str">
        <f>_xlfn._xlws.FILTER(辅助信息!D:D,辅助信息!E:E=B1544)</f>
        <v>中铁科研院宜宾泥溪项目</v>
      </c>
    </row>
    <row r="1545" hidden="1" spans="2:18">
      <c r="B1545" s="28" t="s">
        <v>150</v>
      </c>
      <c r="C1545" s="58">
        <v>45788</v>
      </c>
      <c r="D1545" s="28" t="str">
        <f>VLOOKUP(B1545,辅助信息!E:K,7,FALSE)</f>
        <v>JWDDCD2025050800101</v>
      </c>
      <c r="E1545" s="28" t="str">
        <f>VLOOKUP(F1545,辅助信息!A:B,2,FALSE)</f>
        <v>螺纹钢</v>
      </c>
      <c r="F1545" s="28" t="s">
        <v>32</v>
      </c>
      <c r="G1545" s="24">
        <v>6</v>
      </c>
      <c r="H1545" s="24" t="str">
        <f>_xlfn.XLOOKUP(C1545&amp;F1545&amp;I1545&amp;J1545,'[1]2025年已发货'!$F:$F&amp;'[1]2025年已发货'!$C:$C&amp;'[1]2025年已发货'!$G:$G&amp;'[1]2025年已发货'!$H:$H,'[1]2025年已发货'!$E:$E,"未发货")</f>
        <v>未发货</v>
      </c>
      <c r="I1545" s="28" t="str">
        <f>VLOOKUP(B1545,辅助信息!E:I,3,FALSE)</f>
        <v>(中铁科研院宜宾泥溪项目)中铁科研院集团有限公司宜宾市泥溪东互通式立交下穿成贵客专铁路工程项目钢筋加工厂</v>
      </c>
      <c r="J1545" s="28" t="str">
        <f>VLOOKUP(B1545,辅助信息!E:I,4,FALSE)</f>
        <v>蔡鹏</v>
      </c>
      <c r="K1545" s="28">
        <f>VLOOKUP(J1545,辅助信息!H:I,2,FALSE)</f>
        <v>19130850820</v>
      </c>
      <c r="L1545" s="96" t="str">
        <f>VLOOKUP(B1545,辅助信息!E:J,6,FALSE)</f>
        <v>装货前联系收货人核实到场规格，货物最下面用方木垫下方便卸货</v>
      </c>
      <c r="M1545" s="79">
        <v>45792</v>
      </c>
      <c r="O1545" s="49">
        <f ca="1" t="shared" si="78"/>
        <v>0</v>
      </c>
      <c r="P1545" s="49">
        <f ca="1" t="shared" si="77"/>
        <v>158</v>
      </c>
      <c r="Q1545" s="50" t="str">
        <f>VLOOKUP(B1545,辅助信息!E:M,9,FALSE)</f>
        <v>ZTWM-CDGS-XS-2025-0050-中铁科研院-宜宾泥溪项目</v>
      </c>
      <c r="R1545" s="50" t="str">
        <f>_xlfn._xlws.FILTER(辅助信息!D:D,辅助信息!E:E=B1545)</f>
        <v>中铁科研院宜宾泥溪项目</v>
      </c>
    </row>
    <row r="1546" hidden="1" spans="2:18">
      <c r="B1546" s="28" t="s">
        <v>147</v>
      </c>
      <c r="C1546" s="58">
        <v>45789</v>
      </c>
      <c r="D1546" s="28" t="str">
        <f>VLOOKUP(B1546,辅助信息!E:K,7,FALSE)</f>
        <v>JWDDCD2025052800131</v>
      </c>
      <c r="E1546" s="28" t="str">
        <f>VLOOKUP(F1546,辅助信息!A:B,2,FALSE)</f>
        <v>高线</v>
      </c>
      <c r="F1546" s="28" t="s">
        <v>57</v>
      </c>
      <c r="G1546" s="24">
        <v>7.5</v>
      </c>
      <c r="H1546" s="24" t="str">
        <f>_xlfn.XLOOKUP(C1546&amp;F1546&amp;I1546&amp;J1546,'[1]2025年已发货'!$F:$F&amp;'[1]2025年已发货'!$C:$C&amp;'[1]2025年已发货'!$G:$G&amp;'[1]2025年已发货'!$H:$H,'[1]2025年已发货'!$E:$E,"未发货")</f>
        <v>未发货</v>
      </c>
      <c r="I1546" s="28" t="str">
        <f>VLOOKUP(B1546,辅助信息!E:I,3,FALSE)</f>
        <v>（商投建工达州中医药科技园-4工区-11号楼）达州市通川区达州中医药职业学院犀牛大道北段</v>
      </c>
      <c r="J1546" s="28" t="str">
        <f>VLOOKUP(B1546,辅助信息!E:I,4,FALSE)</f>
        <v>张扬</v>
      </c>
      <c r="K1546" s="28">
        <f>VLOOKUP(J1546,辅助信息!H:I,2,FALSE)</f>
        <v>18381904567</v>
      </c>
      <c r="L1546" s="96" t="str">
        <f>VLOOKUP(B1546,辅助信息!E:J,6,FALSE)</f>
        <v>控制炉批号！多了现场不收！,优先安排达钢,提前联系到场规格及数量</v>
      </c>
      <c r="M1546" s="79">
        <v>45784</v>
      </c>
      <c r="O1546" s="49">
        <f ca="1" t="shared" si="78"/>
        <v>0</v>
      </c>
      <c r="P1546" s="49">
        <f ca="1" t="shared" si="77"/>
        <v>166</v>
      </c>
      <c r="Q1546" s="50" t="str">
        <f>VLOOKUP(B1546,辅助信息!E:M,9,FALSE)</f>
        <v>ZTWM-CDGS-XS-2024-0134-商投建工达州中医药科技成果示范园项目</v>
      </c>
      <c r="R1546" s="50" t="str">
        <f>_xlfn._xlws.FILTER(辅助信息!D:D,辅助信息!E:E=B1546)</f>
        <v>商投建工达州中医药科技园</v>
      </c>
    </row>
    <row r="1547" hidden="1" spans="2:18">
      <c r="B1547" s="28" t="s">
        <v>147</v>
      </c>
      <c r="C1547" s="58">
        <v>45789</v>
      </c>
      <c r="D1547" s="28" t="str">
        <f>VLOOKUP(B1547,辅助信息!E:K,7,FALSE)</f>
        <v>JWDDCD2025052800131</v>
      </c>
      <c r="E1547" s="28" t="str">
        <f>VLOOKUP(F1547,辅助信息!A:B,2,FALSE)</f>
        <v>螺纹钢</v>
      </c>
      <c r="F1547" s="28" t="s">
        <v>30</v>
      </c>
      <c r="G1547" s="24">
        <v>7</v>
      </c>
      <c r="H1547" s="24" t="str">
        <f>_xlfn.XLOOKUP(C1547&amp;F1547&amp;I1547&amp;J1547,'[1]2025年已发货'!$F:$F&amp;'[1]2025年已发货'!$C:$C&amp;'[1]2025年已发货'!$G:$G&amp;'[1]2025年已发货'!$H:$H,'[1]2025年已发货'!$E:$E,"未发货")</f>
        <v>未发货</v>
      </c>
      <c r="I1547" s="28" t="str">
        <f>VLOOKUP(B1547,辅助信息!E:I,3,FALSE)</f>
        <v>（商投建工达州中医药科技园-4工区-11号楼）达州市通川区达州中医药职业学院犀牛大道北段</v>
      </c>
      <c r="J1547" s="28" t="str">
        <f>VLOOKUP(B1547,辅助信息!E:I,4,FALSE)</f>
        <v>张扬</v>
      </c>
      <c r="K1547" s="28">
        <f>VLOOKUP(J1547,辅助信息!H:I,2,FALSE)</f>
        <v>18381904567</v>
      </c>
      <c r="L1547" s="96" t="str">
        <f>VLOOKUP(B1547,辅助信息!E:J,6,FALSE)</f>
        <v>控制炉批号！多了现场不收！,优先安排达钢,提前联系到场规格及数量</v>
      </c>
      <c r="M1547" s="79">
        <v>45784</v>
      </c>
      <c r="O1547" s="49">
        <f ca="1" t="shared" si="78"/>
        <v>0</v>
      </c>
      <c r="P1547" s="49">
        <f ca="1" t="shared" si="77"/>
        <v>166</v>
      </c>
      <c r="Q1547" s="50" t="str">
        <f>VLOOKUP(B1547,辅助信息!E:M,9,FALSE)</f>
        <v>ZTWM-CDGS-XS-2024-0134-商投建工达州中医药科技成果示范园项目</v>
      </c>
      <c r="R1547" s="50" t="str">
        <f>_xlfn._xlws.FILTER(辅助信息!D:D,辅助信息!E:E=B1547)</f>
        <v>商投建工达州中医药科技园</v>
      </c>
    </row>
    <row r="1548" hidden="1" spans="1:18">
      <c r="A1548" s="70" t="s">
        <v>100</v>
      </c>
      <c r="B1548" s="28" t="s">
        <v>106</v>
      </c>
      <c r="C1548" s="58">
        <v>45789</v>
      </c>
      <c r="D1548" s="28" t="str">
        <f>VLOOKUP(B1548,辅助信息!E:K,7,FALSE)</f>
        <v>JWDDCD2024101600133</v>
      </c>
      <c r="E1548" s="28" t="str">
        <f>VLOOKUP(F1548,辅助信息!A:B,2,FALSE)</f>
        <v>盘螺</v>
      </c>
      <c r="F1548" s="28" t="s">
        <v>40</v>
      </c>
      <c r="G1548" s="24">
        <v>22.5</v>
      </c>
      <c r="H1548" s="24">
        <f>_xlfn.XLOOKUP(C1548&amp;F1548&amp;I1548&amp;J1548,'[1]2025年已发货'!$F:$F&amp;'[1]2025年已发货'!$C:$C&amp;'[1]2025年已发货'!$G:$G&amp;'[1]2025年已发货'!$H:$H,'[1]2025年已发货'!$E:$E,"未发货")</f>
        <v>23</v>
      </c>
      <c r="I1548" s="28" t="str">
        <f>VLOOKUP(B1548,辅助信息!E:I,3,FALSE)</f>
        <v>（五冶钢构宜宾高县月江镇建设项目）  四川省宜宾市高县月江镇刚记超市斜对面(还阳组团沪碳二期项目)</v>
      </c>
      <c r="J1548" s="28" t="str">
        <f>VLOOKUP(B1548,辅助信息!E:I,4,FALSE)</f>
        <v>张朝亮</v>
      </c>
      <c r="K1548" s="28">
        <f>VLOOKUP(J1548,辅助信息!H:I,2,FALSE)</f>
        <v>15228205853</v>
      </c>
      <c r="L1548" s="96" t="str">
        <f>VLOOKUP(B1548,辅助信息!E:J,6,FALSE)</f>
        <v>提前联系到场规格</v>
      </c>
      <c r="M1548" s="79">
        <v>45785</v>
      </c>
      <c r="O1548" s="49">
        <f ca="1" t="shared" si="78"/>
        <v>0</v>
      </c>
      <c r="P1548" s="49">
        <f ca="1" t="shared" si="77"/>
        <v>165</v>
      </c>
      <c r="Q1548" s="50" t="str">
        <f>VLOOKUP(B1548,辅助信息!E:M,9,FALSE)</f>
        <v>ZTWM-CDGS-XS-2024-0169-中冶西部钢构-宜宾市南溪区幸福路东路,高县月江镇建设项目</v>
      </c>
      <c r="R1548" s="50" t="str">
        <f>_xlfn._xlws.FILTER(辅助信息!D:D,辅助信息!E:E=B1548)</f>
        <v>五冶钢构-宜宾市南溪区高县月江镇建设项目</v>
      </c>
    </row>
    <row r="1549" hidden="1" spans="1:18">
      <c r="A1549" s="70"/>
      <c r="B1549" s="28" t="s">
        <v>106</v>
      </c>
      <c r="C1549" s="58">
        <v>45789</v>
      </c>
      <c r="D1549" s="28" t="str">
        <f>VLOOKUP(B1549,辅助信息!E:K,7,FALSE)</f>
        <v>JWDDCD2024101600133</v>
      </c>
      <c r="E1549" s="28" t="str">
        <f>VLOOKUP(F1549,辅助信息!A:B,2,FALSE)</f>
        <v>螺纹钢</v>
      </c>
      <c r="F1549" s="28" t="s">
        <v>33</v>
      </c>
      <c r="G1549" s="24">
        <v>9</v>
      </c>
      <c r="H1549" s="24">
        <f>_xlfn.XLOOKUP(C1549&amp;F1549&amp;I1549&amp;J1549,'[1]2025年已发货'!$F:$F&amp;'[1]2025年已发货'!$C:$C&amp;'[1]2025年已发货'!$G:$G&amp;'[1]2025年已发货'!$H:$H,'[1]2025年已发货'!$E:$E,"未发货")</f>
        <v>9</v>
      </c>
      <c r="I1549" s="28" t="str">
        <f>VLOOKUP(B1549,辅助信息!E:I,3,FALSE)</f>
        <v>（五冶钢构宜宾高县月江镇建设项目）  四川省宜宾市高县月江镇刚记超市斜对面(还阳组团沪碳二期项目)</v>
      </c>
      <c r="J1549" s="28" t="str">
        <f>VLOOKUP(B1549,辅助信息!E:I,4,FALSE)</f>
        <v>张朝亮</v>
      </c>
      <c r="K1549" s="28">
        <f>VLOOKUP(J1549,辅助信息!H:I,2,FALSE)</f>
        <v>15228205853</v>
      </c>
      <c r="L1549" s="96" t="str">
        <f>VLOOKUP(B1549,辅助信息!E:J,6,FALSE)</f>
        <v>提前联系到场规格</v>
      </c>
      <c r="M1549" s="79">
        <v>45785</v>
      </c>
      <c r="O1549" s="49">
        <f ca="1" t="shared" si="78"/>
        <v>0</v>
      </c>
      <c r="P1549" s="49">
        <f ca="1" t="shared" si="77"/>
        <v>165</v>
      </c>
      <c r="Q1549" s="50" t="str">
        <f>VLOOKUP(B1549,辅助信息!E:M,9,FALSE)</f>
        <v>ZTWM-CDGS-XS-2024-0169-中冶西部钢构-宜宾市南溪区幸福路东路,高县月江镇建设项目</v>
      </c>
      <c r="R1549" s="50" t="str">
        <f>_xlfn._xlws.FILTER(辅助信息!D:D,辅助信息!E:E=B1549)</f>
        <v>五冶钢构-宜宾市南溪区高县月江镇建设项目</v>
      </c>
    </row>
    <row r="1550" hidden="1" spans="1:18">
      <c r="A1550" s="70"/>
      <c r="B1550" s="28" t="s">
        <v>106</v>
      </c>
      <c r="C1550" s="58">
        <v>45789</v>
      </c>
      <c r="D1550" s="28" t="str">
        <f>VLOOKUP(B1550,辅助信息!E:K,7,FALSE)</f>
        <v>JWDDCD2024101600133</v>
      </c>
      <c r="E1550" s="28" t="str">
        <f>VLOOKUP(F1550,辅助信息!A:B,2,FALSE)</f>
        <v>螺纹钢</v>
      </c>
      <c r="F1550" s="28" t="s">
        <v>28</v>
      </c>
      <c r="G1550" s="24">
        <v>3</v>
      </c>
      <c r="H1550" s="24">
        <f>_xlfn.XLOOKUP(C1550&amp;F1550&amp;I1550&amp;J1550,'[1]2025年已发货'!$F:$F&amp;'[1]2025年已发货'!$C:$C&amp;'[1]2025年已发货'!$G:$G&amp;'[1]2025年已发货'!$H:$H,'[1]2025年已发货'!$E:$E,"未发货")</f>
        <v>3</v>
      </c>
      <c r="I1550" s="28" t="str">
        <f>VLOOKUP(B1550,辅助信息!E:I,3,FALSE)</f>
        <v>（五冶钢构宜宾高县月江镇建设项目）  四川省宜宾市高县月江镇刚记超市斜对面(还阳组团沪碳二期项目)</v>
      </c>
      <c r="J1550" s="28" t="str">
        <f>VLOOKUP(B1550,辅助信息!E:I,4,FALSE)</f>
        <v>张朝亮</v>
      </c>
      <c r="K1550" s="28">
        <f>VLOOKUP(J1550,辅助信息!H:I,2,FALSE)</f>
        <v>15228205853</v>
      </c>
      <c r="L1550" s="96" t="str">
        <f>VLOOKUP(B1550,辅助信息!E:J,6,FALSE)</f>
        <v>提前联系到场规格</v>
      </c>
      <c r="M1550" s="79">
        <v>45785</v>
      </c>
      <c r="O1550" s="49">
        <f ca="1" t="shared" si="78"/>
        <v>0</v>
      </c>
      <c r="P1550" s="49">
        <f ca="1" t="shared" si="77"/>
        <v>165</v>
      </c>
      <c r="Q1550" s="50" t="str">
        <f>VLOOKUP(B1550,辅助信息!E:M,9,FALSE)</f>
        <v>ZTWM-CDGS-XS-2024-0169-中冶西部钢构-宜宾市南溪区幸福路东路,高县月江镇建设项目</v>
      </c>
      <c r="R1550" s="50" t="str">
        <f>_xlfn._xlws.FILTER(辅助信息!D:D,辅助信息!E:E=B1550)</f>
        <v>五冶钢构-宜宾市南溪区高县月江镇建设项目</v>
      </c>
    </row>
    <row r="1551" hidden="1" spans="1:18">
      <c r="A1551" s="70" t="s">
        <v>100</v>
      </c>
      <c r="B1551" s="28" t="s">
        <v>81</v>
      </c>
      <c r="C1551" s="58">
        <v>45789</v>
      </c>
      <c r="D1551" s="28" t="str">
        <f>VLOOKUP(B1551,辅助信息!E:K,7,FALSE)</f>
        <v>JWDDCD2025060900080</v>
      </c>
      <c r="E1551" s="28" t="str">
        <f>VLOOKUP(F1551,辅助信息!A:B,2,FALSE)</f>
        <v>高线</v>
      </c>
      <c r="F1551" s="28" t="s">
        <v>53</v>
      </c>
      <c r="G1551" s="24">
        <v>7</v>
      </c>
      <c r="H1551" s="24" t="str">
        <f>_xlfn.XLOOKUP(C1551&amp;F1551&amp;I1551&amp;J1551,'[1]2025年已发货'!$F:$F&amp;'[1]2025年已发货'!$C:$C&amp;'[1]2025年已发货'!$G:$G&amp;'[1]2025年已发货'!$H:$H,'[1]2025年已发货'!$E:$E,"未发货")</f>
        <v>未发货</v>
      </c>
      <c r="I1551" s="28" t="str">
        <f>VLOOKUP(B1551,辅助信息!E:I,3,FALSE)</f>
        <v>（华西简阳西城嘉苑）四川省成都市简阳市简城街道高屋村</v>
      </c>
      <c r="J1551" s="28" t="str">
        <f>VLOOKUP(B1551,辅助信息!E:I,4,FALSE)</f>
        <v>张瀚镭</v>
      </c>
      <c r="K1551" s="28">
        <f>VLOOKUP(J1551,辅助信息!H:I,2,FALSE)</f>
        <v>15884666220</v>
      </c>
      <c r="L1551" s="96" t="str">
        <f>VLOOKUP(B1551,辅助信息!E:J,6,FALSE)</f>
        <v>优先威钢发货,我方卸车,新老国标钢厂不加价可直发，因陕钢多次出现磅差，项目拒绝使用</v>
      </c>
      <c r="M1551" s="79">
        <v>45787</v>
      </c>
      <c r="O1551" s="49">
        <f ca="1" t="shared" si="78"/>
        <v>0</v>
      </c>
      <c r="P1551" s="49">
        <f ca="1" t="shared" si="77"/>
        <v>163</v>
      </c>
      <c r="Q1551" s="50" t="str">
        <f>VLOOKUP(B1551,辅助信息!E:M,9,FALSE)</f>
        <v>ZTWM-CDGS-XS-2024-0030-华西集采-简州大道</v>
      </c>
      <c r="R1551" s="50" t="str">
        <f>_xlfn._xlws.FILTER(辅助信息!D:D,辅助信息!E:E=B1551)</f>
        <v>华西简阳西城嘉苑</v>
      </c>
    </row>
    <row r="1552" hidden="1" spans="1:18">
      <c r="A1552" s="70"/>
      <c r="B1552" s="28" t="s">
        <v>81</v>
      </c>
      <c r="C1552" s="58">
        <v>45789</v>
      </c>
      <c r="D1552" s="28" t="str">
        <f>VLOOKUP(B1552,辅助信息!E:K,7,FALSE)</f>
        <v>JWDDCD2025060900080</v>
      </c>
      <c r="E1552" s="28" t="str">
        <f>VLOOKUP(F1552,辅助信息!A:B,2,FALSE)</f>
        <v>盘螺</v>
      </c>
      <c r="F1552" s="28" t="s">
        <v>49</v>
      </c>
      <c r="G1552" s="24">
        <v>4</v>
      </c>
      <c r="H1552" s="24" t="str">
        <f>_xlfn.XLOOKUP(C1552&amp;F1552&amp;I1552&amp;J1552,'[1]2025年已发货'!$F:$F&amp;'[1]2025年已发货'!$C:$C&amp;'[1]2025年已发货'!$G:$G&amp;'[1]2025年已发货'!$H:$H,'[1]2025年已发货'!$E:$E,"未发货")</f>
        <v>未发货</v>
      </c>
      <c r="I1552" s="28" t="str">
        <f>VLOOKUP(B1552,辅助信息!E:I,3,FALSE)</f>
        <v>（华西简阳西城嘉苑）四川省成都市简阳市简城街道高屋村</v>
      </c>
      <c r="J1552" s="28" t="str">
        <f>VLOOKUP(B1552,辅助信息!E:I,4,FALSE)</f>
        <v>张瀚镭</v>
      </c>
      <c r="K1552" s="28">
        <f>VLOOKUP(J1552,辅助信息!H:I,2,FALSE)</f>
        <v>15884666220</v>
      </c>
      <c r="L1552" s="96" t="str">
        <f>VLOOKUP(B1552,辅助信息!E:J,6,FALSE)</f>
        <v>优先威钢发货,我方卸车,新老国标钢厂不加价可直发，因陕钢多次出现磅差，项目拒绝使用</v>
      </c>
      <c r="M1552" s="79">
        <v>45788</v>
      </c>
      <c r="O1552" s="49">
        <f ca="1" t="shared" si="78"/>
        <v>0</v>
      </c>
      <c r="P1552" s="49">
        <f ca="1" t="shared" si="77"/>
        <v>162</v>
      </c>
      <c r="Q1552" s="50" t="str">
        <f>VLOOKUP(B1552,辅助信息!E:M,9,FALSE)</f>
        <v>ZTWM-CDGS-XS-2024-0030-华西集采-简州大道</v>
      </c>
      <c r="R1552" s="50" t="str">
        <f>_xlfn._xlws.FILTER(辅助信息!D:D,辅助信息!E:E=B1552)</f>
        <v>华西简阳西城嘉苑</v>
      </c>
    </row>
    <row r="1553" hidden="1" spans="1:18">
      <c r="A1553" s="70"/>
      <c r="B1553" s="28" t="s">
        <v>81</v>
      </c>
      <c r="C1553" s="58">
        <v>45789</v>
      </c>
      <c r="D1553" s="28" t="str">
        <f>VLOOKUP(B1553,辅助信息!E:K,7,FALSE)</f>
        <v>JWDDCD2025060900080</v>
      </c>
      <c r="E1553" s="28" t="str">
        <f>VLOOKUP(F1553,辅助信息!A:B,2,FALSE)</f>
        <v>盘螺</v>
      </c>
      <c r="F1553" s="28" t="s">
        <v>40</v>
      </c>
      <c r="G1553" s="24">
        <v>62</v>
      </c>
      <c r="H1553" s="24" t="str">
        <f>_xlfn.XLOOKUP(C1553&amp;F1553&amp;I1553&amp;J1553,'[1]2025年已发货'!$F:$F&amp;'[1]2025年已发货'!$C:$C&amp;'[1]2025年已发货'!$G:$G&amp;'[1]2025年已发货'!$H:$H,'[1]2025年已发货'!$E:$E,"未发货")</f>
        <v>未发货</v>
      </c>
      <c r="I1553" s="28" t="str">
        <f>VLOOKUP(B1553,辅助信息!E:I,3,FALSE)</f>
        <v>（华西简阳西城嘉苑）四川省成都市简阳市简城街道高屋村</v>
      </c>
      <c r="J1553" s="28" t="str">
        <f>VLOOKUP(B1553,辅助信息!E:I,4,FALSE)</f>
        <v>张瀚镭</v>
      </c>
      <c r="K1553" s="28">
        <f>VLOOKUP(J1553,辅助信息!H:I,2,FALSE)</f>
        <v>15884666220</v>
      </c>
      <c r="L1553" s="96" t="str">
        <f>VLOOKUP(B1553,辅助信息!E:J,6,FALSE)</f>
        <v>优先威钢发货,我方卸车,新老国标钢厂不加价可直发，因陕钢多次出现磅差，项目拒绝使用</v>
      </c>
      <c r="M1553" s="79">
        <v>45788</v>
      </c>
      <c r="O1553" s="49">
        <f ca="1" t="shared" si="78"/>
        <v>0</v>
      </c>
      <c r="P1553" s="49">
        <f ca="1" t="shared" si="77"/>
        <v>162</v>
      </c>
      <c r="Q1553" s="50" t="str">
        <f>VLOOKUP(B1553,辅助信息!E:M,9,FALSE)</f>
        <v>ZTWM-CDGS-XS-2024-0030-华西集采-简州大道</v>
      </c>
      <c r="R1553" s="50" t="str">
        <f>_xlfn._xlws.FILTER(辅助信息!D:D,辅助信息!E:E=B1553)</f>
        <v>华西简阳西城嘉苑</v>
      </c>
    </row>
    <row r="1554" hidden="1" spans="1:18">
      <c r="A1554" s="70"/>
      <c r="B1554" s="28" t="s">
        <v>81</v>
      </c>
      <c r="C1554" s="58">
        <v>45789</v>
      </c>
      <c r="D1554" s="28" t="str">
        <f>VLOOKUP(B1554,辅助信息!E:K,7,FALSE)</f>
        <v>JWDDCD2025060900080</v>
      </c>
      <c r="E1554" s="28" t="str">
        <f>VLOOKUP(F1554,辅助信息!A:B,2,FALSE)</f>
        <v>盘螺</v>
      </c>
      <c r="F1554" s="28" t="s">
        <v>41</v>
      </c>
      <c r="G1554" s="24">
        <v>134.5</v>
      </c>
      <c r="H1554" s="24">
        <f>_xlfn.XLOOKUP(C1554&amp;F1554&amp;I1554&amp;J1554,'[1]2025年已发货'!$F:$F&amp;'[1]2025年已发货'!$C:$C&amp;'[1]2025年已发货'!$G:$G&amp;'[1]2025年已发货'!$H:$H,'[1]2025年已发货'!$E:$E,"未发货")</f>
        <v>35</v>
      </c>
      <c r="I1554" s="28" t="str">
        <f>VLOOKUP(B1554,辅助信息!E:I,3,FALSE)</f>
        <v>（华西简阳西城嘉苑）四川省成都市简阳市简城街道高屋村</v>
      </c>
      <c r="J1554" s="28" t="str">
        <f>VLOOKUP(B1554,辅助信息!E:I,4,FALSE)</f>
        <v>张瀚镭</v>
      </c>
      <c r="K1554" s="28">
        <f>VLOOKUP(J1554,辅助信息!H:I,2,FALSE)</f>
        <v>15884666220</v>
      </c>
      <c r="L1554" s="96" t="str">
        <f>VLOOKUP(B1554,辅助信息!E:J,6,FALSE)</f>
        <v>优先威钢发货,我方卸车,新老国标钢厂不加价可直发，因陕钢多次出现磅差，项目拒绝使用</v>
      </c>
      <c r="M1554" s="79">
        <v>45787</v>
      </c>
      <c r="O1554" s="49">
        <f ca="1" t="shared" si="78"/>
        <v>0</v>
      </c>
      <c r="P1554" s="49">
        <f ca="1" t="shared" si="77"/>
        <v>163</v>
      </c>
      <c r="Q1554" s="50" t="str">
        <f>VLOOKUP(B1554,辅助信息!E:M,9,FALSE)</f>
        <v>ZTWM-CDGS-XS-2024-0030-华西集采-简州大道</v>
      </c>
      <c r="R1554" s="50" t="str">
        <f>_xlfn._xlws.FILTER(辅助信息!D:D,辅助信息!E:E=B1554)</f>
        <v>华西简阳西城嘉苑</v>
      </c>
    </row>
    <row r="1555" hidden="1" spans="1:18">
      <c r="A1555" s="70"/>
      <c r="B1555" s="28" t="s">
        <v>81</v>
      </c>
      <c r="C1555" s="58">
        <v>45789</v>
      </c>
      <c r="D1555" s="28" t="str">
        <f>VLOOKUP(B1555,辅助信息!E:K,7,FALSE)</f>
        <v>JWDDCD2025060900080</v>
      </c>
      <c r="E1555" s="28" t="str">
        <f>VLOOKUP(F1555,辅助信息!A:B,2,FALSE)</f>
        <v>螺纹钢</v>
      </c>
      <c r="F1555" s="28" t="s">
        <v>30</v>
      </c>
      <c r="G1555" s="24">
        <v>59</v>
      </c>
      <c r="H1555" s="24">
        <f>_xlfn.XLOOKUP(C1555&amp;F1555&amp;I1555&amp;J1555,'[1]2025年已发货'!$F:$F&amp;'[1]2025年已发货'!$C:$C&amp;'[1]2025年已发货'!$G:$G&amp;'[1]2025年已发货'!$H:$H,'[1]2025年已发货'!$E:$E,"未发货")</f>
        <v>12</v>
      </c>
      <c r="I1555" s="28" t="str">
        <f>VLOOKUP(B1555,辅助信息!E:I,3,FALSE)</f>
        <v>（华西简阳西城嘉苑）四川省成都市简阳市简城街道高屋村</v>
      </c>
      <c r="J1555" s="28" t="str">
        <f>VLOOKUP(B1555,辅助信息!E:I,4,FALSE)</f>
        <v>张瀚镭</v>
      </c>
      <c r="K1555" s="28">
        <f>VLOOKUP(J1555,辅助信息!H:I,2,FALSE)</f>
        <v>15884666220</v>
      </c>
      <c r="L1555" s="96" t="str">
        <f>VLOOKUP(B1555,辅助信息!E:J,6,FALSE)</f>
        <v>优先威钢发货,我方卸车,新老国标钢厂不加价可直发，因陕钢多次出现磅差，项目拒绝使用</v>
      </c>
      <c r="M1555" s="79">
        <v>45787</v>
      </c>
      <c r="O1555" s="49">
        <f ca="1" t="shared" si="78"/>
        <v>0</v>
      </c>
      <c r="P1555" s="49">
        <f ca="1" t="shared" si="77"/>
        <v>163</v>
      </c>
      <c r="Q1555" s="50" t="str">
        <f>VLOOKUP(B1555,辅助信息!E:M,9,FALSE)</f>
        <v>ZTWM-CDGS-XS-2024-0030-华西集采-简州大道</v>
      </c>
      <c r="R1555" s="50" t="str">
        <f>_xlfn._xlws.FILTER(辅助信息!D:D,辅助信息!E:E=B1555)</f>
        <v>华西简阳西城嘉苑</v>
      </c>
    </row>
    <row r="1556" hidden="1" spans="1:18">
      <c r="A1556" s="70"/>
      <c r="B1556" s="28" t="s">
        <v>81</v>
      </c>
      <c r="C1556" s="58">
        <v>45789</v>
      </c>
      <c r="D1556" s="28" t="str">
        <f>VLOOKUP(B1556,辅助信息!E:K,7,FALSE)</f>
        <v>JWDDCD2025060900080</v>
      </c>
      <c r="E1556" s="28" t="str">
        <f>VLOOKUP(F1556,辅助信息!A:B,2,FALSE)</f>
        <v>螺纹钢</v>
      </c>
      <c r="F1556" s="28" t="s">
        <v>33</v>
      </c>
      <c r="G1556" s="24">
        <v>25.5</v>
      </c>
      <c r="H1556" s="24">
        <f>_xlfn.XLOOKUP(C1556&amp;F1556&amp;I1556&amp;J1556,'[1]2025年已发货'!$F:$F&amp;'[1]2025年已发货'!$C:$C&amp;'[1]2025年已发货'!$G:$G&amp;'[1]2025年已发货'!$H:$H,'[1]2025年已发货'!$E:$E,"未发货")</f>
        <v>25.5</v>
      </c>
      <c r="I1556" s="28" t="str">
        <f>VLOOKUP(B1556,辅助信息!E:I,3,FALSE)</f>
        <v>（华西简阳西城嘉苑）四川省成都市简阳市简城街道高屋村</v>
      </c>
      <c r="J1556" s="28" t="str">
        <f>VLOOKUP(B1556,辅助信息!E:I,4,FALSE)</f>
        <v>张瀚镭</v>
      </c>
      <c r="K1556" s="28">
        <f>VLOOKUP(J1556,辅助信息!H:I,2,FALSE)</f>
        <v>15884666220</v>
      </c>
      <c r="L1556" s="96" t="str">
        <f>VLOOKUP(B1556,辅助信息!E:J,6,FALSE)</f>
        <v>优先威钢发货,我方卸车,新老国标钢厂不加价可直发，因陕钢多次出现磅差，项目拒绝使用</v>
      </c>
      <c r="M1556" s="79">
        <v>45787</v>
      </c>
      <c r="O1556" s="49">
        <f ca="1" t="shared" si="78"/>
        <v>0</v>
      </c>
      <c r="P1556" s="49">
        <f ca="1" t="shared" si="77"/>
        <v>163</v>
      </c>
      <c r="Q1556" s="50" t="str">
        <f>VLOOKUP(B1556,辅助信息!E:M,9,FALSE)</f>
        <v>ZTWM-CDGS-XS-2024-0030-华西集采-简州大道</v>
      </c>
      <c r="R1556" s="50" t="str">
        <f>_xlfn._xlws.FILTER(辅助信息!D:D,辅助信息!E:E=B1556)</f>
        <v>华西简阳西城嘉苑</v>
      </c>
    </row>
    <row r="1557" hidden="1" spans="1:18">
      <c r="A1557" s="70"/>
      <c r="B1557" s="28" t="s">
        <v>81</v>
      </c>
      <c r="C1557" s="58">
        <v>45789</v>
      </c>
      <c r="D1557" s="28" t="str">
        <f>VLOOKUP(B1557,辅助信息!E:K,7,FALSE)</f>
        <v>JWDDCD2025060900080</v>
      </c>
      <c r="E1557" s="28" t="str">
        <f>VLOOKUP(F1557,辅助信息!A:B,2,FALSE)</f>
        <v>螺纹钢</v>
      </c>
      <c r="F1557" s="28" t="s">
        <v>28</v>
      </c>
      <c r="G1557" s="24">
        <v>7</v>
      </c>
      <c r="H1557" s="24">
        <f>_xlfn.XLOOKUP(C1557&amp;F1557&amp;I1557&amp;J1557,'[1]2025年已发货'!$F:$F&amp;'[1]2025年已发货'!$C:$C&amp;'[1]2025年已发货'!$G:$G&amp;'[1]2025年已发货'!$H:$H,'[1]2025年已发货'!$E:$E,"未发货")</f>
        <v>7</v>
      </c>
      <c r="I1557" s="28" t="str">
        <f>VLOOKUP(B1557,辅助信息!E:I,3,FALSE)</f>
        <v>（华西简阳西城嘉苑）四川省成都市简阳市简城街道高屋村</v>
      </c>
      <c r="J1557" s="28" t="str">
        <f>VLOOKUP(B1557,辅助信息!E:I,4,FALSE)</f>
        <v>张瀚镭</v>
      </c>
      <c r="K1557" s="28">
        <f>VLOOKUP(J1557,辅助信息!H:I,2,FALSE)</f>
        <v>15884666220</v>
      </c>
      <c r="L1557" s="96" t="str">
        <f>VLOOKUP(B1557,辅助信息!E:J,6,FALSE)</f>
        <v>优先威钢发货,我方卸车,新老国标钢厂不加价可直发，因陕钢多次出现磅差，项目拒绝使用</v>
      </c>
      <c r="M1557" s="79">
        <v>45787</v>
      </c>
      <c r="O1557" s="49">
        <f ca="1" t="shared" si="78"/>
        <v>0</v>
      </c>
      <c r="P1557" s="49">
        <f ca="1" t="shared" si="77"/>
        <v>163</v>
      </c>
      <c r="Q1557" s="50" t="str">
        <f>VLOOKUP(B1557,辅助信息!E:M,9,FALSE)</f>
        <v>ZTWM-CDGS-XS-2024-0030-华西集采-简州大道</v>
      </c>
      <c r="R1557" s="50" t="str">
        <f>_xlfn._xlws.FILTER(辅助信息!D:D,辅助信息!E:E=B1557)</f>
        <v>华西简阳西城嘉苑</v>
      </c>
    </row>
    <row r="1558" hidden="1" spans="1:18">
      <c r="A1558" s="70"/>
      <c r="B1558" s="28" t="s">
        <v>81</v>
      </c>
      <c r="C1558" s="58">
        <v>45789</v>
      </c>
      <c r="D1558" s="28" t="str">
        <f>VLOOKUP(B1558,辅助信息!E:K,7,FALSE)</f>
        <v>JWDDCD2025060900080</v>
      </c>
      <c r="E1558" s="28" t="str">
        <f>VLOOKUP(F1558,辅助信息!A:B,2,FALSE)</f>
        <v>螺纹钢</v>
      </c>
      <c r="F1558" s="28" t="s">
        <v>18</v>
      </c>
      <c r="G1558" s="24">
        <v>14.5</v>
      </c>
      <c r="H1558" s="24">
        <f>_xlfn.XLOOKUP(C1558&amp;F1558&amp;I1558&amp;J1558,'[1]2025年已发货'!$F:$F&amp;'[1]2025年已发货'!$C:$C&amp;'[1]2025年已发货'!$G:$G&amp;'[1]2025年已发货'!$H:$H,'[1]2025年已发货'!$E:$E,"未发货")</f>
        <v>14.5</v>
      </c>
      <c r="I1558" s="28" t="str">
        <f>VLOOKUP(B1558,辅助信息!E:I,3,FALSE)</f>
        <v>（华西简阳西城嘉苑）四川省成都市简阳市简城街道高屋村</v>
      </c>
      <c r="J1558" s="28" t="str">
        <f>VLOOKUP(B1558,辅助信息!E:I,4,FALSE)</f>
        <v>张瀚镭</v>
      </c>
      <c r="K1558" s="28">
        <f>VLOOKUP(J1558,辅助信息!H:I,2,FALSE)</f>
        <v>15884666220</v>
      </c>
      <c r="L1558" s="96" t="str">
        <f>VLOOKUP(B1558,辅助信息!E:J,6,FALSE)</f>
        <v>优先威钢发货,我方卸车,新老国标钢厂不加价可直发，因陕钢多次出现磅差，项目拒绝使用</v>
      </c>
      <c r="M1558" s="79">
        <v>45787</v>
      </c>
      <c r="O1558" s="49">
        <f ca="1" t="shared" si="78"/>
        <v>0</v>
      </c>
      <c r="P1558" s="49">
        <f ca="1" t="shared" si="77"/>
        <v>163</v>
      </c>
      <c r="Q1558" s="50" t="str">
        <f>VLOOKUP(B1558,辅助信息!E:M,9,FALSE)</f>
        <v>ZTWM-CDGS-XS-2024-0030-华西集采-简州大道</v>
      </c>
      <c r="R1558" s="50" t="str">
        <f>_xlfn._xlws.FILTER(辅助信息!D:D,辅助信息!E:E=B1558)</f>
        <v>华西简阳西城嘉苑</v>
      </c>
    </row>
    <row r="1559" hidden="1" spans="1:18">
      <c r="A1559" s="70"/>
      <c r="B1559" s="28" t="s">
        <v>81</v>
      </c>
      <c r="C1559" s="58">
        <v>45789</v>
      </c>
      <c r="D1559" s="28" t="str">
        <f>VLOOKUP(B1559,辅助信息!E:K,7,FALSE)</f>
        <v>JWDDCD2025060900080</v>
      </c>
      <c r="E1559" s="28" t="str">
        <f>VLOOKUP(F1559,辅助信息!A:B,2,FALSE)</f>
        <v>螺纹钢</v>
      </c>
      <c r="F1559" s="28" t="s">
        <v>21</v>
      </c>
      <c r="G1559" s="24">
        <v>2.5</v>
      </c>
      <c r="H1559" s="24">
        <f>_xlfn.XLOOKUP(C1559&amp;F1559&amp;I1559&amp;J1559,'[1]2025年已发货'!$F:$F&amp;'[1]2025年已发货'!$C:$C&amp;'[1]2025年已发货'!$G:$G&amp;'[1]2025年已发货'!$H:$H,'[1]2025年已发货'!$E:$E,"未发货")</f>
        <v>2.5</v>
      </c>
      <c r="I1559" s="28" t="str">
        <f>VLOOKUP(B1559,辅助信息!E:I,3,FALSE)</f>
        <v>（华西简阳西城嘉苑）四川省成都市简阳市简城街道高屋村</v>
      </c>
      <c r="J1559" s="28" t="str">
        <f>VLOOKUP(B1559,辅助信息!E:I,4,FALSE)</f>
        <v>张瀚镭</v>
      </c>
      <c r="K1559" s="28">
        <f>VLOOKUP(J1559,辅助信息!H:I,2,FALSE)</f>
        <v>15884666220</v>
      </c>
      <c r="L1559" s="96" t="str">
        <f>VLOOKUP(B1559,辅助信息!E:J,6,FALSE)</f>
        <v>优先威钢发货,我方卸车,新老国标钢厂不加价可直发，因陕钢多次出现磅差，项目拒绝使用</v>
      </c>
      <c r="M1559" s="79">
        <v>45788</v>
      </c>
      <c r="O1559" s="49">
        <f ca="1" t="shared" si="78"/>
        <v>0</v>
      </c>
      <c r="P1559" s="49">
        <f ca="1" t="shared" si="77"/>
        <v>162</v>
      </c>
      <c r="Q1559" s="50" t="str">
        <f>VLOOKUP(B1559,辅助信息!E:M,9,FALSE)</f>
        <v>ZTWM-CDGS-XS-2024-0030-华西集采-简州大道</v>
      </c>
      <c r="R1559" s="50" t="str">
        <f>_xlfn._xlws.FILTER(辅助信息!D:D,辅助信息!E:E=B1559)</f>
        <v>华西简阳西城嘉苑</v>
      </c>
    </row>
    <row r="1560" hidden="1" spans="1:18">
      <c r="A1560" s="70"/>
      <c r="B1560" s="28" t="s">
        <v>81</v>
      </c>
      <c r="C1560" s="58">
        <v>45789</v>
      </c>
      <c r="D1560" s="28" t="str">
        <f>VLOOKUP(B1560,辅助信息!E:K,7,FALSE)</f>
        <v>JWDDCD2025060900080</v>
      </c>
      <c r="E1560" s="28" t="str">
        <f>VLOOKUP(F1560,辅助信息!A:B,2,FALSE)</f>
        <v>螺纹钢</v>
      </c>
      <c r="F1560" s="28" t="s">
        <v>46</v>
      </c>
      <c r="G1560" s="24">
        <v>8.5</v>
      </c>
      <c r="H1560" s="24">
        <f>_xlfn.XLOOKUP(C1560&amp;F1560&amp;I1560&amp;J1560,'[1]2025年已发货'!$F:$F&amp;'[1]2025年已发货'!$C:$C&amp;'[1]2025年已发货'!$G:$G&amp;'[1]2025年已发货'!$H:$H,'[1]2025年已发货'!$E:$E,"未发货")</f>
        <v>8.5</v>
      </c>
      <c r="I1560" s="28" t="str">
        <f>VLOOKUP(B1560,辅助信息!E:I,3,FALSE)</f>
        <v>（华西简阳西城嘉苑）四川省成都市简阳市简城街道高屋村</v>
      </c>
      <c r="J1560" s="28" t="str">
        <f>VLOOKUP(B1560,辅助信息!E:I,4,FALSE)</f>
        <v>张瀚镭</v>
      </c>
      <c r="K1560" s="28">
        <f>VLOOKUP(J1560,辅助信息!H:I,2,FALSE)</f>
        <v>15884666220</v>
      </c>
      <c r="L1560" s="96" t="str">
        <f>VLOOKUP(B1560,辅助信息!E:J,6,FALSE)</f>
        <v>优先威钢发货,我方卸车,新老国标钢厂不加价可直发，因陕钢多次出现磅差，项目拒绝使用</v>
      </c>
      <c r="M1560" s="79">
        <v>45788</v>
      </c>
      <c r="O1560" s="49">
        <f ca="1" t="shared" si="78"/>
        <v>0</v>
      </c>
      <c r="P1560" s="49">
        <f ca="1" t="shared" si="77"/>
        <v>162</v>
      </c>
      <c r="Q1560" s="50" t="str">
        <f>VLOOKUP(B1560,辅助信息!E:M,9,FALSE)</f>
        <v>ZTWM-CDGS-XS-2024-0030-华西集采-简州大道</v>
      </c>
      <c r="R1560" s="50" t="str">
        <f>_xlfn._xlws.FILTER(辅助信息!D:D,辅助信息!E:E=B1560)</f>
        <v>华西简阳西城嘉苑</v>
      </c>
    </row>
    <row r="1561" hidden="1" spans="2:18">
      <c r="B1561" s="28" t="s">
        <v>150</v>
      </c>
      <c r="C1561" s="58">
        <v>45789</v>
      </c>
      <c r="D1561" s="28" t="str">
        <f>VLOOKUP(B1561,辅助信息!E:K,7,FALSE)</f>
        <v>JWDDCD2025050800101</v>
      </c>
      <c r="E1561" s="28" t="str">
        <f>VLOOKUP(F1561,辅助信息!A:B,2,FALSE)</f>
        <v>螺纹钢</v>
      </c>
      <c r="F1561" s="28" t="s">
        <v>28</v>
      </c>
      <c r="G1561" s="24">
        <v>27</v>
      </c>
      <c r="H1561" s="24" t="str">
        <f>_xlfn.XLOOKUP(C1561&amp;F1561&amp;I1561&amp;J1561,'[1]2025年已发货'!$F:$F&amp;'[1]2025年已发货'!$C:$C&amp;'[1]2025年已发货'!$G:$G&amp;'[1]2025年已发货'!$H:$H,'[1]2025年已发货'!$E:$E,"未发货")</f>
        <v>未发货</v>
      </c>
      <c r="I1561" s="28" t="str">
        <f>VLOOKUP(B1561,辅助信息!E:I,3,FALSE)</f>
        <v>(中铁科研院宜宾泥溪项目)中铁科研院集团有限公司宜宾市泥溪东互通式立交下穿成贵客专铁路工程项目钢筋加工厂</v>
      </c>
      <c r="J1561" s="28" t="str">
        <f>VLOOKUP(B1561,辅助信息!E:I,4,FALSE)</f>
        <v>蔡鹏</v>
      </c>
      <c r="K1561" s="28">
        <f>VLOOKUP(J1561,辅助信息!H:I,2,FALSE)</f>
        <v>19130850820</v>
      </c>
      <c r="L1561" s="96" t="str">
        <f>VLOOKUP(B1561,辅助信息!E:J,6,FALSE)</f>
        <v>装货前联系收货人核实到场规格，货物最下面用方木垫下方便卸货</v>
      </c>
      <c r="M1561" s="79">
        <v>45792</v>
      </c>
      <c r="O1561" s="49">
        <f ca="1" t="shared" si="78"/>
        <v>0</v>
      </c>
      <c r="P1561" s="49">
        <f ca="1" t="shared" si="77"/>
        <v>158</v>
      </c>
      <c r="Q1561" s="50" t="str">
        <f>VLOOKUP(B1561,辅助信息!E:M,9,FALSE)</f>
        <v>ZTWM-CDGS-XS-2025-0050-中铁科研院-宜宾泥溪项目</v>
      </c>
      <c r="R1561" s="50" t="str">
        <f>_xlfn._xlws.FILTER(辅助信息!D:D,辅助信息!E:E=B1561)</f>
        <v>中铁科研院宜宾泥溪项目</v>
      </c>
    </row>
    <row r="1562" hidden="1" spans="2:18">
      <c r="B1562" s="28" t="s">
        <v>150</v>
      </c>
      <c r="C1562" s="58">
        <v>45789</v>
      </c>
      <c r="D1562" s="28" t="str">
        <f>VLOOKUP(B1562,辅助信息!E:K,7,FALSE)</f>
        <v>JWDDCD2025050800101</v>
      </c>
      <c r="E1562" s="28" t="str">
        <f>VLOOKUP(F1562,辅助信息!A:B,2,FALSE)</f>
        <v>螺纹钢</v>
      </c>
      <c r="F1562" s="28" t="s">
        <v>65</v>
      </c>
      <c r="G1562" s="24">
        <v>36</v>
      </c>
      <c r="H1562" s="24" t="str">
        <f>_xlfn.XLOOKUP(C1562&amp;F1562&amp;I1562&amp;J1562,'[1]2025年已发货'!$F:$F&amp;'[1]2025年已发货'!$C:$C&amp;'[1]2025年已发货'!$G:$G&amp;'[1]2025年已发货'!$H:$H,'[1]2025年已发货'!$E:$E,"未发货")</f>
        <v>未发货</v>
      </c>
      <c r="I1562" s="28" t="str">
        <f>VLOOKUP(B1562,辅助信息!E:I,3,FALSE)</f>
        <v>(中铁科研院宜宾泥溪项目)中铁科研院集团有限公司宜宾市泥溪东互通式立交下穿成贵客专铁路工程项目钢筋加工厂</v>
      </c>
      <c r="J1562" s="28" t="str">
        <f>VLOOKUP(B1562,辅助信息!E:I,4,FALSE)</f>
        <v>蔡鹏</v>
      </c>
      <c r="K1562" s="28">
        <f>VLOOKUP(J1562,辅助信息!H:I,2,FALSE)</f>
        <v>19130850820</v>
      </c>
      <c r="L1562" s="96" t="str">
        <f>VLOOKUP(B1562,辅助信息!E:J,6,FALSE)</f>
        <v>装货前联系收货人核实到场规格，货物最下面用方木垫下方便卸货</v>
      </c>
      <c r="M1562" s="79">
        <v>45792</v>
      </c>
      <c r="O1562" s="49">
        <f ca="1" t="shared" si="78"/>
        <v>0</v>
      </c>
      <c r="P1562" s="49">
        <f ca="1" t="shared" si="77"/>
        <v>158</v>
      </c>
      <c r="Q1562" s="50" t="str">
        <f>VLOOKUP(B1562,辅助信息!E:M,9,FALSE)</f>
        <v>ZTWM-CDGS-XS-2025-0050-中铁科研院-宜宾泥溪项目</v>
      </c>
      <c r="R1562" s="50" t="str">
        <f>_xlfn._xlws.FILTER(辅助信息!D:D,辅助信息!E:E=B1562)</f>
        <v>中铁科研院宜宾泥溪项目</v>
      </c>
    </row>
    <row r="1563" hidden="1" spans="2:18">
      <c r="B1563" s="28" t="s">
        <v>150</v>
      </c>
      <c r="C1563" s="58">
        <v>45789</v>
      </c>
      <c r="D1563" s="28" t="str">
        <f>VLOOKUP(B1563,辅助信息!E:K,7,FALSE)</f>
        <v>JWDDCD2025050800101</v>
      </c>
      <c r="E1563" s="28" t="str">
        <f>VLOOKUP(F1563,辅助信息!A:B,2,FALSE)</f>
        <v>螺纹钢</v>
      </c>
      <c r="F1563" s="28" t="s">
        <v>32</v>
      </c>
      <c r="G1563" s="24">
        <v>6</v>
      </c>
      <c r="H1563" s="24" t="str">
        <f>_xlfn.XLOOKUP(C1563&amp;F1563&amp;I1563&amp;J1563,'[1]2025年已发货'!$F:$F&amp;'[1]2025年已发货'!$C:$C&amp;'[1]2025年已发货'!$G:$G&amp;'[1]2025年已发货'!$H:$H,'[1]2025年已发货'!$E:$E,"未发货")</f>
        <v>未发货</v>
      </c>
      <c r="I1563" s="28" t="str">
        <f>VLOOKUP(B1563,辅助信息!E:I,3,FALSE)</f>
        <v>(中铁科研院宜宾泥溪项目)中铁科研院集团有限公司宜宾市泥溪东互通式立交下穿成贵客专铁路工程项目钢筋加工厂</v>
      </c>
      <c r="J1563" s="28" t="str">
        <f>VLOOKUP(B1563,辅助信息!E:I,4,FALSE)</f>
        <v>蔡鹏</v>
      </c>
      <c r="K1563" s="28">
        <f>VLOOKUP(J1563,辅助信息!H:I,2,FALSE)</f>
        <v>19130850820</v>
      </c>
      <c r="L1563" s="96" t="str">
        <f>VLOOKUP(B1563,辅助信息!E:J,6,FALSE)</f>
        <v>装货前联系收货人核实到场规格，货物最下面用方木垫下方便卸货</v>
      </c>
      <c r="M1563" s="79">
        <v>45792</v>
      </c>
      <c r="O1563" s="49">
        <f ca="1" t="shared" si="78"/>
        <v>0</v>
      </c>
      <c r="P1563" s="49">
        <f ca="1" t="shared" si="77"/>
        <v>158</v>
      </c>
      <c r="Q1563" s="50" t="str">
        <f>VLOOKUP(B1563,辅助信息!E:M,9,FALSE)</f>
        <v>ZTWM-CDGS-XS-2025-0050-中铁科研院-宜宾泥溪项目</v>
      </c>
      <c r="R1563" s="50" t="str">
        <f>_xlfn._xlws.FILTER(辅助信息!D:D,辅助信息!E:E=B1563)</f>
        <v>中铁科研院宜宾泥溪项目</v>
      </c>
    </row>
    <row r="1564" hidden="1" spans="2:18">
      <c r="B1564" s="28" t="s">
        <v>92</v>
      </c>
      <c r="C1564" s="58">
        <v>45793</v>
      </c>
      <c r="D1564" s="107" t="str">
        <f>VLOOKUP(B1564,辅助信息!E:K,7,FALSE)</f>
        <v>JWDDCD2025051800046</v>
      </c>
      <c r="E1564" s="107" t="str">
        <f>VLOOKUP(F1564,辅助信息!A:B,2,FALSE)</f>
        <v>盘螺</v>
      </c>
      <c r="F1564" s="28" t="s">
        <v>40</v>
      </c>
      <c r="G1564" s="24">
        <v>25</v>
      </c>
      <c r="H1564" s="108">
        <f>_xlfn.XLOOKUP(C1564&amp;F1564&amp;I1564&amp;J1564,'[1]2025年已发货'!$F:$F&amp;'[1]2025年已发货'!$C:$C&amp;'[1]2025年已发货'!$G:$G&amp;'[1]2025年已发货'!$H:$H,'[1]2025年已发货'!$E:$E,"未发货")</f>
        <v>25</v>
      </c>
      <c r="I1564" s="107" t="str">
        <f>VLOOKUP(B1564,辅助信息!E:I,3,FALSE)</f>
        <v>（华西萌海科创农业生态谷）成都市简阳市白金山水库</v>
      </c>
      <c r="J1564" s="107" t="str">
        <f>VLOOKUP(B1564,辅助信息!E:I,4,FALSE)</f>
        <v>石清国</v>
      </c>
      <c r="K1564" s="107">
        <f>VLOOKUP(J1564,辅助信息!H:I,2,FALSE)</f>
        <v>13458642015</v>
      </c>
      <c r="L1564" s="109" t="str">
        <f>VLOOKUP(B1564,辅助信息!E:J,6,FALSE)</f>
        <v>优先威钢,我方卸车,新老国标钢厂不加价可直发</v>
      </c>
      <c r="M1564" s="79">
        <v>45794</v>
      </c>
      <c r="O1564" s="49">
        <f ca="1" t="shared" si="78"/>
        <v>0</v>
      </c>
      <c r="P1564" s="49">
        <f ca="1" t="shared" si="77"/>
        <v>156</v>
      </c>
      <c r="Q1564" s="50" t="str">
        <f>VLOOKUP(B1564,辅助信息!E:M,9,FALSE)</f>
        <v>ZTWM-CDGS-XS-2024-0092-华西-萌海科创农业生态谷</v>
      </c>
      <c r="R1564" s="50" t="str">
        <f>_xlfn._xlws.FILTER(辅助信息!D:D,辅助信息!E:E=B1564)</f>
        <v>华西萌海-科创农业生态谷</v>
      </c>
    </row>
    <row r="1565" hidden="1" spans="2:18">
      <c r="B1565" s="28" t="s">
        <v>92</v>
      </c>
      <c r="C1565" s="58">
        <v>45793</v>
      </c>
      <c r="D1565" s="107" t="str">
        <f>VLOOKUP(B1565,辅助信息!E:K,7,FALSE)</f>
        <v>JWDDCD2025051800046</v>
      </c>
      <c r="E1565" s="107" t="str">
        <f>VLOOKUP(F1565,辅助信息!A:B,2,FALSE)</f>
        <v>盘螺</v>
      </c>
      <c r="F1565" s="28" t="s">
        <v>41</v>
      </c>
      <c r="G1565" s="24">
        <v>10</v>
      </c>
      <c r="H1565" s="108">
        <f>_xlfn.XLOOKUP(C1565&amp;F1565&amp;I1565&amp;J1565,'[1]2025年已发货'!$F:$F&amp;'[1]2025年已发货'!$C:$C&amp;'[1]2025年已发货'!$G:$G&amp;'[1]2025年已发货'!$H:$H,'[1]2025年已发货'!$E:$E,"未发货")</f>
        <v>10</v>
      </c>
      <c r="I1565" s="107" t="str">
        <f>VLOOKUP(B1565,辅助信息!E:I,3,FALSE)</f>
        <v>（华西萌海科创农业生态谷）成都市简阳市白金山水库</v>
      </c>
      <c r="J1565" s="107" t="str">
        <f>VLOOKUP(B1565,辅助信息!E:I,4,FALSE)</f>
        <v>石清国</v>
      </c>
      <c r="K1565" s="107">
        <f>VLOOKUP(J1565,辅助信息!H:I,2,FALSE)</f>
        <v>13458642015</v>
      </c>
      <c r="L1565" s="109" t="str">
        <f>VLOOKUP(B1565,辅助信息!E:J,6,FALSE)</f>
        <v>优先威钢,我方卸车,新老国标钢厂不加价可直发</v>
      </c>
      <c r="M1565" s="79">
        <v>45794</v>
      </c>
      <c r="O1565" s="49">
        <f ca="1" t="shared" si="78"/>
        <v>0</v>
      </c>
      <c r="P1565" s="49">
        <f ca="1" t="shared" si="77"/>
        <v>156</v>
      </c>
      <c r="Q1565" s="50" t="str">
        <f>VLOOKUP(B1565,辅助信息!E:M,9,FALSE)</f>
        <v>ZTWM-CDGS-XS-2024-0092-华西-萌海科创农业生态谷</v>
      </c>
      <c r="R1565" s="50" t="str">
        <f>_xlfn._xlws.FILTER(辅助信息!D:D,辅助信息!E:E=B1565)</f>
        <v>华西萌海-科创农业生态谷</v>
      </c>
    </row>
    <row r="1566" hidden="1" spans="2:18">
      <c r="B1566" s="28" t="s">
        <v>17</v>
      </c>
      <c r="C1566" s="58">
        <v>45793</v>
      </c>
      <c r="D1566" s="107" t="str">
        <f>VLOOKUP(B1566,辅助信息!E:K,7,FALSE)</f>
        <v>JWDDCD2024101600090</v>
      </c>
      <c r="E1566" s="107" t="str">
        <f>VLOOKUP(F1566,辅助信息!A:B,2,FALSE)</f>
        <v>盘螺</v>
      </c>
      <c r="F1566" s="28" t="s">
        <v>49</v>
      </c>
      <c r="G1566" s="24">
        <v>14</v>
      </c>
      <c r="H1566" s="108">
        <f>_xlfn.XLOOKUP(C1566&amp;F1566&amp;I1566&amp;J1566,'[1]2025年已发货'!$F:$F&amp;'[1]2025年已发货'!$C:$C&amp;'[1]2025年已发货'!$G:$G&amp;'[1]2025年已发货'!$H:$H,'[1]2025年已发货'!$E:$E,"未发货")</f>
        <v>14</v>
      </c>
      <c r="I1566" s="107" t="str">
        <f>VLOOKUP(B1566,辅助信息!E:I,3,FALSE)</f>
        <v>（达州市公共卫生临床医疗中心项目-一标-1号制作房）达州市通川区西外复兴镇公共卫生临床医疗中心项目</v>
      </c>
      <c r="J1566" s="107" t="str">
        <f>VLOOKUP(B1566,辅助信息!E:I,4,FALSE)</f>
        <v>潘建发</v>
      </c>
      <c r="K1566" s="107">
        <f>VLOOKUP(J1566,辅助信息!H:I,2,FALSE)</f>
        <v>13658059919</v>
      </c>
      <c r="L1566" s="109" t="str">
        <f>VLOOKUP(B1566,辅助信息!E:J,6,FALSE)</f>
        <v>提前联系到场规格,一天到场车辆不低于2车</v>
      </c>
      <c r="M1566" s="79">
        <v>45793</v>
      </c>
      <c r="O1566" s="49">
        <f ca="1" t="shared" si="78"/>
        <v>0</v>
      </c>
      <c r="P1566" s="49">
        <f ca="1" t="shared" si="77"/>
        <v>157</v>
      </c>
      <c r="Q1566" s="50" t="str">
        <f>VLOOKUP(B1566,辅助信息!E:M,9,FALSE)</f>
        <v>ZTWM-CDGS-XS-2024-0205-五冶钢构-达州市通川区西外复兴镇及临近片区建设项目</v>
      </c>
      <c r="R1566" s="50" t="str">
        <f>_xlfn._xlws.FILTER(辅助信息!D:D,辅助信息!E:E=B1566)</f>
        <v>五冶钢构达州市公共卫生临床医疗中心项目</v>
      </c>
    </row>
    <row r="1567" hidden="1" spans="2:18">
      <c r="B1567" s="28" t="s">
        <v>17</v>
      </c>
      <c r="C1567" s="58">
        <v>45793</v>
      </c>
      <c r="D1567" s="107" t="str">
        <f>VLOOKUP(B1567,辅助信息!E:K,7,FALSE)</f>
        <v>JWDDCD2024101600090</v>
      </c>
      <c r="E1567" s="107" t="str">
        <f>VLOOKUP(F1567,辅助信息!A:B,2,FALSE)</f>
        <v>盘螺</v>
      </c>
      <c r="F1567" s="28" t="s">
        <v>41</v>
      </c>
      <c r="G1567" s="24">
        <v>7</v>
      </c>
      <c r="H1567" s="108">
        <f>_xlfn.XLOOKUP(C1567&amp;F1567&amp;I1567&amp;J1567,'[1]2025年已发货'!$F:$F&amp;'[1]2025年已发货'!$C:$C&amp;'[1]2025年已发货'!$G:$G&amp;'[1]2025年已发货'!$H:$H,'[1]2025年已发货'!$E:$E,"未发货")</f>
        <v>7</v>
      </c>
      <c r="I1567" s="107" t="str">
        <f>VLOOKUP(B1567,辅助信息!E:I,3,FALSE)</f>
        <v>（达州市公共卫生临床医疗中心项目-一标-1号制作房）达州市通川区西外复兴镇公共卫生临床医疗中心项目</v>
      </c>
      <c r="J1567" s="107" t="str">
        <f>VLOOKUP(B1567,辅助信息!E:I,4,FALSE)</f>
        <v>潘建发</v>
      </c>
      <c r="K1567" s="107">
        <f>VLOOKUP(J1567,辅助信息!H:I,2,FALSE)</f>
        <v>13658059919</v>
      </c>
      <c r="L1567" s="109" t="str">
        <f>VLOOKUP(B1567,辅助信息!E:J,6,FALSE)</f>
        <v>提前联系到场规格,一天到场车辆不低于2车</v>
      </c>
      <c r="M1567" s="79">
        <v>45793</v>
      </c>
      <c r="O1567" s="49">
        <f ca="1" t="shared" si="78"/>
        <v>0</v>
      </c>
      <c r="P1567" s="49">
        <f ca="1" t="shared" si="77"/>
        <v>157</v>
      </c>
      <c r="Q1567" s="50" t="str">
        <f>VLOOKUP(B1567,辅助信息!E:M,9,FALSE)</f>
        <v>ZTWM-CDGS-XS-2024-0205-五冶钢构-达州市通川区西外复兴镇及临近片区建设项目</v>
      </c>
      <c r="R1567" s="50" t="str">
        <f>_xlfn._xlws.FILTER(辅助信息!D:D,辅助信息!E:E=B1567)</f>
        <v>五冶钢构达州市公共卫生临床医疗中心项目</v>
      </c>
    </row>
    <row r="1568" hidden="1" spans="2:18">
      <c r="B1568" s="28" t="s">
        <v>17</v>
      </c>
      <c r="C1568" s="58">
        <v>45793</v>
      </c>
      <c r="D1568" s="107" t="str">
        <f>VLOOKUP(B1568,辅助信息!E:K,7,FALSE)</f>
        <v>JWDDCD2024101600090</v>
      </c>
      <c r="E1568" s="107" t="str">
        <f>VLOOKUP(F1568,辅助信息!A:B,2,FALSE)</f>
        <v>螺纹钢</v>
      </c>
      <c r="F1568" s="28" t="s">
        <v>27</v>
      </c>
      <c r="G1568" s="24">
        <v>2</v>
      </c>
      <c r="H1568" s="108">
        <f>_xlfn.XLOOKUP(C1568&amp;F1568&amp;I1568&amp;J1568,'[1]2025年已发货'!$F:$F&amp;'[1]2025年已发货'!$C:$C&amp;'[1]2025年已发货'!$G:$G&amp;'[1]2025年已发货'!$H:$H,'[1]2025年已发货'!$E:$E,"未发货")</f>
        <v>2</v>
      </c>
      <c r="I1568" s="107" t="str">
        <f>VLOOKUP(B1568,辅助信息!E:I,3,FALSE)</f>
        <v>（达州市公共卫生临床医疗中心项目-一标-1号制作房）达州市通川区西外复兴镇公共卫生临床医疗中心项目</v>
      </c>
      <c r="J1568" s="107" t="str">
        <f>VLOOKUP(B1568,辅助信息!E:I,4,FALSE)</f>
        <v>潘建发</v>
      </c>
      <c r="K1568" s="107">
        <f>VLOOKUP(J1568,辅助信息!H:I,2,FALSE)</f>
        <v>13658059919</v>
      </c>
      <c r="L1568" s="109" t="str">
        <f>VLOOKUP(B1568,辅助信息!E:J,6,FALSE)</f>
        <v>提前联系到场规格,一天到场车辆不低于2车</v>
      </c>
      <c r="M1568" s="79">
        <v>45793</v>
      </c>
      <c r="O1568" s="49">
        <f ca="1" t="shared" si="78"/>
        <v>0</v>
      </c>
      <c r="P1568" s="49">
        <f ca="1" t="shared" si="77"/>
        <v>157</v>
      </c>
      <c r="Q1568" s="50" t="str">
        <f>VLOOKUP(B1568,辅助信息!E:M,9,FALSE)</f>
        <v>ZTWM-CDGS-XS-2024-0205-五冶钢构-达州市通川区西外复兴镇及临近片区建设项目</v>
      </c>
      <c r="R1568" s="50" t="str">
        <f>_xlfn._xlws.FILTER(辅助信息!D:D,辅助信息!E:E=B1568)</f>
        <v>五冶钢构达州市公共卫生临床医疗中心项目</v>
      </c>
    </row>
    <row r="1569" hidden="1" spans="2:18">
      <c r="B1569" s="28" t="s">
        <v>17</v>
      </c>
      <c r="C1569" s="58">
        <v>45793</v>
      </c>
      <c r="D1569" s="107" t="str">
        <f>VLOOKUP(B1569,辅助信息!E:K,7,FALSE)</f>
        <v>JWDDCD2024101600090</v>
      </c>
      <c r="E1569" s="107" t="str">
        <f>VLOOKUP(F1569,辅助信息!A:B,2,FALSE)</f>
        <v>螺纹钢</v>
      </c>
      <c r="F1569" s="28" t="s">
        <v>19</v>
      </c>
      <c r="G1569" s="24">
        <v>2</v>
      </c>
      <c r="H1569" s="108">
        <f>_xlfn.XLOOKUP(C1569&amp;F1569&amp;I1569&amp;J1569,'[1]2025年已发货'!$F:$F&amp;'[1]2025年已发货'!$C:$C&amp;'[1]2025年已发货'!$G:$G&amp;'[1]2025年已发货'!$H:$H,'[1]2025年已发货'!$E:$E,"未发货")</f>
        <v>2</v>
      </c>
      <c r="I1569" s="107" t="str">
        <f>VLOOKUP(B1569,辅助信息!E:I,3,FALSE)</f>
        <v>（达州市公共卫生临床医疗中心项目-一标-1号制作房）达州市通川区西外复兴镇公共卫生临床医疗中心项目</v>
      </c>
      <c r="J1569" s="107" t="str">
        <f>VLOOKUP(B1569,辅助信息!E:I,4,FALSE)</f>
        <v>潘建发</v>
      </c>
      <c r="K1569" s="107">
        <f>VLOOKUP(J1569,辅助信息!H:I,2,FALSE)</f>
        <v>13658059919</v>
      </c>
      <c r="L1569" s="109" t="str">
        <f>VLOOKUP(B1569,辅助信息!E:J,6,FALSE)</f>
        <v>提前联系到场规格,一天到场车辆不低于2车</v>
      </c>
      <c r="M1569" s="79">
        <v>45793</v>
      </c>
      <c r="O1569" s="49">
        <f ca="1" t="shared" si="78"/>
        <v>0</v>
      </c>
      <c r="P1569" s="49">
        <f ca="1" t="shared" si="77"/>
        <v>157</v>
      </c>
      <c r="Q1569" s="50" t="str">
        <f>VLOOKUP(B1569,辅助信息!E:M,9,FALSE)</f>
        <v>ZTWM-CDGS-XS-2024-0205-五冶钢构-达州市通川区西外复兴镇及临近片区建设项目</v>
      </c>
      <c r="R1569" s="50" t="str">
        <f>_xlfn._xlws.FILTER(辅助信息!D:D,辅助信息!E:E=B1569)</f>
        <v>五冶钢构达州市公共卫生临床医疗中心项目</v>
      </c>
    </row>
    <row r="1570" hidden="1" spans="2:18">
      <c r="B1570" s="28" t="s">
        <v>151</v>
      </c>
      <c r="C1570" s="58">
        <v>45793</v>
      </c>
      <c r="D1570" s="107" t="str">
        <f>VLOOKUP(B1570,辅助信息!E:K,7,FALSE)</f>
        <v>JWDDCD2025051000019</v>
      </c>
      <c r="E1570" s="107" t="str">
        <f>VLOOKUP(F1570,辅助信息!A:B,2,FALSE)</f>
        <v>螺纹钢</v>
      </c>
      <c r="F1570" s="28" t="s">
        <v>19</v>
      </c>
      <c r="G1570" s="24">
        <v>35</v>
      </c>
      <c r="H1570" s="108">
        <f>_xlfn.XLOOKUP(C1570&amp;F1570&amp;I1570&amp;J1570,'[1]2025年已发货'!$F:$F&amp;'[1]2025年已发货'!$C:$C&amp;'[1]2025年已发货'!$G:$G&amp;'[1]2025年已发货'!$H:$H,'[1]2025年已发货'!$E:$E,"未发货")</f>
        <v>35</v>
      </c>
      <c r="I1570" s="107" t="str">
        <f>VLOOKUP(B1570,辅助信息!E:I,3,FALSE)</f>
        <v>(五冶钢构医学科学产业园建设项目房建一部-四标（3-7）)四川省南充市顺庆区搬罾街道学府大道二段</v>
      </c>
      <c r="J1570" s="107" t="str">
        <f>VLOOKUP(B1570,辅助信息!E:I,4,FALSE)</f>
        <v>胡泽宇</v>
      </c>
      <c r="K1570" s="107">
        <f>VLOOKUP(J1570,辅助信息!H:I,2,FALSE)</f>
        <v>18141337338</v>
      </c>
      <c r="L1570" s="109" t="str">
        <f>VLOOKUP(B1570,辅助信息!E:J,6,FALSE)</f>
        <v>送货单：送货单位：南充思临新材料科技有限公司,收货单位：五冶集团川北(南充)建设有限公司,项目名称：南充医学科学产业园,送货车型13米,装货前联系收货人核实到场规格</v>
      </c>
      <c r="M1570" s="79">
        <v>45793</v>
      </c>
      <c r="O1570" s="49">
        <f ca="1" t="shared" ref="O1570:O1591" si="79">IF(OR(M1570="",N1570&lt;&gt;""),"",MAX(M1570-TODAY(),0))</f>
        <v>0</v>
      </c>
      <c r="P1570" s="49">
        <f ca="1" t="shared" ref="P1570:P1591" si="80">IF(M1570="","",IF(N1570&lt;&gt;"",MAX(N1570-M1570,0),IF(TODAY()&gt;M1570,TODAY()-M1570,0)))</f>
        <v>157</v>
      </c>
      <c r="Q1570" s="50" t="str">
        <f>VLOOKUP(B1570,辅助信息!E:M,9,FALSE)</f>
        <v>ZTWM-CDGS-XS-2024-0248-五冶钢构-南充市医学院项目</v>
      </c>
      <c r="R1570" s="50" t="str">
        <f>_xlfn._xlws.FILTER(辅助信息!D:D,辅助信息!E:E=B1570)</f>
        <v>五冶钢构南充医学科学产业园建设项目</v>
      </c>
    </row>
    <row r="1571" hidden="1" spans="2:18">
      <c r="B1571" s="28" t="s">
        <v>81</v>
      </c>
      <c r="C1571" s="58">
        <v>45793</v>
      </c>
      <c r="D1571" s="107" t="str">
        <f>VLOOKUP(B1571,辅助信息!E:K,7,FALSE)</f>
        <v>JWDDCD2025060900080</v>
      </c>
      <c r="E1571" s="107" t="str">
        <f>VLOOKUP(F1571,辅助信息!A:B,2,FALSE)</f>
        <v>盘螺</v>
      </c>
      <c r="F1571" s="28" t="s">
        <v>49</v>
      </c>
      <c r="G1571" s="24">
        <v>2.5</v>
      </c>
      <c r="H1571" s="108" t="str">
        <f>_xlfn.XLOOKUP(C1571&amp;F1571&amp;I1571&amp;J1571,'[1]2025年已发货'!$F:$F&amp;'[1]2025年已发货'!$C:$C&amp;'[1]2025年已发货'!$G:$G&amp;'[1]2025年已发货'!$H:$H,'[1]2025年已发货'!$E:$E,"未发货")</f>
        <v>未发货</v>
      </c>
      <c r="I1571" s="107" t="str">
        <f>VLOOKUP(B1571,辅助信息!E:I,3,FALSE)</f>
        <v>（华西简阳西城嘉苑）四川省成都市简阳市简城街道高屋村</v>
      </c>
      <c r="J1571" s="107" t="str">
        <f>VLOOKUP(B1571,辅助信息!E:I,4,FALSE)</f>
        <v>张瀚镭</v>
      </c>
      <c r="K1571" s="107">
        <f>VLOOKUP(J1571,辅助信息!H:I,2,FALSE)</f>
        <v>15884666220</v>
      </c>
      <c r="L1571" s="109" t="str">
        <f>VLOOKUP(B1571,辅助信息!E:J,6,FALSE)</f>
        <v>优先威钢发货,我方卸车,新老国标钢厂不加价可直发，因陕钢多次出现磅差，项目拒绝使用</v>
      </c>
      <c r="M1571" s="79">
        <v>45797</v>
      </c>
      <c r="O1571" s="49">
        <f ca="1" t="shared" si="79"/>
        <v>0</v>
      </c>
      <c r="P1571" s="49">
        <f ca="1" t="shared" si="80"/>
        <v>153</v>
      </c>
      <c r="Q1571" s="50" t="str">
        <f>VLOOKUP(B1571,辅助信息!E:M,9,FALSE)</f>
        <v>ZTWM-CDGS-XS-2024-0030-华西集采-简州大道</v>
      </c>
      <c r="R1571" s="50" t="str">
        <f>_xlfn._xlws.FILTER(辅助信息!D:D,辅助信息!E:E=B1571)</f>
        <v>华西简阳西城嘉苑</v>
      </c>
    </row>
    <row r="1572" hidden="1" spans="2:18">
      <c r="B1572" s="28" t="s">
        <v>81</v>
      </c>
      <c r="C1572" s="58">
        <v>45793</v>
      </c>
      <c r="D1572" s="107" t="str">
        <f>VLOOKUP(B1572,辅助信息!E:K,7,FALSE)</f>
        <v>JWDDCD2025060900080</v>
      </c>
      <c r="E1572" s="107" t="str">
        <f>VLOOKUP(F1572,辅助信息!A:B,2,FALSE)</f>
        <v>盘螺</v>
      </c>
      <c r="F1572" s="28" t="s">
        <v>40</v>
      </c>
      <c r="G1572" s="24">
        <v>17</v>
      </c>
      <c r="H1572" s="108" t="str">
        <f>_xlfn.XLOOKUP(C1572&amp;F1572&amp;I1572&amp;J1572,'[1]2025年已发货'!$F:$F&amp;'[1]2025年已发货'!$C:$C&amp;'[1]2025年已发货'!$G:$G&amp;'[1]2025年已发货'!$H:$H,'[1]2025年已发货'!$E:$E,"未发货")</f>
        <v>未发货</v>
      </c>
      <c r="I1572" s="107" t="str">
        <f>VLOOKUP(B1572,辅助信息!E:I,3,FALSE)</f>
        <v>（华西简阳西城嘉苑）四川省成都市简阳市简城街道高屋村</v>
      </c>
      <c r="J1572" s="107" t="str">
        <f>VLOOKUP(B1572,辅助信息!E:I,4,FALSE)</f>
        <v>张瀚镭</v>
      </c>
      <c r="K1572" s="107">
        <f>VLOOKUP(J1572,辅助信息!H:I,2,FALSE)</f>
        <v>15884666220</v>
      </c>
      <c r="L1572" s="109" t="str">
        <f>VLOOKUP(B1572,辅助信息!E:J,6,FALSE)</f>
        <v>优先威钢发货,我方卸车,新老国标钢厂不加价可直发，因陕钢多次出现磅差，项目拒绝使用</v>
      </c>
      <c r="M1572" s="79">
        <v>45797</v>
      </c>
      <c r="O1572" s="49">
        <f ca="1" t="shared" si="79"/>
        <v>0</v>
      </c>
      <c r="P1572" s="49">
        <f ca="1" t="shared" si="80"/>
        <v>153</v>
      </c>
      <c r="Q1572" s="50" t="str">
        <f>VLOOKUP(B1572,辅助信息!E:M,9,FALSE)</f>
        <v>ZTWM-CDGS-XS-2024-0030-华西集采-简州大道</v>
      </c>
      <c r="R1572" s="50" t="str">
        <f>_xlfn._xlws.FILTER(辅助信息!D:D,辅助信息!E:E=B1572)</f>
        <v>华西简阳西城嘉苑</v>
      </c>
    </row>
    <row r="1573" hidden="1" spans="2:18">
      <c r="B1573" s="28" t="s">
        <v>81</v>
      </c>
      <c r="C1573" s="58">
        <v>45793</v>
      </c>
      <c r="D1573" s="107" t="str">
        <f>VLOOKUP(B1573,辅助信息!E:K,7,FALSE)</f>
        <v>JWDDCD2025060900080</v>
      </c>
      <c r="E1573" s="107" t="str">
        <f>VLOOKUP(F1573,辅助信息!A:B,2,FALSE)</f>
        <v>盘螺</v>
      </c>
      <c r="F1573" s="28" t="s">
        <v>26</v>
      </c>
      <c r="G1573" s="24">
        <v>35</v>
      </c>
      <c r="H1573" s="108" t="str">
        <f>_xlfn.XLOOKUP(C1573&amp;F1573&amp;I1573&amp;J1573,'[1]2025年已发货'!$F:$F&amp;'[1]2025年已发货'!$C:$C&amp;'[1]2025年已发货'!$G:$G&amp;'[1]2025年已发货'!$H:$H,'[1]2025年已发货'!$E:$E,"未发货")</f>
        <v>未发货</v>
      </c>
      <c r="I1573" s="107" t="str">
        <f>VLOOKUP(B1573,辅助信息!E:I,3,FALSE)</f>
        <v>（华西简阳西城嘉苑）四川省成都市简阳市简城街道高屋村</v>
      </c>
      <c r="J1573" s="107" t="str">
        <f>VLOOKUP(B1573,辅助信息!E:I,4,FALSE)</f>
        <v>张瀚镭</v>
      </c>
      <c r="K1573" s="107">
        <f>VLOOKUP(J1573,辅助信息!H:I,2,FALSE)</f>
        <v>15884666220</v>
      </c>
      <c r="L1573" s="109" t="str">
        <f>VLOOKUP(B1573,辅助信息!E:J,6,FALSE)</f>
        <v>优先威钢发货,我方卸车,新老国标钢厂不加价可直发，因陕钢多次出现磅差，项目拒绝使用</v>
      </c>
      <c r="M1573" s="79">
        <v>45797</v>
      </c>
      <c r="O1573" s="49">
        <f ca="1" t="shared" si="79"/>
        <v>0</v>
      </c>
      <c r="P1573" s="49">
        <f ca="1" t="shared" si="80"/>
        <v>153</v>
      </c>
      <c r="Q1573" s="50" t="str">
        <f>VLOOKUP(B1573,辅助信息!E:M,9,FALSE)</f>
        <v>ZTWM-CDGS-XS-2024-0030-华西集采-简州大道</v>
      </c>
      <c r="R1573" s="50" t="str">
        <f>_xlfn._xlws.FILTER(辅助信息!D:D,辅助信息!E:E=B1573)</f>
        <v>华西简阳西城嘉苑</v>
      </c>
    </row>
    <row r="1574" hidden="1" spans="2:18">
      <c r="B1574" s="28" t="s">
        <v>81</v>
      </c>
      <c r="C1574" s="58">
        <v>45793</v>
      </c>
      <c r="D1574" s="107" t="str">
        <f>VLOOKUP(B1574,辅助信息!E:K,7,FALSE)</f>
        <v>JWDDCD2025060900080</v>
      </c>
      <c r="E1574" s="107" t="str">
        <f>VLOOKUP(F1574,辅助信息!A:B,2,FALSE)</f>
        <v>螺纹钢</v>
      </c>
      <c r="F1574" s="28" t="s">
        <v>19</v>
      </c>
      <c r="G1574" s="24">
        <v>7</v>
      </c>
      <c r="H1574" s="108">
        <f>_xlfn.XLOOKUP(C1574&amp;F1574&amp;I1574&amp;J1574,'[1]2025年已发货'!$F:$F&amp;'[1]2025年已发货'!$C:$C&amp;'[1]2025年已发货'!$G:$G&amp;'[1]2025年已发货'!$H:$H,'[1]2025年已发货'!$E:$E,"未发货")</f>
        <v>6</v>
      </c>
      <c r="I1574" s="107" t="str">
        <f>VLOOKUP(B1574,辅助信息!E:I,3,FALSE)</f>
        <v>（华西简阳西城嘉苑）四川省成都市简阳市简城街道高屋村</v>
      </c>
      <c r="J1574" s="107" t="str">
        <f>VLOOKUP(B1574,辅助信息!E:I,4,FALSE)</f>
        <v>张瀚镭</v>
      </c>
      <c r="K1574" s="107">
        <f>VLOOKUP(J1574,辅助信息!H:I,2,FALSE)</f>
        <v>15884666220</v>
      </c>
      <c r="L1574" s="109" t="str">
        <f>VLOOKUP(B1574,辅助信息!E:J,6,FALSE)</f>
        <v>优先威钢发货,我方卸车,新老国标钢厂不加价可直发，因陕钢多次出现磅差，项目拒绝使用</v>
      </c>
      <c r="M1574" s="79">
        <v>45797</v>
      </c>
      <c r="O1574" s="49">
        <f ca="1" t="shared" si="79"/>
        <v>0</v>
      </c>
      <c r="P1574" s="49">
        <f ca="1" t="shared" si="80"/>
        <v>153</v>
      </c>
      <c r="Q1574" s="50" t="str">
        <f>VLOOKUP(B1574,辅助信息!E:M,9,FALSE)</f>
        <v>ZTWM-CDGS-XS-2024-0030-华西集采-简州大道</v>
      </c>
      <c r="R1574" s="50" t="str">
        <f>_xlfn._xlws.FILTER(辅助信息!D:D,辅助信息!E:E=B1574)</f>
        <v>华西简阳西城嘉苑</v>
      </c>
    </row>
    <row r="1575" hidden="1" spans="2:18">
      <c r="B1575" s="28" t="s">
        <v>81</v>
      </c>
      <c r="C1575" s="58">
        <v>45793</v>
      </c>
      <c r="D1575" s="107" t="str">
        <f>VLOOKUP(B1575,辅助信息!E:K,7,FALSE)</f>
        <v>JWDDCD2025060900080</v>
      </c>
      <c r="E1575" s="107" t="str">
        <f>VLOOKUP(F1575,辅助信息!A:B,2,FALSE)</f>
        <v>螺纹钢</v>
      </c>
      <c r="F1575" s="28" t="s">
        <v>32</v>
      </c>
      <c r="G1575" s="24">
        <v>18</v>
      </c>
      <c r="H1575" s="108">
        <f>_xlfn.XLOOKUP(C1575&amp;F1575&amp;I1575&amp;J1575,'[1]2025年已发货'!$F:$F&amp;'[1]2025年已发货'!$C:$C&amp;'[1]2025年已发货'!$G:$G&amp;'[1]2025年已发货'!$H:$H,'[1]2025年已发货'!$E:$E,"未发货")</f>
        <v>15</v>
      </c>
      <c r="I1575" s="107" t="str">
        <f>VLOOKUP(B1575,辅助信息!E:I,3,FALSE)</f>
        <v>（华西简阳西城嘉苑）四川省成都市简阳市简城街道高屋村</v>
      </c>
      <c r="J1575" s="107" t="str">
        <f>VLOOKUP(B1575,辅助信息!E:I,4,FALSE)</f>
        <v>张瀚镭</v>
      </c>
      <c r="K1575" s="107">
        <f>VLOOKUP(J1575,辅助信息!H:I,2,FALSE)</f>
        <v>15884666220</v>
      </c>
      <c r="L1575" s="109" t="str">
        <f>VLOOKUP(B1575,辅助信息!E:J,6,FALSE)</f>
        <v>优先威钢发货,我方卸车,新老国标钢厂不加价可直发，因陕钢多次出现磅差，项目拒绝使用</v>
      </c>
      <c r="M1575" s="79">
        <v>45797</v>
      </c>
      <c r="O1575" s="49">
        <f ca="1" t="shared" si="79"/>
        <v>0</v>
      </c>
      <c r="P1575" s="49">
        <f ca="1" t="shared" si="80"/>
        <v>153</v>
      </c>
      <c r="Q1575" s="50" t="str">
        <f>VLOOKUP(B1575,辅助信息!E:M,9,FALSE)</f>
        <v>ZTWM-CDGS-XS-2024-0030-华西集采-简州大道</v>
      </c>
      <c r="R1575" s="50" t="str">
        <f>_xlfn._xlws.FILTER(辅助信息!D:D,辅助信息!E:E=B1575)</f>
        <v>华西简阳西城嘉苑</v>
      </c>
    </row>
    <row r="1576" hidden="1" spans="2:18">
      <c r="B1576" s="28" t="s">
        <v>81</v>
      </c>
      <c r="C1576" s="58">
        <v>45793</v>
      </c>
      <c r="D1576" s="107" t="str">
        <f>VLOOKUP(B1576,辅助信息!E:K,7,FALSE)</f>
        <v>JWDDCD2025060900080</v>
      </c>
      <c r="E1576" s="107" t="str">
        <f>VLOOKUP(F1576,辅助信息!A:B,2,FALSE)</f>
        <v>螺纹钢</v>
      </c>
      <c r="F1576" s="28" t="s">
        <v>30</v>
      </c>
      <c r="G1576" s="24">
        <v>9</v>
      </c>
      <c r="H1576" s="108">
        <f>_xlfn.XLOOKUP(C1576&amp;F1576&amp;I1576&amp;J1576,'[1]2025年已发货'!$F:$F&amp;'[1]2025年已发货'!$C:$C&amp;'[1]2025年已发货'!$G:$G&amp;'[1]2025年已发货'!$H:$H,'[1]2025年已发货'!$E:$E,"未发货")</f>
        <v>9</v>
      </c>
      <c r="I1576" s="107" t="str">
        <f>VLOOKUP(B1576,辅助信息!E:I,3,FALSE)</f>
        <v>（华西简阳西城嘉苑）四川省成都市简阳市简城街道高屋村</v>
      </c>
      <c r="J1576" s="107" t="str">
        <f>VLOOKUP(B1576,辅助信息!E:I,4,FALSE)</f>
        <v>张瀚镭</v>
      </c>
      <c r="K1576" s="107">
        <f>VLOOKUP(J1576,辅助信息!H:I,2,FALSE)</f>
        <v>15884666220</v>
      </c>
      <c r="L1576" s="109" t="str">
        <f>VLOOKUP(B1576,辅助信息!E:J,6,FALSE)</f>
        <v>优先威钢发货,我方卸车,新老国标钢厂不加价可直发，因陕钢多次出现磅差，项目拒绝使用</v>
      </c>
      <c r="M1576" s="79">
        <v>45797</v>
      </c>
      <c r="O1576" s="49">
        <f ca="1" t="shared" si="79"/>
        <v>0</v>
      </c>
      <c r="P1576" s="49">
        <f ca="1" t="shared" si="80"/>
        <v>153</v>
      </c>
      <c r="Q1576" s="50" t="str">
        <f>VLOOKUP(B1576,辅助信息!E:M,9,FALSE)</f>
        <v>ZTWM-CDGS-XS-2024-0030-华西集采-简州大道</v>
      </c>
      <c r="R1576" s="50" t="str">
        <f>_xlfn._xlws.FILTER(辅助信息!D:D,辅助信息!E:E=B1576)</f>
        <v>华西简阳西城嘉苑</v>
      </c>
    </row>
    <row r="1577" hidden="1" spans="2:18">
      <c r="B1577" s="28" t="s">
        <v>81</v>
      </c>
      <c r="C1577" s="58">
        <v>45793</v>
      </c>
      <c r="D1577" s="107" t="str">
        <f>VLOOKUP(B1577,辅助信息!E:K,7,FALSE)</f>
        <v>JWDDCD2025060900080</v>
      </c>
      <c r="E1577" s="107" t="str">
        <f>VLOOKUP(F1577,辅助信息!A:B,2,FALSE)</f>
        <v>螺纹钢</v>
      </c>
      <c r="F1577" s="28" t="s">
        <v>33</v>
      </c>
      <c r="G1577" s="24">
        <v>7</v>
      </c>
      <c r="H1577" s="108">
        <f>_xlfn.XLOOKUP(C1577&amp;F1577&amp;I1577&amp;J1577,'[1]2025年已发货'!$F:$F&amp;'[1]2025年已发货'!$C:$C&amp;'[1]2025年已发货'!$G:$G&amp;'[1]2025年已发货'!$H:$H,'[1]2025年已发货'!$E:$E,"未发货")</f>
        <v>6</v>
      </c>
      <c r="I1577" s="107" t="str">
        <f>VLOOKUP(B1577,辅助信息!E:I,3,FALSE)</f>
        <v>（华西简阳西城嘉苑）四川省成都市简阳市简城街道高屋村</v>
      </c>
      <c r="J1577" s="107" t="str">
        <f>VLOOKUP(B1577,辅助信息!E:I,4,FALSE)</f>
        <v>张瀚镭</v>
      </c>
      <c r="K1577" s="107">
        <f>VLOOKUP(J1577,辅助信息!H:I,2,FALSE)</f>
        <v>15884666220</v>
      </c>
      <c r="L1577" s="109" t="str">
        <f>VLOOKUP(B1577,辅助信息!E:J,6,FALSE)</f>
        <v>优先威钢发货,我方卸车,新老国标钢厂不加价可直发，因陕钢多次出现磅差，项目拒绝使用</v>
      </c>
      <c r="M1577" s="79">
        <v>45797</v>
      </c>
      <c r="O1577" s="49">
        <f ca="1" t="shared" si="79"/>
        <v>0</v>
      </c>
      <c r="P1577" s="49">
        <f ca="1" t="shared" si="80"/>
        <v>153</v>
      </c>
      <c r="Q1577" s="50" t="str">
        <f>VLOOKUP(B1577,辅助信息!E:M,9,FALSE)</f>
        <v>ZTWM-CDGS-XS-2024-0030-华西集采-简州大道</v>
      </c>
      <c r="R1577" s="50" t="str">
        <f>_xlfn._xlws.FILTER(辅助信息!D:D,辅助信息!E:E=B1577)</f>
        <v>华西简阳西城嘉苑</v>
      </c>
    </row>
    <row r="1578" hidden="1" spans="2:18">
      <c r="B1578" s="28" t="s">
        <v>81</v>
      </c>
      <c r="C1578" s="58">
        <v>45793</v>
      </c>
      <c r="D1578" s="107" t="str">
        <f>VLOOKUP(B1578,辅助信息!E:K,7,FALSE)</f>
        <v>JWDDCD2025060900080</v>
      </c>
      <c r="E1578" s="107" t="str">
        <f>VLOOKUP(F1578,辅助信息!A:B,2,FALSE)</f>
        <v>螺纹钢</v>
      </c>
      <c r="F1578" s="28" t="s">
        <v>28</v>
      </c>
      <c r="G1578" s="24">
        <v>2.5</v>
      </c>
      <c r="H1578" s="108">
        <f>_xlfn.XLOOKUP(C1578&amp;F1578&amp;I1578&amp;J1578,'[1]2025年已发货'!$F:$F&amp;'[1]2025年已发货'!$C:$C&amp;'[1]2025年已发货'!$G:$G&amp;'[1]2025年已发货'!$H:$H,'[1]2025年已发货'!$E:$E,"未发货")</f>
        <v>3</v>
      </c>
      <c r="I1578" s="107" t="str">
        <f>VLOOKUP(B1578,辅助信息!E:I,3,FALSE)</f>
        <v>（华西简阳西城嘉苑）四川省成都市简阳市简城街道高屋村</v>
      </c>
      <c r="J1578" s="107" t="str">
        <f>VLOOKUP(B1578,辅助信息!E:I,4,FALSE)</f>
        <v>张瀚镭</v>
      </c>
      <c r="K1578" s="107">
        <f>VLOOKUP(J1578,辅助信息!H:I,2,FALSE)</f>
        <v>15884666220</v>
      </c>
      <c r="L1578" s="109" t="str">
        <f>VLOOKUP(B1578,辅助信息!E:J,6,FALSE)</f>
        <v>优先威钢发货,我方卸车,新老国标钢厂不加价可直发，因陕钢多次出现磅差，项目拒绝使用</v>
      </c>
      <c r="M1578" s="79">
        <v>45797</v>
      </c>
      <c r="O1578" s="49">
        <f ca="1" t="shared" si="79"/>
        <v>0</v>
      </c>
      <c r="P1578" s="49">
        <f ca="1" t="shared" si="80"/>
        <v>153</v>
      </c>
      <c r="Q1578" s="50" t="str">
        <f>VLOOKUP(B1578,辅助信息!E:M,9,FALSE)</f>
        <v>ZTWM-CDGS-XS-2024-0030-华西集采-简州大道</v>
      </c>
      <c r="R1578" s="50" t="str">
        <f>_xlfn._xlws.FILTER(辅助信息!D:D,辅助信息!E:E=B1578)</f>
        <v>华西简阳西城嘉苑</v>
      </c>
    </row>
    <row r="1579" hidden="1" spans="2:18">
      <c r="B1579" s="28" t="s">
        <v>81</v>
      </c>
      <c r="C1579" s="58">
        <v>45793</v>
      </c>
      <c r="D1579" s="107" t="str">
        <f>VLOOKUP(B1579,辅助信息!E:K,7,FALSE)</f>
        <v>JWDDCD2025060900080</v>
      </c>
      <c r="E1579" s="107" t="str">
        <f>VLOOKUP(F1579,辅助信息!A:B,2,FALSE)</f>
        <v>螺纹钢</v>
      </c>
      <c r="F1579" s="28" t="s">
        <v>18</v>
      </c>
      <c r="G1579" s="24">
        <v>2.5</v>
      </c>
      <c r="H1579" s="108">
        <f>_xlfn.XLOOKUP(C1579&amp;F1579&amp;I1579&amp;J1579,'[1]2025年已发货'!$F:$F&amp;'[1]2025年已发货'!$C:$C&amp;'[1]2025年已发货'!$G:$G&amp;'[1]2025年已发货'!$H:$H,'[1]2025年已发货'!$E:$E,"未发货")</f>
        <v>3</v>
      </c>
      <c r="I1579" s="107" t="str">
        <f>VLOOKUP(B1579,辅助信息!E:I,3,FALSE)</f>
        <v>（华西简阳西城嘉苑）四川省成都市简阳市简城街道高屋村</v>
      </c>
      <c r="J1579" s="107" t="str">
        <f>VLOOKUP(B1579,辅助信息!E:I,4,FALSE)</f>
        <v>张瀚镭</v>
      </c>
      <c r="K1579" s="107">
        <f>VLOOKUP(J1579,辅助信息!H:I,2,FALSE)</f>
        <v>15884666220</v>
      </c>
      <c r="L1579" s="109" t="str">
        <f>VLOOKUP(B1579,辅助信息!E:J,6,FALSE)</f>
        <v>优先威钢发货,我方卸车,新老国标钢厂不加价可直发，因陕钢多次出现磅差，项目拒绝使用</v>
      </c>
      <c r="M1579" s="79">
        <v>45797</v>
      </c>
      <c r="O1579" s="49">
        <f ca="1" t="shared" si="79"/>
        <v>0</v>
      </c>
      <c r="P1579" s="49">
        <f ca="1" t="shared" si="80"/>
        <v>153</v>
      </c>
      <c r="Q1579" s="50" t="str">
        <f>VLOOKUP(B1579,辅助信息!E:M,9,FALSE)</f>
        <v>ZTWM-CDGS-XS-2024-0030-华西集采-简州大道</v>
      </c>
      <c r="R1579" s="50" t="str">
        <f>_xlfn._xlws.FILTER(辅助信息!D:D,辅助信息!E:E=B1579)</f>
        <v>华西简阳西城嘉苑</v>
      </c>
    </row>
    <row r="1580" hidden="1" spans="2:18">
      <c r="B1580" s="28" t="s">
        <v>81</v>
      </c>
      <c r="C1580" s="58">
        <v>45793</v>
      </c>
      <c r="D1580" s="107" t="str">
        <f>VLOOKUP(B1580,辅助信息!E:K,7,FALSE)</f>
        <v>JWDDCD2025060900080</v>
      </c>
      <c r="E1580" s="107" t="str">
        <f>VLOOKUP(F1580,辅助信息!A:B,2,FALSE)</f>
        <v>螺纹钢</v>
      </c>
      <c r="F1580" s="28" t="s">
        <v>66</v>
      </c>
      <c r="G1580" s="24">
        <v>2.5</v>
      </c>
      <c r="H1580" s="108">
        <f>_xlfn.XLOOKUP(C1580&amp;F1580&amp;I1580&amp;J1580,'[1]2025年已发货'!$F:$F&amp;'[1]2025年已发货'!$C:$C&amp;'[1]2025年已发货'!$G:$G&amp;'[1]2025年已发货'!$H:$H,'[1]2025年已发货'!$E:$E,"未发货")</f>
        <v>3</v>
      </c>
      <c r="I1580" s="107" t="str">
        <f>VLOOKUP(B1580,辅助信息!E:I,3,FALSE)</f>
        <v>（华西简阳西城嘉苑）四川省成都市简阳市简城街道高屋村</v>
      </c>
      <c r="J1580" s="107" t="str">
        <f>VLOOKUP(B1580,辅助信息!E:I,4,FALSE)</f>
        <v>张瀚镭</v>
      </c>
      <c r="K1580" s="107">
        <f>VLOOKUP(J1580,辅助信息!H:I,2,FALSE)</f>
        <v>15884666220</v>
      </c>
      <c r="L1580" s="109" t="str">
        <f>VLOOKUP(B1580,辅助信息!E:J,6,FALSE)</f>
        <v>优先威钢发货,我方卸车,新老国标钢厂不加价可直发，因陕钢多次出现磅差，项目拒绝使用</v>
      </c>
      <c r="M1580" s="79">
        <v>45797</v>
      </c>
      <c r="O1580" s="49">
        <f ca="1" t="shared" si="79"/>
        <v>0</v>
      </c>
      <c r="P1580" s="49">
        <f ca="1" t="shared" si="80"/>
        <v>153</v>
      </c>
      <c r="Q1580" s="50" t="str">
        <f>VLOOKUP(B1580,辅助信息!E:M,9,FALSE)</f>
        <v>ZTWM-CDGS-XS-2024-0030-华西集采-简州大道</v>
      </c>
      <c r="R1580" s="50" t="str">
        <f>_xlfn._xlws.FILTER(辅助信息!D:D,辅助信息!E:E=B1580)</f>
        <v>华西简阳西城嘉苑</v>
      </c>
    </row>
    <row r="1581" hidden="1" spans="2:18">
      <c r="B1581" s="28" t="s">
        <v>81</v>
      </c>
      <c r="C1581" s="58">
        <v>45793</v>
      </c>
      <c r="D1581" s="107" t="str">
        <f>VLOOKUP(B1581,辅助信息!E:K,7,FALSE)</f>
        <v>JWDDCD2025060900080</v>
      </c>
      <c r="E1581" s="107" t="str">
        <f>VLOOKUP(F1581,辅助信息!A:B,2,FALSE)</f>
        <v>螺纹钢</v>
      </c>
      <c r="F1581" s="28" t="s">
        <v>82</v>
      </c>
      <c r="G1581" s="24">
        <v>2.5</v>
      </c>
      <c r="H1581" s="108">
        <f>_xlfn.XLOOKUP(C1581&amp;F1581&amp;I1581&amp;J1581,'[1]2025年已发货'!$F:$F&amp;'[1]2025年已发货'!$C:$C&amp;'[1]2025年已发货'!$G:$G&amp;'[1]2025年已发货'!$H:$H,'[1]2025年已发货'!$E:$E,"未发货")</f>
        <v>3</v>
      </c>
      <c r="I1581" s="107" t="str">
        <f>VLOOKUP(B1581,辅助信息!E:I,3,FALSE)</f>
        <v>（华西简阳西城嘉苑）四川省成都市简阳市简城街道高屋村</v>
      </c>
      <c r="J1581" s="107" t="str">
        <f>VLOOKUP(B1581,辅助信息!E:I,4,FALSE)</f>
        <v>张瀚镭</v>
      </c>
      <c r="K1581" s="107">
        <f>VLOOKUP(J1581,辅助信息!H:I,2,FALSE)</f>
        <v>15884666220</v>
      </c>
      <c r="L1581" s="109" t="str">
        <f>VLOOKUP(B1581,辅助信息!E:J,6,FALSE)</f>
        <v>优先威钢发货,我方卸车,新老国标钢厂不加价可直发，因陕钢多次出现磅差，项目拒绝使用</v>
      </c>
      <c r="M1581" s="79">
        <v>45797</v>
      </c>
      <c r="O1581" s="49">
        <f ca="1" t="shared" si="79"/>
        <v>0</v>
      </c>
      <c r="P1581" s="49">
        <f ca="1" t="shared" si="80"/>
        <v>153</v>
      </c>
      <c r="Q1581" s="50" t="str">
        <f>VLOOKUP(B1581,辅助信息!E:M,9,FALSE)</f>
        <v>ZTWM-CDGS-XS-2024-0030-华西集采-简州大道</v>
      </c>
      <c r="R1581" s="50" t="str">
        <f>_xlfn._xlws.FILTER(辅助信息!D:D,辅助信息!E:E=B1581)</f>
        <v>华西简阳西城嘉苑</v>
      </c>
    </row>
    <row r="1582" hidden="1" spans="2:18">
      <c r="B1582" s="28" t="s">
        <v>81</v>
      </c>
      <c r="C1582" s="58">
        <v>45793</v>
      </c>
      <c r="D1582" s="107" t="str">
        <f>VLOOKUP(B1582,辅助信息!E:K,7,FALSE)</f>
        <v>JWDDCD2025060900080</v>
      </c>
      <c r="E1582" s="107" t="str">
        <f>VLOOKUP(F1582,辅助信息!A:B,2,FALSE)</f>
        <v>螺纹钢</v>
      </c>
      <c r="F1582" s="28" t="s">
        <v>45</v>
      </c>
      <c r="G1582" s="24">
        <v>2.5</v>
      </c>
      <c r="H1582" s="108">
        <f>_xlfn.XLOOKUP(C1582&amp;F1582&amp;I1582&amp;J1582,'[1]2025年已发货'!$F:$F&amp;'[1]2025年已发货'!$C:$C&amp;'[1]2025年已发货'!$G:$G&amp;'[1]2025年已发货'!$H:$H,'[1]2025年已发货'!$E:$E,"未发货")</f>
        <v>3</v>
      </c>
      <c r="I1582" s="107" t="str">
        <f>VLOOKUP(B1582,辅助信息!E:I,3,FALSE)</f>
        <v>（华西简阳西城嘉苑）四川省成都市简阳市简城街道高屋村</v>
      </c>
      <c r="J1582" s="107" t="str">
        <f>VLOOKUP(B1582,辅助信息!E:I,4,FALSE)</f>
        <v>张瀚镭</v>
      </c>
      <c r="K1582" s="107">
        <f>VLOOKUP(J1582,辅助信息!H:I,2,FALSE)</f>
        <v>15884666220</v>
      </c>
      <c r="L1582" s="109" t="str">
        <f>VLOOKUP(B1582,辅助信息!E:J,6,FALSE)</f>
        <v>优先威钢发货,我方卸车,新老国标钢厂不加价可直发，因陕钢多次出现磅差，项目拒绝使用</v>
      </c>
      <c r="M1582" s="79">
        <v>45797</v>
      </c>
      <c r="O1582" s="49">
        <f ca="1" t="shared" si="79"/>
        <v>0</v>
      </c>
      <c r="P1582" s="49">
        <f ca="1" t="shared" si="80"/>
        <v>153</v>
      </c>
      <c r="Q1582" s="50" t="str">
        <f>VLOOKUP(B1582,辅助信息!E:M,9,FALSE)</f>
        <v>ZTWM-CDGS-XS-2024-0030-华西集采-简州大道</v>
      </c>
      <c r="R1582" s="50" t="str">
        <f>_xlfn._xlws.FILTER(辅助信息!D:D,辅助信息!E:E=B1582)</f>
        <v>华西简阳西城嘉苑</v>
      </c>
    </row>
    <row r="1583" hidden="1" spans="2:18">
      <c r="B1583" s="28" t="s">
        <v>81</v>
      </c>
      <c r="C1583" s="58">
        <v>45793</v>
      </c>
      <c r="D1583" s="107" t="str">
        <f>VLOOKUP(B1583,辅助信息!E:K,7,FALSE)</f>
        <v>JWDDCD2025060900080</v>
      </c>
      <c r="E1583" s="107" t="str">
        <f>VLOOKUP(F1583,辅助信息!A:B,2,FALSE)</f>
        <v>螺纹钢</v>
      </c>
      <c r="F1583" s="28" t="s">
        <v>21</v>
      </c>
      <c r="G1583" s="24">
        <v>2.5</v>
      </c>
      <c r="H1583" s="108">
        <f>_xlfn.XLOOKUP(C1583&amp;F1583&amp;I1583&amp;J1583,'[1]2025年已发货'!$F:$F&amp;'[1]2025年已发货'!$C:$C&amp;'[1]2025年已发货'!$G:$G&amp;'[1]2025年已发货'!$H:$H,'[1]2025年已发货'!$E:$E,"未发货")</f>
        <v>3</v>
      </c>
      <c r="I1583" s="107" t="str">
        <f>VLOOKUP(B1583,辅助信息!E:I,3,FALSE)</f>
        <v>（华西简阳西城嘉苑）四川省成都市简阳市简城街道高屋村</v>
      </c>
      <c r="J1583" s="107" t="str">
        <f>VLOOKUP(B1583,辅助信息!E:I,4,FALSE)</f>
        <v>张瀚镭</v>
      </c>
      <c r="K1583" s="107">
        <f>VLOOKUP(J1583,辅助信息!H:I,2,FALSE)</f>
        <v>15884666220</v>
      </c>
      <c r="L1583" s="109" t="str">
        <f>VLOOKUP(B1583,辅助信息!E:J,6,FALSE)</f>
        <v>优先威钢发货,我方卸车,新老国标钢厂不加价可直发，因陕钢多次出现磅差，项目拒绝使用</v>
      </c>
      <c r="M1583" s="79">
        <v>45797</v>
      </c>
      <c r="O1583" s="49">
        <f ca="1" t="shared" si="79"/>
        <v>0</v>
      </c>
      <c r="P1583" s="49">
        <f ca="1" t="shared" si="80"/>
        <v>153</v>
      </c>
      <c r="Q1583" s="50" t="str">
        <f>VLOOKUP(B1583,辅助信息!E:M,9,FALSE)</f>
        <v>ZTWM-CDGS-XS-2024-0030-华西集采-简州大道</v>
      </c>
      <c r="R1583" s="50" t="str">
        <f>_xlfn._xlws.FILTER(辅助信息!D:D,辅助信息!E:E=B1583)</f>
        <v>华西简阳西城嘉苑</v>
      </c>
    </row>
    <row r="1584" hidden="1" spans="2:18">
      <c r="B1584" s="28" t="s">
        <v>81</v>
      </c>
      <c r="C1584" s="58">
        <v>45793</v>
      </c>
      <c r="D1584" s="107" t="str">
        <f>VLOOKUP(B1584,辅助信息!E:K,7,FALSE)</f>
        <v>JWDDCD2025060900080</v>
      </c>
      <c r="E1584" s="107" t="str">
        <f>VLOOKUP(F1584,辅助信息!A:B,2,FALSE)</f>
        <v>螺纹钢</v>
      </c>
      <c r="F1584" s="28" t="s">
        <v>58</v>
      </c>
      <c r="G1584" s="24">
        <v>5</v>
      </c>
      <c r="H1584" s="108">
        <f>_xlfn.XLOOKUP(C1584&amp;F1584&amp;I1584&amp;J1584,'[1]2025年已发货'!$F:$F&amp;'[1]2025年已发货'!$C:$C&amp;'[1]2025年已发货'!$G:$G&amp;'[1]2025年已发货'!$H:$H,'[1]2025年已发货'!$E:$E,"未发货")</f>
        <v>6</v>
      </c>
      <c r="I1584" s="107" t="str">
        <f>VLOOKUP(B1584,辅助信息!E:I,3,FALSE)</f>
        <v>（华西简阳西城嘉苑）四川省成都市简阳市简城街道高屋村</v>
      </c>
      <c r="J1584" s="107" t="str">
        <f>VLOOKUP(B1584,辅助信息!E:I,4,FALSE)</f>
        <v>张瀚镭</v>
      </c>
      <c r="K1584" s="107">
        <f>VLOOKUP(J1584,辅助信息!H:I,2,FALSE)</f>
        <v>15884666220</v>
      </c>
      <c r="L1584" s="109" t="str">
        <f>VLOOKUP(B1584,辅助信息!E:J,6,FALSE)</f>
        <v>优先威钢发货,我方卸车,新老国标钢厂不加价可直发，因陕钢多次出现磅差，项目拒绝使用</v>
      </c>
      <c r="M1584" s="79">
        <v>45797</v>
      </c>
      <c r="O1584" s="49">
        <f ca="1" t="shared" si="79"/>
        <v>0</v>
      </c>
      <c r="P1584" s="49">
        <f ca="1" t="shared" si="80"/>
        <v>153</v>
      </c>
      <c r="Q1584" s="50" t="str">
        <f>VLOOKUP(B1584,辅助信息!E:M,9,FALSE)</f>
        <v>ZTWM-CDGS-XS-2024-0030-华西集采-简州大道</v>
      </c>
      <c r="R1584" s="50" t="str">
        <f>_xlfn._xlws.FILTER(辅助信息!D:D,辅助信息!E:E=B1584)</f>
        <v>华西简阳西城嘉苑</v>
      </c>
    </row>
    <row r="1585" hidden="1" spans="2:18">
      <c r="B1585" s="28" t="s">
        <v>81</v>
      </c>
      <c r="C1585" s="58">
        <v>45793</v>
      </c>
      <c r="D1585" s="107" t="str">
        <f>VLOOKUP(B1585,辅助信息!E:K,7,FALSE)</f>
        <v>JWDDCD2025060900080</v>
      </c>
      <c r="E1585" s="107" t="str">
        <f>VLOOKUP(F1585,辅助信息!A:B,2,FALSE)</f>
        <v>螺纹钢</v>
      </c>
      <c r="F1585" s="28" t="s">
        <v>46</v>
      </c>
      <c r="G1585" s="24">
        <v>2.5</v>
      </c>
      <c r="H1585" s="108">
        <f>_xlfn.XLOOKUP(C1585&amp;F1585&amp;I1585&amp;J1585,'[1]2025年已发货'!$F:$F&amp;'[1]2025年已发货'!$C:$C&amp;'[1]2025年已发货'!$G:$G&amp;'[1]2025年已发货'!$H:$H,'[1]2025年已发货'!$E:$E,"未发货")</f>
        <v>3</v>
      </c>
      <c r="I1585" s="107" t="str">
        <f>VLOOKUP(B1585,辅助信息!E:I,3,FALSE)</f>
        <v>（华西简阳西城嘉苑）四川省成都市简阳市简城街道高屋村</v>
      </c>
      <c r="J1585" s="107" t="str">
        <f>VLOOKUP(B1585,辅助信息!E:I,4,FALSE)</f>
        <v>张瀚镭</v>
      </c>
      <c r="K1585" s="107">
        <f>VLOOKUP(J1585,辅助信息!H:I,2,FALSE)</f>
        <v>15884666220</v>
      </c>
      <c r="L1585" s="109" t="str">
        <f>VLOOKUP(B1585,辅助信息!E:J,6,FALSE)</f>
        <v>优先威钢发货,我方卸车,新老国标钢厂不加价可直发，因陕钢多次出现磅差，项目拒绝使用</v>
      </c>
      <c r="M1585" s="79">
        <v>45797</v>
      </c>
      <c r="O1585" s="49">
        <f ca="1" t="shared" si="79"/>
        <v>0</v>
      </c>
      <c r="P1585" s="49">
        <f ca="1" t="shared" si="80"/>
        <v>153</v>
      </c>
      <c r="Q1585" s="50" t="str">
        <f>VLOOKUP(B1585,辅助信息!E:M,9,FALSE)</f>
        <v>ZTWM-CDGS-XS-2024-0030-华西集采-简州大道</v>
      </c>
      <c r="R1585" s="50" t="str">
        <f>_xlfn._xlws.FILTER(辅助信息!D:D,辅助信息!E:E=B1585)</f>
        <v>华西简阳西城嘉苑</v>
      </c>
    </row>
    <row r="1586" hidden="1" spans="2:18">
      <c r="B1586" s="28" t="s">
        <v>81</v>
      </c>
      <c r="C1586" s="58">
        <v>45793</v>
      </c>
      <c r="D1586" s="107" t="str">
        <f>VLOOKUP(B1586,辅助信息!E:K,7,FALSE)</f>
        <v>JWDDCD2025060900080</v>
      </c>
      <c r="E1586" s="107" t="str">
        <f>VLOOKUP(F1586,辅助信息!A:B,2,FALSE)</f>
        <v>螺纹钢</v>
      </c>
      <c r="F1586" s="28" t="s">
        <v>22</v>
      </c>
      <c r="G1586" s="24">
        <v>7</v>
      </c>
      <c r="H1586" s="108">
        <f>_xlfn.XLOOKUP(C1586&amp;F1586&amp;I1586&amp;J1586,'[1]2025年已发货'!$F:$F&amp;'[1]2025年已发货'!$C:$C&amp;'[1]2025年已发货'!$G:$G&amp;'[1]2025年已发货'!$H:$H,'[1]2025年已发货'!$E:$E,"未发货")</f>
        <v>9</v>
      </c>
      <c r="I1586" s="107" t="str">
        <f>VLOOKUP(B1586,辅助信息!E:I,3,FALSE)</f>
        <v>（华西简阳西城嘉苑）四川省成都市简阳市简城街道高屋村</v>
      </c>
      <c r="J1586" s="107" t="str">
        <f>VLOOKUP(B1586,辅助信息!E:I,4,FALSE)</f>
        <v>张瀚镭</v>
      </c>
      <c r="K1586" s="107">
        <f>VLOOKUP(J1586,辅助信息!H:I,2,FALSE)</f>
        <v>15884666220</v>
      </c>
      <c r="L1586" s="109" t="str">
        <f>VLOOKUP(B1586,辅助信息!E:J,6,FALSE)</f>
        <v>优先威钢发货,我方卸车,新老国标钢厂不加价可直发，因陕钢多次出现磅差，项目拒绝使用</v>
      </c>
      <c r="M1586" s="79">
        <v>45797</v>
      </c>
      <c r="O1586" s="49">
        <f ca="1" t="shared" si="79"/>
        <v>0</v>
      </c>
      <c r="P1586" s="49">
        <f ca="1" t="shared" si="80"/>
        <v>153</v>
      </c>
      <c r="Q1586" s="50" t="str">
        <f>VLOOKUP(B1586,辅助信息!E:M,9,FALSE)</f>
        <v>ZTWM-CDGS-XS-2024-0030-华西集采-简州大道</v>
      </c>
      <c r="R1586" s="50" t="str">
        <f>_xlfn._xlws.FILTER(辅助信息!D:D,辅助信息!E:E=B1586)</f>
        <v>华西简阳西城嘉苑</v>
      </c>
    </row>
    <row r="1587" hidden="1" spans="2:18">
      <c r="B1587" s="28" t="s">
        <v>152</v>
      </c>
      <c r="C1587" s="58">
        <v>45793</v>
      </c>
      <c r="D1587" s="107" t="e">
        <f>VLOOKUP(B1587,辅助信息!E:K,7,FALSE)</f>
        <v>#N/A</v>
      </c>
      <c r="E1587" s="107" t="str">
        <f>VLOOKUP(F1587,辅助信息!A:B,2,FALSE)</f>
        <v>高线</v>
      </c>
      <c r="F1587" s="28" t="s">
        <v>51</v>
      </c>
      <c r="G1587" s="24">
        <v>35</v>
      </c>
      <c r="H1587" s="108" t="e">
        <f>_xlfn.XLOOKUP(C1587&amp;F1587&amp;I1587&amp;J1587,'[1]2025年已发货'!$F:$F&amp;'[1]2025年已发货'!$C:$C&amp;'[1]2025年已发货'!$G:$G&amp;'[1]2025年已发货'!$H:$H,'[1]2025年已发货'!$E:$E,"未发货")</f>
        <v>#N/A</v>
      </c>
      <c r="I1587" s="107" t="e">
        <f>VLOOKUP(B1587,辅助信息!E:I,3,FALSE)</f>
        <v>#N/A</v>
      </c>
      <c r="J1587" s="107" t="e">
        <f>VLOOKUP(B1587,辅助信息!E:I,4,FALSE)</f>
        <v>#N/A</v>
      </c>
      <c r="K1587" s="107" t="e">
        <f>VLOOKUP(J1587,辅助信息!H:I,2,FALSE)</f>
        <v>#N/A</v>
      </c>
      <c r="L1587" s="109" t="e">
        <f>VLOOKUP(B1587,辅助信息!E:J,6,FALSE)</f>
        <v>#N/A</v>
      </c>
      <c r="M1587" s="79">
        <v>45797</v>
      </c>
      <c r="O1587" s="49">
        <f ca="1" t="shared" si="79"/>
        <v>0</v>
      </c>
      <c r="P1587" s="49">
        <f ca="1" t="shared" si="80"/>
        <v>153</v>
      </c>
      <c r="Q1587" s="50" t="e">
        <f>VLOOKUP(B1587,辅助信息!E:M,9,FALSE)</f>
        <v>#N/A</v>
      </c>
      <c r="R1587" s="50" vm="1" t="e">
        <f>_xlfn._xlws.FILTER(辅助信息!D:D,辅助信息!E:E=B1587)</f>
        <v>#VALUE!</v>
      </c>
    </row>
    <row r="1588" hidden="1" spans="2:18">
      <c r="B1588" s="28" t="s">
        <v>152</v>
      </c>
      <c r="C1588" s="58">
        <v>45793</v>
      </c>
      <c r="D1588" s="107" t="e">
        <f>VLOOKUP(B1588,辅助信息!E:K,7,FALSE)</f>
        <v>#N/A</v>
      </c>
      <c r="E1588" s="107" t="str">
        <f>VLOOKUP(F1588,辅助信息!A:B,2,FALSE)</f>
        <v>螺纹钢</v>
      </c>
      <c r="F1588" s="28" t="s">
        <v>28</v>
      </c>
      <c r="G1588" s="24">
        <v>105</v>
      </c>
      <c r="H1588" s="108" t="e">
        <f>_xlfn.XLOOKUP(C1588&amp;F1588&amp;I1588&amp;J1588,'[1]2025年已发货'!$F:$F&amp;'[1]2025年已发货'!$C:$C&amp;'[1]2025年已发货'!$G:$G&amp;'[1]2025年已发货'!$H:$H,'[1]2025年已发货'!$E:$E,"未发货")</f>
        <v>#N/A</v>
      </c>
      <c r="I1588" s="107" t="e">
        <f>VLOOKUP(B1588,辅助信息!E:I,3,FALSE)</f>
        <v>#N/A</v>
      </c>
      <c r="J1588" s="107" t="e">
        <f>VLOOKUP(B1588,辅助信息!E:I,4,FALSE)</f>
        <v>#N/A</v>
      </c>
      <c r="K1588" s="107" t="e">
        <f>VLOOKUP(J1588,辅助信息!H:I,2,FALSE)</f>
        <v>#N/A</v>
      </c>
      <c r="L1588" s="109" t="e">
        <f>VLOOKUP(B1588,辅助信息!E:J,6,FALSE)</f>
        <v>#N/A</v>
      </c>
      <c r="M1588" s="79">
        <v>45797</v>
      </c>
      <c r="O1588" s="49">
        <f ca="1" t="shared" si="79"/>
        <v>0</v>
      </c>
      <c r="P1588" s="49">
        <f ca="1" t="shared" si="80"/>
        <v>153</v>
      </c>
      <c r="Q1588" s="50" t="e">
        <f>VLOOKUP(B1588,辅助信息!E:M,9,FALSE)</f>
        <v>#N/A</v>
      </c>
      <c r="R1588" s="50" vm="1" t="e">
        <f>_xlfn._xlws.FILTER(辅助信息!D:D,辅助信息!E:E=B1588)</f>
        <v>#VALUE!</v>
      </c>
    </row>
    <row r="1589" hidden="1" spans="2:18">
      <c r="B1589" s="28" t="s">
        <v>81</v>
      </c>
      <c r="C1589" s="58">
        <v>45796</v>
      </c>
      <c r="D1589" s="107" t="str">
        <f>VLOOKUP(B1589,辅助信息!E:K,7,FALSE)</f>
        <v>JWDDCD2025060900080</v>
      </c>
      <c r="E1589" s="107" t="str">
        <f>VLOOKUP(F1589,辅助信息!A:B,2,FALSE)</f>
        <v>盘螺</v>
      </c>
      <c r="F1589" s="28" t="s">
        <v>49</v>
      </c>
      <c r="G1589" s="24">
        <v>7.5</v>
      </c>
      <c r="H1589" s="108" t="str">
        <f>_xlfn.XLOOKUP(C1589&amp;F1589&amp;I1589&amp;J1589,'[1]2025年已发货'!$F:$F&amp;'[1]2025年已发货'!$C:$C&amp;'[1]2025年已发货'!$G:$G&amp;'[1]2025年已发货'!$H:$H,'[1]2025年已发货'!$E:$E,"未发货")</f>
        <v>未发货</v>
      </c>
      <c r="I1589" s="107" t="str">
        <f>VLOOKUP(B1589,辅助信息!E:I,3,FALSE)</f>
        <v>（华西简阳西城嘉苑）四川省成都市简阳市简城街道高屋村</v>
      </c>
      <c r="J1589" s="107" t="str">
        <f>VLOOKUP(B1589,辅助信息!E:I,4,FALSE)</f>
        <v>张瀚镭</v>
      </c>
      <c r="K1589" s="107">
        <f>VLOOKUP(J1589,辅助信息!H:I,2,FALSE)</f>
        <v>15884666220</v>
      </c>
      <c r="L1589" s="109" t="str">
        <f>VLOOKUP(B1589,辅助信息!E:J,6,FALSE)</f>
        <v>优先威钢发货,我方卸车,新老国标钢厂不加价可直发，因陕钢多次出现磅差，项目拒绝使用</v>
      </c>
      <c r="M1589" s="79">
        <v>45800</v>
      </c>
      <c r="O1589" s="49">
        <f ca="1" t="shared" si="79"/>
        <v>0</v>
      </c>
      <c r="P1589" s="49">
        <f ca="1" t="shared" si="80"/>
        <v>150</v>
      </c>
      <c r="Q1589" s="50" t="str">
        <f>VLOOKUP(B1589,辅助信息!E:M,9,FALSE)</f>
        <v>ZTWM-CDGS-XS-2024-0030-华西集采-简州大道</v>
      </c>
      <c r="R1589" s="50" t="str">
        <f>_xlfn._xlws.FILTER(辅助信息!D:D,辅助信息!E:E=B1589)</f>
        <v>华西简阳西城嘉苑</v>
      </c>
    </row>
    <row r="1590" hidden="1" spans="2:18">
      <c r="B1590" s="28" t="s">
        <v>81</v>
      </c>
      <c r="C1590" s="58">
        <v>45796</v>
      </c>
      <c r="D1590" s="107" t="str">
        <f>VLOOKUP(B1590,辅助信息!E:K,7,FALSE)</f>
        <v>JWDDCD2025060900080</v>
      </c>
      <c r="E1590" s="107" t="str">
        <f>VLOOKUP(F1590,辅助信息!A:B,2,FALSE)</f>
        <v>盘螺</v>
      </c>
      <c r="F1590" s="28" t="s">
        <v>40</v>
      </c>
      <c r="G1590" s="24">
        <v>27.5</v>
      </c>
      <c r="H1590" s="108">
        <f>_xlfn.XLOOKUP(C1590&amp;F1590&amp;I1590&amp;J1590,'[1]2025年已发货'!$F:$F&amp;'[1]2025年已发货'!$C:$C&amp;'[1]2025年已发货'!$G:$G&amp;'[1]2025年已发货'!$H:$H,'[1]2025年已发货'!$E:$E,"未发货")</f>
        <v>30</v>
      </c>
      <c r="I1590" s="107" t="str">
        <f>VLOOKUP(B1590,辅助信息!E:I,3,FALSE)</f>
        <v>（华西简阳西城嘉苑）四川省成都市简阳市简城街道高屋村</v>
      </c>
      <c r="J1590" s="107" t="str">
        <f>VLOOKUP(B1590,辅助信息!E:I,4,FALSE)</f>
        <v>张瀚镭</v>
      </c>
      <c r="K1590" s="107">
        <f>VLOOKUP(J1590,辅助信息!H:I,2,FALSE)</f>
        <v>15884666220</v>
      </c>
      <c r="L1590" s="109" t="str">
        <f>VLOOKUP(B1590,辅助信息!E:J,6,FALSE)</f>
        <v>优先威钢发货,我方卸车,新老国标钢厂不加价可直发，因陕钢多次出现磅差，项目拒绝使用</v>
      </c>
      <c r="M1590" s="79">
        <v>45800</v>
      </c>
      <c r="O1590" s="49">
        <f ca="1" t="shared" ref="O1590:O1601" si="81">IF(OR(M1590="",N1590&lt;&gt;""),"",MAX(M1590-TODAY(),0))</f>
        <v>0</v>
      </c>
      <c r="P1590" s="49">
        <f ca="1" t="shared" ref="P1590:P1601" si="82">IF(M1590="","",IF(N1590&lt;&gt;"",MAX(N1590-M1590,0),IF(TODAY()&gt;M1590,TODAY()-M1590,0)))</f>
        <v>150</v>
      </c>
      <c r="Q1590" s="50" t="str">
        <f>VLOOKUP(B1590,辅助信息!E:M,9,FALSE)</f>
        <v>ZTWM-CDGS-XS-2024-0030-华西集采-简州大道</v>
      </c>
      <c r="R1590" s="50" t="str">
        <f>_xlfn._xlws.FILTER(辅助信息!D:D,辅助信息!E:E=B1590)</f>
        <v>华西简阳西城嘉苑</v>
      </c>
    </row>
    <row r="1591" hidden="1" spans="2:18">
      <c r="B1591" s="28" t="s">
        <v>81</v>
      </c>
      <c r="C1591" s="58">
        <v>45796</v>
      </c>
      <c r="D1591" s="107" t="str">
        <f>VLOOKUP(B1591,辅助信息!E:K,7,FALSE)</f>
        <v>JWDDCD2025060900080</v>
      </c>
      <c r="E1591" s="107" t="str">
        <f>VLOOKUP(F1591,辅助信息!A:B,2,FALSE)</f>
        <v>盘螺</v>
      </c>
      <c r="F1591" s="28" t="s">
        <v>41</v>
      </c>
      <c r="G1591" s="24">
        <v>51</v>
      </c>
      <c r="H1591" s="108">
        <f>_xlfn.XLOOKUP(C1591&amp;F1591&amp;I1591&amp;J1591,'[1]2025年已发货'!$F:$F&amp;'[1]2025年已发货'!$C:$C&amp;'[1]2025年已发货'!$G:$G&amp;'[1]2025年已发货'!$H:$H,'[1]2025年已发货'!$E:$E,"未发货")</f>
        <v>40</v>
      </c>
      <c r="I1591" s="107" t="str">
        <f>VLOOKUP(B1591,辅助信息!E:I,3,FALSE)</f>
        <v>（华西简阳西城嘉苑）四川省成都市简阳市简城街道高屋村</v>
      </c>
      <c r="J1591" s="107" t="str">
        <f>VLOOKUP(B1591,辅助信息!E:I,4,FALSE)</f>
        <v>张瀚镭</v>
      </c>
      <c r="K1591" s="107">
        <f>VLOOKUP(J1591,辅助信息!H:I,2,FALSE)</f>
        <v>15884666220</v>
      </c>
      <c r="L1591" s="109" t="str">
        <f>VLOOKUP(B1591,辅助信息!E:J,6,FALSE)</f>
        <v>优先威钢发货,我方卸车,新老国标钢厂不加价可直发，因陕钢多次出现磅差，项目拒绝使用</v>
      </c>
      <c r="M1591" s="79">
        <v>45800</v>
      </c>
      <c r="O1591" s="49">
        <f ca="1" t="shared" si="81"/>
        <v>0</v>
      </c>
      <c r="P1591" s="49">
        <f ca="1" t="shared" si="82"/>
        <v>150</v>
      </c>
      <c r="Q1591" s="50" t="str">
        <f>VLOOKUP(B1591,辅助信息!E:M,9,FALSE)</f>
        <v>ZTWM-CDGS-XS-2024-0030-华西集采-简州大道</v>
      </c>
      <c r="R1591" s="50" t="str">
        <f>_xlfn._xlws.FILTER(辅助信息!D:D,辅助信息!E:E=B1591)</f>
        <v>华西简阳西城嘉苑</v>
      </c>
    </row>
    <row r="1592" hidden="1" spans="2:18">
      <c r="B1592" s="28" t="s">
        <v>81</v>
      </c>
      <c r="C1592" s="58">
        <v>45796</v>
      </c>
      <c r="D1592" s="107" t="str">
        <f>VLOOKUP(B1592,辅助信息!E:K,7,FALSE)</f>
        <v>JWDDCD2025060900080</v>
      </c>
      <c r="E1592" s="107" t="str">
        <f>VLOOKUP(F1592,辅助信息!A:B,2,FALSE)</f>
        <v>盘螺</v>
      </c>
      <c r="F1592" s="28" t="s">
        <v>26</v>
      </c>
      <c r="G1592" s="24">
        <v>64</v>
      </c>
      <c r="H1592" s="108">
        <f>_xlfn.XLOOKUP(C1592&amp;F1592&amp;I1592&amp;J1592,'[1]2025年已发货'!$F:$F&amp;'[1]2025年已发货'!$C:$C&amp;'[1]2025年已发货'!$G:$G&amp;'[1]2025年已发货'!$H:$H,'[1]2025年已发货'!$E:$E,"未发货")</f>
        <v>35</v>
      </c>
      <c r="I1592" s="107" t="str">
        <f>VLOOKUP(B1592,辅助信息!E:I,3,FALSE)</f>
        <v>（华西简阳西城嘉苑）四川省成都市简阳市简城街道高屋村</v>
      </c>
      <c r="J1592" s="107" t="str">
        <f>VLOOKUP(B1592,辅助信息!E:I,4,FALSE)</f>
        <v>张瀚镭</v>
      </c>
      <c r="K1592" s="107">
        <f>VLOOKUP(J1592,辅助信息!H:I,2,FALSE)</f>
        <v>15884666220</v>
      </c>
      <c r="L1592" s="109" t="str">
        <f>VLOOKUP(B1592,辅助信息!E:J,6,FALSE)</f>
        <v>优先威钢发货,我方卸车,新老国标钢厂不加价可直发，因陕钢多次出现磅差，项目拒绝使用</v>
      </c>
      <c r="M1592" s="79">
        <v>45800</v>
      </c>
      <c r="O1592" s="49">
        <f ca="1" t="shared" si="81"/>
        <v>0</v>
      </c>
      <c r="P1592" s="49">
        <f ca="1" t="shared" si="82"/>
        <v>150</v>
      </c>
      <c r="Q1592" s="50" t="str">
        <f>VLOOKUP(B1592,辅助信息!E:M,9,FALSE)</f>
        <v>ZTWM-CDGS-XS-2024-0030-华西集采-简州大道</v>
      </c>
      <c r="R1592" s="50" t="str">
        <f>_xlfn._xlws.FILTER(辅助信息!D:D,辅助信息!E:E=B1592)</f>
        <v>华西简阳西城嘉苑</v>
      </c>
    </row>
    <row r="1593" hidden="1" spans="2:18">
      <c r="B1593" s="28" t="s">
        <v>81</v>
      </c>
      <c r="C1593" s="58">
        <v>45796</v>
      </c>
      <c r="D1593" s="107" t="str">
        <f>VLOOKUP(B1593,辅助信息!E:K,7,FALSE)</f>
        <v>JWDDCD2025060900080</v>
      </c>
      <c r="E1593" s="107" t="str">
        <f>VLOOKUP(F1593,辅助信息!A:B,2,FALSE)</f>
        <v>螺纹钢</v>
      </c>
      <c r="F1593" s="28" t="s">
        <v>19</v>
      </c>
      <c r="G1593" s="24">
        <v>5.5</v>
      </c>
      <c r="H1593" s="108">
        <f>_xlfn.XLOOKUP(C1593&amp;F1593&amp;I1593&amp;J1593,'[1]2025年已发货'!$F:$F&amp;'[1]2025年已发货'!$C:$C&amp;'[1]2025年已发货'!$G:$G&amp;'[1]2025年已发货'!$H:$H,'[1]2025年已发货'!$E:$E,"未发货")</f>
        <v>6</v>
      </c>
      <c r="I1593" s="107" t="str">
        <f>VLOOKUP(B1593,辅助信息!E:I,3,FALSE)</f>
        <v>（华西简阳西城嘉苑）四川省成都市简阳市简城街道高屋村</v>
      </c>
      <c r="J1593" s="107" t="str">
        <f>VLOOKUP(B1593,辅助信息!E:I,4,FALSE)</f>
        <v>张瀚镭</v>
      </c>
      <c r="K1593" s="107">
        <f>VLOOKUP(J1593,辅助信息!H:I,2,FALSE)</f>
        <v>15884666220</v>
      </c>
      <c r="L1593" s="109" t="str">
        <f>VLOOKUP(B1593,辅助信息!E:J,6,FALSE)</f>
        <v>优先威钢发货,我方卸车,新老国标钢厂不加价可直发，因陕钢多次出现磅差，项目拒绝使用</v>
      </c>
      <c r="M1593" s="79">
        <v>45800</v>
      </c>
      <c r="O1593" s="49">
        <f ca="1" t="shared" si="81"/>
        <v>0</v>
      </c>
      <c r="P1593" s="49">
        <f ca="1" t="shared" si="82"/>
        <v>150</v>
      </c>
      <c r="Q1593" s="50" t="str">
        <f>VLOOKUP(B1593,辅助信息!E:M,9,FALSE)</f>
        <v>ZTWM-CDGS-XS-2024-0030-华西集采-简州大道</v>
      </c>
      <c r="R1593" s="50" t="str">
        <f>_xlfn._xlws.FILTER(辅助信息!D:D,辅助信息!E:E=B1593)</f>
        <v>华西简阳西城嘉苑</v>
      </c>
    </row>
    <row r="1594" hidden="1" spans="2:18">
      <c r="B1594" s="28" t="s">
        <v>81</v>
      </c>
      <c r="C1594" s="58">
        <v>45796</v>
      </c>
      <c r="D1594" s="107" t="str">
        <f>VLOOKUP(B1594,辅助信息!E:K,7,FALSE)</f>
        <v>JWDDCD2025060900080</v>
      </c>
      <c r="E1594" s="107" t="str">
        <f>VLOOKUP(F1594,辅助信息!A:B,2,FALSE)</f>
        <v>螺纹钢</v>
      </c>
      <c r="F1594" s="28" t="s">
        <v>32</v>
      </c>
      <c r="G1594" s="24">
        <v>8</v>
      </c>
      <c r="H1594" s="108">
        <f>_xlfn.XLOOKUP(C1594&amp;F1594&amp;I1594&amp;J1594,'[1]2025年已发货'!$F:$F&amp;'[1]2025年已发货'!$C:$C&amp;'[1]2025年已发货'!$G:$G&amp;'[1]2025年已发货'!$H:$H,'[1]2025年已发货'!$E:$E,"未发货")</f>
        <v>9</v>
      </c>
      <c r="I1594" s="107" t="str">
        <f>VLOOKUP(B1594,辅助信息!E:I,3,FALSE)</f>
        <v>（华西简阳西城嘉苑）四川省成都市简阳市简城街道高屋村</v>
      </c>
      <c r="J1594" s="107" t="str">
        <f>VLOOKUP(B1594,辅助信息!E:I,4,FALSE)</f>
        <v>张瀚镭</v>
      </c>
      <c r="K1594" s="107">
        <f>VLOOKUP(J1594,辅助信息!H:I,2,FALSE)</f>
        <v>15884666220</v>
      </c>
      <c r="L1594" s="109" t="str">
        <f>VLOOKUP(B1594,辅助信息!E:J,6,FALSE)</f>
        <v>优先威钢发货,我方卸车,新老国标钢厂不加价可直发，因陕钢多次出现磅差，项目拒绝使用</v>
      </c>
      <c r="M1594" s="79">
        <v>45800</v>
      </c>
      <c r="O1594" s="49">
        <f ca="1" t="shared" si="81"/>
        <v>0</v>
      </c>
      <c r="P1594" s="49">
        <f ca="1" t="shared" si="82"/>
        <v>150</v>
      </c>
      <c r="Q1594" s="50" t="str">
        <f>VLOOKUP(B1594,辅助信息!E:M,9,FALSE)</f>
        <v>ZTWM-CDGS-XS-2024-0030-华西集采-简州大道</v>
      </c>
      <c r="R1594" s="50" t="str">
        <f>_xlfn._xlws.FILTER(辅助信息!D:D,辅助信息!E:E=B1594)</f>
        <v>华西简阳西城嘉苑</v>
      </c>
    </row>
    <row r="1595" hidden="1" spans="2:18">
      <c r="B1595" s="28" t="s">
        <v>81</v>
      </c>
      <c r="C1595" s="58">
        <v>45796</v>
      </c>
      <c r="D1595" s="107" t="str">
        <f>VLOOKUP(B1595,辅助信息!E:K,7,FALSE)</f>
        <v>JWDDCD2025060900080</v>
      </c>
      <c r="E1595" s="107" t="str">
        <f>VLOOKUP(F1595,辅助信息!A:B,2,FALSE)</f>
        <v>螺纹钢</v>
      </c>
      <c r="F1595" s="28" t="s">
        <v>30</v>
      </c>
      <c r="G1595" s="24">
        <v>13.5</v>
      </c>
      <c r="H1595" s="108">
        <f>_xlfn.XLOOKUP(C1595&amp;F1595&amp;I1595&amp;J1595,'[1]2025年已发货'!$F:$F&amp;'[1]2025年已发货'!$C:$C&amp;'[1]2025年已发货'!$G:$G&amp;'[1]2025年已发货'!$H:$H,'[1]2025年已发货'!$E:$E,"未发货")</f>
        <v>6</v>
      </c>
      <c r="I1595" s="107" t="str">
        <f>VLOOKUP(B1595,辅助信息!E:I,3,FALSE)</f>
        <v>（华西简阳西城嘉苑）四川省成都市简阳市简城街道高屋村</v>
      </c>
      <c r="J1595" s="107" t="str">
        <f>VLOOKUP(B1595,辅助信息!E:I,4,FALSE)</f>
        <v>张瀚镭</v>
      </c>
      <c r="K1595" s="107">
        <f>VLOOKUP(J1595,辅助信息!H:I,2,FALSE)</f>
        <v>15884666220</v>
      </c>
      <c r="L1595" s="109" t="str">
        <f>VLOOKUP(B1595,辅助信息!E:J,6,FALSE)</f>
        <v>优先威钢发货,我方卸车,新老国标钢厂不加价可直发，因陕钢多次出现磅差，项目拒绝使用</v>
      </c>
      <c r="M1595" s="79">
        <v>45800</v>
      </c>
      <c r="O1595" s="49">
        <f ca="1" t="shared" si="81"/>
        <v>0</v>
      </c>
      <c r="P1595" s="49">
        <f ca="1" t="shared" si="82"/>
        <v>150</v>
      </c>
      <c r="Q1595" s="50" t="str">
        <f>VLOOKUP(B1595,辅助信息!E:M,9,FALSE)</f>
        <v>ZTWM-CDGS-XS-2024-0030-华西集采-简州大道</v>
      </c>
      <c r="R1595" s="50" t="str">
        <f>_xlfn._xlws.FILTER(辅助信息!D:D,辅助信息!E:E=B1595)</f>
        <v>华西简阳西城嘉苑</v>
      </c>
    </row>
    <row r="1596" hidden="1" spans="2:18">
      <c r="B1596" s="28" t="s">
        <v>81</v>
      </c>
      <c r="C1596" s="58">
        <v>45796</v>
      </c>
      <c r="D1596" s="107" t="str">
        <f>VLOOKUP(B1596,辅助信息!E:K,7,FALSE)</f>
        <v>JWDDCD2025060900080</v>
      </c>
      <c r="E1596" s="107" t="str">
        <f>VLOOKUP(F1596,辅助信息!A:B,2,FALSE)</f>
        <v>螺纹钢</v>
      </c>
      <c r="F1596" s="28" t="s">
        <v>33</v>
      </c>
      <c r="G1596" s="24">
        <v>20</v>
      </c>
      <c r="H1596" s="108">
        <f>_xlfn.XLOOKUP(C1596&amp;F1596&amp;I1596&amp;J1596,'[1]2025年已发货'!$F:$F&amp;'[1]2025年已发货'!$C:$C&amp;'[1]2025年已发货'!$G:$G&amp;'[1]2025年已发货'!$H:$H,'[1]2025年已发货'!$E:$E,"未发货")</f>
        <v>6</v>
      </c>
      <c r="I1596" s="107" t="str">
        <f>VLOOKUP(B1596,辅助信息!E:I,3,FALSE)</f>
        <v>（华西简阳西城嘉苑）四川省成都市简阳市简城街道高屋村</v>
      </c>
      <c r="J1596" s="107" t="str">
        <f>VLOOKUP(B1596,辅助信息!E:I,4,FALSE)</f>
        <v>张瀚镭</v>
      </c>
      <c r="K1596" s="107">
        <f>VLOOKUP(J1596,辅助信息!H:I,2,FALSE)</f>
        <v>15884666220</v>
      </c>
      <c r="L1596" s="109" t="str">
        <f>VLOOKUP(B1596,辅助信息!E:J,6,FALSE)</f>
        <v>优先威钢发货,我方卸车,新老国标钢厂不加价可直发，因陕钢多次出现磅差，项目拒绝使用</v>
      </c>
      <c r="M1596" s="79">
        <v>45800</v>
      </c>
      <c r="O1596" s="49">
        <f ca="1" t="shared" si="81"/>
        <v>0</v>
      </c>
      <c r="P1596" s="49">
        <f ca="1" t="shared" si="82"/>
        <v>150</v>
      </c>
      <c r="Q1596" s="50" t="str">
        <f>VLOOKUP(B1596,辅助信息!E:M,9,FALSE)</f>
        <v>ZTWM-CDGS-XS-2024-0030-华西集采-简州大道</v>
      </c>
      <c r="R1596" s="50" t="str">
        <f>_xlfn._xlws.FILTER(辅助信息!D:D,辅助信息!E:E=B1596)</f>
        <v>华西简阳西城嘉苑</v>
      </c>
    </row>
    <row r="1597" hidden="1" spans="2:18">
      <c r="B1597" s="28" t="s">
        <v>81</v>
      </c>
      <c r="C1597" s="58">
        <v>45796</v>
      </c>
      <c r="D1597" s="107" t="str">
        <f>VLOOKUP(B1597,辅助信息!E:K,7,FALSE)</f>
        <v>JWDDCD2025060900080</v>
      </c>
      <c r="E1597" s="107" t="str">
        <f>VLOOKUP(F1597,辅助信息!A:B,2,FALSE)</f>
        <v>螺纹钢</v>
      </c>
      <c r="F1597" s="28" t="s">
        <v>28</v>
      </c>
      <c r="G1597" s="24">
        <v>2.7</v>
      </c>
      <c r="H1597" s="108">
        <f>_xlfn.XLOOKUP(C1597&amp;F1597&amp;I1597&amp;J1597,'[1]2025年已发货'!$F:$F&amp;'[1]2025年已发货'!$C:$C&amp;'[1]2025年已发货'!$G:$G&amp;'[1]2025年已发货'!$H:$H,'[1]2025年已发货'!$E:$E,"未发货")</f>
        <v>3</v>
      </c>
      <c r="I1597" s="107" t="str">
        <f>VLOOKUP(B1597,辅助信息!E:I,3,FALSE)</f>
        <v>（华西简阳西城嘉苑）四川省成都市简阳市简城街道高屋村</v>
      </c>
      <c r="J1597" s="107" t="str">
        <f>VLOOKUP(B1597,辅助信息!E:I,4,FALSE)</f>
        <v>张瀚镭</v>
      </c>
      <c r="K1597" s="107">
        <f>VLOOKUP(J1597,辅助信息!H:I,2,FALSE)</f>
        <v>15884666220</v>
      </c>
      <c r="L1597" s="109" t="str">
        <f>VLOOKUP(B1597,辅助信息!E:J,6,FALSE)</f>
        <v>优先威钢发货,我方卸车,新老国标钢厂不加价可直发，因陕钢多次出现磅差，项目拒绝使用</v>
      </c>
      <c r="M1597" s="79">
        <v>45800</v>
      </c>
      <c r="O1597" s="49">
        <f ca="1" t="shared" si="81"/>
        <v>0</v>
      </c>
      <c r="P1597" s="49">
        <f ca="1" t="shared" si="82"/>
        <v>150</v>
      </c>
      <c r="Q1597" s="50" t="str">
        <f>VLOOKUP(B1597,辅助信息!E:M,9,FALSE)</f>
        <v>ZTWM-CDGS-XS-2024-0030-华西集采-简州大道</v>
      </c>
      <c r="R1597" s="50" t="str">
        <f>_xlfn._xlws.FILTER(辅助信息!D:D,辅助信息!E:E=B1597)</f>
        <v>华西简阳西城嘉苑</v>
      </c>
    </row>
    <row r="1598" hidden="1" spans="2:18">
      <c r="B1598" s="28" t="s">
        <v>81</v>
      </c>
      <c r="C1598" s="58">
        <v>45796</v>
      </c>
      <c r="D1598" s="107" t="str">
        <f>VLOOKUP(B1598,辅助信息!E:K,7,FALSE)</f>
        <v>JWDDCD2025060900080</v>
      </c>
      <c r="E1598" s="107" t="str">
        <f>VLOOKUP(F1598,辅助信息!A:B,2,FALSE)</f>
        <v>螺纹钢</v>
      </c>
      <c r="F1598" s="28" t="s">
        <v>18</v>
      </c>
      <c r="G1598" s="24">
        <v>7.5</v>
      </c>
      <c r="H1598" s="108">
        <f>_xlfn.XLOOKUP(C1598&amp;F1598&amp;I1598&amp;J1598,'[1]2025年已发货'!$F:$F&amp;'[1]2025年已发货'!$C:$C&amp;'[1]2025年已发货'!$G:$G&amp;'[1]2025年已发货'!$H:$H,'[1]2025年已发货'!$E:$E,"未发货")</f>
        <v>6</v>
      </c>
      <c r="I1598" s="107" t="str">
        <f>VLOOKUP(B1598,辅助信息!E:I,3,FALSE)</f>
        <v>（华西简阳西城嘉苑）四川省成都市简阳市简城街道高屋村</v>
      </c>
      <c r="J1598" s="107" t="str">
        <f>VLOOKUP(B1598,辅助信息!E:I,4,FALSE)</f>
        <v>张瀚镭</v>
      </c>
      <c r="K1598" s="107">
        <f>VLOOKUP(J1598,辅助信息!H:I,2,FALSE)</f>
        <v>15884666220</v>
      </c>
      <c r="L1598" s="109" t="str">
        <f>VLOOKUP(B1598,辅助信息!E:J,6,FALSE)</f>
        <v>优先威钢发货,我方卸车,新老国标钢厂不加价可直发，因陕钢多次出现磅差，项目拒绝使用</v>
      </c>
      <c r="M1598" s="79">
        <v>45800</v>
      </c>
      <c r="O1598" s="49">
        <f ca="1" t="shared" si="81"/>
        <v>0</v>
      </c>
      <c r="P1598" s="49">
        <f ca="1" t="shared" si="82"/>
        <v>150</v>
      </c>
      <c r="Q1598" s="50" t="str">
        <f>VLOOKUP(B1598,辅助信息!E:M,9,FALSE)</f>
        <v>ZTWM-CDGS-XS-2024-0030-华西集采-简州大道</v>
      </c>
      <c r="R1598" s="50" t="str">
        <f>_xlfn._xlws.FILTER(辅助信息!D:D,辅助信息!E:E=B1598)</f>
        <v>华西简阳西城嘉苑</v>
      </c>
    </row>
    <row r="1599" hidden="1" spans="2:18">
      <c r="B1599" s="28" t="s">
        <v>153</v>
      </c>
      <c r="C1599" s="58">
        <v>45796</v>
      </c>
      <c r="D1599" s="107" t="str">
        <f>VLOOKUP(B1599,辅助信息!E:K,7,FALSE)</f>
        <v>JWDDCD2025050800080</v>
      </c>
      <c r="E1599" s="107" t="str">
        <f>VLOOKUP(F1599,辅助信息!A:B,2,FALSE)</f>
        <v>螺纹钢</v>
      </c>
      <c r="F1599" s="28" t="s">
        <v>27</v>
      </c>
      <c r="G1599" s="24">
        <v>15</v>
      </c>
      <c r="H1599" s="108" t="str">
        <f>_xlfn.XLOOKUP(C1599&amp;F1599&amp;I1599&amp;J1599,'[1]2025年已发货'!$F:$F&amp;'[1]2025年已发货'!$C:$C&amp;'[1]2025年已发货'!$G:$G&amp;'[1]2025年已发货'!$H:$H,'[1]2025年已发货'!$E:$E,"未发货")</f>
        <v>未发货</v>
      </c>
      <c r="I1599" s="107" t="str">
        <f>VLOOKUP(B1599,辅助信息!E:I,3,FALSE)</f>
        <v>(宜宾兴港三江新区长江工业园建设项目-M2-4#厂房)宜宾市翠屏区宜宾汽车零部件配套产业基地(纬五路南)</v>
      </c>
      <c r="J1599" s="107" t="str">
        <f>VLOOKUP(B1599,辅助信息!E:I,4,FALSE)</f>
        <v>李国享</v>
      </c>
      <c r="K1599" s="107">
        <f>VLOOKUP(J1599,辅助信息!H:I,2,FALSE)</f>
        <v>17713876279</v>
      </c>
      <c r="L1599" s="109" t="str">
        <f>VLOOKUP(B1599,辅助信息!E:J,6,FALSE)</f>
        <v>装货前联系收货人核实到场规格，货物最下面用方木垫下方便卸货</v>
      </c>
      <c r="M1599" s="79">
        <v>45797</v>
      </c>
      <c r="O1599" s="49">
        <f ca="1" t="shared" si="81"/>
        <v>0</v>
      </c>
      <c r="P1599" s="49">
        <f ca="1" t="shared" si="82"/>
        <v>153</v>
      </c>
      <c r="Q1599" s="50" t="str">
        <f>VLOOKUP(B1599,辅助信息!E:M,9,FALSE)</f>
        <v>ZTWM-CDGS-XS-2025-0059-宜宾兴港建材-宜宾冷链项目</v>
      </c>
      <c r="R1599" s="50" t="str">
        <f>_xlfn._xlws.FILTER(辅助信息!D:D,辅助信息!E:E=B1599)</f>
        <v>宜宾兴港三江新区长江工业园建设项目</v>
      </c>
    </row>
    <row r="1600" hidden="1" spans="2:18">
      <c r="B1600" s="28" t="s">
        <v>135</v>
      </c>
      <c r="C1600" s="58">
        <v>45796</v>
      </c>
      <c r="D1600" s="107" t="str">
        <f>VLOOKUP(B1600,辅助信息!E:K,7,FALSE)</f>
        <v>JWDDCD2025050800080</v>
      </c>
      <c r="E1600" s="107" t="str">
        <f>VLOOKUP(F1600,辅助信息!A:B,2,FALSE)</f>
        <v>螺纹钢</v>
      </c>
      <c r="F1600" s="28" t="s">
        <v>130</v>
      </c>
      <c r="G1600" s="24">
        <v>40</v>
      </c>
      <c r="H1600" s="108" t="str">
        <f>_xlfn.XLOOKUP(C1600&amp;F1600&amp;I1600&amp;J1600,'[1]2025年已发货'!$F:$F&amp;'[1]2025年已发货'!$C:$C&amp;'[1]2025年已发货'!$G:$G&amp;'[1]2025年已发货'!$H:$H,'[1]2025年已发货'!$E:$E,"未发货")</f>
        <v>未发货</v>
      </c>
      <c r="I1600" s="107" t="str">
        <f>VLOOKUP(B1600,辅助信息!E:I,3,FALSE)</f>
        <v>(宜宾兴港三江新区长江工业园建设项目-M2-2#厂房)宜宾市翠屏区宜宾汽车零部件配套产业基地(纬五路南)</v>
      </c>
      <c r="J1600" s="107" t="str">
        <f>VLOOKUP(B1600,辅助信息!E:I,4,FALSE)</f>
        <v>李国享</v>
      </c>
      <c r="K1600" s="107">
        <f>VLOOKUP(J1600,辅助信息!H:I,2,FALSE)</f>
        <v>17713876279</v>
      </c>
      <c r="L1600" s="109" t="str">
        <f>VLOOKUP(B1600,辅助信息!E:J,6,FALSE)</f>
        <v>装货前联系收货人核实到场规格，货物最下面用方木垫下方便卸货</v>
      </c>
      <c r="M1600" s="79">
        <v>45797</v>
      </c>
      <c r="O1600" s="49">
        <f ca="1" t="shared" si="81"/>
        <v>0</v>
      </c>
      <c r="P1600" s="49">
        <f ca="1" t="shared" si="82"/>
        <v>153</v>
      </c>
      <c r="Q1600" s="50" t="str">
        <f>VLOOKUP(B1600,辅助信息!E:M,9,FALSE)</f>
        <v>ZTWM-CDGS-XS-2025-0059-宜宾兴港建材-宜宾冷链项目</v>
      </c>
      <c r="R1600" s="50" t="str">
        <f>_xlfn._xlws.FILTER(辅助信息!D:D,辅助信息!E:E=B1600)</f>
        <v>宜宾兴港三江新区长江工业园建设项目</v>
      </c>
    </row>
    <row r="1601" hidden="1" spans="2:18">
      <c r="B1601" s="28" t="s">
        <v>154</v>
      </c>
      <c r="C1601" s="58">
        <v>45796</v>
      </c>
      <c r="D1601" s="107" t="str">
        <f>VLOOKUP(B1601,辅助信息!E:K,7,FALSE)</f>
        <v>JWDDCD2025050800080</v>
      </c>
      <c r="E1601" s="107" t="str">
        <f>VLOOKUP(F1601,辅助信息!A:B,2,FALSE)</f>
        <v>螺纹钢</v>
      </c>
      <c r="F1601" s="28" t="s">
        <v>133</v>
      </c>
      <c r="G1601" s="24">
        <v>60</v>
      </c>
      <c r="H1601" s="108" t="str">
        <f>_xlfn.XLOOKUP(C1601&amp;F1601&amp;I1601&amp;J1601,'[1]2025年已发货'!$F:$F&amp;'[1]2025年已发货'!$C:$C&amp;'[1]2025年已发货'!$G:$G&amp;'[1]2025年已发货'!$H:$H,'[1]2025年已发货'!$E:$E,"未发货")</f>
        <v>未发货</v>
      </c>
      <c r="I1601" s="107" t="str">
        <f>VLOOKUP(B1601,辅助信息!E:I,3,FALSE)</f>
        <v>(宜宾兴港三江新区长江工业园建设项目-M2-5#厂房)宜宾市翠屏区宜宾汽车零部件配套产业基地(纬五路南)</v>
      </c>
      <c r="J1601" s="107" t="str">
        <f>VLOOKUP(B1601,辅助信息!E:I,4,FALSE)</f>
        <v>李国享</v>
      </c>
      <c r="K1601" s="107">
        <f>VLOOKUP(J1601,辅助信息!H:I,2,FALSE)</f>
        <v>17713876279</v>
      </c>
      <c r="L1601" s="109" t="str">
        <f>VLOOKUP(B1601,辅助信息!E:J,6,FALSE)</f>
        <v>装货前联系收货人核实到场规格，货物最下面用方木垫下方便卸货</v>
      </c>
      <c r="M1601" s="79">
        <v>45797</v>
      </c>
      <c r="O1601" s="49">
        <f ca="1" t="shared" ref="O1601:O1613" si="83">IF(OR(M1601="",N1601&lt;&gt;""),"",MAX(M1601-TODAY(),0))</f>
        <v>0</v>
      </c>
      <c r="P1601" s="49">
        <f ca="1" t="shared" ref="P1601:P1613" si="84">IF(M1601="","",IF(N1601&lt;&gt;"",MAX(N1601-M1601,0),IF(TODAY()&gt;M1601,TODAY()-M1601,0)))</f>
        <v>153</v>
      </c>
      <c r="Q1601" s="50" t="str">
        <f>VLOOKUP(B1601,辅助信息!E:M,9,FALSE)</f>
        <v>ZTWM-CDGS-XS-2025-0059-宜宾兴港建材-宜宾冷链项目</v>
      </c>
      <c r="R1601" s="50" t="str">
        <f>_xlfn._xlws.FILTER(辅助信息!D:D,辅助信息!E:E=B1601)</f>
        <v>宜宾兴港三江新区长江工业园建设项目</v>
      </c>
    </row>
    <row r="1602" hidden="1" spans="2:18">
      <c r="B1602" s="28" t="s">
        <v>150</v>
      </c>
      <c r="C1602" s="58">
        <v>45798</v>
      </c>
      <c r="D1602" s="107" t="str">
        <f>VLOOKUP(B1602,辅助信息!E:K,7,FALSE)</f>
        <v>JWDDCD2025050800101</v>
      </c>
      <c r="E1602" s="107" t="str">
        <f>VLOOKUP(F1602,辅助信息!A:B,2,FALSE)</f>
        <v>盘螺</v>
      </c>
      <c r="F1602" s="28" t="s">
        <v>26</v>
      </c>
      <c r="G1602" s="24">
        <v>15</v>
      </c>
      <c r="H1602" s="108">
        <v>15</v>
      </c>
      <c r="I1602" s="107" t="str">
        <f>VLOOKUP(B1602,辅助信息!E:I,3,FALSE)</f>
        <v>(中铁科研院宜宾泥溪项目)中铁科研院集团有限公司宜宾市泥溪东互通式立交下穿成贵客专铁路工程项目钢筋加工厂</v>
      </c>
      <c r="J1602" s="107" t="str">
        <f>VLOOKUP(B1602,辅助信息!E:I,4,FALSE)</f>
        <v>蔡鹏</v>
      </c>
      <c r="K1602" s="107">
        <f>VLOOKUP(J1602,辅助信息!H:I,2,FALSE)</f>
        <v>19130850820</v>
      </c>
      <c r="L1602" s="109" t="str">
        <f>VLOOKUP(B1602,辅助信息!E:J,6,FALSE)</f>
        <v>装货前联系收货人核实到场规格，货物最下面用方木垫下方便卸货</v>
      </c>
      <c r="M1602" s="79">
        <v>45800</v>
      </c>
      <c r="O1602" s="49">
        <f ca="1" t="shared" si="83"/>
        <v>0</v>
      </c>
      <c r="P1602" s="49">
        <f ca="1" t="shared" si="84"/>
        <v>150</v>
      </c>
      <c r="Q1602" s="50" t="str">
        <f>VLOOKUP(B1602,辅助信息!E:M,9,FALSE)</f>
        <v>ZTWM-CDGS-XS-2025-0050-中铁科研院-宜宾泥溪项目</v>
      </c>
      <c r="R1602" s="50" t="str">
        <f>_xlfn._xlws.FILTER(辅助信息!D:D,辅助信息!E:E=B1602)</f>
        <v>中铁科研院宜宾泥溪项目</v>
      </c>
    </row>
    <row r="1603" hidden="1" spans="2:18">
      <c r="B1603" s="28" t="s">
        <v>150</v>
      </c>
      <c r="C1603" s="58">
        <v>45798</v>
      </c>
      <c r="D1603" s="107" t="str">
        <f>VLOOKUP(B1603,辅助信息!E:K,7,FALSE)</f>
        <v>JWDDCD2025050800101</v>
      </c>
      <c r="E1603" s="107" t="str">
        <f>VLOOKUP(F1603,辅助信息!A:B,2,FALSE)</f>
        <v>螺纹钢</v>
      </c>
      <c r="F1603" s="28" t="s">
        <v>18</v>
      </c>
      <c r="G1603" s="24">
        <v>12</v>
      </c>
      <c r="H1603" s="108">
        <v>12</v>
      </c>
      <c r="I1603" s="107" t="str">
        <f>VLOOKUP(B1603,辅助信息!E:I,3,FALSE)</f>
        <v>(中铁科研院宜宾泥溪项目)中铁科研院集团有限公司宜宾市泥溪东互通式立交下穿成贵客专铁路工程项目钢筋加工厂</v>
      </c>
      <c r="J1603" s="107" t="str">
        <f>VLOOKUP(B1603,辅助信息!E:I,4,FALSE)</f>
        <v>蔡鹏</v>
      </c>
      <c r="K1603" s="107">
        <f>VLOOKUP(J1603,辅助信息!H:I,2,FALSE)</f>
        <v>19130850820</v>
      </c>
      <c r="L1603" s="109" t="str">
        <f>VLOOKUP(B1603,辅助信息!E:J,6,FALSE)</f>
        <v>装货前联系收货人核实到场规格，货物最下面用方木垫下方便卸货</v>
      </c>
      <c r="M1603" s="79">
        <v>45800</v>
      </c>
      <c r="O1603" s="49">
        <f ca="1" t="shared" si="83"/>
        <v>0</v>
      </c>
      <c r="P1603" s="49">
        <f ca="1" t="shared" si="84"/>
        <v>150</v>
      </c>
      <c r="Q1603" s="50" t="str">
        <f>VLOOKUP(B1603,辅助信息!E:M,9,FALSE)</f>
        <v>ZTWM-CDGS-XS-2025-0050-中铁科研院-宜宾泥溪项目</v>
      </c>
      <c r="R1603" s="50" t="str">
        <f>_xlfn._xlws.FILTER(辅助信息!D:D,辅助信息!E:E=B1603)</f>
        <v>中铁科研院宜宾泥溪项目</v>
      </c>
    </row>
    <row r="1604" hidden="1" spans="2:18">
      <c r="B1604" s="28" t="s">
        <v>150</v>
      </c>
      <c r="C1604" s="58">
        <v>45798</v>
      </c>
      <c r="D1604" s="107" t="str">
        <f>VLOOKUP(B1604,辅助信息!E:K,7,FALSE)</f>
        <v>JWDDCD2025050800101</v>
      </c>
      <c r="E1604" s="107" t="str">
        <f>VLOOKUP(F1604,辅助信息!A:B,2,FALSE)</f>
        <v>螺纹钢</v>
      </c>
      <c r="F1604" s="28" t="s">
        <v>65</v>
      </c>
      <c r="G1604" s="24">
        <v>6</v>
      </c>
      <c r="H1604" s="108">
        <v>6</v>
      </c>
      <c r="I1604" s="107" t="str">
        <f>VLOOKUP(B1604,辅助信息!E:I,3,FALSE)</f>
        <v>(中铁科研院宜宾泥溪项目)中铁科研院集团有限公司宜宾市泥溪东互通式立交下穿成贵客专铁路工程项目钢筋加工厂</v>
      </c>
      <c r="J1604" s="107" t="str">
        <f>VLOOKUP(B1604,辅助信息!E:I,4,FALSE)</f>
        <v>蔡鹏</v>
      </c>
      <c r="K1604" s="107">
        <f>VLOOKUP(J1604,辅助信息!H:I,2,FALSE)</f>
        <v>19130850820</v>
      </c>
      <c r="L1604" s="109" t="str">
        <f>VLOOKUP(B1604,辅助信息!E:J,6,FALSE)</f>
        <v>装货前联系收货人核实到场规格，货物最下面用方木垫下方便卸货</v>
      </c>
      <c r="M1604" s="79">
        <v>45800</v>
      </c>
      <c r="O1604" s="49">
        <f ca="1" t="shared" si="83"/>
        <v>0</v>
      </c>
      <c r="P1604" s="49">
        <f ca="1" t="shared" si="84"/>
        <v>150</v>
      </c>
      <c r="Q1604" s="50" t="str">
        <f>VLOOKUP(B1604,辅助信息!E:M,9,FALSE)</f>
        <v>ZTWM-CDGS-XS-2025-0050-中铁科研院-宜宾泥溪项目</v>
      </c>
      <c r="R1604" s="50" t="str">
        <f>_xlfn._xlws.FILTER(辅助信息!D:D,辅助信息!E:E=B1604)</f>
        <v>中铁科研院宜宾泥溪项目</v>
      </c>
    </row>
    <row r="1605" hidden="1" spans="2:18">
      <c r="B1605" s="107" t="s">
        <v>81</v>
      </c>
      <c r="C1605" s="58">
        <v>45798</v>
      </c>
      <c r="D1605" s="107" t="str">
        <f>VLOOKUP(B1605,辅助信息!E:K,7,FALSE)</f>
        <v>JWDDCD2025060900080</v>
      </c>
      <c r="E1605" s="107" t="str">
        <f>VLOOKUP(F1605,辅助信息!A:B,2,FALSE)</f>
        <v>盘螺</v>
      </c>
      <c r="F1605" s="107" t="s">
        <v>49</v>
      </c>
      <c r="G1605" s="108">
        <v>7.5</v>
      </c>
      <c r="H1605" s="108" t="str">
        <f>_xlfn.XLOOKUP(C1605&amp;F1605&amp;I1605&amp;J1605,'[1]2025年已发货'!$F:$F&amp;'[1]2025年已发货'!$C:$C&amp;'[1]2025年已发货'!$G:$G&amp;'[1]2025年已发货'!$H:$H,'[1]2025年已发货'!$E:$E,"未发货")</f>
        <v>未发货</v>
      </c>
      <c r="I1605" s="107" t="str">
        <f>VLOOKUP(B1605,辅助信息!E:I,3,FALSE)</f>
        <v>（华西简阳西城嘉苑）四川省成都市简阳市简城街道高屋村</v>
      </c>
      <c r="J1605" s="107" t="str">
        <f>VLOOKUP(B1605,辅助信息!E:I,4,FALSE)</f>
        <v>张瀚镭</v>
      </c>
      <c r="K1605" s="107">
        <f>VLOOKUP(J1605,辅助信息!H:I,2,FALSE)</f>
        <v>15884666220</v>
      </c>
      <c r="L1605" s="109" t="str">
        <f>VLOOKUP(B1605,辅助信息!E:J,6,FALSE)</f>
        <v>优先威钢发货,我方卸车,新老国标钢厂不加价可直发，因陕钢多次出现磅差，项目拒绝使用</v>
      </c>
      <c r="M1605" s="79">
        <v>45800</v>
      </c>
      <c r="O1605" s="49">
        <f ca="1" t="shared" si="83"/>
        <v>0</v>
      </c>
      <c r="P1605" s="49">
        <f ca="1" t="shared" si="84"/>
        <v>150</v>
      </c>
      <c r="Q1605" s="50" t="str">
        <f>VLOOKUP(B1605,辅助信息!E:M,9,FALSE)</f>
        <v>ZTWM-CDGS-XS-2024-0030-华西集采-简州大道</v>
      </c>
      <c r="R1605" s="50" t="str">
        <f>_xlfn._xlws.FILTER(辅助信息!D:D,辅助信息!E:E=B1605)</f>
        <v>华西简阳西城嘉苑</v>
      </c>
    </row>
    <row r="1606" hidden="1" spans="2:18">
      <c r="B1606" s="107" t="s">
        <v>81</v>
      </c>
      <c r="C1606" s="58">
        <v>45798</v>
      </c>
      <c r="D1606" s="107" t="str">
        <f>VLOOKUP(B1606,辅助信息!E:K,7,FALSE)</f>
        <v>JWDDCD2025060900080</v>
      </c>
      <c r="E1606" s="107" t="str">
        <f>VLOOKUP(F1606,辅助信息!A:B,2,FALSE)</f>
        <v>盘螺</v>
      </c>
      <c r="F1606" s="107" t="s">
        <v>41</v>
      </c>
      <c r="G1606" s="108">
        <v>10</v>
      </c>
      <c r="H1606" s="108"/>
      <c r="I1606" s="107" t="str">
        <f>VLOOKUP(B1606,辅助信息!E:I,3,FALSE)</f>
        <v>（华西简阳西城嘉苑）四川省成都市简阳市简城街道高屋村</v>
      </c>
      <c r="J1606" s="107" t="str">
        <f>VLOOKUP(B1606,辅助信息!E:I,4,FALSE)</f>
        <v>张瀚镭</v>
      </c>
      <c r="K1606" s="107">
        <f>VLOOKUP(J1606,辅助信息!H:I,2,FALSE)</f>
        <v>15884666220</v>
      </c>
      <c r="L1606" s="109" t="str">
        <f>VLOOKUP(B1606,辅助信息!E:J,6,FALSE)</f>
        <v>优先威钢发货,我方卸车,新老国标钢厂不加价可直发，因陕钢多次出现磅差，项目拒绝使用</v>
      </c>
      <c r="M1606" s="79">
        <v>45800</v>
      </c>
      <c r="O1606" s="49">
        <f ca="1" t="shared" si="83"/>
        <v>0</v>
      </c>
      <c r="P1606" s="49">
        <f ca="1" t="shared" si="84"/>
        <v>150</v>
      </c>
      <c r="Q1606" s="50" t="str">
        <f>VLOOKUP(B1606,辅助信息!E:M,9,FALSE)</f>
        <v>ZTWM-CDGS-XS-2024-0030-华西集采-简州大道</v>
      </c>
      <c r="R1606" s="50" t="str">
        <f>_xlfn._xlws.FILTER(辅助信息!D:D,辅助信息!E:E=B1606)</f>
        <v>华西简阳西城嘉苑</v>
      </c>
    </row>
    <row r="1607" hidden="1" spans="2:18">
      <c r="B1607" s="107" t="s">
        <v>81</v>
      </c>
      <c r="C1607" s="58">
        <v>45798</v>
      </c>
      <c r="D1607" s="107" t="str">
        <f>VLOOKUP(B1607,辅助信息!E:K,7,FALSE)</f>
        <v>JWDDCD2025060900080</v>
      </c>
      <c r="E1607" s="107" t="str">
        <f>VLOOKUP(F1607,辅助信息!A:B,2,FALSE)</f>
        <v>盘螺</v>
      </c>
      <c r="F1607" s="107" t="s">
        <v>26</v>
      </c>
      <c r="G1607" s="108">
        <v>29</v>
      </c>
      <c r="H1607" s="108">
        <f>_xlfn.XLOOKUP(C1607&amp;F1607&amp;I1607&amp;J1607,'[1]2025年已发货'!$F:$F&amp;'[1]2025年已发货'!$C:$C&amp;'[1]2025年已发货'!$G:$G&amp;'[1]2025年已发货'!$H:$H,'[1]2025年已发货'!$E:$E,"未发货")</f>
        <v>25</v>
      </c>
      <c r="I1607" s="107" t="str">
        <f>VLOOKUP(B1607,辅助信息!E:I,3,FALSE)</f>
        <v>（华西简阳西城嘉苑）四川省成都市简阳市简城街道高屋村</v>
      </c>
      <c r="J1607" s="107" t="str">
        <f>VLOOKUP(B1607,辅助信息!E:I,4,FALSE)</f>
        <v>张瀚镭</v>
      </c>
      <c r="K1607" s="107">
        <f>VLOOKUP(J1607,辅助信息!H:I,2,FALSE)</f>
        <v>15884666220</v>
      </c>
      <c r="L1607" s="109" t="str">
        <f>VLOOKUP(B1607,辅助信息!E:J,6,FALSE)</f>
        <v>优先威钢发货,我方卸车,新老国标钢厂不加价可直发，因陕钢多次出现磅差，项目拒绝使用</v>
      </c>
      <c r="M1607" s="79">
        <v>45800</v>
      </c>
      <c r="O1607" s="49">
        <f ca="1" t="shared" si="83"/>
        <v>0</v>
      </c>
      <c r="P1607" s="49">
        <f ca="1" t="shared" si="84"/>
        <v>150</v>
      </c>
      <c r="Q1607" s="50" t="str">
        <f>VLOOKUP(B1607,辅助信息!E:M,9,FALSE)</f>
        <v>ZTWM-CDGS-XS-2024-0030-华西集采-简州大道</v>
      </c>
      <c r="R1607" s="50" t="str">
        <f>_xlfn._xlws.FILTER(辅助信息!D:D,辅助信息!E:E=B1607)</f>
        <v>华西简阳西城嘉苑</v>
      </c>
    </row>
    <row r="1608" hidden="1" spans="2:18">
      <c r="B1608" s="107" t="s">
        <v>81</v>
      </c>
      <c r="C1608" s="58">
        <v>45798</v>
      </c>
      <c r="D1608" s="107" t="str">
        <f>VLOOKUP(B1608,辅助信息!E:K,7,FALSE)</f>
        <v>JWDDCD2025060900080</v>
      </c>
      <c r="E1608" s="107" t="str">
        <f>VLOOKUP(F1608,辅助信息!A:B,2,FALSE)</f>
        <v>螺纹钢</v>
      </c>
      <c r="F1608" s="107" t="s">
        <v>30</v>
      </c>
      <c r="G1608" s="108">
        <v>13.5</v>
      </c>
      <c r="H1608" s="108" t="str">
        <f>_xlfn.XLOOKUP(C1608&amp;F1608&amp;I1608&amp;J1608,'[1]2025年已发货'!$F:$F&amp;'[1]2025年已发货'!$C:$C&amp;'[1]2025年已发货'!$G:$G&amp;'[1]2025年已发货'!$H:$H,'[1]2025年已发货'!$E:$E,"未发货")</f>
        <v>未发货</v>
      </c>
      <c r="I1608" s="107" t="str">
        <f>VLOOKUP(B1608,辅助信息!E:I,3,FALSE)</f>
        <v>（华西简阳西城嘉苑）四川省成都市简阳市简城街道高屋村</v>
      </c>
      <c r="J1608" s="107" t="str">
        <f>VLOOKUP(B1608,辅助信息!E:I,4,FALSE)</f>
        <v>张瀚镭</v>
      </c>
      <c r="K1608" s="107">
        <f>VLOOKUP(J1608,辅助信息!H:I,2,FALSE)</f>
        <v>15884666220</v>
      </c>
      <c r="L1608" s="109" t="str">
        <f>VLOOKUP(B1608,辅助信息!E:J,6,FALSE)</f>
        <v>优先威钢发货,我方卸车,新老国标钢厂不加价可直发，因陕钢多次出现磅差，项目拒绝使用</v>
      </c>
      <c r="M1608" s="79">
        <v>45800</v>
      </c>
      <c r="O1608" s="49">
        <f ca="1" t="shared" si="83"/>
        <v>0</v>
      </c>
      <c r="P1608" s="49">
        <f ca="1" t="shared" si="84"/>
        <v>150</v>
      </c>
      <c r="Q1608" s="50" t="str">
        <f>VLOOKUP(B1608,辅助信息!E:M,9,FALSE)</f>
        <v>ZTWM-CDGS-XS-2024-0030-华西集采-简州大道</v>
      </c>
      <c r="R1608" s="50" t="str">
        <f>_xlfn._xlws.FILTER(辅助信息!D:D,辅助信息!E:E=B1608)</f>
        <v>华西简阳西城嘉苑</v>
      </c>
    </row>
    <row r="1609" hidden="1" spans="2:18">
      <c r="B1609" s="107" t="s">
        <v>81</v>
      </c>
      <c r="C1609" s="58">
        <v>45798</v>
      </c>
      <c r="D1609" s="107" t="str">
        <f>VLOOKUP(B1609,辅助信息!E:K,7,FALSE)</f>
        <v>JWDDCD2025060900080</v>
      </c>
      <c r="E1609" s="107" t="str">
        <f>VLOOKUP(F1609,辅助信息!A:B,2,FALSE)</f>
        <v>螺纹钢</v>
      </c>
      <c r="F1609" s="107" t="s">
        <v>33</v>
      </c>
      <c r="G1609" s="108">
        <v>14</v>
      </c>
      <c r="H1609" s="108">
        <v>12</v>
      </c>
      <c r="I1609" s="107" t="str">
        <f>VLOOKUP(B1609,辅助信息!E:I,3,FALSE)</f>
        <v>（华西简阳西城嘉苑）四川省成都市简阳市简城街道高屋村</v>
      </c>
      <c r="J1609" s="107" t="str">
        <f>VLOOKUP(B1609,辅助信息!E:I,4,FALSE)</f>
        <v>张瀚镭</v>
      </c>
      <c r="K1609" s="107">
        <f>VLOOKUP(J1609,辅助信息!H:I,2,FALSE)</f>
        <v>15884666220</v>
      </c>
      <c r="L1609" s="109" t="str">
        <f>VLOOKUP(B1609,辅助信息!E:J,6,FALSE)</f>
        <v>优先威钢发货,我方卸车,新老国标钢厂不加价可直发，因陕钢多次出现磅差，项目拒绝使用</v>
      </c>
      <c r="M1609" s="79">
        <v>45800</v>
      </c>
      <c r="O1609" s="49">
        <f ca="1" t="shared" si="83"/>
        <v>0</v>
      </c>
      <c r="P1609" s="49">
        <f ca="1" t="shared" si="84"/>
        <v>150</v>
      </c>
      <c r="Q1609" s="50" t="str">
        <f>VLOOKUP(B1609,辅助信息!E:M,9,FALSE)</f>
        <v>ZTWM-CDGS-XS-2024-0030-华西集采-简州大道</v>
      </c>
      <c r="R1609" s="50" t="str">
        <f>_xlfn._xlws.FILTER(辅助信息!D:D,辅助信息!E:E=B1609)</f>
        <v>华西简阳西城嘉苑</v>
      </c>
    </row>
    <row r="1610" hidden="1" spans="2:17">
      <c r="B1610" s="28" t="s">
        <v>147</v>
      </c>
      <c r="C1610" s="58">
        <v>45798</v>
      </c>
      <c r="D1610" s="107" t="str">
        <f>VLOOKUP(B1610,辅助信息!E:K,7,FALSE)</f>
        <v>JWDDCD2025052800131</v>
      </c>
      <c r="E1610" s="107" t="str">
        <f>VLOOKUP(F1610,辅助信息!A:B,2,FALSE)</f>
        <v>高线</v>
      </c>
      <c r="F1610" s="28" t="s">
        <v>57</v>
      </c>
      <c r="G1610" s="24">
        <v>13</v>
      </c>
      <c r="H1610" s="108" t="str">
        <f>_xlfn.XLOOKUP(C1610&amp;F1610&amp;I1610&amp;J1610,'[1]2025年已发货'!$F:$F&amp;'[1]2025年已发货'!$C:$C&amp;'[1]2025年已发货'!$G:$G&amp;'[1]2025年已发货'!$H:$H,'[1]2025年已发货'!$E:$E,"未发货")</f>
        <v>未发货</v>
      </c>
      <c r="I1610" s="107" t="str">
        <f>VLOOKUP(B1610,辅助信息!E:I,3,FALSE)</f>
        <v>（商投建工达州中医药科技园-4工区-11号楼）达州市通川区达州中医药职业学院犀牛大道北段</v>
      </c>
      <c r="J1610" s="107" t="str">
        <f>VLOOKUP(B1610,辅助信息!E:I,4,FALSE)</f>
        <v>张扬</v>
      </c>
      <c r="K1610" s="107">
        <f>VLOOKUP(J1610,辅助信息!H:I,2,FALSE)</f>
        <v>18381904567</v>
      </c>
      <c r="L1610" s="109" t="str">
        <f>VLOOKUP(B1610,辅助信息!E:J,6,FALSE)</f>
        <v>控制炉批号！多了现场不收！,优先安排达钢,提前联系到场规格及数量</v>
      </c>
      <c r="M1610" s="79">
        <v>45799</v>
      </c>
      <c r="O1610" s="49">
        <f ca="1" t="shared" si="83"/>
        <v>0</v>
      </c>
      <c r="P1610" s="49">
        <f ca="1" t="shared" si="84"/>
        <v>151</v>
      </c>
      <c r="Q1610" s="50" t="str">
        <f>VLOOKUP(B1610,辅助信息!E:M,9,FALSE)</f>
        <v>ZTWM-CDGS-XS-2024-0134-商投建工达州中医药科技成果示范园项目</v>
      </c>
    </row>
    <row r="1611" hidden="1" spans="2:17">
      <c r="B1611" s="28" t="s">
        <v>147</v>
      </c>
      <c r="C1611" s="58">
        <v>45798</v>
      </c>
      <c r="D1611" s="107" t="str">
        <f>VLOOKUP(B1611,辅助信息!E:K,7,FALSE)</f>
        <v>JWDDCD2025052800131</v>
      </c>
      <c r="E1611" s="107" t="str">
        <f>VLOOKUP(F1611,辅助信息!A:B,2,FALSE)</f>
        <v>盘螺</v>
      </c>
      <c r="F1611" s="28" t="s">
        <v>49</v>
      </c>
      <c r="G1611" s="24">
        <v>6</v>
      </c>
      <c r="H1611" s="108" t="str">
        <f>_xlfn.XLOOKUP(C1611&amp;F1611&amp;I1611&amp;J1611,'[1]2025年已发货'!$F:$F&amp;'[1]2025年已发货'!$C:$C&amp;'[1]2025年已发货'!$G:$G&amp;'[1]2025年已发货'!$H:$H,'[1]2025年已发货'!$E:$E,"未发货")</f>
        <v>未发货</v>
      </c>
      <c r="I1611" s="107" t="str">
        <f>VLOOKUP(B1611,辅助信息!E:I,3,FALSE)</f>
        <v>（商投建工达州中医药科技园-4工区-11号楼）达州市通川区达州中医药职业学院犀牛大道北段</v>
      </c>
      <c r="J1611" s="107" t="str">
        <f>VLOOKUP(B1611,辅助信息!E:I,4,FALSE)</f>
        <v>张扬</v>
      </c>
      <c r="K1611" s="107">
        <f>VLOOKUP(J1611,辅助信息!H:I,2,FALSE)</f>
        <v>18381904567</v>
      </c>
      <c r="L1611" s="109" t="str">
        <f>VLOOKUP(B1611,辅助信息!E:J,6,FALSE)</f>
        <v>控制炉批号！多了现场不收！,优先安排达钢,提前联系到场规格及数量</v>
      </c>
      <c r="M1611" s="79">
        <v>45799</v>
      </c>
      <c r="O1611" s="49">
        <f ca="1" t="shared" si="83"/>
        <v>0</v>
      </c>
      <c r="P1611" s="49">
        <f ca="1" t="shared" si="84"/>
        <v>151</v>
      </c>
      <c r="Q1611" s="50" t="str">
        <f>VLOOKUP(B1611,辅助信息!E:M,9,FALSE)</f>
        <v>ZTWM-CDGS-XS-2024-0134-商投建工达州中医药科技成果示范园项目</v>
      </c>
    </row>
    <row r="1612" hidden="1" spans="2:17">
      <c r="B1612" s="28" t="s">
        <v>147</v>
      </c>
      <c r="C1612" s="58">
        <v>45798</v>
      </c>
      <c r="D1612" s="107" t="str">
        <f>VLOOKUP(B1612,辅助信息!E:K,7,FALSE)</f>
        <v>JWDDCD2025052800131</v>
      </c>
      <c r="E1612" s="107" t="str">
        <f>VLOOKUP(F1612,辅助信息!A:B,2,FALSE)</f>
        <v>螺纹钢</v>
      </c>
      <c r="F1612" s="28" t="s">
        <v>32</v>
      </c>
      <c r="G1612" s="24">
        <v>6</v>
      </c>
      <c r="H1612" s="108" t="str">
        <f>_xlfn.XLOOKUP(C1612&amp;F1612&amp;I1612&amp;J1612,'[1]2025年已发货'!$F:$F&amp;'[1]2025年已发货'!$C:$C&amp;'[1]2025年已发货'!$G:$G&amp;'[1]2025年已发货'!$H:$H,'[1]2025年已发货'!$E:$E,"未发货")</f>
        <v>未发货</v>
      </c>
      <c r="I1612" s="107" t="str">
        <f>VLOOKUP(B1612,辅助信息!E:I,3,FALSE)</f>
        <v>（商投建工达州中医药科技园-4工区-11号楼）达州市通川区达州中医药职业学院犀牛大道北段</v>
      </c>
      <c r="J1612" s="107" t="str">
        <f>VLOOKUP(B1612,辅助信息!E:I,4,FALSE)</f>
        <v>张扬</v>
      </c>
      <c r="K1612" s="107">
        <f>VLOOKUP(J1612,辅助信息!H:I,2,FALSE)</f>
        <v>18381904567</v>
      </c>
      <c r="L1612" s="109" t="str">
        <f>VLOOKUP(B1612,辅助信息!E:J,6,FALSE)</f>
        <v>控制炉批号！多了现场不收！,优先安排达钢,提前联系到场规格及数量</v>
      </c>
      <c r="M1612" s="79">
        <v>45799</v>
      </c>
      <c r="O1612" s="49">
        <f ca="1" t="shared" si="83"/>
        <v>0</v>
      </c>
      <c r="P1612" s="49">
        <f ca="1" t="shared" si="84"/>
        <v>151</v>
      </c>
      <c r="Q1612" s="50" t="str">
        <f>VLOOKUP(B1612,辅助信息!E:M,9,FALSE)</f>
        <v>ZTWM-CDGS-XS-2024-0134-商投建工达州中医药科技成果示范园项目</v>
      </c>
    </row>
    <row r="1613" hidden="1" spans="2:17">
      <c r="B1613" s="28" t="s">
        <v>147</v>
      </c>
      <c r="C1613" s="58">
        <v>45798</v>
      </c>
      <c r="D1613" s="107" t="str">
        <f>VLOOKUP(B1613,辅助信息!E:K,7,FALSE)</f>
        <v>JWDDCD2025052800131</v>
      </c>
      <c r="E1613" s="107" t="str">
        <f>VLOOKUP(F1613,辅助信息!A:B,2,FALSE)</f>
        <v>螺纹钢</v>
      </c>
      <c r="F1613" s="28" t="s">
        <v>18</v>
      </c>
      <c r="G1613" s="24">
        <v>9</v>
      </c>
      <c r="H1613" s="108" t="str">
        <f>_xlfn.XLOOKUP(C1613&amp;F1613&amp;I1613&amp;J1613,'[1]2025年已发货'!$F:$F&amp;'[1]2025年已发货'!$C:$C&amp;'[1]2025年已发货'!$G:$G&amp;'[1]2025年已发货'!$H:$H,'[1]2025年已发货'!$E:$E,"未发货")</f>
        <v>未发货</v>
      </c>
      <c r="I1613" s="107" t="str">
        <f>VLOOKUP(B1613,辅助信息!E:I,3,FALSE)</f>
        <v>（商投建工达州中医药科技园-4工区-11号楼）达州市通川区达州中医药职业学院犀牛大道北段</v>
      </c>
      <c r="J1613" s="107" t="str">
        <f>VLOOKUP(B1613,辅助信息!E:I,4,FALSE)</f>
        <v>张扬</v>
      </c>
      <c r="K1613" s="107">
        <f>VLOOKUP(J1613,辅助信息!H:I,2,FALSE)</f>
        <v>18381904567</v>
      </c>
      <c r="L1613" s="109" t="str">
        <f>VLOOKUP(B1613,辅助信息!E:J,6,FALSE)</f>
        <v>控制炉批号！多了现场不收！,优先安排达钢,提前联系到场规格及数量</v>
      </c>
      <c r="M1613" s="79">
        <v>45799</v>
      </c>
      <c r="O1613" s="49">
        <f ca="1" t="shared" si="83"/>
        <v>0</v>
      </c>
      <c r="P1613" s="49">
        <f ca="1" t="shared" si="84"/>
        <v>151</v>
      </c>
      <c r="Q1613" s="50" t="str">
        <f>VLOOKUP(B1613,辅助信息!E:M,9,FALSE)</f>
        <v>ZTWM-CDGS-XS-2024-0134-商投建工达州中医药科技成果示范园项目</v>
      </c>
    </row>
    <row r="1614" hidden="1" spans="2:17">
      <c r="B1614" s="28" t="s">
        <v>81</v>
      </c>
      <c r="C1614" s="58">
        <v>45798</v>
      </c>
      <c r="D1614" s="107" t="str">
        <f>VLOOKUP(B1614,辅助信息!E:K,7,FALSE)</f>
        <v>JWDDCD2025060900080</v>
      </c>
      <c r="E1614" s="107" t="str">
        <f>VLOOKUP(F1614,辅助信息!A:B,2,FALSE)</f>
        <v>盘螺</v>
      </c>
      <c r="F1614" s="28" t="s">
        <v>49</v>
      </c>
      <c r="G1614" s="24">
        <v>3</v>
      </c>
      <c r="H1614" s="108" t="str">
        <f>_xlfn.XLOOKUP(C1614&amp;F1614&amp;I1614&amp;J1614,'[1]2025年已发货'!$F:$F&amp;'[1]2025年已发货'!$C:$C&amp;'[1]2025年已发货'!$G:$G&amp;'[1]2025年已发货'!$H:$H,'[1]2025年已发货'!$E:$E,"未发货")</f>
        <v>未发货</v>
      </c>
      <c r="I1614" s="107" t="str">
        <f>VLOOKUP(B1614,辅助信息!E:I,3,FALSE)</f>
        <v>（华西简阳西城嘉苑）四川省成都市简阳市简城街道高屋村</v>
      </c>
      <c r="J1614" s="107" t="str">
        <f>VLOOKUP(B1614,辅助信息!E:I,4,FALSE)</f>
        <v>张瀚镭</v>
      </c>
      <c r="K1614" s="107">
        <f>VLOOKUP(J1614,辅助信息!H:I,2,FALSE)</f>
        <v>15884666220</v>
      </c>
      <c r="L1614" s="109" t="str">
        <f>VLOOKUP(B1614,辅助信息!E:J,6,FALSE)</f>
        <v>优先威钢发货,我方卸车,新老国标钢厂不加价可直发，因陕钢多次出现磅差，项目拒绝使用</v>
      </c>
      <c r="M1614" s="79">
        <v>45799</v>
      </c>
      <c r="O1614" s="49">
        <f ca="1" t="shared" ref="O1614:O1635" si="85">IF(OR(M1614="",N1614&lt;&gt;""),"",MAX(M1614-TODAY(),0))</f>
        <v>0</v>
      </c>
      <c r="P1614" s="49">
        <f ca="1" t="shared" ref="P1614:P1635" si="86">IF(M1614="","",IF(N1614&lt;&gt;"",MAX(N1614-M1614,0),IF(TODAY()&gt;M1614,TODAY()-M1614,0)))</f>
        <v>151</v>
      </c>
      <c r="Q1614" s="50" t="str">
        <f>VLOOKUP(B1614,辅助信息!E:M,9,FALSE)</f>
        <v>ZTWM-CDGS-XS-2024-0030-华西集采-简州大道</v>
      </c>
    </row>
    <row r="1615" hidden="1" spans="2:17">
      <c r="B1615" s="28" t="s">
        <v>81</v>
      </c>
      <c r="C1615" s="58">
        <v>45798</v>
      </c>
      <c r="D1615" s="107" t="str">
        <f>VLOOKUP(B1615,辅助信息!E:K,7,FALSE)</f>
        <v>JWDDCD2025060900080</v>
      </c>
      <c r="E1615" s="107" t="str">
        <f>VLOOKUP(F1615,辅助信息!A:B,2,FALSE)</f>
        <v>盘螺</v>
      </c>
      <c r="F1615" s="28" t="s">
        <v>40</v>
      </c>
      <c r="G1615" s="24">
        <v>14</v>
      </c>
      <c r="H1615" s="108">
        <f>_xlfn.XLOOKUP(C1615&amp;F1615&amp;I1615&amp;J1615,'[1]2025年已发货'!$F:$F&amp;'[1]2025年已发货'!$C:$C&amp;'[1]2025年已发货'!$G:$G&amp;'[1]2025年已发货'!$H:$H,'[1]2025年已发货'!$E:$E,"未发货")</f>
        <v>15</v>
      </c>
      <c r="I1615" s="107" t="str">
        <f>VLOOKUP(B1615,辅助信息!E:I,3,FALSE)</f>
        <v>（华西简阳西城嘉苑）四川省成都市简阳市简城街道高屋村</v>
      </c>
      <c r="J1615" s="107" t="str">
        <f>VLOOKUP(B1615,辅助信息!E:I,4,FALSE)</f>
        <v>张瀚镭</v>
      </c>
      <c r="K1615" s="107">
        <f>VLOOKUP(J1615,辅助信息!H:I,2,FALSE)</f>
        <v>15884666220</v>
      </c>
      <c r="L1615" s="109" t="str">
        <f>VLOOKUP(B1615,辅助信息!E:J,6,FALSE)</f>
        <v>优先威钢发货,我方卸车,新老国标钢厂不加价可直发，因陕钢多次出现磅差，项目拒绝使用</v>
      </c>
      <c r="M1615" s="79">
        <v>45799</v>
      </c>
      <c r="O1615" s="49">
        <f ca="1" t="shared" si="85"/>
        <v>0</v>
      </c>
      <c r="P1615" s="49">
        <f ca="1" t="shared" si="86"/>
        <v>151</v>
      </c>
      <c r="Q1615" s="50" t="str">
        <f>VLOOKUP(B1615,辅助信息!E:M,9,FALSE)</f>
        <v>ZTWM-CDGS-XS-2024-0030-华西集采-简州大道</v>
      </c>
    </row>
    <row r="1616" hidden="1" spans="2:17">
      <c r="B1616" s="28" t="s">
        <v>81</v>
      </c>
      <c r="C1616" s="58">
        <v>45798</v>
      </c>
      <c r="D1616" s="107" t="str">
        <f>VLOOKUP(B1616,辅助信息!E:K,7,FALSE)</f>
        <v>JWDDCD2025060900080</v>
      </c>
      <c r="E1616" s="107" t="str">
        <f>VLOOKUP(F1616,辅助信息!A:B,2,FALSE)</f>
        <v>盘螺</v>
      </c>
      <c r="F1616" s="28" t="s">
        <v>41</v>
      </c>
      <c r="G1616" s="24">
        <v>30</v>
      </c>
      <c r="H1616" s="108">
        <f>_xlfn.XLOOKUP(C1616&amp;F1616&amp;I1616&amp;J1616,'[1]2025年已发货'!$F:$F&amp;'[1]2025年已发货'!$C:$C&amp;'[1]2025年已发货'!$G:$G&amp;'[1]2025年已发货'!$H:$H,'[1]2025年已发货'!$E:$E,"未发货")</f>
        <v>30</v>
      </c>
      <c r="I1616" s="107" t="str">
        <f>VLOOKUP(B1616,辅助信息!E:I,3,FALSE)</f>
        <v>（华西简阳西城嘉苑）四川省成都市简阳市简城街道高屋村</v>
      </c>
      <c r="J1616" s="107" t="str">
        <f>VLOOKUP(B1616,辅助信息!E:I,4,FALSE)</f>
        <v>张瀚镭</v>
      </c>
      <c r="K1616" s="107">
        <f>VLOOKUP(J1616,辅助信息!H:I,2,FALSE)</f>
        <v>15884666220</v>
      </c>
      <c r="L1616" s="109" t="str">
        <f>VLOOKUP(B1616,辅助信息!E:J,6,FALSE)</f>
        <v>优先威钢发货,我方卸车,新老国标钢厂不加价可直发，因陕钢多次出现磅差，项目拒绝使用</v>
      </c>
      <c r="M1616" s="79">
        <v>45799</v>
      </c>
      <c r="O1616" s="49">
        <f ca="1" t="shared" si="85"/>
        <v>0</v>
      </c>
      <c r="P1616" s="49">
        <f ca="1" t="shared" si="86"/>
        <v>151</v>
      </c>
      <c r="Q1616" s="50" t="str">
        <f>VLOOKUP(B1616,辅助信息!E:M,9,FALSE)</f>
        <v>ZTWM-CDGS-XS-2024-0030-华西集采-简州大道</v>
      </c>
    </row>
    <row r="1617" hidden="1" spans="2:17">
      <c r="B1617" s="28" t="s">
        <v>81</v>
      </c>
      <c r="C1617" s="58">
        <v>45798</v>
      </c>
      <c r="D1617" s="107" t="str">
        <f>VLOOKUP(B1617,辅助信息!E:K,7,FALSE)</f>
        <v>JWDDCD2025060900080</v>
      </c>
      <c r="E1617" s="107" t="str">
        <f>VLOOKUP(F1617,辅助信息!A:B,2,FALSE)</f>
        <v>盘螺</v>
      </c>
      <c r="F1617" s="28" t="s">
        <v>26</v>
      </c>
      <c r="G1617" s="24">
        <v>30</v>
      </c>
      <c r="H1617" s="108"/>
      <c r="I1617" s="107" t="str">
        <f>VLOOKUP(B1617,辅助信息!E:I,3,FALSE)</f>
        <v>（华西简阳西城嘉苑）四川省成都市简阳市简城街道高屋村</v>
      </c>
      <c r="J1617" s="107" t="str">
        <f>VLOOKUP(B1617,辅助信息!E:I,4,FALSE)</f>
        <v>张瀚镭</v>
      </c>
      <c r="K1617" s="107">
        <f>VLOOKUP(J1617,辅助信息!H:I,2,FALSE)</f>
        <v>15884666220</v>
      </c>
      <c r="L1617" s="109" t="str">
        <f>VLOOKUP(B1617,辅助信息!E:J,6,FALSE)</f>
        <v>优先威钢发货,我方卸车,新老国标钢厂不加价可直发，因陕钢多次出现磅差，项目拒绝使用</v>
      </c>
      <c r="M1617" s="79">
        <v>45799</v>
      </c>
      <c r="O1617" s="49">
        <f ca="1" t="shared" si="85"/>
        <v>0</v>
      </c>
      <c r="P1617" s="49">
        <f ca="1" t="shared" si="86"/>
        <v>151</v>
      </c>
      <c r="Q1617" s="50" t="str">
        <f>VLOOKUP(B1617,辅助信息!E:M,9,FALSE)</f>
        <v>ZTWM-CDGS-XS-2024-0030-华西集采-简州大道</v>
      </c>
    </row>
    <row r="1618" hidden="1" spans="2:17">
      <c r="B1618" s="28" t="s">
        <v>81</v>
      </c>
      <c r="C1618" s="58">
        <v>45798</v>
      </c>
      <c r="D1618" s="107" t="str">
        <f>VLOOKUP(B1618,辅助信息!E:K,7,FALSE)</f>
        <v>JWDDCD2025060900080</v>
      </c>
      <c r="E1618" s="107" t="str">
        <f>VLOOKUP(F1618,辅助信息!A:B,2,FALSE)</f>
        <v>螺纹钢</v>
      </c>
      <c r="F1618" s="28" t="s">
        <v>32</v>
      </c>
      <c r="G1618" s="24">
        <v>5</v>
      </c>
      <c r="H1618" s="108">
        <f>_xlfn.XLOOKUP(C1618&amp;F1618&amp;I1618&amp;J1618,'[1]2025年已发货'!$F:$F&amp;'[1]2025年已发货'!$C:$C&amp;'[1]2025年已发货'!$G:$G&amp;'[1]2025年已发货'!$H:$H,'[1]2025年已发货'!$E:$E,"未发货")</f>
        <v>6</v>
      </c>
      <c r="I1618" s="107" t="str">
        <f>VLOOKUP(B1618,辅助信息!E:I,3,FALSE)</f>
        <v>（华西简阳西城嘉苑）四川省成都市简阳市简城街道高屋村</v>
      </c>
      <c r="J1618" s="107" t="str">
        <f>VLOOKUP(B1618,辅助信息!E:I,4,FALSE)</f>
        <v>张瀚镭</v>
      </c>
      <c r="K1618" s="107">
        <f>VLOOKUP(J1618,辅助信息!H:I,2,FALSE)</f>
        <v>15884666220</v>
      </c>
      <c r="L1618" s="109" t="str">
        <f>VLOOKUP(B1618,辅助信息!E:J,6,FALSE)</f>
        <v>优先威钢发货,我方卸车,新老国标钢厂不加价可直发，因陕钢多次出现磅差，项目拒绝使用</v>
      </c>
      <c r="M1618" s="79">
        <v>45799</v>
      </c>
      <c r="O1618" s="49">
        <f ca="1" t="shared" si="85"/>
        <v>0</v>
      </c>
      <c r="P1618" s="49">
        <f ca="1" t="shared" si="86"/>
        <v>151</v>
      </c>
      <c r="Q1618" s="50" t="str">
        <f>VLOOKUP(B1618,辅助信息!E:M,9,FALSE)</f>
        <v>ZTWM-CDGS-XS-2024-0030-华西集采-简州大道</v>
      </c>
    </row>
    <row r="1619" hidden="1" spans="2:17">
      <c r="B1619" s="28" t="s">
        <v>81</v>
      </c>
      <c r="C1619" s="58">
        <v>45798</v>
      </c>
      <c r="D1619" s="107" t="str">
        <f>VLOOKUP(B1619,辅助信息!E:K,7,FALSE)</f>
        <v>JWDDCD2025060900080</v>
      </c>
      <c r="E1619" s="107" t="str">
        <f>VLOOKUP(F1619,辅助信息!A:B,2,FALSE)</f>
        <v>螺纹钢</v>
      </c>
      <c r="F1619" s="28" t="s">
        <v>30</v>
      </c>
      <c r="G1619" s="24">
        <v>20</v>
      </c>
      <c r="H1619" s="108" t="str">
        <f>_xlfn.XLOOKUP(C1619&amp;F1619&amp;I1619&amp;J1619,'[1]2025年已发货'!$F:$F&amp;'[1]2025年已发货'!$C:$C&amp;'[1]2025年已发货'!$G:$G&amp;'[1]2025年已发货'!$H:$H,'[1]2025年已发货'!$E:$E,"未发货")</f>
        <v>未发货</v>
      </c>
      <c r="I1619" s="107" t="str">
        <f>VLOOKUP(B1619,辅助信息!E:I,3,FALSE)</f>
        <v>（华西简阳西城嘉苑）四川省成都市简阳市简城街道高屋村</v>
      </c>
      <c r="J1619" s="107" t="str">
        <f>VLOOKUP(B1619,辅助信息!E:I,4,FALSE)</f>
        <v>张瀚镭</v>
      </c>
      <c r="K1619" s="107">
        <f>VLOOKUP(J1619,辅助信息!H:I,2,FALSE)</f>
        <v>15884666220</v>
      </c>
      <c r="L1619" s="109" t="str">
        <f>VLOOKUP(B1619,辅助信息!E:J,6,FALSE)</f>
        <v>优先威钢发货,我方卸车,新老国标钢厂不加价可直发，因陕钢多次出现磅差，项目拒绝使用</v>
      </c>
      <c r="M1619" s="79">
        <v>45799</v>
      </c>
      <c r="O1619" s="49">
        <f ca="1" t="shared" si="85"/>
        <v>0</v>
      </c>
      <c r="P1619" s="49">
        <f ca="1" t="shared" si="86"/>
        <v>151</v>
      </c>
      <c r="Q1619" s="50" t="str">
        <f>VLOOKUP(B1619,辅助信息!E:M,9,FALSE)</f>
        <v>ZTWM-CDGS-XS-2024-0030-华西集采-简州大道</v>
      </c>
    </row>
    <row r="1620" hidden="1" spans="2:17">
      <c r="B1620" s="28" t="s">
        <v>81</v>
      </c>
      <c r="C1620" s="58">
        <v>45798</v>
      </c>
      <c r="D1620" s="107" t="str">
        <f>VLOOKUP(B1620,辅助信息!E:K,7,FALSE)</f>
        <v>JWDDCD2025060900080</v>
      </c>
      <c r="E1620" s="107" t="str">
        <f>VLOOKUP(F1620,辅助信息!A:B,2,FALSE)</f>
        <v>螺纹钢</v>
      </c>
      <c r="F1620" s="28" t="s">
        <v>33</v>
      </c>
      <c r="G1620" s="24">
        <v>12</v>
      </c>
      <c r="H1620" s="108">
        <v>12</v>
      </c>
      <c r="I1620" s="107" t="str">
        <f>VLOOKUP(B1620,辅助信息!E:I,3,FALSE)</f>
        <v>（华西简阳西城嘉苑）四川省成都市简阳市简城街道高屋村</v>
      </c>
      <c r="J1620" s="107" t="str">
        <f>VLOOKUP(B1620,辅助信息!E:I,4,FALSE)</f>
        <v>张瀚镭</v>
      </c>
      <c r="K1620" s="107">
        <f>VLOOKUP(J1620,辅助信息!H:I,2,FALSE)</f>
        <v>15884666220</v>
      </c>
      <c r="L1620" s="109" t="str">
        <f>VLOOKUP(B1620,辅助信息!E:J,6,FALSE)</f>
        <v>优先威钢发货,我方卸车,新老国标钢厂不加价可直发，因陕钢多次出现磅差，项目拒绝使用</v>
      </c>
      <c r="M1620" s="79">
        <v>45799</v>
      </c>
      <c r="O1620" s="49">
        <f ca="1" t="shared" si="85"/>
        <v>0</v>
      </c>
      <c r="P1620" s="49">
        <f ca="1" t="shared" si="86"/>
        <v>151</v>
      </c>
      <c r="Q1620" s="50" t="str">
        <f>VLOOKUP(B1620,辅助信息!E:M,9,FALSE)</f>
        <v>ZTWM-CDGS-XS-2024-0030-华西集采-简州大道</v>
      </c>
    </row>
    <row r="1621" hidden="1" spans="2:17">
      <c r="B1621" s="28" t="s">
        <v>81</v>
      </c>
      <c r="C1621" s="58">
        <v>45798</v>
      </c>
      <c r="D1621" s="107" t="str">
        <f>VLOOKUP(B1621,辅助信息!E:K,7,FALSE)</f>
        <v>JWDDCD2025060900080</v>
      </c>
      <c r="E1621" s="107" t="str">
        <f>VLOOKUP(F1621,辅助信息!A:B,2,FALSE)</f>
        <v>螺纹钢</v>
      </c>
      <c r="F1621" s="28" t="s">
        <v>28</v>
      </c>
      <c r="G1621" s="24">
        <v>3</v>
      </c>
      <c r="H1621" s="108">
        <f>_xlfn.XLOOKUP(C1621&amp;F1621&amp;I1621&amp;J1621,'[1]2025年已发货'!$F:$F&amp;'[1]2025年已发货'!$C:$C&amp;'[1]2025年已发货'!$G:$G&amp;'[1]2025年已发货'!$H:$H,'[1]2025年已发货'!$E:$E,"未发货")</f>
        <v>3</v>
      </c>
      <c r="I1621" s="107" t="str">
        <f>VLOOKUP(B1621,辅助信息!E:I,3,FALSE)</f>
        <v>（华西简阳西城嘉苑）四川省成都市简阳市简城街道高屋村</v>
      </c>
      <c r="J1621" s="107" t="str">
        <f>VLOOKUP(B1621,辅助信息!E:I,4,FALSE)</f>
        <v>张瀚镭</v>
      </c>
      <c r="K1621" s="107">
        <f>VLOOKUP(J1621,辅助信息!H:I,2,FALSE)</f>
        <v>15884666220</v>
      </c>
      <c r="L1621" s="109" t="str">
        <f>VLOOKUP(B1621,辅助信息!E:J,6,FALSE)</f>
        <v>优先威钢发货,我方卸车,新老国标钢厂不加价可直发，因陕钢多次出现磅差，项目拒绝使用</v>
      </c>
      <c r="M1621" s="79">
        <v>45799</v>
      </c>
      <c r="O1621" s="49">
        <f ca="1" t="shared" si="85"/>
        <v>0</v>
      </c>
      <c r="P1621" s="49">
        <f ca="1" t="shared" si="86"/>
        <v>151</v>
      </c>
      <c r="Q1621" s="50" t="str">
        <f>VLOOKUP(B1621,辅助信息!E:M,9,FALSE)</f>
        <v>ZTWM-CDGS-XS-2024-0030-华西集采-简州大道</v>
      </c>
    </row>
    <row r="1622" hidden="1" spans="2:17">
      <c r="B1622" s="28" t="s">
        <v>81</v>
      </c>
      <c r="C1622" s="58">
        <v>45798</v>
      </c>
      <c r="D1622" s="107" t="str">
        <f>VLOOKUP(B1622,辅助信息!E:K,7,FALSE)</f>
        <v>JWDDCD2025060900080</v>
      </c>
      <c r="E1622" s="107" t="str">
        <f>VLOOKUP(F1622,辅助信息!A:B,2,FALSE)</f>
        <v>螺纹钢</v>
      </c>
      <c r="F1622" s="28" t="s">
        <v>18</v>
      </c>
      <c r="G1622" s="24">
        <v>3</v>
      </c>
      <c r="H1622" s="108">
        <f>_xlfn.XLOOKUP(C1622&amp;F1622&amp;I1622&amp;J1622,'[1]2025年已发货'!$F:$F&amp;'[1]2025年已发货'!$C:$C&amp;'[1]2025年已发货'!$G:$G&amp;'[1]2025年已发货'!$H:$H,'[1]2025年已发货'!$E:$E,"未发货")</f>
        <v>3</v>
      </c>
      <c r="I1622" s="107" t="str">
        <f>VLOOKUP(B1622,辅助信息!E:I,3,FALSE)</f>
        <v>（华西简阳西城嘉苑）四川省成都市简阳市简城街道高屋村</v>
      </c>
      <c r="J1622" s="107" t="str">
        <f>VLOOKUP(B1622,辅助信息!E:I,4,FALSE)</f>
        <v>张瀚镭</v>
      </c>
      <c r="K1622" s="107">
        <f>VLOOKUP(J1622,辅助信息!H:I,2,FALSE)</f>
        <v>15884666220</v>
      </c>
      <c r="L1622" s="109" t="str">
        <f>VLOOKUP(B1622,辅助信息!E:J,6,FALSE)</f>
        <v>优先威钢发货,我方卸车,新老国标钢厂不加价可直发，因陕钢多次出现磅差，项目拒绝使用</v>
      </c>
      <c r="M1622" s="79">
        <v>45799</v>
      </c>
      <c r="O1622" s="49">
        <f ca="1" t="shared" si="85"/>
        <v>0</v>
      </c>
      <c r="P1622" s="49">
        <f ca="1" t="shared" si="86"/>
        <v>151</v>
      </c>
      <c r="Q1622" s="50" t="str">
        <f>VLOOKUP(B1622,辅助信息!E:M,9,FALSE)</f>
        <v>ZTWM-CDGS-XS-2024-0030-华西集采-简州大道</v>
      </c>
    </row>
    <row r="1623" hidden="1" spans="2:17">
      <c r="B1623" s="28" t="s">
        <v>155</v>
      </c>
      <c r="C1623" s="58">
        <v>45798</v>
      </c>
      <c r="D1623" s="107" t="str">
        <f>VLOOKUP(B1623,辅助信息!E:K,7,FALSE)</f>
        <v>JWDDCD2024101600133</v>
      </c>
      <c r="E1623" s="107" t="str">
        <f>VLOOKUP(F1623,辅助信息!A:B,2,FALSE)</f>
        <v>高线</v>
      </c>
      <c r="F1623" s="28" t="s">
        <v>51</v>
      </c>
      <c r="G1623" s="24">
        <v>2.5</v>
      </c>
      <c r="H1623" s="108">
        <f>_xlfn.XLOOKUP(C1623&amp;F1623&amp;I1623&amp;J1623,'[1]2025年已发货'!$F:$F&amp;'[1]2025年已发货'!$C:$C&amp;'[1]2025年已发货'!$G:$G&amp;'[1]2025年已发货'!$H:$H,'[1]2025年已发货'!$E:$E,"未发货")</f>
        <v>2.5</v>
      </c>
      <c r="I1623" s="107" t="str">
        <f>VLOOKUP(B1623,辅助信息!E:I,3,FALSE)</f>
        <v>(五冶钢构宜宾高县月江镇建设项目-308亩平场项目)宜宾市高县月江镇三转湾(308亩平场项目)</v>
      </c>
      <c r="J1623" s="107" t="str">
        <f>VLOOKUP(B1623,辅助信息!E:I,4,FALSE)</f>
        <v>张朝亮</v>
      </c>
      <c r="K1623" s="107">
        <f>VLOOKUP(J1623,辅助信息!H:I,2,FALSE)</f>
        <v>15228205853</v>
      </c>
      <c r="L1623" s="109" t="str">
        <f>VLOOKUP(B1623,辅助信息!E:J,6,FALSE)</f>
        <v>送货单要求：送货单位：宜宾罗投资产管理有限公司,收货单位：中国五冶集团有限公司,装货前联系收货人核实到场规格</v>
      </c>
      <c r="M1623" s="79">
        <v>45799</v>
      </c>
      <c r="O1623" s="49">
        <f ca="1" t="shared" si="85"/>
        <v>0</v>
      </c>
      <c r="P1623" s="49">
        <f ca="1" t="shared" si="86"/>
        <v>151</v>
      </c>
      <c r="Q1623" s="50" t="str">
        <f>VLOOKUP(B1623,辅助信息!E:M,9,FALSE)</f>
        <v>ZTWM-CDGS-XS-2024-0169-中冶西部钢构-宜宾市南溪区幸福路东路,高县月江镇建设项目</v>
      </c>
    </row>
    <row r="1624" hidden="1" spans="2:17">
      <c r="B1624" s="28" t="s">
        <v>155</v>
      </c>
      <c r="C1624" s="58">
        <v>45798</v>
      </c>
      <c r="D1624" s="107" t="str">
        <f>VLOOKUP(B1624,辅助信息!E:K,7,FALSE)</f>
        <v>JWDDCD2024101600133</v>
      </c>
      <c r="E1624" s="107" t="str">
        <f>VLOOKUP(F1624,辅助信息!A:B,2,FALSE)</f>
        <v>盘螺</v>
      </c>
      <c r="F1624" s="28" t="s">
        <v>26</v>
      </c>
      <c r="G1624" s="24">
        <v>7</v>
      </c>
      <c r="H1624" s="108">
        <f>_xlfn.XLOOKUP(C1624&amp;F1624&amp;I1624&amp;J1624,'[1]2025年已发货'!$F:$F&amp;'[1]2025年已发货'!$C:$C&amp;'[1]2025年已发货'!$G:$G&amp;'[1]2025年已发货'!$H:$H,'[1]2025年已发货'!$E:$E,"未发货")</f>
        <v>7</v>
      </c>
      <c r="I1624" s="107" t="str">
        <f>VLOOKUP(B1624,辅助信息!E:I,3,FALSE)</f>
        <v>(五冶钢构宜宾高县月江镇建设项目-308亩平场项目)宜宾市高县月江镇三转湾(308亩平场项目)</v>
      </c>
      <c r="J1624" s="107" t="str">
        <f>VLOOKUP(B1624,辅助信息!E:I,4,FALSE)</f>
        <v>张朝亮</v>
      </c>
      <c r="K1624" s="107">
        <f>VLOOKUP(J1624,辅助信息!H:I,2,FALSE)</f>
        <v>15228205853</v>
      </c>
      <c r="L1624" s="109" t="str">
        <f>VLOOKUP(B1624,辅助信息!E:J,6,FALSE)</f>
        <v>送货单要求：送货单位：宜宾罗投资产管理有限公司,收货单位：中国五冶集团有限公司,装货前联系收货人核实到场规格</v>
      </c>
      <c r="M1624" s="79">
        <v>45799</v>
      </c>
      <c r="O1624" s="49">
        <f ca="1" t="shared" si="85"/>
        <v>0</v>
      </c>
      <c r="P1624" s="49">
        <f ca="1" t="shared" si="86"/>
        <v>151</v>
      </c>
      <c r="Q1624" s="50" t="str">
        <f>VLOOKUP(B1624,辅助信息!E:M,9,FALSE)</f>
        <v>ZTWM-CDGS-XS-2024-0169-中冶西部钢构-宜宾市南溪区幸福路东路,高县月江镇建设项目</v>
      </c>
    </row>
    <row r="1625" hidden="1" spans="2:17">
      <c r="B1625" s="28" t="s">
        <v>155</v>
      </c>
      <c r="C1625" s="58">
        <v>45798</v>
      </c>
      <c r="D1625" s="107" t="str">
        <f>VLOOKUP(B1625,辅助信息!E:K,7,FALSE)</f>
        <v>JWDDCD2024101600133</v>
      </c>
      <c r="E1625" s="107" t="str">
        <f>VLOOKUP(F1625,辅助信息!A:B,2,FALSE)</f>
        <v>螺纹钢</v>
      </c>
      <c r="F1625" s="28" t="s">
        <v>18</v>
      </c>
      <c r="G1625" s="24">
        <v>24</v>
      </c>
      <c r="H1625" s="108">
        <f>_xlfn.XLOOKUP(C1625&amp;F1625&amp;I1625&amp;J1625,'[1]2025年已发货'!$F:$F&amp;'[1]2025年已发货'!$C:$C&amp;'[1]2025年已发货'!$G:$G&amp;'[1]2025年已发货'!$H:$H,'[1]2025年已发货'!$E:$E,"未发货")</f>
        <v>24</v>
      </c>
      <c r="I1625" s="107" t="str">
        <f>VLOOKUP(B1625,辅助信息!E:I,3,FALSE)</f>
        <v>(五冶钢构宜宾高县月江镇建设项目-308亩平场项目)宜宾市高县月江镇三转湾(308亩平场项目)</v>
      </c>
      <c r="J1625" s="107" t="str">
        <f>VLOOKUP(B1625,辅助信息!E:I,4,FALSE)</f>
        <v>张朝亮</v>
      </c>
      <c r="K1625" s="107">
        <f>VLOOKUP(J1625,辅助信息!H:I,2,FALSE)</f>
        <v>15228205853</v>
      </c>
      <c r="L1625" s="109" t="str">
        <f>VLOOKUP(B1625,辅助信息!E:J,6,FALSE)</f>
        <v>送货单要求：送货单位：宜宾罗投资产管理有限公司,收货单位：中国五冶集团有限公司,装货前联系收货人核实到场规格</v>
      </c>
      <c r="M1625" s="79">
        <v>45799</v>
      </c>
      <c r="O1625" s="49">
        <f ca="1" t="shared" si="85"/>
        <v>0</v>
      </c>
      <c r="P1625" s="49">
        <f ca="1" t="shared" si="86"/>
        <v>151</v>
      </c>
      <c r="Q1625" s="50" t="str">
        <f>VLOOKUP(B1625,辅助信息!E:M,9,FALSE)</f>
        <v>ZTWM-CDGS-XS-2024-0169-中冶西部钢构-宜宾市南溪区幸福路东路,高县月江镇建设项目</v>
      </c>
    </row>
    <row r="1626" hidden="1" spans="2:17">
      <c r="B1626" s="107" t="s">
        <v>147</v>
      </c>
      <c r="C1626" s="58">
        <v>45800</v>
      </c>
      <c r="D1626" s="107" t="str">
        <f>VLOOKUP(B1626,辅助信息!E:K,7,FALSE)</f>
        <v>JWDDCD2025052800131</v>
      </c>
      <c r="E1626" s="107" t="str">
        <f>VLOOKUP(F1626,辅助信息!A:B,2,FALSE)</f>
        <v>高线</v>
      </c>
      <c r="F1626" s="107" t="s">
        <v>57</v>
      </c>
      <c r="G1626" s="108">
        <v>13</v>
      </c>
      <c r="H1626" s="108">
        <f>_xlfn.XLOOKUP(C1626&amp;F1626&amp;I1626&amp;J1626,'[1]2025年已发货'!$F:$F&amp;'[1]2025年已发货'!$C:$C&amp;'[1]2025年已发货'!$G:$G&amp;'[1]2025年已发货'!$H:$H,'[1]2025年已发货'!$E:$E,"未发货")</f>
        <v>13</v>
      </c>
      <c r="I1626" s="107" t="str">
        <f>VLOOKUP(B1626,辅助信息!E:I,3,FALSE)</f>
        <v>（商投建工达州中医药科技园-4工区-11号楼）达州市通川区达州中医药职业学院犀牛大道北段</v>
      </c>
      <c r="J1626" s="107" t="str">
        <f>VLOOKUP(B1626,辅助信息!E:I,4,FALSE)</f>
        <v>张扬</v>
      </c>
      <c r="K1626" s="107">
        <f>VLOOKUP(J1626,辅助信息!H:I,2,FALSE)</f>
        <v>18381904567</v>
      </c>
      <c r="L1626" s="109" t="str">
        <f>VLOOKUP(B1626,辅助信息!E:J,6,FALSE)</f>
        <v>控制炉批号！多了现场不收！,优先安排达钢,提前联系到场规格及数量</v>
      </c>
      <c r="M1626" s="79">
        <v>45799</v>
      </c>
      <c r="O1626" s="49">
        <f ca="1" t="shared" si="85"/>
        <v>0</v>
      </c>
      <c r="P1626" s="49">
        <f ca="1" t="shared" si="86"/>
        <v>151</v>
      </c>
      <c r="Q1626" s="50" t="str">
        <f>VLOOKUP(B1626,辅助信息!E:M,9,FALSE)</f>
        <v>ZTWM-CDGS-XS-2024-0134-商投建工达州中医药科技成果示范园项目</v>
      </c>
    </row>
    <row r="1627" hidden="1" spans="2:17">
      <c r="B1627" s="107" t="s">
        <v>147</v>
      </c>
      <c r="C1627" s="58">
        <v>45800</v>
      </c>
      <c r="D1627" s="107" t="str">
        <f>VLOOKUP(B1627,辅助信息!E:K,7,FALSE)</f>
        <v>JWDDCD2025052800131</v>
      </c>
      <c r="E1627" s="107" t="str">
        <f>VLOOKUP(F1627,辅助信息!A:B,2,FALSE)</f>
        <v>盘螺</v>
      </c>
      <c r="F1627" s="107" t="s">
        <v>49</v>
      </c>
      <c r="G1627" s="108">
        <v>6</v>
      </c>
      <c r="H1627" s="108">
        <f>_xlfn.XLOOKUP(C1627&amp;F1627&amp;I1627&amp;J1627,'[1]2025年已发货'!$F:$F&amp;'[1]2025年已发货'!$C:$C&amp;'[1]2025年已发货'!$G:$G&amp;'[1]2025年已发货'!$H:$H,'[1]2025年已发货'!$E:$E,"未发货")</f>
        <v>6</v>
      </c>
      <c r="I1627" s="107" t="str">
        <f>VLOOKUP(B1627,辅助信息!E:I,3,FALSE)</f>
        <v>（商投建工达州中医药科技园-4工区-11号楼）达州市通川区达州中医药职业学院犀牛大道北段</v>
      </c>
      <c r="J1627" s="107" t="str">
        <f>VLOOKUP(B1627,辅助信息!E:I,4,FALSE)</f>
        <v>张扬</v>
      </c>
      <c r="K1627" s="107">
        <f>VLOOKUP(J1627,辅助信息!H:I,2,FALSE)</f>
        <v>18381904567</v>
      </c>
      <c r="L1627" s="109" t="str">
        <f>VLOOKUP(B1627,辅助信息!E:J,6,FALSE)</f>
        <v>控制炉批号！多了现场不收！,优先安排达钢,提前联系到场规格及数量</v>
      </c>
      <c r="M1627" s="79">
        <v>45799</v>
      </c>
      <c r="O1627" s="49">
        <f ca="1" t="shared" si="85"/>
        <v>0</v>
      </c>
      <c r="P1627" s="49">
        <f ca="1" t="shared" si="86"/>
        <v>151</v>
      </c>
      <c r="Q1627" s="50" t="str">
        <f>VLOOKUP(B1627,辅助信息!E:M,9,FALSE)</f>
        <v>ZTWM-CDGS-XS-2024-0134-商投建工达州中医药科技成果示范园项目</v>
      </c>
    </row>
    <row r="1628" hidden="1" spans="2:17">
      <c r="B1628" s="107" t="s">
        <v>147</v>
      </c>
      <c r="C1628" s="58">
        <v>45800</v>
      </c>
      <c r="D1628" s="107" t="str">
        <f>VLOOKUP(B1628,辅助信息!E:K,7,FALSE)</f>
        <v>JWDDCD2025052800131</v>
      </c>
      <c r="E1628" s="107" t="str">
        <f>VLOOKUP(F1628,辅助信息!A:B,2,FALSE)</f>
        <v>螺纹钢</v>
      </c>
      <c r="F1628" s="107" t="s">
        <v>32</v>
      </c>
      <c r="G1628" s="108">
        <v>6</v>
      </c>
      <c r="H1628" s="108">
        <f>_xlfn.XLOOKUP(C1628&amp;F1628&amp;I1628&amp;J1628,'[1]2025年已发货'!$F:$F&amp;'[1]2025年已发货'!$C:$C&amp;'[1]2025年已发货'!$G:$G&amp;'[1]2025年已发货'!$H:$H,'[1]2025年已发货'!$E:$E,"未发货")</f>
        <v>6</v>
      </c>
      <c r="I1628" s="107" t="str">
        <f>VLOOKUP(B1628,辅助信息!E:I,3,FALSE)</f>
        <v>（商投建工达州中医药科技园-4工区-11号楼）达州市通川区达州中医药职业学院犀牛大道北段</v>
      </c>
      <c r="J1628" s="107" t="str">
        <f>VLOOKUP(B1628,辅助信息!E:I,4,FALSE)</f>
        <v>张扬</v>
      </c>
      <c r="K1628" s="107">
        <f>VLOOKUP(J1628,辅助信息!H:I,2,FALSE)</f>
        <v>18381904567</v>
      </c>
      <c r="L1628" s="109" t="str">
        <f>VLOOKUP(B1628,辅助信息!E:J,6,FALSE)</f>
        <v>控制炉批号！多了现场不收！,优先安排达钢,提前联系到场规格及数量</v>
      </c>
      <c r="M1628" s="79">
        <v>45799</v>
      </c>
      <c r="O1628" s="49">
        <f ca="1" t="shared" si="85"/>
        <v>0</v>
      </c>
      <c r="P1628" s="49">
        <f ca="1" t="shared" si="86"/>
        <v>151</v>
      </c>
      <c r="Q1628" s="50" t="str">
        <f>VLOOKUP(B1628,辅助信息!E:M,9,FALSE)</f>
        <v>ZTWM-CDGS-XS-2024-0134-商投建工达州中医药科技成果示范园项目</v>
      </c>
    </row>
    <row r="1629" hidden="1" spans="2:17">
      <c r="B1629" s="107" t="s">
        <v>147</v>
      </c>
      <c r="C1629" s="58">
        <v>45800</v>
      </c>
      <c r="D1629" s="107" t="str">
        <f>VLOOKUP(B1629,辅助信息!E:K,7,FALSE)</f>
        <v>JWDDCD2025052800131</v>
      </c>
      <c r="E1629" s="107" t="str">
        <f>VLOOKUP(F1629,辅助信息!A:B,2,FALSE)</f>
        <v>螺纹钢</v>
      </c>
      <c r="F1629" s="107" t="s">
        <v>18</v>
      </c>
      <c r="G1629" s="108">
        <v>9</v>
      </c>
      <c r="H1629" s="108">
        <f>_xlfn.XLOOKUP(C1629&amp;F1629&amp;I1629&amp;J1629,'[1]2025年已发货'!$F:$F&amp;'[1]2025年已发货'!$C:$C&amp;'[1]2025年已发货'!$G:$G&amp;'[1]2025年已发货'!$H:$H,'[1]2025年已发货'!$E:$E,"未发货")</f>
        <v>9</v>
      </c>
      <c r="I1629" s="107" t="str">
        <f>VLOOKUP(B1629,辅助信息!E:I,3,FALSE)</f>
        <v>（商投建工达州中医药科技园-4工区-11号楼）达州市通川区达州中医药职业学院犀牛大道北段</v>
      </c>
      <c r="J1629" s="107" t="str">
        <f>VLOOKUP(B1629,辅助信息!E:I,4,FALSE)</f>
        <v>张扬</v>
      </c>
      <c r="K1629" s="107">
        <f>VLOOKUP(J1629,辅助信息!H:I,2,FALSE)</f>
        <v>18381904567</v>
      </c>
      <c r="L1629" s="109" t="str">
        <f>VLOOKUP(B1629,辅助信息!E:J,6,FALSE)</f>
        <v>控制炉批号！多了现场不收！,优先安排达钢,提前联系到场规格及数量</v>
      </c>
      <c r="M1629" s="79">
        <v>45799</v>
      </c>
      <c r="O1629" s="49">
        <f ca="1" t="shared" si="85"/>
        <v>0</v>
      </c>
      <c r="P1629" s="49">
        <f ca="1" t="shared" si="86"/>
        <v>151</v>
      </c>
      <c r="Q1629" s="50" t="str">
        <f>VLOOKUP(B1629,辅助信息!E:M,9,FALSE)</f>
        <v>ZTWM-CDGS-XS-2024-0134-商投建工达州中医药科技成果示范园项目</v>
      </c>
    </row>
    <row r="1630" hidden="1" spans="2:18">
      <c r="B1630" s="28" t="s">
        <v>127</v>
      </c>
      <c r="C1630" s="58">
        <v>45800</v>
      </c>
      <c r="D1630" s="107" t="str">
        <f>VLOOKUP(B1630,辅助信息!E:K,7,FALSE)</f>
        <v>JWDDCD2025051000019</v>
      </c>
      <c r="E1630" s="107" t="str">
        <f>VLOOKUP(F1630,辅助信息!A:B,2,FALSE)</f>
        <v>盘螺</v>
      </c>
      <c r="F1630" s="28" t="s">
        <v>49</v>
      </c>
      <c r="G1630" s="24">
        <v>35</v>
      </c>
      <c r="H1630" s="108">
        <f>_xlfn.XLOOKUP(C1630&amp;F1630&amp;I1630&amp;J1630,'[1]2025年已发货'!$F:$F&amp;'[1]2025年已发货'!$C:$C&amp;'[1]2025年已发货'!$G:$G&amp;'[1]2025年已发货'!$H:$H,'[1]2025年已发货'!$E:$E,"未发货")</f>
        <v>35</v>
      </c>
      <c r="I1630" s="107" t="str">
        <f>VLOOKUP(B1630,辅助信息!E:I,3,FALSE)</f>
        <v>(五冶钢构医学科学产业园建设项目房建三部-管网总坪)四川省南充市顺庆区搬罾街道学府大道二段</v>
      </c>
      <c r="J1630" s="107" t="str">
        <f>VLOOKUP(B1630,辅助信息!E:I,4,FALSE)</f>
        <v>郑林</v>
      </c>
      <c r="K1630" s="107">
        <f>VLOOKUP(J1630,辅助信息!H:I,2,FALSE)</f>
        <v>18349955455</v>
      </c>
      <c r="L1630" s="109" t="str">
        <f>VLOOKUP(B1630,辅助信息!E:J,6,FALSE)</f>
        <v>送货单：送货单位：南充思临新材料科技有限公司,收货单位：五冶集团川北(南充)建设有限公司,项目名称：南充医学科学产业园,送货车型13米,装货前联系收货人核实到场规格</v>
      </c>
      <c r="M1630" s="79">
        <v>45803</v>
      </c>
      <c r="O1630" s="49">
        <f ca="1" t="shared" si="85"/>
        <v>0</v>
      </c>
      <c r="P1630" s="49">
        <f ca="1" t="shared" si="86"/>
        <v>147</v>
      </c>
      <c r="Q1630" s="50" t="str">
        <f>VLOOKUP(B1630,辅助信息!E:M,9,FALSE)</f>
        <v>ZTWM-CDGS-XS-2024-0248-五冶钢构-南充市医学院项目</v>
      </c>
      <c r="R1630" s="50" t="str">
        <f>_xlfn._xlws.FILTER(辅助信息!D:D,辅助信息!E:E=B1630)</f>
        <v>五冶钢构南充医学科学产业园建设项目</v>
      </c>
    </row>
    <row r="1631" hidden="1" spans="2:18">
      <c r="B1631" s="28" t="s">
        <v>156</v>
      </c>
      <c r="C1631" s="58">
        <v>45800</v>
      </c>
      <c r="D1631" s="107" t="str">
        <f>VLOOKUP(B1631,辅助信息!E:K,7,FALSE)</f>
        <v>JWDDCD2025052800131</v>
      </c>
      <c r="E1631" s="107" t="str">
        <f>VLOOKUP(F1631,辅助信息!A:B,2,FALSE)</f>
        <v>螺纹钢</v>
      </c>
      <c r="F1631" s="28" t="s">
        <v>27</v>
      </c>
      <c r="G1631" s="24">
        <v>25</v>
      </c>
      <c r="H1631" s="108">
        <f>_xlfn.XLOOKUP(C1631&amp;F1631&amp;I1631&amp;J1631,'[1]2025年已发货'!$F:$F&amp;'[1]2025年已发货'!$C:$C&amp;'[1]2025年已发货'!$G:$G&amp;'[1]2025年已发货'!$H:$H,'[1]2025年已发货'!$E:$E,"未发货")</f>
        <v>25</v>
      </c>
      <c r="I1631" s="107" t="str">
        <f>VLOOKUP(B1631,辅助信息!E:I,3,FALSE)</f>
        <v>（商投建工达州中医药科技园-2工区-2号桥）达州市通川区达州中医药职业学院犀牛大道北段</v>
      </c>
      <c r="J1631" s="107" t="str">
        <f>VLOOKUP(B1631,辅助信息!E:I,4,FALSE)</f>
        <v>李波</v>
      </c>
      <c r="K1631" s="107">
        <f>VLOOKUP(J1631,辅助信息!H:I,2,FALSE)</f>
        <v>18381899787</v>
      </c>
      <c r="L1631" s="109" t="str">
        <f>VLOOKUP(B1631,辅助信息!E:J,6,FALSE)</f>
        <v>控制炉批号！多了现场不收！,优先安排达钢,提前联系到场规格及数量</v>
      </c>
      <c r="M1631" s="79">
        <v>45803</v>
      </c>
      <c r="O1631" s="49">
        <f ca="1" t="shared" si="85"/>
        <v>0</v>
      </c>
      <c r="P1631" s="49">
        <f ca="1" t="shared" si="86"/>
        <v>147</v>
      </c>
      <c r="Q1631" s="50" t="str">
        <f>VLOOKUP(B1631,辅助信息!E:M,9,FALSE)</f>
        <v>ZTWM-CDGS-XS-2024-0134-商投建工达州中医药科技成果示范园项目</v>
      </c>
      <c r="R1631" s="50" t="str">
        <f>_xlfn._xlws.FILTER(辅助信息!D:D,辅助信息!E:E=B1631)</f>
        <v>商投建工达州中医药科技园</v>
      </c>
    </row>
    <row r="1632" hidden="1" spans="2:18">
      <c r="B1632" s="28" t="s">
        <v>156</v>
      </c>
      <c r="C1632" s="58">
        <v>45800</v>
      </c>
      <c r="D1632" s="107" t="str">
        <f>VLOOKUP(B1632,辅助信息!E:K,7,FALSE)</f>
        <v>JWDDCD2025052800131</v>
      </c>
      <c r="E1632" s="107" t="str">
        <f>VLOOKUP(F1632,辅助信息!A:B,2,FALSE)</f>
        <v>螺纹钢</v>
      </c>
      <c r="F1632" s="28" t="s">
        <v>32</v>
      </c>
      <c r="G1632" s="24">
        <v>42</v>
      </c>
      <c r="H1632" s="108">
        <f>_xlfn.XLOOKUP(C1632&amp;F1632&amp;I1632&amp;J1632,'[1]2025年已发货'!$F:$F&amp;'[1]2025年已发货'!$C:$C&amp;'[1]2025年已发货'!$G:$G&amp;'[1]2025年已发货'!$H:$H,'[1]2025年已发货'!$E:$E,"未发货")</f>
        <v>42</v>
      </c>
      <c r="I1632" s="107" t="str">
        <f>VLOOKUP(B1632,辅助信息!E:I,3,FALSE)</f>
        <v>（商投建工达州中医药科技园-2工区-2号桥）达州市通川区达州中医药职业学院犀牛大道北段</v>
      </c>
      <c r="J1632" s="107" t="str">
        <f>VLOOKUP(B1632,辅助信息!E:I,4,FALSE)</f>
        <v>李波</v>
      </c>
      <c r="K1632" s="107">
        <f>VLOOKUP(J1632,辅助信息!H:I,2,FALSE)</f>
        <v>18381899787</v>
      </c>
      <c r="L1632" s="109" t="str">
        <f>VLOOKUP(B1632,辅助信息!E:J,6,FALSE)</f>
        <v>控制炉批号！多了现场不收！,优先安排达钢,提前联系到场规格及数量</v>
      </c>
      <c r="M1632" s="79">
        <v>45803</v>
      </c>
      <c r="O1632" s="49">
        <f ca="1" t="shared" si="85"/>
        <v>0</v>
      </c>
      <c r="P1632" s="49">
        <f ca="1" t="shared" si="86"/>
        <v>147</v>
      </c>
      <c r="Q1632" s="50" t="str">
        <f>VLOOKUP(B1632,辅助信息!E:M,9,FALSE)</f>
        <v>ZTWM-CDGS-XS-2024-0134-商投建工达州中医药科技成果示范园项目</v>
      </c>
      <c r="R1632" s="50" t="str">
        <f>_xlfn._xlws.FILTER(辅助信息!D:D,辅助信息!E:E=B1632)</f>
        <v>商投建工达州中医药科技园</v>
      </c>
    </row>
    <row r="1633" hidden="1" spans="2:18">
      <c r="B1633" s="28" t="s">
        <v>156</v>
      </c>
      <c r="C1633" s="58">
        <v>45800</v>
      </c>
      <c r="D1633" s="107" t="str">
        <f>VLOOKUP(B1633,辅助信息!E:K,7,FALSE)</f>
        <v>JWDDCD2025052800131</v>
      </c>
      <c r="E1633" s="107" t="str">
        <f>VLOOKUP(F1633,辅助信息!A:B,2,FALSE)</f>
        <v>螺纹钢</v>
      </c>
      <c r="F1633" s="28" t="s">
        <v>33</v>
      </c>
      <c r="G1633" s="24">
        <v>80</v>
      </c>
      <c r="H1633" s="108">
        <f>_xlfn.XLOOKUP(C1633&amp;F1633&amp;I1633&amp;J1633,'[1]2025年已发货'!$F:$F&amp;'[1]2025年已发货'!$C:$C&amp;'[1]2025年已发货'!$G:$G&amp;'[1]2025年已发货'!$H:$H,'[1]2025年已发货'!$E:$E,"未发货")</f>
        <v>80</v>
      </c>
      <c r="I1633" s="107" t="str">
        <f>VLOOKUP(B1633,辅助信息!E:I,3,FALSE)</f>
        <v>（商投建工达州中医药科技园-2工区-2号桥）达州市通川区达州中医药职业学院犀牛大道北段</v>
      </c>
      <c r="J1633" s="107" t="str">
        <f>VLOOKUP(B1633,辅助信息!E:I,4,FALSE)</f>
        <v>李波</v>
      </c>
      <c r="K1633" s="107">
        <f>VLOOKUP(J1633,辅助信息!H:I,2,FALSE)</f>
        <v>18381899787</v>
      </c>
      <c r="L1633" s="109" t="str">
        <f>VLOOKUP(B1633,辅助信息!E:J,6,FALSE)</f>
        <v>控制炉批号！多了现场不收！,优先安排达钢,提前联系到场规格及数量</v>
      </c>
      <c r="M1633" s="79">
        <v>45803</v>
      </c>
      <c r="O1633" s="49">
        <f ca="1" t="shared" si="85"/>
        <v>0</v>
      </c>
      <c r="P1633" s="49">
        <f ca="1" t="shared" si="86"/>
        <v>147</v>
      </c>
      <c r="Q1633" s="50" t="str">
        <f>VLOOKUP(B1633,辅助信息!E:M,9,FALSE)</f>
        <v>ZTWM-CDGS-XS-2024-0134-商投建工达州中医药科技成果示范园项目</v>
      </c>
      <c r="R1633" s="50" t="str">
        <f>_xlfn._xlws.FILTER(辅助信息!D:D,辅助信息!E:E=B1633)</f>
        <v>商投建工达州中医药科技园</v>
      </c>
    </row>
    <row r="1634" hidden="1" spans="2:18">
      <c r="B1634" s="28" t="s">
        <v>156</v>
      </c>
      <c r="C1634" s="58">
        <v>45800</v>
      </c>
      <c r="D1634" s="107" t="str">
        <f>VLOOKUP(B1634,辅助信息!E:K,7,FALSE)</f>
        <v>JWDDCD2025052800131</v>
      </c>
      <c r="E1634" s="107" t="str">
        <f>VLOOKUP(F1634,辅助信息!A:B,2,FALSE)</f>
        <v>螺纹钢</v>
      </c>
      <c r="F1634" s="28" t="s">
        <v>28</v>
      </c>
      <c r="G1634" s="24">
        <v>34</v>
      </c>
      <c r="H1634" s="108">
        <f>_xlfn.XLOOKUP(C1634&amp;F1634&amp;I1634&amp;J1634,'[1]2025年已发货'!$F:$F&amp;'[1]2025年已发货'!$C:$C&amp;'[1]2025年已发货'!$G:$G&amp;'[1]2025年已发货'!$H:$H,'[1]2025年已发货'!$E:$E,"未发货")</f>
        <v>34</v>
      </c>
      <c r="I1634" s="107" t="str">
        <f>VLOOKUP(B1634,辅助信息!E:I,3,FALSE)</f>
        <v>（商投建工达州中医药科技园-2工区-2号桥）达州市通川区达州中医药职业学院犀牛大道北段</v>
      </c>
      <c r="J1634" s="107" t="str">
        <f>VLOOKUP(B1634,辅助信息!E:I,4,FALSE)</f>
        <v>李波</v>
      </c>
      <c r="K1634" s="107">
        <f>VLOOKUP(J1634,辅助信息!H:I,2,FALSE)</f>
        <v>18381899787</v>
      </c>
      <c r="L1634" s="109" t="str">
        <f>VLOOKUP(B1634,辅助信息!E:J,6,FALSE)</f>
        <v>控制炉批号！多了现场不收！,优先安排达钢,提前联系到场规格及数量</v>
      </c>
      <c r="M1634" s="79">
        <v>45803</v>
      </c>
      <c r="O1634" s="49">
        <f ca="1" t="shared" si="85"/>
        <v>0</v>
      </c>
      <c r="P1634" s="49">
        <f ca="1" t="shared" si="86"/>
        <v>147</v>
      </c>
      <c r="Q1634" s="50" t="str">
        <f>VLOOKUP(B1634,辅助信息!E:M,9,FALSE)</f>
        <v>ZTWM-CDGS-XS-2024-0134-商投建工达州中医药科技成果示范园项目</v>
      </c>
      <c r="R1634" s="50" t="str">
        <f>_xlfn._xlws.FILTER(辅助信息!D:D,辅助信息!E:E=B1634)</f>
        <v>商投建工达州中医药科技园</v>
      </c>
    </row>
    <row r="1635" hidden="1" spans="2:18">
      <c r="B1635" s="28" t="s">
        <v>156</v>
      </c>
      <c r="C1635" s="58">
        <v>45800</v>
      </c>
      <c r="D1635" s="107" t="str">
        <f>VLOOKUP(B1635,辅助信息!E:K,7,FALSE)</f>
        <v>JWDDCD2025052800131</v>
      </c>
      <c r="E1635" s="107" t="str">
        <f>VLOOKUP(F1635,辅助信息!A:B,2,FALSE)</f>
        <v>螺纹钢</v>
      </c>
      <c r="F1635" s="28" t="s">
        <v>65</v>
      </c>
      <c r="G1635" s="24">
        <v>445</v>
      </c>
      <c r="H1635" s="108">
        <f>_xlfn.XLOOKUP(C1635&amp;F1635&amp;I1635&amp;J1635,'[1]2025年已发货'!$F:$F&amp;'[1]2025年已发货'!$C:$C&amp;'[1]2025年已发货'!$G:$G&amp;'[1]2025年已发货'!$H:$H,'[1]2025年已发货'!$E:$E,"未发货")</f>
        <v>445</v>
      </c>
      <c r="I1635" s="107" t="str">
        <f>VLOOKUP(B1635,辅助信息!E:I,3,FALSE)</f>
        <v>（商投建工达州中医药科技园-2工区-2号桥）达州市通川区达州中医药职业学院犀牛大道北段</v>
      </c>
      <c r="J1635" s="107" t="str">
        <f>VLOOKUP(B1635,辅助信息!E:I,4,FALSE)</f>
        <v>李波</v>
      </c>
      <c r="K1635" s="107">
        <f>VLOOKUP(J1635,辅助信息!H:I,2,FALSE)</f>
        <v>18381899787</v>
      </c>
      <c r="L1635" s="109" t="str">
        <f>VLOOKUP(B1635,辅助信息!E:J,6,FALSE)</f>
        <v>控制炉批号！多了现场不收！,优先安排达钢,提前联系到场规格及数量</v>
      </c>
      <c r="M1635" s="79">
        <v>45803</v>
      </c>
      <c r="O1635" s="49">
        <f ca="1" t="shared" si="85"/>
        <v>0</v>
      </c>
      <c r="P1635" s="49">
        <f ca="1" t="shared" si="86"/>
        <v>147</v>
      </c>
      <c r="Q1635" s="50" t="str">
        <f>VLOOKUP(B1635,辅助信息!E:M,9,FALSE)</f>
        <v>ZTWM-CDGS-XS-2024-0134-商投建工达州中医药科技成果示范园项目</v>
      </c>
      <c r="R1635" s="50" t="str">
        <f>_xlfn._xlws.FILTER(辅助信息!D:D,辅助信息!E:E=B1635)</f>
        <v>商投建工达州中医药科技园</v>
      </c>
    </row>
    <row r="1636" hidden="1" spans="2:18">
      <c r="B1636" s="28" t="s">
        <v>56</v>
      </c>
      <c r="C1636" s="58">
        <v>45803</v>
      </c>
      <c r="D1636" s="107" t="str">
        <f>VLOOKUP(B1636,辅助信息!E:K,7,FALSE)</f>
        <v>JWDDCD2025052800131</v>
      </c>
      <c r="E1636" s="107" t="str">
        <f>VLOOKUP(F1636,辅助信息!A:B,2,FALSE)</f>
        <v>盘螺</v>
      </c>
      <c r="F1636" s="28" t="s">
        <v>49</v>
      </c>
      <c r="G1636" s="24">
        <v>12</v>
      </c>
      <c r="H1636" s="108" t="str">
        <f>_xlfn.XLOOKUP(C1636&amp;F1636&amp;I1636&amp;J1636,'[1]2025年已发货'!$F:$F&amp;'[1]2025年已发货'!$C:$C&amp;'[1]2025年已发货'!$G:$G&amp;'[1]2025年已发货'!$H:$H,'[1]2025年已发货'!$E:$E,"未发货")</f>
        <v>未发货</v>
      </c>
      <c r="I1636" s="107" t="str">
        <f>VLOOKUP(B1636,辅助信息!E:I,3,FALSE)</f>
        <v>（商投建工达州中医药科技园-4工区-7号楼）达州市通川区达州中医药职业学院犀牛大道北段</v>
      </c>
      <c r="J1636" s="107" t="str">
        <f>VLOOKUP(B1636,辅助信息!E:I,4,FALSE)</f>
        <v>张扬</v>
      </c>
      <c r="K1636" s="107">
        <f>VLOOKUP(J1636,辅助信息!H:I,2,FALSE)</f>
        <v>18381904567</v>
      </c>
      <c r="L1636" s="109" t="str">
        <f>VLOOKUP(B1636,辅助信息!E:J,6,FALSE)</f>
        <v>控制炉批号！多了现场不收！,优先安排达钢,提前联系到场规格及数量</v>
      </c>
      <c r="M1636" s="79">
        <v>45805</v>
      </c>
      <c r="O1636" s="49">
        <f ca="1" t="shared" ref="O1636:O1654" si="87">IF(OR(M1636="",N1636&lt;&gt;""),"",MAX(M1636-TODAY(),0))</f>
        <v>0</v>
      </c>
      <c r="P1636" s="49">
        <f ca="1" t="shared" ref="P1636:P1654" si="88">IF(M1636="","",IF(N1636&lt;&gt;"",MAX(N1636-M1636,0),IF(TODAY()&gt;M1636,TODAY()-M1636,0)))</f>
        <v>145</v>
      </c>
      <c r="Q1636" s="50" t="str">
        <f>VLOOKUP(B1636,辅助信息!E:M,9,FALSE)</f>
        <v>ZTWM-CDGS-XS-2024-0134-商投建工达州中医药科技成果示范园项目</v>
      </c>
      <c r="R1636" s="50" t="str">
        <f>_xlfn._xlws.FILTER(辅助信息!D:D,辅助信息!E:E=B1636)</f>
        <v>商投建工达州中医药科技园</v>
      </c>
    </row>
    <row r="1637" hidden="1" spans="2:18">
      <c r="B1637" s="28" t="s">
        <v>56</v>
      </c>
      <c r="C1637" s="58">
        <v>45803</v>
      </c>
      <c r="D1637" s="107" t="str">
        <f>VLOOKUP(B1637,辅助信息!E:K,7,FALSE)</f>
        <v>JWDDCD2025052800131</v>
      </c>
      <c r="E1637" s="107" t="str">
        <f>VLOOKUP(F1637,辅助信息!A:B,2,FALSE)</f>
        <v>盘螺</v>
      </c>
      <c r="F1637" s="28" t="s">
        <v>40</v>
      </c>
      <c r="G1637" s="24">
        <v>24</v>
      </c>
      <c r="H1637" s="108" t="str">
        <f>_xlfn.XLOOKUP(C1637&amp;F1637&amp;I1637&amp;J1637,'[1]2025年已发货'!$F:$F&amp;'[1]2025年已发货'!$C:$C&amp;'[1]2025年已发货'!$G:$G&amp;'[1]2025年已发货'!$H:$H,'[1]2025年已发货'!$E:$E,"未发货")</f>
        <v>未发货</v>
      </c>
      <c r="I1637" s="107" t="str">
        <f>VLOOKUP(B1637,辅助信息!E:I,3,FALSE)</f>
        <v>（商投建工达州中医药科技园-4工区-7号楼）达州市通川区达州中医药职业学院犀牛大道北段</v>
      </c>
      <c r="J1637" s="107" t="str">
        <f>VLOOKUP(B1637,辅助信息!E:I,4,FALSE)</f>
        <v>张扬</v>
      </c>
      <c r="K1637" s="107">
        <f>VLOOKUP(J1637,辅助信息!H:I,2,FALSE)</f>
        <v>18381904567</v>
      </c>
      <c r="L1637" s="109" t="str">
        <f>VLOOKUP(B1637,辅助信息!E:J,6,FALSE)</f>
        <v>控制炉批号！多了现场不收！,优先安排达钢,提前联系到场规格及数量</v>
      </c>
      <c r="M1637" s="79">
        <v>45805</v>
      </c>
      <c r="O1637" s="49">
        <f ca="1" t="shared" si="87"/>
        <v>0</v>
      </c>
      <c r="P1637" s="49">
        <f ca="1" t="shared" si="88"/>
        <v>145</v>
      </c>
      <c r="Q1637" s="50" t="str">
        <f>VLOOKUP(B1637,辅助信息!E:M,9,FALSE)</f>
        <v>ZTWM-CDGS-XS-2024-0134-商投建工达州中医药科技成果示范园项目</v>
      </c>
      <c r="R1637" s="50" t="str">
        <f>_xlfn._xlws.FILTER(辅助信息!D:D,辅助信息!E:E=B1637)</f>
        <v>商投建工达州中医药科技园</v>
      </c>
    </row>
    <row r="1638" hidden="1" spans="2:18">
      <c r="B1638" s="28" t="s">
        <v>106</v>
      </c>
      <c r="C1638" s="58">
        <v>45803</v>
      </c>
      <c r="D1638" s="107" t="str">
        <f>VLOOKUP(B1638,辅助信息!E:K,7,FALSE)</f>
        <v>JWDDCD2024101600133</v>
      </c>
      <c r="E1638" s="107" t="str">
        <f>VLOOKUP(F1638,辅助信息!A:B,2,FALSE)</f>
        <v>螺纹钢</v>
      </c>
      <c r="F1638" s="28" t="s">
        <v>27</v>
      </c>
      <c r="G1638" s="24">
        <v>9</v>
      </c>
      <c r="H1638" s="108">
        <f>_xlfn.XLOOKUP(C1638&amp;F1638&amp;I1638&amp;J1638,'[1]2025年已发货'!$F:$F&amp;'[1]2025年已发货'!$C:$C&amp;'[1]2025年已发货'!$G:$G&amp;'[1]2025年已发货'!$H:$H,'[1]2025年已发货'!$E:$E,"未发货")</f>
        <v>9</v>
      </c>
      <c r="I1638" s="107" t="str">
        <f>VLOOKUP(B1638,辅助信息!E:I,3,FALSE)</f>
        <v>（五冶钢构宜宾高县月江镇建设项目）  四川省宜宾市高县月江镇刚记超市斜对面(还阳组团沪碳二期项目)</v>
      </c>
      <c r="J1638" s="107" t="str">
        <f>VLOOKUP(B1638,辅助信息!E:I,4,FALSE)</f>
        <v>张朝亮</v>
      </c>
      <c r="K1638" s="107">
        <f>VLOOKUP(J1638,辅助信息!H:I,2,FALSE)</f>
        <v>15228205853</v>
      </c>
      <c r="L1638" s="109" t="str">
        <f>VLOOKUP(B1638,辅助信息!E:J,6,FALSE)</f>
        <v>提前联系到场规格</v>
      </c>
      <c r="M1638" s="79">
        <v>45804</v>
      </c>
      <c r="O1638" s="49">
        <f ca="1" t="shared" si="87"/>
        <v>0</v>
      </c>
      <c r="P1638" s="49">
        <f ca="1" t="shared" si="88"/>
        <v>146</v>
      </c>
      <c r="Q1638" s="50" t="str">
        <f>VLOOKUP(B1638,辅助信息!E:M,9,FALSE)</f>
        <v>ZTWM-CDGS-XS-2024-0169-中冶西部钢构-宜宾市南溪区幸福路东路,高县月江镇建设项目</v>
      </c>
      <c r="R1638" s="50" t="str">
        <f>_xlfn._xlws.FILTER(辅助信息!D:D,辅助信息!E:E=B1638)</f>
        <v>五冶钢构-宜宾市南溪区高县月江镇建设项目</v>
      </c>
    </row>
    <row r="1639" hidden="1" spans="2:18">
      <c r="B1639" s="28" t="s">
        <v>106</v>
      </c>
      <c r="C1639" s="58">
        <v>45803</v>
      </c>
      <c r="D1639" s="107" t="str">
        <f>VLOOKUP(B1639,辅助信息!E:K,7,FALSE)</f>
        <v>JWDDCD2024101600133</v>
      </c>
      <c r="E1639" s="107" t="str">
        <f>VLOOKUP(F1639,辅助信息!A:B,2,FALSE)</f>
        <v>螺纹钢</v>
      </c>
      <c r="F1639" s="28" t="s">
        <v>19</v>
      </c>
      <c r="G1639" s="24">
        <v>9</v>
      </c>
      <c r="H1639" s="108">
        <f>_xlfn.XLOOKUP(C1639&amp;F1639&amp;I1639&amp;J1639,'[1]2025年已发货'!$F:$F&amp;'[1]2025年已发货'!$C:$C&amp;'[1]2025年已发货'!$G:$G&amp;'[1]2025年已发货'!$H:$H,'[1]2025年已发货'!$E:$E,"未发货")</f>
        <v>9</v>
      </c>
      <c r="I1639" s="107" t="str">
        <f>VLOOKUP(B1639,辅助信息!E:I,3,FALSE)</f>
        <v>（五冶钢构宜宾高县月江镇建设项目）  四川省宜宾市高县月江镇刚记超市斜对面(还阳组团沪碳二期项目)</v>
      </c>
      <c r="J1639" s="107" t="str">
        <f>VLOOKUP(B1639,辅助信息!E:I,4,FALSE)</f>
        <v>张朝亮</v>
      </c>
      <c r="K1639" s="107">
        <f>VLOOKUP(J1639,辅助信息!H:I,2,FALSE)</f>
        <v>15228205853</v>
      </c>
      <c r="L1639" s="109" t="str">
        <f>VLOOKUP(B1639,辅助信息!E:J,6,FALSE)</f>
        <v>提前联系到场规格</v>
      </c>
      <c r="M1639" s="79">
        <v>45804</v>
      </c>
      <c r="O1639" s="49">
        <f ca="1" t="shared" si="87"/>
        <v>0</v>
      </c>
      <c r="P1639" s="49">
        <f ca="1" t="shared" si="88"/>
        <v>146</v>
      </c>
      <c r="Q1639" s="50" t="str">
        <f>VLOOKUP(B1639,辅助信息!E:M,9,FALSE)</f>
        <v>ZTWM-CDGS-XS-2024-0169-中冶西部钢构-宜宾市南溪区幸福路东路,高县月江镇建设项目</v>
      </c>
      <c r="R1639" s="50" t="str">
        <f>_xlfn._xlws.FILTER(辅助信息!D:D,辅助信息!E:E=B1639)</f>
        <v>五冶钢构-宜宾市南溪区高县月江镇建设项目</v>
      </c>
    </row>
    <row r="1640" hidden="1" spans="2:18">
      <c r="B1640" s="28" t="s">
        <v>106</v>
      </c>
      <c r="C1640" s="58">
        <v>45803</v>
      </c>
      <c r="D1640" s="107" t="str">
        <f>VLOOKUP(B1640,辅助信息!E:K,7,FALSE)</f>
        <v>JWDDCD2024101600133</v>
      </c>
      <c r="E1640" s="107" t="str">
        <f>VLOOKUP(F1640,辅助信息!A:B,2,FALSE)</f>
        <v>螺纹钢</v>
      </c>
      <c r="F1640" s="28" t="s">
        <v>32</v>
      </c>
      <c r="G1640" s="24">
        <v>12</v>
      </c>
      <c r="H1640" s="108">
        <f>_xlfn.XLOOKUP(C1640&amp;F1640&amp;I1640&amp;J1640,'[1]2025年已发货'!$F:$F&amp;'[1]2025年已发货'!$C:$C&amp;'[1]2025年已发货'!$G:$G&amp;'[1]2025年已发货'!$H:$H,'[1]2025年已发货'!$E:$E,"未发货")</f>
        <v>12</v>
      </c>
      <c r="I1640" s="107" t="str">
        <f>VLOOKUP(B1640,辅助信息!E:I,3,FALSE)</f>
        <v>（五冶钢构宜宾高县月江镇建设项目）  四川省宜宾市高县月江镇刚记超市斜对面(还阳组团沪碳二期项目)</v>
      </c>
      <c r="J1640" s="107" t="str">
        <f>VLOOKUP(B1640,辅助信息!E:I,4,FALSE)</f>
        <v>张朝亮</v>
      </c>
      <c r="K1640" s="107">
        <f>VLOOKUP(J1640,辅助信息!H:I,2,FALSE)</f>
        <v>15228205853</v>
      </c>
      <c r="L1640" s="109" t="str">
        <f>VLOOKUP(B1640,辅助信息!E:J,6,FALSE)</f>
        <v>提前联系到场规格</v>
      </c>
      <c r="M1640" s="79">
        <v>45804</v>
      </c>
      <c r="O1640" s="49">
        <f ca="1" t="shared" si="87"/>
        <v>0</v>
      </c>
      <c r="P1640" s="49">
        <f ca="1" t="shared" si="88"/>
        <v>146</v>
      </c>
      <c r="Q1640" s="50" t="str">
        <f>VLOOKUP(B1640,辅助信息!E:M,9,FALSE)</f>
        <v>ZTWM-CDGS-XS-2024-0169-中冶西部钢构-宜宾市南溪区幸福路东路,高县月江镇建设项目</v>
      </c>
      <c r="R1640" s="50" t="str">
        <f>_xlfn._xlws.FILTER(辅助信息!D:D,辅助信息!E:E=B1640)</f>
        <v>五冶钢构-宜宾市南溪区高县月江镇建设项目</v>
      </c>
    </row>
    <row r="1641" hidden="1" spans="2:18">
      <c r="B1641" s="28" t="s">
        <v>106</v>
      </c>
      <c r="C1641" s="58">
        <v>45803</v>
      </c>
      <c r="D1641" s="107" t="str">
        <f>VLOOKUP(B1641,辅助信息!E:K,7,FALSE)</f>
        <v>JWDDCD2024101600133</v>
      </c>
      <c r="E1641" s="107" t="str">
        <f>VLOOKUP(F1641,辅助信息!A:B,2,FALSE)</f>
        <v>螺纹钢</v>
      </c>
      <c r="F1641" s="28" t="s">
        <v>30</v>
      </c>
      <c r="G1641" s="24">
        <v>24</v>
      </c>
      <c r="H1641" s="108">
        <f>_xlfn.XLOOKUP(C1641&amp;F1641&amp;I1641&amp;J1641,'[1]2025年已发货'!$F:$F&amp;'[1]2025年已发货'!$C:$C&amp;'[1]2025年已发货'!$G:$G&amp;'[1]2025年已发货'!$H:$H,'[1]2025年已发货'!$E:$E,"未发货")</f>
        <v>24</v>
      </c>
      <c r="I1641" s="107" t="str">
        <f>VLOOKUP(B1641,辅助信息!E:I,3,FALSE)</f>
        <v>（五冶钢构宜宾高县月江镇建设项目）  四川省宜宾市高县月江镇刚记超市斜对面(还阳组团沪碳二期项目)</v>
      </c>
      <c r="J1641" s="107" t="str">
        <f>VLOOKUP(B1641,辅助信息!E:I,4,FALSE)</f>
        <v>张朝亮</v>
      </c>
      <c r="K1641" s="107">
        <f>VLOOKUP(J1641,辅助信息!H:I,2,FALSE)</f>
        <v>15228205853</v>
      </c>
      <c r="L1641" s="109" t="str">
        <f>VLOOKUP(B1641,辅助信息!E:J,6,FALSE)</f>
        <v>提前联系到场规格</v>
      </c>
      <c r="M1641" s="79">
        <v>45804</v>
      </c>
      <c r="O1641" s="49">
        <f ca="1" t="shared" si="87"/>
        <v>0</v>
      </c>
      <c r="P1641" s="49">
        <f ca="1" t="shared" si="88"/>
        <v>146</v>
      </c>
      <c r="Q1641" s="50" t="str">
        <f>VLOOKUP(B1641,辅助信息!E:M,9,FALSE)</f>
        <v>ZTWM-CDGS-XS-2024-0169-中冶西部钢构-宜宾市南溪区幸福路东路,高县月江镇建设项目</v>
      </c>
      <c r="R1641" s="50" t="str">
        <f>_xlfn._xlws.FILTER(辅助信息!D:D,辅助信息!E:E=B1641)</f>
        <v>五冶钢构-宜宾市南溪区高县月江镇建设项目</v>
      </c>
    </row>
    <row r="1642" hidden="1" spans="2:18">
      <c r="B1642" s="28" t="s">
        <v>106</v>
      </c>
      <c r="C1642" s="58">
        <v>45803</v>
      </c>
      <c r="D1642" s="107" t="str">
        <f>VLOOKUP(B1642,辅助信息!E:K,7,FALSE)</f>
        <v>JWDDCD2024101600133</v>
      </c>
      <c r="E1642" s="107" t="str">
        <f>VLOOKUP(F1642,辅助信息!A:B,2,FALSE)</f>
        <v>螺纹钢</v>
      </c>
      <c r="F1642" s="28" t="s">
        <v>28</v>
      </c>
      <c r="G1642" s="24">
        <v>12</v>
      </c>
      <c r="H1642" s="108">
        <f>_xlfn.XLOOKUP(C1642&amp;F1642&amp;I1642&amp;J1642,'[1]2025年已发货'!$F:$F&amp;'[1]2025年已发货'!$C:$C&amp;'[1]2025年已发货'!$G:$G&amp;'[1]2025年已发货'!$H:$H,'[1]2025年已发货'!$E:$E,"未发货")</f>
        <v>12</v>
      </c>
      <c r="I1642" s="107" t="str">
        <f>VLOOKUP(B1642,辅助信息!E:I,3,FALSE)</f>
        <v>（五冶钢构宜宾高县月江镇建设项目）  四川省宜宾市高县月江镇刚记超市斜对面(还阳组团沪碳二期项目)</v>
      </c>
      <c r="J1642" s="107" t="str">
        <f>VLOOKUP(B1642,辅助信息!E:I,4,FALSE)</f>
        <v>张朝亮</v>
      </c>
      <c r="K1642" s="107">
        <f>VLOOKUP(J1642,辅助信息!H:I,2,FALSE)</f>
        <v>15228205853</v>
      </c>
      <c r="L1642" s="109" t="str">
        <f>VLOOKUP(B1642,辅助信息!E:J,6,FALSE)</f>
        <v>提前联系到场规格</v>
      </c>
      <c r="M1642" s="79">
        <v>45804</v>
      </c>
      <c r="O1642" s="49">
        <f ca="1" t="shared" si="87"/>
        <v>0</v>
      </c>
      <c r="P1642" s="49">
        <f ca="1" t="shared" si="88"/>
        <v>146</v>
      </c>
      <c r="Q1642" s="50" t="str">
        <f>VLOOKUP(B1642,辅助信息!E:M,9,FALSE)</f>
        <v>ZTWM-CDGS-XS-2024-0169-中冶西部钢构-宜宾市南溪区幸福路东路,高县月江镇建设项目</v>
      </c>
      <c r="R1642" s="50" t="str">
        <f>_xlfn._xlws.FILTER(辅助信息!D:D,辅助信息!E:E=B1642)</f>
        <v>五冶钢构-宜宾市南溪区高县月江镇建设项目</v>
      </c>
    </row>
    <row r="1643" hidden="1" spans="2:18">
      <c r="B1643" s="28" t="s">
        <v>106</v>
      </c>
      <c r="C1643" s="58">
        <v>45803</v>
      </c>
      <c r="D1643" s="107" t="str">
        <f>VLOOKUP(B1643,辅助信息!E:K,7,FALSE)</f>
        <v>JWDDCD2024101600133</v>
      </c>
      <c r="E1643" s="107" t="str">
        <f>VLOOKUP(F1643,辅助信息!A:B,2,FALSE)</f>
        <v>螺纹钢</v>
      </c>
      <c r="F1643" s="28" t="s">
        <v>18</v>
      </c>
      <c r="G1643" s="24">
        <v>6</v>
      </c>
      <c r="H1643" s="108">
        <f>_xlfn.XLOOKUP(C1643&amp;F1643&amp;I1643&amp;J1643,'[1]2025年已发货'!$F:$F&amp;'[1]2025年已发货'!$C:$C&amp;'[1]2025年已发货'!$G:$G&amp;'[1]2025年已发货'!$H:$H,'[1]2025年已发货'!$E:$E,"未发货")</f>
        <v>6</v>
      </c>
      <c r="I1643" s="107" t="str">
        <f>VLOOKUP(B1643,辅助信息!E:I,3,FALSE)</f>
        <v>（五冶钢构宜宾高县月江镇建设项目）  四川省宜宾市高县月江镇刚记超市斜对面(还阳组团沪碳二期项目)</v>
      </c>
      <c r="J1643" s="107" t="str">
        <f>VLOOKUP(B1643,辅助信息!E:I,4,FALSE)</f>
        <v>张朝亮</v>
      </c>
      <c r="K1643" s="107">
        <f>VLOOKUP(J1643,辅助信息!H:I,2,FALSE)</f>
        <v>15228205853</v>
      </c>
      <c r="L1643" s="109" t="str">
        <f>VLOOKUP(B1643,辅助信息!E:J,6,FALSE)</f>
        <v>提前联系到场规格</v>
      </c>
      <c r="M1643" s="79">
        <v>45804</v>
      </c>
      <c r="O1643" s="49">
        <f ca="1" t="shared" si="87"/>
        <v>0</v>
      </c>
      <c r="P1643" s="49">
        <f ca="1" t="shared" si="88"/>
        <v>146</v>
      </c>
      <c r="Q1643" s="50" t="str">
        <f>VLOOKUP(B1643,辅助信息!E:M,9,FALSE)</f>
        <v>ZTWM-CDGS-XS-2024-0169-中冶西部钢构-宜宾市南溪区幸福路东路,高县月江镇建设项目</v>
      </c>
      <c r="R1643" s="50" t="str">
        <f>_xlfn._xlws.FILTER(辅助信息!D:D,辅助信息!E:E=B1643)</f>
        <v>五冶钢构-宜宾市南溪区高县月江镇建设项目</v>
      </c>
    </row>
    <row r="1644" hidden="1" spans="1:18">
      <c r="A1644" s="80" t="s">
        <v>157</v>
      </c>
      <c r="B1644" s="110" t="s">
        <v>158</v>
      </c>
      <c r="C1644" s="58">
        <v>45803</v>
      </c>
      <c r="D1644" s="107" t="str">
        <f>VLOOKUP(B1644,辅助信息!E:K,7,FALSE)</f>
        <v>JWDDCD2025051800044</v>
      </c>
      <c r="E1644" s="107" t="str">
        <f>VLOOKUP(F1644,辅助信息!A:B,2,FALSE)</f>
        <v>高线</v>
      </c>
      <c r="F1644" s="28" t="s">
        <v>53</v>
      </c>
      <c r="G1644" s="24">
        <v>17</v>
      </c>
      <c r="H1644" s="108" t="str">
        <f>_xlfn.XLOOKUP(C1644&amp;F1644&amp;I1644&amp;J1644,'[1]2025年已发货'!$F:$F&amp;'[1]2025年已发货'!$C:$C&amp;'[1]2025年已发货'!$G:$G&amp;'[1]2025年已发货'!$H:$H,'[1]2025年已发货'!$E:$E,"未发货")</f>
        <v>未发货</v>
      </c>
      <c r="I1644" s="107" t="str">
        <f>VLOOKUP(B1644,辅助信息!E:I,3,FALSE)</f>
        <v>(五冶建设龙泉芙蓉花语项目-2地块)龙泉驿区北川路双堰塘钓鱼东100米(北川路)</v>
      </c>
      <c r="J1644" s="107" t="str">
        <f>VLOOKUP(B1644,辅助信息!E:I,4,FALSE)</f>
        <v>白燕军</v>
      </c>
      <c r="K1644" s="107">
        <f>VLOOKUP(J1644,辅助信息!H:I,2,FALSE)</f>
        <v>15982002377</v>
      </c>
      <c r="L1644" s="109" t="str">
        <f>VLOOKUP(B1644,辅助信息!E:J,6,FALSE)</f>
        <v>五冶建设送货单,4份材质书,锈货不收，项目名称：中冶成勘-成都安置房项目，装货前联系收货人核实到场规格,没提前告知进场规格现场不给予接收</v>
      </c>
      <c r="M1644" s="79">
        <v>45803</v>
      </c>
      <c r="O1644" s="49">
        <f ca="1" t="shared" si="87"/>
        <v>0</v>
      </c>
      <c r="P1644" s="49">
        <f ca="1" t="shared" si="88"/>
        <v>147</v>
      </c>
      <c r="Q1644" s="50" t="str">
        <f>VLOOKUP(B1644,辅助信息!E:M,9,FALSE)</f>
        <v>ZTWM-CDGS-XS-2025-0073-五冶天府-成都怡心湖片区及龙泉驿医院等项目</v>
      </c>
      <c r="R1644" s="50" t="str">
        <f>_xlfn._xlws.FILTER(辅助信息!D:D,辅助信息!E:E=B1644)</f>
        <v>五冶建设成都怡心湖片区及龙泉驿医院等项目</v>
      </c>
    </row>
    <row r="1645" hidden="1" spans="1:18">
      <c r="A1645" s="80"/>
      <c r="B1645" s="110" t="s">
        <v>158</v>
      </c>
      <c r="C1645" s="58">
        <v>45803</v>
      </c>
      <c r="D1645" s="107" t="str">
        <f>VLOOKUP(B1645,辅助信息!E:K,7,FALSE)</f>
        <v>JWDDCD2025051800044</v>
      </c>
      <c r="E1645" s="107" t="str">
        <f>VLOOKUP(F1645,辅助信息!A:B,2,FALSE)</f>
        <v>螺纹钢</v>
      </c>
      <c r="F1645" s="28" t="s">
        <v>32</v>
      </c>
      <c r="G1645" s="24">
        <v>10</v>
      </c>
      <c r="H1645" s="108" t="str">
        <f>_xlfn.XLOOKUP(C1645&amp;F1645&amp;I1645&amp;J1645,'[1]2025年已发货'!$F:$F&amp;'[1]2025年已发货'!$C:$C&amp;'[1]2025年已发货'!$G:$G&amp;'[1]2025年已发货'!$H:$H,'[1]2025年已发货'!$E:$E,"未发货")</f>
        <v>未发货</v>
      </c>
      <c r="I1645" s="107" t="str">
        <f>VLOOKUP(B1645,辅助信息!E:I,3,FALSE)</f>
        <v>(五冶建设龙泉芙蓉花语项目-2地块)龙泉驿区北川路双堰塘钓鱼东100米(北川路)</v>
      </c>
      <c r="J1645" s="107" t="str">
        <f>VLOOKUP(B1645,辅助信息!E:I,4,FALSE)</f>
        <v>白燕军</v>
      </c>
      <c r="K1645" s="107">
        <f>VLOOKUP(J1645,辅助信息!H:I,2,FALSE)</f>
        <v>15982002377</v>
      </c>
      <c r="L1645" s="109" t="str">
        <f>VLOOKUP(B1645,辅助信息!E:J,6,FALSE)</f>
        <v>五冶建设送货单,4份材质书,锈货不收，项目名称：中冶成勘-成都安置房项目，装货前联系收货人核实到场规格,没提前告知进场规格现场不给予接收</v>
      </c>
      <c r="M1645" s="79">
        <v>45803</v>
      </c>
      <c r="O1645" s="49">
        <f ca="1" t="shared" si="87"/>
        <v>0</v>
      </c>
      <c r="P1645" s="49">
        <f ca="1" t="shared" si="88"/>
        <v>147</v>
      </c>
      <c r="Q1645" s="50" t="str">
        <f>VLOOKUP(B1645,辅助信息!E:M,9,FALSE)</f>
        <v>ZTWM-CDGS-XS-2025-0073-五冶天府-成都怡心湖片区及龙泉驿医院等项目</v>
      </c>
      <c r="R1645" s="50" t="str">
        <f>_xlfn._xlws.FILTER(辅助信息!D:D,辅助信息!E:E=B1645)</f>
        <v>五冶建设成都怡心湖片区及龙泉驿医院等项目</v>
      </c>
    </row>
    <row r="1646" hidden="1" spans="2:18">
      <c r="B1646" s="28" t="s">
        <v>31</v>
      </c>
      <c r="C1646" s="58">
        <v>45803</v>
      </c>
      <c r="D1646" s="107" t="str">
        <f>VLOOKUP(B1646,辅助信息!E:K,7,FALSE)</f>
        <v>JWDDCD2024121000136</v>
      </c>
      <c r="E1646" s="107" t="str">
        <f>VLOOKUP(F1646,辅助信息!A:B,2,FALSE)</f>
        <v>高线</v>
      </c>
      <c r="F1646" s="28" t="s">
        <v>57</v>
      </c>
      <c r="G1646" s="24">
        <v>2.5</v>
      </c>
      <c r="H1646" s="108">
        <f>_xlfn.XLOOKUP(C1646&amp;F1646&amp;I1646&amp;J1646,'[1]2025年已发货'!$F:$F&amp;'[1]2025年已发货'!$C:$C&amp;'[1]2025年已发货'!$G:$G&amp;'[1]2025年已发货'!$H:$H,'[1]2025年已发货'!$E:$E,"未发货")</f>
        <v>2.5</v>
      </c>
      <c r="I1646" s="107" t="str">
        <f>VLOOKUP(B1646,辅助信息!E:I,3,FALSE)</f>
        <v>（四川商建-射洪城乡一体化项目）遂宁市射洪市忠新幼儿园北侧约220米新溪小区</v>
      </c>
      <c r="J1646" s="107" t="str">
        <f>VLOOKUP(B1646,辅助信息!E:I,4,FALSE)</f>
        <v>柏子刚</v>
      </c>
      <c r="K1646" s="107">
        <f>VLOOKUP(J1646,辅助信息!H:I,2,FALSE)</f>
        <v>15692885305</v>
      </c>
      <c r="L1646" s="109" t="str">
        <f>VLOOKUP(B1646,辅助信息!E:J,6,FALSE)</f>
        <v>提前联系到场规格及数量</v>
      </c>
      <c r="M1646" s="79">
        <v>45804</v>
      </c>
      <c r="O1646" s="49">
        <f ca="1" t="shared" si="87"/>
        <v>0</v>
      </c>
      <c r="P1646" s="49">
        <f ca="1" t="shared" si="88"/>
        <v>146</v>
      </c>
      <c r="Q1646" s="50" t="str">
        <f>VLOOKUP(B1646,辅助信息!E:M,9,FALSE)</f>
        <v>ZTWM-CDGS-XS-2024-0179-四川商投-射洪城乡一体化建设项目</v>
      </c>
      <c r="R1646" s="50" t="str">
        <f>_xlfn._xlws.FILTER(辅助信息!D:D,辅助信息!E:E=B1646)</f>
        <v>四川商建
射洪城乡一体化项目</v>
      </c>
    </row>
    <row r="1647" hidden="1" spans="2:18">
      <c r="B1647" s="28" t="s">
        <v>31</v>
      </c>
      <c r="C1647" s="58">
        <v>45803</v>
      </c>
      <c r="D1647" s="107" t="str">
        <f>VLOOKUP(B1647,辅助信息!E:K,7,FALSE)</f>
        <v>JWDDCD2024121000136</v>
      </c>
      <c r="E1647" s="107" t="str">
        <f>VLOOKUP(F1647,辅助信息!A:B,2,FALSE)</f>
        <v>高线</v>
      </c>
      <c r="F1647" s="28" t="s">
        <v>53</v>
      </c>
      <c r="G1647" s="24">
        <v>7.5</v>
      </c>
      <c r="H1647" s="108">
        <f>_xlfn.XLOOKUP(C1647&amp;F1647&amp;I1647&amp;J1647,'[1]2025年已发货'!$F:$F&amp;'[1]2025年已发货'!$C:$C&amp;'[1]2025年已发货'!$G:$G&amp;'[1]2025年已发货'!$H:$H,'[1]2025年已发货'!$E:$E,"未发货")</f>
        <v>7.5</v>
      </c>
      <c r="I1647" s="107" t="str">
        <f>VLOOKUP(B1647,辅助信息!E:I,3,FALSE)</f>
        <v>（四川商建-射洪城乡一体化项目）遂宁市射洪市忠新幼儿园北侧约220米新溪小区</v>
      </c>
      <c r="J1647" s="107" t="str">
        <f>VLOOKUP(B1647,辅助信息!E:I,4,FALSE)</f>
        <v>柏子刚</v>
      </c>
      <c r="K1647" s="107">
        <f>VLOOKUP(J1647,辅助信息!H:I,2,FALSE)</f>
        <v>15692885305</v>
      </c>
      <c r="L1647" s="109" t="str">
        <f>VLOOKUP(B1647,辅助信息!E:J,6,FALSE)</f>
        <v>提前联系到场规格及数量</v>
      </c>
      <c r="M1647" s="79">
        <v>45804</v>
      </c>
      <c r="O1647" s="49">
        <f ca="1" t="shared" si="87"/>
        <v>0</v>
      </c>
      <c r="P1647" s="49">
        <f ca="1" t="shared" si="88"/>
        <v>146</v>
      </c>
      <c r="Q1647" s="50" t="str">
        <f>VLOOKUP(B1647,辅助信息!E:M,9,FALSE)</f>
        <v>ZTWM-CDGS-XS-2024-0179-四川商投-射洪城乡一体化建设项目</v>
      </c>
      <c r="R1647" s="50" t="str">
        <f>_xlfn._xlws.FILTER(辅助信息!D:D,辅助信息!E:E=B1647)</f>
        <v>四川商建
射洪城乡一体化项目</v>
      </c>
    </row>
    <row r="1648" hidden="1" spans="2:18">
      <c r="B1648" s="28" t="s">
        <v>31</v>
      </c>
      <c r="C1648" s="58">
        <v>45803</v>
      </c>
      <c r="D1648" s="107" t="str">
        <f>VLOOKUP(B1648,辅助信息!E:K,7,FALSE)</f>
        <v>JWDDCD2024121000136</v>
      </c>
      <c r="E1648" s="107" t="str">
        <f>VLOOKUP(F1648,辅助信息!A:B,2,FALSE)</f>
        <v>高线</v>
      </c>
      <c r="F1648" s="28" t="s">
        <v>51</v>
      </c>
      <c r="G1648" s="24">
        <v>7.5</v>
      </c>
      <c r="H1648" s="108">
        <f>_xlfn.XLOOKUP(C1648&amp;F1648&amp;I1648&amp;J1648,'[1]2025年已发货'!$F:$F&amp;'[1]2025年已发货'!$C:$C&amp;'[1]2025年已发货'!$G:$G&amp;'[1]2025年已发货'!$H:$H,'[1]2025年已发货'!$E:$E,"未发货")</f>
        <v>7.5</v>
      </c>
      <c r="I1648" s="107" t="str">
        <f>VLOOKUP(B1648,辅助信息!E:I,3,FALSE)</f>
        <v>（四川商建-射洪城乡一体化项目）遂宁市射洪市忠新幼儿园北侧约220米新溪小区</v>
      </c>
      <c r="J1648" s="107" t="str">
        <f>VLOOKUP(B1648,辅助信息!E:I,4,FALSE)</f>
        <v>柏子刚</v>
      </c>
      <c r="K1648" s="107">
        <f>VLOOKUP(J1648,辅助信息!H:I,2,FALSE)</f>
        <v>15692885305</v>
      </c>
      <c r="L1648" s="109" t="str">
        <f>VLOOKUP(B1648,辅助信息!E:J,6,FALSE)</f>
        <v>提前联系到场规格及数量</v>
      </c>
      <c r="M1648" s="79">
        <v>45804</v>
      </c>
      <c r="O1648" s="49">
        <f ca="1" t="shared" si="87"/>
        <v>0</v>
      </c>
      <c r="P1648" s="49">
        <f ca="1" t="shared" si="88"/>
        <v>146</v>
      </c>
      <c r="Q1648" s="50" t="str">
        <f>VLOOKUP(B1648,辅助信息!E:M,9,FALSE)</f>
        <v>ZTWM-CDGS-XS-2024-0179-四川商投-射洪城乡一体化建设项目</v>
      </c>
      <c r="R1648" s="50" t="str">
        <f>_xlfn._xlws.FILTER(辅助信息!D:D,辅助信息!E:E=B1648)</f>
        <v>四川商建
射洪城乡一体化项目</v>
      </c>
    </row>
    <row r="1649" hidden="1" spans="2:18">
      <c r="B1649" s="28" t="s">
        <v>31</v>
      </c>
      <c r="C1649" s="58">
        <v>45803</v>
      </c>
      <c r="D1649" s="107" t="str">
        <f>VLOOKUP(B1649,辅助信息!E:K,7,FALSE)</f>
        <v>JWDDCD2024121000136</v>
      </c>
      <c r="E1649" s="107" t="str">
        <f>VLOOKUP(F1649,辅助信息!A:B,2,FALSE)</f>
        <v>盘螺</v>
      </c>
      <c r="F1649" s="28" t="s">
        <v>49</v>
      </c>
      <c r="G1649" s="24">
        <v>18</v>
      </c>
      <c r="H1649" s="108">
        <f>_xlfn.XLOOKUP(C1649&amp;F1649&amp;I1649&amp;J1649,'[1]2025年已发货'!$F:$F&amp;'[1]2025年已发货'!$C:$C&amp;'[1]2025年已发货'!$G:$G&amp;'[1]2025年已发货'!$H:$H,'[1]2025年已发货'!$E:$E,"未发货")</f>
        <v>18</v>
      </c>
      <c r="I1649" s="107" t="str">
        <f>VLOOKUP(B1649,辅助信息!E:I,3,FALSE)</f>
        <v>（四川商建-射洪城乡一体化项目）遂宁市射洪市忠新幼儿园北侧约220米新溪小区</v>
      </c>
      <c r="J1649" s="107" t="str">
        <f>VLOOKUP(B1649,辅助信息!E:I,4,FALSE)</f>
        <v>柏子刚</v>
      </c>
      <c r="K1649" s="107">
        <f>VLOOKUP(J1649,辅助信息!H:I,2,FALSE)</f>
        <v>15692885305</v>
      </c>
      <c r="L1649" s="109" t="str">
        <f>VLOOKUP(B1649,辅助信息!E:J,6,FALSE)</f>
        <v>提前联系到场规格及数量</v>
      </c>
      <c r="M1649" s="79">
        <v>45804</v>
      </c>
      <c r="O1649" s="49">
        <f ca="1" t="shared" si="87"/>
        <v>0</v>
      </c>
      <c r="P1649" s="49">
        <f ca="1" t="shared" si="88"/>
        <v>146</v>
      </c>
      <c r="Q1649" s="50" t="str">
        <f>VLOOKUP(B1649,辅助信息!E:M,9,FALSE)</f>
        <v>ZTWM-CDGS-XS-2024-0179-四川商投-射洪城乡一体化建设项目</v>
      </c>
      <c r="R1649" s="50" t="str">
        <f>_xlfn._xlws.FILTER(辅助信息!D:D,辅助信息!E:E=B1649)</f>
        <v>四川商建
射洪城乡一体化项目</v>
      </c>
    </row>
    <row r="1650" hidden="1" spans="2:17">
      <c r="B1650" s="28" t="s">
        <v>81</v>
      </c>
      <c r="C1650" s="58">
        <v>45803</v>
      </c>
      <c r="D1650" s="107" t="str">
        <f>VLOOKUP(B1650,辅助信息!E:K,7,FALSE)</f>
        <v>JWDDCD2025060900080</v>
      </c>
      <c r="E1650" s="107" t="str">
        <f>VLOOKUP(F1650,辅助信息!A:B,2,FALSE)</f>
        <v>盘螺</v>
      </c>
      <c r="F1650" s="28" t="s">
        <v>49</v>
      </c>
      <c r="G1650" s="24">
        <v>10</v>
      </c>
      <c r="H1650" s="108">
        <f>_xlfn.XLOOKUP(C1650&amp;F1650&amp;I1650&amp;J1650,'[1]2025年已发货'!$F:$F&amp;'[1]2025年已发货'!$C:$C&amp;'[1]2025年已发货'!$G:$G&amp;'[1]2025年已发货'!$H:$H,'[1]2025年已发货'!$E:$E,"未发货")</f>
        <v>10</v>
      </c>
      <c r="I1650" s="107" t="str">
        <f>VLOOKUP(B1650,辅助信息!E:I,3,FALSE)</f>
        <v>（华西简阳西城嘉苑）四川省成都市简阳市简城街道高屋村</v>
      </c>
      <c r="J1650" s="107" t="str">
        <f>VLOOKUP(B1650,辅助信息!E:I,4,FALSE)</f>
        <v>张瀚镭</v>
      </c>
      <c r="K1650" s="107">
        <f>VLOOKUP(J1650,辅助信息!H:I,2,FALSE)</f>
        <v>15884666220</v>
      </c>
      <c r="L1650" s="109" t="str">
        <f>VLOOKUP(B1650,辅助信息!E:J,6,FALSE)</f>
        <v>优先威钢发货,我方卸车,新老国标钢厂不加价可直发，因陕钢多次出现磅差，项目拒绝使用</v>
      </c>
      <c r="M1650" s="79">
        <v>45799</v>
      </c>
      <c r="O1650" s="49">
        <f ca="1" t="shared" si="87"/>
        <v>0</v>
      </c>
      <c r="P1650" s="49">
        <f ca="1" t="shared" si="88"/>
        <v>151</v>
      </c>
      <c r="Q1650" s="50" t="str">
        <f>VLOOKUP(B1650,辅助信息!E:M,9,FALSE)</f>
        <v>ZTWM-CDGS-XS-2024-0030-华西集采-简州大道</v>
      </c>
    </row>
    <row r="1651" hidden="1" spans="2:18">
      <c r="B1651" s="28" t="s">
        <v>81</v>
      </c>
      <c r="C1651" s="58">
        <v>45803</v>
      </c>
      <c r="D1651" s="107" t="str">
        <f>VLOOKUP(B1651,辅助信息!E:K,7,FALSE)</f>
        <v>JWDDCD2025060900080</v>
      </c>
      <c r="E1651" s="107" t="str">
        <f>VLOOKUP(F1651,辅助信息!A:B,2,FALSE)</f>
        <v>螺纹钢</v>
      </c>
      <c r="F1651" s="28" t="s">
        <v>30</v>
      </c>
      <c r="G1651" s="24">
        <v>25</v>
      </c>
      <c r="H1651" s="108">
        <f>_xlfn.XLOOKUP(C1651&amp;F1651&amp;I1651&amp;J1651,'[1]2025年已发货'!$F:$F&amp;'[1]2025年已发货'!$C:$C&amp;'[1]2025年已发货'!$G:$G&amp;'[1]2025年已发货'!$H:$H,'[1]2025年已发货'!$E:$E,"未发货")</f>
        <v>25</v>
      </c>
      <c r="I1651" s="107" t="str">
        <f>VLOOKUP(B1651,辅助信息!E:I,3,FALSE)</f>
        <v>（华西简阳西城嘉苑）四川省成都市简阳市简城街道高屋村</v>
      </c>
      <c r="J1651" s="107" t="str">
        <f>VLOOKUP(B1651,辅助信息!E:I,4,FALSE)</f>
        <v>张瀚镭</v>
      </c>
      <c r="K1651" s="107">
        <f>VLOOKUP(J1651,辅助信息!H:I,2,FALSE)</f>
        <v>15884666220</v>
      </c>
      <c r="L1651" s="109" t="str">
        <f>VLOOKUP(B1651,辅助信息!E:J,6,FALSE)</f>
        <v>优先威钢发货,我方卸车,新老国标钢厂不加价可直发，因陕钢多次出现磅差，项目拒绝使用</v>
      </c>
      <c r="M1651" s="79">
        <v>45807</v>
      </c>
      <c r="O1651" s="49">
        <f ca="1" t="shared" si="87"/>
        <v>0</v>
      </c>
      <c r="P1651" s="49">
        <f ca="1" t="shared" si="88"/>
        <v>143</v>
      </c>
      <c r="Q1651" s="50" t="str">
        <f>VLOOKUP(B1651,辅助信息!E:M,9,FALSE)</f>
        <v>ZTWM-CDGS-XS-2024-0030-华西集采-简州大道</v>
      </c>
      <c r="R1651" s="50" t="str">
        <f>_xlfn._xlws.FILTER(辅助信息!D:D,辅助信息!E:E=B1651)</f>
        <v>华西简阳西城嘉苑</v>
      </c>
    </row>
    <row r="1652" hidden="1" spans="2:18">
      <c r="B1652" s="28" t="s">
        <v>44</v>
      </c>
      <c r="C1652" s="58">
        <v>45803</v>
      </c>
      <c r="D1652" s="107" t="str">
        <f>VLOOKUP(B1652,辅助信息!E:K,7,FALSE)</f>
        <v>JWDDCD2025060600053</v>
      </c>
      <c r="E1652" s="107" t="str">
        <f>VLOOKUP(F1652,辅助信息!A:B,2,FALSE)</f>
        <v>盘螺</v>
      </c>
      <c r="F1652" s="28" t="s">
        <v>49</v>
      </c>
      <c r="G1652" s="24">
        <v>17.5</v>
      </c>
      <c r="H1652" s="108">
        <f>_xlfn.XLOOKUP(C1652&amp;F1652&amp;I1652&amp;J1652,'[1]2025年已发货'!$F:$F&amp;'[1]2025年已发货'!$C:$C&amp;'[1]2025年已发货'!$G:$G&amp;'[1]2025年已发货'!$H:$H,'[1]2025年已发货'!$E:$E,"未发货")</f>
        <v>17.5</v>
      </c>
      <c r="I1652" s="107" t="str">
        <f>VLOOKUP(B1652,辅助信息!E:I,3,FALSE)</f>
        <v>（华西酒城南）成都市武侯区火车南站西路8号酒城南项目</v>
      </c>
      <c r="J1652" s="107" t="str">
        <f>VLOOKUP(B1652,辅助信息!E:I,4,FALSE)</f>
        <v>龙耀宇</v>
      </c>
      <c r="K1652" s="107">
        <f>VLOOKUP(J1652,辅助信息!H:I,2,FALSE)</f>
        <v>18384145895</v>
      </c>
      <c r="L1652" s="109" t="str">
        <f>VLOOKUP(B1652,辅助信息!E:J,6,FALSE)</f>
        <v>对方卸车</v>
      </c>
      <c r="M1652" s="79">
        <v>45804</v>
      </c>
      <c r="O1652" s="49">
        <f ca="1" t="shared" si="87"/>
        <v>0</v>
      </c>
      <c r="P1652" s="49">
        <f ca="1" t="shared" si="88"/>
        <v>146</v>
      </c>
      <c r="Q1652" s="50" t="str">
        <f>VLOOKUP(B1652,辅助信息!E:M,9,FALSE)</f>
        <v>ZTWM-CDGS-XS-2024-0189-华西集采-酒城南项目</v>
      </c>
      <c r="R1652" s="50" t="str">
        <f>_xlfn._xlws.FILTER(辅助信息!D:D,辅助信息!E:E=B1652)</f>
        <v>华西酒城南</v>
      </c>
    </row>
    <row r="1653" hidden="1" spans="2:18">
      <c r="B1653" s="28" t="s">
        <v>44</v>
      </c>
      <c r="C1653" s="58">
        <v>45803</v>
      </c>
      <c r="D1653" s="107" t="str">
        <f>VLOOKUP(B1653,辅助信息!E:K,7,FALSE)</f>
        <v>JWDDCD2025060600053</v>
      </c>
      <c r="E1653" s="107" t="str">
        <f>VLOOKUP(F1653,辅助信息!A:B,2,FALSE)</f>
        <v>盘螺</v>
      </c>
      <c r="F1653" s="28" t="s">
        <v>41</v>
      </c>
      <c r="G1653" s="24">
        <v>2.5</v>
      </c>
      <c r="H1653" s="108">
        <f>_xlfn.XLOOKUP(C1653&amp;F1653&amp;I1653&amp;J1653,'[1]2025年已发货'!$F:$F&amp;'[1]2025年已发货'!$C:$C&amp;'[1]2025年已发货'!$G:$G&amp;'[1]2025年已发货'!$H:$H,'[1]2025年已发货'!$E:$E,"未发货")</f>
        <v>2.5</v>
      </c>
      <c r="I1653" s="107" t="str">
        <f>VLOOKUP(B1653,辅助信息!E:I,3,FALSE)</f>
        <v>（华西酒城南）成都市武侯区火车南站西路8号酒城南项目</v>
      </c>
      <c r="J1653" s="107" t="str">
        <f>VLOOKUP(B1653,辅助信息!E:I,4,FALSE)</f>
        <v>龙耀宇</v>
      </c>
      <c r="K1653" s="107">
        <f>VLOOKUP(J1653,辅助信息!H:I,2,FALSE)</f>
        <v>18384145895</v>
      </c>
      <c r="L1653" s="109" t="str">
        <f>VLOOKUP(B1653,辅助信息!E:J,6,FALSE)</f>
        <v>对方卸车</v>
      </c>
      <c r="M1653" s="79">
        <v>45804</v>
      </c>
      <c r="O1653" s="49">
        <f ca="1" t="shared" si="87"/>
        <v>0</v>
      </c>
      <c r="P1653" s="49">
        <f ca="1" t="shared" si="88"/>
        <v>146</v>
      </c>
      <c r="Q1653" s="50" t="str">
        <f>VLOOKUP(B1653,辅助信息!E:M,9,FALSE)</f>
        <v>ZTWM-CDGS-XS-2024-0189-华西集采-酒城南项目</v>
      </c>
      <c r="R1653" s="50" t="str">
        <f>_xlfn._xlws.FILTER(辅助信息!D:D,辅助信息!E:E=B1653)</f>
        <v>华西酒城南</v>
      </c>
    </row>
    <row r="1654" hidden="1" spans="2:18">
      <c r="B1654" s="28" t="s">
        <v>44</v>
      </c>
      <c r="C1654" s="58">
        <v>45803</v>
      </c>
      <c r="D1654" s="107" t="str">
        <f>VLOOKUP(B1654,辅助信息!E:K,7,FALSE)</f>
        <v>JWDDCD2025060600053</v>
      </c>
      <c r="E1654" s="107" t="str">
        <f>VLOOKUP(F1654,辅助信息!A:B,2,FALSE)</f>
        <v>盘螺</v>
      </c>
      <c r="F1654" s="28" t="s">
        <v>26</v>
      </c>
      <c r="G1654" s="24">
        <v>15</v>
      </c>
      <c r="H1654" s="108">
        <f>_xlfn.XLOOKUP(C1654&amp;F1654&amp;I1654&amp;J1654,'[1]2025年已发货'!$F:$F&amp;'[1]2025年已发货'!$C:$C&amp;'[1]2025年已发货'!$G:$G&amp;'[1]2025年已发货'!$H:$H,'[1]2025年已发货'!$E:$E,"未发货")</f>
        <v>15</v>
      </c>
      <c r="I1654" s="107" t="str">
        <f>VLOOKUP(B1654,辅助信息!E:I,3,FALSE)</f>
        <v>（华西酒城南）成都市武侯区火车南站西路8号酒城南项目</v>
      </c>
      <c r="J1654" s="107" t="str">
        <f>VLOOKUP(B1654,辅助信息!E:I,4,FALSE)</f>
        <v>龙耀宇</v>
      </c>
      <c r="K1654" s="107">
        <f>VLOOKUP(J1654,辅助信息!H:I,2,FALSE)</f>
        <v>18384145895</v>
      </c>
      <c r="L1654" s="109" t="str">
        <f>VLOOKUP(B1654,辅助信息!E:J,6,FALSE)</f>
        <v>对方卸车</v>
      </c>
      <c r="M1654" s="79">
        <v>45804</v>
      </c>
      <c r="O1654" s="49">
        <f ca="1" t="shared" si="87"/>
        <v>0</v>
      </c>
      <c r="P1654" s="49">
        <f ca="1" t="shared" si="88"/>
        <v>146</v>
      </c>
      <c r="Q1654" s="50" t="str">
        <f>VLOOKUP(B1654,辅助信息!E:M,9,FALSE)</f>
        <v>ZTWM-CDGS-XS-2024-0189-华西集采-酒城南项目</v>
      </c>
      <c r="R1654" s="50" t="str">
        <f>_xlfn._xlws.FILTER(辅助信息!D:D,辅助信息!E:E=B1654)</f>
        <v>华西酒城南</v>
      </c>
    </row>
    <row r="1655" hidden="1" spans="2:18">
      <c r="B1655" s="28" t="s">
        <v>151</v>
      </c>
      <c r="C1655" s="58">
        <v>45803</v>
      </c>
      <c r="D1655" s="107" t="str">
        <f>VLOOKUP(B1655,辅助信息!E:K,7,FALSE)</f>
        <v>JWDDCD2025051000019</v>
      </c>
      <c r="E1655" s="107" t="str">
        <f>VLOOKUP(F1655,辅助信息!A:B,2,FALSE)</f>
        <v>螺纹钢</v>
      </c>
      <c r="F1655" s="28" t="s">
        <v>27</v>
      </c>
      <c r="G1655" s="24">
        <v>3</v>
      </c>
      <c r="H1655" s="108">
        <f>_xlfn.XLOOKUP(C1655&amp;F1655&amp;I1655&amp;J1655,'[1]2025年已发货'!$F:$F&amp;'[1]2025年已发货'!$C:$C&amp;'[1]2025年已发货'!$G:$G&amp;'[1]2025年已发货'!$H:$H,'[1]2025年已发货'!$E:$E,"未发货")</f>
        <v>3</v>
      </c>
      <c r="I1655" s="107" t="str">
        <f>VLOOKUP(B1655,辅助信息!E:I,3,FALSE)</f>
        <v>(五冶钢构医学科学产业园建设项目房建一部-四标（3-7）)四川省南充市顺庆区搬罾街道学府大道二段</v>
      </c>
      <c r="J1655" s="107" t="str">
        <f>VLOOKUP(B1655,辅助信息!E:I,4,FALSE)</f>
        <v>胡泽宇</v>
      </c>
      <c r="K1655" s="107">
        <f>VLOOKUP(J1655,辅助信息!H:I,2,FALSE)</f>
        <v>18141337338</v>
      </c>
      <c r="L1655" s="109" t="str">
        <f>VLOOKUP(B1655,辅助信息!E:J,6,FALSE)</f>
        <v>送货单：送货单位：南充思临新材料科技有限公司,收货单位：五冶集团川北(南充)建设有限公司,项目名称：南充医学科学产业园,送货车型13米,装货前联系收货人核实到场规格</v>
      </c>
      <c r="M1655" s="79">
        <v>45804</v>
      </c>
      <c r="O1655" s="49">
        <f ca="1" t="shared" ref="O1655:O1664" si="89">IF(OR(M1655="",N1655&lt;&gt;""),"",MAX(M1655-TODAY(),0))</f>
        <v>0</v>
      </c>
      <c r="P1655" s="49">
        <f ca="1" t="shared" ref="P1655:P1664" si="90">IF(M1655="","",IF(N1655&lt;&gt;"",MAX(N1655-M1655,0),IF(TODAY()&gt;M1655,TODAY()-M1655,0)))</f>
        <v>146</v>
      </c>
      <c r="Q1655" s="50" t="str">
        <f>VLOOKUP(B1655,辅助信息!E:M,9,FALSE)</f>
        <v>ZTWM-CDGS-XS-2024-0248-五冶钢构-南充市医学院项目</v>
      </c>
      <c r="R1655" s="50" t="str">
        <f>_xlfn._xlws.FILTER(辅助信息!D:D,辅助信息!E:E=B1655)</f>
        <v>五冶钢构南充医学科学产业园建设项目</v>
      </c>
    </row>
    <row r="1656" hidden="1" spans="2:18">
      <c r="B1656" s="28" t="s">
        <v>151</v>
      </c>
      <c r="C1656" s="58">
        <v>45803</v>
      </c>
      <c r="D1656" s="107" t="str">
        <f>VLOOKUP(B1656,辅助信息!E:K,7,FALSE)</f>
        <v>JWDDCD2025051000019</v>
      </c>
      <c r="E1656" s="107" t="str">
        <f>VLOOKUP(F1656,辅助信息!A:B,2,FALSE)</f>
        <v>螺纹钢</v>
      </c>
      <c r="F1656" s="28" t="s">
        <v>19</v>
      </c>
      <c r="G1656" s="24">
        <v>30</v>
      </c>
      <c r="H1656" s="108">
        <f>_xlfn.XLOOKUP(C1656&amp;F1656&amp;I1656&amp;J1656,'[1]2025年已发货'!$F:$F&amp;'[1]2025年已发货'!$C:$C&amp;'[1]2025年已发货'!$G:$G&amp;'[1]2025年已发货'!$H:$H,'[1]2025年已发货'!$E:$E,"未发货")</f>
        <v>30</v>
      </c>
      <c r="I1656" s="107" t="str">
        <f>VLOOKUP(B1656,辅助信息!E:I,3,FALSE)</f>
        <v>(五冶钢构医学科学产业园建设项目房建一部-四标（3-7）)四川省南充市顺庆区搬罾街道学府大道二段</v>
      </c>
      <c r="J1656" s="107" t="str">
        <f>VLOOKUP(B1656,辅助信息!E:I,4,FALSE)</f>
        <v>胡泽宇</v>
      </c>
      <c r="K1656" s="107">
        <f>VLOOKUP(J1656,辅助信息!H:I,2,FALSE)</f>
        <v>18141337338</v>
      </c>
      <c r="L1656" s="109" t="str">
        <f>VLOOKUP(B1656,辅助信息!E:J,6,FALSE)</f>
        <v>送货单：送货单位：南充思临新材料科技有限公司,收货单位：五冶集团川北(南充)建设有限公司,项目名称：南充医学科学产业园,送货车型13米,装货前联系收货人核实到场规格</v>
      </c>
      <c r="M1656" s="79">
        <v>45804</v>
      </c>
      <c r="O1656" s="49">
        <f ca="1" t="shared" si="89"/>
        <v>0</v>
      </c>
      <c r="P1656" s="49">
        <f ca="1" t="shared" si="90"/>
        <v>146</v>
      </c>
      <c r="Q1656" s="50" t="str">
        <f>VLOOKUP(B1656,辅助信息!E:M,9,FALSE)</f>
        <v>ZTWM-CDGS-XS-2024-0248-五冶钢构-南充市医学院项目</v>
      </c>
      <c r="R1656" s="50" t="str">
        <f>_xlfn._xlws.FILTER(辅助信息!D:D,辅助信息!E:E=B1656)</f>
        <v>五冶钢构南充医学科学产业园建设项目</v>
      </c>
    </row>
    <row r="1657" hidden="1" spans="2:18">
      <c r="B1657" s="28" t="s">
        <v>151</v>
      </c>
      <c r="C1657" s="58">
        <v>45803</v>
      </c>
      <c r="D1657" s="107" t="str">
        <f>VLOOKUP(B1657,辅助信息!E:K,7,FALSE)</f>
        <v>JWDDCD2025051000019</v>
      </c>
      <c r="E1657" s="107" t="str">
        <f>VLOOKUP(F1657,辅助信息!A:B,2,FALSE)</f>
        <v>螺纹钢</v>
      </c>
      <c r="F1657" s="28" t="s">
        <v>32</v>
      </c>
      <c r="G1657" s="24">
        <v>3</v>
      </c>
      <c r="H1657" s="108">
        <f>_xlfn.XLOOKUP(C1657&amp;F1657&amp;I1657&amp;J1657,'[1]2025年已发货'!$F:$F&amp;'[1]2025年已发货'!$C:$C&amp;'[1]2025年已发货'!$G:$G&amp;'[1]2025年已发货'!$H:$H,'[1]2025年已发货'!$E:$E,"未发货")</f>
        <v>3</v>
      </c>
      <c r="I1657" s="107" t="str">
        <f>VLOOKUP(B1657,辅助信息!E:I,3,FALSE)</f>
        <v>(五冶钢构医学科学产业园建设项目房建一部-四标（3-7）)四川省南充市顺庆区搬罾街道学府大道二段</v>
      </c>
      <c r="J1657" s="107" t="str">
        <f>VLOOKUP(B1657,辅助信息!E:I,4,FALSE)</f>
        <v>胡泽宇</v>
      </c>
      <c r="K1657" s="107">
        <f>VLOOKUP(J1657,辅助信息!H:I,2,FALSE)</f>
        <v>18141337338</v>
      </c>
      <c r="L1657" s="109" t="str">
        <f>VLOOKUP(B1657,辅助信息!E:J,6,FALSE)</f>
        <v>送货单：送货单位：南充思临新材料科技有限公司,收货单位：五冶集团川北(南充)建设有限公司,项目名称：南充医学科学产业园,送货车型13米,装货前联系收货人核实到场规格</v>
      </c>
      <c r="M1657" s="79">
        <v>45804</v>
      </c>
      <c r="O1657" s="49">
        <f ca="1" t="shared" si="89"/>
        <v>0</v>
      </c>
      <c r="P1657" s="49">
        <f ca="1" t="shared" si="90"/>
        <v>146</v>
      </c>
      <c r="Q1657" s="50" t="str">
        <f>VLOOKUP(B1657,辅助信息!E:M,9,FALSE)</f>
        <v>ZTWM-CDGS-XS-2024-0248-五冶钢构-南充市医学院项目</v>
      </c>
      <c r="R1657" s="50" t="str">
        <f>_xlfn._xlws.FILTER(辅助信息!D:D,辅助信息!E:E=B1657)</f>
        <v>五冶钢构南充医学科学产业园建设项目</v>
      </c>
    </row>
    <row r="1658" hidden="1" spans="2:18">
      <c r="B1658" s="28" t="s">
        <v>159</v>
      </c>
      <c r="C1658" s="58">
        <v>45803</v>
      </c>
      <c r="D1658" s="107" t="str">
        <f>VLOOKUP(B1658,辅助信息!E:K,7,FALSE)</f>
        <v>JWDDCD2025052800131</v>
      </c>
      <c r="E1658" s="107" t="str">
        <f>VLOOKUP(F1658,辅助信息!A:B,2,FALSE)</f>
        <v>螺纹钢</v>
      </c>
      <c r="F1658" s="28" t="s">
        <v>66</v>
      </c>
      <c r="G1658" s="24">
        <v>9</v>
      </c>
      <c r="H1658" s="108" t="str">
        <f>_xlfn.XLOOKUP(C1658&amp;F1658&amp;I1658&amp;J1658,'[1]2025年已发货'!$F:$F&amp;'[1]2025年已发货'!$C:$C&amp;'[1]2025年已发货'!$G:$G&amp;'[1]2025年已发货'!$H:$H,'[1]2025年已发货'!$E:$E,"未发货")</f>
        <v>未发货</v>
      </c>
      <c r="I1658" s="107" t="str">
        <f>VLOOKUP(B1658,辅助信息!E:I,3,FALSE)</f>
        <v>（商投建工达州中医药科技园-3工区）达州市通川区达州中医药职业学院犀牛大道北段</v>
      </c>
      <c r="J1658" s="107" t="str">
        <f>VLOOKUP(B1658,辅助信息!E:I,4,FALSE)</f>
        <v>程黄刚</v>
      </c>
      <c r="K1658" s="107">
        <f>VLOOKUP(J1658,辅助信息!H:I,2,FALSE)</f>
        <v>15108211617</v>
      </c>
      <c r="L1658" s="109" t="str">
        <f>VLOOKUP(B1658,辅助信息!E:J,6,FALSE)</f>
        <v>控制炉批号！多了现场不收！,优先安排达钢,提前联系到场规格及数量</v>
      </c>
      <c r="M1658" s="79">
        <v>45806</v>
      </c>
      <c r="O1658" s="49">
        <f ca="1" t="shared" si="89"/>
        <v>0</v>
      </c>
      <c r="P1658" s="49">
        <f ca="1" t="shared" si="90"/>
        <v>144</v>
      </c>
      <c r="Q1658" s="50" t="str">
        <f>VLOOKUP(B1658,辅助信息!E:M,9,FALSE)</f>
        <v>ZTWM-CDGS-XS-2024-0134-商投建工达州中医药科技成果示范园项目</v>
      </c>
      <c r="R1658" s="50" t="str">
        <f>_xlfn._xlws.FILTER(辅助信息!D:D,辅助信息!E:E=B1658)</f>
        <v>商投建工达州中医药科技园</v>
      </c>
    </row>
    <row r="1659" hidden="1" spans="2:18">
      <c r="B1659" s="28" t="s">
        <v>159</v>
      </c>
      <c r="C1659" s="58">
        <v>45803</v>
      </c>
      <c r="D1659" s="107" t="str">
        <f>VLOOKUP(B1659,辅助信息!E:K,7,FALSE)</f>
        <v>JWDDCD2025052800131</v>
      </c>
      <c r="E1659" s="107" t="str">
        <f>VLOOKUP(F1659,辅助信息!A:B,2,FALSE)</f>
        <v>螺纹钢</v>
      </c>
      <c r="F1659" s="28" t="s">
        <v>82</v>
      </c>
      <c r="G1659" s="24">
        <v>6</v>
      </c>
      <c r="H1659" s="108" t="str">
        <f>_xlfn.XLOOKUP(C1659&amp;F1659&amp;I1659&amp;J1659,'[1]2025年已发货'!$F:$F&amp;'[1]2025年已发货'!$C:$C&amp;'[1]2025年已发货'!$G:$G&amp;'[1]2025年已发货'!$H:$H,'[1]2025年已发货'!$E:$E,"未发货")</f>
        <v>未发货</v>
      </c>
      <c r="I1659" s="107" t="str">
        <f>VLOOKUP(B1659,辅助信息!E:I,3,FALSE)</f>
        <v>（商投建工达州中医药科技园-3工区）达州市通川区达州中医药职业学院犀牛大道北段</v>
      </c>
      <c r="J1659" s="107" t="str">
        <f>VLOOKUP(B1659,辅助信息!E:I,4,FALSE)</f>
        <v>程黄刚</v>
      </c>
      <c r="K1659" s="107">
        <f>VLOOKUP(J1659,辅助信息!H:I,2,FALSE)</f>
        <v>15108211617</v>
      </c>
      <c r="L1659" s="109" t="str">
        <f>VLOOKUP(B1659,辅助信息!E:J,6,FALSE)</f>
        <v>控制炉批号！多了现场不收！,优先安排达钢,提前联系到场规格及数量</v>
      </c>
      <c r="M1659" s="79">
        <v>45806</v>
      </c>
      <c r="O1659" s="49">
        <f ca="1" t="shared" si="89"/>
        <v>0</v>
      </c>
      <c r="P1659" s="49">
        <f ca="1" t="shared" si="90"/>
        <v>144</v>
      </c>
      <c r="Q1659" s="50" t="str">
        <f>VLOOKUP(B1659,辅助信息!E:M,9,FALSE)</f>
        <v>ZTWM-CDGS-XS-2024-0134-商投建工达州中医药科技成果示范园项目</v>
      </c>
      <c r="R1659" s="50" t="str">
        <f>_xlfn._xlws.FILTER(辅助信息!D:D,辅助信息!E:E=B1659)</f>
        <v>商投建工达州中医药科技园</v>
      </c>
    </row>
    <row r="1660" hidden="1" spans="2:18">
      <c r="B1660" s="28" t="s">
        <v>159</v>
      </c>
      <c r="C1660" s="58">
        <v>45803</v>
      </c>
      <c r="D1660" s="107" t="str">
        <f>VLOOKUP(B1660,辅助信息!E:K,7,FALSE)</f>
        <v>JWDDCD2025052800131</v>
      </c>
      <c r="E1660" s="107" t="str">
        <f>VLOOKUP(F1660,辅助信息!A:B,2,FALSE)</f>
        <v>螺纹钢</v>
      </c>
      <c r="F1660" s="28" t="s">
        <v>45</v>
      </c>
      <c r="G1660" s="24">
        <v>6</v>
      </c>
      <c r="H1660" s="108" t="str">
        <f>_xlfn.XLOOKUP(C1660&amp;F1660&amp;I1660&amp;J1660,'[1]2025年已发货'!$F:$F&amp;'[1]2025年已发货'!$C:$C&amp;'[1]2025年已发货'!$G:$G&amp;'[1]2025年已发货'!$H:$H,'[1]2025年已发货'!$E:$E,"未发货")</f>
        <v>未发货</v>
      </c>
      <c r="I1660" s="107" t="str">
        <f>VLOOKUP(B1660,辅助信息!E:I,3,FALSE)</f>
        <v>（商投建工达州中医药科技园-3工区）达州市通川区达州中医药职业学院犀牛大道北段</v>
      </c>
      <c r="J1660" s="107" t="str">
        <f>VLOOKUP(B1660,辅助信息!E:I,4,FALSE)</f>
        <v>程黄刚</v>
      </c>
      <c r="K1660" s="107">
        <f>VLOOKUP(J1660,辅助信息!H:I,2,FALSE)</f>
        <v>15108211617</v>
      </c>
      <c r="L1660" s="109" t="str">
        <f>VLOOKUP(B1660,辅助信息!E:J,6,FALSE)</f>
        <v>控制炉批号！多了现场不收！,优先安排达钢,提前联系到场规格及数量</v>
      </c>
      <c r="M1660" s="79">
        <v>45806</v>
      </c>
      <c r="O1660" s="49">
        <f ca="1" t="shared" si="89"/>
        <v>0</v>
      </c>
      <c r="P1660" s="49">
        <f ca="1" t="shared" si="90"/>
        <v>144</v>
      </c>
      <c r="Q1660" s="50" t="str">
        <f>VLOOKUP(B1660,辅助信息!E:M,9,FALSE)</f>
        <v>ZTWM-CDGS-XS-2024-0134-商投建工达州中医药科技成果示范园项目</v>
      </c>
      <c r="R1660" s="50" t="str">
        <f>_xlfn._xlws.FILTER(辅助信息!D:D,辅助信息!E:E=B1660)</f>
        <v>商投建工达州中医药科技园</v>
      </c>
    </row>
    <row r="1661" hidden="1" spans="2:18">
      <c r="B1661" s="28" t="s">
        <v>159</v>
      </c>
      <c r="C1661" s="58">
        <v>45803</v>
      </c>
      <c r="D1661" s="107" t="str">
        <f>VLOOKUP(B1661,辅助信息!E:K,7,FALSE)</f>
        <v>JWDDCD2025052800131</v>
      </c>
      <c r="E1661" s="107" t="str">
        <f>VLOOKUP(F1661,辅助信息!A:B,2,FALSE)</f>
        <v>螺纹钢</v>
      </c>
      <c r="F1661" s="28" t="s">
        <v>21</v>
      </c>
      <c r="G1661" s="24">
        <v>6</v>
      </c>
      <c r="H1661" s="108" t="str">
        <f>_xlfn.XLOOKUP(C1661&amp;F1661&amp;I1661&amp;J1661,'[1]2025年已发货'!$F:$F&amp;'[1]2025年已发货'!$C:$C&amp;'[1]2025年已发货'!$G:$G&amp;'[1]2025年已发货'!$H:$H,'[1]2025年已发货'!$E:$E,"未发货")</f>
        <v>未发货</v>
      </c>
      <c r="I1661" s="107" t="str">
        <f>VLOOKUP(B1661,辅助信息!E:I,3,FALSE)</f>
        <v>（商投建工达州中医药科技园-3工区）达州市通川区达州中医药职业学院犀牛大道北段</v>
      </c>
      <c r="J1661" s="107" t="str">
        <f>VLOOKUP(B1661,辅助信息!E:I,4,FALSE)</f>
        <v>程黄刚</v>
      </c>
      <c r="K1661" s="107">
        <f>VLOOKUP(J1661,辅助信息!H:I,2,FALSE)</f>
        <v>15108211617</v>
      </c>
      <c r="L1661" s="109" t="str">
        <f>VLOOKUP(B1661,辅助信息!E:J,6,FALSE)</f>
        <v>控制炉批号！多了现场不收！,优先安排达钢,提前联系到场规格及数量</v>
      </c>
      <c r="M1661" s="79">
        <v>45806</v>
      </c>
      <c r="O1661" s="49">
        <f ca="1" t="shared" si="89"/>
        <v>0</v>
      </c>
      <c r="P1661" s="49">
        <f ca="1" t="shared" si="90"/>
        <v>144</v>
      </c>
      <c r="Q1661" s="50" t="str">
        <f>VLOOKUP(B1661,辅助信息!E:M,9,FALSE)</f>
        <v>ZTWM-CDGS-XS-2024-0134-商投建工达州中医药科技成果示范园项目</v>
      </c>
      <c r="R1661" s="50" t="str">
        <f>_xlfn._xlws.FILTER(辅助信息!D:D,辅助信息!E:E=B1661)</f>
        <v>商投建工达州中医药科技园</v>
      </c>
    </row>
    <row r="1662" hidden="1" spans="2:18">
      <c r="B1662" s="28" t="s">
        <v>159</v>
      </c>
      <c r="C1662" s="58">
        <v>45803</v>
      </c>
      <c r="D1662" s="107" t="str">
        <f>VLOOKUP(B1662,辅助信息!E:K,7,FALSE)</f>
        <v>JWDDCD2025052800131</v>
      </c>
      <c r="E1662" s="107" t="str">
        <f>VLOOKUP(F1662,辅助信息!A:B,2,FALSE)</f>
        <v>螺纹钢</v>
      </c>
      <c r="F1662" s="28" t="s">
        <v>58</v>
      </c>
      <c r="G1662" s="24">
        <v>9</v>
      </c>
      <c r="H1662" s="108" t="str">
        <f>_xlfn.XLOOKUP(C1662&amp;F1662&amp;I1662&amp;J1662,'[1]2025年已发货'!$F:$F&amp;'[1]2025年已发货'!$C:$C&amp;'[1]2025年已发货'!$G:$G&amp;'[1]2025年已发货'!$H:$H,'[1]2025年已发货'!$E:$E,"未发货")</f>
        <v>未发货</v>
      </c>
      <c r="I1662" s="107" t="str">
        <f>VLOOKUP(B1662,辅助信息!E:I,3,FALSE)</f>
        <v>（商投建工达州中医药科技园-3工区）达州市通川区达州中医药职业学院犀牛大道北段</v>
      </c>
      <c r="J1662" s="107" t="str">
        <f>VLOOKUP(B1662,辅助信息!E:I,4,FALSE)</f>
        <v>程黄刚</v>
      </c>
      <c r="K1662" s="107">
        <f>VLOOKUP(J1662,辅助信息!H:I,2,FALSE)</f>
        <v>15108211617</v>
      </c>
      <c r="L1662" s="109" t="str">
        <f>VLOOKUP(B1662,辅助信息!E:J,6,FALSE)</f>
        <v>控制炉批号！多了现场不收！,优先安排达钢,提前联系到场规格及数量</v>
      </c>
      <c r="M1662" s="79">
        <v>45806</v>
      </c>
      <c r="O1662" s="49">
        <f ca="1" t="shared" si="89"/>
        <v>0</v>
      </c>
      <c r="P1662" s="49">
        <f ca="1" t="shared" si="90"/>
        <v>144</v>
      </c>
      <c r="Q1662" s="50" t="str">
        <f>VLOOKUP(B1662,辅助信息!E:M,9,FALSE)</f>
        <v>ZTWM-CDGS-XS-2024-0134-商投建工达州中医药科技成果示范园项目</v>
      </c>
      <c r="R1662" s="50" t="str">
        <f>_xlfn._xlws.FILTER(辅助信息!D:D,辅助信息!E:E=B1662)</f>
        <v>商投建工达州中医药科技园</v>
      </c>
    </row>
    <row r="1663" hidden="1" spans="2:18">
      <c r="B1663" s="28" t="s">
        <v>159</v>
      </c>
      <c r="C1663" s="58">
        <v>45803</v>
      </c>
      <c r="D1663" s="107" t="str">
        <f>VLOOKUP(B1663,辅助信息!E:K,7,FALSE)</f>
        <v>JWDDCD2025052800131</v>
      </c>
      <c r="E1663" s="107" t="str">
        <f>VLOOKUP(F1663,辅助信息!A:B,2,FALSE)</f>
        <v>螺纹钢</v>
      </c>
      <c r="F1663" s="28" t="s">
        <v>46</v>
      </c>
      <c r="G1663" s="24">
        <v>9</v>
      </c>
      <c r="H1663" s="108" t="str">
        <f>_xlfn.XLOOKUP(C1663&amp;F1663&amp;I1663&amp;J1663,'[1]2025年已发货'!$F:$F&amp;'[1]2025年已发货'!$C:$C&amp;'[1]2025年已发货'!$G:$G&amp;'[1]2025年已发货'!$H:$H,'[1]2025年已发货'!$E:$E,"未发货")</f>
        <v>未发货</v>
      </c>
      <c r="I1663" s="107" t="str">
        <f>VLOOKUP(B1663,辅助信息!E:I,3,FALSE)</f>
        <v>（商投建工达州中医药科技园-3工区）达州市通川区达州中医药职业学院犀牛大道北段</v>
      </c>
      <c r="J1663" s="107" t="str">
        <f>VLOOKUP(B1663,辅助信息!E:I,4,FALSE)</f>
        <v>程黄刚</v>
      </c>
      <c r="K1663" s="107">
        <f>VLOOKUP(J1663,辅助信息!H:I,2,FALSE)</f>
        <v>15108211617</v>
      </c>
      <c r="L1663" s="109" t="str">
        <f>VLOOKUP(B1663,辅助信息!E:J,6,FALSE)</f>
        <v>控制炉批号！多了现场不收！,优先安排达钢,提前联系到场规格及数量</v>
      </c>
      <c r="M1663" s="79">
        <v>45806</v>
      </c>
      <c r="O1663" s="49">
        <f ca="1" t="shared" si="89"/>
        <v>0</v>
      </c>
      <c r="P1663" s="49">
        <f ca="1" t="shared" si="90"/>
        <v>144</v>
      </c>
      <c r="Q1663" s="50" t="str">
        <f>VLOOKUP(B1663,辅助信息!E:M,9,FALSE)</f>
        <v>ZTWM-CDGS-XS-2024-0134-商投建工达州中医药科技成果示范园项目</v>
      </c>
      <c r="R1663" s="50" t="str">
        <f>_xlfn._xlws.FILTER(辅助信息!D:D,辅助信息!E:E=B1663)</f>
        <v>商投建工达州中医药科技园</v>
      </c>
    </row>
    <row r="1664" hidden="1" spans="2:18">
      <c r="B1664" s="28" t="s">
        <v>159</v>
      </c>
      <c r="C1664" s="58">
        <v>45803</v>
      </c>
      <c r="D1664" s="107" t="str">
        <f>VLOOKUP(B1664,辅助信息!E:K,7,FALSE)</f>
        <v>JWDDCD2025052800131</v>
      </c>
      <c r="E1664" s="107" t="str">
        <f>VLOOKUP(F1664,辅助信息!A:B,2,FALSE)</f>
        <v>螺纹钢</v>
      </c>
      <c r="F1664" s="28" t="s">
        <v>22</v>
      </c>
      <c r="G1664" s="24">
        <v>27</v>
      </c>
      <c r="H1664" s="108" t="str">
        <f>_xlfn.XLOOKUP(C1664&amp;F1664&amp;I1664&amp;J1664,'[1]2025年已发货'!$F:$F&amp;'[1]2025年已发货'!$C:$C&amp;'[1]2025年已发货'!$G:$G&amp;'[1]2025年已发货'!$H:$H,'[1]2025年已发货'!$E:$E,"未发货")</f>
        <v>未发货</v>
      </c>
      <c r="I1664" s="107" t="str">
        <f>VLOOKUP(B1664,辅助信息!E:I,3,FALSE)</f>
        <v>（商投建工达州中医药科技园-3工区）达州市通川区达州中医药职业学院犀牛大道北段</v>
      </c>
      <c r="J1664" s="107" t="str">
        <f>VLOOKUP(B1664,辅助信息!E:I,4,FALSE)</f>
        <v>程黄刚</v>
      </c>
      <c r="K1664" s="107">
        <f>VLOOKUP(J1664,辅助信息!H:I,2,FALSE)</f>
        <v>15108211617</v>
      </c>
      <c r="L1664" s="109" t="str">
        <f>VLOOKUP(B1664,辅助信息!E:J,6,FALSE)</f>
        <v>控制炉批号！多了现场不收！,优先安排达钢,提前联系到场规格及数量</v>
      </c>
      <c r="M1664" s="79">
        <v>45806</v>
      </c>
      <c r="O1664" s="49">
        <f ca="1" t="shared" si="89"/>
        <v>0</v>
      </c>
      <c r="P1664" s="49">
        <f ca="1" t="shared" si="90"/>
        <v>144</v>
      </c>
      <c r="Q1664" s="50" t="str">
        <f>VLOOKUP(B1664,辅助信息!E:M,9,FALSE)</f>
        <v>ZTWM-CDGS-XS-2024-0134-商投建工达州中医药科技成果示范园项目</v>
      </c>
      <c r="R1664" s="50" t="str">
        <f>_xlfn._xlws.FILTER(辅助信息!D:D,辅助信息!E:E=B1664)</f>
        <v>商投建工达州中医药科技园</v>
      </c>
    </row>
    <row r="1665" hidden="1" spans="2:18">
      <c r="B1665" s="28" t="s">
        <v>92</v>
      </c>
      <c r="C1665" s="58">
        <v>45806</v>
      </c>
      <c r="D1665" s="107" t="str">
        <f>VLOOKUP(B1665,辅助信息!E:K,7,FALSE)</f>
        <v>JWDDCD2025051800046</v>
      </c>
      <c r="E1665" s="107" t="str">
        <f>VLOOKUP(F1665,辅助信息!A:B,2,FALSE)</f>
        <v>盘螺</v>
      </c>
      <c r="F1665" s="28" t="s">
        <v>40</v>
      </c>
      <c r="G1665" s="24">
        <v>12</v>
      </c>
      <c r="H1665" s="108">
        <f>_xlfn.XLOOKUP(C1665&amp;F1665&amp;I1665&amp;J1665,'[1]2025年已发货'!$F:$F&amp;'[1]2025年已发货'!$C:$C&amp;'[1]2025年已发货'!$G:$G&amp;'[1]2025年已发货'!$H:$H,'[1]2025年已发货'!$E:$E,"未发货")</f>
        <v>12</v>
      </c>
      <c r="I1665" s="107" t="str">
        <f>VLOOKUP(B1665,辅助信息!E:I,3,FALSE)</f>
        <v>（华西萌海科创农业生态谷）成都市简阳市白金山水库</v>
      </c>
      <c r="J1665" s="107" t="str">
        <f>VLOOKUP(B1665,辅助信息!E:I,4,FALSE)</f>
        <v>石清国</v>
      </c>
      <c r="K1665" s="107">
        <f>VLOOKUP(J1665,辅助信息!H:I,2,FALSE)</f>
        <v>13458642015</v>
      </c>
      <c r="L1665" s="109" t="str">
        <f>VLOOKUP(B1665,辅助信息!E:J,6,FALSE)</f>
        <v>优先威钢,我方卸车,新老国标钢厂不加价可直发</v>
      </c>
      <c r="M1665" s="79">
        <v>45807</v>
      </c>
      <c r="O1665" s="49">
        <f ca="1" t="shared" ref="O1665:O1685" si="91">IF(OR(M1665="",N1665&lt;&gt;""),"",MAX(M1665-TODAY(),0))</f>
        <v>0</v>
      </c>
      <c r="P1665" s="49">
        <f ca="1" t="shared" ref="P1665:P1685" si="92">IF(M1665="","",IF(N1665&lt;&gt;"",MAX(N1665-M1665,0),IF(TODAY()&gt;M1665,TODAY()-M1665,0)))</f>
        <v>143</v>
      </c>
      <c r="Q1665" s="50" t="str">
        <f>VLOOKUP(B1665,辅助信息!E:M,9,FALSE)</f>
        <v>ZTWM-CDGS-XS-2024-0092-华西-萌海科创农业生态谷</v>
      </c>
      <c r="R1665" s="50" t="str">
        <f>_xlfn._xlws.FILTER(辅助信息!D:D,辅助信息!E:E=B1665)</f>
        <v>华西萌海-科创农业生态谷</v>
      </c>
    </row>
    <row r="1666" hidden="1" spans="2:18">
      <c r="B1666" s="28" t="s">
        <v>92</v>
      </c>
      <c r="C1666" s="58">
        <v>45806</v>
      </c>
      <c r="D1666" s="107" t="str">
        <f>VLOOKUP(B1666,辅助信息!E:K,7,FALSE)</f>
        <v>JWDDCD2025051800046</v>
      </c>
      <c r="E1666" s="107" t="str">
        <f>VLOOKUP(F1666,辅助信息!A:B,2,FALSE)</f>
        <v>盘螺</v>
      </c>
      <c r="F1666" s="28" t="s">
        <v>41</v>
      </c>
      <c r="G1666" s="24">
        <v>15</v>
      </c>
      <c r="H1666" s="108">
        <f>_xlfn.XLOOKUP(C1666&amp;F1666&amp;I1666&amp;J1666,'[1]2025年已发货'!$F:$F&amp;'[1]2025年已发货'!$C:$C&amp;'[1]2025年已发货'!$G:$G&amp;'[1]2025年已发货'!$H:$H,'[1]2025年已发货'!$E:$E,"未发货")</f>
        <v>15</v>
      </c>
      <c r="I1666" s="107" t="str">
        <f>VLOOKUP(B1666,辅助信息!E:I,3,FALSE)</f>
        <v>（华西萌海科创农业生态谷）成都市简阳市白金山水库</v>
      </c>
      <c r="J1666" s="107" t="str">
        <f>VLOOKUP(B1666,辅助信息!E:I,4,FALSE)</f>
        <v>石清国</v>
      </c>
      <c r="K1666" s="107">
        <f>VLOOKUP(J1666,辅助信息!H:I,2,FALSE)</f>
        <v>13458642015</v>
      </c>
      <c r="L1666" s="109" t="str">
        <f>VLOOKUP(B1666,辅助信息!E:J,6,FALSE)</f>
        <v>优先威钢,我方卸车,新老国标钢厂不加价可直发</v>
      </c>
      <c r="M1666" s="79">
        <v>45807</v>
      </c>
      <c r="O1666" s="49">
        <f ca="1" t="shared" si="91"/>
        <v>0</v>
      </c>
      <c r="P1666" s="49">
        <f ca="1" t="shared" si="92"/>
        <v>143</v>
      </c>
      <c r="Q1666" s="50" t="str">
        <f>VLOOKUP(B1666,辅助信息!E:M,9,FALSE)</f>
        <v>ZTWM-CDGS-XS-2024-0092-华西-萌海科创农业生态谷</v>
      </c>
      <c r="R1666" s="50" t="str">
        <f>_xlfn._xlws.FILTER(辅助信息!D:D,辅助信息!E:E=B1666)</f>
        <v>华西萌海-科创农业生态谷</v>
      </c>
    </row>
    <row r="1667" hidden="1" spans="2:18">
      <c r="B1667" s="28" t="s">
        <v>92</v>
      </c>
      <c r="C1667" s="58">
        <v>45806</v>
      </c>
      <c r="D1667" s="107" t="str">
        <f>VLOOKUP(B1667,辅助信息!E:K,7,FALSE)</f>
        <v>JWDDCD2025051800046</v>
      </c>
      <c r="E1667" s="107" t="str">
        <f>VLOOKUP(F1667,辅助信息!A:B,2,FALSE)</f>
        <v>螺纹钢</v>
      </c>
      <c r="F1667" s="28" t="s">
        <v>27</v>
      </c>
      <c r="G1667" s="24">
        <v>5</v>
      </c>
      <c r="H1667" s="108">
        <f>_xlfn.XLOOKUP(C1667&amp;F1667&amp;I1667&amp;J1667,'[1]2025年已发货'!$F:$F&amp;'[1]2025年已发货'!$C:$C&amp;'[1]2025年已发货'!$G:$G&amp;'[1]2025年已发货'!$H:$H,'[1]2025年已发货'!$E:$E,"未发货")</f>
        <v>5</v>
      </c>
      <c r="I1667" s="107" t="str">
        <f>VLOOKUP(B1667,辅助信息!E:I,3,FALSE)</f>
        <v>（华西萌海科创农业生态谷）成都市简阳市白金山水库</v>
      </c>
      <c r="J1667" s="107" t="str">
        <f>VLOOKUP(B1667,辅助信息!E:I,4,FALSE)</f>
        <v>石清国</v>
      </c>
      <c r="K1667" s="107">
        <f>VLOOKUP(J1667,辅助信息!H:I,2,FALSE)</f>
        <v>13458642015</v>
      </c>
      <c r="L1667" s="109" t="str">
        <f>VLOOKUP(B1667,辅助信息!E:J,6,FALSE)</f>
        <v>优先威钢,我方卸车,新老国标钢厂不加价可直发</v>
      </c>
      <c r="M1667" s="79">
        <v>45807</v>
      </c>
      <c r="O1667" s="49">
        <f ca="1" t="shared" si="91"/>
        <v>0</v>
      </c>
      <c r="P1667" s="49">
        <f ca="1" t="shared" si="92"/>
        <v>143</v>
      </c>
      <c r="Q1667" s="50" t="str">
        <f>VLOOKUP(B1667,辅助信息!E:M,9,FALSE)</f>
        <v>ZTWM-CDGS-XS-2024-0092-华西-萌海科创农业生态谷</v>
      </c>
      <c r="R1667" s="50" t="str">
        <f>_xlfn._xlws.FILTER(辅助信息!D:D,辅助信息!E:E=B1667)</f>
        <v>华西萌海-科创农业生态谷</v>
      </c>
    </row>
    <row r="1668" hidden="1" spans="2:18">
      <c r="B1668" s="28" t="s">
        <v>92</v>
      </c>
      <c r="C1668" s="58">
        <v>45806</v>
      </c>
      <c r="D1668" s="107" t="str">
        <f>VLOOKUP(B1668,辅助信息!E:K,7,FALSE)</f>
        <v>JWDDCD2025051800046</v>
      </c>
      <c r="E1668" s="107" t="str">
        <f>VLOOKUP(F1668,辅助信息!A:B,2,FALSE)</f>
        <v>螺纹钢</v>
      </c>
      <c r="F1668" s="28" t="s">
        <v>19</v>
      </c>
      <c r="G1668" s="24">
        <v>3</v>
      </c>
      <c r="H1668" s="108">
        <f>_xlfn.XLOOKUP(C1668&amp;F1668&amp;I1668&amp;J1668,'[1]2025年已发货'!$F:$F&amp;'[1]2025年已发货'!$C:$C&amp;'[1]2025年已发货'!$G:$G&amp;'[1]2025年已发货'!$H:$H,'[1]2025年已发货'!$E:$E,"未发货")</f>
        <v>3</v>
      </c>
      <c r="I1668" s="107" t="str">
        <f>VLOOKUP(B1668,辅助信息!E:I,3,FALSE)</f>
        <v>（华西萌海科创农业生态谷）成都市简阳市白金山水库</v>
      </c>
      <c r="J1668" s="107" t="str">
        <f>VLOOKUP(B1668,辅助信息!E:I,4,FALSE)</f>
        <v>石清国</v>
      </c>
      <c r="K1668" s="107">
        <f>VLOOKUP(J1668,辅助信息!H:I,2,FALSE)</f>
        <v>13458642015</v>
      </c>
      <c r="L1668" s="109" t="str">
        <f>VLOOKUP(B1668,辅助信息!E:J,6,FALSE)</f>
        <v>优先威钢,我方卸车,新老国标钢厂不加价可直发</v>
      </c>
      <c r="M1668" s="79">
        <v>45807</v>
      </c>
      <c r="O1668" s="49">
        <f ca="1" t="shared" si="91"/>
        <v>0</v>
      </c>
      <c r="P1668" s="49">
        <f ca="1" t="shared" si="92"/>
        <v>143</v>
      </c>
      <c r="Q1668" s="50" t="str">
        <f>VLOOKUP(B1668,辅助信息!E:M,9,FALSE)</f>
        <v>ZTWM-CDGS-XS-2024-0092-华西-萌海科创农业生态谷</v>
      </c>
      <c r="R1668" s="50" t="str">
        <f>_xlfn._xlws.FILTER(辅助信息!D:D,辅助信息!E:E=B1668)</f>
        <v>华西萌海-科创农业生态谷</v>
      </c>
    </row>
    <row r="1669" hidden="1" spans="2:18">
      <c r="B1669" s="28" t="s">
        <v>92</v>
      </c>
      <c r="C1669" s="58">
        <v>45806</v>
      </c>
      <c r="D1669" s="107" t="str">
        <f>VLOOKUP(B1669,辅助信息!E:K,7,FALSE)</f>
        <v>JWDDCD2025051800046</v>
      </c>
      <c r="E1669" s="107" t="str">
        <f>VLOOKUP(F1669,辅助信息!A:B,2,FALSE)</f>
        <v>螺纹钢</v>
      </c>
      <c r="F1669" s="28" t="s">
        <v>82</v>
      </c>
      <c r="G1669" s="24">
        <v>3</v>
      </c>
      <c r="H1669" s="108">
        <f>_xlfn.XLOOKUP(C1669&amp;F1669&amp;I1669&amp;J1669,'[1]2025年已发货'!$F:$F&amp;'[1]2025年已发货'!$C:$C&amp;'[1]2025年已发货'!$G:$G&amp;'[1]2025年已发货'!$H:$H,'[1]2025年已发货'!$E:$E,"未发货")</f>
        <v>3</v>
      </c>
      <c r="I1669" s="107" t="str">
        <f>VLOOKUP(B1669,辅助信息!E:I,3,FALSE)</f>
        <v>（华西萌海科创农业生态谷）成都市简阳市白金山水库</v>
      </c>
      <c r="J1669" s="107" t="str">
        <f>VLOOKUP(B1669,辅助信息!E:I,4,FALSE)</f>
        <v>石清国</v>
      </c>
      <c r="K1669" s="107">
        <f>VLOOKUP(J1669,辅助信息!H:I,2,FALSE)</f>
        <v>13458642015</v>
      </c>
      <c r="L1669" s="109" t="str">
        <f>VLOOKUP(B1669,辅助信息!E:J,6,FALSE)</f>
        <v>优先威钢,我方卸车,新老国标钢厂不加价可直发</v>
      </c>
      <c r="M1669" s="79">
        <v>45807</v>
      </c>
      <c r="O1669" s="49">
        <f ca="1" t="shared" si="91"/>
        <v>0</v>
      </c>
      <c r="P1669" s="49">
        <f ca="1" t="shared" si="92"/>
        <v>143</v>
      </c>
      <c r="Q1669" s="50" t="str">
        <f>VLOOKUP(B1669,辅助信息!E:M,9,FALSE)</f>
        <v>ZTWM-CDGS-XS-2024-0092-华西-萌海科创农业生态谷</v>
      </c>
      <c r="R1669" s="50" t="str">
        <f>_xlfn._xlws.FILTER(辅助信息!D:D,辅助信息!E:E=B1669)</f>
        <v>华西萌海-科创农业生态谷</v>
      </c>
    </row>
    <row r="1670" hidden="1" spans="2:18">
      <c r="B1670" s="28" t="s">
        <v>92</v>
      </c>
      <c r="C1670" s="58">
        <v>45806</v>
      </c>
      <c r="D1670" s="107" t="str">
        <f>VLOOKUP(B1670,辅助信息!E:K,7,FALSE)</f>
        <v>JWDDCD2025051800046</v>
      </c>
      <c r="E1670" s="107" t="str">
        <f>VLOOKUP(F1670,辅助信息!A:B,2,FALSE)</f>
        <v>螺纹钢</v>
      </c>
      <c r="F1670" s="28" t="s">
        <v>45</v>
      </c>
      <c r="G1670" s="24">
        <v>3</v>
      </c>
      <c r="H1670" s="108">
        <f>_xlfn.XLOOKUP(C1670&amp;F1670&amp;I1670&amp;J1670,'[1]2025年已发货'!$F:$F&amp;'[1]2025年已发货'!$C:$C&amp;'[1]2025年已发货'!$G:$G&amp;'[1]2025年已发货'!$H:$H,'[1]2025年已发货'!$E:$E,"未发货")</f>
        <v>3</v>
      </c>
      <c r="I1670" s="107" t="str">
        <f>VLOOKUP(B1670,辅助信息!E:I,3,FALSE)</f>
        <v>（华西萌海科创农业生态谷）成都市简阳市白金山水库</v>
      </c>
      <c r="J1670" s="107" t="str">
        <f>VLOOKUP(B1670,辅助信息!E:I,4,FALSE)</f>
        <v>石清国</v>
      </c>
      <c r="K1670" s="107">
        <f>VLOOKUP(J1670,辅助信息!H:I,2,FALSE)</f>
        <v>13458642015</v>
      </c>
      <c r="L1670" s="109" t="str">
        <f>VLOOKUP(B1670,辅助信息!E:J,6,FALSE)</f>
        <v>优先威钢,我方卸车,新老国标钢厂不加价可直发</v>
      </c>
      <c r="M1670" s="79">
        <v>45807</v>
      </c>
      <c r="O1670" s="49">
        <f ca="1" t="shared" si="91"/>
        <v>0</v>
      </c>
      <c r="P1670" s="49">
        <f ca="1" t="shared" si="92"/>
        <v>143</v>
      </c>
      <c r="Q1670" s="50" t="str">
        <f>VLOOKUP(B1670,辅助信息!E:M,9,FALSE)</f>
        <v>ZTWM-CDGS-XS-2024-0092-华西-萌海科创农业生态谷</v>
      </c>
      <c r="R1670" s="50" t="str">
        <f>_xlfn._xlws.FILTER(辅助信息!D:D,辅助信息!E:E=B1670)</f>
        <v>华西萌海-科创农业生态谷</v>
      </c>
    </row>
    <row r="1671" hidden="1" spans="2:18">
      <c r="B1671" s="28" t="s">
        <v>92</v>
      </c>
      <c r="C1671" s="58">
        <v>45806</v>
      </c>
      <c r="D1671" s="107" t="str">
        <f>VLOOKUP(B1671,辅助信息!E:K,7,FALSE)</f>
        <v>JWDDCD2025051800046</v>
      </c>
      <c r="E1671" s="107" t="str">
        <f>VLOOKUP(F1671,辅助信息!A:B,2,FALSE)</f>
        <v>螺纹钢</v>
      </c>
      <c r="F1671" s="28" t="s">
        <v>58</v>
      </c>
      <c r="G1671" s="24">
        <v>3</v>
      </c>
      <c r="H1671" s="108">
        <f>_xlfn.XLOOKUP(C1671&amp;F1671&amp;I1671&amp;J1671,'[1]2025年已发货'!$F:$F&amp;'[1]2025年已发货'!$C:$C&amp;'[1]2025年已发货'!$G:$G&amp;'[1]2025年已发货'!$H:$H,'[1]2025年已发货'!$E:$E,"未发货")</f>
        <v>3</v>
      </c>
      <c r="I1671" s="107" t="str">
        <f>VLOOKUP(B1671,辅助信息!E:I,3,FALSE)</f>
        <v>（华西萌海科创农业生态谷）成都市简阳市白金山水库</v>
      </c>
      <c r="J1671" s="107" t="str">
        <f>VLOOKUP(B1671,辅助信息!E:I,4,FALSE)</f>
        <v>石清国</v>
      </c>
      <c r="K1671" s="107">
        <f>VLOOKUP(J1671,辅助信息!H:I,2,FALSE)</f>
        <v>13458642015</v>
      </c>
      <c r="L1671" s="109" t="str">
        <f>VLOOKUP(B1671,辅助信息!E:J,6,FALSE)</f>
        <v>优先威钢,我方卸车,新老国标钢厂不加价可直发</v>
      </c>
      <c r="M1671" s="79">
        <v>45807</v>
      </c>
      <c r="O1671" s="49">
        <f ca="1" t="shared" si="91"/>
        <v>0</v>
      </c>
      <c r="P1671" s="49">
        <f ca="1" t="shared" si="92"/>
        <v>143</v>
      </c>
      <c r="Q1671" s="50" t="str">
        <f>VLOOKUP(B1671,辅助信息!E:M,9,FALSE)</f>
        <v>ZTWM-CDGS-XS-2024-0092-华西-萌海科创农业生态谷</v>
      </c>
      <c r="R1671" s="50" t="str">
        <f>_xlfn._xlws.FILTER(辅助信息!D:D,辅助信息!E:E=B1671)</f>
        <v>华西萌海-科创农业生态谷</v>
      </c>
    </row>
    <row r="1672" hidden="1" spans="2:18">
      <c r="B1672" s="28" t="s">
        <v>92</v>
      </c>
      <c r="C1672" s="58">
        <v>45806</v>
      </c>
      <c r="D1672" s="107" t="str">
        <f>VLOOKUP(B1672,辅助信息!E:K,7,FALSE)</f>
        <v>JWDDCD2025051800046</v>
      </c>
      <c r="E1672" s="107" t="str">
        <f>VLOOKUP(F1672,辅助信息!A:B,2,FALSE)</f>
        <v>螺纹钢</v>
      </c>
      <c r="F1672" s="28" t="s">
        <v>22</v>
      </c>
      <c r="G1672" s="24">
        <v>26</v>
      </c>
      <c r="H1672" s="108">
        <f>_xlfn.XLOOKUP(C1672&amp;F1672&amp;I1672&amp;J1672,'[1]2025年已发货'!$F:$F&amp;'[1]2025年已发货'!$C:$C&amp;'[1]2025年已发货'!$G:$G&amp;'[1]2025年已发货'!$H:$H,'[1]2025年已发货'!$E:$E,"未发货")</f>
        <v>26</v>
      </c>
      <c r="I1672" s="107" t="str">
        <f>VLOOKUP(B1672,辅助信息!E:I,3,FALSE)</f>
        <v>（华西萌海科创农业生态谷）成都市简阳市白金山水库</v>
      </c>
      <c r="J1672" s="107" t="str">
        <f>VLOOKUP(B1672,辅助信息!E:I,4,FALSE)</f>
        <v>石清国</v>
      </c>
      <c r="K1672" s="107">
        <f>VLOOKUP(J1672,辅助信息!H:I,2,FALSE)</f>
        <v>13458642015</v>
      </c>
      <c r="L1672" s="109" t="str">
        <f>VLOOKUP(B1672,辅助信息!E:J,6,FALSE)</f>
        <v>优先威钢,我方卸车,新老国标钢厂不加价可直发</v>
      </c>
      <c r="M1672" s="79">
        <v>45807</v>
      </c>
      <c r="O1672" s="49">
        <f ca="1" t="shared" si="91"/>
        <v>0</v>
      </c>
      <c r="P1672" s="49">
        <f ca="1" t="shared" si="92"/>
        <v>143</v>
      </c>
      <c r="Q1672" s="50" t="str">
        <f>VLOOKUP(B1672,辅助信息!E:M,9,FALSE)</f>
        <v>ZTWM-CDGS-XS-2024-0092-华西-萌海科创农业生态谷</v>
      </c>
      <c r="R1672" s="50" t="str">
        <f>_xlfn._xlws.FILTER(辅助信息!D:D,辅助信息!E:E=B1672)</f>
        <v>华西萌海-科创农业生态谷</v>
      </c>
    </row>
    <row r="1673" hidden="1" spans="2:18">
      <c r="B1673" s="28" t="s">
        <v>56</v>
      </c>
      <c r="C1673" s="58">
        <v>45806</v>
      </c>
      <c r="D1673" s="107" t="str">
        <f>VLOOKUP(B1673,辅助信息!E:K,7,FALSE)</f>
        <v>JWDDCD2025052800131</v>
      </c>
      <c r="E1673" s="107" t="str">
        <f>VLOOKUP(F1673,辅助信息!A:B,2,FALSE)</f>
        <v>螺纹钢</v>
      </c>
      <c r="F1673" s="28" t="s">
        <v>66</v>
      </c>
      <c r="G1673" s="24">
        <v>6</v>
      </c>
      <c r="H1673" s="108">
        <f>_xlfn.XLOOKUP(C1673&amp;F1673&amp;I1673&amp;J1673,'[1]2025年已发货'!$F:$F&amp;'[1]2025年已发货'!$C:$C&amp;'[1]2025年已发货'!$G:$G&amp;'[1]2025年已发货'!$H:$H,'[1]2025年已发货'!$E:$E,"未发货")</f>
        <v>6</v>
      </c>
      <c r="I1673" s="107" t="str">
        <f>VLOOKUP(B1673,辅助信息!E:I,3,FALSE)</f>
        <v>（商投建工达州中医药科技园-4工区-7号楼）达州市通川区达州中医药职业学院犀牛大道北段</v>
      </c>
      <c r="J1673" s="107" t="str">
        <f>VLOOKUP(B1673,辅助信息!E:I,4,FALSE)</f>
        <v>张扬</v>
      </c>
      <c r="K1673" s="107">
        <f>VLOOKUP(J1673,辅助信息!H:I,2,FALSE)</f>
        <v>18381904567</v>
      </c>
      <c r="L1673" s="109" t="str">
        <f>VLOOKUP(B1673,辅助信息!E:J,6,FALSE)</f>
        <v>控制炉批号！多了现场不收！,优先安排达钢,提前联系到场规格及数量</v>
      </c>
      <c r="M1673" s="79">
        <v>45807</v>
      </c>
      <c r="O1673" s="49">
        <f ca="1" t="shared" si="91"/>
        <v>0</v>
      </c>
      <c r="P1673" s="49">
        <f ca="1" t="shared" si="92"/>
        <v>143</v>
      </c>
      <c r="Q1673" s="50" t="str">
        <f>VLOOKUP(B1673,辅助信息!E:M,9,FALSE)</f>
        <v>ZTWM-CDGS-XS-2024-0134-商投建工达州中医药科技成果示范园项目</v>
      </c>
      <c r="R1673" s="50" t="str">
        <f>_xlfn._xlws.FILTER(辅助信息!D:D,辅助信息!E:E=B1673)</f>
        <v>商投建工达州中医药科技园</v>
      </c>
    </row>
    <row r="1674" hidden="1" spans="2:18">
      <c r="B1674" s="28" t="s">
        <v>56</v>
      </c>
      <c r="C1674" s="58">
        <v>45806</v>
      </c>
      <c r="D1674" s="107" t="str">
        <f>VLOOKUP(B1674,辅助信息!E:K,7,FALSE)</f>
        <v>JWDDCD2025052800131</v>
      </c>
      <c r="E1674" s="107" t="str">
        <f>VLOOKUP(F1674,辅助信息!A:B,2,FALSE)</f>
        <v>螺纹钢</v>
      </c>
      <c r="F1674" s="28" t="s">
        <v>45</v>
      </c>
      <c r="G1674" s="24">
        <v>9</v>
      </c>
      <c r="H1674" s="108">
        <f>_xlfn.XLOOKUP(C1674&amp;F1674&amp;I1674&amp;J1674,'[1]2025年已发货'!$F:$F&amp;'[1]2025年已发货'!$C:$C&amp;'[1]2025年已发货'!$G:$G&amp;'[1]2025年已发货'!$H:$H,'[1]2025年已发货'!$E:$E,"未发货")</f>
        <v>9</v>
      </c>
      <c r="I1674" s="107" t="str">
        <f>VLOOKUP(B1674,辅助信息!E:I,3,FALSE)</f>
        <v>（商投建工达州中医药科技园-4工区-7号楼）达州市通川区达州中医药职业学院犀牛大道北段</v>
      </c>
      <c r="J1674" s="107" t="str">
        <f>VLOOKUP(B1674,辅助信息!E:I,4,FALSE)</f>
        <v>张扬</v>
      </c>
      <c r="K1674" s="107">
        <f>VLOOKUP(J1674,辅助信息!H:I,2,FALSE)</f>
        <v>18381904567</v>
      </c>
      <c r="L1674" s="109" t="str">
        <f>VLOOKUP(B1674,辅助信息!E:J,6,FALSE)</f>
        <v>控制炉批号！多了现场不收！,优先安排达钢,提前联系到场规格及数量</v>
      </c>
      <c r="M1674" s="79">
        <v>45807</v>
      </c>
      <c r="O1674" s="49">
        <f ca="1" t="shared" si="91"/>
        <v>0</v>
      </c>
      <c r="P1674" s="49">
        <f ca="1" t="shared" si="92"/>
        <v>143</v>
      </c>
      <c r="Q1674" s="50" t="str">
        <f>VLOOKUP(B1674,辅助信息!E:M,9,FALSE)</f>
        <v>ZTWM-CDGS-XS-2024-0134-商投建工达州中医药科技成果示范园项目</v>
      </c>
      <c r="R1674" s="50" t="str">
        <f>_xlfn._xlws.FILTER(辅助信息!D:D,辅助信息!E:E=B1674)</f>
        <v>商投建工达州中医药科技园</v>
      </c>
    </row>
    <row r="1675" hidden="1" spans="2:18">
      <c r="B1675" s="28" t="s">
        <v>56</v>
      </c>
      <c r="C1675" s="58">
        <v>45806</v>
      </c>
      <c r="D1675" s="107" t="str">
        <f>VLOOKUP(B1675,辅助信息!E:K,7,FALSE)</f>
        <v>JWDDCD2025052800131</v>
      </c>
      <c r="E1675" s="107" t="str">
        <f>VLOOKUP(F1675,辅助信息!A:B,2,FALSE)</f>
        <v>螺纹钢</v>
      </c>
      <c r="F1675" s="28" t="s">
        <v>58</v>
      </c>
      <c r="G1675" s="24">
        <v>12</v>
      </c>
      <c r="H1675" s="108">
        <f>_xlfn.XLOOKUP(C1675&amp;F1675&amp;I1675&amp;J1675,'[1]2025年已发货'!$F:$F&amp;'[1]2025年已发货'!$C:$C&amp;'[1]2025年已发货'!$G:$G&amp;'[1]2025年已发货'!$H:$H,'[1]2025年已发货'!$E:$E,"未发货")</f>
        <v>12</v>
      </c>
      <c r="I1675" s="107" t="str">
        <f>VLOOKUP(B1675,辅助信息!E:I,3,FALSE)</f>
        <v>（商投建工达州中医药科技园-4工区-7号楼）达州市通川区达州中医药职业学院犀牛大道北段</v>
      </c>
      <c r="J1675" s="107" t="str">
        <f>VLOOKUP(B1675,辅助信息!E:I,4,FALSE)</f>
        <v>张扬</v>
      </c>
      <c r="K1675" s="107">
        <f>VLOOKUP(J1675,辅助信息!H:I,2,FALSE)</f>
        <v>18381904567</v>
      </c>
      <c r="L1675" s="109" t="str">
        <f>VLOOKUP(B1675,辅助信息!E:J,6,FALSE)</f>
        <v>控制炉批号！多了现场不收！,优先安排达钢,提前联系到场规格及数量</v>
      </c>
      <c r="M1675" s="79">
        <v>45807</v>
      </c>
      <c r="O1675" s="49">
        <f ca="1" t="shared" si="91"/>
        <v>0</v>
      </c>
      <c r="P1675" s="49">
        <f ca="1" t="shared" si="92"/>
        <v>143</v>
      </c>
      <c r="Q1675" s="50" t="str">
        <f>VLOOKUP(B1675,辅助信息!E:M,9,FALSE)</f>
        <v>ZTWM-CDGS-XS-2024-0134-商投建工达州中医药科技成果示范园项目</v>
      </c>
      <c r="R1675" s="50" t="str">
        <f>_xlfn._xlws.FILTER(辅助信息!D:D,辅助信息!E:E=B1675)</f>
        <v>商投建工达州中医药科技园</v>
      </c>
    </row>
    <row r="1676" hidden="1" spans="2:18">
      <c r="B1676" s="28" t="s">
        <v>56</v>
      </c>
      <c r="C1676" s="58">
        <v>45806</v>
      </c>
      <c r="D1676" s="107" t="str">
        <f>VLOOKUP(B1676,辅助信息!E:K,7,FALSE)</f>
        <v>JWDDCD2025052800131</v>
      </c>
      <c r="E1676" s="107" t="str">
        <f>VLOOKUP(F1676,辅助信息!A:B,2,FALSE)</f>
        <v>螺纹钢</v>
      </c>
      <c r="F1676" s="28" t="s">
        <v>22</v>
      </c>
      <c r="G1676" s="24">
        <v>9</v>
      </c>
      <c r="H1676" s="108">
        <f>_xlfn.XLOOKUP(C1676&amp;F1676&amp;I1676&amp;J1676,'[1]2025年已发货'!$F:$F&amp;'[1]2025年已发货'!$C:$C&amp;'[1]2025年已发货'!$G:$G&amp;'[1]2025年已发货'!$H:$H,'[1]2025年已发货'!$E:$E,"未发货")</f>
        <v>9</v>
      </c>
      <c r="I1676" s="107" t="str">
        <f>VLOOKUP(B1676,辅助信息!E:I,3,FALSE)</f>
        <v>（商投建工达州中医药科技园-4工区-7号楼）达州市通川区达州中医药职业学院犀牛大道北段</v>
      </c>
      <c r="J1676" s="107" t="str">
        <f>VLOOKUP(B1676,辅助信息!E:I,4,FALSE)</f>
        <v>张扬</v>
      </c>
      <c r="K1676" s="107">
        <f>VLOOKUP(J1676,辅助信息!H:I,2,FALSE)</f>
        <v>18381904567</v>
      </c>
      <c r="L1676" s="109" t="str">
        <f>VLOOKUP(B1676,辅助信息!E:J,6,FALSE)</f>
        <v>控制炉批号！多了现场不收！,优先安排达钢,提前联系到场规格及数量</v>
      </c>
      <c r="M1676" s="79">
        <v>45807</v>
      </c>
      <c r="O1676" s="49">
        <f ca="1" t="shared" si="91"/>
        <v>0</v>
      </c>
      <c r="P1676" s="49">
        <f ca="1" t="shared" si="92"/>
        <v>143</v>
      </c>
      <c r="Q1676" s="50" t="str">
        <f>VLOOKUP(B1676,辅助信息!E:M,9,FALSE)</f>
        <v>ZTWM-CDGS-XS-2024-0134-商投建工达州中医药科技成果示范园项目</v>
      </c>
      <c r="R1676" s="50" t="str">
        <f>_xlfn._xlws.FILTER(辅助信息!D:D,辅助信息!E:E=B1676)</f>
        <v>商投建工达州中医药科技园</v>
      </c>
    </row>
    <row r="1677" hidden="1" spans="2:17">
      <c r="B1677" s="107" t="s">
        <v>81</v>
      </c>
      <c r="C1677" s="58">
        <v>45806</v>
      </c>
      <c r="D1677" s="107" t="str">
        <f>VLOOKUP(B1677,辅助信息!E:K,7,FALSE)</f>
        <v>JWDDCD2025060900080</v>
      </c>
      <c r="E1677" s="107" t="str">
        <f>VLOOKUP(F1677,辅助信息!A:B,2,FALSE)</f>
        <v>盘螺</v>
      </c>
      <c r="F1677" s="107" t="s">
        <v>49</v>
      </c>
      <c r="G1677" s="108">
        <v>3</v>
      </c>
      <c r="H1677" s="108">
        <f>_xlfn.XLOOKUP(C1677&amp;F1677&amp;I1677&amp;J1677,'[1]2025年已发货'!$F:$F&amp;'[1]2025年已发货'!$C:$C&amp;'[1]2025年已发货'!$G:$G&amp;'[1]2025年已发货'!$H:$H,'[1]2025年已发货'!$E:$E,"未发货")</f>
        <v>2</v>
      </c>
      <c r="I1677" s="107" t="str">
        <f>VLOOKUP(B1677,辅助信息!E:I,3,FALSE)</f>
        <v>（华西简阳西城嘉苑）四川省成都市简阳市简城街道高屋村</v>
      </c>
      <c r="J1677" s="107" t="str">
        <f>VLOOKUP(B1677,辅助信息!E:I,4,FALSE)</f>
        <v>张瀚镭</v>
      </c>
      <c r="K1677" s="107">
        <f>VLOOKUP(J1677,辅助信息!H:I,2,FALSE)</f>
        <v>15884666220</v>
      </c>
      <c r="L1677" s="109" t="str">
        <f>VLOOKUP(B1677,辅助信息!E:J,6,FALSE)</f>
        <v>优先威钢发货,我方卸车,新老国标钢厂不加价可直发，因陕钢多次出现磅差，项目拒绝使用</v>
      </c>
      <c r="M1677" s="79">
        <v>45807</v>
      </c>
      <c r="O1677" s="49">
        <f ca="1" t="shared" si="91"/>
        <v>0</v>
      </c>
      <c r="P1677" s="49">
        <f ca="1" t="shared" si="92"/>
        <v>143</v>
      </c>
      <c r="Q1677" s="50" t="str">
        <f>VLOOKUP(B1677,辅助信息!E:M,9,FALSE)</f>
        <v>ZTWM-CDGS-XS-2024-0030-华西集采-简州大道</v>
      </c>
    </row>
    <row r="1678" hidden="1" spans="2:17">
      <c r="B1678" s="107" t="s">
        <v>81</v>
      </c>
      <c r="C1678" s="58">
        <v>45806</v>
      </c>
      <c r="D1678" s="107" t="str">
        <f>VLOOKUP(B1678,辅助信息!E:K,7,FALSE)</f>
        <v>JWDDCD2025060900080</v>
      </c>
      <c r="E1678" s="107" t="str">
        <f>VLOOKUP(F1678,辅助信息!A:B,2,FALSE)</f>
        <v>盘螺</v>
      </c>
      <c r="F1678" s="107" t="s">
        <v>40</v>
      </c>
      <c r="G1678" s="108">
        <v>14</v>
      </c>
      <c r="H1678" s="108">
        <f>_xlfn.XLOOKUP(C1678&amp;F1678&amp;I1678&amp;J1678,'[1]2025年已发货'!$F:$F&amp;'[1]2025年已发货'!$C:$C&amp;'[1]2025年已发货'!$G:$G&amp;'[1]2025年已发货'!$H:$H,'[1]2025年已发货'!$E:$E,"未发货")</f>
        <v>15</v>
      </c>
      <c r="I1678" s="107" t="str">
        <f>VLOOKUP(B1678,辅助信息!E:I,3,FALSE)</f>
        <v>（华西简阳西城嘉苑）四川省成都市简阳市简城街道高屋村</v>
      </c>
      <c r="J1678" s="107" t="str">
        <f>VLOOKUP(B1678,辅助信息!E:I,4,FALSE)</f>
        <v>张瀚镭</v>
      </c>
      <c r="K1678" s="107">
        <f>VLOOKUP(J1678,辅助信息!H:I,2,FALSE)</f>
        <v>15884666220</v>
      </c>
      <c r="L1678" s="109" t="str">
        <f>VLOOKUP(B1678,辅助信息!E:J,6,FALSE)</f>
        <v>优先威钢发货,我方卸车,新老国标钢厂不加价可直发，因陕钢多次出现磅差，项目拒绝使用</v>
      </c>
      <c r="M1678" s="79">
        <v>45807</v>
      </c>
      <c r="O1678" s="49">
        <f ca="1" t="shared" si="91"/>
        <v>0</v>
      </c>
      <c r="P1678" s="49">
        <f ca="1" t="shared" si="92"/>
        <v>143</v>
      </c>
      <c r="Q1678" s="50" t="str">
        <f>VLOOKUP(B1678,辅助信息!E:M,9,FALSE)</f>
        <v>ZTWM-CDGS-XS-2024-0030-华西集采-简州大道</v>
      </c>
    </row>
    <row r="1679" hidden="1" spans="2:17">
      <c r="B1679" s="107" t="s">
        <v>81</v>
      </c>
      <c r="C1679" s="58">
        <v>45806</v>
      </c>
      <c r="D1679" s="107" t="str">
        <f>VLOOKUP(B1679,辅助信息!E:K,7,FALSE)</f>
        <v>JWDDCD2025060900080</v>
      </c>
      <c r="E1679" s="107" t="str">
        <f>VLOOKUP(F1679,辅助信息!A:B,2,FALSE)</f>
        <v>盘螺</v>
      </c>
      <c r="F1679" s="107" t="s">
        <v>41</v>
      </c>
      <c r="G1679" s="108">
        <v>30</v>
      </c>
      <c r="H1679" s="108">
        <f>_xlfn.XLOOKUP(C1679&amp;F1679&amp;I1679&amp;J1679,'[1]2025年已发货'!$F:$F&amp;'[1]2025年已发货'!$C:$C&amp;'[1]2025年已发货'!$G:$G&amp;'[1]2025年已发货'!$H:$H,'[1]2025年已发货'!$E:$E,"未发货")</f>
        <v>30</v>
      </c>
      <c r="I1679" s="107" t="str">
        <f>VLOOKUP(B1679,辅助信息!E:I,3,FALSE)</f>
        <v>（华西简阳西城嘉苑）四川省成都市简阳市简城街道高屋村</v>
      </c>
      <c r="J1679" s="107" t="str">
        <f>VLOOKUP(B1679,辅助信息!E:I,4,FALSE)</f>
        <v>张瀚镭</v>
      </c>
      <c r="K1679" s="107">
        <f>VLOOKUP(J1679,辅助信息!H:I,2,FALSE)</f>
        <v>15884666220</v>
      </c>
      <c r="L1679" s="109" t="str">
        <f>VLOOKUP(B1679,辅助信息!E:J,6,FALSE)</f>
        <v>优先威钢发货,我方卸车,新老国标钢厂不加价可直发，因陕钢多次出现磅差，项目拒绝使用</v>
      </c>
      <c r="M1679" s="79">
        <v>45807</v>
      </c>
      <c r="O1679" s="49">
        <f ca="1" t="shared" si="91"/>
        <v>0</v>
      </c>
      <c r="P1679" s="49">
        <f ca="1" t="shared" si="92"/>
        <v>143</v>
      </c>
      <c r="Q1679" s="50" t="str">
        <f>VLOOKUP(B1679,辅助信息!E:M,9,FALSE)</f>
        <v>ZTWM-CDGS-XS-2024-0030-华西集采-简州大道</v>
      </c>
    </row>
    <row r="1680" hidden="1" spans="2:17">
      <c r="B1680" s="107" t="s">
        <v>81</v>
      </c>
      <c r="C1680" s="58">
        <v>45806</v>
      </c>
      <c r="D1680" s="107" t="str">
        <f>VLOOKUP(B1680,辅助信息!E:K,7,FALSE)</f>
        <v>JWDDCD2025060900080</v>
      </c>
      <c r="E1680" s="107" t="str">
        <f>VLOOKUP(F1680,辅助信息!A:B,2,FALSE)</f>
        <v>盘螺</v>
      </c>
      <c r="F1680" s="107" t="s">
        <v>26</v>
      </c>
      <c r="G1680" s="108">
        <v>30</v>
      </c>
      <c r="H1680" s="108">
        <f>_xlfn.XLOOKUP(C1680&amp;F1680&amp;I1680&amp;J1680,'[1]2025年已发货'!$F:$F&amp;'[1]2025年已发货'!$C:$C&amp;'[1]2025年已发货'!$G:$G&amp;'[1]2025年已发货'!$H:$H,'[1]2025年已发货'!$E:$E,"未发货")</f>
        <v>30</v>
      </c>
      <c r="I1680" s="107" t="str">
        <f>VLOOKUP(B1680,辅助信息!E:I,3,FALSE)</f>
        <v>（华西简阳西城嘉苑）四川省成都市简阳市简城街道高屋村</v>
      </c>
      <c r="J1680" s="107" t="str">
        <f>VLOOKUP(B1680,辅助信息!E:I,4,FALSE)</f>
        <v>张瀚镭</v>
      </c>
      <c r="K1680" s="107">
        <f>VLOOKUP(J1680,辅助信息!H:I,2,FALSE)</f>
        <v>15884666220</v>
      </c>
      <c r="L1680" s="109" t="str">
        <f>VLOOKUP(B1680,辅助信息!E:J,6,FALSE)</f>
        <v>优先威钢发货,我方卸车,新老国标钢厂不加价可直发，因陕钢多次出现磅差，项目拒绝使用</v>
      </c>
      <c r="M1680" s="79">
        <v>45807</v>
      </c>
      <c r="O1680" s="49">
        <f ca="1" t="shared" si="91"/>
        <v>0</v>
      </c>
      <c r="P1680" s="49">
        <f ca="1" t="shared" si="92"/>
        <v>143</v>
      </c>
      <c r="Q1680" s="50" t="str">
        <f>VLOOKUP(B1680,辅助信息!E:M,9,FALSE)</f>
        <v>ZTWM-CDGS-XS-2024-0030-华西集采-简州大道</v>
      </c>
    </row>
    <row r="1681" hidden="1" spans="2:17">
      <c r="B1681" s="107" t="s">
        <v>81</v>
      </c>
      <c r="C1681" s="58">
        <v>45806</v>
      </c>
      <c r="D1681" s="107" t="str">
        <f>VLOOKUP(B1681,辅助信息!E:K,7,FALSE)</f>
        <v>JWDDCD2025060900080</v>
      </c>
      <c r="E1681" s="107" t="str">
        <f>VLOOKUP(F1681,辅助信息!A:B,2,FALSE)</f>
        <v>螺纹钢</v>
      </c>
      <c r="F1681" s="107" t="s">
        <v>32</v>
      </c>
      <c r="G1681" s="108">
        <v>5</v>
      </c>
      <c r="H1681" s="108">
        <f>_xlfn.XLOOKUP(C1681&amp;F1681&amp;I1681&amp;J1681,'[1]2025年已发货'!$F:$F&amp;'[1]2025年已发货'!$C:$C&amp;'[1]2025年已发货'!$G:$G&amp;'[1]2025年已发货'!$H:$H,'[1]2025年已发货'!$E:$E,"未发货")</f>
        <v>6</v>
      </c>
      <c r="I1681" s="107" t="str">
        <f>VLOOKUP(B1681,辅助信息!E:I,3,FALSE)</f>
        <v>（华西简阳西城嘉苑）四川省成都市简阳市简城街道高屋村</v>
      </c>
      <c r="J1681" s="107" t="str">
        <f>VLOOKUP(B1681,辅助信息!E:I,4,FALSE)</f>
        <v>张瀚镭</v>
      </c>
      <c r="K1681" s="107">
        <f>VLOOKUP(J1681,辅助信息!H:I,2,FALSE)</f>
        <v>15884666220</v>
      </c>
      <c r="L1681" s="109" t="str">
        <f>VLOOKUP(B1681,辅助信息!E:J,6,FALSE)</f>
        <v>优先威钢发货,我方卸车,新老国标钢厂不加价可直发，因陕钢多次出现磅差，项目拒绝使用</v>
      </c>
      <c r="M1681" s="79">
        <v>45807</v>
      </c>
      <c r="O1681" s="49">
        <f ca="1" t="shared" si="91"/>
        <v>0</v>
      </c>
      <c r="P1681" s="49">
        <f ca="1" t="shared" si="92"/>
        <v>143</v>
      </c>
      <c r="Q1681" s="50" t="str">
        <f>VLOOKUP(B1681,辅助信息!E:M,9,FALSE)</f>
        <v>ZTWM-CDGS-XS-2024-0030-华西集采-简州大道</v>
      </c>
    </row>
    <row r="1682" hidden="1" spans="2:17">
      <c r="B1682" s="107" t="s">
        <v>81</v>
      </c>
      <c r="C1682" s="58">
        <v>45806</v>
      </c>
      <c r="D1682" s="107" t="str">
        <f>VLOOKUP(B1682,辅助信息!E:K,7,FALSE)</f>
        <v>JWDDCD2025060900080</v>
      </c>
      <c r="E1682" s="107" t="str">
        <f>VLOOKUP(F1682,辅助信息!A:B,2,FALSE)</f>
        <v>螺纹钢</v>
      </c>
      <c r="F1682" s="107" t="s">
        <v>30</v>
      </c>
      <c r="G1682" s="108">
        <v>20</v>
      </c>
      <c r="H1682" s="108">
        <f>_xlfn.XLOOKUP(C1682&amp;F1682&amp;I1682&amp;J1682,'[1]2025年已发货'!$F:$F&amp;'[1]2025年已发货'!$C:$C&amp;'[1]2025年已发货'!$G:$G&amp;'[1]2025年已发货'!$H:$H,'[1]2025年已发货'!$E:$E,"未发货")</f>
        <v>21</v>
      </c>
      <c r="I1682" s="107" t="str">
        <f>VLOOKUP(B1682,辅助信息!E:I,3,FALSE)</f>
        <v>（华西简阳西城嘉苑）四川省成都市简阳市简城街道高屋村</v>
      </c>
      <c r="J1682" s="107" t="str">
        <f>VLOOKUP(B1682,辅助信息!E:I,4,FALSE)</f>
        <v>张瀚镭</v>
      </c>
      <c r="K1682" s="107">
        <f>VLOOKUP(J1682,辅助信息!H:I,2,FALSE)</f>
        <v>15884666220</v>
      </c>
      <c r="L1682" s="109" t="str">
        <f>VLOOKUP(B1682,辅助信息!E:J,6,FALSE)</f>
        <v>优先威钢发货,我方卸车,新老国标钢厂不加价可直发，因陕钢多次出现磅差，项目拒绝使用</v>
      </c>
      <c r="M1682" s="79">
        <v>45807</v>
      </c>
      <c r="O1682" s="49">
        <f ca="1" t="shared" si="91"/>
        <v>0</v>
      </c>
      <c r="P1682" s="49">
        <f ca="1" t="shared" si="92"/>
        <v>143</v>
      </c>
      <c r="Q1682" s="50" t="str">
        <f>VLOOKUP(B1682,辅助信息!E:M,9,FALSE)</f>
        <v>ZTWM-CDGS-XS-2024-0030-华西集采-简州大道</v>
      </c>
    </row>
    <row r="1683" hidden="1" spans="2:17">
      <c r="B1683" s="107" t="s">
        <v>81</v>
      </c>
      <c r="C1683" s="58">
        <v>45806</v>
      </c>
      <c r="D1683" s="107" t="str">
        <f>VLOOKUP(B1683,辅助信息!E:K,7,FALSE)</f>
        <v>JWDDCD2025060900080</v>
      </c>
      <c r="E1683" s="107" t="str">
        <f>VLOOKUP(F1683,辅助信息!A:B,2,FALSE)</f>
        <v>螺纹钢</v>
      </c>
      <c r="F1683" s="107" t="s">
        <v>33</v>
      </c>
      <c r="G1683" s="108">
        <v>32</v>
      </c>
      <c r="H1683" s="108">
        <f>_xlfn.XLOOKUP(C1683&amp;F1683&amp;I1683&amp;J1683,'[1]2025年已发货'!$F:$F&amp;'[1]2025年已发货'!$C:$C&amp;'[1]2025年已发货'!$G:$G&amp;'[1]2025年已发货'!$H:$H,'[1]2025年已发货'!$E:$E,"未发货")</f>
        <v>33</v>
      </c>
      <c r="I1683" s="107" t="str">
        <f>VLOOKUP(B1683,辅助信息!E:I,3,FALSE)</f>
        <v>（华西简阳西城嘉苑）四川省成都市简阳市简城街道高屋村</v>
      </c>
      <c r="J1683" s="107" t="str">
        <f>VLOOKUP(B1683,辅助信息!E:I,4,FALSE)</f>
        <v>张瀚镭</v>
      </c>
      <c r="K1683" s="107">
        <f>VLOOKUP(J1683,辅助信息!H:I,2,FALSE)</f>
        <v>15884666220</v>
      </c>
      <c r="L1683" s="109" t="str">
        <f>VLOOKUP(B1683,辅助信息!E:J,6,FALSE)</f>
        <v>优先威钢发货,我方卸车,新老国标钢厂不加价可直发，因陕钢多次出现磅差，项目拒绝使用</v>
      </c>
      <c r="M1683" s="79">
        <v>45807</v>
      </c>
      <c r="O1683" s="49">
        <f ca="1" t="shared" si="91"/>
        <v>0</v>
      </c>
      <c r="P1683" s="49">
        <f ca="1" t="shared" si="92"/>
        <v>143</v>
      </c>
      <c r="Q1683" s="50" t="str">
        <f>VLOOKUP(B1683,辅助信息!E:M,9,FALSE)</f>
        <v>ZTWM-CDGS-XS-2024-0030-华西集采-简州大道</v>
      </c>
    </row>
    <row r="1684" hidden="1" spans="2:17">
      <c r="B1684" s="107" t="s">
        <v>81</v>
      </c>
      <c r="C1684" s="58">
        <v>45806</v>
      </c>
      <c r="D1684" s="107" t="str">
        <f>VLOOKUP(B1684,辅助信息!E:K,7,FALSE)</f>
        <v>JWDDCD2025060900080</v>
      </c>
      <c r="E1684" s="107" t="str">
        <f>VLOOKUP(F1684,辅助信息!A:B,2,FALSE)</f>
        <v>螺纹钢</v>
      </c>
      <c r="F1684" s="107" t="s">
        <v>28</v>
      </c>
      <c r="G1684" s="108">
        <v>3</v>
      </c>
      <c r="H1684" s="108">
        <f>_xlfn.XLOOKUP(C1684&amp;F1684&amp;I1684&amp;J1684,'[1]2025年已发货'!$F:$F&amp;'[1]2025年已发货'!$C:$C&amp;'[1]2025年已发货'!$G:$G&amp;'[1]2025年已发货'!$H:$H,'[1]2025年已发货'!$E:$E,"未发货")</f>
        <v>3</v>
      </c>
      <c r="I1684" s="107" t="str">
        <f>VLOOKUP(B1684,辅助信息!E:I,3,FALSE)</f>
        <v>（华西简阳西城嘉苑）四川省成都市简阳市简城街道高屋村</v>
      </c>
      <c r="J1684" s="107" t="str">
        <f>VLOOKUP(B1684,辅助信息!E:I,4,FALSE)</f>
        <v>张瀚镭</v>
      </c>
      <c r="K1684" s="107">
        <f>VLOOKUP(J1684,辅助信息!H:I,2,FALSE)</f>
        <v>15884666220</v>
      </c>
      <c r="L1684" s="109" t="str">
        <f>VLOOKUP(B1684,辅助信息!E:J,6,FALSE)</f>
        <v>优先威钢发货,我方卸车,新老国标钢厂不加价可直发，因陕钢多次出现磅差，项目拒绝使用</v>
      </c>
      <c r="M1684" s="79">
        <v>45807</v>
      </c>
      <c r="O1684" s="49">
        <f ca="1" t="shared" si="91"/>
        <v>0</v>
      </c>
      <c r="P1684" s="49">
        <f ca="1" t="shared" si="92"/>
        <v>143</v>
      </c>
      <c r="Q1684" s="50" t="str">
        <f>VLOOKUP(B1684,辅助信息!E:M,9,FALSE)</f>
        <v>ZTWM-CDGS-XS-2024-0030-华西集采-简州大道</v>
      </c>
    </row>
    <row r="1685" hidden="1" spans="2:17">
      <c r="B1685" s="107" t="s">
        <v>81</v>
      </c>
      <c r="C1685" s="58">
        <v>45806</v>
      </c>
      <c r="D1685" s="107" t="str">
        <f>VLOOKUP(B1685,辅助信息!E:K,7,FALSE)</f>
        <v>JWDDCD2025060900080</v>
      </c>
      <c r="E1685" s="107" t="str">
        <f>VLOOKUP(F1685,辅助信息!A:B,2,FALSE)</f>
        <v>螺纹钢</v>
      </c>
      <c r="F1685" s="107" t="s">
        <v>18</v>
      </c>
      <c r="G1685" s="108">
        <v>3</v>
      </c>
      <c r="H1685" s="108">
        <f>_xlfn.XLOOKUP(C1685&amp;F1685&amp;I1685&amp;J1685,'[1]2025年已发货'!$F:$F&amp;'[1]2025年已发货'!$C:$C&amp;'[1]2025年已发货'!$G:$G&amp;'[1]2025年已发货'!$H:$H,'[1]2025年已发货'!$E:$E,"未发货")</f>
        <v>3</v>
      </c>
      <c r="I1685" s="107" t="str">
        <f>VLOOKUP(B1685,辅助信息!E:I,3,FALSE)</f>
        <v>（华西简阳西城嘉苑）四川省成都市简阳市简城街道高屋村</v>
      </c>
      <c r="J1685" s="107" t="str">
        <f>VLOOKUP(B1685,辅助信息!E:I,4,FALSE)</f>
        <v>张瀚镭</v>
      </c>
      <c r="K1685" s="107">
        <f>VLOOKUP(J1685,辅助信息!H:I,2,FALSE)</f>
        <v>15884666220</v>
      </c>
      <c r="L1685" s="109" t="str">
        <f>VLOOKUP(B1685,辅助信息!E:J,6,FALSE)</f>
        <v>优先威钢发货,我方卸车,新老国标钢厂不加价可直发，因陕钢多次出现磅差，项目拒绝使用</v>
      </c>
      <c r="M1685" s="79">
        <v>45807</v>
      </c>
      <c r="O1685" s="49">
        <f ca="1" t="shared" si="91"/>
        <v>0</v>
      </c>
      <c r="P1685" s="49">
        <f ca="1" t="shared" si="92"/>
        <v>143</v>
      </c>
      <c r="Q1685" s="50" t="str">
        <f>VLOOKUP(B1685,辅助信息!E:M,9,FALSE)</f>
        <v>ZTWM-CDGS-XS-2024-0030-华西集采-简州大道</v>
      </c>
    </row>
    <row r="1686" hidden="1" spans="2:18">
      <c r="B1686" s="28" t="s">
        <v>31</v>
      </c>
      <c r="C1686" s="58">
        <v>45810</v>
      </c>
      <c r="D1686" s="107" t="str">
        <f>VLOOKUP(B1686,辅助信息!E:K,7,FALSE)</f>
        <v>JWDDCD2024121000136</v>
      </c>
      <c r="E1686" s="107" t="str">
        <f>VLOOKUP(F1686,辅助信息!A:B,2,FALSE)</f>
        <v>盘螺</v>
      </c>
      <c r="F1686" s="28" t="s">
        <v>49</v>
      </c>
      <c r="G1686" s="24">
        <v>15</v>
      </c>
      <c r="H1686" s="108">
        <f>_xlfn.XLOOKUP(C1686&amp;F1686&amp;I1686&amp;J1686,'[1]2025年已发货'!$F:$F&amp;'[1]2025年已发货'!$C:$C&amp;'[1]2025年已发货'!$G:$G&amp;'[1]2025年已发货'!$H:$H,'[1]2025年已发货'!$E:$E,"未发货")</f>
        <v>15</v>
      </c>
      <c r="I1686" s="107" t="str">
        <f>VLOOKUP(B1686,辅助信息!E:I,3,FALSE)</f>
        <v>（四川商建-射洪城乡一体化项目）遂宁市射洪市忠新幼儿园北侧约220米新溪小区</v>
      </c>
      <c r="J1686" s="107" t="str">
        <f>VLOOKUP(B1686,辅助信息!E:I,4,FALSE)</f>
        <v>柏子刚</v>
      </c>
      <c r="K1686" s="107">
        <f>VLOOKUP(J1686,辅助信息!H:I,2,FALSE)</f>
        <v>15692885305</v>
      </c>
      <c r="L1686" s="109" t="str">
        <f>VLOOKUP(B1686,辅助信息!E:J,6,FALSE)</f>
        <v>提前联系到场规格及数量</v>
      </c>
      <c r="M1686" s="79">
        <v>45813</v>
      </c>
      <c r="O1686" s="49">
        <f ca="1" t="shared" ref="O1686:O1711" si="93">IF(OR(M1686="",N1686&lt;&gt;""),"",MAX(M1686-TODAY(),0))</f>
        <v>0</v>
      </c>
      <c r="P1686" s="49">
        <f ca="1" t="shared" ref="P1686:P1711" si="94">IF(M1686="","",IF(N1686&lt;&gt;"",MAX(N1686-M1686,0),IF(TODAY()&gt;M1686,TODAY()-M1686,0)))</f>
        <v>137</v>
      </c>
      <c r="Q1686" s="50" t="str">
        <f>VLOOKUP(B1686,辅助信息!E:M,9,FALSE)</f>
        <v>ZTWM-CDGS-XS-2024-0179-四川商投-射洪城乡一体化建设项目</v>
      </c>
      <c r="R1686" s="50" t="str">
        <f>_xlfn._xlws.FILTER(辅助信息!D:D,辅助信息!E:E=B1686)</f>
        <v>四川商建
射洪城乡一体化项目</v>
      </c>
    </row>
    <row r="1687" hidden="1" spans="2:18">
      <c r="B1687" s="28" t="s">
        <v>31</v>
      </c>
      <c r="C1687" s="58">
        <v>45810</v>
      </c>
      <c r="D1687" s="107" t="str">
        <f>VLOOKUP(B1687,辅助信息!E:K,7,FALSE)</f>
        <v>JWDDCD2024121000136</v>
      </c>
      <c r="E1687" s="107" t="str">
        <f>VLOOKUP(F1687,辅助信息!A:B,2,FALSE)</f>
        <v>螺纹钢</v>
      </c>
      <c r="F1687" s="28" t="s">
        <v>66</v>
      </c>
      <c r="G1687" s="24">
        <v>6</v>
      </c>
      <c r="H1687" s="108">
        <f>_xlfn.XLOOKUP(C1687&amp;F1687&amp;I1687&amp;J1687,'[1]2025年已发货'!$F:$F&amp;'[1]2025年已发货'!$C:$C&amp;'[1]2025年已发货'!$G:$G&amp;'[1]2025年已发货'!$H:$H,'[1]2025年已发货'!$E:$E,"未发货")</f>
        <v>6</v>
      </c>
      <c r="I1687" s="107" t="str">
        <f>VLOOKUP(B1687,辅助信息!E:I,3,FALSE)</f>
        <v>（四川商建-射洪城乡一体化项目）遂宁市射洪市忠新幼儿园北侧约220米新溪小区</v>
      </c>
      <c r="J1687" s="107" t="str">
        <f>VLOOKUP(B1687,辅助信息!E:I,4,FALSE)</f>
        <v>柏子刚</v>
      </c>
      <c r="K1687" s="107">
        <f>VLOOKUP(J1687,辅助信息!H:I,2,FALSE)</f>
        <v>15692885305</v>
      </c>
      <c r="L1687" s="109" t="str">
        <f>VLOOKUP(B1687,辅助信息!E:J,6,FALSE)</f>
        <v>提前联系到场规格及数量</v>
      </c>
      <c r="M1687" s="79">
        <v>45813</v>
      </c>
      <c r="O1687" s="49">
        <f ca="1" t="shared" si="93"/>
        <v>0</v>
      </c>
      <c r="P1687" s="49">
        <f ca="1" t="shared" si="94"/>
        <v>137</v>
      </c>
      <c r="Q1687" s="50" t="str">
        <f>VLOOKUP(B1687,辅助信息!E:M,9,FALSE)</f>
        <v>ZTWM-CDGS-XS-2024-0179-四川商投-射洪城乡一体化建设项目</v>
      </c>
      <c r="R1687" s="50" t="str">
        <f>_xlfn._xlws.FILTER(辅助信息!D:D,辅助信息!E:E=B1687)</f>
        <v>四川商建
射洪城乡一体化项目</v>
      </c>
    </row>
    <row r="1688" hidden="1" spans="2:18">
      <c r="B1688" s="28" t="s">
        <v>31</v>
      </c>
      <c r="C1688" s="58">
        <v>45810</v>
      </c>
      <c r="D1688" s="107" t="str">
        <f>VLOOKUP(B1688,辅助信息!E:K,7,FALSE)</f>
        <v>JWDDCD2024121000136</v>
      </c>
      <c r="E1688" s="107" t="str">
        <f>VLOOKUP(F1688,辅助信息!A:B,2,FALSE)</f>
        <v>螺纹钢</v>
      </c>
      <c r="F1688" s="28" t="s">
        <v>46</v>
      </c>
      <c r="G1688" s="24">
        <v>9</v>
      </c>
      <c r="H1688" s="108">
        <f>_xlfn.XLOOKUP(C1688&amp;F1688&amp;I1688&amp;J1688,'[1]2025年已发货'!$F:$F&amp;'[1]2025年已发货'!$C:$C&amp;'[1]2025年已发货'!$G:$G&amp;'[1]2025年已发货'!$H:$H,'[1]2025年已发货'!$E:$E,"未发货")</f>
        <v>9</v>
      </c>
      <c r="I1688" s="107" t="str">
        <f>VLOOKUP(B1688,辅助信息!E:I,3,FALSE)</f>
        <v>（四川商建-射洪城乡一体化项目）遂宁市射洪市忠新幼儿园北侧约220米新溪小区</v>
      </c>
      <c r="J1688" s="107" t="str">
        <f>VLOOKUP(B1688,辅助信息!E:I,4,FALSE)</f>
        <v>柏子刚</v>
      </c>
      <c r="K1688" s="107">
        <f>VLOOKUP(J1688,辅助信息!H:I,2,FALSE)</f>
        <v>15692885305</v>
      </c>
      <c r="L1688" s="109" t="str">
        <f>VLOOKUP(B1688,辅助信息!E:J,6,FALSE)</f>
        <v>提前联系到场规格及数量</v>
      </c>
      <c r="M1688" s="79">
        <v>45813</v>
      </c>
      <c r="O1688" s="49">
        <f ca="1" t="shared" si="93"/>
        <v>0</v>
      </c>
      <c r="P1688" s="49">
        <f ca="1" t="shared" si="94"/>
        <v>137</v>
      </c>
      <c r="Q1688" s="50" t="str">
        <f>VLOOKUP(B1688,辅助信息!E:M,9,FALSE)</f>
        <v>ZTWM-CDGS-XS-2024-0179-四川商投-射洪城乡一体化建设项目</v>
      </c>
      <c r="R1688" s="50" t="str">
        <f>_xlfn._xlws.FILTER(辅助信息!D:D,辅助信息!E:E=B1688)</f>
        <v>四川商建
射洪城乡一体化项目</v>
      </c>
    </row>
    <row r="1689" hidden="1" spans="2:18">
      <c r="B1689" s="28" t="s">
        <v>31</v>
      </c>
      <c r="C1689" s="58">
        <v>45810</v>
      </c>
      <c r="D1689" s="107" t="str">
        <f>VLOOKUP(B1689,辅助信息!E:K,7,FALSE)</f>
        <v>JWDDCD2024121000136</v>
      </c>
      <c r="E1689" s="107" t="str">
        <f>VLOOKUP(F1689,辅助信息!A:B,2,FALSE)</f>
        <v>螺纹钢</v>
      </c>
      <c r="F1689" s="28" t="s">
        <v>22</v>
      </c>
      <c r="G1689" s="24">
        <v>40</v>
      </c>
      <c r="H1689" s="108">
        <f>_xlfn.XLOOKUP(C1689&amp;F1689&amp;I1689&amp;J1689,'[1]2025年已发货'!$F:$F&amp;'[1]2025年已发货'!$C:$C&amp;'[1]2025年已发货'!$G:$G&amp;'[1]2025年已发货'!$H:$H,'[1]2025年已发货'!$E:$E,"未发货")</f>
        <v>40</v>
      </c>
      <c r="I1689" s="107" t="str">
        <f>VLOOKUP(B1689,辅助信息!E:I,3,FALSE)</f>
        <v>（四川商建-射洪城乡一体化项目）遂宁市射洪市忠新幼儿园北侧约220米新溪小区</v>
      </c>
      <c r="J1689" s="107" t="str">
        <f>VLOOKUP(B1689,辅助信息!E:I,4,FALSE)</f>
        <v>柏子刚</v>
      </c>
      <c r="K1689" s="107">
        <f>VLOOKUP(J1689,辅助信息!H:I,2,FALSE)</f>
        <v>15692885305</v>
      </c>
      <c r="L1689" s="109" t="str">
        <f>VLOOKUP(B1689,辅助信息!E:J,6,FALSE)</f>
        <v>提前联系到场规格及数量</v>
      </c>
      <c r="M1689" s="79">
        <v>45813</v>
      </c>
      <c r="O1689" s="49">
        <f ca="1" t="shared" si="93"/>
        <v>0</v>
      </c>
      <c r="P1689" s="49">
        <f ca="1" t="shared" si="94"/>
        <v>137</v>
      </c>
      <c r="Q1689" s="50" t="str">
        <f>VLOOKUP(B1689,辅助信息!E:M,9,FALSE)</f>
        <v>ZTWM-CDGS-XS-2024-0179-四川商投-射洪城乡一体化建设项目</v>
      </c>
      <c r="R1689" s="50" t="str">
        <f>_xlfn._xlws.FILTER(辅助信息!D:D,辅助信息!E:E=B1689)</f>
        <v>四川商建
射洪城乡一体化项目</v>
      </c>
    </row>
    <row r="1690" hidden="1" spans="2:18">
      <c r="B1690" s="28" t="s">
        <v>81</v>
      </c>
      <c r="C1690" s="58">
        <v>45810</v>
      </c>
      <c r="D1690" s="107" t="str">
        <f>VLOOKUP(B1690,辅助信息!E:K,7,FALSE)</f>
        <v>JWDDCD2025060900080</v>
      </c>
      <c r="E1690" s="107" t="str">
        <f>VLOOKUP(F1690,辅助信息!A:B,2,FALSE)</f>
        <v>高线</v>
      </c>
      <c r="F1690" s="28" t="s">
        <v>53</v>
      </c>
      <c r="G1690" s="24">
        <v>2</v>
      </c>
      <c r="H1690" s="108" t="str">
        <f>_xlfn.XLOOKUP(C1690&amp;F1690&amp;I1690&amp;J1690,'[1]2025年已发货'!$F:$F&amp;'[1]2025年已发货'!$C:$C&amp;'[1]2025年已发货'!$G:$G&amp;'[1]2025年已发货'!$H:$H,'[1]2025年已发货'!$E:$E,"未发货")</f>
        <v>未发货</v>
      </c>
      <c r="I1690" s="107" t="str">
        <f>VLOOKUP(B1690,辅助信息!E:I,3,FALSE)</f>
        <v>（华西简阳西城嘉苑）四川省成都市简阳市简城街道高屋村</v>
      </c>
      <c r="J1690" s="107" t="str">
        <f>VLOOKUP(B1690,辅助信息!E:I,4,FALSE)</f>
        <v>张瀚镭</v>
      </c>
      <c r="K1690" s="107">
        <f>VLOOKUP(J1690,辅助信息!H:I,2,FALSE)</f>
        <v>15884666220</v>
      </c>
      <c r="L1690" s="109" t="str">
        <f>VLOOKUP(B1690,辅助信息!E:J,6,FALSE)</f>
        <v>优先威钢发货,我方卸车,新老国标钢厂不加价可直发，因陕钢多次出现磅差，项目拒绝使用</v>
      </c>
      <c r="M1690" s="79">
        <v>45811</v>
      </c>
      <c r="O1690" s="49">
        <f ca="1" t="shared" si="93"/>
        <v>0</v>
      </c>
      <c r="P1690" s="49">
        <f ca="1" t="shared" si="94"/>
        <v>139</v>
      </c>
      <c r="Q1690" s="50" t="str">
        <f>VLOOKUP(B1690,辅助信息!E:M,9,FALSE)</f>
        <v>ZTWM-CDGS-XS-2024-0030-华西集采-简州大道</v>
      </c>
      <c r="R1690" s="50" t="str">
        <f>_xlfn._xlws.FILTER(辅助信息!D:D,辅助信息!E:E=B1690)</f>
        <v>华西简阳西城嘉苑</v>
      </c>
    </row>
    <row r="1691" hidden="1" spans="2:18">
      <c r="B1691" s="28" t="s">
        <v>81</v>
      </c>
      <c r="C1691" s="58">
        <v>45810</v>
      </c>
      <c r="D1691" s="107" t="str">
        <f>VLOOKUP(B1691,辅助信息!E:K,7,FALSE)</f>
        <v>JWDDCD2025060900080</v>
      </c>
      <c r="E1691" s="107" t="str">
        <f>VLOOKUP(F1691,辅助信息!A:B,2,FALSE)</f>
        <v>盘螺</v>
      </c>
      <c r="F1691" s="28" t="s">
        <v>49</v>
      </c>
      <c r="G1691" s="24">
        <v>4.5</v>
      </c>
      <c r="H1691" s="108" t="str">
        <f>_xlfn.XLOOKUP(C1691&amp;F1691&amp;I1691&amp;J1691,'[1]2025年已发货'!$F:$F&amp;'[1]2025年已发货'!$C:$C&amp;'[1]2025年已发货'!$G:$G&amp;'[1]2025年已发货'!$H:$H,'[1]2025年已发货'!$E:$E,"未发货")</f>
        <v>未发货</v>
      </c>
      <c r="I1691" s="107" t="str">
        <f>VLOOKUP(B1691,辅助信息!E:I,3,FALSE)</f>
        <v>（华西简阳西城嘉苑）四川省成都市简阳市简城街道高屋村</v>
      </c>
      <c r="J1691" s="107" t="str">
        <f>VLOOKUP(B1691,辅助信息!E:I,4,FALSE)</f>
        <v>张瀚镭</v>
      </c>
      <c r="K1691" s="107">
        <f>VLOOKUP(J1691,辅助信息!H:I,2,FALSE)</f>
        <v>15884666220</v>
      </c>
      <c r="L1691" s="109" t="str">
        <f>VLOOKUP(B1691,辅助信息!E:J,6,FALSE)</f>
        <v>优先威钢发货,我方卸车,新老国标钢厂不加价可直发，因陕钢多次出现磅差，项目拒绝使用</v>
      </c>
      <c r="M1691" s="79">
        <v>45811</v>
      </c>
      <c r="O1691" s="49">
        <f ca="1" t="shared" si="93"/>
        <v>0</v>
      </c>
      <c r="P1691" s="49">
        <f ca="1" t="shared" si="94"/>
        <v>139</v>
      </c>
      <c r="Q1691" s="50" t="str">
        <f>VLOOKUP(B1691,辅助信息!E:M,9,FALSE)</f>
        <v>ZTWM-CDGS-XS-2024-0030-华西集采-简州大道</v>
      </c>
      <c r="R1691" s="50" t="str">
        <f>_xlfn._xlws.FILTER(辅助信息!D:D,辅助信息!E:E=B1691)</f>
        <v>华西简阳西城嘉苑</v>
      </c>
    </row>
    <row r="1692" hidden="1" spans="2:18">
      <c r="B1692" s="28" t="s">
        <v>81</v>
      </c>
      <c r="C1692" s="58">
        <v>45810</v>
      </c>
      <c r="D1692" s="107" t="str">
        <f>VLOOKUP(B1692,辅助信息!E:K,7,FALSE)</f>
        <v>JWDDCD2025060900080</v>
      </c>
      <c r="E1692" s="107" t="str">
        <f>VLOOKUP(F1692,辅助信息!A:B,2,FALSE)</f>
        <v>盘螺</v>
      </c>
      <c r="F1692" s="28" t="s">
        <v>40</v>
      </c>
      <c r="G1692" s="24">
        <v>11</v>
      </c>
      <c r="H1692" s="108">
        <f>_xlfn.XLOOKUP(C1692&amp;F1692&amp;I1692&amp;J1692,'[1]2025年已发货'!$F:$F&amp;'[1]2025年已发货'!$C:$C&amp;'[1]2025年已发货'!$G:$G&amp;'[1]2025年已发货'!$H:$H,'[1]2025年已发货'!$E:$E,"未发货")</f>
        <v>11</v>
      </c>
      <c r="I1692" s="107" t="str">
        <f>VLOOKUP(B1692,辅助信息!E:I,3,FALSE)</f>
        <v>（华西简阳西城嘉苑）四川省成都市简阳市简城街道高屋村</v>
      </c>
      <c r="J1692" s="107" t="str">
        <f>VLOOKUP(B1692,辅助信息!E:I,4,FALSE)</f>
        <v>张瀚镭</v>
      </c>
      <c r="K1692" s="107">
        <f>VLOOKUP(J1692,辅助信息!H:I,2,FALSE)</f>
        <v>15884666220</v>
      </c>
      <c r="L1692" s="109" t="str">
        <f>VLOOKUP(B1692,辅助信息!E:J,6,FALSE)</f>
        <v>优先威钢发货,我方卸车,新老国标钢厂不加价可直发，因陕钢多次出现磅差，项目拒绝使用</v>
      </c>
      <c r="M1692" s="79">
        <v>45811</v>
      </c>
      <c r="O1692" s="49">
        <f ca="1" t="shared" si="93"/>
        <v>0</v>
      </c>
      <c r="P1692" s="49">
        <f ca="1" t="shared" si="94"/>
        <v>139</v>
      </c>
      <c r="Q1692" s="50" t="str">
        <f>VLOOKUP(B1692,辅助信息!E:M,9,FALSE)</f>
        <v>ZTWM-CDGS-XS-2024-0030-华西集采-简州大道</v>
      </c>
      <c r="R1692" s="50" t="str">
        <f>_xlfn._xlws.FILTER(辅助信息!D:D,辅助信息!E:E=B1692)</f>
        <v>华西简阳西城嘉苑</v>
      </c>
    </row>
    <row r="1693" hidden="1" spans="2:18">
      <c r="B1693" s="28" t="s">
        <v>81</v>
      </c>
      <c r="C1693" s="58">
        <v>45810</v>
      </c>
      <c r="D1693" s="107" t="str">
        <f>VLOOKUP(B1693,辅助信息!E:K,7,FALSE)</f>
        <v>JWDDCD2025060900080</v>
      </c>
      <c r="E1693" s="107" t="str">
        <f>VLOOKUP(F1693,辅助信息!A:B,2,FALSE)</f>
        <v>盘螺</v>
      </c>
      <c r="F1693" s="28" t="s">
        <v>41</v>
      </c>
      <c r="G1693" s="24">
        <v>72</v>
      </c>
      <c r="H1693" s="108">
        <f>_xlfn.XLOOKUP(C1693&amp;F1693&amp;I1693&amp;J1693,'[1]2025年已发货'!$F:$F&amp;'[1]2025年已发货'!$C:$C&amp;'[1]2025年已发货'!$G:$G&amp;'[1]2025年已发货'!$H:$H,'[1]2025年已发货'!$E:$E,"未发货")</f>
        <v>24</v>
      </c>
      <c r="I1693" s="107" t="str">
        <f>VLOOKUP(B1693,辅助信息!E:I,3,FALSE)</f>
        <v>（华西简阳西城嘉苑）四川省成都市简阳市简城街道高屋村</v>
      </c>
      <c r="J1693" s="107" t="str">
        <f>VLOOKUP(B1693,辅助信息!E:I,4,FALSE)</f>
        <v>张瀚镭</v>
      </c>
      <c r="K1693" s="107">
        <f>VLOOKUP(J1693,辅助信息!H:I,2,FALSE)</f>
        <v>15884666220</v>
      </c>
      <c r="L1693" s="109" t="str">
        <f>VLOOKUP(B1693,辅助信息!E:J,6,FALSE)</f>
        <v>优先威钢发货,我方卸车,新老国标钢厂不加价可直发，因陕钢多次出现磅差，项目拒绝使用</v>
      </c>
      <c r="M1693" s="79">
        <v>45811</v>
      </c>
      <c r="O1693" s="49">
        <f ca="1" t="shared" si="93"/>
        <v>0</v>
      </c>
      <c r="P1693" s="49">
        <f ca="1" t="shared" si="94"/>
        <v>139</v>
      </c>
      <c r="Q1693" s="50" t="str">
        <f>VLOOKUP(B1693,辅助信息!E:M,9,FALSE)</f>
        <v>ZTWM-CDGS-XS-2024-0030-华西集采-简州大道</v>
      </c>
      <c r="R1693" s="50" t="str">
        <f>_xlfn._xlws.FILTER(辅助信息!D:D,辅助信息!E:E=B1693)</f>
        <v>华西简阳西城嘉苑</v>
      </c>
    </row>
    <row r="1694" hidden="1" spans="2:18">
      <c r="B1694" s="28" t="s">
        <v>81</v>
      </c>
      <c r="C1694" s="58">
        <v>45810</v>
      </c>
      <c r="D1694" s="107" t="str">
        <f>VLOOKUP(B1694,辅助信息!E:K,7,FALSE)</f>
        <v>JWDDCD2025060900080</v>
      </c>
      <c r="E1694" s="107" t="str">
        <f>VLOOKUP(F1694,辅助信息!A:B,2,FALSE)</f>
        <v>盘螺</v>
      </c>
      <c r="F1694" s="28" t="s">
        <v>26</v>
      </c>
      <c r="G1694" s="24">
        <v>51</v>
      </c>
      <c r="H1694" s="108">
        <f>_xlfn.XLOOKUP(C1694&amp;F1694&amp;I1694&amp;J1694,'[1]2025年已发货'!$F:$F&amp;'[1]2025年已发货'!$C:$C&amp;'[1]2025年已发货'!$G:$G&amp;'[1]2025年已发货'!$H:$H,'[1]2025年已发货'!$E:$E,"未发货")</f>
        <v>35</v>
      </c>
      <c r="I1694" s="107" t="str">
        <f>VLOOKUP(B1694,辅助信息!E:I,3,FALSE)</f>
        <v>（华西简阳西城嘉苑）四川省成都市简阳市简城街道高屋村</v>
      </c>
      <c r="J1694" s="107" t="str">
        <f>VLOOKUP(B1694,辅助信息!E:I,4,FALSE)</f>
        <v>张瀚镭</v>
      </c>
      <c r="K1694" s="107">
        <f>VLOOKUP(J1694,辅助信息!H:I,2,FALSE)</f>
        <v>15884666220</v>
      </c>
      <c r="L1694" s="109" t="str">
        <f>VLOOKUP(B1694,辅助信息!E:J,6,FALSE)</f>
        <v>优先威钢发货,我方卸车,新老国标钢厂不加价可直发，因陕钢多次出现磅差，项目拒绝使用</v>
      </c>
      <c r="M1694" s="79">
        <v>45811</v>
      </c>
      <c r="O1694" s="49">
        <f ca="1" t="shared" si="93"/>
        <v>0</v>
      </c>
      <c r="P1694" s="49">
        <f ca="1" t="shared" si="94"/>
        <v>139</v>
      </c>
      <c r="Q1694" s="50" t="str">
        <f>VLOOKUP(B1694,辅助信息!E:M,9,FALSE)</f>
        <v>ZTWM-CDGS-XS-2024-0030-华西集采-简州大道</v>
      </c>
      <c r="R1694" s="50" t="str">
        <f>_xlfn._xlws.FILTER(辅助信息!D:D,辅助信息!E:E=B1694)</f>
        <v>华西简阳西城嘉苑</v>
      </c>
    </row>
    <row r="1695" hidden="1" spans="2:18">
      <c r="B1695" s="28" t="s">
        <v>81</v>
      </c>
      <c r="C1695" s="58">
        <v>45810</v>
      </c>
      <c r="D1695" s="107" t="str">
        <f>VLOOKUP(B1695,辅助信息!E:K,7,FALSE)</f>
        <v>JWDDCD2025060900080</v>
      </c>
      <c r="E1695" s="107" t="str">
        <f>VLOOKUP(F1695,辅助信息!A:B,2,FALSE)</f>
        <v>螺纹钢</v>
      </c>
      <c r="F1695" s="28" t="s">
        <v>19</v>
      </c>
      <c r="G1695" s="24">
        <v>17</v>
      </c>
      <c r="H1695" s="108">
        <f>_xlfn.XLOOKUP(C1695&amp;F1695&amp;I1695&amp;J1695,'[1]2025年已发货'!$F:$F&amp;'[1]2025年已发货'!$C:$C&amp;'[1]2025年已发货'!$G:$G&amp;'[1]2025年已发货'!$H:$H,'[1]2025年已发货'!$E:$E,"未发货")</f>
        <v>17</v>
      </c>
      <c r="I1695" s="107" t="str">
        <f>VLOOKUP(B1695,辅助信息!E:I,3,FALSE)</f>
        <v>（华西简阳西城嘉苑）四川省成都市简阳市简城街道高屋村</v>
      </c>
      <c r="J1695" s="107" t="str">
        <f>VLOOKUP(B1695,辅助信息!E:I,4,FALSE)</f>
        <v>张瀚镭</v>
      </c>
      <c r="K1695" s="107">
        <f>VLOOKUP(J1695,辅助信息!H:I,2,FALSE)</f>
        <v>15884666220</v>
      </c>
      <c r="L1695" s="109" t="str">
        <f>VLOOKUP(B1695,辅助信息!E:J,6,FALSE)</f>
        <v>优先威钢发货,我方卸车,新老国标钢厂不加价可直发，因陕钢多次出现磅差，项目拒绝使用</v>
      </c>
      <c r="M1695" s="79">
        <v>45811</v>
      </c>
      <c r="O1695" s="49">
        <f ca="1" t="shared" si="93"/>
        <v>0</v>
      </c>
      <c r="P1695" s="49">
        <f ca="1" t="shared" si="94"/>
        <v>139</v>
      </c>
      <c r="Q1695" s="50" t="str">
        <f>VLOOKUP(B1695,辅助信息!E:M,9,FALSE)</f>
        <v>ZTWM-CDGS-XS-2024-0030-华西集采-简州大道</v>
      </c>
      <c r="R1695" s="50" t="str">
        <f>_xlfn._xlws.FILTER(辅助信息!D:D,辅助信息!E:E=B1695)</f>
        <v>华西简阳西城嘉苑</v>
      </c>
    </row>
    <row r="1696" hidden="1" spans="2:18">
      <c r="B1696" s="28" t="s">
        <v>81</v>
      </c>
      <c r="C1696" s="58">
        <v>45810</v>
      </c>
      <c r="D1696" s="107" t="str">
        <f>VLOOKUP(B1696,辅助信息!E:K,7,FALSE)</f>
        <v>JWDDCD2025060900080</v>
      </c>
      <c r="E1696" s="107" t="str">
        <f>VLOOKUP(F1696,辅助信息!A:B,2,FALSE)</f>
        <v>螺纹钢</v>
      </c>
      <c r="F1696" s="28" t="s">
        <v>32</v>
      </c>
      <c r="G1696" s="24">
        <v>68</v>
      </c>
      <c r="H1696" s="108">
        <f>_xlfn.XLOOKUP(C1696&amp;F1696&amp;I1696&amp;J1696,'[1]2025年已发货'!$F:$F&amp;'[1]2025年已发货'!$C:$C&amp;'[1]2025年已发货'!$G:$G&amp;'[1]2025年已发货'!$H:$H,'[1]2025年已发货'!$E:$E,"未发货")</f>
        <v>68</v>
      </c>
      <c r="I1696" s="107" t="str">
        <f>VLOOKUP(B1696,辅助信息!E:I,3,FALSE)</f>
        <v>（华西简阳西城嘉苑）四川省成都市简阳市简城街道高屋村</v>
      </c>
      <c r="J1696" s="107" t="str">
        <f>VLOOKUP(B1696,辅助信息!E:I,4,FALSE)</f>
        <v>张瀚镭</v>
      </c>
      <c r="K1696" s="107">
        <f>VLOOKUP(J1696,辅助信息!H:I,2,FALSE)</f>
        <v>15884666220</v>
      </c>
      <c r="L1696" s="109" t="str">
        <f>VLOOKUP(B1696,辅助信息!E:J,6,FALSE)</f>
        <v>优先威钢发货,我方卸车,新老国标钢厂不加价可直发，因陕钢多次出现磅差，项目拒绝使用</v>
      </c>
      <c r="M1696" s="79">
        <v>45811</v>
      </c>
      <c r="O1696" s="49">
        <f ca="1" t="shared" si="93"/>
        <v>0</v>
      </c>
      <c r="P1696" s="49">
        <f ca="1" t="shared" si="94"/>
        <v>139</v>
      </c>
      <c r="Q1696" s="50" t="str">
        <f>VLOOKUP(B1696,辅助信息!E:M,9,FALSE)</f>
        <v>ZTWM-CDGS-XS-2024-0030-华西集采-简州大道</v>
      </c>
      <c r="R1696" s="50" t="str">
        <f>_xlfn._xlws.FILTER(辅助信息!D:D,辅助信息!E:E=B1696)</f>
        <v>华西简阳西城嘉苑</v>
      </c>
    </row>
    <row r="1697" hidden="1" spans="2:18">
      <c r="B1697" s="28" t="s">
        <v>81</v>
      </c>
      <c r="C1697" s="58">
        <v>45810</v>
      </c>
      <c r="D1697" s="107" t="str">
        <f>VLOOKUP(B1697,辅助信息!E:K,7,FALSE)</f>
        <v>JWDDCD2025060900080</v>
      </c>
      <c r="E1697" s="107" t="str">
        <f>VLOOKUP(F1697,辅助信息!A:B,2,FALSE)</f>
        <v>螺纹钢</v>
      </c>
      <c r="F1697" s="28" t="s">
        <v>30</v>
      </c>
      <c r="G1697" s="24">
        <v>20</v>
      </c>
      <c r="H1697" s="108">
        <f>_xlfn.XLOOKUP(C1697&amp;F1697&amp;I1697&amp;J1697,'[1]2025年已发货'!$F:$F&amp;'[1]2025年已发货'!$C:$C&amp;'[1]2025年已发货'!$G:$G&amp;'[1]2025年已发货'!$H:$H,'[1]2025年已发货'!$E:$E,"未发货")</f>
        <v>20</v>
      </c>
      <c r="I1697" s="107" t="str">
        <f>VLOOKUP(B1697,辅助信息!E:I,3,FALSE)</f>
        <v>（华西简阳西城嘉苑）四川省成都市简阳市简城街道高屋村</v>
      </c>
      <c r="J1697" s="107" t="str">
        <f>VLOOKUP(B1697,辅助信息!E:I,4,FALSE)</f>
        <v>张瀚镭</v>
      </c>
      <c r="K1697" s="107">
        <f>VLOOKUP(J1697,辅助信息!H:I,2,FALSE)</f>
        <v>15884666220</v>
      </c>
      <c r="L1697" s="109" t="str">
        <f>VLOOKUP(B1697,辅助信息!E:J,6,FALSE)</f>
        <v>优先威钢发货,我方卸车,新老国标钢厂不加价可直发，因陕钢多次出现磅差，项目拒绝使用</v>
      </c>
      <c r="M1697" s="79">
        <v>45811</v>
      </c>
      <c r="O1697" s="49">
        <f ca="1" t="shared" si="93"/>
        <v>0</v>
      </c>
      <c r="P1697" s="49">
        <f ca="1" t="shared" si="94"/>
        <v>139</v>
      </c>
      <c r="Q1697" s="50" t="str">
        <f>VLOOKUP(B1697,辅助信息!E:M,9,FALSE)</f>
        <v>ZTWM-CDGS-XS-2024-0030-华西集采-简州大道</v>
      </c>
      <c r="R1697" s="50" t="str">
        <f>_xlfn._xlws.FILTER(辅助信息!D:D,辅助信息!E:E=B1697)</f>
        <v>华西简阳西城嘉苑</v>
      </c>
    </row>
    <row r="1698" hidden="1" spans="2:18">
      <c r="B1698" s="28" t="s">
        <v>81</v>
      </c>
      <c r="C1698" s="58">
        <v>45810</v>
      </c>
      <c r="D1698" s="107" t="str">
        <f>VLOOKUP(B1698,辅助信息!E:K,7,FALSE)</f>
        <v>JWDDCD2025060900080</v>
      </c>
      <c r="E1698" s="107" t="str">
        <f>VLOOKUP(F1698,辅助信息!A:B,2,FALSE)</f>
        <v>螺纹钢</v>
      </c>
      <c r="F1698" s="28" t="s">
        <v>33</v>
      </c>
      <c r="G1698" s="24">
        <v>94</v>
      </c>
      <c r="H1698" s="108">
        <f>_xlfn.XLOOKUP(C1698&amp;F1698&amp;I1698&amp;J1698,'[1]2025年已发货'!$F:$F&amp;'[1]2025年已发货'!$C:$C&amp;'[1]2025年已发货'!$G:$G&amp;'[1]2025年已发货'!$H:$H,'[1]2025年已发货'!$E:$E,"未发货")</f>
        <v>94</v>
      </c>
      <c r="I1698" s="107" t="str">
        <f>VLOOKUP(B1698,辅助信息!E:I,3,FALSE)</f>
        <v>（华西简阳西城嘉苑）四川省成都市简阳市简城街道高屋村</v>
      </c>
      <c r="J1698" s="107" t="str">
        <f>VLOOKUP(B1698,辅助信息!E:I,4,FALSE)</f>
        <v>张瀚镭</v>
      </c>
      <c r="K1698" s="107">
        <f>VLOOKUP(J1698,辅助信息!H:I,2,FALSE)</f>
        <v>15884666220</v>
      </c>
      <c r="L1698" s="109" t="str">
        <f>VLOOKUP(B1698,辅助信息!E:J,6,FALSE)</f>
        <v>优先威钢发货,我方卸车,新老国标钢厂不加价可直发，因陕钢多次出现磅差，项目拒绝使用</v>
      </c>
      <c r="M1698" s="79">
        <v>45811</v>
      </c>
      <c r="O1698" s="49">
        <f ca="1" t="shared" si="93"/>
        <v>0</v>
      </c>
      <c r="P1698" s="49">
        <f ca="1" t="shared" si="94"/>
        <v>139</v>
      </c>
      <c r="Q1698" s="50" t="str">
        <f>VLOOKUP(B1698,辅助信息!E:M,9,FALSE)</f>
        <v>ZTWM-CDGS-XS-2024-0030-华西集采-简州大道</v>
      </c>
      <c r="R1698" s="50" t="str">
        <f>_xlfn._xlws.FILTER(辅助信息!D:D,辅助信息!E:E=B1698)</f>
        <v>华西简阳西城嘉苑</v>
      </c>
    </row>
    <row r="1699" hidden="1" spans="2:18">
      <c r="B1699" s="28" t="s">
        <v>81</v>
      </c>
      <c r="C1699" s="58">
        <v>45810</v>
      </c>
      <c r="D1699" s="107" t="str">
        <f>VLOOKUP(B1699,辅助信息!E:K,7,FALSE)</f>
        <v>JWDDCD2025060900080</v>
      </c>
      <c r="E1699" s="107" t="str">
        <f>VLOOKUP(F1699,辅助信息!A:B,2,FALSE)</f>
        <v>螺纹钢</v>
      </c>
      <c r="F1699" s="28" t="s">
        <v>28</v>
      </c>
      <c r="G1699" s="24">
        <v>12</v>
      </c>
      <c r="H1699" s="108">
        <f>_xlfn.XLOOKUP(C1699&amp;F1699&amp;I1699&amp;J1699,'[1]2025年已发货'!$F:$F&amp;'[1]2025年已发货'!$C:$C&amp;'[1]2025年已发货'!$G:$G&amp;'[1]2025年已发货'!$H:$H,'[1]2025年已发货'!$E:$E,"未发货")</f>
        <v>12</v>
      </c>
      <c r="I1699" s="107" t="str">
        <f>VLOOKUP(B1699,辅助信息!E:I,3,FALSE)</f>
        <v>（华西简阳西城嘉苑）四川省成都市简阳市简城街道高屋村</v>
      </c>
      <c r="J1699" s="107" t="str">
        <f>VLOOKUP(B1699,辅助信息!E:I,4,FALSE)</f>
        <v>张瀚镭</v>
      </c>
      <c r="K1699" s="107">
        <f>VLOOKUP(J1699,辅助信息!H:I,2,FALSE)</f>
        <v>15884666220</v>
      </c>
      <c r="L1699" s="109" t="str">
        <f>VLOOKUP(B1699,辅助信息!E:J,6,FALSE)</f>
        <v>优先威钢发货,我方卸车,新老国标钢厂不加价可直发，因陕钢多次出现磅差，项目拒绝使用</v>
      </c>
      <c r="M1699" s="79">
        <v>45811</v>
      </c>
      <c r="O1699" s="49">
        <f ca="1" t="shared" si="93"/>
        <v>0</v>
      </c>
      <c r="P1699" s="49">
        <f ca="1" t="shared" si="94"/>
        <v>139</v>
      </c>
      <c r="Q1699" s="50" t="str">
        <f>VLOOKUP(B1699,辅助信息!E:M,9,FALSE)</f>
        <v>ZTWM-CDGS-XS-2024-0030-华西集采-简州大道</v>
      </c>
      <c r="R1699" s="50" t="str">
        <f>_xlfn._xlws.FILTER(辅助信息!D:D,辅助信息!E:E=B1699)</f>
        <v>华西简阳西城嘉苑</v>
      </c>
    </row>
    <row r="1700" hidden="1" spans="2:18">
      <c r="B1700" s="71" t="s">
        <v>81</v>
      </c>
      <c r="C1700" s="72">
        <v>45810</v>
      </c>
      <c r="D1700" s="111" t="str">
        <f>VLOOKUP(B1700,辅助信息!E:K,7,FALSE)</f>
        <v>JWDDCD2025060900080</v>
      </c>
      <c r="E1700" s="111" t="str">
        <f>VLOOKUP(F1700,辅助信息!A:B,2,FALSE)</f>
        <v>螺纹钢</v>
      </c>
      <c r="F1700" s="71" t="s">
        <v>18</v>
      </c>
      <c r="G1700" s="73">
        <v>36</v>
      </c>
      <c r="H1700" s="112">
        <f>_xlfn.XLOOKUP(C1700&amp;F1700&amp;I1700&amp;J1700,'[1]2025年已发货'!$F:$F&amp;'[1]2025年已发货'!$C:$C&amp;'[1]2025年已发货'!$G:$G&amp;'[1]2025年已发货'!$H:$H,'[1]2025年已发货'!$E:$E,"未发货")</f>
        <v>36</v>
      </c>
      <c r="I1700" s="111" t="str">
        <f>VLOOKUP(B1700,辅助信息!E:I,3,FALSE)</f>
        <v>（华西简阳西城嘉苑）四川省成都市简阳市简城街道高屋村</v>
      </c>
      <c r="J1700" s="111" t="str">
        <f>VLOOKUP(B1700,辅助信息!E:I,4,FALSE)</f>
        <v>张瀚镭</v>
      </c>
      <c r="K1700" s="111">
        <f>VLOOKUP(J1700,辅助信息!H:I,2,FALSE)</f>
        <v>15884666220</v>
      </c>
      <c r="L1700" s="113" t="str">
        <f>VLOOKUP(B1700,辅助信息!E:J,6,FALSE)</f>
        <v>优先威钢发货,我方卸车,新老国标钢厂不加价可直发，因陕钢多次出现磅差，项目拒绝使用</v>
      </c>
      <c r="M1700" s="79">
        <v>45811</v>
      </c>
      <c r="O1700" s="49">
        <f ca="1" t="shared" si="93"/>
        <v>0</v>
      </c>
      <c r="P1700" s="49">
        <f ca="1" t="shared" si="94"/>
        <v>139</v>
      </c>
      <c r="Q1700" s="50" t="str">
        <f>VLOOKUP(B1700,辅助信息!E:M,9,FALSE)</f>
        <v>ZTWM-CDGS-XS-2024-0030-华西集采-简州大道</v>
      </c>
      <c r="R1700" s="50" t="str">
        <f>_xlfn._xlws.FILTER(辅助信息!D:D,辅助信息!E:E=B1700)</f>
        <v>华西简阳西城嘉苑</v>
      </c>
    </row>
    <row r="1701" hidden="1" spans="2:18">
      <c r="B1701" s="107" t="s">
        <v>81</v>
      </c>
      <c r="C1701" s="58">
        <v>45811</v>
      </c>
      <c r="D1701" s="107" t="str">
        <f>VLOOKUP(B1701,辅助信息!E:K,7,FALSE)</f>
        <v>JWDDCD2025060900080</v>
      </c>
      <c r="E1701" s="107" t="str">
        <f>VLOOKUP(F1701,辅助信息!A:B,2,FALSE)</f>
        <v>高线</v>
      </c>
      <c r="F1701" s="107" t="s">
        <v>53</v>
      </c>
      <c r="G1701" s="108">
        <v>2</v>
      </c>
      <c r="H1701" s="108" t="str">
        <f>_xlfn.XLOOKUP(C1701&amp;F1701&amp;I1701&amp;J1701,'[1]2025年已发货'!$F:$F&amp;'[1]2025年已发货'!$C:$C&amp;'[1]2025年已发货'!$G:$G&amp;'[1]2025年已发货'!$H:$H,'[1]2025年已发货'!$E:$E,"未发货")</f>
        <v>未发货</v>
      </c>
      <c r="I1701" s="107" t="str">
        <f>VLOOKUP(B1701,辅助信息!E:I,3,FALSE)</f>
        <v>（华西简阳西城嘉苑）四川省成都市简阳市简城街道高屋村</v>
      </c>
      <c r="J1701" s="107" t="str">
        <f>VLOOKUP(B1701,辅助信息!E:I,4,FALSE)</f>
        <v>张瀚镭</v>
      </c>
      <c r="K1701" s="107">
        <f>VLOOKUP(J1701,辅助信息!H:I,2,FALSE)</f>
        <v>15884666220</v>
      </c>
      <c r="L1701" s="109" t="str">
        <f>VLOOKUP(B1701,辅助信息!E:J,6,FALSE)</f>
        <v>优先威钢发货,我方卸车,新老国标钢厂不加价可直发，因陕钢多次出现磅差，项目拒绝使用</v>
      </c>
      <c r="M1701" s="91">
        <v>45812</v>
      </c>
      <c r="O1701" s="49">
        <f ca="1" t="shared" si="93"/>
        <v>0</v>
      </c>
      <c r="P1701" s="49">
        <f ca="1" t="shared" si="94"/>
        <v>138</v>
      </c>
      <c r="Q1701" s="50" t="str">
        <f>VLOOKUP(B1701,辅助信息!E:M,9,FALSE)</f>
        <v>ZTWM-CDGS-XS-2024-0030-华西集采-简州大道</v>
      </c>
      <c r="R1701" s="50" t="str">
        <f>_xlfn._xlws.FILTER(辅助信息!D:D,辅助信息!E:E=B1701)</f>
        <v>华西简阳西城嘉苑</v>
      </c>
    </row>
    <row r="1702" hidden="1" spans="2:18">
      <c r="B1702" s="107" t="s">
        <v>81</v>
      </c>
      <c r="C1702" s="58">
        <v>45811</v>
      </c>
      <c r="D1702" s="107" t="str">
        <f>VLOOKUP(B1702,辅助信息!E:K,7,FALSE)</f>
        <v>JWDDCD2025060900080</v>
      </c>
      <c r="E1702" s="107" t="str">
        <f>VLOOKUP(F1702,辅助信息!A:B,2,FALSE)</f>
        <v>盘螺</v>
      </c>
      <c r="F1702" s="107" t="s">
        <v>49</v>
      </c>
      <c r="G1702" s="108">
        <v>4.5</v>
      </c>
      <c r="H1702" s="108" t="str">
        <f>_xlfn.XLOOKUP(C1702&amp;F1702&amp;I1702&amp;J1702,'[1]2025年已发货'!$F:$F&amp;'[1]2025年已发货'!$C:$C&amp;'[1]2025年已发货'!$G:$G&amp;'[1]2025年已发货'!$H:$H,'[1]2025年已发货'!$E:$E,"未发货")</f>
        <v>未发货</v>
      </c>
      <c r="I1702" s="107" t="str">
        <f>VLOOKUP(B1702,辅助信息!E:I,3,FALSE)</f>
        <v>（华西简阳西城嘉苑）四川省成都市简阳市简城街道高屋村</v>
      </c>
      <c r="J1702" s="107" t="str">
        <f>VLOOKUP(B1702,辅助信息!E:I,4,FALSE)</f>
        <v>张瀚镭</v>
      </c>
      <c r="K1702" s="107">
        <f>VLOOKUP(J1702,辅助信息!H:I,2,FALSE)</f>
        <v>15884666220</v>
      </c>
      <c r="L1702" s="109" t="str">
        <f>VLOOKUP(B1702,辅助信息!E:J,6,FALSE)</f>
        <v>优先威钢发货,我方卸车,新老国标钢厂不加价可直发，因陕钢多次出现磅差，项目拒绝使用</v>
      </c>
      <c r="M1702" s="91">
        <v>45812</v>
      </c>
      <c r="O1702" s="49">
        <f ca="1" t="shared" si="93"/>
        <v>0</v>
      </c>
      <c r="P1702" s="49">
        <f ca="1" t="shared" si="94"/>
        <v>138</v>
      </c>
      <c r="Q1702" s="50" t="str">
        <f>VLOOKUP(B1702,辅助信息!E:M,9,FALSE)</f>
        <v>ZTWM-CDGS-XS-2024-0030-华西集采-简州大道</v>
      </c>
      <c r="R1702" s="50" t="str">
        <f>_xlfn._xlws.FILTER(辅助信息!D:D,辅助信息!E:E=B1702)</f>
        <v>华西简阳西城嘉苑</v>
      </c>
    </row>
    <row r="1703" hidden="1" spans="2:18">
      <c r="B1703" s="107" t="s">
        <v>81</v>
      </c>
      <c r="C1703" s="58">
        <v>45811</v>
      </c>
      <c r="D1703" s="107" t="str">
        <f>VLOOKUP(B1703,辅助信息!E:K,7,FALSE)</f>
        <v>JWDDCD2025060900080</v>
      </c>
      <c r="E1703" s="107" t="str">
        <f>VLOOKUP(F1703,辅助信息!A:B,2,FALSE)</f>
        <v>盘螺</v>
      </c>
      <c r="F1703" s="107" t="s">
        <v>41</v>
      </c>
      <c r="G1703" s="108">
        <f>72-24</f>
        <v>48</v>
      </c>
      <c r="H1703" s="108">
        <f>_xlfn.XLOOKUP(C1703&amp;F1703&amp;I1703&amp;J1703,'[1]2025年已发货'!$F:$F&amp;'[1]2025年已发货'!$C:$C&amp;'[1]2025年已发货'!$G:$G&amp;'[1]2025年已发货'!$H:$H,'[1]2025年已发货'!$E:$E,"未发货")</f>
        <v>39</v>
      </c>
      <c r="I1703" s="107" t="str">
        <f>VLOOKUP(B1703,辅助信息!E:I,3,FALSE)</f>
        <v>（华西简阳西城嘉苑）四川省成都市简阳市简城街道高屋村</v>
      </c>
      <c r="J1703" s="107" t="str">
        <f>VLOOKUP(B1703,辅助信息!E:I,4,FALSE)</f>
        <v>张瀚镭</v>
      </c>
      <c r="K1703" s="107">
        <f>VLOOKUP(J1703,辅助信息!H:I,2,FALSE)</f>
        <v>15884666220</v>
      </c>
      <c r="L1703" s="109" t="str">
        <f>VLOOKUP(B1703,辅助信息!E:J,6,FALSE)</f>
        <v>优先威钢发货,我方卸车,新老国标钢厂不加价可直发，因陕钢多次出现磅差，项目拒绝使用</v>
      </c>
      <c r="M1703" s="91">
        <v>45812</v>
      </c>
      <c r="O1703" s="49">
        <f ca="1" t="shared" si="93"/>
        <v>0</v>
      </c>
      <c r="P1703" s="49">
        <f ca="1" t="shared" si="94"/>
        <v>138</v>
      </c>
      <c r="Q1703" s="50" t="str">
        <f>VLOOKUP(B1703,辅助信息!E:M,9,FALSE)</f>
        <v>ZTWM-CDGS-XS-2024-0030-华西集采-简州大道</v>
      </c>
      <c r="R1703" s="50" t="str">
        <f>_xlfn._xlws.FILTER(辅助信息!D:D,辅助信息!E:E=B1703)</f>
        <v>华西简阳西城嘉苑</v>
      </c>
    </row>
    <row r="1704" hidden="1" spans="2:18">
      <c r="B1704" s="107" t="s">
        <v>81</v>
      </c>
      <c r="C1704" s="58">
        <v>45811</v>
      </c>
      <c r="D1704" s="107" t="str">
        <f>VLOOKUP(B1704,辅助信息!E:K,7,FALSE)</f>
        <v>JWDDCD2025060900080</v>
      </c>
      <c r="E1704" s="107" t="str">
        <f>VLOOKUP(F1704,辅助信息!A:B,2,FALSE)</f>
        <v>螺纹钢</v>
      </c>
      <c r="F1704" s="28" t="s">
        <v>58</v>
      </c>
      <c r="G1704" s="24">
        <v>9</v>
      </c>
      <c r="H1704" s="108">
        <f>_xlfn.XLOOKUP(C1704&amp;F1704&amp;I1704&amp;J1704,'[1]2025年已发货'!$F:$F&amp;'[1]2025年已发货'!$C:$C&amp;'[1]2025年已发货'!$G:$G&amp;'[1]2025年已发货'!$H:$H,'[1]2025年已发货'!$E:$E,"未发货")</f>
        <v>9</v>
      </c>
      <c r="I1704" s="107" t="str">
        <f>VLOOKUP(B1704,辅助信息!E:I,3,FALSE)</f>
        <v>（华西简阳西城嘉苑）四川省成都市简阳市简城街道高屋村</v>
      </c>
      <c r="J1704" s="107" t="str">
        <f>VLOOKUP(B1704,辅助信息!E:I,4,FALSE)</f>
        <v>张瀚镭</v>
      </c>
      <c r="K1704" s="107">
        <f>VLOOKUP(J1704,辅助信息!H:I,2,FALSE)</f>
        <v>15884666220</v>
      </c>
      <c r="L1704" s="109" t="str">
        <f>VLOOKUP(B1704,辅助信息!E:J,6,FALSE)</f>
        <v>优先威钢发货,我方卸车,新老国标钢厂不加价可直发，因陕钢多次出现磅差，项目拒绝使用</v>
      </c>
      <c r="M1704" s="91">
        <v>45812</v>
      </c>
      <c r="O1704" s="49">
        <f ca="1" t="shared" ref="O1704:O1729" si="95">IF(OR(M1704="",N1704&lt;&gt;""),"",MAX(M1704-TODAY(),0))</f>
        <v>0</v>
      </c>
      <c r="P1704" s="49">
        <f ca="1" t="shared" ref="P1704:P1729" si="96">IF(M1704="","",IF(N1704&lt;&gt;"",MAX(N1704-M1704,0),IF(TODAY()&gt;M1704,TODAY()-M1704,0)))</f>
        <v>138</v>
      </c>
      <c r="Q1704" s="50" t="str">
        <f>VLOOKUP(B1704,辅助信息!E:M,9,FALSE)</f>
        <v>ZTWM-CDGS-XS-2024-0030-华西集采-简州大道</v>
      </c>
      <c r="R1704" s="50" t="str">
        <f>_xlfn._xlws.FILTER(辅助信息!D:D,辅助信息!E:E=B1704)</f>
        <v>华西简阳西城嘉苑</v>
      </c>
    </row>
    <row r="1705" hidden="1" spans="2:18">
      <c r="B1705" s="107" t="s">
        <v>81</v>
      </c>
      <c r="C1705" s="58">
        <v>45811</v>
      </c>
      <c r="D1705" s="107" t="str">
        <f>VLOOKUP(B1705,辅助信息!E:K,7,FALSE)</f>
        <v>JWDDCD2025060900080</v>
      </c>
      <c r="E1705" s="107" t="str">
        <f>VLOOKUP(F1705,辅助信息!A:B,2,FALSE)</f>
        <v>螺纹钢</v>
      </c>
      <c r="F1705" s="28" t="s">
        <v>46</v>
      </c>
      <c r="G1705" s="24">
        <v>5</v>
      </c>
      <c r="H1705" s="108" t="str">
        <f>_xlfn.XLOOKUP(C1705&amp;F1705&amp;I1705&amp;J1705,'[1]2025年已发货'!$F:$F&amp;'[1]2025年已发货'!$C:$C&amp;'[1]2025年已发货'!$G:$G&amp;'[1]2025年已发货'!$H:$H,'[1]2025年已发货'!$E:$E,"未发货")</f>
        <v>未发货</v>
      </c>
      <c r="I1705" s="107" t="str">
        <f>VLOOKUP(B1705,辅助信息!E:I,3,FALSE)</f>
        <v>（华西简阳西城嘉苑）四川省成都市简阳市简城街道高屋村</v>
      </c>
      <c r="J1705" s="107" t="str">
        <f>VLOOKUP(B1705,辅助信息!E:I,4,FALSE)</f>
        <v>张瀚镭</v>
      </c>
      <c r="K1705" s="107">
        <f>VLOOKUP(J1705,辅助信息!H:I,2,FALSE)</f>
        <v>15884666220</v>
      </c>
      <c r="L1705" s="109" t="str">
        <f>VLOOKUP(B1705,辅助信息!E:J,6,FALSE)</f>
        <v>优先威钢发货,我方卸车,新老国标钢厂不加价可直发，因陕钢多次出现磅差，项目拒绝使用</v>
      </c>
      <c r="M1705" s="91">
        <v>45812</v>
      </c>
      <c r="O1705" s="49">
        <f ca="1" t="shared" si="95"/>
        <v>0</v>
      </c>
      <c r="P1705" s="49">
        <f ca="1" t="shared" si="96"/>
        <v>138</v>
      </c>
      <c r="Q1705" s="50" t="str">
        <f>VLOOKUP(B1705,辅助信息!E:M,9,FALSE)</f>
        <v>ZTWM-CDGS-XS-2024-0030-华西集采-简州大道</v>
      </c>
      <c r="R1705" s="50" t="str">
        <f>_xlfn._xlws.FILTER(辅助信息!D:D,辅助信息!E:E=B1705)</f>
        <v>华西简阳西城嘉苑</v>
      </c>
    </row>
    <row r="1706" hidden="1" spans="2:18">
      <c r="B1706" s="107" t="s">
        <v>81</v>
      </c>
      <c r="C1706" s="58">
        <v>45811</v>
      </c>
      <c r="D1706" s="107" t="str">
        <f>VLOOKUP(B1706,辅助信息!E:K,7,FALSE)</f>
        <v>JWDDCD2025060900080</v>
      </c>
      <c r="E1706" s="107" t="str">
        <f>VLOOKUP(F1706,辅助信息!A:B,2,FALSE)</f>
        <v>螺纹钢</v>
      </c>
      <c r="F1706" s="28" t="s">
        <v>22</v>
      </c>
      <c r="G1706" s="24">
        <v>24</v>
      </c>
      <c r="H1706" s="108">
        <f>_xlfn.XLOOKUP(C1706&amp;F1706&amp;I1706&amp;J1706,'[1]2025年已发货'!$F:$F&amp;'[1]2025年已发货'!$C:$C&amp;'[1]2025年已发货'!$G:$G&amp;'[1]2025年已发货'!$H:$H,'[1]2025年已发货'!$E:$E,"未发货")</f>
        <v>24</v>
      </c>
      <c r="I1706" s="107" t="str">
        <f>VLOOKUP(B1706,辅助信息!E:I,3,FALSE)</f>
        <v>（华西简阳西城嘉苑）四川省成都市简阳市简城街道高屋村</v>
      </c>
      <c r="J1706" s="107" t="str">
        <f>VLOOKUP(B1706,辅助信息!E:I,4,FALSE)</f>
        <v>张瀚镭</v>
      </c>
      <c r="K1706" s="107">
        <f>VLOOKUP(J1706,辅助信息!H:I,2,FALSE)</f>
        <v>15884666220</v>
      </c>
      <c r="L1706" s="109" t="str">
        <f>VLOOKUP(B1706,辅助信息!E:J,6,FALSE)</f>
        <v>优先威钢发货,我方卸车,新老国标钢厂不加价可直发，因陕钢多次出现磅差，项目拒绝使用</v>
      </c>
      <c r="M1706" s="91">
        <v>45812</v>
      </c>
      <c r="O1706" s="49">
        <f ca="1" t="shared" si="95"/>
        <v>0</v>
      </c>
      <c r="P1706" s="49">
        <f ca="1" t="shared" si="96"/>
        <v>138</v>
      </c>
      <c r="Q1706" s="50" t="str">
        <f>VLOOKUP(B1706,辅助信息!E:M,9,FALSE)</f>
        <v>ZTWM-CDGS-XS-2024-0030-华西集采-简州大道</v>
      </c>
      <c r="R1706" s="50" t="str">
        <f>_xlfn._xlws.FILTER(辅助信息!D:D,辅助信息!E:E=B1706)</f>
        <v>华西简阳西城嘉苑</v>
      </c>
    </row>
    <row r="1707" hidden="1" spans="2:18">
      <c r="B1707" s="107" t="s">
        <v>81</v>
      </c>
      <c r="C1707" s="58">
        <v>45812</v>
      </c>
      <c r="D1707" s="107" t="str">
        <f>VLOOKUP(B1707,辅助信息!E:K,7,FALSE)</f>
        <v>JWDDCD2025060900080</v>
      </c>
      <c r="E1707" s="107" t="str">
        <f>VLOOKUP(F1707,辅助信息!A:B,2,FALSE)</f>
        <v>高线</v>
      </c>
      <c r="F1707" s="107" t="s">
        <v>53</v>
      </c>
      <c r="G1707" s="108">
        <v>2</v>
      </c>
      <c r="H1707" s="108" t="str">
        <f>_xlfn.XLOOKUP(C1707&amp;F1707&amp;I1707&amp;J1707,'[1]2025年已发货'!$F:$F&amp;'[1]2025年已发货'!$C:$C&amp;'[1]2025年已发货'!$G:$G&amp;'[1]2025年已发货'!$H:$H,'[1]2025年已发货'!$E:$E,"未发货")</f>
        <v>未发货</v>
      </c>
      <c r="I1707" s="107" t="str">
        <f>VLOOKUP(B1707,辅助信息!E:I,3,FALSE)</f>
        <v>（华西简阳西城嘉苑）四川省成都市简阳市简城街道高屋村</v>
      </c>
      <c r="J1707" s="107" t="str">
        <f>VLOOKUP(B1707,辅助信息!E:I,4,FALSE)</f>
        <v>张瀚镭</v>
      </c>
      <c r="K1707" s="107">
        <f>VLOOKUP(J1707,辅助信息!H:I,2,FALSE)</f>
        <v>15884666220</v>
      </c>
      <c r="L1707" s="109" t="str">
        <f>VLOOKUP(B1707,辅助信息!E:J,6,FALSE)</f>
        <v>优先威钢发货,我方卸车,新老国标钢厂不加价可直发，因陕钢多次出现磅差，项目拒绝使用</v>
      </c>
      <c r="M1707" s="91">
        <v>45813</v>
      </c>
      <c r="O1707" s="49">
        <f ca="1" t="shared" si="95"/>
        <v>0</v>
      </c>
      <c r="P1707" s="49">
        <f ca="1" t="shared" si="96"/>
        <v>137</v>
      </c>
      <c r="Q1707" s="50" t="str">
        <f>VLOOKUP(B1707,辅助信息!E:M,9,FALSE)</f>
        <v>ZTWM-CDGS-XS-2024-0030-华西集采-简州大道</v>
      </c>
      <c r="R1707" s="50" t="str">
        <f>_xlfn._xlws.FILTER(辅助信息!D:D,辅助信息!E:E=B1707)</f>
        <v>华西简阳西城嘉苑</v>
      </c>
    </row>
    <row r="1708" hidden="1" spans="2:18">
      <c r="B1708" s="107" t="s">
        <v>81</v>
      </c>
      <c r="C1708" s="58">
        <v>45812</v>
      </c>
      <c r="D1708" s="107" t="str">
        <f>VLOOKUP(B1708,辅助信息!E:K,7,FALSE)</f>
        <v>JWDDCD2025060900080</v>
      </c>
      <c r="E1708" s="107" t="str">
        <f>VLOOKUP(F1708,辅助信息!A:B,2,FALSE)</f>
        <v>盘螺</v>
      </c>
      <c r="F1708" s="107" t="s">
        <v>49</v>
      </c>
      <c r="G1708" s="108">
        <v>7.5</v>
      </c>
      <c r="H1708" s="108" t="str">
        <f>_xlfn.XLOOKUP(C1708&amp;F1708&amp;I1708&amp;J1708,'[1]2025年已发货'!$F:$F&amp;'[1]2025年已发货'!$C:$C&amp;'[1]2025年已发货'!$G:$G&amp;'[1]2025年已发货'!$H:$H,'[1]2025年已发货'!$E:$E,"未发货")</f>
        <v>未发货</v>
      </c>
      <c r="I1708" s="107" t="str">
        <f>VLOOKUP(B1708,辅助信息!E:I,3,FALSE)</f>
        <v>（华西简阳西城嘉苑）四川省成都市简阳市简城街道高屋村</v>
      </c>
      <c r="J1708" s="107" t="str">
        <f>VLOOKUP(B1708,辅助信息!E:I,4,FALSE)</f>
        <v>张瀚镭</v>
      </c>
      <c r="K1708" s="107">
        <f>VLOOKUP(J1708,辅助信息!H:I,2,FALSE)</f>
        <v>15884666220</v>
      </c>
      <c r="L1708" s="109" t="str">
        <f>VLOOKUP(B1708,辅助信息!E:J,6,FALSE)</f>
        <v>优先威钢发货,我方卸车,新老国标钢厂不加价可直发，因陕钢多次出现磅差，项目拒绝使用</v>
      </c>
      <c r="M1708" s="91">
        <v>45813</v>
      </c>
      <c r="O1708" s="49">
        <f ca="1" t="shared" si="95"/>
        <v>0</v>
      </c>
      <c r="P1708" s="49">
        <f ca="1" t="shared" si="96"/>
        <v>137</v>
      </c>
      <c r="Q1708" s="50" t="str">
        <f>VLOOKUP(B1708,辅助信息!E:M,9,FALSE)</f>
        <v>ZTWM-CDGS-XS-2024-0030-华西集采-简州大道</v>
      </c>
      <c r="R1708" s="50" t="str">
        <f>_xlfn._xlws.FILTER(辅助信息!D:D,辅助信息!E:E=B1708)</f>
        <v>华西简阳西城嘉苑</v>
      </c>
    </row>
    <row r="1709" hidden="1" spans="2:18">
      <c r="B1709" s="107" t="s">
        <v>81</v>
      </c>
      <c r="C1709" s="58">
        <v>45812</v>
      </c>
      <c r="D1709" s="107" t="str">
        <f>VLOOKUP(B1709,辅助信息!E:K,7,FALSE)</f>
        <v>JWDDCD2025060900080</v>
      </c>
      <c r="E1709" s="107" t="str">
        <f>VLOOKUP(F1709,辅助信息!A:B,2,FALSE)</f>
        <v>盘螺</v>
      </c>
      <c r="F1709" s="107" t="s">
        <v>40</v>
      </c>
      <c r="G1709" s="108">
        <v>3</v>
      </c>
      <c r="H1709" s="108">
        <f>_xlfn.XLOOKUP(C1709&amp;F1709&amp;I1709&amp;J1709,'[1]2025年已发货'!$F:$F&amp;'[1]2025年已发货'!$C:$C&amp;'[1]2025年已发货'!$G:$G&amp;'[1]2025年已发货'!$H:$H,'[1]2025年已发货'!$E:$E,"未发货")</f>
        <v>2.5</v>
      </c>
      <c r="I1709" s="107" t="str">
        <f>VLOOKUP(B1709,辅助信息!E:I,3,FALSE)</f>
        <v>（华西简阳西城嘉苑）四川省成都市简阳市简城街道高屋村</v>
      </c>
      <c r="J1709" s="107" t="str">
        <f>VLOOKUP(B1709,辅助信息!E:I,4,FALSE)</f>
        <v>张瀚镭</v>
      </c>
      <c r="K1709" s="107">
        <f>VLOOKUP(J1709,辅助信息!H:I,2,FALSE)</f>
        <v>15884666220</v>
      </c>
      <c r="L1709" s="109" t="str">
        <f>VLOOKUP(B1709,辅助信息!E:J,6,FALSE)</f>
        <v>优先威钢发货,我方卸车,新老国标钢厂不加价可直发，因陕钢多次出现磅差，项目拒绝使用</v>
      </c>
      <c r="M1709" s="91">
        <v>45813</v>
      </c>
      <c r="O1709" s="49">
        <f ca="1" t="shared" si="95"/>
        <v>0</v>
      </c>
      <c r="P1709" s="49">
        <f ca="1" t="shared" si="96"/>
        <v>137</v>
      </c>
      <c r="Q1709" s="50" t="str">
        <f>VLOOKUP(B1709,辅助信息!E:M,9,FALSE)</f>
        <v>ZTWM-CDGS-XS-2024-0030-华西集采-简州大道</v>
      </c>
      <c r="R1709" s="50" t="str">
        <f>_xlfn._xlws.FILTER(辅助信息!D:D,辅助信息!E:E=B1709)</f>
        <v>华西简阳西城嘉苑</v>
      </c>
    </row>
    <row r="1710" hidden="1" spans="2:18">
      <c r="B1710" s="107" t="s">
        <v>81</v>
      </c>
      <c r="C1710" s="58">
        <v>45812</v>
      </c>
      <c r="D1710" s="107" t="str">
        <f>VLOOKUP(B1710,辅助信息!E:K,7,FALSE)</f>
        <v>JWDDCD2025060900080</v>
      </c>
      <c r="E1710" s="107" t="str">
        <f>VLOOKUP(F1710,辅助信息!A:B,2,FALSE)</f>
        <v>盘螺</v>
      </c>
      <c r="F1710" s="107" t="s">
        <v>41</v>
      </c>
      <c r="G1710" s="108">
        <v>12</v>
      </c>
      <c r="H1710" s="108">
        <f>_xlfn.XLOOKUP(C1710&amp;F1710&amp;I1710&amp;J1710,'[1]2025年已发货'!$F:$F&amp;'[1]2025年已发货'!$C:$C&amp;'[1]2025年已发货'!$G:$G&amp;'[1]2025年已发货'!$H:$H,'[1]2025年已发货'!$E:$E,"未发货")</f>
        <v>12</v>
      </c>
      <c r="I1710" s="107" t="str">
        <f>VLOOKUP(B1710,辅助信息!E:I,3,FALSE)</f>
        <v>（华西简阳西城嘉苑）四川省成都市简阳市简城街道高屋村</v>
      </c>
      <c r="J1710" s="107" t="str">
        <f>VLOOKUP(B1710,辅助信息!E:I,4,FALSE)</f>
        <v>张瀚镭</v>
      </c>
      <c r="K1710" s="107">
        <f>VLOOKUP(J1710,辅助信息!H:I,2,FALSE)</f>
        <v>15884666220</v>
      </c>
      <c r="L1710" s="109" t="str">
        <f>VLOOKUP(B1710,辅助信息!E:J,6,FALSE)</f>
        <v>优先威钢发货,我方卸车,新老国标钢厂不加价可直发，因陕钢多次出现磅差，项目拒绝使用</v>
      </c>
      <c r="M1710" s="91">
        <v>45813</v>
      </c>
      <c r="O1710" s="49">
        <f ca="1" t="shared" si="95"/>
        <v>0</v>
      </c>
      <c r="P1710" s="49">
        <f ca="1" t="shared" si="96"/>
        <v>137</v>
      </c>
      <c r="Q1710" s="50" t="str">
        <f>VLOOKUP(B1710,辅助信息!E:M,9,FALSE)</f>
        <v>ZTWM-CDGS-XS-2024-0030-华西集采-简州大道</v>
      </c>
      <c r="R1710" s="50" t="str">
        <f>_xlfn._xlws.FILTER(辅助信息!D:D,辅助信息!E:E=B1710)</f>
        <v>华西简阳西城嘉苑</v>
      </c>
    </row>
    <row r="1711" hidden="1" spans="2:18">
      <c r="B1711" s="107" t="s">
        <v>81</v>
      </c>
      <c r="C1711" s="58">
        <v>45812</v>
      </c>
      <c r="D1711" s="107" t="str">
        <f>VLOOKUP(B1711,辅助信息!E:K,7,FALSE)</f>
        <v>JWDDCD2025060900080</v>
      </c>
      <c r="E1711" s="107" t="str">
        <f>VLOOKUP(F1711,辅助信息!A:B,2,FALSE)</f>
        <v>盘螺</v>
      </c>
      <c r="F1711" s="107" t="s">
        <v>26</v>
      </c>
      <c r="G1711" s="108">
        <v>8</v>
      </c>
      <c r="H1711" s="108">
        <f>_xlfn.XLOOKUP(C1711&amp;F1711&amp;I1711&amp;J1711,'[1]2025年已发货'!$F:$F&amp;'[1]2025年已发货'!$C:$C&amp;'[1]2025年已发货'!$G:$G&amp;'[1]2025年已发货'!$H:$H,'[1]2025年已发货'!$E:$E,"未发货")</f>
        <v>7</v>
      </c>
      <c r="I1711" s="107" t="str">
        <f>VLOOKUP(B1711,辅助信息!E:I,3,FALSE)</f>
        <v>（华西简阳西城嘉苑）四川省成都市简阳市简城街道高屋村</v>
      </c>
      <c r="J1711" s="107" t="str">
        <f>VLOOKUP(B1711,辅助信息!E:I,4,FALSE)</f>
        <v>张瀚镭</v>
      </c>
      <c r="K1711" s="107">
        <f>VLOOKUP(J1711,辅助信息!H:I,2,FALSE)</f>
        <v>15884666220</v>
      </c>
      <c r="L1711" s="109" t="str">
        <f>VLOOKUP(B1711,辅助信息!E:J,6,FALSE)</f>
        <v>优先威钢发货,我方卸车,新老国标钢厂不加价可直发，因陕钢多次出现磅差，项目拒绝使用</v>
      </c>
      <c r="M1711" s="91">
        <v>45813</v>
      </c>
      <c r="O1711" s="49">
        <f ca="1" t="shared" si="95"/>
        <v>0</v>
      </c>
      <c r="P1711" s="49">
        <f ca="1" t="shared" si="96"/>
        <v>137</v>
      </c>
      <c r="Q1711" s="50" t="str">
        <f>VLOOKUP(B1711,辅助信息!E:M,9,FALSE)</f>
        <v>ZTWM-CDGS-XS-2024-0030-华西集采-简州大道</v>
      </c>
      <c r="R1711" s="50" t="str">
        <f>_xlfn._xlws.FILTER(辅助信息!D:D,辅助信息!E:E=B1711)</f>
        <v>华西简阳西城嘉苑</v>
      </c>
    </row>
    <row r="1712" hidden="1" spans="2:18">
      <c r="B1712" s="107" t="s">
        <v>81</v>
      </c>
      <c r="C1712" s="58">
        <v>45812</v>
      </c>
      <c r="D1712" s="107" t="str">
        <f>VLOOKUP(B1712,辅助信息!E:K,7,FALSE)</f>
        <v>JWDDCD2025060900080</v>
      </c>
      <c r="E1712" s="107" t="str">
        <f>VLOOKUP(F1712,辅助信息!A:B,2,FALSE)</f>
        <v>螺纹钢</v>
      </c>
      <c r="F1712" s="107" t="s">
        <v>19</v>
      </c>
      <c r="G1712" s="108">
        <v>72</v>
      </c>
      <c r="H1712" s="108">
        <v>62</v>
      </c>
      <c r="I1712" s="107" t="str">
        <f>VLOOKUP(B1712,辅助信息!E:I,3,FALSE)</f>
        <v>（华西简阳西城嘉苑）四川省成都市简阳市简城街道高屋村</v>
      </c>
      <c r="J1712" s="107" t="str">
        <f>VLOOKUP(B1712,辅助信息!E:I,4,FALSE)</f>
        <v>张瀚镭</v>
      </c>
      <c r="K1712" s="107">
        <f>VLOOKUP(J1712,辅助信息!H:I,2,FALSE)</f>
        <v>15884666220</v>
      </c>
      <c r="L1712" s="109" t="str">
        <f>VLOOKUP(B1712,辅助信息!E:J,6,FALSE)</f>
        <v>优先威钢发货,我方卸车,新老国标钢厂不加价可直发，因陕钢多次出现磅差，项目拒绝使用</v>
      </c>
      <c r="M1712" s="91">
        <v>45813</v>
      </c>
      <c r="O1712" s="49">
        <f ca="1" t="shared" si="95"/>
        <v>0</v>
      </c>
      <c r="P1712" s="49">
        <f ca="1" t="shared" si="96"/>
        <v>137</v>
      </c>
      <c r="Q1712" s="50" t="str">
        <f>VLOOKUP(B1712,辅助信息!E:M,9,FALSE)</f>
        <v>ZTWM-CDGS-XS-2024-0030-华西集采-简州大道</v>
      </c>
      <c r="R1712" s="50" t="str">
        <f>_xlfn._xlws.FILTER(辅助信息!D:D,辅助信息!E:E=B1712)</f>
        <v>华西简阳西城嘉苑</v>
      </c>
    </row>
    <row r="1713" hidden="1" spans="2:18">
      <c r="B1713" s="107" t="s">
        <v>81</v>
      </c>
      <c r="C1713" s="58">
        <v>45812</v>
      </c>
      <c r="D1713" s="107" t="str">
        <f>VLOOKUP(B1713,辅助信息!E:K,7,FALSE)</f>
        <v>JWDDCD2025060900080</v>
      </c>
      <c r="E1713" s="107" t="str">
        <f>VLOOKUP(F1713,辅助信息!A:B,2,FALSE)</f>
        <v>螺纹钢</v>
      </c>
      <c r="F1713" s="107" t="s">
        <v>32</v>
      </c>
      <c r="G1713" s="108">
        <v>12</v>
      </c>
      <c r="H1713" s="108">
        <f>_xlfn.XLOOKUP(C1713&amp;F1713&amp;I1713&amp;J1713,'[1]2025年已发货'!$F:$F&amp;'[1]2025年已发货'!$C:$C&amp;'[1]2025年已发货'!$G:$G&amp;'[1]2025年已发货'!$H:$H,'[1]2025年已发货'!$E:$E,"未发货")</f>
        <v>12</v>
      </c>
      <c r="I1713" s="107" t="str">
        <f>VLOOKUP(B1713,辅助信息!E:I,3,FALSE)</f>
        <v>（华西简阳西城嘉苑）四川省成都市简阳市简城街道高屋村</v>
      </c>
      <c r="J1713" s="107" t="str">
        <f>VLOOKUP(B1713,辅助信息!E:I,4,FALSE)</f>
        <v>张瀚镭</v>
      </c>
      <c r="K1713" s="107">
        <f>VLOOKUP(J1713,辅助信息!H:I,2,FALSE)</f>
        <v>15884666220</v>
      </c>
      <c r="L1713" s="109" t="str">
        <f>VLOOKUP(B1713,辅助信息!E:J,6,FALSE)</f>
        <v>优先威钢发货,我方卸车,新老国标钢厂不加价可直发，因陕钢多次出现磅差，项目拒绝使用</v>
      </c>
      <c r="M1713" s="91">
        <v>45813</v>
      </c>
      <c r="O1713" s="49">
        <f ca="1" t="shared" si="95"/>
        <v>0</v>
      </c>
      <c r="P1713" s="49">
        <f ca="1" t="shared" si="96"/>
        <v>137</v>
      </c>
      <c r="Q1713" s="50" t="str">
        <f>VLOOKUP(B1713,辅助信息!E:M,9,FALSE)</f>
        <v>ZTWM-CDGS-XS-2024-0030-华西集采-简州大道</v>
      </c>
      <c r="R1713" s="50" t="str">
        <f>_xlfn._xlws.FILTER(辅助信息!D:D,辅助信息!E:E=B1713)</f>
        <v>华西简阳西城嘉苑</v>
      </c>
    </row>
    <row r="1714" hidden="1" spans="2:18">
      <c r="B1714" s="107" t="s">
        <v>81</v>
      </c>
      <c r="C1714" s="58">
        <v>45812</v>
      </c>
      <c r="D1714" s="107" t="str">
        <f>VLOOKUP(B1714,辅助信息!E:K,7,FALSE)</f>
        <v>JWDDCD2025060900080</v>
      </c>
      <c r="E1714" s="107" t="str">
        <f>VLOOKUP(F1714,辅助信息!A:B,2,FALSE)</f>
        <v>螺纹钢</v>
      </c>
      <c r="F1714" s="107" t="s">
        <v>30</v>
      </c>
      <c r="G1714" s="108">
        <v>7</v>
      </c>
      <c r="H1714" s="108">
        <f>_xlfn.XLOOKUP(C1714&amp;F1714&amp;I1714&amp;J1714,'[1]2025年已发货'!$F:$F&amp;'[1]2025年已发货'!$C:$C&amp;'[1]2025年已发货'!$G:$G&amp;'[1]2025年已发货'!$H:$H,'[1]2025年已发货'!$E:$E,"未发货")</f>
        <v>6</v>
      </c>
      <c r="I1714" s="107" t="str">
        <f>VLOOKUP(B1714,辅助信息!E:I,3,FALSE)</f>
        <v>（华西简阳西城嘉苑）四川省成都市简阳市简城街道高屋村</v>
      </c>
      <c r="J1714" s="107" t="str">
        <f>VLOOKUP(B1714,辅助信息!E:I,4,FALSE)</f>
        <v>张瀚镭</v>
      </c>
      <c r="K1714" s="107">
        <f>VLOOKUP(J1714,辅助信息!H:I,2,FALSE)</f>
        <v>15884666220</v>
      </c>
      <c r="L1714" s="109" t="str">
        <f>VLOOKUP(B1714,辅助信息!E:J,6,FALSE)</f>
        <v>优先威钢发货,我方卸车,新老国标钢厂不加价可直发，因陕钢多次出现磅差，项目拒绝使用</v>
      </c>
      <c r="M1714" s="91">
        <v>45813</v>
      </c>
      <c r="O1714" s="49">
        <f ca="1" t="shared" si="95"/>
        <v>0</v>
      </c>
      <c r="P1714" s="49">
        <f ca="1" t="shared" si="96"/>
        <v>137</v>
      </c>
      <c r="Q1714" s="50" t="str">
        <f>VLOOKUP(B1714,辅助信息!E:M,9,FALSE)</f>
        <v>ZTWM-CDGS-XS-2024-0030-华西集采-简州大道</v>
      </c>
      <c r="R1714" s="50" t="str">
        <f>_xlfn._xlws.FILTER(辅助信息!D:D,辅助信息!E:E=B1714)</f>
        <v>华西简阳西城嘉苑</v>
      </c>
    </row>
    <row r="1715" hidden="1" spans="2:18">
      <c r="B1715" s="107" t="s">
        <v>81</v>
      </c>
      <c r="C1715" s="58">
        <v>45812</v>
      </c>
      <c r="D1715" s="107" t="str">
        <f>VLOOKUP(B1715,辅助信息!E:K,7,FALSE)</f>
        <v>JWDDCD2025060900080</v>
      </c>
      <c r="E1715" s="107" t="str">
        <f>VLOOKUP(F1715,辅助信息!A:B,2,FALSE)</f>
        <v>螺纹钢</v>
      </c>
      <c r="F1715" s="107" t="s">
        <v>33</v>
      </c>
      <c r="G1715" s="108">
        <v>18</v>
      </c>
      <c r="H1715" s="108">
        <f>_xlfn.XLOOKUP(C1715&amp;F1715&amp;I1715&amp;J1715,'[1]2025年已发货'!$F:$F&amp;'[1]2025年已发货'!$C:$C&amp;'[1]2025年已发货'!$G:$G&amp;'[1]2025年已发货'!$H:$H,'[1]2025年已发货'!$E:$E,"未发货")</f>
        <v>18</v>
      </c>
      <c r="I1715" s="107" t="str">
        <f>VLOOKUP(B1715,辅助信息!E:I,3,FALSE)</f>
        <v>（华西简阳西城嘉苑）四川省成都市简阳市简城街道高屋村</v>
      </c>
      <c r="J1715" s="107" t="str">
        <f>VLOOKUP(B1715,辅助信息!E:I,4,FALSE)</f>
        <v>张瀚镭</v>
      </c>
      <c r="K1715" s="107">
        <f>VLOOKUP(J1715,辅助信息!H:I,2,FALSE)</f>
        <v>15884666220</v>
      </c>
      <c r="L1715" s="109" t="str">
        <f>VLOOKUP(B1715,辅助信息!E:J,6,FALSE)</f>
        <v>优先威钢发货,我方卸车,新老国标钢厂不加价可直发，因陕钢多次出现磅差，项目拒绝使用</v>
      </c>
      <c r="M1715" s="91">
        <v>45813</v>
      </c>
      <c r="O1715" s="49">
        <f ca="1" t="shared" si="95"/>
        <v>0</v>
      </c>
      <c r="P1715" s="49">
        <f ca="1" t="shared" si="96"/>
        <v>137</v>
      </c>
      <c r="Q1715" s="50" t="str">
        <f>VLOOKUP(B1715,辅助信息!E:M,9,FALSE)</f>
        <v>ZTWM-CDGS-XS-2024-0030-华西集采-简州大道</v>
      </c>
      <c r="R1715" s="50" t="str">
        <f>_xlfn._xlws.FILTER(辅助信息!D:D,辅助信息!E:E=B1715)</f>
        <v>华西简阳西城嘉苑</v>
      </c>
    </row>
    <row r="1716" hidden="1" spans="2:18">
      <c r="B1716" s="107" t="s">
        <v>81</v>
      </c>
      <c r="C1716" s="58">
        <v>45812</v>
      </c>
      <c r="D1716" s="107" t="str">
        <f>VLOOKUP(B1716,辅助信息!E:K,7,FALSE)</f>
        <v>JWDDCD2025060900080</v>
      </c>
      <c r="E1716" s="107" t="str">
        <f>VLOOKUP(F1716,辅助信息!A:B,2,FALSE)</f>
        <v>螺纹钢</v>
      </c>
      <c r="F1716" s="107" t="s">
        <v>28</v>
      </c>
      <c r="G1716" s="108">
        <v>8</v>
      </c>
      <c r="H1716" s="108">
        <f>_xlfn.XLOOKUP(C1716&amp;F1716&amp;I1716&amp;J1716,'[1]2025年已发货'!$F:$F&amp;'[1]2025年已发货'!$C:$C&amp;'[1]2025年已发货'!$G:$G&amp;'[1]2025年已发货'!$H:$H,'[1]2025年已发货'!$E:$E,"未发货")</f>
        <v>8</v>
      </c>
      <c r="I1716" s="107" t="str">
        <f>VLOOKUP(B1716,辅助信息!E:I,3,FALSE)</f>
        <v>（华西简阳西城嘉苑）四川省成都市简阳市简城街道高屋村</v>
      </c>
      <c r="J1716" s="107" t="str">
        <f>VLOOKUP(B1716,辅助信息!E:I,4,FALSE)</f>
        <v>张瀚镭</v>
      </c>
      <c r="K1716" s="107">
        <f>VLOOKUP(J1716,辅助信息!H:I,2,FALSE)</f>
        <v>15884666220</v>
      </c>
      <c r="L1716" s="109" t="str">
        <f>VLOOKUP(B1716,辅助信息!E:J,6,FALSE)</f>
        <v>优先威钢发货,我方卸车,新老国标钢厂不加价可直发，因陕钢多次出现磅差，项目拒绝使用</v>
      </c>
      <c r="M1716" s="91">
        <v>45813</v>
      </c>
      <c r="O1716" s="49">
        <f ca="1" t="shared" si="95"/>
        <v>0</v>
      </c>
      <c r="P1716" s="49">
        <f ca="1" t="shared" si="96"/>
        <v>137</v>
      </c>
      <c r="Q1716" s="50" t="str">
        <f>VLOOKUP(B1716,辅助信息!E:M,9,FALSE)</f>
        <v>ZTWM-CDGS-XS-2024-0030-华西集采-简州大道</v>
      </c>
      <c r="R1716" s="50" t="str">
        <f>_xlfn._xlws.FILTER(辅助信息!D:D,辅助信息!E:E=B1716)</f>
        <v>华西简阳西城嘉苑</v>
      </c>
    </row>
    <row r="1717" hidden="1" spans="2:18">
      <c r="B1717" s="107" t="s">
        <v>81</v>
      </c>
      <c r="C1717" s="58">
        <v>45812</v>
      </c>
      <c r="D1717" s="107" t="str">
        <f>VLOOKUP(B1717,辅助信息!E:K,7,FALSE)</f>
        <v>JWDDCD2025060900080</v>
      </c>
      <c r="E1717" s="107" t="str">
        <f>VLOOKUP(F1717,辅助信息!A:B,2,FALSE)</f>
        <v>螺纹钢</v>
      </c>
      <c r="F1717" s="107" t="s">
        <v>18</v>
      </c>
      <c r="G1717" s="108">
        <v>13</v>
      </c>
      <c r="H1717" s="108">
        <f>_xlfn.XLOOKUP(C1717&amp;F1717&amp;I1717&amp;J1717,'[1]2025年已发货'!$F:$F&amp;'[1]2025年已发货'!$C:$C&amp;'[1]2025年已发货'!$G:$G&amp;'[1]2025年已发货'!$H:$H,'[1]2025年已发货'!$E:$E,"未发货")</f>
        <v>12</v>
      </c>
      <c r="I1717" s="107" t="str">
        <f>VLOOKUP(B1717,辅助信息!E:I,3,FALSE)</f>
        <v>（华西简阳西城嘉苑）四川省成都市简阳市简城街道高屋村</v>
      </c>
      <c r="J1717" s="107" t="str">
        <f>VLOOKUP(B1717,辅助信息!E:I,4,FALSE)</f>
        <v>张瀚镭</v>
      </c>
      <c r="K1717" s="107">
        <f>VLOOKUP(J1717,辅助信息!H:I,2,FALSE)</f>
        <v>15884666220</v>
      </c>
      <c r="L1717" s="109" t="str">
        <f>VLOOKUP(B1717,辅助信息!E:J,6,FALSE)</f>
        <v>优先威钢发货,我方卸车,新老国标钢厂不加价可直发，因陕钢多次出现磅差，项目拒绝使用</v>
      </c>
      <c r="M1717" s="91">
        <v>45813</v>
      </c>
      <c r="O1717" s="49">
        <f ca="1" t="shared" si="95"/>
        <v>0</v>
      </c>
      <c r="P1717" s="49">
        <f ca="1" t="shared" si="96"/>
        <v>137</v>
      </c>
      <c r="Q1717" s="50" t="str">
        <f>VLOOKUP(B1717,辅助信息!E:M,9,FALSE)</f>
        <v>ZTWM-CDGS-XS-2024-0030-华西集采-简州大道</v>
      </c>
      <c r="R1717" s="50" t="str">
        <f>_xlfn._xlws.FILTER(辅助信息!D:D,辅助信息!E:E=B1717)</f>
        <v>华西简阳西城嘉苑</v>
      </c>
    </row>
    <row r="1718" hidden="1" spans="2:18">
      <c r="B1718" s="107" t="s">
        <v>81</v>
      </c>
      <c r="C1718" s="58">
        <v>45812</v>
      </c>
      <c r="D1718" s="107" t="str">
        <f>VLOOKUP(B1718,辅助信息!E:K,7,FALSE)</f>
        <v>JWDDCD2025060900080</v>
      </c>
      <c r="E1718" s="107" t="str">
        <f>VLOOKUP(F1718,辅助信息!A:B,2,FALSE)</f>
        <v>螺纹钢</v>
      </c>
      <c r="F1718" s="107" t="s">
        <v>46</v>
      </c>
      <c r="G1718" s="108">
        <v>5</v>
      </c>
      <c r="H1718" s="108">
        <f>_xlfn.XLOOKUP(C1718&amp;F1718&amp;I1718&amp;J1718,'[1]2025年已发货'!$F:$F&amp;'[1]2025年已发货'!$C:$C&amp;'[1]2025年已发货'!$G:$G&amp;'[1]2025年已发货'!$H:$H,'[1]2025年已发货'!$E:$E,"未发货")</f>
        <v>5</v>
      </c>
      <c r="I1718" s="107" t="str">
        <f>VLOOKUP(B1718,辅助信息!E:I,3,FALSE)</f>
        <v>（华西简阳西城嘉苑）四川省成都市简阳市简城街道高屋村</v>
      </c>
      <c r="J1718" s="107" t="str">
        <f>VLOOKUP(B1718,辅助信息!E:I,4,FALSE)</f>
        <v>张瀚镭</v>
      </c>
      <c r="K1718" s="107">
        <f>VLOOKUP(J1718,辅助信息!H:I,2,FALSE)</f>
        <v>15884666220</v>
      </c>
      <c r="L1718" s="109" t="str">
        <f>VLOOKUP(B1718,辅助信息!E:J,6,FALSE)</f>
        <v>优先威钢发货,我方卸车,新老国标钢厂不加价可直发，因陕钢多次出现磅差，项目拒绝使用</v>
      </c>
      <c r="M1718" s="91">
        <v>45813</v>
      </c>
      <c r="O1718" s="49">
        <f ca="1" t="shared" si="95"/>
        <v>0</v>
      </c>
      <c r="P1718" s="49">
        <f ca="1" t="shared" si="96"/>
        <v>137</v>
      </c>
      <c r="Q1718" s="50" t="str">
        <f>VLOOKUP(B1718,辅助信息!E:M,9,FALSE)</f>
        <v>ZTWM-CDGS-XS-2024-0030-华西集采-简州大道</v>
      </c>
      <c r="R1718" s="50" t="str">
        <f>_xlfn._xlws.FILTER(辅助信息!D:D,辅助信息!E:E=B1718)</f>
        <v>华西简阳西城嘉苑</v>
      </c>
    </row>
    <row r="1719" hidden="1" spans="2:18">
      <c r="B1719" s="28" t="s">
        <v>159</v>
      </c>
      <c r="C1719" s="58">
        <v>45812</v>
      </c>
      <c r="D1719" s="107" t="str">
        <f>VLOOKUP(B1719,辅助信息!E:K,7,FALSE)</f>
        <v>JWDDCD2025052800131</v>
      </c>
      <c r="E1719" s="107" t="str">
        <f>VLOOKUP(F1719,辅助信息!A:B,2,FALSE)</f>
        <v>高线</v>
      </c>
      <c r="F1719" s="28" t="s">
        <v>57</v>
      </c>
      <c r="G1719" s="108">
        <v>17.5</v>
      </c>
      <c r="H1719" s="108" t="str">
        <f>_xlfn.XLOOKUP(C1719&amp;F1719&amp;I1719&amp;J1719,'[1]2025年已发货'!$F:$F&amp;'[1]2025年已发货'!$C:$C&amp;'[1]2025年已发货'!$G:$G&amp;'[1]2025年已发货'!$H:$H,'[1]2025年已发货'!$E:$E,"未发货")</f>
        <v>未发货</v>
      </c>
      <c r="I1719" s="107" t="str">
        <f>VLOOKUP(B1719,辅助信息!E:I,3,FALSE)</f>
        <v>（商投建工达州中医药科技园-3工区）达州市通川区达州中医药职业学院犀牛大道北段</v>
      </c>
      <c r="J1719" s="107" t="str">
        <f>VLOOKUP(B1719,辅助信息!E:I,4,FALSE)</f>
        <v>程黄刚</v>
      </c>
      <c r="K1719" s="107">
        <f>VLOOKUP(J1719,辅助信息!H:I,2,FALSE)</f>
        <v>15108211617</v>
      </c>
      <c r="L1719" s="109" t="str">
        <f>VLOOKUP(B1719,辅助信息!E:J,6,FALSE)</f>
        <v>控制炉批号！多了现场不收！,优先安排达钢,提前联系到场规格及数量</v>
      </c>
      <c r="M1719" s="91">
        <v>45813</v>
      </c>
      <c r="O1719" s="49">
        <f ca="1" t="shared" si="95"/>
        <v>0</v>
      </c>
      <c r="P1719" s="49">
        <f ca="1" t="shared" si="96"/>
        <v>137</v>
      </c>
      <c r="Q1719" s="50" t="str">
        <f>VLOOKUP(B1719,辅助信息!E:M,9,FALSE)</f>
        <v>ZTWM-CDGS-XS-2024-0134-商投建工达州中医药科技成果示范园项目</v>
      </c>
      <c r="R1719" s="50" t="str">
        <f>_xlfn._xlws.FILTER(辅助信息!D:D,辅助信息!E:E=B1719)</f>
        <v>商投建工达州中医药科技园</v>
      </c>
    </row>
    <row r="1720" hidden="1" spans="2:18">
      <c r="B1720" s="28" t="s">
        <v>159</v>
      </c>
      <c r="C1720" s="58">
        <v>45812</v>
      </c>
      <c r="D1720" s="107" t="str">
        <f>VLOOKUP(B1720,辅助信息!E:K,7,FALSE)</f>
        <v>JWDDCD2025052800131</v>
      </c>
      <c r="E1720" s="107" t="str">
        <f>VLOOKUP(F1720,辅助信息!A:B,2,FALSE)</f>
        <v>盘螺</v>
      </c>
      <c r="F1720" s="28" t="s">
        <v>40</v>
      </c>
      <c r="G1720" s="108">
        <v>17.5</v>
      </c>
      <c r="H1720" s="108">
        <f>_xlfn.XLOOKUP(C1720&amp;F1720&amp;I1720&amp;J1720,'[1]2025年已发货'!$F:$F&amp;'[1]2025年已发货'!$C:$C&amp;'[1]2025年已发货'!$G:$G&amp;'[1]2025年已发货'!$H:$H,'[1]2025年已发货'!$E:$E,"未发货")</f>
        <v>17</v>
      </c>
      <c r="I1720" s="107" t="str">
        <f>VLOOKUP(B1720,辅助信息!E:I,3,FALSE)</f>
        <v>（商投建工达州中医药科技园-3工区）达州市通川区达州中医药职业学院犀牛大道北段</v>
      </c>
      <c r="J1720" s="107" t="str">
        <f>VLOOKUP(B1720,辅助信息!E:I,4,FALSE)</f>
        <v>程黄刚</v>
      </c>
      <c r="K1720" s="107">
        <f>VLOOKUP(J1720,辅助信息!H:I,2,FALSE)</f>
        <v>15108211617</v>
      </c>
      <c r="L1720" s="109" t="str">
        <f>VLOOKUP(B1720,辅助信息!E:J,6,FALSE)</f>
        <v>控制炉批号！多了现场不收！,优先安排达钢,提前联系到场规格及数量</v>
      </c>
      <c r="M1720" s="91">
        <v>45813</v>
      </c>
      <c r="O1720" s="49">
        <f ca="1" t="shared" si="95"/>
        <v>0</v>
      </c>
      <c r="P1720" s="49">
        <f ca="1" t="shared" si="96"/>
        <v>137</v>
      </c>
      <c r="Q1720" s="50" t="str">
        <f>VLOOKUP(B1720,辅助信息!E:M,9,FALSE)</f>
        <v>ZTWM-CDGS-XS-2024-0134-商投建工达州中医药科技成果示范园项目</v>
      </c>
      <c r="R1720" s="50" t="str">
        <f>_xlfn._xlws.FILTER(辅助信息!D:D,辅助信息!E:E=B1720)</f>
        <v>商投建工达州中医药科技园</v>
      </c>
    </row>
    <row r="1721" hidden="1" spans="2:18">
      <c r="B1721" s="28" t="s">
        <v>159</v>
      </c>
      <c r="C1721" s="58">
        <v>45812</v>
      </c>
      <c r="D1721" s="107" t="str">
        <f>VLOOKUP(B1721,辅助信息!E:K,7,FALSE)</f>
        <v>JWDDCD2025052800131</v>
      </c>
      <c r="E1721" s="107" t="str">
        <f>VLOOKUP(F1721,辅助信息!A:B,2,FALSE)</f>
        <v>盘螺</v>
      </c>
      <c r="F1721" s="28" t="s">
        <v>41</v>
      </c>
      <c r="G1721" s="108">
        <v>25</v>
      </c>
      <c r="H1721" s="108">
        <f>_xlfn.XLOOKUP(C1721&amp;F1721&amp;I1721&amp;J1721,'[1]2025年已发货'!$F:$F&amp;'[1]2025年已发货'!$C:$C&amp;'[1]2025年已发货'!$G:$G&amp;'[1]2025年已发货'!$H:$H,'[1]2025年已发货'!$E:$E,"未发货")</f>
        <v>25</v>
      </c>
      <c r="I1721" s="107" t="str">
        <f>VLOOKUP(B1721,辅助信息!E:I,3,FALSE)</f>
        <v>（商投建工达州中医药科技园-3工区）达州市通川区达州中医药职业学院犀牛大道北段</v>
      </c>
      <c r="J1721" s="107" t="str">
        <f>VLOOKUP(B1721,辅助信息!E:I,4,FALSE)</f>
        <v>程黄刚</v>
      </c>
      <c r="K1721" s="107">
        <f>VLOOKUP(J1721,辅助信息!H:I,2,FALSE)</f>
        <v>15108211617</v>
      </c>
      <c r="L1721" s="109" t="str">
        <f>VLOOKUP(B1721,辅助信息!E:J,6,FALSE)</f>
        <v>控制炉批号！多了现场不收！,优先安排达钢,提前联系到场规格及数量</v>
      </c>
      <c r="M1721" s="91">
        <v>45813</v>
      </c>
      <c r="O1721" s="49">
        <f ca="1" t="shared" si="95"/>
        <v>0</v>
      </c>
      <c r="P1721" s="49">
        <f ca="1" t="shared" si="96"/>
        <v>137</v>
      </c>
      <c r="Q1721" s="50" t="str">
        <f>VLOOKUP(B1721,辅助信息!E:M,9,FALSE)</f>
        <v>ZTWM-CDGS-XS-2024-0134-商投建工达州中医药科技成果示范园项目</v>
      </c>
      <c r="R1721" s="50" t="str">
        <f>_xlfn._xlws.FILTER(辅助信息!D:D,辅助信息!E:E=B1721)</f>
        <v>商投建工达州中医药科技园</v>
      </c>
    </row>
    <row r="1722" hidden="1" spans="2:18">
      <c r="B1722" s="28" t="s">
        <v>159</v>
      </c>
      <c r="C1722" s="58">
        <v>45812</v>
      </c>
      <c r="D1722" s="107" t="str">
        <f>VLOOKUP(B1722,辅助信息!E:K,7,FALSE)</f>
        <v>JWDDCD2025052800131</v>
      </c>
      <c r="E1722" s="107" t="str">
        <f>VLOOKUP(F1722,辅助信息!A:B,2,FALSE)</f>
        <v>螺纹钢</v>
      </c>
      <c r="F1722" s="28" t="s">
        <v>30</v>
      </c>
      <c r="G1722" s="108">
        <v>6</v>
      </c>
      <c r="H1722" s="108">
        <f>_xlfn.XLOOKUP(C1722&amp;F1722&amp;I1722&amp;J1722,'[1]2025年已发货'!$F:$F&amp;'[1]2025年已发货'!$C:$C&amp;'[1]2025年已发货'!$G:$G&amp;'[1]2025年已发货'!$H:$H,'[1]2025年已发货'!$E:$E,"未发货")</f>
        <v>6</v>
      </c>
      <c r="I1722" s="107" t="str">
        <f>VLOOKUP(B1722,辅助信息!E:I,3,FALSE)</f>
        <v>（商投建工达州中医药科技园-3工区）达州市通川区达州中医药职业学院犀牛大道北段</v>
      </c>
      <c r="J1722" s="107" t="str">
        <f>VLOOKUP(B1722,辅助信息!E:I,4,FALSE)</f>
        <v>程黄刚</v>
      </c>
      <c r="K1722" s="107">
        <f>VLOOKUP(J1722,辅助信息!H:I,2,FALSE)</f>
        <v>15108211617</v>
      </c>
      <c r="L1722" s="109" t="str">
        <f>VLOOKUP(B1722,辅助信息!E:J,6,FALSE)</f>
        <v>控制炉批号！多了现场不收！,优先安排达钢,提前联系到场规格及数量</v>
      </c>
      <c r="M1722" s="91">
        <v>45813</v>
      </c>
      <c r="O1722" s="49">
        <f ca="1" t="shared" si="95"/>
        <v>0</v>
      </c>
      <c r="P1722" s="49">
        <f ca="1" t="shared" si="96"/>
        <v>137</v>
      </c>
      <c r="Q1722" s="50" t="str">
        <f>VLOOKUP(B1722,辅助信息!E:M,9,FALSE)</f>
        <v>ZTWM-CDGS-XS-2024-0134-商投建工达州中医药科技成果示范园项目</v>
      </c>
      <c r="R1722" s="50" t="str">
        <f>_xlfn._xlws.FILTER(辅助信息!D:D,辅助信息!E:E=B1722)</f>
        <v>商投建工达州中医药科技园</v>
      </c>
    </row>
    <row r="1723" hidden="1" spans="2:18">
      <c r="B1723" s="28" t="s">
        <v>159</v>
      </c>
      <c r="C1723" s="58">
        <v>45812</v>
      </c>
      <c r="D1723" s="107" t="str">
        <f>VLOOKUP(B1723,辅助信息!E:K,7,FALSE)</f>
        <v>JWDDCD2025052800131</v>
      </c>
      <c r="E1723" s="107" t="str">
        <f>VLOOKUP(F1723,辅助信息!A:B,2,FALSE)</f>
        <v>螺纹钢</v>
      </c>
      <c r="F1723" s="28" t="s">
        <v>66</v>
      </c>
      <c r="G1723" s="108">
        <v>6</v>
      </c>
      <c r="H1723" s="108" t="str">
        <f>_xlfn.XLOOKUP(C1723&amp;F1723&amp;I1723&amp;J1723,'[1]2025年已发货'!$F:$F&amp;'[1]2025年已发货'!$C:$C&amp;'[1]2025年已发货'!$G:$G&amp;'[1]2025年已发货'!$H:$H,'[1]2025年已发货'!$E:$E,"未发货")</f>
        <v>未发货</v>
      </c>
      <c r="I1723" s="107" t="str">
        <f>VLOOKUP(B1723,辅助信息!E:I,3,FALSE)</f>
        <v>（商投建工达州中医药科技园-3工区）达州市通川区达州中医药职业学院犀牛大道北段</v>
      </c>
      <c r="J1723" s="107" t="str">
        <f>VLOOKUP(B1723,辅助信息!E:I,4,FALSE)</f>
        <v>程黄刚</v>
      </c>
      <c r="K1723" s="107">
        <f>VLOOKUP(J1723,辅助信息!H:I,2,FALSE)</f>
        <v>15108211617</v>
      </c>
      <c r="L1723" s="109" t="str">
        <f>VLOOKUP(B1723,辅助信息!E:J,6,FALSE)</f>
        <v>控制炉批号！多了现场不收！,优先安排达钢,提前联系到场规格及数量</v>
      </c>
      <c r="M1723" s="91">
        <v>45813</v>
      </c>
      <c r="O1723" s="49">
        <f ca="1" t="shared" si="95"/>
        <v>0</v>
      </c>
      <c r="P1723" s="49">
        <f ca="1" t="shared" si="96"/>
        <v>137</v>
      </c>
      <c r="Q1723" s="50" t="str">
        <f>VLOOKUP(B1723,辅助信息!E:M,9,FALSE)</f>
        <v>ZTWM-CDGS-XS-2024-0134-商投建工达州中医药科技成果示范园项目</v>
      </c>
      <c r="R1723" s="50" t="str">
        <f>_xlfn._xlws.FILTER(辅助信息!D:D,辅助信息!E:E=B1723)</f>
        <v>商投建工达州中医药科技园</v>
      </c>
    </row>
    <row r="1724" hidden="1" spans="2:18">
      <c r="B1724" s="28" t="s">
        <v>159</v>
      </c>
      <c r="C1724" s="58">
        <v>45812</v>
      </c>
      <c r="D1724" s="107" t="str">
        <f>VLOOKUP(B1724,辅助信息!E:K,7,FALSE)</f>
        <v>JWDDCD2025052800131</v>
      </c>
      <c r="E1724" s="107" t="str">
        <f>VLOOKUP(F1724,辅助信息!A:B,2,FALSE)</f>
        <v>螺纹钢</v>
      </c>
      <c r="F1724" s="28" t="s">
        <v>82</v>
      </c>
      <c r="G1724" s="108">
        <v>3</v>
      </c>
      <c r="H1724" s="108" t="str">
        <f>_xlfn.XLOOKUP(C1724&amp;F1724&amp;I1724&amp;J1724,'[1]2025年已发货'!$F:$F&amp;'[1]2025年已发货'!$C:$C&amp;'[1]2025年已发货'!$G:$G&amp;'[1]2025年已发货'!$H:$H,'[1]2025年已发货'!$E:$E,"未发货")</f>
        <v>未发货</v>
      </c>
      <c r="I1724" s="107" t="str">
        <f>VLOOKUP(B1724,辅助信息!E:I,3,FALSE)</f>
        <v>（商投建工达州中医药科技园-3工区）达州市通川区达州中医药职业学院犀牛大道北段</v>
      </c>
      <c r="J1724" s="107" t="str">
        <f>VLOOKUP(B1724,辅助信息!E:I,4,FALSE)</f>
        <v>程黄刚</v>
      </c>
      <c r="K1724" s="107">
        <f>VLOOKUP(J1724,辅助信息!H:I,2,FALSE)</f>
        <v>15108211617</v>
      </c>
      <c r="L1724" s="109" t="str">
        <f>VLOOKUP(B1724,辅助信息!E:J,6,FALSE)</f>
        <v>控制炉批号！多了现场不收！,优先安排达钢,提前联系到场规格及数量</v>
      </c>
      <c r="M1724" s="91">
        <v>45813</v>
      </c>
      <c r="O1724" s="49">
        <f ca="1" t="shared" si="95"/>
        <v>0</v>
      </c>
      <c r="P1724" s="49">
        <f ca="1" t="shared" si="96"/>
        <v>137</v>
      </c>
      <c r="Q1724" s="50" t="str">
        <f>VLOOKUP(B1724,辅助信息!E:M,9,FALSE)</f>
        <v>ZTWM-CDGS-XS-2024-0134-商投建工达州中医药科技成果示范园项目</v>
      </c>
      <c r="R1724" s="50" t="str">
        <f>_xlfn._xlws.FILTER(辅助信息!D:D,辅助信息!E:E=B1724)</f>
        <v>商投建工达州中医药科技园</v>
      </c>
    </row>
    <row r="1725" hidden="1" spans="2:18">
      <c r="B1725" s="28" t="s">
        <v>159</v>
      </c>
      <c r="C1725" s="58">
        <v>45812</v>
      </c>
      <c r="D1725" s="107" t="str">
        <f>VLOOKUP(B1725,辅助信息!E:K,7,FALSE)</f>
        <v>JWDDCD2025052800131</v>
      </c>
      <c r="E1725" s="107" t="str">
        <f>VLOOKUP(F1725,辅助信息!A:B,2,FALSE)</f>
        <v>螺纹钢</v>
      </c>
      <c r="F1725" s="28" t="s">
        <v>45</v>
      </c>
      <c r="G1725" s="108">
        <v>6</v>
      </c>
      <c r="H1725" s="108" t="str">
        <f>_xlfn.XLOOKUP(C1725&amp;F1725&amp;I1725&amp;J1725,'[1]2025年已发货'!$F:$F&amp;'[1]2025年已发货'!$C:$C&amp;'[1]2025年已发货'!$G:$G&amp;'[1]2025年已发货'!$H:$H,'[1]2025年已发货'!$E:$E,"未发货")</f>
        <v>未发货</v>
      </c>
      <c r="I1725" s="107" t="str">
        <f>VLOOKUP(B1725,辅助信息!E:I,3,FALSE)</f>
        <v>（商投建工达州中医药科技园-3工区）达州市通川区达州中医药职业学院犀牛大道北段</v>
      </c>
      <c r="J1725" s="107" t="str">
        <f>VLOOKUP(B1725,辅助信息!E:I,4,FALSE)</f>
        <v>程黄刚</v>
      </c>
      <c r="K1725" s="107">
        <f>VLOOKUP(J1725,辅助信息!H:I,2,FALSE)</f>
        <v>15108211617</v>
      </c>
      <c r="L1725" s="109" t="str">
        <f>VLOOKUP(B1725,辅助信息!E:J,6,FALSE)</f>
        <v>控制炉批号！多了现场不收！,优先安排达钢,提前联系到场规格及数量</v>
      </c>
      <c r="M1725" s="91">
        <v>45813</v>
      </c>
      <c r="O1725" s="49">
        <f ca="1" t="shared" si="95"/>
        <v>0</v>
      </c>
      <c r="P1725" s="49">
        <f ca="1" t="shared" si="96"/>
        <v>137</v>
      </c>
      <c r="Q1725" s="50" t="str">
        <f>VLOOKUP(B1725,辅助信息!E:M,9,FALSE)</f>
        <v>ZTWM-CDGS-XS-2024-0134-商投建工达州中医药科技成果示范园项目</v>
      </c>
      <c r="R1725" s="50" t="str">
        <f>_xlfn._xlws.FILTER(辅助信息!D:D,辅助信息!E:E=B1725)</f>
        <v>商投建工达州中医药科技园</v>
      </c>
    </row>
    <row r="1726" hidden="1" spans="2:18">
      <c r="B1726" s="28" t="s">
        <v>159</v>
      </c>
      <c r="C1726" s="58">
        <v>45812</v>
      </c>
      <c r="D1726" s="107" t="str">
        <f>VLOOKUP(B1726,辅助信息!E:K,7,FALSE)</f>
        <v>JWDDCD2025052800131</v>
      </c>
      <c r="E1726" s="107" t="str">
        <f>VLOOKUP(F1726,辅助信息!A:B,2,FALSE)</f>
        <v>螺纹钢</v>
      </c>
      <c r="F1726" s="28" t="s">
        <v>21</v>
      </c>
      <c r="G1726" s="108">
        <v>9</v>
      </c>
      <c r="H1726" s="108" t="str">
        <f>_xlfn.XLOOKUP(C1726&amp;F1726&amp;I1726&amp;J1726,'[1]2025年已发货'!$F:$F&amp;'[1]2025年已发货'!$C:$C&amp;'[1]2025年已发货'!$G:$G&amp;'[1]2025年已发货'!$H:$H,'[1]2025年已发货'!$E:$E,"未发货")</f>
        <v>未发货</v>
      </c>
      <c r="I1726" s="107" t="str">
        <f>VLOOKUP(B1726,辅助信息!E:I,3,FALSE)</f>
        <v>（商投建工达州中医药科技园-3工区）达州市通川区达州中医药职业学院犀牛大道北段</v>
      </c>
      <c r="J1726" s="107" t="str">
        <f>VLOOKUP(B1726,辅助信息!E:I,4,FALSE)</f>
        <v>程黄刚</v>
      </c>
      <c r="K1726" s="107">
        <f>VLOOKUP(J1726,辅助信息!H:I,2,FALSE)</f>
        <v>15108211617</v>
      </c>
      <c r="L1726" s="109" t="str">
        <f>VLOOKUP(B1726,辅助信息!E:J,6,FALSE)</f>
        <v>控制炉批号！多了现场不收！,优先安排达钢,提前联系到场规格及数量</v>
      </c>
      <c r="M1726" s="91">
        <v>45813</v>
      </c>
      <c r="O1726" s="49">
        <f ca="1" t="shared" si="95"/>
        <v>0</v>
      </c>
      <c r="P1726" s="49">
        <f ca="1" t="shared" si="96"/>
        <v>137</v>
      </c>
      <c r="Q1726" s="50" t="str">
        <f>VLOOKUP(B1726,辅助信息!E:M,9,FALSE)</f>
        <v>ZTWM-CDGS-XS-2024-0134-商投建工达州中医药科技成果示范园项目</v>
      </c>
      <c r="R1726" s="50" t="str">
        <f>_xlfn._xlws.FILTER(辅助信息!D:D,辅助信息!E:E=B1726)</f>
        <v>商投建工达州中医药科技园</v>
      </c>
    </row>
    <row r="1727" hidden="1" spans="2:18">
      <c r="B1727" s="28" t="s">
        <v>159</v>
      </c>
      <c r="C1727" s="58">
        <v>45812</v>
      </c>
      <c r="D1727" s="107" t="str">
        <f>VLOOKUP(B1727,辅助信息!E:K,7,FALSE)</f>
        <v>JWDDCD2025052800131</v>
      </c>
      <c r="E1727" s="107" t="str">
        <f>VLOOKUP(F1727,辅助信息!A:B,2,FALSE)</f>
        <v>螺纹钢</v>
      </c>
      <c r="F1727" s="28" t="s">
        <v>58</v>
      </c>
      <c r="G1727" s="108">
        <v>18</v>
      </c>
      <c r="H1727" s="108">
        <f>_xlfn.XLOOKUP(C1727&amp;F1727&amp;I1727&amp;J1727,'[1]2025年已发货'!$F:$F&amp;'[1]2025年已发货'!$C:$C&amp;'[1]2025年已发货'!$G:$G&amp;'[1]2025年已发货'!$H:$H,'[1]2025年已发货'!$E:$E,"未发货")</f>
        <v>13</v>
      </c>
      <c r="I1727" s="107" t="str">
        <f>VLOOKUP(B1727,辅助信息!E:I,3,FALSE)</f>
        <v>（商投建工达州中医药科技园-3工区）达州市通川区达州中医药职业学院犀牛大道北段</v>
      </c>
      <c r="J1727" s="107" t="str">
        <f>VLOOKUP(B1727,辅助信息!E:I,4,FALSE)</f>
        <v>程黄刚</v>
      </c>
      <c r="K1727" s="107">
        <f>VLOOKUP(J1727,辅助信息!H:I,2,FALSE)</f>
        <v>15108211617</v>
      </c>
      <c r="L1727" s="109" t="str">
        <f>VLOOKUP(B1727,辅助信息!E:J,6,FALSE)</f>
        <v>控制炉批号！多了现场不收！,优先安排达钢,提前联系到场规格及数量</v>
      </c>
      <c r="M1727" s="91">
        <v>45813</v>
      </c>
      <c r="O1727" s="49">
        <f ca="1" t="shared" si="95"/>
        <v>0</v>
      </c>
      <c r="P1727" s="49">
        <f ca="1" t="shared" si="96"/>
        <v>137</v>
      </c>
      <c r="Q1727" s="50" t="str">
        <f>VLOOKUP(B1727,辅助信息!E:M,9,FALSE)</f>
        <v>ZTWM-CDGS-XS-2024-0134-商投建工达州中医药科技成果示范园项目</v>
      </c>
      <c r="R1727" s="50" t="str">
        <f>_xlfn._xlws.FILTER(辅助信息!D:D,辅助信息!E:E=B1727)</f>
        <v>商投建工达州中医药科技园</v>
      </c>
    </row>
    <row r="1728" hidden="1" spans="2:18">
      <c r="B1728" s="28" t="s">
        <v>159</v>
      </c>
      <c r="C1728" s="58">
        <v>45812</v>
      </c>
      <c r="D1728" s="107" t="str">
        <f>VLOOKUP(B1728,辅助信息!E:K,7,FALSE)</f>
        <v>JWDDCD2025052800131</v>
      </c>
      <c r="E1728" s="107" t="str">
        <f>VLOOKUP(F1728,辅助信息!A:B,2,FALSE)</f>
        <v>螺纹钢</v>
      </c>
      <c r="F1728" s="28" t="s">
        <v>46</v>
      </c>
      <c r="G1728" s="108">
        <v>30</v>
      </c>
      <c r="H1728" s="108">
        <f>_xlfn.XLOOKUP(C1728&amp;F1728&amp;I1728&amp;J1728,'[1]2025年已发货'!$F:$F&amp;'[1]2025年已发货'!$C:$C&amp;'[1]2025年已发货'!$G:$G&amp;'[1]2025年已发货'!$H:$H,'[1]2025年已发货'!$E:$E,"未发货")</f>
        <v>22</v>
      </c>
      <c r="I1728" s="107" t="str">
        <f>VLOOKUP(B1728,辅助信息!E:I,3,FALSE)</f>
        <v>（商投建工达州中医药科技园-3工区）达州市通川区达州中医药职业学院犀牛大道北段</v>
      </c>
      <c r="J1728" s="107" t="str">
        <f>VLOOKUP(B1728,辅助信息!E:I,4,FALSE)</f>
        <v>程黄刚</v>
      </c>
      <c r="K1728" s="107">
        <f>VLOOKUP(J1728,辅助信息!H:I,2,FALSE)</f>
        <v>15108211617</v>
      </c>
      <c r="L1728" s="109" t="str">
        <f>VLOOKUP(B1728,辅助信息!E:J,6,FALSE)</f>
        <v>控制炉批号！多了现场不收！,优先安排达钢,提前联系到场规格及数量</v>
      </c>
      <c r="M1728" s="91">
        <v>45813</v>
      </c>
      <c r="O1728" s="49">
        <f ca="1" t="shared" si="95"/>
        <v>0</v>
      </c>
      <c r="P1728" s="49">
        <f ca="1" t="shared" si="96"/>
        <v>137</v>
      </c>
      <c r="Q1728" s="50" t="str">
        <f>VLOOKUP(B1728,辅助信息!E:M,9,FALSE)</f>
        <v>ZTWM-CDGS-XS-2024-0134-商投建工达州中医药科技成果示范园项目</v>
      </c>
      <c r="R1728" s="50" t="str">
        <f>_xlfn._xlws.FILTER(辅助信息!D:D,辅助信息!E:E=B1728)</f>
        <v>商投建工达州中医药科技园</v>
      </c>
    </row>
    <row r="1729" hidden="1" spans="2:18">
      <c r="B1729" s="28" t="s">
        <v>159</v>
      </c>
      <c r="C1729" s="58">
        <v>45812</v>
      </c>
      <c r="D1729" s="107" t="str">
        <f>VLOOKUP(B1729,辅助信息!E:K,7,FALSE)</f>
        <v>JWDDCD2025052800131</v>
      </c>
      <c r="E1729" s="107" t="str">
        <f>VLOOKUP(F1729,辅助信息!A:B,2,FALSE)</f>
        <v>螺纹钢</v>
      </c>
      <c r="F1729" s="28" t="s">
        <v>22</v>
      </c>
      <c r="G1729" s="108">
        <v>9</v>
      </c>
      <c r="H1729" s="108" t="str">
        <f>_xlfn.XLOOKUP(C1729&amp;F1729&amp;I1729&amp;J1729,'[1]2025年已发货'!$F:$F&amp;'[1]2025年已发货'!$C:$C&amp;'[1]2025年已发货'!$G:$G&amp;'[1]2025年已发货'!$H:$H,'[1]2025年已发货'!$E:$E,"未发货")</f>
        <v>未发货</v>
      </c>
      <c r="I1729" s="107" t="str">
        <f>VLOOKUP(B1729,辅助信息!E:I,3,FALSE)</f>
        <v>（商投建工达州中医药科技园-3工区）达州市通川区达州中医药职业学院犀牛大道北段</v>
      </c>
      <c r="J1729" s="107" t="str">
        <f>VLOOKUP(B1729,辅助信息!E:I,4,FALSE)</f>
        <v>程黄刚</v>
      </c>
      <c r="K1729" s="107">
        <f>VLOOKUP(J1729,辅助信息!H:I,2,FALSE)</f>
        <v>15108211617</v>
      </c>
      <c r="L1729" s="109" t="str">
        <f>VLOOKUP(B1729,辅助信息!E:J,6,FALSE)</f>
        <v>控制炉批号！多了现场不收！,优先安排达钢,提前联系到场规格及数量</v>
      </c>
      <c r="M1729" s="91">
        <v>45813</v>
      </c>
      <c r="O1729" s="49">
        <f ca="1" t="shared" si="95"/>
        <v>0</v>
      </c>
      <c r="P1729" s="49">
        <f ca="1" t="shared" si="96"/>
        <v>137</v>
      </c>
      <c r="Q1729" s="50" t="str">
        <f>VLOOKUP(B1729,辅助信息!E:M,9,FALSE)</f>
        <v>ZTWM-CDGS-XS-2024-0134-商投建工达州中医药科技成果示范园项目</v>
      </c>
      <c r="R1729" s="50" t="str">
        <f>_xlfn._xlws.FILTER(辅助信息!D:D,辅助信息!E:E=B1729)</f>
        <v>商投建工达州中医药科技园</v>
      </c>
    </row>
    <row r="1730" hidden="1" spans="2:18">
      <c r="B1730" s="28" t="s">
        <v>160</v>
      </c>
      <c r="C1730" s="58">
        <v>45812</v>
      </c>
      <c r="D1730" s="107">
        <f>VLOOKUP(B1730,辅助信息!E:K,7,FALSE)</f>
        <v>0</v>
      </c>
      <c r="E1730" s="107" t="str">
        <f>VLOOKUP(F1730,辅助信息!A:B,2,FALSE)</f>
        <v>盘螺</v>
      </c>
      <c r="F1730" s="28" t="s">
        <v>49</v>
      </c>
      <c r="G1730" s="24">
        <v>2</v>
      </c>
      <c r="H1730" s="108" t="str">
        <f>_xlfn.XLOOKUP(C1730&amp;F1730&amp;I1730&amp;J1730,'[1]2025年已发货'!$F:$F&amp;'[1]2025年已发货'!$C:$C&amp;'[1]2025年已发货'!$G:$G&amp;'[1]2025年已发货'!$H:$H,'[1]2025年已发货'!$E:$E,"未发货")</f>
        <v>未发货</v>
      </c>
      <c r="I1730" s="107" t="str">
        <f>VLOOKUP(B1730,辅助信息!E:I,3,FALSE)</f>
        <v>(中铁三局集团西渝高铁康渝段站房四标工程)重庆市九龙坡区华祥支路与华祥路交叉口重庆建工重庆西站TOD项目部</v>
      </c>
      <c r="J1730" s="107" t="str">
        <f>VLOOKUP(B1730,辅助信息!E:I,4,FALSE)</f>
        <v>卢庆江</v>
      </c>
      <c r="K1730" s="107">
        <f>VLOOKUP(J1730,辅助信息!H:I,2,FALSE)</f>
        <v>18883488177</v>
      </c>
      <c r="L1730" s="109" t="str">
        <f>VLOOKUP(B1730,辅助信息!E:J,6,FALSE)</f>
        <v>锈货不收！！下雨天钢筋没盖篷布不收！！，装货前联系收货人核实到场规格,没提前告知进场规格现场不给予接收</v>
      </c>
      <c r="M1730" s="91">
        <v>45813</v>
      </c>
      <c r="O1730" s="49">
        <f ca="1" t="shared" ref="O1730:O1752" si="97">IF(OR(M1730="",N1730&lt;&gt;""),"",MAX(M1730-TODAY(),0))</f>
        <v>0</v>
      </c>
      <c r="P1730" s="49">
        <f ca="1" t="shared" ref="P1730:P1752" si="98">IF(M1730="","",IF(N1730&lt;&gt;"",MAX(N1730-M1730,0),IF(TODAY()&gt;M1730,TODAY()-M1730,0)))</f>
        <v>137</v>
      </c>
      <c r="Q1730" s="50">
        <f>VLOOKUP(B1730,辅助信息!E:M,9,FALSE)</f>
        <v>0</v>
      </c>
      <c r="R1730" s="50" t="str">
        <f>_xlfn._xlws.FILTER(辅助信息!D:D,辅助信息!E:E=B1730)</f>
        <v>中铁三局集团西渝高铁康渝段站房四标工程</v>
      </c>
    </row>
    <row r="1731" hidden="1" spans="2:18">
      <c r="B1731" s="28" t="s">
        <v>160</v>
      </c>
      <c r="C1731" s="58">
        <v>45812</v>
      </c>
      <c r="D1731" s="107">
        <f>VLOOKUP(B1731,辅助信息!E:K,7,FALSE)</f>
        <v>0</v>
      </c>
      <c r="E1731" s="107" t="str">
        <f>VLOOKUP(F1731,辅助信息!A:B,2,FALSE)</f>
        <v>盘螺</v>
      </c>
      <c r="F1731" s="28" t="s">
        <v>40</v>
      </c>
      <c r="G1731" s="24">
        <v>6</v>
      </c>
      <c r="H1731" s="108" t="str">
        <f>_xlfn.XLOOKUP(C1731&amp;F1731&amp;I1731&amp;J1731,'[1]2025年已发货'!$F:$F&amp;'[1]2025年已发货'!$C:$C&amp;'[1]2025年已发货'!$G:$G&amp;'[1]2025年已发货'!$H:$H,'[1]2025年已发货'!$E:$E,"未发货")</f>
        <v>未发货</v>
      </c>
      <c r="I1731" s="107" t="str">
        <f>VLOOKUP(B1731,辅助信息!E:I,3,FALSE)</f>
        <v>(中铁三局集团西渝高铁康渝段站房四标工程)重庆市九龙坡区华祥支路与华祥路交叉口重庆建工重庆西站TOD项目部</v>
      </c>
      <c r="J1731" s="107" t="str">
        <f>VLOOKUP(B1731,辅助信息!E:I,4,FALSE)</f>
        <v>卢庆江</v>
      </c>
      <c r="K1731" s="107">
        <f>VLOOKUP(J1731,辅助信息!H:I,2,FALSE)</f>
        <v>18883488177</v>
      </c>
      <c r="L1731" s="109" t="str">
        <f>VLOOKUP(B1731,辅助信息!E:J,6,FALSE)</f>
        <v>锈货不收！！下雨天钢筋没盖篷布不收！！，装货前联系收货人核实到场规格,没提前告知进场规格现场不给予接收</v>
      </c>
      <c r="M1731" s="91">
        <v>45813</v>
      </c>
      <c r="O1731" s="49">
        <f ca="1" t="shared" si="97"/>
        <v>0</v>
      </c>
      <c r="P1731" s="49">
        <f ca="1" t="shared" si="98"/>
        <v>137</v>
      </c>
      <c r="Q1731" s="50">
        <f>VLOOKUP(B1731,辅助信息!E:M,9,FALSE)</f>
        <v>0</v>
      </c>
      <c r="R1731" s="50" t="str">
        <f>_xlfn._xlws.FILTER(辅助信息!D:D,辅助信息!E:E=B1731)</f>
        <v>中铁三局集团西渝高铁康渝段站房四标工程</v>
      </c>
    </row>
    <row r="1732" hidden="1" spans="2:18">
      <c r="B1732" s="28" t="s">
        <v>160</v>
      </c>
      <c r="C1732" s="58">
        <v>45812</v>
      </c>
      <c r="D1732" s="107">
        <f>VLOOKUP(B1732,辅助信息!E:K,7,FALSE)</f>
        <v>0</v>
      </c>
      <c r="E1732" s="107" t="str">
        <f>VLOOKUP(F1732,辅助信息!A:B,2,FALSE)</f>
        <v>盘螺</v>
      </c>
      <c r="F1732" s="28" t="s">
        <v>41</v>
      </c>
      <c r="G1732" s="24">
        <v>6</v>
      </c>
      <c r="H1732" s="108" t="str">
        <f>_xlfn.XLOOKUP(C1732&amp;F1732&amp;I1732&amp;J1732,'[1]2025年已发货'!$F:$F&amp;'[1]2025年已发货'!$C:$C&amp;'[1]2025年已发货'!$G:$G&amp;'[1]2025年已发货'!$H:$H,'[1]2025年已发货'!$E:$E,"未发货")</f>
        <v>未发货</v>
      </c>
      <c r="I1732" s="107" t="str">
        <f>VLOOKUP(B1732,辅助信息!E:I,3,FALSE)</f>
        <v>(中铁三局集团西渝高铁康渝段站房四标工程)重庆市九龙坡区华祥支路与华祥路交叉口重庆建工重庆西站TOD项目部</v>
      </c>
      <c r="J1732" s="107" t="str">
        <f>VLOOKUP(B1732,辅助信息!E:I,4,FALSE)</f>
        <v>卢庆江</v>
      </c>
      <c r="K1732" s="107">
        <f>VLOOKUP(J1732,辅助信息!H:I,2,FALSE)</f>
        <v>18883488177</v>
      </c>
      <c r="L1732" s="109" t="str">
        <f>VLOOKUP(B1732,辅助信息!E:J,6,FALSE)</f>
        <v>锈货不收！！下雨天钢筋没盖篷布不收！！，装货前联系收货人核实到场规格,没提前告知进场规格现场不给予接收</v>
      </c>
      <c r="M1732" s="91">
        <v>45813</v>
      </c>
      <c r="O1732" s="49">
        <f ca="1" t="shared" si="97"/>
        <v>0</v>
      </c>
      <c r="P1732" s="49">
        <f ca="1" t="shared" si="98"/>
        <v>137</v>
      </c>
      <c r="Q1732" s="50">
        <f>VLOOKUP(B1732,辅助信息!E:M,9,FALSE)</f>
        <v>0</v>
      </c>
      <c r="R1732" s="50" t="str">
        <f>_xlfn._xlws.FILTER(辅助信息!D:D,辅助信息!E:E=B1732)</f>
        <v>中铁三局集团西渝高铁康渝段站房四标工程</v>
      </c>
    </row>
    <row r="1733" hidden="1" spans="2:18">
      <c r="B1733" s="28" t="s">
        <v>160</v>
      </c>
      <c r="C1733" s="58">
        <v>45812</v>
      </c>
      <c r="D1733" s="107">
        <f>VLOOKUP(B1733,辅助信息!E:K,7,FALSE)</f>
        <v>0</v>
      </c>
      <c r="E1733" s="107" t="str">
        <f>VLOOKUP(F1733,辅助信息!A:B,2,FALSE)</f>
        <v>螺纹钢</v>
      </c>
      <c r="F1733" s="28" t="s">
        <v>27</v>
      </c>
      <c r="G1733" s="24">
        <v>19</v>
      </c>
      <c r="H1733" s="108" t="str">
        <f>_xlfn.XLOOKUP(C1733&amp;F1733&amp;I1733&amp;J1733,'[1]2025年已发货'!$F:$F&amp;'[1]2025年已发货'!$C:$C&amp;'[1]2025年已发货'!$G:$G&amp;'[1]2025年已发货'!$H:$H,'[1]2025年已发货'!$E:$E,"未发货")</f>
        <v>未发货</v>
      </c>
      <c r="I1733" s="107" t="str">
        <f>VLOOKUP(B1733,辅助信息!E:I,3,FALSE)</f>
        <v>(中铁三局集团西渝高铁康渝段站房四标工程)重庆市九龙坡区华祥支路与华祥路交叉口重庆建工重庆西站TOD项目部</v>
      </c>
      <c r="J1733" s="107" t="str">
        <f>VLOOKUP(B1733,辅助信息!E:I,4,FALSE)</f>
        <v>卢庆江</v>
      </c>
      <c r="K1733" s="107">
        <f>VLOOKUP(J1733,辅助信息!H:I,2,FALSE)</f>
        <v>18883488177</v>
      </c>
      <c r="L1733" s="109" t="str">
        <f>VLOOKUP(B1733,辅助信息!E:J,6,FALSE)</f>
        <v>锈货不收！！下雨天钢筋没盖篷布不收！！，装货前联系收货人核实到场规格,没提前告知进场规格现场不给予接收</v>
      </c>
      <c r="M1733" s="91">
        <v>45813</v>
      </c>
      <c r="O1733" s="49">
        <f ca="1" t="shared" si="97"/>
        <v>0</v>
      </c>
      <c r="P1733" s="49">
        <f ca="1" t="shared" si="98"/>
        <v>137</v>
      </c>
      <c r="Q1733" s="50">
        <f>VLOOKUP(B1733,辅助信息!E:M,9,FALSE)</f>
        <v>0</v>
      </c>
      <c r="R1733" s="50" t="str">
        <f>_xlfn._xlws.FILTER(辅助信息!D:D,辅助信息!E:E=B1733)</f>
        <v>中铁三局集团西渝高铁康渝段站房四标工程</v>
      </c>
    </row>
    <row r="1734" hidden="1" spans="2:18">
      <c r="B1734" s="28" t="s">
        <v>160</v>
      </c>
      <c r="C1734" s="58">
        <v>45812</v>
      </c>
      <c r="D1734" s="107">
        <f>VLOOKUP(B1734,辅助信息!E:K,7,FALSE)</f>
        <v>0</v>
      </c>
      <c r="E1734" s="107" t="str">
        <f>VLOOKUP(F1734,辅助信息!A:B,2,FALSE)</f>
        <v>螺纹钢</v>
      </c>
      <c r="F1734" s="28" t="s">
        <v>19</v>
      </c>
      <c r="G1734" s="24">
        <v>8</v>
      </c>
      <c r="H1734" s="108" t="str">
        <f>_xlfn.XLOOKUP(C1734&amp;F1734&amp;I1734&amp;J1734,'[1]2025年已发货'!$F:$F&amp;'[1]2025年已发货'!$C:$C&amp;'[1]2025年已发货'!$G:$G&amp;'[1]2025年已发货'!$H:$H,'[1]2025年已发货'!$E:$E,"未发货")</f>
        <v>未发货</v>
      </c>
      <c r="I1734" s="107" t="str">
        <f>VLOOKUP(B1734,辅助信息!E:I,3,FALSE)</f>
        <v>(中铁三局集团西渝高铁康渝段站房四标工程)重庆市九龙坡区华祥支路与华祥路交叉口重庆建工重庆西站TOD项目部</v>
      </c>
      <c r="J1734" s="107" t="str">
        <f>VLOOKUP(B1734,辅助信息!E:I,4,FALSE)</f>
        <v>卢庆江</v>
      </c>
      <c r="K1734" s="107">
        <f>VLOOKUP(J1734,辅助信息!H:I,2,FALSE)</f>
        <v>18883488177</v>
      </c>
      <c r="L1734" s="109" t="str">
        <f>VLOOKUP(B1734,辅助信息!E:J,6,FALSE)</f>
        <v>锈货不收！！下雨天钢筋没盖篷布不收！！，装货前联系收货人核实到场规格,没提前告知进场规格现场不给予接收</v>
      </c>
      <c r="M1734" s="91">
        <v>45813</v>
      </c>
      <c r="O1734" s="49">
        <f ca="1" t="shared" si="97"/>
        <v>0</v>
      </c>
      <c r="P1734" s="49">
        <f ca="1" t="shared" si="98"/>
        <v>137</v>
      </c>
      <c r="Q1734" s="50">
        <f>VLOOKUP(B1734,辅助信息!E:M,9,FALSE)</f>
        <v>0</v>
      </c>
      <c r="R1734" s="50" t="str">
        <f>_xlfn._xlws.FILTER(辅助信息!D:D,辅助信息!E:E=B1734)</f>
        <v>中铁三局集团西渝高铁康渝段站房四标工程</v>
      </c>
    </row>
    <row r="1735" hidden="1" spans="2:18">
      <c r="B1735" s="28" t="s">
        <v>160</v>
      </c>
      <c r="C1735" s="58">
        <v>45812</v>
      </c>
      <c r="D1735" s="107">
        <f>VLOOKUP(B1735,辅助信息!E:K,7,FALSE)</f>
        <v>0</v>
      </c>
      <c r="E1735" s="107" t="str">
        <f>VLOOKUP(F1735,辅助信息!A:B,2,FALSE)</f>
        <v>螺纹钢</v>
      </c>
      <c r="F1735" s="28" t="s">
        <v>32</v>
      </c>
      <c r="G1735" s="24">
        <v>4</v>
      </c>
      <c r="H1735" s="108" t="str">
        <f>_xlfn.XLOOKUP(C1735&amp;F1735&amp;I1735&amp;J1735,'[1]2025年已发货'!$F:$F&amp;'[1]2025年已发货'!$C:$C&amp;'[1]2025年已发货'!$G:$G&amp;'[1]2025年已发货'!$H:$H,'[1]2025年已发货'!$E:$E,"未发货")</f>
        <v>未发货</v>
      </c>
      <c r="I1735" s="107" t="str">
        <f>VLOOKUP(B1735,辅助信息!E:I,3,FALSE)</f>
        <v>(中铁三局集团西渝高铁康渝段站房四标工程)重庆市九龙坡区华祥支路与华祥路交叉口重庆建工重庆西站TOD项目部</v>
      </c>
      <c r="J1735" s="107" t="str">
        <f>VLOOKUP(B1735,辅助信息!E:I,4,FALSE)</f>
        <v>卢庆江</v>
      </c>
      <c r="K1735" s="107">
        <f>VLOOKUP(J1735,辅助信息!H:I,2,FALSE)</f>
        <v>18883488177</v>
      </c>
      <c r="L1735" s="109" t="str">
        <f>VLOOKUP(B1735,辅助信息!E:J,6,FALSE)</f>
        <v>锈货不收！！下雨天钢筋没盖篷布不收！！，装货前联系收货人核实到场规格,没提前告知进场规格现场不给予接收</v>
      </c>
      <c r="M1735" s="91">
        <v>45813</v>
      </c>
      <c r="O1735" s="49">
        <f ca="1" t="shared" si="97"/>
        <v>0</v>
      </c>
      <c r="P1735" s="49">
        <f ca="1" t="shared" si="98"/>
        <v>137</v>
      </c>
      <c r="Q1735" s="50">
        <f>VLOOKUP(B1735,辅助信息!E:M,9,FALSE)</f>
        <v>0</v>
      </c>
      <c r="R1735" s="50" t="str">
        <f>_xlfn._xlws.FILTER(辅助信息!D:D,辅助信息!E:E=B1735)</f>
        <v>中铁三局集团西渝高铁康渝段站房四标工程</v>
      </c>
    </row>
    <row r="1736" hidden="1" spans="2:18">
      <c r="B1736" s="28" t="s">
        <v>160</v>
      </c>
      <c r="C1736" s="58">
        <v>45812</v>
      </c>
      <c r="D1736" s="107">
        <f>VLOOKUP(B1736,辅助信息!E:K,7,FALSE)</f>
        <v>0</v>
      </c>
      <c r="E1736" s="107" t="str">
        <f>VLOOKUP(F1736,辅助信息!A:B,2,FALSE)</f>
        <v>螺纹钢</v>
      </c>
      <c r="F1736" s="28" t="s">
        <v>30</v>
      </c>
      <c r="G1736" s="24">
        <v>8</v>
      </c>
      <c r="H1736" s="108" t="str">
        <f>_xlfn.XLOOKUP(C1736&amp;F1736&amp;I1736&amp;J1736,'[1]2025年已发货'!$F:$F&amp;'[1]2025年已发货'!$C:$C&amp;'[1]2025年已发货'!$G:$G&amp;'[1]2025年已发货'!$H:$H,'[1]2025年已发货'!$E:$E,"未发货")</f>
        <v>未发货</v>
      </c>
      <c r="I1736" s="107" t="str">
        <f>VLOOKUP(B1736,辅助信息!E:I,3,FALSE)</f>
        <v>(中铁三局集团西渝高铁康渝段站房四标工程)重庆市九龙坡区华祥支路与华祥路交叉口重庆建工重庆西站TOD项目部</v>
      </c>
      <c r="J1736" s="107" t="str">
        <f>VLOOKUP(B1736,辅助信息!E:I,4,FALSE)</f>
        <v>卢庆江</v>
      </c>
      <c r="K1736" s="107">
        <f>VLOOKUP(J1736,辅助信息!H:I,2,FALSE)</f>
        <v>18883488177</v>
      </c>
      <c r="L1736" s="109" t="str">
        <f>VLOOKUP(B1736,辅助信息!E:J,6,FALSE)</f>
        <v>锈货不收！！下雨天钢筋没盖篷布不收！！，装货前联系收货人核实到场规格,没提前告知进场规格现场不给予接收</v>
      </c>
      <c r="M1736" s="91">
        <v>45813</v>
      </c>
      <c r="O1736" s="49">
        <f ca="1" t="shared" si="97"/>
        <v>0</v>
      </c>
      <c r="P1736" s="49">
        <f ca="1" t="shared" si="98"/>
        <v>137</v>
      </c>
      <c r="Q1736" s="50">
        <f>VLOOKUP(B1736,辅助信息!E:M,9,FALSE)</f>
        <v>0</v>
      </c>
      <c r="R1736" s="50" t="str">
        <f>_xlfn._xlws.FILTER(辅助信息!D:D,辅助信息!E:E=B1736)</f>
        <v>中铁三局集团西渝高铁康渝段站房四标工程</v>
      </c>
    </row>
    <row r="1737" hidden="1" spans="2:18">
      <c r="B1737" s="28" t="s">
        <v>160</v>
      </c>
      <c r="C1737" s="58">
        <v>45812</v>
      </c>
      <c r="D1737" s="107">
        <f>VLOOKUP(B1737,辅助信息!E:K,7,FALSE)</f>
        <v>0</v>
      </c>
      <c r="E1737" s="107" t="str">
        <f>VLOOKUP(F1737,辅助信息!A:B,2,FALSE)</f>
        <v>螺纹钢</v>
      </c>
      <c r="F1737" s="28" t="s">
        <v>33</v>
      </c>
      <c r="G1737" s="24">
        <v>14</v>
      </c>
      <c r="H1737" s="108" t="str">
        <f>_xlfn.XLOOKUP(C1737&amp;F1737&amp;I1737&amp;J1737,'[1]2025年已发货'!$F:$F&amp;'[1]2025年已发货'!$C:$C&amp;'[1]2025年已发货'!$G:$G&amp;'[1]2025年已发货'!$H:$H,'[1]2025年已发货'!$E:$E,"未发货")</f>
        <v>未发货</v>
      </c>
      <c r="I1737" s="107" t="str">
        <f>VLOOKUP(B1737,辅助信息!E:I,3,FALSE)</f>
        <v>(中铁三局集团西渝高铁康渝段站房四标工程)重庆市九龙坡区华祥支路与华祥路交叉口重庆建工重庆西站TOD项目部</v>
      </c>
      <c r="J1737" s="107" t="str">
        <f>VLOOKUP(B1737,辅助信息!E:I,4,FALSE)</f>
        <v>卢庆江</v>
      </c>
      <c r="K1737" s="107">
        <f>VLOOKUP(J1737,辅助信息!H:I,2,FALSE)</f>
        <v>18883488177</v>
      </c>
      <c r="L1737" s="109" t="str">
        <f>VLOOKUP(B1737,辅助信息!E:J,6,FALSE)</f>
        <v>锈货不收！！下雨天钢筋没盖篷布不收！！，装货前联系收货人核实到场规格,没提前告知进场规格现场不给予接收</v>
      </c>
      <c r="M1737" s="91">
        <v>45813</v>
      </c>
      <c r="O1737" s="49">
        <f ca="1" t="shared" si="97"/>
        <v>0</v>
      </c>
      <c r="P1737" s="49">
        <f ca="1" t="shared" si="98"/>
        <v>137</v>
      </c>
      <c r="Q1737" s="50">
        <f>VLOOKUP(B1737,辅助信息!E:M,9,FALSE)</f>
        <v>0</v>
      </c>
      <c r="R1737" s="50" t="str">
        <f>_xlfn._xlws.FILTER(辅助信息!D:D,辅助信息!E:E=B1737)</f>
        <v>中铁三局集团西渝高铁康渝段站房四标工程</v>
      </c>
    </row>
    <row r="1738" hidden="1" spans="2:18">
      <c r="B1738" s="28" t="s">
        <v>160</v>
      </c>
      <c r="C1738" s="58">
        <v>45812</v>
      </c>
      <c r="D1738" s="107">
        <f>VLOOKUP(B1738,辅助信息!E:K,7,FALSE)</f>
        <v>0</v>
      </c>
      <c r="E1738" s="107" t="str">
        <f>VLOOKUP(F1738,辅助信息!A:B,2,FALSE)</f>
        <v>螺纹钢</v>
      </c>
      <c r="F1738" s="28" t="s">
        <v>28</v>
      </c>
      <c r="G1738" s="24">
        <v>27</v>
      </c>
      <c r="H1738" s="108" t="str">
        <f>_xlfn.XLOOKUP(C1738&amp;F1738&amp;I1738&amp;J1738,'[1]2025年已发货'!$F:$F&amp;'[1]2025年已发货'!$C:$C&amp;'[1]2025年已发货'!$G:$G&amp;'[1]2025年已发货'!$H:$H,'[1]2025年已发货'!$E:$E,"未发货")</f>
        <v>未发货</v>
      </c>
      <c r="I1738" s="107" t="str">
        <f>VLOOKUP(B1738,辅助信息!E:I,3,FALSE)</f>
        <v>(中铁三局集团西渝高铁康渝段站房四标工程)重庆市九龙坡区华祥支路与华祥路交叉口重庆建工重庆西站TOD项目部</v>
      </c>
      <c r="J1738" s="107" t="str">
        <f>VLOOKUP(B1738,辅助信息!E:I,4,FALSE)</f>
        <v>卢庆江</v>
      </c>
      <c r="K1738" s="107">
        <f>VLOOKUP(J1738,辅助信息!H:I,2,FALSE)</f>
        <v>18883488177</v>
      </c>
      <c r="L1738" s="109" t="str">
        <f>VLOOKUP(B1738,辅助信息!E:J,6,FALSE)</f>
        <v>锈货不收！！下雨天钢筋没盖篷布不收！！，装货前联系收货人核实到场规格,没提前告知进场规格现场不给予接收</v>
      </c>
      <c r="M1738" s="91">
        <v>45813</v>
      </c>
      <c r="O1738" s="49">
        <f ca="1" t="shared" si="97"/>
        <v>0</v>
      </c>
      <c r="P1738" s="49">
        <f ca="1" t="shared" si="98"/>
        <v>137</v>
      </c>
      <c r="Q1738" s="50">
        <f>VLOOKUP(B1738,辅助信息!E:M,9,FALSE)</f>
        <v>0</v>
      </c>
      <c r="R1738" s="50" t="str">
        <f>_xlfn._xlws.FILTER(辅助信息!D:D,辅助信息!E:E=B1738)</f>
        <v>中铁三局集团西渝高铁康渝段站房四标工程</v>
      </c>
    </row>
    <row r="1739" hidden="1" spans="2:18">
      <c r="B1739" s="28" t="s">
        <v>160</v>
      </c>
      <c r="C1739" s="58">
        <v>45812</v>
      </c>
      <c r="D1739" s="107">
        <f>VLOOKUP(B1739,辅助信息!E:K,7,FALSE)</f>
        <v>0</v>
      </c>
      <c r="E1739" s="107" t="str">
        <f>VLOOKUP(F1739,辅助信息!A:B,2,FALSE)</f>
        <v>螺纹钢</v>
      </c>
      <c r="F1739" s="28" t="s">
        <v>18</v>
      </c>
      <c r="G1739" s="24">
        <v>7</v>
      </c>
      <c r="H1739" s="108" t="str">
        <f>_xlfn.XLOOKUP(C1739&amp;F1739&amp;I1739&amp;J1739,'[1]2025年已发货'!$F:$F&amp;'[1]2025年已发货'!$C:$C&amp;'[1]2025年已发货'!$G:$G&amp;'[1]2025年已发货'!$H:$H,'[1]2025年已发货'!$E:$E,"未发货")</f>
        <v>未发货</v>
      </c>
      <c r="I1739" s="107" t="str">
        <f>VLOOKUP(B1739,辅助信息!E:I,3,FALSE)</f>
        <v>(中铁三局集团西渝高铁康渝段站房四标工程)重庆市九龙坡区华祥支路与华祥路交叉口重庆建工重庆西站TOD项目部</v>
      </c>
      <c r="J1739" s="107" t="str">
        <f>VLOOKUP(B1739,辅助信息!E:I,4,FALSE)</f>
        <v>卢庆江</v>
      </c>
      <c r="K1739" s="107">
        <f>VLOOKUP(J1739,辅助信息!H:I,2,FALSE)</f>
        <v>18883488177</v>
      </c>
      <c r="L1739" s="109" t="str">
        <f>VLOOKUP(B1739,辅助信息!E:J,6,FALSE)</f>
        <v>锈货不收！！下雨天钢筋没盖篷布不收！！，装货前联系收货人核实到场规格,没提前告知进场规格现场不给予接收</v>
      </c>
      <c r="M1739" s="91">
        <v>45813</v>
      </c>
      <c r="O1739" s="49">
        <f ca="1" t="shared" si="97"/>
        <v>0</v>
      </c>
      <c r="P1739" s="49">
        <f ca="1" t="shared" si="98"/>
        <v>137</v>
      </c>
      <c r="Q1739" s="50">
        <f>VLOOKUP(B1739,辅助信息!E:M,9,FALSE)</f>
        <v>0</v>
      </c>
      <c r="R1739" s="50" t="str">
        <f>_xlfn._xlws.FILTER(辅助信息!D:D,辅助信息!E:E=B1739)</f>
        <v>中铁三局集团西渝高铁康渝段站房四标工程</v>
      </c>
    </row>
    <row r="1740" hidden="1" spans="2:18">
      <c r="B1740" s="28" t="s">
        <v>160</v>
      </c>
      <c r="C1740" s="58">
        <v>45812</v>
      </c>
      <c r="D1740" s="107">
        <f>VLOOKUP(B1740,辅助信息!E:K,7,FALSE)</f>
        <v>0</v>
      </c>
      <c r="E1740" s="107" t="str">
        <f>VLOOKUP(F1740,辅助信息!A:B,2,FALSE)</f>
        <v>螺纹钢</v>
      </c>
      <c r="F1740" s="28" t="s">
        <v>65</v>
      </c>
      <c r="G1740" s="24">
        <v>4</v>
      </c>
      <c r="H1740" s="108" t="str">
        <f>_xlfn.XLOOKUP(C1740&amp;F1740&amp;I1740&amp;J1740,'[1]2025年已发货'!$F:$F&amp;'[1]2025年已发货'!$C:$C&amp;'[1]2025年已发货'!$G:$G&amp;'[1]2025年已发货'!$H:$H,'[1]2025年已发货'!$E:$E,"未发货")</f>
        <v>未发货</v>
      </c>
      <c r="I1740" s="107" t="str">
        <f>VLOOKUP(B1740,辅助信息!E:I,3,FALSE)</f>
        <v>(中铁三局集团西渝高铁康渝段站房四标工程)重庆市九龙坡区华祥支路与华祥路交叉口重庆建工重庆西站TOD项目部</v>
      </c>
      <c r="J1740" s="107" t="str">
        <f>VLOOKUP(B1740,辅助信息!E:I,4,FALSE)</f>
        <v>卢庆江</v>
      </c>
      <c r="K1740" s="107">
        <f>VLOOKUP(J1740,辅助信息!H:I,2,FALSE)</f>
        <v>18883488177</v>
      </c>
      <c r="L1740" s="109" t="str">
        <f>VLOOKUP(B1740,辅助信息!E:J,6,FALSE)</f>
        <v>锈货不收！！下雨天钢筋没盖篷布不收！！，装货前联系收货人核实到场规格,没提前告知进场规格现场不给予接收</v>
      </c>
      <c r="M1740" s="91">
        <v>45813</v>
      </c>
      <c r="O1740" s="49">
        <f ca="1" t="shared" si="97"/>
        <v>0</v>
      </c>
      <c r="P1740" s="49">
        <f ca="1" t="shared" si="98"/>
        <v>137</v>
      </c>
      <c r="Q1740" s="50">
        <f>VLOOKUP(B1740,辅助信息!E:M,9,FALSE)</f>
        <v>0</v>
      </c>
      <c r="R1740" s="50" t="str">
        <f>_xlfn._xlws.FILTER(辅助信息!D:D,辅助信息!E:E=B1740)</f>
        <v>中铁三局集团西渝高铁康渝段站房四标工程</v>
      </c>
    </row>
    <row r="1741" hidden="1" spans="2:18">
      <c r="B1741" s="107" t="s">
        <v>81</v>
      </c>
      <c r="C1741" s="58">
        <v>45813</v>
      </c>
      <c r="D1741" s="107" t="str">
        <f>VLOOKUP(B1741,辅助信息!E:K,7,FALSE)</f>
        <v>JWDDCD2025060900080</v>
      </c>
      <c r="E1741" s="107" t="str">
        <f>VLOOKUP(F1741,辅助信息!A:B,2,FALSE)</f>
        <v>高线</v>
      </c>
      <c r="F1741" s="107" t="s">
        <v>53</v>
      </c>
      <c r="G1741" s="108">
        <v>2</v>
      </c>
      <c r="H1741" s="108" t="str">
        <f>_xlfn.XLOOKUP(C1741&amp;F1741&amp;I1741&amp;J1741,'[1]2025年已发货'!$F:$F&amp;'[1]2025年已发货'!$C:$C&amp;'[1]2025年已发货'!$G:$G&amp;'[1]2025年已发货'!$H:$H,'[1]2025年已发货'!$E:$E,"未发货")</f>
        <v>未发货</v>
      </c>
      <c r="I1741" s="107" t="str">
        <f>VLOOKUP(B1741,辅助信息!E:I,3,FALSE)</f>
        <v>（华西简阳西城嘉苑）四川省成都市简阳市简城街道高屋村</v>
      </c>
      <c r="J1741" s="107" t="str">
        <f>VLOOKUP(B1741,辅助信息!E:I,4,FALSE)</f>
        <v>张瀚镭</v>
      </c>
      <c r="K1741" s="107">
        <f>VLOOKUP(J1741,辅助信息!H:I,2,FALSE)</f>
        <v>15884666220</v>
      </c>
      <c r="L1741" s="114" t="str">
        <f>VLOOKUP(B1741,辅助信息!E:J,6,FALSE)</f>
        <v>优先威钢发货,我方卸车,新老国标钢厂不加价可直发，因陕钢多次出现磅差，项目拒绝使用</v>
      </c>
      <c r="M1741" s="79">
        <v>45813</v>
      </c>
      <c r="O1741" s="49">
        <f ca="1" t="shared" si="97"/>
        <v>0</v>
      </c>
      <c r="P1741" s="49">
        <f ca="1" t="shared" si="98"/>
        <v>137</v>
      </c>
      <c r="Q1741" s="50" t="str">
        <f>VLOOKUP(B1741,辅助信息!E:M,9,FALSE)</f>
        <v>ZTWM-CDGS-XS-2024-0030-华西集采-简州大道</v>
      </c>
      <c r="R1741" s="50" t="str">
        <f>_xlfn._xlws.FILTER(辅助信息!D:D,辅助信息!E:E=B1741)</f>
        <v>华西简阳西城嘉苑</v>
      </c>
    </row>
    <row r="1742" hidden="1" spans="2:18">
      <c r="B1742" s="107" t="s">
        <v>81</v>
      </c>
      <c r="C1742" s="58">
        <v>45813</v>
      </c>
      <c r="D1742" s="107" t="str">
        <f>VLOOKUP(B1742,辅助信息!E:K,7,FALSE)</f>
        <v>JWDDCD2025060900080</v>
      </c>
      <c r="E1742" s="107" t="str">
        <f>VLOOKUP(F1742,辅助信息!A:B,2,FALSE)</f>
        <v>盘螺</v>
      </c>
      <c r="F1742" s="107" t="s">
        <v>49</v>
      </c>
      <c r="G1742" s="108">
        <v>7.5</v>
      </c>
      <c r="H1742" s="108" t="str">
        <f>_xlfn.XLOOKUP(C1742&amp;F1742&amp;I1742&amp;J1742,'[1]2025年已发货'!$F:$F&amp;'[1]2025年已发货'!$C:$C&amp;'[1]2025年已发货'!$G:$G&amp;'[1]2025年已发货'!$H:$H,'[1]2025年已发货'!$E:$E,"未发货")</f>
        <v>未发货</v>
      </c>
      <c r="I1742" s="107" t="str">
        <f>VLOOKUP(B1742,辅助信息!E:I,3,FALSE)</f>
        <v>（华西简阳西城嘉苑）四川省成都市简阳市简城街道高屋村</v>
      </c>
      <c r="J1742" s="107" t="str">
        <f>VLOOKUP(B1742,辅助信息!E:I,4,FALSE)</f>
        <v>张瀚镭</v>
      </c>
      <c r="K1742" s="107">
        <f>VLOOKUP(J1742,辅助信息!H:I,2,FALSE)</f>
        <v>15884666220</v>
      </c>
      <c r="L1742" s="114" t="str">
        <f>VLOOKUP(B1742,辅助信息!E:J,6,FALSE)</f>
        <v>优先威钢发货,我方卸车,新老国标钢厂不加价可直发，因陕钢多次出现磅差，项目拒绝使用</v>
      </c>
      <c r="M1742" s="79">
        <v>45813</v>
      </c>
      <c r="O1742" s="49">
        <f ca="1" t="shared" si="97"/>
        <v>0</v>
      </c>
      <c r="P1742" s="49">
        <f ca="1" t="shared" si="98"/>
        <v>137</v>
      </c>
      <c r="Q1742" s="50" t="str">
        <f>VLOOKUP(B1742,辅助信息!E:M,9,FALSE)</f>
        <v>ZTWM-CDGS-XS-2024-0030-华西集采-简州大道</v>
      </c>
      <c r="R1742" s="50" t="str">
        <f>_xlfn._xlws.FILTER(辅助信息!D:D,辅助信息!E:E=B1742)</f>
        <v>华西简阳西城嘉苑</v>
      </c>
    </row>
    <row r="1743" hidden="1" spans="2:18">
      <c r="B1743" s="107" t="s">
        <v>81</v>
      </c>
      <c r="C1743" s="58">
        <v>45813</v>
      </c>
      <c r="D1743" s="107" t="str">
        <f>VLOOKUP(B1743,辅助信息!E:K,7,FALSE)</f>
        <v>JWDDCD2025060900080</v>
      </c>
      <c r="E1743" s="107" t="str">
        <f>VLOOKUP(F1743,辅助信息!A:B,2,FALSE)</f>
        <v>螺纹钢</v>
      </c>
      <c r="F1743" s="107" t="s">
        <v>19</v>
      </c>
      <c r="G1743" s="108">
        <v>10</v>
      </c>
      <c r="H1743" s="108" t="str">
        <f>_xlfn.XLOOKUP(C1743&amp;F1743&amp;I1743&amp;J1743,'[1]2025年已发货'!$F:$F&amp;'[1]2025年已发货'!$C:$C&amp;'[1]2025年已发货'!$G:$G&amp;'[1]2025年已发货'!$H:$H,'[1]2025年已发货'!$E:$E,"未发货")</f>
        <v>未发货</v>
      </c>
      <c r="I1743" s="107" t="str">
        <f>VLOOKUP(B1743,辅助信息!E:I,3,FALSE)</f>
        <v>（华西简阳西城嘉苑）四川省成都市简阳市简城街道高屋村</v>
      </c>
      <c r="J1743" s="107" t="str">
        <f>VLOOKUP(B1743,辅助信息!E:I,4,FALSE)</f>
        <v>张瀚镭</v>
      </c>
      <c r="K1743" s="107">
        <f>VLOOKUP(J1743,辅助信息!H:I,2,FALSE)</f>
        <v>15884666220</v>
      </c>
      <c r="L1743" s="114" t="str">
        <f>VLOOKUP(B1743,辅助信息!E:J,6,FALSE)</f>
        <v>优先威钢发货,我方卸车,新老国标钢厂不加价可直发，因陕钢多次出现磅差，项目拒绝使用</v>
      </c>
      <c r="M1743" s="79">
        <v>45813</v>
      </c>
      <c r="O1743" s="49">
        <f ca="1" t="shared" si="97"/>
        <v>0</v>
      </c>
      <c r="P1743" s="49">
        <f ca="1" t="shared" si="98"/>
        <v>137</v>
      </c>
      <c r="Q1743" s="50" t="str">
        <f>VLOOKUP(B1743,辅助信息!E:M,9,FALSE)</f>
        <v>ZTWM-CDGS-XS-2024-0030-华西集采-简州大道</v>
      </c>
      <c r="R1743" s="50" t="str">
        <f>_xlfn._xlws.FILTER(辅助信息!D:D,辅助信息!E:E=B1743)</f>
        <v>华西简阳西城嘉苑</v>
      </c>
    </row>
    <row r="1744" hidden="1" spans="2:18">
      <c r="B1744" s="107" t="s">
        <v>47</v>
      </c>
      <c r="C1744" s="58">
        <v>45813</v>
      </c>
      <c r="D1744" s="107" t="str">
        <f>VLOOKUP(B1744,辅助信息!E:K,7,FALSE)</f>
        <v>JWDDCD2025052800131</v>
      </c>
      <c r="E1744" s="107" t="str">
        <f>VLOOKUP(F1744,辅助信息!A:B,2,FALSE)</f>
        <v>高线</v>
      </c>
      <c r="F1744" s="107" t="s">
        <v>57</v>
      </c>
      <c r="G1744" s="108">
        <v>17.5</v>
      </c>
      <c r="H1744" s="108">
        <f>_xlfn.XLOOKUP(C1744&amp;F1744&amp;I1744&amp;J1744,'[1]2025年已发货'!$F:$F&amp;'[1]2025年已发货'!$C:$C&amp;'[1]2025年已发货'!$G:$G&amp;'[1]2025年已发货'!$H:$H,'[1]2025年已发货'!$E:$E,"未发货")</f>
        <v>17.5</v>
      </c>
      <c r="I1744" s="107" t="str">
        <f>VLOOKUP(B1744,辅助信息!E:I,3,FALSE)</f>
        <v>（商投建工达州中医药科技园-1工区）达州市通川区达州中医药职业学院犀牛大道北段</v>
      </c>
      <c r="J1744" s="107" t="str">
        <f>VLOOKUP(B1744,辅助信息!E:I,4,FALSE)</f>
        <v>程黄刚</v>
      </c>
      <c r="K1744" s="107">
        <f>VLOOKUP(J1744,辅助信息!H:I,2,FALSE)</f>
        <v>15108211617</v>
      </c>
      <c r="L1744" s="114" t="str">
        <f>VLOOKUP(B1744,辅助信息!E:J,6,FALSE)</f>
        <v>控制炉批号！多了现场不收！,优先安排达钢,提前联系到场规格及数量</v>
      </c>
      <c r="M1744" s="79">
        <v>45813</v>
      </c>
      <c r="O1744" s="49">
        <f ca="1" t="shared" si="97"/>
        <v>0</v>
      </c>
      <c r="P1744" s="49">
        <f ca="1" t="shared" si="98"/>
        <v>137</v>
      </c>
      <c r="Q1744" s="50" t="str">
        <f>VLOOKUP(B1744,辅助信息!E:M,9,FALSE)</f>
        <v>ZTWM-CDGS-XS-2024-0134-商投建工达州中医药科技成果示范园项目</v>
      </c>
      <c r="R1744" s="50" t="str">
        <f>_xlfn._xlws.FILTER(辅助信息!D:D,辅助信息!E:E=B1744)</f>
        <v>商投建工达州中医药科技园</v>
      </c>
    </row>
    <row r="1745" hidden="1" spans="2:18">
      <c r="B1745" s="107" t="s">
        <v>47</v>
      </c>
      <c r="C1745" s="58">
        <v>45813</v>
      </c>
      <c r="D1745" s="107" t="str">
        <f>VLOOKUP(B1745,辅助信息!E:K,7,FALSE)</f>
        <v>JWDDCD2025052800131</v>
      </c>
      <c r="E1745" s="107" t="str">
        <f>VLOOKUP(F1745,辅助信息!A:B,2,FALSE)</f>
        <v>螺纹钢</v>
      </c>
      <c r="F1745" s="107" t="s">
        <v>66</v>
      </c>
      <c r="G1745" s="108">
        <f>6+6</f>
        <v>12</v>
      </c>
      <c r="H1745" s="108">
        <f>_xlfn.XLOOKUP(C1745&amp;F1745&amp;I1745&amp;J1745,'[1]2025年已发货'!$F:$F&amp;'[1]2025年已发货'!$C:$C&amp;'[1]2025年已发货'!$G:$G&amp;'[1]2025年已发货'!$H:$H,'[1]2025年已发货'!$E:$E,"未发货")</f>
        <v>12</v>
      </c>
      <c r="I1745" s="107" t="str">
        <f>VLOOKUP(B1745,辅助信息!E:I,3,FALSE)</f>
        <v>（商投建工达州中医药科技园-1工区）达州市通川区达州中医药职业学院犀牛大道北段</v>
      </c>
      <c r="J1745" s="107" t="str">
        <f>VLOOKUP(B1745,辅助信息!E:I,4,FALSE)</f>
        <v>程黄刚</v>
      </c>
      <c r="K1745" s="107">
        <f>VLOOKUP(J1745,辅助信息!H:I,2,FALSE)</f>
        <v>15108211617</v>
      </c>
      <c r="L1745" s="114" t="str">
        <f>VLOOKUP(B1745,辅助信息!E:J,6,FALSE)</f>
        <v>控制炉批号！多了现场不收！,优先安排达钢,提前联系到场规格及数量</v>
      </c>
      <c r="M1745" s="79">
        <v>45813</v>
      </c>
      <c r="O1745" s="49">
        <f ca="1" t="shared" si="97"/>
        <v>0</v>
      </c>
      <c r="P1745" s="49">
        <f ca="1" t="shared" si="98"/>
        <v>137</v>
      </c>
      <c r="Q1745" s="50" t="str">
        <f>VLOOKUP(B1745,辅助信息!E:M,9,FALSE)</f>
        <v>ZTWM-CDGS-XS-2024-0134-商投建工达州中医药科技成果示范园项目</v>
      </c>
      <c r="R1745" s="50" t="str">
        <f>_xlfn._xlws.FILTER(辅助信息!D:D,辅助信息!E:E=B1745)</f>
        <v>商投建工达州中医药科技园</v>
      </c>
    </row>
    <row r="1746" hidden="1" spans="2:18">
      <c r="B1746" s="107" t="s">
        <v>47</v>
      </c>
      <c r="C1746" s="58">
        <v>45813</v>
      </c>
      <c r="D1746" s="107" t="str">
        <f>VLOOKUP(B1746,辅助信息!E:K,7,FALSE)</f>
        <v>JWDDCD2025052800131</v>
      </c>
      <c r="E1746" s="107" t="str">
        <f>VLOOKUP(F1746,辅助信息!A:B,2,FALSE)</f>
        <v>螺纹钢</v>
      </c>
      <c r="F1746" s="107" t="s">
        <v>82</v>
      </c>
      <c r="G1746" s="108">
        <f>3+6</f>
        <v>9</v>
      </c>
      <c r="H1746" s="108">
        <f>_xlfn.XLOOKUP(C1746&amp;F1746&amp;I1746&amp;J1746,'[1]2025年已发货'!$F:$F&amp;'[1]2025年已发货'!$C:$C&amp;'[1]2025年已发货'!$G:$G&amp;'[1]2025年已发货'!$H:$H,'[1]2025年已发货'!$E:$E,"未发货")</f>
        <v>9</v>
      </c>
      <c r="I1746" s="107" t="str">
        <f>VLOOKUP(B1746,辅助信息!E:I,3,FALSE)</f>
        <v>（商投建工达州中医药科技园-1工区）达州市通川区达州中医药职业学院犀牛大道北段</v>
      </c>
      <c r="J1746" s="107" t="str">
        <f>VLOOKUP(B1746,辅助信息!E:I,4,FALSE)</f>
        <v>程黄刚</v>
      </c>
      <c r="K1746" s="107">
        <f>VLOOKUP(J1746,辅助信息!H:I,2,FALSE)</f>
        <v>15108211617</v>
      </c>
      <c r="L1746" s="114" t="str">
        <f>VLOOKUP(B1746,辅助信息!E:J,6,FALSE)</f>
        <v>控制炉批号！多了现场不收！,优先安排达钢,提前联系到场规格及数量</v>
      </c>
      <c r="M1746" s="79">
        <v>45813</v>
      </c>
      <c r="O1746" s="49">
        <f ca="1" t="shared" si="97"/>
        <v>0</v>
      </c>
      <c r="P1746" s="49">
        <f ca="1" t="shared" si="98"/>
        <v>137</v>
      </c>
      <c r="Q1746" s="50" t="str">
        <f>VLOOKUP(B1746,辅助信息!E:M,9,FALSE)</f>
        <v>ZTWM-CDGS-XS-2024-0134-商投建工达州中医药科技成果示范园项目</v>
      </c>
      <c r="R1746" s="50" t="str">
        <f>_xlfn._xlws.FILTER(辅助信息!D:D,辅助信息!E:E=B1746)</f>
        <v>商投建工达州中医药科技园</v>
      </c>
    </row>
    <row r="1747" hidden="1" spans="2:18">
      <c r="B1747" s="107" t="s">
        <v>47</v>
      </c>
      <c r="C1747" s="58">
        <v>45813</v>
      </c>
      <c r="D1747" s="107" t="str">
        <f>VLOOKUP(B1747,辅助信息!E:K,7,FALSE)</f>
        <v>JWDDCD2025052800131</v>
      </c>
      <c r="E1747" s="107" t="str">
        <f>VLOOKUP(F1747,辅助信息!A:B,2,FALSE)</f>
        <v>螺纹钢</v>
      </c>
      <c r="F1747" s="107" t="s">
        <v>45</v>
      </c>
      <c r="G1747" s="108">
        <f>6+6</f>
        <v>12</v>
      </c>
      <c r="H1747" s="108">
        <f>_xlfn.XLOOKUP(C1747&amp;F1747&amp;I1747&amp;J1747,'[1]2025年已发货'!$F:$F&amp;'[1]2025年已发货'!$C:$C&amp;'[1]2025年已发货'!$G:$G&amp;'[1]2025年已发货'!$H:$H,'[1]2025年已发货'!$E:$E,"未发货")</f>
        <v>8</v>
      </c>
      <c r="I1747" s="107" t="str">
        <f>VLOOKUP(B1747,辅助信息!E:I,3,FALSE)</f>
        <v>（商投建工达州中医药科技园-1工区）达州市通川区达州中医药职业学院犀牛大道北段</v>
      </c>
      <c r="J1747" s="107" t="str">
        <f>VLOOKUP(B1747,辅助信息!E:I,4,FALSE)</f>
        <v>程黄刚</v>
      </c>
      <c r="K1747" s="107">
        <f>VLOOKUP(J1747,辅助信息!H:I,2,FALSE)</f>
        <v>15108211617</v>
      </c>
      <c r="L1747" s="114" t="str">
        <f>VLOOKUP(B1747,辅助信息!E:J,6,FALSE)</f>
        <v>控制炉批号！多了现场不收！,优先安排达钢,提前联系到场规格及数量</v>
      </c>
      <c r="M1747" s="79">
        <v>45813</v>
      </c>
      <c r="O1747" s="49">
        <f ca="1" t="shared" si="97"/>
        <v>0</v>
      </c>
      <c r="P1747" s="49">
        <f ca="1" t="shared" si="98"/>
        <v>137</v>
      </c>
      <c r="Q1747" s="50" t="str">
        <f>VLOOKUP(B1747,辅助信息!E:M,9,FALSE)</f>
        <v>ZTWM-CDGS-XS-2024-0134-商投建工达州中医药科技成果示范园项目</v>
      </c>
      <c r="R1747" s="50" t="str">
        <f>_xlfn._xlws.FILTER(辅助信息!D:D,辅助信息!E:E=B1747)</f>
        <v>商投建工达州中医药科技园</v>
      </c>
    </row>
    <row r="1748" hidden="1" spans="2:18">
      <c r="B1748" s="107" t="s">
        <v>47</v>
      </c>
      <c r="C1748" s="58">
        <v>45813</v>
      </c>
      <c r="D1748" s="107" t="str">
        <f>VLOOKUP(B1748,辅助信息!E:K,7,FALSE)</f>
        <v>JWDDCD2025052800131</v>
      </c>
      <c r="E1748" s="107" t="str">
        <f>VLOOKUP(F1748,辅助信息!A:B,2,FALSE)</f>
        <v>螺纹钢</v>
      </c>
      <c r="F1748" s="107" t="s">
        <v>21</v>
      </c>
      <c r="G1748" s="108">
        <f>9+6</f>
        <v>15</v>
      </c>
      <c r="H1748" s="108">
        <f>_xlfn.XLOOKUP(C1748&amp;F1748&amp;I1748&amp;J1748,'[1]2025年已发货'!$F:$F&amp;'[1]2025年已发货'!$C:$C&amp;'[1]2025年已发货'!$G:$G&amp;'[1]2025年已发货'!$H:$H,'[1]2025年已发货'!$E:$E,"未发货")</f>
        <v>8</v>
      </c>
      <c r="I1748" s="107" t="str">
        <f>VLOOKUP(B1748,辅助信息!E:I,3,FALSE)</f>
        <v>（商投建工达州中医药科技园-1工区）达州市通川区达州中医药职业学院犀牛大道北段</v>
      </c>
      <c r="J1748" s="107" t="str">
        <f>VLOOKUP(B1748,辅助信息!E:I,4,FALSE)</f>
        <v>程黄刚</v>
      </c>
      <c r="K1748" s="107">
        <f>VLOOKUP(J1748,辅助信息!H:I,2,FALSE)</f>
        <v>15108211617</v>
      </c>
      <c r="L1748" s="114" t="str">
        <f>VLOOKUP(B1748,辅助信息!E:J,6,FALSE)</f>
        <v>控制炉批号！多了现场不收！,优先安排达钢,提前联系到场规格及数量</v>
      </c>
      <c r="M1748" s="79">
        <v>45813</v>
      </c>
      <c r="O1748" s="49">
        <f ca="1" t="shared" si="97"/>
        <v>0</v>
      </c>
      <c r="P1748" s="49">
        <f ca="1" t="shared" si="98"/>
        <v>137</v>
      </c>
      <c r="Q1748" s="50" t="str">
        <f>VLOOKUP(B1748,辅助信息!E:M,9,FALSE)</f>
        <v>ZTWM-CDGS-XS-2024-0134-商投建工达州中医药科技成果示范园项目</v>
      </c>
      <c r="R1748" s="50" t="str">
        <f>_xlfn._xlws.FILTER(辅助信息!D:D,辅助信息!E:E=B1748)</f>
        <v>商投建工达州中医药科技园</v>
      </c>
    </row>
    <row r="1749" hidden="1" spans="2:18">
      <c r="B1749" s="107" t="s">
        <v>47</v>
      </c>
      <c r="C1749" s="58">
        <v>45813</v>
      </c>
      <c r="D1749" s="107" t="str">
        <f>VLOOKUP(B1749,辅助信息!E:K,7,FALSE)</f>
        <v>JWDDCD2025052800131</v>
      </c>
      <c r="E1749" s="107" t="str">
        <f>VLOOKUP(F1749,辅助信息!A:B,2,FALSE)</f>
        <v>螺纹钢</v>
      </c>
      <c r="F1749" s="107" t="s">
        <v>58</v>
      </c>
      <c r="G1749" s="108">
        <f>5+6</f>
        <v>11</v>
      </c>
      <c r="H1749" s="108">
        <f>_xlfn.XLOOKUP(C1749&amp;F1749&amp;I1749&amp;J1749,'[1]2025年已发货'!$F:$F&amp;'[1]2025年已发货'!$C:$C&amp;'[1]2025年已发货'!$G:$G&amp;'[1]2025年已发货'!$H:$H,'[1]2025年已发货'!$E:$E,"未发货")</f>
        <v>8</v>
      </c>
      <c r="I1749" s="107" t="str">
        <f>VLOOKUP(B1749,辅助信息!E:I,3,FALSE)</f>
        <v>（商投建工达州中医药科技园-1工区）达州市通川区达州中医药职业学院犀牛大道北段</v>
      </c>
      <c r="J1749" s="107" t="str">
        <f>VLOOKUP(B1749,辅助信息!E:I,4,FALSE)</f>
        <v>程黄刚</v>
      </c>
      <c r="K1749" s="107">
        <f>VLOOKUP(J1749,辅助信息!H:I,2,FALSE)</f>
        <v>15108211617</v>
      </c>
      <c r="L1749" s="114" t="str">
        <f>VLOOKUP(B1749,辅助信息!E:J,6,FALSE)</f>
        <v>控制炉批号！多了现场不收！,优先安排达钢,提前联系到场规格及数量</v>
      </c>
      <c r="M1749" s="79">
        <v>45813</v>
      </c>
      <c r="O1749" s="49">
        <f ca="1" t="shared" si="97"/>
        <v>0</v>
      </c>
      <c r="P1749" s="49">
        <f ca="1" t="shared" si="98"/>
        <v>137</v>
      </c>
      <c r="Q1749" s="50" t="str">
        <f>VLOOKUP(B1749,辅助信息!E:M,9,FALSE)</f>
        <v>ZTWM-CDGS-XS-2024-0134-商投建工达州中医药科技成果示范园项目</v>
      </c>
      <c r="R1749" s="50" t="str">
        <f>_xlfn._xlws.FILTER(辅助信息!D:D,辅助信息!E:E=B1749)</f>
        <v>商投建工达州中医药科技园</v>
      </c>
    </row>
    <row r="1750" hidden="1" spans="2:18">
      <c r="B1750" s="107" t="s">
        <v>47</v>
      </c>
      <c r="C1750" s="58">
        <v>45813</v>
      </c>
      <c r="D1750" s="107" t="str">
        <f>VLOOKUP(B1750,辅助信息!E:K,7,FALSE)</f>
        <v>JWDDCD2025052800131</v>
      </c>
      <c r="E1750" s="107" t="str">
        <f>VLOOKUP(F1750,辅助信息!A:B,2,FALSE)</f>
        <v>螺纹钢</v>
      </c>
      <c r="F1750" s="107" t="s">
        <v>46</v>
      </c>
      <c r="G1750" s="108">
        <f>8+6</f>
        <v>14</v>
      </c>
      <c r="H1750" s="108">
        <f>_xlfn.XLOOKUP(C1750&amp;F1750&amp;I1750&amp;J1750,'[1]2025年已发货'!$F:$F&amp;'[1]2025年已发货'!$C:$C&amp;'[1]2025年已发货'!$G:$G&amp;'[1]2025年已发货'!$H:$H,'[1]2025年已发货'!$E:$E,"未发货")</f>
        <v>10</v>
      </c>
      <c r="I1750" s="107" t="str">
        <f>VLOOKUP(B1750,辅助信息!E:I,3,FALSE)</f>
        <v>（商投建工达州中医药科技园-1工区）达州市通川区达州中医药职业学院犀牛大道北段</v>
      </c>
      <c r="J1750" s="107" t="str">
        <f>VLOOKUP(B1750,辅助信息!E:I,4,FALSE)</f>
        <v>程黄刚</v>
      </c>
      <c r="K1750" s="107">
        <f>VLOOKUP(J1750,辅助信息!H:I,2,FALSE)</f>
        <v>15108211617</v>
      </c>
      <c r="L1750" s="114" t="str">
        <f>VLOOKUP(B1750,辅助信息!E:J,6,FALSE)</f>
        <v>控制炉批号！多了现场不收！,优先安排达钢,提前联系到场规格及数量</v>
      </c>
      <c r="M1750" s="79">
        <v>45813</v>
      </c>
      <c r="O1750" s="49">
        <f ca="1" t="shared" si="97"/>
        <v>0</v>
      </c>
      <c r="P1750" s="49">
        <f ca="1" t="shared" si="98"/>
        <v>137</v>
      </c>
      <c r="Q1750" s="50" t="str">
        <f>VLOOKUP(B1750,辅助信息!E:M,9,FALSE)</f>
        <v>ZTWM-CDGS-XS-2024-0134-商投建工达州中医药科技成果示范园项目</v>
      </c>
      <c r="R1750" s="50" t="str">
        <f>_xlfn._xlws.FILTER(辅助信息!D:D,辅助信息!E:E=B1750)</f>
        <v>商投建工达州中医药科技园</v>
      </c>
    </row>
    <row r="1751" hidden="1" spans="2:18">
      <c r="B1751" s="107" t="s">
        <v>47</v>
      </c>
      <c r="C1751" s="58">
        <v>45813</v>
      </c>
      <c r="D1751" s="107" t="str">
        <f>VLOOKUP(B1751,辅助信息!E:K,7,FALSE)</f>
        <v>JWDDCD2025052800131</v>
      </c>
      <c r="E1751" s="107" t="str">
        <f>VLOOKUP(F1751,辅助信息!A:B,2,FALSE)</f>
        <v>螺纹钢</v>
      </c>
      <c r="F1751" s="107" t="s">
        <v>22</v>
      </c>
      <c r="G1751" s="108">
        <f>9+6</f>
        <v>15</v>
      </c>
      <c r="H1751" s="108">
        <f>_xlfn.XLOOKUP(C1751&amp;F1751&amp;I1751&amp;J1751,'[1]2025年已发货'!$F:$F&amp;'[1]2025年已发货'!$C:$C&amp;'[1]2025年已发货'!$G:$G&amp;'[1]2025年已发货'!$H:$H,'[1]2025年已发货'!$E:$E,"未发货")</f>
        <v>15</v>
      </c>
      <c r="I1751" s="107" t="str">
        <f>VLOOKUP(B1751,辅助信息!E:I,3,FALSE)</f>
        <v>（商投建工达州中医药科技园-1工区）达州市通川区达州中医药职业学院犀牛大道北段</v>
      </c>
      <c r="J1751" s="107" t="str">
        <f>VLOOKUP(B1751,辅助信息!E:I,4,FALSE)</f>
        <v>程黄刚</v>
      </c>
      <c r="K1751" s="107">
        <f>VLOOKUP(J1751,辅助信息!H:I,2,FALSE)</f>
        <v>15108211617</v>
      </c>
      <c r="L1751" s="114" t="str">
        <f>VLOOKUP(B1751,辅助信息!E:J,6,FALSE)</f>
        <v>控制炉批号！多了现场不收！,优先安排达钢,提前联系到场规格及数量</v>
      </c>
      <c r="M1751" s="79">
        <v>45813</v>
      </c>
      <c r="O1751" s="49">
        <f ca="1" t="shared" si="97"/>
        <v>0</v>
      </c>
      <c r="P1751" s="49">
        <f ca="1" t="shared" si="98"/>
        <v>137</v>
      </c>
      <c r="Q1751" s="50" t="str">
        <f>VLOOKUP(B1751,辅助信息!E:M,9,FALSE)</f>
        <v>ZTWM-CDGS-XS-2024-0134-商投建工达州中医药科技成果示范园项目</v>
      </c>
      <c r="R1751" s="50" t="str">
        <f>_xlfn._xlws.FILTER(辅助信息!D:D,辅助信息!E:E=B1751)</f>
        <v>商投建工达州中医药科技园</v>
      </c>
    </row>
    <row r="1752" hidden="1" spans="2:18">
      <c r="B1752" s="107" t="s">
        <v>47</v>
      </c>
      <c r="C1752" s="58">
        <v>45813</v>
      </c>
      <c r="D1752" s="107" t="str">
        <f>VLOOKUP(B1752,辅助信息!E:K,7,FALSE)</f>
        <v>JWDDCD2025052800131</v>
      </c>
      <c r="E1752" s="107" t="str">
        <f>VLOOKUP(F1752,辅助信息!A:B,2,FALSE)</f>
        <v>螺纹钢</v>
      </c>
      <c r="F1752" s="28" t="s">
        <v>19</v>
      </c>
      <c r="G1752" s="24">
        <v>56</v>
      </c>
      <c r="H1752" s="108">
        <f>_xlfn.XLOOKUP(C1752&amp;F1752&amp;I1752&amp;J1752,'[1]2025年已发货'!$F:$F&amp;'[1]2025年已发货'!$C:$C&amp;'[1]2025年已发货'!$G:$G&amp;'[1]2025年已发货'!$H:$H,'[1]2025年已发货'!$E:$E,"未发货")</f>
        <v>35</v>
      </c>
      <c r="I1752" s="107" t="str">
        <f>VLOOKUP(B1752,辅助信息!E:I,3,FALSE)</f>
        <v>（商投建工达州中医药科技园-1工区）达州市通川区达州中医药职业学院犀牛大道北段</v>
      </c>
      <c r="J1752" s="107" t="str">
        <f>VLOOKUP(B1752,辅助信息!E:I,4,FALSE)</f>
        <v>程黄刚</v>
      </c>
      <c r="K1752" s="107">
        <f>VLOOKUP(J1752,辅助信息!H:I,2,FALSE)</f>
        <v>15108211617</v>
      </c>
      <c r="L1752" s="114" t="str">
        <f>VLOOKUP(B1752,辅助信息!E:J,6,FALSE)</f>
        <v>控制炉批号！多了现场不收！,优先安排达钢,提前联系到场规格及数量</v>
      </c>
      <c r="M1752" s="79">
        <v>45813</v>
      </c>
      <c r="O1752" s="49">
        <f ca="1" t="shared" si="97"/>
        <v>0</v>
      </c>
      <c r="P1752" s="49">
        <f ca="1" t="shared" si="98"/>
        <v>137</v>
      </c>
      <c r="Q1752" s="50" t="str">
        <f>VLOOKUP(B1752,辅助信息!E:M,9,FALSE)</f>
        <v>ZTWM-CDGS-XS-2024-0134-商投建工达州中医药科技成果示范园项目</v>
      </c>
      <c r="R1752" s="50" t="str">
        <f>_xlfn._xlws.FILTER(辅助信息!D:D,辅助信息!E:E=B1752)</f>
        <v>商投建工达州中医药科技园</v>
      </c>
    </row>
    <row r="1753" hidden="1" spans="2:18">
      <c r="B1753" s="28" t="s">
        <v>92</v>
      </c>
      <c r="C1753" s="58">
        <v>45819</v>
      </c>
      <c r="D1753" s="107" t="str">
        <f>VLOOKUP(B1753,辅助信息!E:K,7,FALSE)</f>
        <v>JWDDCD2025051800046</v>
      </c>
      <c r="E1753" s="107" t="str">
        <f>VLOOKUP(F1753,辅助信息!A:B,2,FALSE)</f>
        <v>盘螺</v>
      </c>
      <c r="F1753" s="28" t="s">
        <v>49</v>
      </c>
      <c r="G1753" s="24">
        <v>4</v>
      </c>
      <c r="H1753" s="108">
        <v>4</v>
      </c>
      <c r="I1753" s="107" t="str">
        <f>VLOOKUP(B1753,辅助信息!E:I,3,FALSE)</f>
        <v>（华西萌海科创农业生态谷）成都市简阳市白金山水库</v>
      </c>
      <c r="J1753" s="107" t="str">
        <f>VLOOKUP(B1753,辅助信息!E:I,4,FALSE)</f>
        <v>石清国</v>
      </c>
      <c r="K1753" s="107">
        <f>VLOOKUP(J1753,辅助信息!H:I,2,FALSE)</f>
        <v>13458642015</v>
      </c>
      <c r="L1753" s="114" t="str">
        <f>VLOOKUP(B1753,辅助信息!E:J,6,FALSE)</f>
        <v>优先威钢,我方卸车,新老国标钢厂不加价可直发</v>
      </c>
      <c r="M1753" s="79">
        <v>45820</v>
      </c>
      <c r="O1753" s="49">
        <f ca="1" t="shared" ref="O1753:O1762" si="99">IF(OR(M1753="",N1753&lt;&gt;""),"",MAX(M1753-TODAY(),0))</f>
        <v>0</v>
      </c>
      <c r="P1753" s="49">
        <f ca="1" t="shared" ref="P1753:P1762" si="100">IF(M1753="","",IF(N1753&lt;&gt;"",MAX(N1753-M1753,0),IF(TODAY()&gt;M1753,TODAY()-M1753,0)))</f>
        <v>130</v>
      </c>
      <c r="Q1753" s="50" t="str">
        <f>VLOOKUP(B1753,辅助信息!E:M,9,FALSE)</f>
        <v>ZTWM-CDGS-XS-2024-0092-华西-萌海科创农业生态谷</v>
      </c>
      <c r="R1753" s="50" t="str">
        <f>_xlfn._xlws.FILTER(辅助信息!D:D,辅助信息!E:E=B1753)</f>
        <v>华西萌海-科创农业生态谷</v>
      </c>
    </row>
    <row r="1754" hidden="1" spans="2:18">
      <c r="B1754" s="28" t="s">
        <v>92</v>
      </c>
      <c r="C1754" s="58">
        <v>45819</v>
      </c>
      <c r="D1754" s="107" t="str">
        <f>VLOOKUP(B1754,辅助信息!E:K,7,FALSE)</f>
        <v>JWDDCD2025051800046</v>
      </c>
      <c r="E1754" s="107" t="str">
        <f>VLOOKUP(F1754,辅助信息!A:B,2,FALSE)</f>
        <v>盘螺</v>
      </c>
      <c r="F1754" s="28" t="s">
        <v>40</v>
      </c>
      <c r="G1754" s="24">
        <v>32</v>
      </c>
      <c r="H1754" s="108">
        <v>32</v>
      </c>
      <c r="I1754" s="107" t="str">
        <f>VLOOKUP(B1754,辅助信息!E:I,3,FALSE)</f>
        <v>（华西萌海科创农业生态谷）成都市简阳市白金山水库</v>
      </c>
      <c r="J1754" s="107" t="str">
        <f>VLOOKUP(B1754,辅助信息!E:I,4,FALSE)</f>
        <v>石清国</v>
      </c>
      <c r="K1754" s="107">
        <f>VLOOKUP(J1754,辅助信息!H:I,2,FALSE)</f>
        <v>13458642015</v>
      </c>
      <c r="L1754" s="114" t="str">
        <f>VLOOKUP(B1754,辅助信息!E:J,6,FALSE)</f>
        <v>优先威钢,我方卸车,新老国标钢厂不加价可直发</v>
      </c>
      <c r="M1754" s="79">
        <v>45820</v>
      </c>
      <c r="O1754" s="49">
        <f ca="1" t="shared" si="99"/>
        <v>0</v>
      </c>
      <c r="P1754" s="49">
        <f ca="1" t="shared" si="100"/>
        <v>130</v>
      </c>
      <c r="Q1754" s="50" t="str">
        <f>VLOOKUP(B1754,辅助信息!E:M,9,FALSE)</f>
        <v>ZTWM-CDGS-XS-2024-0092-华西-萌海科创农业生态谷</v>
      </c>
      <c r="R1754" s="50" t="str">
        <f>_xlfn._xlws.FILTER(辅助信息!D:D,辅助信息!E:E=B1754)</f>
        <v>华西萌海-科创农业生态谷</v>
      </c>
    </row>
    <row r="1755" hidden="1" spans="2:18">
      <c r="B1755" s="28" t="s">
        <v>92</v>
      </c>
      <c r="C1755" s="58">
        <v>45819</v>
      </c>
      <c r="D1755" s="107" t="str">
        <f>VLOOKUP(B1755,辅助信息!E:K,7,FALSE)</f>
        <v>JWDDCD2025051800046</v>
      </c>
      <c r="E1755" s="107" t="str">
        <f>VLOOKUP(F1755,辅助信息!A:B,2,FALSE)</f>
        <v>盘螺</v>
      </c>
      <c r="F1755" s="28" t="s">
        <v>41</v>
      </c>
      <c r="G1755" s="24">
        <v>16</v>
      </c>
      <c r="H1755" s="108">
        <v>16</v>
      </c>
      <c r="I1755" s="107" t="str">
        <f>VLOOKUP(B1755,辅助信息!E:I,3,FALSE)</f>
        <v>（华西萌海科创农业生态谷）成都市简阳市白金山水库</v>
      </c>
      <c r="J1755" s="107" t="str">
        <f>VLOOKUP(B1755,辅助信息!E:I,4,FALSE)</f>
        <v>石清国</v>
      </c>
      <c r="K1755" s="107">
        <f>VLOOKUP(J1755,辅助信息!H:I,2,FALSE)</f>
        <v>13458642015</v>
      </c>
      <c r="L1755" s="114" t="str">
        <f>VLOOKUP(B1755,辅助信息!E:J,6,FALSE)</f>
        <v>优先威钢,我方卸车,新老国标钢厂不加价可直发</v>
      </c>
      <c r="M1755" s="79">
        <v>45820</v>
      </c>
      <c r="O1755" s="49">
        <f ca="1" t="shared" si="99"/>
        <v>0</v>
      </c>
      <c r="P1755" s="49">
        <f ca="1" t="shared" si="100"/>
        <v>130</v>
      </c>
      <c r="Q1755" s="50" t="str">
        <f>VLOOKUP(B1755,辅助信息!E:M,9,FALSE)</f>
        <v>ZTWM-CDGS-XS-2024-0092-华西-萌海科创农业生态谷</v>
      </c>
      <c r="R1755" s="50" t="str">
        <f>_xlfn._xlws.FILTER(辅助信息!D:D,辅助信息!E:E=B1755)</f>
        <v>华西萌海-科创农业生态谷</v>
      </c>
    </row>
    <row r="1756" hidden="1" spans="2:18">
      <c r="B1756" s="28" t="s">
        <v>92</v>
      </c>
      <c r="C1756" s="58">
        <v>45819</v>
      </c>
      <c r="D1756" s="107" t="str">
        <f>VLOOKUP(B1756,辅助信息!E:K,7,FALSE)</f>
        <v>JWDDCD2025051800046</v>
      </c>
      <c r="E1756" s="107" t="str">
        <f>VLOOKUP(F1756,辅助信息!A:B,2,FALSE)</f>
        <v>螺纹钢</v>
      </c>
      <c r="F1756" s="28" t="s">
        <v>27</v>
      </c>
      <c r="G1756" s="24">
        <v>10</v>
      </c>
      <c r="H1756" s="108">
        <v>10</v>
      </c>
      <c r="I1756" s="107" t="str">
        <f>VLOOKUP(B1756,辅助信息!E:I,3,FALSE)</f>
        <v>（华西萌海科创农业生态谷）成都市简阳市白金山水库</v>
      </c>
      <c r="J1756" s="107" t="str">
        <f>VLOOKUP(B1756,辅助信息!E:I,4,FALSE)</f>
        <v>石清国</v>
      </c>
      <c r="K1756" s="107">
        <f>VLOOKUP(J1756,辅助信息!H:I,2,FALSE)</f>
        <v>13458642015</v>
      </c>
      <c r="L1756" s="114" t="str">
        <f>VLOOKUP(B1756,辅助信息!E:J,6,FALSE)</f>
        <v>优先威钢,我方卸车,新老国标钢厂不加价可直发</v>
      </c>
      <c r="M1756" s="79">
        <v>45820</v>
      </c>
      <c r="O1756" s="49">
        <f ca="1" t="shared" si="99"/>
        <v>0</v>
      </c>
      <c r="P1756" s="49">
        <f ca="1" t="shared" si="100"/>
        <v>130</v>
      </c>
      <c r="Q1756" s="50" t="str">
        <f>VLOOKUP(B1756,辅助信息!E:M,9,FALSE)</f>
        <v>ZTWM-CDGS-XS-2024-0092-华西-萌海科创农业生态谷</v>
      </c>
      <c r="R1756" s="50" t="str">
        <f>_xlfn._xlws.FILTER(辅助信息!D:D,辅助信息!E:E=B1756)</f>
        <v>华西萌海-科创农业生态谷</v>
      </c>
    </row>
    <row r="1757" hidden="1" spans="2:18">
      <c r="B1757" s="28" t="s">
        <v>92</v>
      </c>
      <c r="C1757" s="58">
        <v>45819</v>
      </c>
      <c r="D1757" s="107" t="str">
        <f>VLOOKUP(B1757,辅助信息!E:K,7,FALSE)</f>
        <v>JWDDCD2025051800046</v>
      </c>
      <c r="E1757" s="107" t="str">
        <f>VLOOKUP(F1757,辅助信息!A:B,2,FALSE)</f>
        <v>螺纹钢</v>
      </c>
      <c r="F1757" s="28" t="s">
        <v>19</v>
      </c>
      <c r="G1757" s="24">
        <v>6</v>
      </c>
      <c r="H1757" s="108">
        <v>6</v>
      </c>
      <c r="I1757" s="107" t="str">
        <f>VLOOKUP(B1757,辅助信息!E:I,3,FALSE)</f>
        <v>（华西萌海科创农业生态谷）成都市简阳市白金山水库</v>
      </c>
      <c r="J1757" s="107" t="str">
        <f>VLOOKUP(B1757,辅助信息!E:I,4,FALSE)</f>
        <v>石清国</v>
      </c>
      <c r="K1757" s="107">
        <f>VLOOKUP(J1757,辅助信息!H:I,2,FALSE)</f>
        <v>13458642015</v>
      </c>
      <c r="L1757" s="114" t="str">
        <f>VLOOKUP(B1757,辅助信息!E:J,6,FALSE)</f>
        <v>优先威钢,我方卸车,新老国标钢厂不加价可直发</v>
      </c>
      <c r="M1757" s="79">
        <v>45820</v>
      </c>
      <c r="O1757" s="49">
        <f ca="1" t="shared" si="99"/>
        <v>0</v>
      </c>
      <c r="P1757" s="49">
        <f ca="1" t="shared" si="100"/>
        <v>130</v>
      </c>
      <c r="Q1757" s="50" t="str">
        <f>VLOOKUP(B1757,辅助信息!E:M,9,FALSE)</f>
        <v>ZTWM-CDGS-XS-2024-0092-华西-萌海科创农业生态谷</v>
      </c>
      <c r="R1757" s="50" t="str">
        <f>_xlfn._xlws.FILTER(辅助信息!D:D,辅助信息!E:E=B1757)</f>
        <v>华西萌海-科创农业生态谷</v>
      </c>
    </row>
    <row r="1758" hidden="1" spans="2:18">
      <c r="B1758" s="28" t="s">
        <v>92</v>
      </c>
      <c r="C1758" s="58">
        <v>45819</v>
      </c>
      <c r="D1758" s="107" t="str">
        <f>VLOOKUP(B1758,辅助信息!E:K,7,FALSE)</f>
        <v>JWDDCD2025051800046</v>
      </c>
      <c r="E1758" s="107" t="str">
        <f>VLOOKUP(F1758,辅助信息!A:B,2,FALSE)</f>
        <v>螺纹钢</v>
      </c>
      <c r="F1758" s="28" t="s">
        <v>65</v>
      </c>
      <c r="G1758" s="24">
        <v>3</v>
      </c>
      <c r="H1758" s="108">
        <v>3</v>
      </c>
      <c r="I1758" s="107" t="str">
        <f>VLOOKUP(B1758,辅助信息!E:I,3,FALSE)</f>
        <v>（华西萌海科创农业生态谷）成都市简阳市白金山水库</v>
      </c>
      <c r="J1758" s="107" t="str">
        <f>VLOOKUP(B1758,辅助信息!E:I,4,FALSE)</f>
        <v>石清国</v>
      </c>
      <c r="K1758" s="107">
        <f>VLOOKUP(J1758,辅助信息!H:I,2,FALSE)</f>
        <v>13458642015</v>
      </c>
      <c r="L1758" s="114" t="str">
        <f>VLOOKUP(B1758,辅助信息!E:J,6,FALSE)</f>
        <v>优先威钢,我方卸车,新老国标钢厂不加价可直发</v>
      </c>
      <c r="M1758" s="79">
        <v>45820</v>
      </c>
      <c r="O1758" s="49">
        <f ca="1" t="shared" si="99"/>
        <v>0</v>
      </c>
      <c r="P1758" s="49">
        <f ca="1" t="shared" si="100"/>
        <v>130</v>
      </c>
      <c r="Q1758" s="50" t="str">
        <f>VLOOKUP(B1758,辅助信息!E:M,9,FALSE)</f>
        <v>ZTWM-CDGS-XS-2024-0092-华西-萌海科创农业生态谷</v>
      </c>
      <c r="R1758" s="50" t="str">
        <f>_xlfn._xlws.FILTER(辅助信息!D:D,辅助信息!E:E=B1758)</f>
        <v>华西萌海-科创农业生态谷</v>
      </c>
    </row>
    <row r="1759" hidden="1" spans="2:18">
      <c r="B1759" s="28" t="s">
        <v>81</v>
      </c>
      <c r="C1759" s="58">
        <v>45819</v>
      </c>
      <c r="D1759" s="107" t="str">
        <f>VLOOKUP(B1759,辅助信息!E:K,7,FALSE)</f>
        <v>JWDDCD2025060900080</v>
      </c>
      <c r="E1759" s="107" t="str">
        <f>VLOOKUP(F1759,辅助信息!A:B,2,FALSE)</f>
        <v>盘螺</v>
      </c>
      <c r="F1759" s="28" t="s">
        <v>40</v>
      </c>
      <c r="G1759" s="24">
        <v>5</v>
      </c>
      <c r="H1759" s="108" t="str">
        <f>_xlfn.XLOOKUP(C1759&amp;F1759&amp;I1759&amp;J1759,'[1]2025年已发货'!$F:$F&amp;'[1]2025年已发货'!$C:$C&amp;'[1]2025年已发货'!$G:$G&amp;'[1]2025年已发货'!$H:$H,'[1]2025年已发货'!$E:$E,"未发货")</f>
        <v>未发货</v>
      </c>
      <c r="I1759" s="107" t="str">
        <f>VLOOKUP(B1759,辅助信息!E:I,3,FALSE)</f>
        <v>（华西简阳西城嘉苑）四川省成都市简阳市简城街道高屋村</v>
      </c>
      <c r="J1759" s="107" t="str">
        <f>VLOOKUP(B1759,辅助信息!E:I,4,FALSE)</f>
        <v>张瀚镭</v>
      </c>
      <c r="K1759" s="107">
        <f>VLOOKUP(J1759,辅助信息!H:I,2,FALSE)</f>
        <v>15884666220</v>
      </c>
      <c r="L1759" s="114" t="str">
        <f>VLOOKUP(B1759,辅助信息!E:J,6,FALSE)</f>
        <v>优先威钢发货,我方卸车,新老国标钢厂不加价可直发，因陕钢多次出现磅差，项目拒绝使用</v>
      </c>
      <c r="M1759" s="79">
        <v>45819</v>
      </c>
      <c r="O1759" s="49">
        <f ca="1" t="shared" si="99"/>
        <v>0</v>
      </c>
      <c r="P1759" s="49">
        <f ca="1" t="shared" si="100"/>
        <v>131</v>
      </c>
      <c r="Q1759" s="50" t="str">
        <f>VLOOKUP(B1759,辅助信息!E:M,9,FALSE)</f>
        <v>ZTWM-CDGS-XS-2024-0030-华西集采-简州大道</v>
      </c>
      <c r="R1759" s="50" t="str">
        <f>_xlfn._xlws.FILTER(辅助信息!D:D,辅助信息!E:E=B1759)</f>
        <v>华西简阳西城嘉苑</v>
      </c>
    </row>
    <row r="1760" hidden="1" spans="2:18">
      <c r="B1760" s="28" t="s">
        <v>81</v>
      </c>
      <c r="C1760" s="58">
        <v>45819</v>
      </c>
      <c r="D1760" s="107" t="str">
        <f>VLOOKUP(B1760,辅助信息!E:K,7,FALSE)</f>
        <v>JWDDCD2025060900080</v>
      </c>
      <c r="E1760" s="107" t="str">
        <f>VLOOKUP(F1760,辅助信息!A:B,2,FALSE)</f>
        <v>盘螺</v>
      </c>
      <c r="F1760" s="28" t="s">
        <v>41</v>
      </c>
      <c r="G1760" s="24">
        <v>14</v>
      </c>
      <c r="H1760" s="108" t="str">
        <f>_xlfn.XLOOKUP(C1760&amp;F1760&amp;I1760&amp;J1760,'[1]2025年已发货'!$F:$F&amp;'[1]2025年已发货'!$C:$C&amp;'[1]2025年已发货'!$G:$G&amp;'[1]2025年已发货'!$H:$H,'[1]2025年已发货'!$E:$E,"未发货")</f>
        <v>未发货</v>
      </c>
      <c r="I1760" s="107" t="str">
        <f>VLOOKUP(B1760,辅助信息!E:I,3,FALSE)</f>
        <v>（华西简阳西城嘉苑）四川省成都市简阳市简城街道高屋村</v>
      </c>
      <c r="J1760" s="107" t="str">
        <f>VLOOKUP(B1760,辅助信息!E:I,4,FALSE)</f>
        <v>张瀚镭</v>
      </c>
      <c r="K1760" s="107">
        <f>VLOOKUP(J1760,辅助信息!H:I,2,FALSE)</f>
        <v>15884666220</v>
      </c>
      <c r="L1760" s="114" t="str">
        <f>VLOOKUP(B1760,辅助信息!E:J,6,FALSE)</f>
        <v>优先威钢发货,我方卸车,新老国标钢厂不加价可直发，因陕钢多次出现磅差，项目拒绝使用</v>
      </c>
      <c r="M1760" s="79">
        <v>45819</v>
      </c>
      <c r="O1760" s="49">
        <f ca="1" t="shared" si="99"/>
        <v>0</v>
      </c>
      <c r="P1760" s="49">
        <f ca="1" t="shared" si="100"/>
        <v>131</v>
      </c>
      <c r="Q1760" s="50" t="str">
        <f>VLOOKUP(B1760,辅助信息!E:M,9,FALSE)</f>
        <v>ZTWM-CDGS-XS-2024-0030-华西集采-简州大道</v>
      </c>
      <c r="R1760" s="50" t="str">
        <f>_xlfn._xlws.FILTER(辅助信息!D:D,辅助信息!E:E=B1760)</f>
        <v>华西简阳西城嘉苑</v>
      </c>
    </row>
    <row r="1761" hidden="1" spans="2:18">
      <c r="B1761" s="28" t="s">
        <v>81</v>
      </c>
      <c r="C1761" s="58">
        <v>45819</v>
      </c>
      <c r="D1761" s="107" t="str">
        <f>VLOOKUP(B1761,辅助信息!E:K,7,FALSE)</f>
        <v>JWDDCD2025060900080</v>
      </c>
      <c r="E1761" s="107" t="str">
        <f>VLOOKUP(F1761,辅助信息!A:B,2,FALSE)</f>
        <v>盘螺</v>
      </c>
      <c r="F1761" s="28" t="s">
        <v>26</v>
      </c>
      <c r="G1761" s="24">
        <v>33</v>
      </c>
      <c r="H1761" s="108">
        <f>_xlfn.XLOOKUP(C1761&amp;F1761&amp;I1761&amp;J1761,'[1]2025年已发货'!$F:$F&amp;'[1]2025年已发货'!$C:$C&amp;'[1]2025年已发货'!$G:$G&amp;'[1]2025年已发货'!$H:$H,'[1]2025年已发货'!$E:$E,"未发货")</f>
        <v>30</v>
      </c>
      <c r="I1761" s="107" t="str">
        <f>VLOOKUP(B1761,辅助信息!E:I,3,FALSE)</f>
        <v>（华西简阳西城嘉苑）四川省成都市简阳市简城街道高屋村</v>
      </c>
      <c r="J1761" s="107" t="str">
        <f>VLOOKUP(B1761,辅助信息!E:I,4,FALSE)</f>
        <v>张瀚镭</v>
      </c>
      <c r="K1761" s="107">
        <f>VLOOKUP(J1761,辅助信息!H:I,2,FALSE)</f>
        <v>15884666220</v>
      </c>
      <c r="L1761" s="114" t="str">
        <f>VLOOKUP(B1761,辅助信息!E:J,6,FALSE)</f>
        <v>优先威钢发货,我方卸车,新老国标钢厂不加价可直发，因陕钢多次出现磅差，项目拒绝使用</v>
      </c>
      <c r="M1761" s="79">
        <v>45819</v>
      </c>
      <c r="O1761" s="49">
        <f ca="1" t="shared" si="99"/>
        <v>0</v>
      </c>
      <c r="P1761" s="49">
        <f ca="1" t="shared" si="100"/>
        <v>131</v>
      </c>
      <c r="Q1761" s="50" t="str">
        <f>VLOOKUP(B1761,辅助信息!E:M,9,FALSE)</f>
        <v>ZTWM-CDGS-XS-2024-0030-华西集采-简州大道</v>
      </c>
      <c r="R1761" s="50" t="str">
        <f>_xlfn._xlws.FILTER(辅助信息!D:D,辅助信息!E:E=B1761)</f>
        <v>华西简阳西城嘉苑</v>
      </c>
    </row>
    <row r="1762" hidden="1" spans="2:18">
      <c r="B1762" s="28" t="s">
        <v>81</v>
      </c>
      <c r="C1762" s="58">
        <v>45819</v>
      </c>
      <c r="D1762" s="107" t="str">
        <f>VLOOKUP(B1762,辅助信息!E:K,7,FALSE)</f>
        <v>JWDDCD2025060900080</v>
      </c>
      <c r="E1762" s="107" t="str">
        <f>VLOOKUP(F1762,辅助信息!A:B,2,FALSE)</f>
        <v>螺纹钢</v>
      </c>
      <c r="F1762" s="28" t="s">
        <v>32</v>
      </c>
      <c r="G1762" s="24">
        <v>22</v>
      </c>
      <c r="H1762" s="108">
        <f>_xlfn.XLOOKUP(C1762&amp;F1762&amp;I1762&amp;J1762,'[1]2025年已发货'!$F:$F&amp;'[1]2025年已发货'!$C:$C&amp;'[1]2025年已发货'!$G:$G&amp;'[1]2025年已发货'!$H:$H,'[1]2025年已发货'!$E:$E,"未发货")</f>
        <v>5</v>
      </c>
      <c r="I1762" s="107" t="str">
        <f>VLOOKUP(B1762,辅助信息!E:I,3,FALSE)</f>
        <v>（华西简阳西城嘉苑）四川省成都市简阳市简城街道高屋村</v>
      </c>
      <c r="J1762" s="107" t="str">
        <f>VLOOKUP(B1762,辅助信息!E:I,4,FALSE)</f>
        <v>张瀚镭</v>
      </c>
      <c r="K1762" s="107">
        <f>VLOOKUP(J1762,辅助信息!H:I,2,FALSE)</f>
        <v>15884666220</v>
      </c>
      <c r="L1762" s="114" t="str">
        <f>VLOOKUP(B1762,辅助信息!E:J,6,FALSE)</f>
        <v>优先威钢发货,我方卸车,新老国标钢厂不加价可直发，因陕钢多次出现磅差，项目拒绝使用</v>
      </c>
      <c r="M1762" s="79">
        <v>45819</v>
      </c>
      <c r="O1762" s="49">
        <f ca="1" t="shared" si="99"/>
        <v>0</v>
      </c>
      <c r="P1762" s="49">
        <f ca="1" t="shared" si="100"/>
        <v>131</v>
      </c>
      <c r="Q1762" s="50" t="str">
        <f>VLOOKUP(B1762,辅助信息!E:M,9,FALSE)</f>
        <v>ZTWM-CDGS-XS-2024-0030-华西集采-简州大道</v>
      </c>
      <c r="R1762" s="50" t="str">
        <f>_xlfn._xlws.FILTER(辅助信息!D:D,辅助信息!E:E=B1762)</f>
        <v>华西简阳西城嘉苑</v>
      </c>
    </row>
    <row r="1763" hidden="1" spans="2:18">
      <c r="B1763" s="28" t="s">
        <v>161</v>
      </c>
      <c r="C1763" s="58">
        <v>45819</v>
      </c>
      <c r="D1763" s="107" t="str">
        <f>VLOOKUP(B1763,辅助信息!E:K,7,FALSE)</f>
        <v>JWDD2025070200010</v>
      </c>
      <c r="E1763" s="107" t="str">
        <f>VLOOKUP(F1763,辅助信息!A:B,2,FALSE)</f>
        <v>盘螺</v>
      </c>
      <c r="F1763" s="28" t="s">
        <v>41</v>
      </c>
      <c r="G1763" s="24">
        <v>16</v>
      </c>
      <c r="H1763" s="108" t="str">
        <f>_xlfn.XLOOKUP(C1763&amp;F1763&amp;I1763&amp;J1763,'[1]2025年已发货'!$F:$F&amp;'[1]2025年已发货'!$C:$C&amp;'[1]2025年已发货'!$G:$G&amp;'[1]2025年已发货'!$H:$H,'[1]2025年已发货'!$E:$E,"未发货")</f>
        <v>未发货</v>
      </c>
      <c r="I1763" s="107" t="str">
        <f>VLOOKUP(B1763,辅助信息!E:I,3,FALSE)</f>
        <v>(宜宾兴港三江新区长江工业园保障性租赁住房建设项目-1标)四川省宜宾市翠屏区永善路南段宜宾市三江新区长江工业园区</v>
      </c>
      <c r="J1763" s="107" t="str">
        <f>VLOOKUP(B1763,辅助信息!E:I,4,FALSE)</f>
        <v>刘鹏</v>
      </c>
      <c r="K1763" s="107">
        <f>VLOOKUP(J1763,辅助信息!H:I,2,FALSE)</f>
        <v>15528967666</v>
      </c>
      <c r="L1763" s="114" t="str">
        <f>VLOOKUP(B1763,辅助信息!E:J,6,FALSE)</f>
        <v>锈货不收，装货前联系收货人核实到场规格,没提前告知进场规格现场不给予接收</v>
      </c>
      <c r="M1763" s="79">
        <v>45819</v>
      </c>
      <c r="O1763" s="49">
        <f ca="1" t="shared" ref="O1763:O1783" si="101">IF(OR(M1763="",N1763&lt;&gt;""),"",MAX(M1763-TODAY(),0))</f>
        <v>0</v>
      </c>
      <c r="P1763" s="49">
        <f ca="1" t="shared" ref="P1763:P1783" si="102">IF(M1763="","",IF(N1763&lt;&gt;"",MAX(N1763-M1763,0),IF(TODAY()&gt;M1763,TODAY()-M1763,0)))</f>
        <v>131</v>
      </c>
      <c r="Q1763" s="50" t="str">
        <f>VLOOKUP(B1763,辅助信息!E:M,9,FALSE)</f>
        <v>ZTWM-CDYXGS-XS-2025-0014-宜宾兴港建材-三江新区长江工业园片区保障性租赁住房建设项目</v>
      </c>
      <c r="R1763" s="50" t="str">
        <f>_xlfn._xlws.FILTER(辅助信息!D:D,辅助信息!E:E=B1763)</f>
        <v>宜宾兴港三江新区长江工业园建设项目</v>
      </c>
    </row>
    <row r="1764" hidden="1" spans="2:18">
      <c r="B1764" s="28" t="s">
        <v>161</v>
      </c>
      <c r="C1764" s="58">
        <v>45819</v>
      </c>
      <c r="D1764" s="107" t="str">
        <f>VLOOKUP(B1764,辅助信息!E:K,7,FALSE)</f>
        <v>JWDD2025070200010</v>
      </c>
      <c r="E1764" s="107" t="str">
        <f>VLOOKUP(F1764,辅助信息!A:B,2,FALSE)</f>
        <v>盘螺</v>
      </c>
      <c r="F1764" s="28" t="s">
        <v>26</v>
      </c>
      <c r="G1764" s="24">
        <v>9</v>
      </c>
      <c r="H1764" s="108" t="str">
        <f>_xlfn.XLOOKUP(C1764&amp;F1764&amp;I1764&amp;J1764,'[1]2025年已发货'!$F:$F&amp;'[1]2025年已发货'!$C:$C&amp;'[1]2025年已发货'!$G:$G&amp;'[1]2025年已发货'!$H:$H,'[1]2025年已发货'!$E:$E,"未发货")</f>
        <v>未发货</v>
      </c>
      <c r="I1764" s="107" t="str">
        <f>VLOOKUP(B1764,辅助信息!E:I,3,FALSE)</f>
        <v>(宜宾兴港三江新区长江工业园保障性租赁住房建设项目-1标)四川省宜宾市翠屏区永善路南段宜宾市三江新区长江工业园区</v>
      </c>
      <c r="J1764" s="107" t="str">
        <f>VLOOKUP(B1764,辅助信息!E:I,4,FALSE)</f>
        <v>刘鹏</v>
      </c>
      <c r="K1764" s="107">
        <f>VLOOKUP(J1764,辅助信息!H:I,2,FALSE)</f>
        <v>15528967666</v>
      </c>
      <c r="L1764" s="114" t="str">
        <f>VLOOKUP(B1764,辅助信息!E:J,6,FALSE)</f>
        <v>锈货不收，装货前联系收货人核实到场规格,没提前告知进场规格现场不给予接收</v>
      </c>
      <c r="M1764" s="79">
        <v>45819</v>
      </c>
      <c r="O1764" s="49">
        <f ca="1" t="shared" si="101"/>
        <v>0</v>
      </c>
      <c r="P1764" s="49">
        <f ca="1" t="shared" si="102"/>
        <v>131</v>
      </c>
      <c r="Q1764" s="50" t="str">
        <f>VLOOKUP(B1764,辅助信息!E:M,9,FALSE)</f>
        <v>ZTWM-CDYXGS-XS-2025-0014-宜宾兴港建材-三江新区长江工业园片区保障性租赁住房建设项目</v>
      </c>
      <c r="R1764" s="50" t="str">
        <f>_xlfn._xlws.FILTER(辅助信息!D:D,辅助信息!E:E=B1764)</f>
        <v>宜宾兴港三江新区长江工业园建设项目</v>
      </c>
    </row>
    <row r="1765" hidden="1" spans="2:18">
      <c r="B1765" s="28" t="s">
        <v>161</v>
      </c>
      <c r="C1765" s="58">
        <v>45819</v>
      </c>
      <c r="D1765" s="107" t="str">
        <f>VLOOKUP(B1765,辅助信息!E:K,7,FALSE)</f>
        <v>JWDD2025070200010</v>
      </c>
      <c r="E1765" s="107" t="str">
        <f>VLOOKUP(F1765,辅助信息!A:B,2,FALSE)</f>
        <v>螺纹钢</v>
      </c>
      <c r="F1765" s="28" t="s">
        <v>19</v>
      </c>
      <c r="G1765" s="24">
        <v>4</v>
      </c>
      <c r="H1765" s="108" t="str">
        <f>_xlfn.XLOOKUP(C1765&amp;F1765&amp;I1765&amp;J1765,'[1]2025年已发货'!$F:$F&amp;'[1]2025年已发货'!$C:$C&amp;'[1]2025年已发货'!$G:$G&amp;'[1]2025年已发货'!$H:$H,'[1]2025年已发货'!$E:$E,"未发货")</f>
        <v>未发货</v>
      </c>
      <c r="I1765" s="107" t="str">
        <f>VLOOKUP(B1765,辅助信息!E:I,3,FALSE)</f>
        <v>(宜宾兴港三江新区长江工业园保障性租赁住房建设项目-1标)四川省宜宾市翠屏区永善路南段宜宾市三江新区长江工业园区</v>
      </c>
      <c r="J1765" s="107" t="str">
        <f>VLOOKUP(B1765,辅助信息!E:I,4,FALSE)</f>
        <v>刘鹏</v>
      </c>
      <c r="K1765" s="107">
        <f>VLOOKUP(J1765,辅助信息!H:I,2,FALSE)</f>
        <v>15528967666</v>
      </c>
      <c r="L1765" s="114" t="str">
        <f>VLOOKUP(B1765,辅助信息!E:J,6,FALSE)</f>
        <v>锈货不收，装货前联系收货人核实到场规格,没提前告知进场规格现场不给予接收</v>
      </c>
      <c r="M1765" s="79">
        <v>45819</v>
      </c>
      <c r="O1765" s="49">
        <f ca="1" t="shared" si="101"/>
        <v>0</v>
      </c>
      <c r="P1765" s="49">
        <f ca="1" t="shared" si="102"/>
        <v>131</v>
      </c>
      <c r="Q1765" s="50" t="str">
        <f>VLOOKUP(B1765,辅助信息!E:M,9,FALSE)</f>
        <v>ZTWM-CDYXGS-XS-2025-0014-宜宾兴港建材-三江新区长江工业园片区保障性租赁住房建设项目</v>
      </c>
      <c r="R1765" s="50" t="str">
        <f>_xlfn._xlws.FILTER(辅助信息!D:D,辅助信息!E:E=B1765)</f>
        <v>宜宾兴港三江新区长江工业园建设项目</v>
      </c>
    </row>
    <row r="1766" hidden="1" spans="2:18">
      <c r="B1766" s="28" t="s">
        <v>161</v>
      </c>
      <c r="C1766" s="58">
        <v>45819</v>
      </c>
      <c r="D1766" s="107" t="str">
        <f>VLOOKUP(B1766,辅助信息!E:K,7,FALSE)</f>
        <v>JWDD2025070200010</v>
      </c>
      <c r="E1766" s="107" t="str">
        <f>VLOOKUP(F1766,辅助信息!A:B,2,FALSE)</f>
        <v>螺纹钢</v>
      </c>
      <c r="F1766" s="28" t="s">
        <v>30</v>
      </c>
      <c r="G1766" s="24">
        <v>90</v>
      </c>
      <c r="H1766" s="108" t="str">
        <f>_xlfn.XLOOKUP(C1766&amp;F1766&amp;I1766&amp;J1766,'[1]2025年已发货'!$F:$F&amp;'[1]2025年已发货'!$C:$C&amp;'[1]2025年已发货'!$G:$G&amp;'[1]2025年已发货'!$H:$H,'[1]2025年已发货'!$E:$E,"未发货")</f>
        <v>未发货</v>
      </c>
      <c r="I1766" s="107" t="str">
        <f>VLOOKUP(B1766,辅助信息!E:I,3,FALSE)</f>
        <v>(宜宾兴港三江新区长江工业园保障性租赁住房建设项目-1标)四川省宜宾市翠屏区永善路南段宜宾市三江新区长江工业园区</v>
      </c>
      <c r="J1766" s="107" t="str">
        <f>VLOOKUP(B1766,辅助信息!E:I,4,FALSE)</f>
        <v>刘鹏</v>
      </c>
      <c r="K1766" s="107">
        <f>VLOOKUP(J1766,辅助信息!H:I,2,FALSE)</f>
        <v>15528967666</v>
      </c>
      <c r="L1766" s="114" t="str">
        <f>VLOOKUP(B1766,辅助信息!E:J,6,FALSE)</f>
        <v>锈货不收，装货前联系收货人核实到场规格,没提前告知进场规格现场不给予接收</v>
      </c>
      <c r="M1766" s="79">
        <v>45819</v>
      </c>
      <c r="O1766" s="49">
        <f ca="1" t="shared" si="101"/>
        <v>0</v>
      </c>
      <c r="P1766" s="49">
        <f ca="1" t="shared" si="102"/>
        <v>131</v>
      </c>
      <c r="Q1766" s="50" t="str">
        <f>VLOOKUP(B1766,辅助信息!E:M,9,FALSE)</f>
        <v>ZTWM-CDYXGS-XS-2025-0014-宜宾兴港建材-三江新区长江工业园片区保障性租赁住房建设项目</v>
      </c>
      <c r="R1766" s="50" t="str">
        <f>_xlfn._xlws.FILTER(辅助信息!D:D,辅助信息!E:E=B1766)</f>
        <v>宜宾兴港三江新区长江工业园建设项目</v>
      </c>
    </row>
    <row r="1767" hidden="1" spans="2:18">
      <c r="B1767" s="28" t="s">
        <v>162</v>
      </c>
      <c r="C1767" s="58">
        <v>45819</v>
      </c>
      <c r="D1767" s="107" t="str">
        <f>VLOOKUP(B1767,辅助信息!E:K,7,FALSE)</f>
        <v>JWDD2025070200010</v>
      </c>
      <c r="E1767" s="107" t="str">
        <f>VLOOKUP(F1767,辅助信息!A:B,2,FALSE)</f>
        <v>盘螺</v>
      </c>
      <c r="F1767" s="28" t="s">
        <v>41</v>
      </c>
      <c r="G1767" s="24">
        <v>30</v>
      </c>
      <c r="H1767" s="108" t="str">
        <f>_xlfn.XLOOKUP(C1767&amp;F1767&amp;I1767&amp;J1767,'[1]2025年已发货'!$F:$F&amp;'[1]2025年已发货'!$C:$C&amp;'[1]2025年已发货'!$G:$G&amp;'[1]2025年已发货'!$H:$H,'[1]2025年已发货'!$E:$E,"未发货")</f>
        <v>未发货</v>
      </c>
      <c r="I1767" s="107" t="str">
        <f>VLOOKUP(B1767,辅助信息!E:I,3,FALSE)</f>
        <v>(宜宾兴港三江新区长江工业园保障性租赁住房建设项目-2标)四川省宜宾市翠屏区永善路南段宜宾市三江新区长江工业园区</v>
      </c>
      <c r="J1767" s="107" t="str">
        <f>VLOOKUP(B1767,辅助信息!E:I,4,FALSE)</f>
        <v>刘鹏</v>
      </c>
      <c r="K1767" s="107">
        <f>VLOOKUP(J1767,辅助信息!H:I,2,FALSE)</f>
        <v>15528967666</v>
      </c>
      <c r="L1767" s="114" t="str">
        <f>VLOOKUP(B1767,辅助信息!E:J,6,FALSE)</f>
        <v>锈货不收，装货前联系收货人核实到场规格,没提前告知进场规格现场不给予接收</v>
      </c>
      <c r="M1767" s="79">
        <v>45819</v>
      </c>
      <c r="O1767" s="49">
        <f ca="1" t="shared" si="101"/>
        <v>0</v>
      </c>
      <c r="P1767" s="49">
        <f ca="1" t="shared" si="102"/>
        <v>131</v>
      </c>
      <c r="Q1767" s="50" t="str">
        <f>VLOOKUP(B1767,辅助信息!E:M,9,FALSE)</f>
        <v>ZTWM-CDYXGS-XS-2025-0014-宜宾兴港建材-三江新区长江工业园片区保障性租赁住房建设项目</v>
      </c>
      <c r="R1767" s="50" t="str">
        <f>_xlfn._xlws.FILTER(辅助信息!D:D,辅助信息!E:E=B1767)</f>
        <v>宜宾兴港三江新区长江工业园建设项目</v>
      </c>
    </row>
    <row r="1768" hidden="1" spans="2:18">
      <c r="B1768" s="28" t="s">
        <v>162</v>
      </c>
      <c r="C1768" s="58">
        <v>45819</v>
      </c>
      <c r="D1768" s="107" t="str">
        <f>VLOOKUP(B1768,辅助信息!E:K,7,FALSE)</f>
        <v>JWDD2025070200010</v>
      </c>
      <c r="E1768" s="107" t="str">
        <f>VLOOKUP(F1768,辅助信息!A:B,2,FALSE)</f>
        <v>盘螺</v>
      </c>
      <c r="F1768" s="28" t="s">
        <v>26</v>
      </c>
      <c r="G1768" s="24">
        <v>10</v>
      </c>
      <c r="H1768" s="108" t="str">
        <f>_xlfn.XLOOKUP(C1768&amp;F1768&amp;I1768&amp;J1768,'[1]2025年已发货'!$F:$F&amp;'[1]2025年已发货'!$C:$C&amp;'[1]2025年已发货'!$G:$G&amp;'[1]2025年已发货'!$H:$H,'[1]2025年已发货'!$E:$E,"未发货")</f>
        <v>未发货</v>
      </c>
      <c r="I1768" s="107" t="str">
        <f>VLOOKUP(B1768,辅助信息!E:I,3,FALSE)</f>
        <v>(宜宾兴港三江新区长江工业园保障性租赁住房建设项目-2标)四川省宜宾市翠屏区永善路南段宜宾市三江新区长江工业园区</v>
      </c>
      <c r="J1768" s="107" t="str">
        <f>VLOOKUP(B1768,辅助信息!E:I,4,FALSE)</f>
        <v>刘鹏</v>
      </c>
      <c r="K1768" s="107">
        <f>VLOOKUP(J1768,辅助信息!H:I,2,FALSE)</f>
        <v>15528967666</v>
      </c>
      <c r="L1768" s="114" t="str">
        <f>VLOOKUP(B1768,辅助信息!E:J,6,FALSE)</f>
        <v>锈货不收，装货前联系收货人核实到场规格,没提前告知进场规格现场不给予接收</v>
      </c>
      <c r="M1768" s="79">
        <v>45819</v>
      </c>
      <c r="O1768" s="49">
        <f ca="1" t="shared" si="101"/>
        <v>0</v>
      </c>
      <c r="P1768" s="49">
        <f ca="1" t="shared" si="102"/>
        <v>131</v>
      </c>
      <c r="Q1768" s="50" t="str">
        <f>VLOOKUP(B1768,辅助信息!E:M,9,FALSE)</f>
        <v>ZTWM-CDYXGS-XS-2025-0014-宜宾兴港建材-三江新区长江工业园片区保障性租赁住房建设项目</v>
      </c>
      <c r="R1768" s="50" t="str">
        <f>_xlfn._xlws.FILTER(辅助信息!D:D,辅助信息!E:E=B1768)</f>
        <v>宜宾兴港三江新区长江工业园建设项目</v>
      </c>
    </row>
    <row r="1769" hidden="1" spans="2:18">
      <c r="B1769" s="71" t="s">
        <v>162</v>
      </c>
      <c r="C1769" s="72">
        <v>45819</v>
      </c>
      <c r="D1769" s="111" t="str">
        <f>VLOOKUP(B1769,辅助信息!E:K,7,FALSE)</f>
        <v>JWDD2025070200010</v>
      </c>
      <c r="E1769" s="111" t="str">
        <f>VLOOKUP(F1769,辅助信息!A:B,2,FALSE)</f>
        <v>螺纹钢</v>
      </c>
      <c r="F1769" s="71" t="s">
        <v>30</v>
      </c>
      <c r="G1769" s="73">
        <v>60</v>
      </c>
      <c r="H1769" s="112" t="str">
        <f>_xlfn.XLOOKUP(C1769&amp;F1769&amp;I1769&amp;J1769,'[1]2025年已发货'!$F:$F&amp;'[1]2025年已发货'!$C:$C&amp;'[1]2025年已发货'!$G:$G&amp;'[1]2025年已发货'!$H:$H,'[1]2025年已发货'!$E:$E,"未发货")</f>
        <v>未发货</v>
      </c>
      <c r="I1769" s="111" t="str">
        <f>VLOOKUP(B1769,辅助信息!E:I,3,FALSE)</f>
        <v>(宜宾兴港三江新区长江工业园保障性租赁住房建设项目-2标)四川省宜宾市翠屏区永善路南段宜宾市三江新区长江工业园区</v>
      </c>
      <c r="J1769" s="111" t="str">
        <f>VLOOKUP(B1769,辅助信息!E:I,4,FALSE)</f>
        <v>刘鹏</v>
      </c>
      <c r="K1769" s="111">
        <f>VLOOKUP(J1769,辅助信息!H:I,2,FALSE)</f>
        <v>15528967666</v>
      </c>
      <c r="L1769" s="114" t="str">
        <f>VLOOKUP(B1769,辅助信息!E:J,6,FALSE)</f>
        <v>锈货不收，装货前联系收货人核实到场规格,没提前告知进场规格现场不给予接收</v>
      </c>
      <c r="M1769" s="79">
        <v>45819</v>
      </c>
      <c r="O1769" s="49">
        <f ca="1" t="shared" si="101"/>
        <v>0</v>
      </c>
      <c r="P1769" s="49">
        <f ca="1" t="shared" si="102"/>
        <v>131</v>
      </c>
      <c r="Q1769" s="50" t="str">
        <f>VLOOKUP(B1769,辅助信息!E:M,9,FALSE)</f>
        <v>ZTWM-CDYXGS-XS-2025-0014-宜宾兴港建材-三江新区长江工业园片区保障性租赁住房建设项目</v>
      </c>
      <c r="R1769" s="50" t="str">
        <f>_xlfn._xlws.FILTER(辅助信息!D:D,辅助信息!E:E=B1769)</f>
        <v>宜宾兴港三江新区长江工业园建设项目</v>
      </c>
    </row>
    <row r="1770" hidden="1" spans="2:18">
      <c r="B1770" s="107" t="s">
        <v>81</v>
      </c>
      <c r="C1770" s="58">
        <v>45820</v>
      </c>
      <c r="D1770" s="107" t="str">
        <f>VLOOKUP(B1770,辅助信息!E:K,7,FALSE)</f>
        <v>JWDDCD2025060900080</v>
      </c>
      <c r="E1770" s="107" t="str">
        <f>VLOOKUP(F1770,辅助信息!A:B,2,FALSE)</f>
        <v>盘螺</v>
      </c>
      <c r="F1770" s="107" t="s">
        <v>40</v>
      </c>
      <c r="G1770" s="108">
        <v>5</v>
      </c>
      <c r="H1770" s="108">
        <v>5</v>
      </c>
      <c r="I1770" s="107" t="str">
        <f>VLOOKUP(B1770,辅助信息!E:I,3,FALSE)</f>
        <v>（华西简阳西城嘉苑）四川省成都市简阳市简城街道高屋村</v>
      </c>
      <c r="J1770" s="107" t="str">
        <f>VLOOKUP(B1770,辅助信息!E:I,4,FALSE)</f>
        <v>张瀚镭</v>
      </c>
      <c r="K1770" s="107">
        <f>VLOOKUP(J1770,辅助信息!H:I,2,FALSE)</f>
        <v>15884666220</v>
      </c>
      <c r="L1770" s="109" t="str">
        <f>VLOOKUP(B1770,辅助信息!E:J,6,FALSE)</f>
        <v>优先威钢发货,我方卸车,新老国标钢厂不加价可直发，因陕钢多次出现磅差，项目拒绝使用</v>
      </c>
      <c r="M1770" s="79">
        <v>45819</v>
      </c>
      <c r="O1770" s="49">
        <f ca="1" t="shared" si="101"/>
        <v>0</v>
      </c>
      <c r="P1770" s="49">
        <f ca="1" t="shared" si="102"/>
        <v>131</v>
      </c>
      <c r="Q1770" s="50" t="str">
        <f>VLOOKUP(B1770,辅助信息!E:M,9,FALSE)</f>
        <v>ZTWM-CDGS-XS-2024-0030-华西集采-简州大道</v>
      </c>
      <c r="R1770" s="50" t="str">
        <f>_xlfn._xlws.FILTER(辅助信息!D:D,辅助信息!E:E=B1770)</f>
        <v>华西简阳西城嘉苑</v>
      </c>
    </row>
    <row r="1771" hidden="1" spans="2:18">
      <c r="B1771" s="107" t="s">
        <v>81</v>
      </c>
      <c r="C1771" s="58">
        <v>45820</v>
      </c>
      <c r="D1771" s="107" t="str">
        <f>VLOOKUP(B1771,辅助信息!E:K,7,FALSE)</f>
        <v>JWDDCD2025060900080</v>
      </c>
      <c r="E1771" s="107" t="str">
        <f>VLOOKUP(F1771,辅助信息!A:B,2,FALSE)</f>
        <v>盘螺</v>
      </c>
      <c r="F1771" s="107" t="s">
        <v>41</v>
      </c>
      <c r="G1771" s="108">
        <v>14</v>
      </c>
      <c r="H1771" s="108">
        <v>15</v>
      </c>
      <c r="I1771" s="107" t="str">
        <f>VLOOKUP(B1771,辅助信息!E:I,3,FALSE)</f>
        <v>（华西简阳西城嘉苑）四川省成都市简阳市简城街道高屋村</v>
      </c>
      <c r="J1771" s="107" t="str">
        <f>VLOOKUP(B1771,辅助信息!E:I,4,FALSE)</f>
        <v>张瀚镭</v>
      </c>
      <c r="K1771" s="107">
        <f>VLOOKUP(J1771,辅助信息!H:I,2,FALSE)</f>
        <v>15884666220</v>
      </c>
      <c r="L1771" s="109" t="str">
        <f>VLOOKUP(B1771,辅助信息!E:J,6,FALSE)</f>
        <v>优先威钢发货,我方卸车,新老国标钢厂不加价可直发，因陕钢多次出现磅差，项目拒绝使用</v>
      </c>
      <c r="M1771" s="79">
        <v>45819</v>
      </c>
      <c r="O1771" s="49">
        <f ca="1" t="shared" si="101"/>
        <v>0</v>
      </c>
      <c r="P1771" s="49">
        <f ca="1" t="shared" si="102"/>
        <v>131</v>
      </c>
      <c r="Q1771" s="50" t="str">
        <f>VLOOKUP(B1771,辅助信息!E:M,9,FALSE)</f>
        <v>ZTWM-CDGS-XS-2024-0030-华西集采-简州大道</v>
      </c>
      <c r="R1771" s="50" t="str">
        <f>_xlfn._xlws.FILTER(辅助信息!D:D,辅助信息!E:E=B1771)</f>
        <v>华西简阳西城嘉苑</v>
      </c>
    </row>
    <row r="1772" hidden="1" spans="2:18">
      <c r="B1772" s="107" t="s">
        <v>81</v>
      </c>
      <c r="C1772" s="58">
        <v>45820</v>
      </c>
      <c r="D1772" s="107" t="str">
        <f>VLOOKUP(B1772,辅助信息!E:K,7,FALSE)</f>
        <v>JWDDCD2025060900080</v>
      </c>
      <c r="E1772" s="107" t="str">
        <f>VLOOKUP(F1772,辅助信息!A:B,2,FALSE)</f>
        <v>盘螺</v>
      </c>
      <c r="F1772" s="107" t="s">
        <v>26</v>
      </c>
      <c r="G1772" s="108">
        <v>3</v>
      </c>
      <c r="H1772" s="108">
        <v>2.5</v>
      </c>
      <c r="I1772" s="107" t="str">
        <f>VLOOKUP(B1772,辅助信息!E:I,3,FALSE)</f>
        <v>（华西简阳西城嘉苑）四川省成都市简阳市简城街道高屋村</v>
      </c>
      <c r="J1772" s="107" t="str">
        <f>VLOOKUP(B1772,辅助信息!E:I,4,FALSE)</f>
        <v>张瀚镭</v>
      </c>
      <c r="K1772" s="107">
        <f>VLOOKUP(J1772,辅助信息!H:I,2,FALSE)</f>
        <v>15884666220</v>
      </c>
      <c r="L1772" s="109" t="str">
        <f>VLOOKUP(B1772,辅助信息!E:J,6,FALSE)</f>
        <v>优先威钢发货,我方卸车,新老国标钢厂不加价可直发，因陕钢多次出现磅差，项目拒绝使用</v>
      </c>
      <c r="M1772" s="79">
        <v>45819</v>
      </c>
      <c r="O1772" s="49">
        <f ca="1" t="shared" si="101"/>
        <v>0</v>
      </c>
      <c r="P1772" s="49">
        <f ca="1" t="shared" si="102"/>
        <v>131</v>
      </c>
      <c r="Q1772" s="50" t="str">
        <f>VLOOKUP(B1772,辅助信息!E:M,9,FALSE)</f>
        <v>ZTWM-CDGS-XS-2024-0030-华西集采-简州大道</v>
      </c>
      <c r="R1772" s="50" t="str">
        <f>_xlfn._xlws.FILTER(辅助信息!D:D,辅助信息!E:E=B1772)</f>
        <v>华西简阳西城嘉苑</v>
      </c>
    </row>
    <row r="1773" hidden="1" spans="2:18">
      <c r="B1773" s="107" t="s">
        <v>81</v>
      </c>
      <c r="C1773" s="58">
        <v>45820</v>
      </c>
      <c r="D1773" s="107" t="str">
        <f>VLOOKUP(B1773,辅助信息!E:K,7,FALSE)</f>
        <v>JWDDCD2025060900080</v>
      </c>
      <c r="E1773" s="107" t="str">
        <f>VLOOKUP(F1773,辅助信息!A:B,2,FALSE)</f>
        <v>螺纹钢</v>
      </c>
      <c r="F1773" s="107" t="s">
        <v>32</v>
      </c>
      <c r="G1773" s="108">
        <f>22-5</f>
        <v>17</v>
      </c>
      <c r="H1773" s="108">
        <v>15</v>
      </c>
      <c r="I1773" s="107" t="str">
        <f>VLOOKUP(B1773,辅助信息!E:I,3,FALSE)</f>
        <v>（华西简阳西城嘉苑）四川省成都市简阳市简城街道高屋村</v>
      </c>
      <c r="J1773" s="107" t="str">
        <f>VLOOKUP(B1773,辅助信息!E:I,4,FALSE)</f>
        <v>张瀚镭</v>
      </c>
      <c r="K1773" s="107">
        <f>VLOOKUP(J1773,辅助信息!H:I,2,FALSE)</f>
        <v>15884666220</v>
      </c>
      <c r="L1773" s="109" t="str">
        <f>VLOOKUP(B1773,辅助信息!E:J,6,FALSE)</f>
        <v>优先威钢发货,我方卸车,新老国标钢厂不加价可直发，因陕钢多次出现磅差，项目拒绝使用</v>
      </c>
      <c r="M1773" s="79">
        <v>45819</v>
      </c>
      <c r="O1773" s="49">
        <f ca="1" t="shared" si="101"/>
        <v>0</v>
      </c>
      <c r="P1773" s="49">
        <f ca="1" t="shared" si="102"/>
        <v>131</v>
      </c>
      <c r="Q1773" s="50" t="str">
        <f>VLOOKUP(B1773,辅助信息!E:M,9,FALSE)</f>
        <v>ZTWM-CDGS-XS-2024-0030-华西集采-简州大道</v>
      </c>
      <c r="R1773" s="50" t="str">
        <f>_xlfn._xlws.FILTER(辅助信息!D:D,辅助信息!E:E=B1773)</f>
        <v>华西简阳西城嘉苑</v>
      </c>
    </row>
    <row r="1774" hidden="1" spans="2:18">
      <c r="B1774" s="107" t="s">
        <v>161</v>
      </c>
      <c r="C1774" s="58">
        <v>45820</v>
      </c>
      <c r="D1774" s="107" t="str">
        <f>VLOOKUP(B1774,辅助信息!E:K,7,FALSE)</f>
        <v>JWDD2025070200010</v>
      </c>
      <c r="E1774" s="107" t="str">
        <f>VLOOKUP(F1774,辅助信息!A:B,2,FALSE)</f>
        <v>盘螺</v>
      </c>
      <c r="F1774" s="107" t="s">
        <v>41</v>
      </c>
      <c r="G1774" s="108">
        <v>16</v>
      </c>
      <c r="H1774" s="108" t="str">
        <f>_xlfn.XLOOKUP(C1774&amp;F1774&amp;I1774&amp;J1774,'[1]2025年已发货'!$F:$F&amp;'[1]2025年已发货'!$C:$C&amp;'[1]2025年已发货'!$G:$G&amp;'[1]2025年已发货'!$H:$H,'[1]2025年已发货'!$E:$E,"未发货")</f>
        <v>未发货</v>
      </c>
      <c r="I1774" s="107" t="str">
        <f>VLOOKUP(B1774,辅助信息!E:I,3,FALSE)</f>
        <v>(宜宾兴港三江新区长江工业园保障性租赁住房建设项目-1标)四川省宜宾市翠屏区永善路南段宜宾市三江新区长江工业园区</v>
      </c>
      <c r="J1774" s="107" t="str">
        <f>VLOOKUP(B1774,辅助信息!E:I,4,FALSE)</f>
        <v>刘鹏</v>
      </c>
      <c r="K1774" s="107">
        <f>VLOOKUP(J1774,辅助信息!H:I,2,FALSE)</f>
        <v>15528967666</v>
      </c>
      <c r="L1774" s="109" t="str">
        <f>VLOOKUP(B1774,辅助信息!E:J,6,FALSE)</f>
        <v>锈货不收，装货前联系收货人核实到场规格,没提前告知进场规格现场不给予接收</v>
      </c>
      <c r="M1774" s="79">
        <v>45819</v>
      </c>
      <c r="O1774" s="49">
        <f ca="1" t="shared" si="101"/>
        <v>0</v>
      </c>
      <c r="P1774" s="49">
        <f ca="1" t="shared" si="102"/>
        <v>131</v>
      </c>
      <c r="Q1774" s="50" t="str">
        <f>VLOOKUP(B1774,辅助信息!E:M,9,FALSE)</f>
        <v>ZTWM-CDYXGS-XS-2025-0014-宜宾兴港建材-三江新区长江工业园片区保障性租赁住房建设项目</v>
      </c>
      <c r="R1774" s="50" t="str">
        <f>_xlfn._xlws.FILTER(辅助信息!D:D,辅助信息!E:E=B1774)</f>
        <v>宜宾兴港三江新区长江工业园建设项目</v>
      </c>
    </row>
    <row r="1775" hidden="1" spans="2:18">
      <c r="B1775" s="107" t="s">
        <v>161</v>
      </c>
      <c r="C1775" s="58">
        <v>45820</v>
      </c>
      <c r="D1775" s="107" t="str">
        <f>VLOOKUP(B1775,辅助信息!E:K,7,FALSE)</f>
        <v>JWDD2025070200010</v>
      </c>
      <c r="E1775" s="107" t="str">
        <f>VLOOKUP(F1775,辅助信息!A:B,2,FALSE)</f>
        <v>盘螺</v>
      </c>
      <c r="F1775" s="107" t="s">
        <v>26</v>
      </c>
      <c r="G1775" s="108">
        <v>9</v>
      </c>
      <c r="H1775" s="108" t="str">
        <f>_xlfn.XLOOKUP(C1775&amp;F1775&amp;I1775&amp;J1775,'[1]2025年已发货'!$F:$F&amp;'[1]2025年已发货'!$C:$C&amp;'[1]2025年已发货'!$G:$G&amp;'[1]2025年已发货'!$H:$H,'[1]2025年已发货'!$E:$E,"未发货")</f>
        <v>未发货</v>
      </c>
      <c r="I1775" s="107" t="str">
        <f>VLOOKUP(B1775,辅助信息!E:I,3,FALSE)</f>
        <v>(宜宾兴港三江新区长江工业园保障性租赁住房建设项目-1标)四川省宜宾市翠屏区永善路南段宜宾市三江新区长江工业园区</v>
      </c>
      <c r="J1775" s="107" t="str">
        <f>VLOOKUP(B1775,辅助信息!E:I,4,FALSE)</f>
        <v>刘鹏</v>
      </c>
      <c r="K1775" s="107">
        <f>VLOOKUP(J1775,辅助信息!H:I,2,FALSE)</f>
        <v>15528967666</v>
      </c>
      <c r="L1775" s="109" t="str">
        <f>VLOOKUP(B1775,辅助信息!E:J,6,FALSE)</f>
        <v>锈货不收，装货前联系收货人核实到场规格,没提前告知进场规格现场不给予接收</v>
      </c>
      <c r="M1775" s="79">
        <v>45819</v>
      </c>
      <c r="O1775" s="49">
        <f ca="1" t="shared" si="101"/>
        <v>0</v>
      </c>
      <c r="P1775" s="49">
        <f ca="1" t="shared" si="102"/>
        <v>131</v>
      </c>
      <c r="Q1775" s="50" t="str">
        <f>VLOOKUP(B1775,辅助信息!E:M,9,FALSE)</f>
        <v>ZTWM-CDYXGS-XS-2025-0014-宜宾兴港建材-三江新区长江工业园片区保障性租赁住房建设项目</v>
      </c>
      <c r="R1775" s="50" t="str">
        <f>_xlfn._xlws.FILTER(辅助信息!D:D,辅助信息!E:E=B1775)</f>
        <v>宜宾兴港三江新区长江工业园建设项目</v>
      </c>
    </row>
    <row r="1776" hidden="1" spans="2:18">
      <c r="B1776" s="107" t="s">
        <v>161</v>
      </c>
      <c r="C1776" s="58">
        <v>45820</v>
      </c>
      <c r="D1776" s="107" t="str">
        <f>VLOOKUP(B1776,辅助信息!E:K,7,FALSE)</f>
        <v>JWDD2025070200010</v>
      </c>
      <c r="E1776" s="107" t="str">
        <f>VLOOKUP(F1776,辅助信息!A:B,2,FALSE)</f>
        <v>螺纹钢</v>
      </c>
      <c r="F1776" s="107" t="s">
        <v>19</v>
      </c>
      <c r="G1776" s="108">
        <v>4</v>
      </c>
      <c r="H1776" s="108" t="str">
        <f>_xlfn.XLOOKUP(C1776&amp;F1776&amp;I1776&amp;J1776,'[1]2025年已发货'!$F:$F&amp;'[1]2025年已发货'!$C:$C&amp;'[1]2025年已发货'!$G:$G&amp;'[1]2025年已发货'!$H:$H,'[1]2025年已发货'!$E:$E,"未发货")</f>
        <v>未发货</v>
      </c>
      <c r="I1776" s="107" t="str">
        <f>VLOOKUP(B1776,辅助信息!E:I,3,FALSE)</f>
        <v>(宜宾兴港三江新区长江工业园保障性租赁住房建设项目-1标)四川省宜宾市翠屏区永善路南段宜宾市三江新区长江工业园区</v>
      </c>
      <c r="J1776" s="107" t="str">
        <f>VLOOKUP(B1776,辅助信息!E:I,4,FALSE)</f>
        <v>刘鹏</v>
      </c>
      <c r="K1776" s="107">
        <f>VLOOKUP(J1776,辅助信息!H:I,2,FALSE)</f>
        <v>15528967666</v>
      </c>
      <c r="L1776" s="109" t="str">
        <f>VLOOKUP(B1776,辅助信息!E:J,6,FALSE)</f>
        <v>锈货不收，装货前联系收货人核实到场规格,没提前告知进场规格现场不给予接收</v>
      </c>
      <c r="M1776" s="79">
        <v>45819</v>
      </c>
      <c r="O1776" s="49">
        <f ca="1" t="shared" si="101"/>
        <v>0</v>
      </c>
      <c r="P1776" s="49">
        <f ca="1" t="shared" si="102"/>
        <v>131</v>
      </c>
      <c r="Q1776" s="50" t="str">
        <f>VLOOKUP(B1776,辅助信息!E:M,9,FALSE)</f>
        <v>ZTWM-CDYXGS-XS-2025-0014-宜宾兴港建材-三江新区长江工业园片区保障性租赁住房建设项目</v>
      </c>
      <c r="R1776" s="50" t="str">
        <f>_xlfn._xlws.FILTER(辅助信息!D:D,辅助信息!E:E=B1776)</f>
        <v>宜宾兴港三江新区长江工业园建设项目</v>
      </c>
    </row>
    <row r="1777" hidden="1" spans="2:18">
      <c r="B1777" s="107" t="s">
        <v>161</v>
      </c>
      <c r="C1777" s="58">
        <v>45820</v>
      </c>
      <c r="D1777" s="107" t="str">
        <f>VLOOKUP(B1777,辅助信息!E:K,7,FALSE)</f>
        <v>JWDD2025070200010</v>
      </c>
      <c r="E1777" s="107" t="str">
        <f>VLOOKUP(F1777,辅助信息!A:B,2,FALSE)</f>
        <v>螺纹钢</v>
      </c>
      <c r="F1777" s="107" t="s">
        <v>30</v>
      </c>
      <c r="G1777" s="108">
        <v>90</v>
      </c>
      <c r="H1777" s="108" t="str">
        <f>_xlfn.XLOOKUP(C1777&amp;F1777&amp;I1777&amp;J1777,'[1]2025年已发货'!$F:$F&amp;'[1]2025年已发货'!$C:$C&amp;'[1]2025年已发货'!$G:$G&amp;'[1]2025年已发货'!$H:$H,'[1]2025年已发货'!$E:$E,"未发货")</f>
        <v>未发货</v>
      </c>
      <c r="I1777" s="107" t="str">
        <f>VLOOKUP(B1777,辅助信息!E:I,3,FALSE)</f>
        <v>(宜宾兴港三江新区长江工业园保障性租赁住房建设项目-1标)四川省宜宾市翠屏区永善路南段宜宾市三江新区长江工业园区</v>
      </c>
      <c r="J1777" s="107" t="str">
        <f>VLOOKUP(B1777,辅助信息!E:I,4,FALSE)</f>
        <v>刘鹏</v>
      </c>
      <c r="K1777" s="107">
        <f>VLOOKUP(J1777,辅助信息!H:I,2,FALSE)</f>
        <v>15528967666</v>
      </c>
      <c r="L1777" s="109" t="str">
        <f>VLOOKUP(B1777,辅助信息!E:J,6,FALSE)</f>
        <v>锈货不收，装货前联系收货人核实到场规格,没提前告知进场规格现场不给予接收</v>
      </c>
      <c r="M1777" s="79">
        <v>45819</v>
      </c>
      <c r="O1777" s="49">
        <f ca="1" t="shared" si="101"/>
        <v>0</v>
      </c>
      <c r="P1777" s="49">
        <f ca="1" t="shared" si="102"/>
        <v>131</v>
      </c>
      <c r="Q1777" s="50" t="str">
        <f>VLOOKUP(B1777,辅助信息!E:M,9,FALSE)</f>
        <v>ZTWM-CDYXGS-XS-2025-0014-宜宾兴港建材-三江新区长江工业园片区保障性租赁住房建设项目</v>
      </c>
      <c r="R1777" s="50" t="str">
        <f>_xlfn._xlws.FILTER(辅助信息!D:D,辅助信息!E:E=B1777)</f>
        <v>宜宾兴港三江新区长江工业园建设项目</v>
      </c>
    </row>
    <row r="1778" hidden="1" spans="2:18">
      <c r="B1778" s="107" t="s">
        <v>162</v>
      </c>
      <c r="C1778" s="58">
        <v>45820</v>
      </c>
      <c r="D1778" s="107" t="str">
        <f>VLOOKUP(B1778,辅助信息!E:K,7,FALSE)</f>
        <v>JWDD2025070200010</v>
      </c>
      <c r="E1778" s="107" t="str">
        <f>VLOOKUP(F1778,辅助信息!A:B,2,FALSE)</f>
        <v>盘螺</v>
      </c>
      <c r="F1778" s="107" t="s">
        <v>41</v>
      </c>
      <c r="G1778" s="108">
        <v>30</v>
      </c>
      <c r="H1778" s="108" t="str">
        <f>_xlfn.XLOOKUP(C1778&amp;F1778&amp;I1778&amp;J1778,'[1]2025年已发货'!$F:$F&amp;'[1]2025年已发货'!$C:$C&amp;'[1]2025年已发货'!$G:$G&amp;'[1]2025年已发货'!$H:$H,'[1]2025年已发货'!$E:$E,"未发货")</f>
        <v>未发货</v>
      </c>
      <c r="I1778" s="107" t="str">
        <f>VLOOKUP(B1778,辅助信息!E:I,3,FALSE)</f>
        <v>(宜宾兴港三江新区长江工业园保障性租赁住房建设项目-2标)四川省宜宾市翠屏区永善路南段宜宾市三江新区长江工业园区</v>
      </c>
      <c r="J1778" s="107" t="str">
        <f>VLOOKUP(B1778,辅助信息!E:I,4,FALSE)</f>
        <v>刘鹏</v>
      </c>
      <c r="K1778" s="107">
        <f>VLOOKUP(J1778,辅助信息!H:I,2,FALSE)</f>
        <v>15528967666</v>
      </c>
      <c r="L1778" s="109" t="str">
        <f>VLOOKUP(B1778,辅助信息!E:J,6,FALSE)</f>
        <v>锈货不收，装货前联系收货人核实到场规格,没提前告知进场规格现场不给予接收</v>
      </c>
      <c r="M1778" s="79">
        <v>45819</v>
      </c>
      <c r="O1778" s="49">
        <f ca="1" t="shared" si="101"/>
        <v>0</v>
      </c>
      <c r="P1778" s="49">
        <f ca="1" t="shared" si="102"/>
        <v>131</v>
      </c>
      <c r="Q1778" s="50" t="str">
        <f>VLOOKUP(B1778,辅助信息!E:M,9,FALSE)</f>
        <v>ZTWM-CDYXGS-XS-2025-0014-宜宾兴港建材-三江新区长江工业园片区保障性租赁住房建设项目</v>
      </c>
      <c r="R1778" s="50" t="str">
        <f>_xlfn._xlws.FILTER(辅助信息!D:D,辅助信息!E:E=B1778)</f>
        <v>宜宾兴港三江新区长江工业园建设项目</v>
      </c>
    </row>
    <row r="1779" hidden="1" spans="2:18">
      <c r="B1779" s="107" t="s">
        <v>162</v>
      </c>
      <c r="C1779" s="58">
        <v>45820</v>
      </c>
      <c r="D1779" s="107" t="str">
        <f>VLOOKUP(B1779,辅助信息!E:K,7,FALSE)</f>
        <v>JWDD2025070200010</v>
      </c>
      <c r="E1779" s="107" t="str">
        <f>VLOOKUP(F1779,辅助信息!A:B,2,FALSE)</f>
        <v>盘螺</v>
      </c>
      <c r="F1779" s="107" t="s">
        <v>26</v>
      </c>
      <c r="G1779" s="108">
        <v>10</v>
      </c>
      <c r="H1779" s="108" t="str">
        <f>_xlfn.XLOOKUP(C1779&amp;F1779&amp;I1779&amp;J1779,'[1]2025年已发货'!$F:$F&amp;'[1]2025年已发货'!$C:$C&amp;'[1]2025年已发货'!$G:$G&amp;'[1]2025年已发货'!$H:$H,'[1]2025年已发货'!$E:$E,"未发货")</f>
        <v>未发货</v>
      </c>
      <c r="I1779" s="107" t="str">
        <f>VLOOKUP(B1779,辅助信息!E:I,3,FALSE)</f>
        <v>(宜宾兴港三江新区长江工业园保障性租赁住房建设项目-2标)四川省宜宾市翠屏区永善路南段宜宾市三江新区长江工业园区</v>
      </c>
      <c r="J1779" s="107" t="str">
        <f>VLOOKUP(B1779,辅助信息!E:I,4,FALSE)</f>
        <v>刘鹏</v>
      </c>
      <c r="K1779" s="107">
        <f>VLOOKUP(J1779,辅助信息!H:I,2,FALSE)</f>
        <v>15528967666</v>
      </c>
      <c r="L1779" s="109" t="str">
        <f>VLOOKUP(B1779,辅助信息!E:J,6,FALSE)</f>
        <v>锈货不收，装货前联系收货人核实到场规格,没提前告知进场规格现场不给予接收</v>
      </c>
      <c r="M1779" s="79">
        <v>45819</v>
      </c>
      <c r="O1779" s="49">
        <f ca="1" t="shared" si="101"/>
        <v>0</v>
      </c>
      <c r="P1779" s="49">
        <f ca="1" t="shared" si="102"/>
        <v>131</v>
      </c>
      <c r="Q1779" s="50" t="str">
        <f>VLOOKUP(B1779,辅助信息!E:M,9,FALSE)</f>
        <v>ZTWM-CDYXGS-XS-2025-0014-宜宾兴港建材-三江新区长江工业园片区保障性租赁住房建设项目</v>
      </c>
      <c r="R1779" s="50" t="str">
        <f>_xlfn._xlws.FILTER(辅助信息!D:D,辅助信息!E:E=B1779)</f>
        <v>宜宾兴港三江新区长江工业园建设项目</v>
      </c>
    </row>
    <row r="1780" hidden="1" spans="2:18">
      <c r="B1780" s="107" t="s">
        <v>162</v>
      </c>
      <c r="C1780" s="58">
        <v>45820</v>
      </c>
      <c r="D1780" s="107" t="str">
        <f>VLOOKUP(B1780,辅助信息!E:K,7,FALSE)</f>
        <v>JWDD2025070200010</v>
      </c>
      <c r="E1780" s="107" t="str">
        <f>VLOOKUP(F1780,辅助信息!A:B,2,FALSE)</f>
        <v>螺纹钢</v>
      </c>
      <c r="F1780" s="107" t="s">
        <v>30</v>
      </c>
      <c r="G1780" s="108">
        <v>60</v>
      </c>
      <c r="H1780" s="108" t="str">
        <f>_xlfn.XLOOKUP(C1780&amp;F1780&amp;I1780&amp;J1780,'[1]2025年已发货'!$F:$F&amp;'[1]2025年已发货'!$C:$C&amp;'[1]2025年已发货'!$G:$G&amp;'[1]2025年已发货'!$H:$H,'[1]2025年已发货'!$E:$E,"未发货")</f>
        <v>未发货</v>
      </c>
      <c r="I1780" s="107" t="str">
        <f>VLOOKUP(B1780,辅助信息!E:I,3,FALSE)</f>
        <v>(宜宾兴港三江新区长江工业园保障性租赁住房建设项目-2标)四川省宜宾市翠屏区永善路南段宜宾市三江新区长江工业园区</v>
      </c>
      <c r="J1780" s="107" t="str">
        <f>VLOOKUP(B1780,辅助信息!E:I,4,FALSE)</f>
        <v>刘鹏</v>
      </c>
      <c r="K1780" s="107">
        <f>VLOOKUP(J1780,辅助信息!H:I,2,FALSE)</f>
        <v>15528967666</v>
      </c>
      <c r="L1780" s="109" t="str">
        <f>VLOOKUP(B1780,辅助信息!E:J,6,FALSE)</f>
        <v>锈货不收，装货前联系收货人核实到场规格,没提前告知进场规格现场不给予接收</v>
      </c>
      <c r="M1780" s="79">
        <v>45819</v>
      </c>
      <c r="O1780" s="49">
        <f ca="1" t="shared" si="101"/>
        <v>0</v>
      </c>
      <c r="P1780" s="49">
        <f ca="1" t="shared" si="102"/>
        <v>131</v>
      </c>
      <c r="Q1780" s="50" t="str">
        <f>VLOOKUP(B1780,辅助信息!E:M,9,FALSE)</f>
        <v>ZTWM-CDYXGS-XS-2025-0014-宜宾兴港建材-三江新区长江工业园片区保障性租赁住房建设项目</v>
      </c>
      <c r="R1780" s="50" t="str">
        <f>_xlfn._xlws.FILTER(辅助信息!D:D,辅助信息!E:E=B1780)</f>
        <v>宜宾兴港三江新区长江工业园建设项目</v>
      </c>
    </row>
    <row r="1781" hidden="1" spans="2:18">
      <c r="B1781" s="28" t="s">
        <v>150</v>
      </c>
      <c r="C1781" s="58">
        <v>45820</v>
      </c>
      <c r="D1781" s="107" t="str">
        <f>VLOOKUP(B1781,辅助信息!E:K,7,FALSE)</f>
        <v>JWDDCD2025050800101</v>
      </c>
      <c r="E1781" s="107" t="str">
        <f>VLOOKUP(F1781,辅助信息!A:B,2,FALSE)</f>
        <v>盘螺</v>
      </c>
      <c r="F1781" s="28" t="s">
        <v>41</v>
      </c>
      <c r="G1781" s="24">
        <v>5</v>
      </c>
      <c r="H1781" s="108">
        <f>_xlfn.XLOOKUP(C1781&amp;F1781&amp;I1781&amp;J1781,'[1]2025年已发货'!$F:$F&amp;'[1]2025年已发货'!$C:$C&amp;'[1]2025年已发货'!$G:$G&amp;'[1]2025年已发货'!$H:$H,'[1]2025年已发货'!$E:$E,"未发货")</f>
        <v>5</v>
      </c>
      <c r="I1781" s="107" t="str">
        <f>VLOOKUP(B1781,辅助信息!E:I,3,FALSE)</f>
        <v>(中铁科研院宜宾泥溪项目)中铁科研院集团有限公司宜宾市泥溪东互通式立交下穿成贵客专铁路工程项目钢筋加工厂</v>
      </c>
      <c r="J1781" s="107" t="str">
        <f>VLOOKUP(B1781,辅助信息!E:I,4,FALSE)</f>
        <v>蔡鹏</v>
      </c>
      <c r="K1781" s="107">
        <f>VLOOKUP(J1781,辅助信息!H:I,2,FALSE)</f>
        <v>19130850820</v>
      </c>
      <c r="L1781" s="109" t="str">
        <f>VLOOKUP(B1781,辅助信息!E:J,6,FALSE)</f>
        <v>装货前联系收货人核实到场规格，货物最下面用方木垫下方便卸货</v>
      </c>
      <c r="M1781" s="79">
        <v>45822</v>
      </c>
      <c r="O1781" s="49">
        <f ca="1" t="shared" si="101"/>
        <v>0</v>
      </c>
      <c r="P1781" s="49">
        <f ca="1" t="shared" si="102"/>
        <v>128</v>
      </c>
      <c r="Q1781" s="50" t="str">
        <f>VLOOKUP(B1781,辅助信息!E:M,9,FALSE)</f>
        <v>ZTWM-CDGS-XS-2025-0050-中铁科研院-宜宾泥溪项目</v>
      </c>
      <c r="R1781" s="50" t="str">
        <f>_xlfn._xlws.FILTER(辅助信息!D:D,辅助信息!E:E=B1781)</f>
        <v>中铁科研院宜宾泥溪项目</v>
      </c>
    </row>
    <row r="1782" hidden="1" spans="2:18">
      <c r="B1782" s="28" t="s">
        <v>150</v>
      </c>
      <c r="C1782" s="58">
        <v>45820</v>
      </c>
      <c r="D1782" s="107" t="str">
        <f>VLOOKUP(B1782,辅助信息!E:K,7,FALSE)</f>
        <v>JWDDCD2025050800101</v>
      </c>
      <c r="E1782" s="107" t="str">
        <f>VLOOKUP(F1782,辅助信息!A:B,2,FALSE)</f>
        <v>盘螺</v>
      </c>
      <c r="F1782" s="28" t="s">
        <v>26</v>
      </c>
      <c r="G1782" s="24">
        <v>25</v>
      </c>
      <c r="H1782" s="108">
        <f>_xlfn.XLOOKUP(C1782&amp;F1782&amp;I1782&amp;J1782,'[1]2025年已发货'!$F:$F&amp;'[1]2025年已发货'!$C:$C&amp;'[1]2025年已发货'!$G:$G&amp;'[1]2025年已发货'!$H:$H,'[1]2025年已发货'!$E:$E,"未发货")</f>
        <v>25</v>
      </c>
      <c r="I1782" s="107" t="str">
        <f>VLOOKUP(B1782,辅助信息!E:I,3,FALSE)</f>
        <v>(中铁科研院宜宾泥溪项目)中铁科研院集团有限公司宜宾市泥溪东互通式立交下穿成贵客专铁路工程项目钢筋加工厂</v>
      </c>
      <c r="J1782" s="107" t="str">
        <f>VLOOKUP(B1782,辅助信息!E:I,4,FALSE)</f>
        <v>蔡鹏</v>
      </c>
      <c r="K1782" s="107">
        <f>VLOOKUP(J1782,辅助信息!H:I,2,FALSE)</f>
        <v>19130850820</v>
      </c>
      <c r="L1782" s="109" t="str">
        <f>VLOOKUP(B1782,辅助信息!E:J,6,FALSE)</f>
        <v>装货前联系收货人核实到场规格，货物最下面用方木垫下方便卸货</v>
      </c>
      <c r="M1782" s="79">
        <v>45822</v>
      </c>
      <c r="O1782" s="49">
        <f ca="1" t="shared" si="101"/>
        <v>0</v>
      </c>
      <c r="P1782" s="49">
        <f ca="1" t="shared" si="102"/>
        <v>128</v>
      </c>
      <c r="Q1782" s="50" t="str">
        <f>VLOOKUP(B1782,辅助信息!E:M,9,FALSE)</f>
        <v>ZTWM-CDGS-XS-2025-0050-中铁科研院-宜宾泥溪项目</v>
      </c>
      <c r="R1782" s="50" t="str">
        <f>_xlfn._xlws.FILTER(辅助信息!D:D,辅助信息!E:E=B1782)</f>
        <v>中铁科研院宜宾泥溪项目</v>
      </c>
    </row>
    <row r="1783" hidden="1" spans="2:18">
      <c r="B1783" s="28" t="s">
        <v>150</v>
      </c>
      <c r="C1783" s="58">
        <v>45820</v>
      </c>
      <c r="D1783" s="107" t="str">
        <f>VLOOKUP(B1783,辅助信息!E:K,7,FALSE)</f>
        <v>JWDDCD2025050800101</v>
      </c>
      <c r="E1783" s="107" t="str">
        <f>VLOOKUP(F1783,辅助信息!A:B,2,FALSE)</f>
        <v>螺纹钢</v>
      </c>
      <c r="F1783" s="28" t="s">
        <v>65</v>
      </c>
      <c r="G1783" s="24">
        <v>6</v>
      </c>
      <c r="H1783" s="108">
        <f>_xlfn.XLOOKUP(C1783&amp;F1783&amp;I1783&amp;J1783,'[1]2025年已发货'!$F:$F&amp;'[1]2025年已发货'!$C:$C&amp;'[1]2025年已发货'!$G:$G&amp;'[1]2025年已发货'!$H:$H,'[1]2025年已发货'!$E:$E,"未发货")</f>
        <v>6</v>
      </c>
      <c r="I1783" s="107" t="str">
        <f>VLOOKUP(B1783,辅助信息!E:I,3,FALSE)</f>
        <v>(中铁科研院宜宾泥溪项目)中铁科研院集团有限公司宜宾市泥溪东互通式立交下穿成贵客专铁路工程项目钢筋加工厂</v>
      </c>
      <c r="J1783" s="107" t="str">
        <f>VLOOKUP(B1783,辅助信息!E:I,4,FALSE)</f>
        <v>蔡鹏</v>
      </c>
      <c r="K1783" s="107">
        <f>VLOOKUP(J1783,辅助信息!H:I,2,FALSE)</f>
        <v>19130850820</v>
      </c>
      <c r="L1783" s="109" t="str">
        <f>VLOOKUP(B1783,辅助信息!E:J,6,FALSE)</f>
        <v>装货前联系收货人核实到场规格，货物最下面用方木垫下方便卸货</v>
      </c>
      <c r="M1783" s="79">
        <v>45822</v>
      </c>
      <c r="O1783" s="49">
        <f ca="1" t="shared" si="101"/>
        <v>0</v>
      </c>
      <c r="P1783" s="49">
        <f ca="1" t="shared" si="102"/>
        <v>128</v>
      </c>
      <c r="Q1783" s="50" t="str">
        <f>VLOOKUP(B1783,辅助信息!E:M,9,FALSE)</f>
        <v>ZTWM-CDGS-XS-2025-0050-中铁科研院-宜宾泥溪项目</v>
      </c>
      <c r="R1783" s="50" t="str">
        <f>_xlfn._xlws.FILTER(辅助信息!D:D,辅助信息!E:E=B1783)</f>
        <v>中铁科研院宜宾泥溪项目</v>
      </c>
    </row>
    <row r="1784" hidden="1" spans="2:18">
      <c r="B1784" s="28" t="s">
        <v>147</v>
      </c>
      <c r="C1784" s="58">
        <v>45820</v>
      </c>
      <c r="D1784" s="107" t="str">
        <f>VLOOKUP(B1784,辅助信息!E:K,7,FALSE)</f>
        <v>JWDDCD2025052800131</v>
      </c>
      <c r="E1784" s="107" t="str">
        <f>VLOOKUP(F1784,辅助信息!A:B,2,FALSE)</f>
        <v>高线</v>
      </c>
      <c r="F1784" s="28" t="s">
        <v>57</v>
      </c>
      <c r="G1784" s="24">
        <v>9</v>
      </c>
      <c r="H1784" s="108" t="str">
        <f>_xlfn.XLOOKUP(C1784&amp;F1784&amp;I1784&amp;J1784,'[1]2025年已发货'!$F:$F&amp;'[1]2025年已发货'!$C:$C&amp;'[1]2025年已发货'!$G:$G&amp;'[1]2025年已发货'!$H:$H,'[1]2025年已发货'!$E:$E,"未发货")</f>
        <v>未发货</v>
      </c>
      <c r="I1784" s="107" t="str">
        <f>VLOOKUP(B1784,辅助信息!E:I,3,FALSE)</f>
        <v>（商投建工达州中医药科技园-4工区-11号楼）达州市通川区达州中医药职业学院犀牛大道北段</v>
      </c>
      <c r="J1784" s="107" t="str">
        <f>VLOOKUP(B1784,辅助信息!E:I,4,FALSE)</f>
        <v>张扬</v>
      </c>
      <c r="K1784" s="107">
        <f>VLOOKUP(J1784,辅助信息!H:I,2,FALSE)</f>
        <v>18381904567</v>
      </c>
      <c r="L1784" s="109" t="str">
        <f>VLOOKUP(B1784,辅助信息!E:J,6,FALSE)</f>
        <v>控制炉批号！多了现场不收！,优先安排达钢,提前联系到场规格及数量</v>
      </c>
      <c r="M1784" s="79">
        <v>45822</v>
      </c>
      <c r="O1784" s="49">
        <f ca="1" t="shared" ref="O1784:O1790" si="103">IF(OR(M1784="",N1784&lt;&gt;""),"",MAX(M1784-TODAY(),0))</f>
        <v>0</v>
      </c>
      <c r="P1784" s="49">
        <f ca="1" t="shared" ref="P1784:P1790" si="104">IF(M1784="","",IF(N1784&lt;&gt;"",MAX(N1784-M1784,0),IF(TODAY()&gt;M1784,TODAY()-M1784,0)))</f>
        <v>128</v>
      </c>
      <c r="Q1784" s="50" t="str">
        <f>VLOOKUP(B1784,辅助信息!E:M,9,FALSE)</f>
        <v>ZTWM-CDGS-XS-2024-0134-商投建工达州中医药科技成果示范园项目</v>
      </c>
      <c r="R1784" s="50" t="str">
        <f>_xlfn._xlws.FILTER(辅助信息!D:D,辅助信息!E:E=B1784)</f>
        <v>商投建工达州中医药科技园</v>
      </c>
    </row>
    <row r="1785" hidden="1" spans="2:18">
      <c r="B1785" s="28" t="s">
        <v>147</v>
      </c>
      <c r="C1785" s="58">
        <v>45820</v>
      </c>
      <c r="D1785" s="107" t="str">
        <f>VLOOKUP(B1785,辅助信息!E:K,7,FALSE)</f>
        <v>JWDDCD2025052800131</v>
      </c>
      <c r="E1785" s="107" t="str">
        <f>VLOOKUP(F1785,辅助信息!A:B,2,FALSE)</f>
        <v>螺纹钢</v>
      </c>
      <c r="F1785" s="28" t="s">
        <v>27</v>
      </c>
      <c r="G1785" s="24">
        <v>6</v>
      </c>
      <c r="H1785" s="108">
        <f>_xlfn.XLOOKUP(C1785&amp;F1785&amp;I1785&amp;J1785,'[1]2025年已发货'!$F:$F&amp;'[1]2025年已发货'!$C:$C&amp;'[1]2025年已发货'!$G:$G&amp;'[1]2025年已发货'!$H:$H,'[1]2025年已发货'!$E:$E,"未发货")</f>
        <v>6</v>
      </c>
      <c r="I1785" s="107" t="str">
        <f>VLOOKUP(B1785,辅助信息!E:I,3,FALSE)</f>
        <v>（商投建工达州中医药科技园-4工区-11号楼）达州市通川区达州中医药职业学院犀牛大道北段</v>
      </c>
      <c r="J1785" s="107" t="str">
        <f>VLOOKUP(B1785,辅助信息!E:I,4,FALSE)</f>
        <v>张扬</v>
      </c>
      <c r="K1785" s="107">
        <f>VLOOKUP(J1785,辅助信息!H:I,2,FALSE)</f>
        <v>18381904567</v>
      </c>
      <c r="L1785" s="109" t="str">
        <f>VLOOKUP(B1785,辅助信息!E:J,6,FALSE)</f>
        <v>控制炉批号！多了现场不收！,优先安排达钢,提前联系到场规格及数量</v>
      </c>
      <c r="M1785" s="79">
        <v>45822</v>
      </c>
      <c r="O1785" s="49">
        <f ca="1" t="shared" si="103"/>
        <v>0</v>
      </c>
      <c r="P1785" s="49">
        <f ca="1" t="shared" si="104"/>
        <v>128</v>
      </c>
      <c r="Q1785" s="50" t="str">
        <f>VLOOKUP(B1785,辅助信息!E:M,9,FALSE)</f>
        <v>ZTWM-CDGS-XS-2024-0134-商投建工达州中医药科技成果示范园项目</v>
      </c>
      <c r="R1785" s="50" t="str">
        <f>_xlfn._xlws.FILTER(辅助信息!D:D,辅助信息!E:E=B1785)</f>
        <v>商投建工达州中医药科技园</v>
      </c>
    </row>
    <row r="1786" hidden="1" spans="2:18">
      <c r="B1786" s="28" t="s">
        <v>147</v>
      </c>
      <c r="C1786" s="58">
        <v>45820</v>
      </c>
      <c r="D1786" s="107" t="str">
        <f>VLOOKUP(B1786,辅助信息!E:K,7,FALSE)</f>
        <v>JWDDCD2025052800131</v>
      </c>
      <c r="E1786" s="107" t="str">
        <f>VLOOKUP(F1786,辅助信息!A:B,2,FALSE)</f>
        <v>螺纹钢</v>
      </c>
      <c r="F1786" s="28" t="s">
        <v>32</v>
      </c>
      <c r="G1786" s="24">
        <v>12</v>
      </c>
      <c r="H1786" s="108" t="str">
        <f>_xlfn.XLOOKUP(C1786&amp;F1786&amp;I1786&amp;J1786,'[1]2025年已发货'!$F:$F&amp;'[1]2025年已发货'!$C:$C&amp;'[1]2025年已发货'!$G:$G&amp;'[1]2025年已发货'!$H:$H,'[1]2025年已发货'!$E:$E,"未发货")</f>
        <v>未发货</v>
      </c>
      <c r="I1786" s="107" t="str">
        <f>VLOOKUP(B1786,辅助信息!E:I,3,FALSE)</f>
        <v>（商投建工达州中医药科技园-4工区-11号楼）达州市通川区达州中医药职业学院犀牛大道北段</v>
      </c>
      <c r="J1786" s="107" t="str">
        <f>VLOOKUP(B1786,辅助信息!E:I,4,FALSE)</f>
        <v>张扬</v>
      </c>
      <c r="K1786" s="107">
        <f>VLOOKUP(J1786,辅助信息!H:I,2,FALSE)</f>
        <v>18381904567</v>
      </c>
      <c r="L1786" s="109" t="str">
        <f>VLOOKUP(B1786,辅助信息!E:J,6,FALSE)</f>
        <v>控制炉批号！多了现场不收！,优先安排达钢,提前联系到场规格及数量</v>
      </c>
      <c r="M1786" s="79">
        <v>45822</v>
      </c>
      <c r="O1786" s="49">
        <f ca="1" t="shared" si="103"/>
        <v>0</v>
      </c>
      <c r="P1786" s="49">
        <f ca="1" t="shared" si="104"/>
        <v>128</v>
      </c>
      <c r="Q1786" s="50" t="str">
        <f>VLOOKUP(B1786,辅助信息!E:M,9,FALSE)</f>
        <v>ZTWM-CDGS-XS-2024-0134-商投建工达州中医药科技成果示范园项目</v>
      </c>
      <c r="R1786" s="50" t="str">
        <f>_xlfn._xlws.FILTER(辅助信息!D:D,辅助信息!E:E=B1786)</f>
        <v>商投建工达州中医药科技园</v>
      </c>
    </row>
    <row r="1787" hidden="1" spans="2:18">
      <c r="B1787" s="28" t="s">
        <v>147</v>
      </c>
      <c r="C1787" s="58">
        <v>45820</v>
      </c>
      <c r="D1787" s="107" t="str">
        <f>VLOOKUP(B1787,辅助信息!E:K,7,FALSE)</f>
        <v>JWDDCD2025052800131</v>
      </c>
      <c r="E1787" s="107" t="str">
        <f>VLOOKUP(F1787,辅助信息!A:B,2,FALSE)</f>
        <v>螺纹钢</v>
      </c>
      <c r="F1787" s="28" t="s">
        <v>30</v>
      </c>
      <c r="G1787" s="24">
        <v>3</v>
      </c>
      <c r="H1787" s="108" t="str">
        <f>_xlfn.XLOOKUP(C1787&amp;F1787&amp;I1787&amp;J1787,'[1]2025年已发货'!$F:$F&amp;'[1]2025年已发货'!$C:$C&amp;'[1]2025年已发货'!$G:$G&amp;'[1]2025年已发货'!$H:$H,'[1]2025年已发货'!$E:$E,"未发货")</f>
        <v>未发货</v>
      </c>
      <c r="I1787" s="107" t="str">
        <f>VLOOKUP(B1787,辅助信息!E:I,3,FALSE)</f>
        <v>（商投建工达州中医药科技园-4工区-11号楼）达州市通川区达州中医药职业学院犀牛大道北段</v>
      </c>
      <c r="J1787" s="107" t="str">
        <f>VLOOKUP(B1787,辅助信息!E:I,4,FALSE)</f>
        <v>张扬</v>
      </c>
      <c r="K1787" s="107">
        <f>VLOOKUP(J1787,辅助信息!H:I,2,FALSE)</f>
        <v>18381904567</v>
      </c>
      <c r="L1787" s="109" t="str">
        <f>VLOOKUP(B1787,辅助信息!E:J,6,FALSE)</f>
        <v>控制炉批号！多了现场不收！,优先安排达钢,提前联系到场规格及数量</v>
      </c>
      <c r="M1787" s="79">
        <v>45822</v>
      </c>
      <c r="O1787" s="49">
        <f ca="1" t="shared" si="103"/>
        <v>0</v>
      </c>
      <c r="P1787" s="49">
        <f ca="1" t="shared" si="104"/>
        <v>128</v>
      </c>
      <c r="Q1787" s="50" t="str">
        <f>VLOOKUP(B1787,辅助信息!E:M,9,FALSE)</f>
        <v>ZTWM-CDGS-XS-2024-0134-商投建工达州中医药科技成果示范园项目</v>
      </c>
      <c r="R1787" s="50" t="str">
        <f>_xlfn._xlws.FILTER(辅助信息!D:D,辅助信息!E:E=B1787)</f>
        <v>商投建工达州中医药科技园</v>
      </c>
    </row>
    <row r="1788" hidden="1" spans="2:18">
      <c r="B1788" s="28" t="s">
        <v>147</v>
      </c>
      <c r="C1788" s="58">
        <v>45820</v>
      </c>
      <c r="D1788" s="107" t="str">
        <f>VLOOKUP(B1788,辅助信息!E:K,7,FALSE)</f>
        <v>JWDDCD2025052800131</v>
      </c>
      <c r="E1788" s="107" t="str">
        <f>VLOOKUP(F1788,辅助信息!A:B,2,FALSE)</f>
        <v>螺纹钢</v>
      </c>
      <c r="F1788" s="28" t="s">
        <v>33</v>
      </c>
      <c r="G1788" s="24">
        <v>27</v>
      </c>
      <c r="H1788" s="108">
        <f>_xlfn.XLOOKUP(C1788&amp;F1788&amp;I1788&amp;J1788,'[1]2025年已发货'!$F:$F&amp;'[1]2025年已发货'!$C:$C&amp;'[1]2025年已发货'!$G:$G&amp;'[1]2025年已发货'!$H:$H,'[1]2025年已发货'!$E:$E,"未发货")</f>
        <v>27</v>
      </c>
      <c r="I1788" s="107" t="str">
        <f>VLOOKUP(B1788,辅助信息!E:I,3,FALSE)</f>
        <v>（商投建工达州中医药科技园-4工区-11号楼）达州市通川区达州中医药职业学院犀牛大道北段</v>
      </c>
      <c r="J1788" s="107" t="str">
        <f>VLOOKUP(B1788,辅助信息!E:I,4,FALSE)</f>
        <v>张扬</v>
      </c>
      <c r="K1788" s="107">
        <f>VLOOKUP(J1788,辅助信息!H:I,2,FALSE)</f>
        <v>18381904567</v>
      </c>
      <c r="L1788" s="109" t="str">
        <f>VLOOKUP(B1788,辅助信息!E:J,6,FALSE)</f>
        <v>控制炉批号！多了现场不收！,优先安排达钢,提前联系到场规格及数量</v>
      </c>
      <c r="M1788" s="79">
        <v>45822</v>
      </c>
      <c r="O1788" s="49">
        <f ca="1" t="shared" si="103"/>
        <v>0</v>
      </c>
      <c r="P1788" s="49">
        <f ca="1" t="shared" si="104"/>
        <v>128</v>
      </c>
      <c r="Q1788" s="50" t="str">
        <f>VLOOKUP(B1788,辅助信息!E:M,9,FALSE)</f>
        <v>ZTWM-CDGS-XS-2024-0134-商投建工达州中医药科技成果示范园项目</v>
      </c>
      <c r="R1788" s="50" t="str">
        <f>_xlfn._xlws.FILTER(辅助信息!D:D,辅助信息!E:E=B1788)</f>
        <v>商投建工达州中医药科技园</v>
      </c>
    </row>
    <row r="1789" hidden="1" spans="2:18">
      <c r="B1789" s="28" t="s">
        <v>147</v>
      </c>
      <c r="C1789" s="58">
        <v>45820</v>
      </c>
      <c r="D1789" s="107" t="str">
        <f>VLOOKUP(B1789,辅助信息!E:K,7,FALSE)</f>
        <v>JWDDCD2025052800131</v>
      </c>
      <c r="E1789" s="107" t="str">
        <f>VLOOKUP(F1789,辅助信息!A:B,2,FALSE)</f>
        <v>螺纹钢</v>
      </c>
      <c r="F1789" s="28" t="s">
        <v>28</v>
      </c>
      <c r="G1789" s="24">
        <v>30</v>
      </c>
      <c r="H1789" s="108">
        <f>_xlfn.XLOOKUP(C1789&amp;F1789&amp;I1789&amp;J1789,'[1]2025年已发货'!$F:$F&amp;'[1]2025年已发货'!$C:$C&amp;'[1]2025年已发货'!$G:$G&amp;'[1]2025年已发货'!$H:$H,'[1]2025年已发货'!$E:$E,"未发货")</f>
        <v>27</v>
      </c>
      <c r="I1789" s="107" t="str">
        <f>VLOOKUP(B1789,辅助信息!E:I,3,FALSE)</f>
        <v>（商投建工达州中医药科技园-4工区-11号楼）达州市通川区达州中医药职业学院犀牛大道北段</v>
      </c>
      <c r="J1789" s="107" t="str">
        <f>VLOOKUP(B1789,辅助信息!E:I,4,FALSE)</f>
        <v>张扬</v>
      </c>
      <c r="K1789" s="107">
        <f>VLOOKUP(J1789,辅助信息!H:I,2,FALSE)</f>
        <v>18381904567</v>
      </c>
      <c r="L1789" s="109" t="str">
        <f>VLOOKUP(B1789,辅助信息!E:J,6,FALSE)</f>
        <v>控制炉批号！多了现场不收！,优先安排达钢,提前联系到场规格及数量</v>
      </c>
      <c r="M1789" s="79">
        <v>45822</v>
      </c>
      <c r="O1789" s="49">
        <f ca="1" t="shared" si="103"/>
        <v>0</v>
      </c>
      <c r="P1789" s="49">
        <f ca="1" t="shared" si="104"/>
        <v>128</v>
      </c>
      <c r="Q1789" s="50" t="str">
        <f>VLOOKUP(B1789,辅助信息!E:M,9,FALSE)</f>
        <v>ZTWM-CDGS-XS-2024-0134-商投建工达州中医药科技成果示范园项目</v>
      </c>
      <c r="R1789" s="50" t="str">
        <f>_xlfn._xlws.FILTER(辅助信息!D:D,辅助信息!E:E=B1789)</f>
        <v>商投建工达州中医药科技园</v>
      </c>
    </row>
    <row r="1790" hidden="1" spans="2:18">
      <c r="B1790" s="28" t="s">
        <v>147</v>
      </c>
      <c r="C1790" s="58">
        <v>45820</v>
      </c>
      <c r="D1790" s="107" t="str">
        <f>VLOOKUP(B1790,辅助信息!E:K,7,FALSE)</f>
        <v>JWDDCD2025052800131</v>
      </c>
      <c r="E1790" s="107" t="str">
        <f>VLOOKUP(F1790,辅助信息!A:B,2,FALSE)</f>
        <v>螺纹钢</v>
      </c>
      <c r="F1790" s="28" t="s">
        <v>18</v>
      </c>
      <c r="G1790" s="24">
        <v>15</v>
      </c>
      <c r="H1790" s="108" t="str">
        <f>_xlfn.XLOOKUP(C1790&amp;F1790&amp;I1790&amp;J1790,'[1]2025年已发货'!$F:$F&amp;'[1]2025年已发货'!$C:$C&amp;'[1]2025年已发货'!$G:$G&amp;'[1]2025年已发货'!$H:$H,'[1]2025年已发货'!$E:$E,"未发货")</f>
        <v>未发货</v>
      </c>
      <c r="I1790" s="107" t="str">
        <f>VLOOKUP(B1790,辅助信息!E:I,3,FALSE)</f>
        <v>（商投建工达州中医药科技园-4工区-11号楼）达州市通川区达州中医药职业学院犀牛大道北段</v>
      </c>
      <c r="J1790" s="107" t="str">
        <f>VLOOKUP(B1790,辅助信息!E:I,4,FALSE)</f>
        <v>张扬</v>
      </c>
      <c r="K1790" s="107">
        <f>VLOOKUP(J1790,辅助信息!H:I,2,FALSE)</f>
        <v>18381904567</v>
      </c>
      <c r="L1790" s="109" t="str">
        <f>VLOOKUP(B1790,辅助信息!E:J,6,FALSE)</f>
        <v>控制炉批号！多了现场不收！,优先安排达钢,提前联系到场规格及数量</v>
      </c>
      <c r="M1790" s="79">
        <v>45822</v>
      </c>
      <c r="O1790" s="49">
        <f ca="1" t="shared" si="103"/>
        <v>0</v>
      </c>
      <c r="P1790" s="49">
        <f ca="1" t="shared" si="104"/>
        <v>128</v>
      </c>
      <c r="Q1790" s="50" t="str">
        <f>VLOOKUP(B1790,辅助信息!E:M,9,FALSE)</f>
        <v>ZTWM-CDGS-XS-2024-0134-商投建工达州中医药科技成果示范园项目</v>
      </c>
      <c r="R1790" s="50" t="str">
        <f>_xlfn._xlws.FILTER(辅助信息!D:D,辅助信息!E:E=B1790)</f>
        <v>商投建工达州中医药科技园</v>
      </c>
    </row>
    <row r="1791" hidden="1" spans="2:17">
      <c r="B1791" s="28" t="s">
        <v>163</v>
      </c>
      <c r="C1791" s="58">
        <v>45820</v>
      </c>
      <c r="D1791" s="107" t="str">
        <f>VLOOKUP(B1791,辅助信息!E:K,7,FALSE)</f>
        <v>JWDDCD2025052800131</v>
      </c>
      <c r="E1791" s="107" t="str">
        <f>VLOOKUP(F1791,辅助信息!A:B,2,FALSE)</f>
        <v>盘螺</v>
      </c>
      <c r="F1791" s="28" t="s">
        <v>40</v>
      </c>
      <c r="G1791" s="24">
        <v>18</v>
      </c>
      <c r="H1791" s="108" t="str">
        <f>_xlfn.XLOOKUP(C1791&amp;F1791&amp;I1791&amp;J1791,'[1]2025年已发货'!$F:$F&amp;'[1]2025年已发货'!$C:$C&amp;'[1]2025年已发货'!$G:$G&amp;'[1]2025年已发货'!$H:$H,'[1]2025年已发货'!$E:$E,"未发货")</f>
        <v>未发货</v>
      </c>
      <c r="I1791" s="107" t="str">
        <f>VLOOKUP(B1791,辅助信息!E:I,3,FALSE)</f>
        <v>（商投建工达州中医药科技园-4工区-9号楼）达州市通川区达州中医药职业学院犀牛大道北段</v>
      </c>
      <c r="J1791" s="107" t="str">
        <f>VLOOKUP(B1791,辅助信息!E:I,4,FALSE)</f>
        <v>张扬</v>
      </c>
      <c r="K1791" s="107">
        <f>VLOOKUP(J1791,辅助信息!H:I,2,FALSE)</f>
        <v>18381904567</v>
      </c>
      <c r="L1791" s="109" t="str">
        <f>VLOOKUP(B1791,辅助信息!E:J,6,FALSE)</f>
        <v>控制炉批号！多了现场不收！,优先安排达钢,提前联系到场规格及数量</v>
      </c>
      <c r="M1791" s="79">
        <v>45822</v>
      </c>
      <c r="O1791" s="49">
        <f ca="1" t="shared" ref="O1791:O1798" si="105">IF(OR(M1791="",N1791&lt;&gt;""),"",MAX(M1791-TODAY(),0))</f>
        <v>0</v>
      </c>
      <c r="P1791" s="49">
        <f ca="1" t="shared" ref="P1791:P1798" si="106">IF(M1791="","",IF(N1791&lt;&gt;"",MAX(N1791-M1791,0),IF(TODAY()&gt;M1791,TODAY()-M1791,0)))</f>
        <v>128</v>
      </c>
      <c r="Q1791" s="50" t="str">
        <f>VLOOKUP(B1791,辅助信息!E:M,9,FALSE)</f>
        <v>ZTWM-CDGS-XS-2024-0134-商投建工达州中医药科技成果示范园项目</v>
      </c>
    </row>
    <row r="1792" hidden="1" spans="2:17">
      <c r="B1792" s="28" t="s">
        <v>163</v>
      </c>
      <c r="C1792" s="58">
        <v>45820</v>
      </c>
      <c r="D1792" s="107" t="str">
        <f>VLOOKUP(B1792,辅助信息!E:K,7,FALSE)</f>
        <v>JWDDCD2025052800131</v>
      </c>
      <c r="E1792" s="107" t="str">
        <f>VLOOKUP(F1792,辅助信息!A:B,2,FALSE)</f>
        <v>盘螺</v>
      </c>
      <c r="F1792" s="28" t="s">
        <v>41</v>
      </c>
      <c r="G1792" s="24">
        <v>12</v>
      </c>
      <c r="H1792" s="108">
        <f>_xlfn.XLOOKUP(C1792&amp;F1792&amp;I1792&amp;J1792,'[1]2025年已发货'!$F:$F&amp;'[1]2025年已发货'!$C:$C&amp;'[1]2025年已发货'!$G:$G&amp;'[1]2025年已发货'!$H:$H,'[1]2025年已发货'!$E:$E,"未发货")</f>
        <v>12</v>
      </c>
      <c r="I1792" s="107" t="str">
        <f>VLOOKUP(B1792,辅助信息!E:I,3,FALSE)</f>
        <v>（商投建工达州中医药科技园-4工区-9号楼）达州市通川区达州中医药职业学院犀牛大道北段</v>
      </c>
      <c r="J1792" s="107" t="str">
        <f>VLOOKUP(B1792,辅助信息!E:I,4,FALSE)</f>
        <v>张扬</v>
      </c>
      <c r="K1792" s="107">
        <f>VLOOKUP(J1792,辅助信息!H:I,2,FALSE)</f>
        <v>18381904567</v>
      </c>
      <c r="L1792" s="109" t="str">
        <f>VLOOKUP(B1792,辅助信息!E:J,6,FALSE)</f>
        <v>控制炉批号！多了现场不收！,优先安排达钢,提前联系到场规格及数量</v>
      </c>
      <c r="M1792" s="79">
        <v>45822</v>
      </c>
      <c r="O1792" s="49">
        <f ca="1" t="shared" si="105"/>
        <v>0</v>
      </c>
      <c r="P1792" s="49">
        <f ca="1" t="shared" si="106"/>
        <v>128</v>
      </c>
      <c r="Q1792" s="50" t="str">
        <f>VLOOKUP(B1792,辅助信息!E:M,9,FALSE)</f>
        <v>ZTWM-CDGS-XS-2024-0134-商投建工达州中医药科技成果示范园项目</v>
      </c>
    </row>
    <row r="1793" hidden="1" spans="2:17">
      <c r="B1793" s="28" t="s">
        <v>163</v>
      </c>
      <c r="C1793" s="58">
        <v>45820</v>
      </c>
      <c r="D1793" s="107" t="str">
        <f>VLOOKUP(B1793,辅助信息!E:K,7,FALSE)</f>
        <v>JWDDCD2025052800131</v>
      </c>
      <c r="E1793" s="107" t="str">
        <f>VLOOKUP(F1793,辅助信息!A:B,2,FALSE)</f>
        <v>螺纹钢</v>
      </c>
      <c r="F1793" s="28" t="s">
        <v>27</v>
      </c>
      <c r="G1793" s="24">
        <v>6</v>
      </c>
      <c r="H1793" s="108">
        <f>_xlfn.XLOOKUP(C1793&amp;F1793&amp;I1793&amp;J1793,'[1]2025年已发货'!$F:$F&amp;'[1]2025年已发货'!$C:$C&amp;'[1]2025年已发货'!$G:$G&amp;'[1]2025年已发货'!$H:$H,'[1]2025年已发货'!$E:$E,"未发货")</f>
        <v>6</v>
      </c>
      <c r="I1793" s="107" t="str">
        <f>VLOOKUP(B1793,辅助信息!E:I,3,FALSE)</f>
        <v>（商投建工达州中医药科技园-4工区-9号楼）达州市通川区达州中医药职业学院犀牛大道北段</v>
      </c>
      <c r="J1793" s="107" t="str">
        <f>VLOOKUP(B1793,辅助信息!E:I,4,FALSE)</f>
        <v>张扬</v>
      </c>
      <c r="K1793" s="107">
        <f>VLOOKUP(J1793,辅助信息!H:I,2,FALSE)</f>
        <v>18381904567</v>
      </c>
      <c r="L1793" s="109" t="str">
        <f>VLOOKUP(B1793,辅助信息!E:J,6,FALSE)</f>
        <v>控制炉批号！多了现场不收！,优先安排达钢,提前联系到场规格及数量</v>
      </c>
      <c r="M1793" s="79">
        <v>45822</v>
      </c>
      <c r="O1793" s="49">
        <f ca="1" t="shared" si="105"/>
        <v>0</v>
      </c>
      <c r="P1793" s="49">
        <f ca="1" t="shared" si="106"/>
        <v>128</v>
      </c>
      <c r="Q1793" s="50" t="str">
        <f>VLOOKUP(B1793,辅助信息!E:M,9,FALSE)</f>
        <v>ZTWM-CDGS-XS-2024-0134-商投建工达州中医药科技成果示范园项目</v>
      </c>
    </row>
    <row r="1794" hidden="1" spans="2:17">
      <c r="B1794" s="28" t="s">
        <v>163</v>
      </c>
      <c r="C1794" s="58">
        <v>45820</v>
      </c>
      <c r="D1794" s="107" t="str">
        <f>VLOOKUP(B1794,辅助信息!E:K,7,FALSE)</f>
        <v>JWDDCD2025052800131</v>
      </c>
      <c r="E1794" s="107" t="str">
        <f>VLOOKUP(F1794,辅助信息!A:B,2,FALSE)</f>
        <v>螺纹钢</v>
      </c>
      <c r="F1794" s="28" t="s">
        <v>32</v>
      </c>
      <c r="G1794" s="24">
        <v>6</v>
      </c>
      <c r="H1794" s="108" t="str">
        <f>_xlfn.XLOOKUP(C1794&amp;F1794&amp;I1794&amp;J1794,'[1]2025年已发货'!$F:$F&amp;'[1]2025年已发货'!$C:$C&amp;'[1]2025年已发货'!$G:$G&amp;'[1]2025年已发货'!$H:$H,'[1]2025年已发货'!$E:$E,"未发货")</f>
        <v>未发货</v>
      </c>
      <c r="I1794" s="107" t="str">
        <f>VLOOKUP(B1794,辅助信息!E:I,3,FALSE)</f>
        <v>（商投建工达州中医药科技园-4工区-9号楼）达州市通川区达州中医药职业学院犀牛大道北段</v>
      </c>
      <c r="J1794" s="107" t="str">
        <f>VLOOKUP(B1794,辅助信息!E:I,4,FALSE)</f>
        <v>张扬</v>
      </c>
      <c r="K1794" s="107">
        <f>VLOOKUP(J1794,辅助信息!H:I,2,FALSE)</f>
        <v>18381904567</v>
      </c>
      <c r="L1794" s="109" t="str">
        <f>VLOOKUP(B1794,辅助信息!E:J,6,FALSE)</f>
        <v>控制炉批号！多了现场不收！,优先安排达钢,提前联系到场规格及数量</v>
      </c>
      <c r="M1794" s="79">
        <v>45822</v>
      </c>
      <c r="O1794" s="49">
        <f ca="1" t="shared" si="105"/>
        <v>0</v>
      </c>
      <c r="P1794" s="49">
        <f ca="1" t="shared" si="106"/>
        <v>128</v>
      </c>
      <c r="Q1794" s="50" t="str">
        <f>VLOOKUP(B1794,辅助信息!E:M,9,FALSE)</f>
        <v>ZTWM-CDGS-XS-2024-0134-商投建工达州中医药科技成果示范园项目</v>
      </c>
    </row>
    <row r="1795" hidden="1" spans="2:17">
      <c r="B1795" s="28" t="s">
        <v>163</v>
      </c>
      <c r="C1795" s="58">
        <v>45820</v>
      </c>
      <c r="D1795" s="107" t="str">
        <f>VLOOKUP(B1795,辅助信息!E:K,7,FALSE)</f>
        <v>JWDDCD2025052800131</v>
      </c>
      <c r="E1795" s="107" t="str">
        <f>VLOOKUP(F1795,辅助信息!A:B,2,FALSE)</f>
        <v>螺纹钢</v>
      </c>
      <c r="F1795" s="28" t="s">
        <v>30</v>
      </c>
      <c r="G1795" s="24">
        <v>6</v>
      </c>
      <c r="H1795" s="108" t="str">
        <f>_xlfn.XLOOKUP(C1795&amp;F1795&amp;I1795&amp;J1795,'[1]2025年已发货'!$F:$F&amp;'[1]2025年已发货'!$C:$C&amp;'[1]2025年已发货'!$G:$G&amp;'[1]2025年已发货'!$H:$H,'[1]2025年已发货'!$E:$E,"未发货")</f>
        <v>未发货</v>
      </c>
      <c r="I1795" s="107" t="str">
        <f>VLOOKUP(B1795,辅助信息!E:I,3,FALSE)</f>
        <v>（商投建工达州中医药科技园-4工区-9号楼）达州市通川区达州中医药职业学院犀牛大道北段</v>
      </c>
      <c r="J1795" s="107" t="str">
        <f>VLOOKUP(B1795,辅助信息!E:I,4,FALSE)</f>
        <v>张扬</v>
      </c>
      <c r="K1795" s="107">
        <f>VLOOKUP(J1795,辅助信息!H:I,2,FALSE)</f>
        <v>18381904567</v>
      </c>
      <c r="L1795" s="109" t="str">
        <f>VLOOKUP(B1795,辅助信息!E:J,6,FALSE)</f>
        <v>控制炉批号！多了现场不收！,优先安排达钢,提前联系到场规格及数量</v>
      </c>
      <c r="M1795" s="79">
        <v>45822</v>
      </c>
      <c r="O1795" s="49">
        <f ca="1" t="shared" si="105"/>
        <v>0</v>
      </c>
      <c r="P1795" s="49">
        <f ca="1" t="shared" si="106"/>
        <v>128</v>
      </c>
      <c r="Q1795" s="50" t="str">
        <f>VLOOKUP(B1795,辅助信息!E:M,9,FALSE)</f>
        <v>ZTWM-CDGS-XS-2024-0134-商投建工达州中医药科技成果示范园项目</v>
      </c>
    </row>
    <row r="1796" hidden="1" spans="2:17">
      <c r="B1796" s="28" t="s">
        <v>163</v>
      </c>
      <c r="C1796" s="58">
        <v>45820</v>
      </c>
      <c r="D1796" s="107" t="str">
        <f>VLOOKUP(B1796,辅助信息!E:K,7,FALSE)</f>
        <v>JWDDCD2025052800131</v>
      </c>
      <c r="E1796" s="107" t="str">
        <f>VLOOKUP(F1796,辅助信息!A:B,2,FALSE)</f>
        <v>螺纹钢</v>
      </c>
      <c r="F1796" s="28" t="s">
        <v>33</v>
      </c>
      <c r="G1796" s="24">
        <v>39</v>
      </c>
      <c r="H1796" s="108">
        <f>_xlfn.XLOOKUP(C1796&amp;F1796&amp;I1796&amp;J1796,'[1]2025年已发货'!$F:$F&amp;'[1]2025年已发货'!$C:$C&amp;'[1]2025年已发货'!$G:$G&amp;'[1]2025年已发货'!$H:$H,'[1]2025年已发货'!$E:$E,"未发货")</f>
        <v>39</v>
      </c>
      <c r="I1796" s="107" t="str">
        <f>VLOOKUP(B1796,辅助信息!E:I,3,FALSE)</f>
        <v>（商投建工达州中医药科技园-4工区-9号楼）达州市通川区达州中医药职业学院犀牛大道北段</v>
      </c>
      <c r="J1796" s="107" t="str">
        <f>VLOOKUP(B1796,辅助信息!E:I,4,FALSE)</f>
        <v>张扬</v>
      </c>
      <c r="K1796" s="107">
        <f>VLOOKUP(J1796,辅助信息!H:I,2,FALSE)</f>
        <v>18381904567</v>
      </c>
      <c r="L1796" s="109" t="str">
        <f>VLOOKUP(B1796,辅助信息!E:J,6,FALSE)</f>
        <v>控制炉批号！多了现场不收！,优先安排达钢,提前联系到场规格及数量</v>
      </c>
      <c r="M1796" s="79">
        <v>45822</v>
      </c>
      <c r="O1796" s="49">
        <f ca="1" t="shared" si="105"/>
        <v>0</v>
      </c>
      <c r="P1796" s="49">
        <f ca="1" t="shared" si="106"/>
        <v>128</v>
      </c>
      <c r="Q1796" s="50" t="str">
        <f>VLOOKUP(B1796,辅助信息!E:M,9,FALSE)</f>
        <v>ZTWM-CDGS-XS-2024-0134-商投建工达州中医药科技成果示范园项目</v>
      </c>
    </row>
    <row r="1797" hidden="1" spans="2:17">
      <c r="B1797" s="28" t="s">
        <v>163</v>
      </c>
      <c r="C1797" s="58">
        <v>45820</v>
      </c>
      <c r="D1797" s="107" t="str">
        <f>VLOOKUP(B1797,辅助信息!E:K,7,FALSE)</f>
        <v>JWDDCD2025052800131</v>
      </c>
      <c r="E1797" s="107" t="str">
        <f>VLOOKUP(F1797,辅助信息!A:B,2,FALSE)</f>
        <v>螺纹钢</v>
      </c>
      <c r="F1797" s="28" t="s">
        <v>28</v>
      </c>
      <c r="G1797" s="24">
        <v>24</v>
      </c>
      <c r="H1797" s="108">
        <f>_xlfn.XLOOKUP(C1797&amp;F1797&amp;I1797&amp;J1797,'[1]2025年已发货'!$F:$F&amp;'[1]2025年已发货'!$C:$C&amp;'[1]2025年已发货'!$G:$G&amp;'[1]2025年已发货'!$H:$H,'[1]2025年已发货'!$E:$E,"未发货")</f>
        <v>24</v>
      </c>
      <c r="I1797" s="107" t="str">
        <f>VLOOKUP(B1797,辅助信息!E:I,3,FALSE)</f>
        <v>（商投建工达州中医药科技园-4工区-9号楼）达州市通川区达州中医药职业学院犀牛大道北段</v>
      </c>
      <c r="J1797" s="107" t="str">
        <f>VLOOKUP(B1797,辅助信息!E:I,4,FALSE)</f>
        <v>张扬</v>
      </c>
      <c r="K1797" s="107">
        <f>VLOOKUP(J1797,辅助信息!H:I,2,FALSE)</f>
        <v>18381904567</v>
      </c>
      <c r="L1797" s="109" t="str">
        <f>VLOOKUP(B1797,辅助信息!E:J,6,FALSE)</f>
        <v>控制炉批号！多了现场不收！,优先安排达钢,提前联系到场规格及数量</v>
      </c>
      <c r="M1797" s="79">
        <v>45822</v>
      </c>
      <c r="O1797" s="49">
        <f ca="1" t="shared" si="105"/>
        <v>0</v>
      </c>
      <c r="P1797" s="49">
        <f ca="1" t="shared" si="106"/>
        <v>128</v>
      </c>
      <c r="Q1797" s="50" t="str">
        <f>VLOOKUP(B1797,辅助信息!E:M,9,FALSE)</f>
        <v>ZTWM-CDGS-XS-2024-0134-商投建工达州中医药科技成果示范园项目</v>
      </c>
    </row>
    <row r="1798" hidden="1" spans="2:17">
      <c r="B1798" s="28" t="s">
        <v>163</v>
      </c>
      <c r="C1798" s="58">
        <v>45820</v>
      </c>
      <c r="D1798" s="107" t="str">
        <f>VLOOKUP(B1798,辅助信息!E:K,7,FALSE)</f>
        <v>JWDDCD2025052800131</v>
      </c>
      <c r="E1798" s="107" t="str">
        <f>VLOOKUP(F1798,辅助信息!A:B,2,FALSE)</f>
        <v>螺纹钢</v>
      </c>
      <c r="F1798" s="28" t="s">
        <v>18</v>
      </c>
      <c r="G1798" s="24">
        <v>21</v>
      </c>
      <c r="H1798" s="108">
        <f>_xlfn.XLOOKUP(C1798&amp;F1798&amp;I1798&amp;J1798,'[1]2025年已发货'!$F:$F&amp;'[1]2025年已发货'!$C:$C&amp;'[1]2025年已发货'!$G:$G&amp;'[1]2025年已发货'!$H:$H,'[1]2025年已发货'!$E:$E,"未发货")</f>
        <v>21</v>
      </c>
      <c r="I1798" s="107" t="str">
        <f>VLOOKUP(B1798,辅助信息!E:I,3,FALSE)</f>
        <v>（商投建工达州中医药科技园-4工区-9号楼）达州市通川区达州中医药职业学院犀牛大道北段</v>
      </c>
      <c r="J1798" s="107" t="str">
        <f>VLOOKUP(B1798,辅助信息!E:I,4,FALSE)</f>
        <v>张扬</v>
      </c>
      <c r="K1798" s="107">
        <f>VLOOKUP(J1798,辅助信息!H:I,2,FALSE)</f>
        <v>18381904567</v>
      </c>
      <c r="L1798" s="109" t="str">
        <f>VLOOKUP(B1798,辅助信息!E:J,6,FALSE)</f>
        <v>控制炉批号！多了现场不收！,优先安排达钢,提前联系到场规格及数量</v>
      </c>
      <c r="M1798" s="79">
        <v>45822</v>
      </c>
      <c r="O1798" s="49">
        <f ca="1" t="shared" si="105"/>
        <v>0</v>
      </c>
      <c r="P1798" s="49">
        <f ca="1" t="shared" si="106"/>
        <v>128</v>
      </c>
      <c r="Q1798" s="50" t="str">
        <f>VLOOKUP(B1798,辅助信息!E:M,9,FALSE)</f>
        <v>ZTWM-CDGS-XS-2024-0134-商投建工达州中医药科技成果示范园项目</v>
      </c>
    </row>
    <row r="1799" hidden="1" spans="1:17">
      <c r="A1799" s="70" t="s">
        <v>164</v>
      </c>
      <c r="B1799" s="28" t="s">
        <v>81</v>
      </c>
      <c r="C1799" s="58">
        <v>45820</v>
      </c>
      <c r="D1799" s="107" t="str">
        <f>VLOOKUP(B1799,辅助信息!E:K,7,FALSE)</f>
        <v>JWDDCD2025060900080</v>
      </c>
      <c r="E1799" s="107" t="str">
        <f>VLOOKUP(F1799,辅助信息!A:B,2,FALSE)</f>
        <v>盘螺</v>
      </c>
      <c r="F1799" s="28" t="s">
        <v>40</v>
      </c>
      <c r="G1799" s="24">
        <v>19</v>
      </c>
      <c r="H1799" s="108"/>
      <c r="I1799" s="107" t="str">
        <f>VLOOKUP(B1799,辅助信息!E:I,3,FALSE)</f>
        <v>（华西简阳西城嘉苑）四川省成都市简阳市简城街道高屋村</v>
      </c>
      <c r="J1799" s="107" t="str">
        <f>VLOOKUP(B1799,辅助信息!E:I,4,FALSE)</f>
        <v>张瀚镭</v>
      </c>
      <c r="K1799" s="107">
        <f>VLOOKUP(J1799,辅助信息!H:I,2,FALSE)</f>
        <v>15884666220</v>
      </c>
      <c r="L1799" s="109" t="str">
        <f>VLOOKUP(B1799,辅助信息!E:J,6,FALSE)</f>
        <v>优先威钢发货,我方卸车,新老国标钢厂不加价可直发，因陕钢多次出现磅差，项目拒绝使用</v>
      </c>
      <c r="M1799" s="79">
        <v>45822</v>
      </c>
      <c r="O1799" s="49">
        <f ca="1" t="shared" ref="O1799:O1811" si="107">IF(OR(M1799="",N1799&lt;&gt;""),"",MAX(M1799-TODAY(),0))</f>
        <v>0</v>
      </c>
      <c r="P1799" s="49">
        <f ca="1" t="shared" ref="P1799:P1811" si="108">IF(M1799="","",IF(N1799&lt;&gt;"",MAX(N1799-M1799,0),IF(TODAY()&gt;M1799,TODAY()-M1799,0)))</f>
        <v>128</v>
      </c>
      <c r="Q1799" s="50" t="str">
        <f>VLOOKUP(B1799,辅助信息!E:M,9,FALSE)</f>
        <v>ZTWM-CDGS-XS-2024-0030-华西集采-简州大道</v>
      </c>
    </row>
    <row r="1800" hidden="1" spans="1:17">
      <c r="A1800" s="70"/>
      <c r="B1800" s="28" t="s">
        <v>81</v>
      </c>
      <c r="C1800" s="58">
        <v>45820</v>
      </c>
      <c r="D1800" s="107" t="str">
        <f>VLOOKUP(B1800,辅助信息!E:K,7,FALSE)</f>
        <v>JWDDCD2025060900080</v>
      </c>
      <c r="E1800" s="107" t="str">
        <f>VLOOKUP(F1800,辅助信息!A:B,2,FALSE)</f>
        <v>盘螺</v>
      </c>
      <c r="F1800" s="28" t="s">
        <v>41</v>
      </c>
      <c r="G1800" s="24">
        <v>185</v>
      </c>
      <c r="H1800" s="108"/>
      <c r="I1800" s="107" t="str">
        <f>VLOOKUP(B1800,辅助信息!E:I,3,FALSE)</f>
        <v>（华西简阳西城嘉苑）四川省成都市简阳市简城街道高屋村</v>
      </c>
      <c r="J1800" s="107" t="str">
        <f>VLOOKUP(B1800,辅助信息!E:I,4,FALSE)</f>
        <v>张瀚镭</v>
      </c>
      <c r="K1800" s="107">
        <f>VLOOKUP(J1800,辅助信息!H:I,2,FALSE)</f>
        <v>15884666220</v>
      </c>
      <c r="L1800" s="109" t="str">
        <f>VLOOKUP(B1800,辅助信息!E:J,6,FALSE)</f>
        <v>优先威钢发货,我方卸车,新老国标钢厂不加价可直发，因陕钢多次出现磅差，项目拒绝使用</v>
      </c>
      <c r="M1800" s="79">
        <v>45822</v>
      </c>
      <c r="O1800" s="49">
        <f ca="1" t="shared" si="107"/>
        <v>0</v>
      </c>
      <c r="P1800" s="49">
        <f ca="1" t="shared" si="108"/>
        <v>128</v>
      </c>
      <c r="Q1800" s="50" t="str">
        <f>VLOOKUP(B1800,辅助信息!E:M,9,FALSE)</f>
        <v>ZTWM-CDGS-XS-2024-0030-华西集采-简州大道</v>
      </c>
    </row>
    <row r="1801" hidden="1" spans="1:17">
      <c r="A1801" s="70"/>
      <c r="B1801" s="28" t="s">
        <v>81</v>
      </c>
      <c r="C1801" s="58">
        <v>45820</v>
      </c>
      <c r="D1801" s="107" t="str">
        <f>VLOOKUP(B1801,辅助信息!E:K,7,FALSE)</f>
        <v>JWDDCD2025060900080</v>
      </c>
      <c r="E1801" s="107" t="str">
        <f>VLOOKUP(F1801,辅助信息!A:B,2,FALSE)</f>
        <v>盘螺</v>
      </c>
      <c r="F1801" s="28" t="s">
        <v>26</v>
      </c>
      <c r="G1801" s="24">
        <v>53</v>
      </c>
      <c r="H1801" s="108">
        <v>36</v>
      </c>
      <c r="I1801" s="107" t="str">
        <f>VLOOKUP(B1801,辅助信息!E:I,3,FALSE)</f>
        <v>（华西简阳西城嘉苑）四川省成都市简阳市简城街道高屋村</v>
      </c>
      <c r="J1801" s="107" t="str">
        <f>VLOOKUP(B1801,辅助信息!E:I,4,FALSE)</f>
        <v>张瀚镭</v>
      </c>
      <c r="K1801" s="107">
        <f>VLOOKUP(J1801,辅助信息!H:I,2,FALSE)</f>
        <v>15884666220</v>
      </c>
      <c r="L1801" s="109" t="str">
        <f>VLOOKUP(B1801,辅助信息!E:J,6,FALSE)</f>
        <v>优先威钢发货,我方卸车,新老国标钢厂不加价可直发，因陕钢多次出现磅差，项目拒绝使用</v>
      </c>
      <c r="M1801" s="79">
        <v>45822</v>
      </c>
      <c r="O1801" s="49">
        <f ca="1" t="shared" si="107"/>
        <v>0</v>
      </c>
      <c r="P1801" s="49">
        <f ca="1" t="shared" si="108"/>
        <v>128</v>
      </c>
      <c r="Q1801" s="50" t="str">
        <f>VLOOKUP(B1801,辅助信息!E:M,9,FALSE)</f>
        <v>ZTWM-CDGS-XS-2024-0030-华西集采-简州大道</v>
      </c>
    </row>
    <row r="1802" hidden="1" spans="2:17">
      <c r="B1802" s="28" t="s">
        <v>81</v>
      </c>
      <c r="C1802" s="58">
        <v>45820</v>
      </c>
      <c r="D1802" s="107" t="str">
        <f>VLOOKUP(B1802,辅助信息!E:K,7,FALSE)</f>
        <v>JWDDCD2025060900080</v>
      </c>
      <c r="E1802" s="107" t="str">
        <f>VLOOKUP(F1802,辅助信息!A:B,2,FALSE)</f>
        <v>螺纹钢</v>
      </c>
      <c r="F1802" s="28" t="s">
        <v>19</v>
      </c>
      <c r="G1802" s="24">
        <v>8</v>
      </c>
      <c r="H1802" s="108">
        <v>8</v>
      </c>
      <c r="I1802" s="107" t="str">
        <f>VLOOKUP(B1802,辅助信息!E:I,3,FALSE)</f>
        <v>（华西简阳西城嘉苑）四川省成都市简阳市简城街道高屋村</v>
      </c>
      <c r="J1802" s="107" t="str">
        <f>VLOOKUP(B1802,辅助信息!E:I,4,FALSE)</f>
        <v>张瀚镭</v>
      </c>
      <c r="K1802" s="107">
        <f>VLOOKUP(J1802,辅助信息!H:I,2,FALSE)</f>
        <v>15884666220</v>
      </c>
      <c r="L1802" s="109" t="str">
        <f>VLOOKUP(B1802,辅助信息!E:J,6,FALSE)</f>
        <v>优先威钢发货,我方卸车,新老国标钢厂不加价可直发，因陕钢多次出现磅差，项目拒绝使用</v>
      </c>
      <c r="M1802" s="79">
        <v>45822</v>
      </c>
      <c r="O1802" s="49">
        <f ca="1" t="shared" si="107"/>
        <v>0</v>
      </c>
      <c r="P1802" s="49">
        <f ca="1" t="shared" si="108"/>
        <v>128</v>
      </c>
      <c r="Q1802" s="50" t="str">
        <f>VLOOKUP(B1802,辅助信息!E:M,9,FALSE)</f>
        <v>ZTWM-CDGS-XS-2024-0030-华西集采-简州大道</v>
      </c>
    </row>
    <row r="1803" hidden="1" spans="2:17">
      <c r="B1803" s="28" t="s">
        <v>81</v>
      </c>
      <c r="C1803" s="58">
        <v>45820</v>
      </c>
      <c r="D1803" s="107" t="str">
        <f>VLOOKUP(B1803,辅助信息!E:K,7,FALSE)</f>
        <v>JWDDCD2025060900080</v>
      </c>
      <c r="E1803" s="107" t="str">
        <f>VLOOKUP(F1803,辅助信息!A:B,2,FALSE)</f>
        <v>螺纹钢</v>
      </c>
      <c r="F1803" s="28" t="s">
        <v>32</v>
      </c>
      <c r="G1803" s="24">
        <v>10</v>
      </c>
      <c r="H1803" s="108">
        <v>10</v>
      </c>
      <c r="I1803" s="107" t="str">
        <f>VLOOKUP(B1803,辅助信息!E:I,3,FALSE)</f>
        <v>（华西简阳西城嘉苑）四川省成都市简阳市简城街道高屋村</v>
      </c>
      <c r="J1803" s="107" t="str">
        <f>VLOOKUP(B1803,辅助信息!E:I,4,FALSE)</f>
        <v>张瀚镭</v>
      </c>
      <c r="K1803" s="107">
        <f>VLOOKUP(J1803,辅助信息!H:I,2,FALSE)</f>
        <v>15884666220</v>
      </c>
      <c r="L1803" s="109" t="str">
        <f>VLOOKUP(B1803,辅助信息!E:J,6,FALSE)</f>
        <v>优先威钢发货,我方卸车,新老国标钢厂不加价可直发，因陕钢多次出现磅差，项目拒绝使用</v>
      </c>
      <c r="M1803" s="79">
        <v>45822</v>
      </c>
      <c r="O1803" s="49">
        <f ca="1" t="shared" si="107"/>
        <v>0</v>
      </c>
      <c r="P1803" s="49">
        <f ca="1" t="shared" si="108"/>
        <v>128</v>
      </c>
      <c r="Q1803" s="50" t="str">
        <f>VLOOKUP(B1803,辅助信息!E:M,9,FALSE)</f>
        <v>ZTWM-CDGS-XS-2024-0030-华西集采-简州大道</v>
      </c>
    </row>
    <row r="1804" hidden="1" spans="2:17">
      <c r="B1804" s="28" t="s">
        <v>81</v>
      </c>
      <c r="C1804" s="58">
        <v>45820</v>
      </c>
      <c r="D1804" s="107" t="str">
        <f>VLOOKUP(B1804,辅助信息!E:K,7,FALSE)</f>
        <v>JWDDCD2025060900080</v>
      </c>
      <c r="E1804" s="107" t="str">
        <f>VLOOKUP(F1804,辅助信息!A:B,2,FALSE)</f>
        <v>螺纹钢</v>
      </c>
      <c r="F1804" s="28" t="s">
        <v>30</v>
      </c>
      <c r="G1804" s="24">
        <v>5</v>
      </c>
      <c r="H1804" s="108">
        <v>5</v>
      </c>
      <c r="I1804" s="107" t="str">
        <f>VLOOKUP(B1804,辅助信息!E:I,3,FALSE)</f>
        <v>（华西简阳西城嘉苑）四川省成都市简阳市简城街道高屋村</v>
      </c>
      <c r="J1804" s="107" t="str">
        <f>VLOOKUP(B1804,辅助信息!E:I,4,FALSE)</f>
        <v>张瀚镭</v>
      </c>
      <c r="K1804" s="107">
        <f>VLOOKUP(J1804,辅助信息!H:I,2,FALSE)</f>
        <v>15884666220</v>
      </c>
      <c r="L1804" s="109" t="str">
        <f>VLOOKUP(B1804,辅助信息!E:J,6,FALSE)</f>
        <v>优先威钢发货,我方卸车,新老国标钢厂不加价可直发，因陕钢多次出现磅差，项目拒绝使用</v>
      </c>
      <c r="M1804" s="79">
        <v>45822</v>
      </c>
      <c r="O1804" s="49">
        <f ca="1" t="shared" si="107"/>
        <v>0</v>
      </c>
      <c r="P1804" s="49">
        <f ca="1" t="shared" si="108"/>
        <v>128</v>
      </c>
      <c r="Q1804" s="50" t="str">
        <f>VLOOKUP(B1804,辅助信息!E:M,9,FALSE)</f>
        <v>ZTWM-CDGS-XS-2024-0030-华西集采-简州大道</v>
      </c>
    </row>
    <row r="1805" hidden="1" spans="2:17">
      <c r="B1805" s="28" t="s">
        <v>81</v>
      </c>
      <c r="C1805" s="58">
        <v>45820</v>
      </c>
      <c r="D1805" s="107" t="str">
        <f>VLOOKUP(B1805,辅助信息!E:K,7,FALSE)</f>
        <v>JWDDCD2025060900080</v>
      </c>
      <c r="E1805" s="107" t="str">
        <f>VLOOKUP(F1805,辅助信息!A:B,2,FALSE)</f>
        <v>螺纹钢</v>
      </c>
      <c r="F1805" s="28" t="s">
        <v>33</v>
      </c>
      <c r="G1805" s="24">
        <v>5</v>
      </c>
      <c r="H1805" s="108">
        <v>5</v>
      </c>
      <c r="I1805" s="107" t="str">
        <f>VLOOKUP(B1805,辅助信息!E:I,3,FALSE)</f>
        <v>（华西简阳西城嘉苑）四川省成都市简阳市简城街道高屋村</v>
      </c>
      <c r="J1805" s="107" t="str">
        <f>VLOOKUP(B1805,辅助信息!E:I,4,FALSE)</f>
        <v>张瀚镭</v>
      </c>
      <c r="K1805" s="107">
        <f>VLOOKUP(J1805,辅助信息!H:I,2,FALSE)</f>
        <v>15884666220</v>
      </c>
      <c r="L1805" s="109" t="str">
        <f>VLOOKUP(B1805,辅助信息!E:J,6,FALSE)</f>
        <v>优先威钢发货,我方卸车,新老国标钢厂不加价可直发，因陕钢多次出现磅差，项目拒绝使用</v>
      </c>
      <c r="M1805" s="79">
        <v>45822</v>
      </c>
      <c r="O1805" s="49">
        <f ca="1" t="shared" si="107"/>
        <v>0</v>
      </c>
      <c r="P1805" s="49">
        <f ca="1" t="shared" si="108"/>
        <v>128</v>
      </c>
      <c r="Q1805" s="50" t="str">
        <f>VLOOKUP(B1805,辅助信息!E:M,9,FALSE)</f>
        <v>ZTWM-CDGS-XS-2024-0030-华西集采-简州大道</v>
      </c>
    </row>
    <row r="1806" hidden="1" spans="1:17">
      <c r="A1806" s="70" t="s">
        <v>165</v>
      </c>
      <c r="B1806" s="28" t="s">
        <v>81</v>
      </c>
      <c r="C1806" s="58">
        <v>45820</v>
      </c>
      <c r="D1806" s="107" t="str">
        <f>VLOOKUP(B1806,辅助信息!E:K,7,FALSE)</f>
        <v>JWDDCD2025060900080</v>
      </c>
      <c r="E1806" s="107" t="str">
        <f>VLOOKUP(F1806,辅助信息!A:B,2,FALSE)</f>
        <v>螺纹钢</v>
      </c>
      <c r="F1806" s="28" t="s">
        <v>45</v>
      </c>
      <c r="G1806" s="24">
        <v>7.5</v>
      </c>
      <c r="H1806" s="108">
        <v>7.5</v>
      </c>
      <c r="I1806" s="107" t="str">
        <f>VLOOKUP(B1806,辅助信息!E:I,3,FALSE)</f>
        <v>（华西简阳西城嘉苑）四川省成都市简阳市简城街道高屋村</v>
      </c>
      <c r="J1806" s="107" t="str">
        <f>VLOOKUP(B1806,辅助信息!E:I,4,FALSE)</f>
        <v>张瀚镭</v>
      </c>
      <c r="K1806" s="107">
        <f>VLOOKUP(J1806,辅助信息!H:I,2,FALSE)</f>
        <v>15884666220</v>
      </c>
      <c r="L1806" s="109" t="str">
        <f>VLOOKUP(B1806,辅助信息!E:J,6,FALSE)</f>
        <v>优先威钢发货,我方卸车,新老国标钢厂不加价可直发，因陕钢多次出现磅差，项目拒绝使用</v>
      </c>
      <c r="M1806" s="79">
        <v>45822</v>
      </c>
      <c r="O1806" s="49">
        <f ca="1" t="shared" si="107"/>
        <v>0</v>
      </c>
      <c r="P1806" s="49">
        <f ca="1" t="shared" si="108"/>
        <v>128</v>
      </c>
      <c r="Q1806" s="50" t="str">
        <f>VLOOKUP(B1806,辅助信息!E:M,9,FALSE)</f>
        <v>ZTWM-CDGS-XS-2024-0030-华西集采-简州大道</v>
      </c>
    </row>
    <row r="1807" hidden="1" spans="1:17">
      <c r="A1807" s="70"/>
      <c r="B1807" s="28" t="s">
        <v>81</v>
      </c>
      <c r="C1807" s="58">
        <v>45820</v>
      </c>
      <c r="D1807" s="107" t="str">
        <f>VLOOKUP(B1807,辅助信息!E:K,7,FALSE)</f>
        <v>JWDDCD2025060900080</v>
      </c>
      <c r="E1807" s="107" t="str">
        <f>VLOOKUP(F1807,辅助信息!A:B,2,FALSE)</f>
        <v>螺纹钢</v>
      </c>
      <c r="F1807" s="28" t="s">
        <v>21</v>
      </c>
      <c r="G1807" s="24">
        <v>2.5</v>
      </c>
      <c r="H1807" s="108">
        <v>2.5</v>
      </c>
      <c r="I1807" s="107" t="str">
        <f>VLOOKUP(B1807,辅助信息!E:I,3,FALSE)</f>
        <v>（华西简阳西城嘉苑）四川省成都市简阳市简城街道高屋村</v>
      </c>
      <c r="J1807" s="107" t="str">
        <f>VLOOKUP(B1807,辅助信息!E:I,4,FALSE)</f>
        <v>张瀚镭</v>
      </c>
      <c r="K1807" s="107">
        <f>VLOOKUP(J1807,辅助信息!H:I,2,FALSE)</f>
        <v>15884666220</v>
      </c>
      <c r="L1807" s="109" t="str">
        <f>VLOOKUP(B1807,辅助信息!E:J,6,FALSE)</f>
        <v>优先威钢发货,我方卸车,新老国标钢厂不加价可直发，因陕钢多次出现磅差，项目拒绝使用</v>
      </c>
      <c r="M1807" s="79">
        <v>45822</v>
      </c>
      <c r="O1807" s="49">
        <f ca="1" t="shared" si="107"/>
        <v>0</v>
      </c>
      <c r="P1807" s="49">
        <f ca="1" t="shared" si="108"/>
        <v>128</v>
      </c>
      <c r="Q1807" s="50" t="str">
        <f>VLOOKUP(B1807,辅助信息!E:M,9,FALSE)</f>
        <v>ZTWM-CDGS-XS-2024-0030-华西集采-简州大道</v>
      </c>
    </row>
    <row r="1808" hidden="1" spans="1:17">
      <c r="A1808" s="70"/>
      <c r="B1808" s="28" t="s">
        <v>81</v>
      </c>
      <c r="C1808" s="58">
        <v>45820</v>
      </c>
      <c r="D1808" s="107" t="str">
        <f>VLOOKUP(B1808,辅助信息!E:K,7,FALSE)</f>
        <v>JWDDCD2025060900080</v>
      </c>
      <c r="E1808" s="107" t="str">
        <f>VLOOKUP(F1808,辅助信息!A:B,2,FALSE)</f>
        <v>螺纹钢</v>
      </c>
      <c r="F1808" s="28" t="s">
        <v>58</v>
      </c>
      <c r="G1808" s="24">
        <v>13.5</v>
      </c>
      <c r="H1808" s="108">
        <v>13.5</v>
      </c>
      <c r="I1808" s="107" t="str">
        <f>VLOOKUP(B1808,辅助信息!E:I,3,FALSE)</f>
        <v>（华西简阳西城嘉苑）四川省成都市简阳市简城街道高屋村</v>
      </c>
      <c r="J1808" s="107" t="str">
        <f>VLOOKUP(B1808,辅助信息!E:I,4,FALSE)</f>
        <v>张瀚镭</v>
      </c>
      <c r="K1808" s="107">
        <f>VLOOKUP(J1808,辅助信息!H:I,2,FALSE)</f>
        <v>15884666220</v>
      </c>
      <c r="L1808" s="109" t="str">
        <f>VLOOKUP(B1808,辅助信息!E:J,6,FALSE)</f>
        <v>优先威钢发货,我方卸车,新老国标钢厂不加价可直发，因陕钢多次出现磅差，项目拒绝使用</v>
      </c>
      <c r="M1808" s="79">
        <v>45822</v>
      </c>
      <c r="O1808" s="49">
        <f ca="1" t="shared" si="107"/>
        <v>0</v>
      </c>
      <c r="P1808" s="49">
        <f ca="1" t="shared" si="108"/>
        <v>128</v>
      </c>
      <c r="Q1808" s="50" t="str">
        <f>VLOOKUP(B1808,辅助信息!E:M,9,FALSE)</f>
        <v>ZTWM-CDGS-XS-2024-0030-华西集采-简州大道</v>
      </c>
    </row>
    <row r="1809" hidden="1" spans="1:17">
      <c r="A1809" s="70"/>
      <c r="B1809" s="28" t="s">
        <v>81</v>
      </c>
      <c r="C1809" s="58">
        <v>45820</v>
      </c>
      <c r="D1809" s="107" t="str">
        <f>VLOOKUP(B1809,辅助信息!E:K,7,FALSE)</f>
        <v>JWDDCD2025060900080</v>
      </c>
      <c r="E1809" s="107" t="str">
        <f>VLOOKUP(F1809,辅助信息!A:B,2,FALSE)</f>
        <v>螺纹钢</v>
      </c>
      <c r="F1809" s="28" t="s">
        <v>46</v>
      </c>
      <c r="G1809" s="24">
        <v>2.5</v>
      </c>
      <c r="H1809" s="108">
        <v>2.5</v>
      </c>
      <c r="I1809" s="107" t="str">
        <f>VLOOKUP(B1809,辅助信息!E:I,3,FALSE)</f>
        <v>（华西简阳西城嘉苑）四川省成都市简阳市简城街道高屋村</v>
      </c>
      <c r="J1809" s="107" t="str">
        <f>VLOOKUP(B1809,辅助信息!E:I,4,FALSE)</f>
        <v>张瀚镭</v>
      </c>
      <c r="K1809" s="107">
        <f>VLOOKUP(J1809,辅助信息!H:I,2,FALSE)</f>
        <v>15884666220</v>
      </c>
      <c r="L1809" s="109" t="str">
        <f>VLOOKUP(B1809,辅助信息!E:J,6,FALSE)</f>
        <v>优先威钢发货,我方卸车,新老国标钢厂不加价可直发，因陕钢多次出现磅差，项目拒绝使用</v>
      </c>
      <c r="M1809" s="79">
        <v>45822</v>
      </c>
      <c r="O1809" s="49">
        <f ca="1" t="shared" si="107"/>
        <v>0</v>
      </c>
      <c r="P1809" s="49">
        <f ca="1" t="shared" si="108"/>
        <v>128</v>
      </c>
      <c r="Q1809" s="50" t="str">
        <f>VLOOKUP(B1809,辅助信息!E:M,9,FALSE)</f>
        <v>ZTWM-CDGS-XS-2024-0030-华西集采-简州大道</v>
      </c>
    </row>
    <row r="1810" hidden="1" spans="1:17">
      <c r="A1810" s="70"/>
      <c r="B1810" s="28" t="s">
        <v>81</v>
      </c>
      <c r="C1810" s="58">
        <v>45820</v>
      </c>
      <c r="D1810" s="107" t="str">
        <f>VLOOKUP(B1810,辅助信息!E:K,7,FALSE)</f>
        <v>JWDDCD2025060900080</v>
      </c>
      <c r="E1810" s="107" t="str">
        <f>VLOOKUP(F1810,辅助信息!A:B,2,FALSE)</f>
        <v>螺纹钢</v>
      </c>
      <c r="F1810" s="28" t="s">
        <v>22</v>
      </c>
      <c r="G1810" s="24">
        <v>16.5</v>
      </c>
      <c r="H1810" s="108">
        <v>16.5</v>
      </c>
      <c r="I1810" s="107" t="str">
        <f>VLOOKUP(B1810,辅助信息!E:I,3,FALSE)</f>
        <v>（华西简阳西城嘉苑）四川省成都市简阳市简城街道高屋村</v>
      </c>
      <c r="J1810" s="107" t="str">
        <f>VLOOKUP(B1810,辅助信息!E:I,4,FALSE)</f>
        <v>张瀚镭</v>
      </c>
      <c r="K1810" s="107">
        <f>VLOOKUP(J1810,辅助信息!H:I,2,FALSE)</f>
        <v>15884666220</v>
      </c>
      <c r="L1810" s="109" t="str">
        <f>VLOOKUP(B1810,辅助信息!E:J,6,FALSE)</f>
        <v>优先威钢发货,我方卸车,新老国标钢厂不加价可直发，因陕钢多次出现磅差，项目拒绝使用</v>
      </c>
      <c r="M1810" s="79">
        <v>45822</v>
      </c>
      <c r="O1810" s="49">
        <f ca="1" t="shared" si="107"/>
        <v>0</v>
      </c>
      <c r="P1810" s="49">
        <f ca="1" t="shared" si="108"/>
        <v>128</v>
      </c>
      <c r="Q1810" s="50" t="str">
        <f>VLOOKUP(B1810,辅助信息!E:M,9,FALSE)</f>
        <v>ZTWM-CDGS-XS-2024-0030-华西集采-简州大道</v>
      </c>
    </row>
    <row r="1811" hidden="1" spans="1:18">
      <c r="A1811" s="59" t="s">
        <v>100</v>
      </c>
      <c r="B1811" s="28" t="s">
        <v>106</v>
      </c>
      <c r="C1811" s="58">
        <v>45821</v>
      </c>
      <c r="D1811" s="107" t="str">
        <f>VLOOKUP(B1811,辅助信息!E:K,7,FALSE)</f>
        <v>JWDDCD2024101600133</v>
      </c>
      <c r="E1811" s="107" t="str">
        <f>VLOOKUP(F1811,辅助信息!A:B,2,FALSE)</f>
        <v>盘螺</v>
      </c>
      <c r="F1811" s="28" t="s">
        <v>40</v>
      </c>
      <c r="G1811" s="24">
        <v>35</v>
      </c>
      <c r="H1811" s="108">
        <f>_xlfn.XLOOKUP(C1811&amp;F1811&amp;I1811&amp;J1811,'[1]2025年已发货'!$F:$F&amp;'[1]2025年已发货'!$C:$C&amp;'[1]2025年已发货'!$G:$G&amp;'[1]2025年已发货'!$H:$H,'[1]2025年已发货'!$E:$E,"未发货")</f>
        <v>35</v>
      </c>
      <c r="I1811" s="107" t="str">
        <f>VLOOKUP(B1811,辅助信息!E:I,3,FALSE)</f>
        <v>（五冶钢构宜宾高县月江镇建设项目）  四川省宜宾市高县月江镇刚记超市斜对面(还阳组团沪碳二期项目)</v>
      </c>
      <c r="J1811" s="107" t="str">
        <f>VLOOKUP(B1811,辅助信息!E:I,4,FALSE)</f>
        <v>张朝亮</v>
      </c>
      <c r="K1811" s="107">
        <f>VLOOKUP(J1811,辅助信息!H:I,2,FALSE)</f>
        <v>15228205853</v>
      </c>
      <c r="L1811" s="109" t="str">
        <f>VLOOKUP(B1811,辅助信息!E:J,6,FALSE)</f>
        <v>提前联系到场规格</v>
      </c>
      <c r="M1811" s="79">
        <v>45819</v>
      </c>
      <c r="O1811" s="49">
        <f ca="1" t="shared" si="107"/>
        <v>0</v>
      </c>
      <c r="P1811" s="49">
        <f ca="1" t="shared" si="108"/>
        <v>131</v>
      </c>
      <c r="Q1811" s="50" t="str">
        <f>VLOOKUP(B1811,辅助信息!E:M,9,FALSE)</f>
        <v>ZTWM-CDGS-XS-2024-0169-中冶西部钢构-宜宾市南溪区幸福路东路,高县月江镇建设项目</v>
      </c>
      <c r="R1811" s="50" t="str">
        <f>_xlfn._xlws.FILTER(辅助信息!D:D,辅助信息!E:E=B1811)</f>
        <v>五冶钢构-宜宾市南溪区高县月江镇建设项目</v>
      </c>
    </row>
    <row r="1812" hidden="1" spans="2:18">
      <c r="B1812" s="107" t="s">
        <v>161</v>
      </c>
      <c r="C1812" s="58">
        <v>45821</v>
      </c>
      <c r="D1812" s="107" t="str">
        <f>VLOOKUP(B1812,辅助信息!E:K,7,FALSE)</f>
        <v>JWDD2025070200010</v>
      </c>
      <c r="E1812" s="107" t="str">
        <f>VLOOKUP(F1812,辅助信息!A:B,2,FALSE)</f>
        <v>盘螺</v>
      </c>
      <c r="F1812" s="107" t="s">
        <v>41</v>
      </c>
      <c r="G1812" s="108">
        <v>16</v>
      </c>
      <c r="H1812" s="108" t="str">
        <f>_xlfn.XLOOKUP(C1812&amp;F1812&amp;I1812&amp;J1812,'[1]2025年已发货'!$F:$F&amp;'[1]2025年已发货'!$C:$C&amp;'[1]2025年已发货'!$G:$G&amp;'[1]2025年已发货'!$H:$H,'[1]2025年已发货'!$E:$E,"未发货")</f>
        <v>未发货</v>
      </c>
      <c r="I1812" s="107" t="str">
        <f>VLOOKUP(B1812,辅助信息!E:I,3,FALSE)</f>
        <v>(宜宾兴港三江新区长江工业园保障性租赁住房建设项目-1标)四川省宜宾市翠屏区永善路南段宜宾市三江新区长江工业园区</v>
      </c>
      <c r="J1812" s="107" t="str">
        <f>VLOOKUP(B1812,辅助信息!E:I,4,FALSE)</f>
        <v>刘鹏</v>
      </c>
      <c r="K1812" s="107">
        <f>VLOOKUP(J1812,辅助信息!H:I,2,FALSE)</f>
        <v>15528967666</v>
      </c>
      <c r="L1812" s="109" t="str">
        <f>VLOOKUP(B1812,辅助信息!E:J,6,FALSE)</f>
        <v>锈货不收，装货前联系收货人核实到场规格,没提前告知进场规格现场不给予接收</v>
      </c>
      <c r="M1812" s="79">
        <v>45819</v>
      </c>
      <c r="O1812" s="49">
        <f ca="1" t="shared" ref="O1812:O1833" si="109">IF(OR(M1812="",N1812&lt;&gt;""),"",MAX(M1812-TODAY(),0))</f>
        <v>0</v>
      </c>
      <c r="P1812" s="49">
        <f ca="1" t="shared" ref="P1812:P1833" si="110">IF(M1812="","",IF(N1812&lt;&gt;"",MAX(N1812-M1812,0),IF(TODAY()&gt;M1812,TODAY()-M1812,0)))</f>
        <v>131</v>
      </c>
      <c r="Q1812" s="50" t="str">
        <f>VLOOKUP(B1812,辅助信息!E:M,9,FALSE)</f>
        <v>ZTWM-CDYXGS-XS-2025-0014-宜宾兴港建材-三江新区长江工业园片区保障性租赁住房建设项目</v>
      </c>
      <c r="R1812" s="50" t="str">
        <f>_xlfn._xlws.FILTER(辅助信息!D:D,辅助信息!E:E=B1812)</f>
        <v>宜宾兴港三江新区长江工业园建设项目</v>
      </c>
    </row>
    <row r="1813" hidden="1" spans="2:18">
      <c r="B1813" s="107" t="s">
        <v>161</v>
      </c>
      <c r="C1813" s="58">
        <v>45821</v>
      </c>
      <c r="D1813" s="107" t="str">
        <f>VLOOKUP(B1813,辅助信息!E:K,7,FALSE)</f>
        <v>JWDD2025070200010</v>
      </c>
      <c r="E1813" s="107" t="str">
        <f>VLOOKUP(F1813,辅助信息!A:B,2,FALSE)</f>
        <v>盘螺</v>
      </c>
      <c r="F1813" s="107" t="s">
        <v>26</v>
      </c>
      <c r="G1813" s="108">
        <v>9</v>
      </c>
      <c r="H1813" s="108" t="str">
        <f>_xlfn.XLOOKUP(C1813&amp;F1813&amp;I1813&amp;J1813,'[1]2025年已发货'!$F:$F&amp;'[1]2025年已发货'!$C:$C&amp;'[1]2025年已发货'!$G:$G&amp;'[1]2025年已发货'!$H:$H,'[1]2025年已发货'!$E:$E,"未发货")</f>
        <v>未发货</v>
      </c>
      <c r="I1813" s="107" t="str">
        <f>VLOOKUP(B1813,辅助信息!E:I,3,FALSE)</f>
        <v>(宜宾兴港三江新区长江工业园保障性租赁住房建设项目-1标)四川省宜宾市翠屏区永善路南段宜宾市三江新区长江工业园区</v>
      </c>
      <c r="J1813" s="107" t="str">
        <f>VLOOKUP(B1813,辅助信息!E:I,4,FALSE)</f>
        <v>刘鹏</v>
      </c>
      <c r="K1813" s="107">
        <f>VLOOKUP(J1813,辅助信息!H:I,2,FALSE)</f>
        <v>15528967666</v>
      </c>
      <c r="L1813" s="109" t="str">
        <f>VLOOKUP(B1813,辅助信息!E:J,6,FALSE)</f>
        <v>锈货不收，装货前联系收货人核实到场规格,没提前告知进场规格现场不给予接收</v>
      </c>
      <c r="M1813" s="79">
        <v>45819</v>
      </c>
      <c r="O1813" s="49">
        <f ca="1" t="shared" si="109"/>
        <v>0</v>
      </c>
      <c r="P1813" s="49">
        <f ca="1" t="shared" si="110"/>
        <v>131</v>
      </c>
      <c r="Q1813" s="50" t="str">
        <f>VLOOKUP(B1813,辅助信息!E:M,9,FALSE)</f>
        <v>ZTWM-CDYXGS-XS-2025-0014-宜宾兴港建材-三江新区长江工业园片区保障性租赁住房建设项目</v>
      </c>
      <c r="R1813" s="50" t="str">
        <f>_xlfn._xlws.FILTER(辅助信息!D:D,辅助信息!E:E=B1813)</f>
        <v>宜宾兴港三江新区长江工业园建设项目</v>
      </c>
    </row>
    <row r="1814" hidden="1" spans="2:18">
      <c r="B1814" s="107" t="s">
        <v>161</v>
      </c>
      <c r="C1814" s="58">
        <v>45821</v>
      </c>
      <c r="D1814" s="107" t="str">
        <f>VLOOKUP(B1814,辅助信息!E:K,7,FALSE)</f>
        <v>JWDD2025070200010</v>
      </c>
      <c r="E1814" s="107" t="str">
        <f>VLOOKUP(F1814,辅助信息!A:B,2,FALSE)</f>
        <v>螺纹钢</v>
      </c>
      <c r="F1814" s="107" t="s">
        <v>19</v>
      </c>
      <c r="G1814" s="108">
        <v>4</v>
      </c>
      <c r="H1814" s="108" t="str">
        <f>_xlfn.XLOOKUP(C1814&amp;F1814&amp;I1814&amp;J1814,'[1]2025年已发货'!$F:$F&amp;'[1]2025年已发货'!$C:$C&amp;'[1]2025年已发货'!$G:$G&amp;'[1]2025年已发货'!$H:$H,'[1]2025年已发货'!$E:$E,"未发货")</f>
        <v>未发货</v>
      </c>
      <c r="I1814" s="107" t="str">
        <f>VLOOKUP(B1814,辅助信息!E:I,3,FALSE)</f>
        <v>(宜宾兴港三江新区长江工业园保障性租赁住房建设项目-1标)四川省宜宾市翠屏区永善路南段宜宾市三江新区长江工业园区</v>
      </c>
      <c r="J1814" s="107" t="str">
        <f>VLOOKUP(B1814,辅助信息!E:I,4,FALSE)</f>
        <v>刘鹏</v>
      </c>
      <c r="K1814" s="107">
        <f>VLOOKUP(J1814,辅助信息!H:I,2,FALSE)</f>
        <v>15528967666</v>
      </c>
      <c r="L1814" s="109" t="str">
        <f>VLOOKUP(B1814,辅助信息!E:J,6,FALSE)</f>
        <v>锈货不收，装货前联系收货人核实到场规格,没提前告知进场规格现场不给予接收</v>
      </c>
      <c r="M1814" s="79">
        <v>45819</v>
      </c>
      <c r="O1814" s="49">
        <f ca="1" t="shared" si="109"/>
        <v>0</v>
      </c>
      <c r="P1814" s="49">
        <f ca="1" t="shared" si="110"/>
        <v>131</v>
      </c>
      <c r="Q1814" s="50" t="str">
        <f>VLOOKUP(B1814,辅助信息!E:M,9,FALSE)</f>
        <v>ZTWM-CDYXGS-XS-2025-0014-宜宾兴港建材-三江新区长江工业园片区保障性租赁住房建设项目</v>
      </c>
      <c r="R1814" s="50" t="str">
        <f>_xlfn._xlws.FILTER(辅助信息!D:D,辅助信息!E:E=B1814)</f>
        <v>宜宾兴港三江新区长江工业园建设项目</v>
      </c>
    </row>
    <row r="1815" hidden="1" spans="2:18">
      <c r="B1815" s="107" t="s">
        <v>161</v>
      </c>
      <c r="C1815" s="58">
        <v>45821</v>
      </c>
      <c r="D1815" s="107" t="str">
        <f>VLOOKUP(B1815,辅助信息!E:K,7,FALSE)</f>
        <v>JWDD2025070200010</v>
      </c>
      <c r="E1815" s="107" t="str">
        <f>VLOOKUP(F1815,辅助信息!A:B,2,FALSE)</f>
        <v>螺纹钢</v>
      </c>
      <c r="F1815" s="107" t="s">
        <v>30</v>
      </c>
      <c r="G1815" s="108">
        <v>90</v>
      </c>
      <c r="H1815" s="108">
        <v>80</v>
      </c>
      <c r="I1815" s="107" t="str">
        <f>VLOOKUP(B1815,辅助信息!E:I,3,FALSE)</f>
        <v>(宜宾兴港三江新区长江工业园保障性租赁住房建设项目-1标)四川省宜宾市翠屏区永善路南段宜宾市三江新区长江工业园区</v>
      </c>
      <c r="J1815" s="107" t="str">
        <f>VLOOKUP(B1815,辅助信息!E:I,4,FALSE)</f>
        <v>刘鹏</v>
      </c>
      <c r="K1815" s="107">
        <f>VLOOKUP(J1815,辅助信息!H:I,2,FALSE)</f>
        <v>15528967666</v>
      </c>
      <c r="L1815" s="109" t="str">
        <f>VLOOKUP(B1815,辅助信息!E:J,6,FALSE)</f>
        <v>锈货不收，装货前联系收货人核实到场规格,没提前告知进场规格现场不给予接收</v>
      </c>
      <c r="M1815" s="79">
        <v>45819</v>
      </c>
      <c r="O1815" s="49">
        <f ca="1" t="shared" si="109"/>
        <v>0</v>
      </c>
      <c r="P1815" s="49">
        <f ca="1" t="shared" si="110"/>
        <v>131</v>
      </c>
      <c r="Q1815" s="50" t="str">
        <f>VLOOKUP(B1815,辅助信息!E:M,9,FALSE)</f>
        <v>ZTWM-CDYXGS-XS-2025-0014-宜宾兴港建材-三江新区长江工业园片区保障性租赁住房建设项目</v>
      </c>
      <c r="R1815" s="50" t="str">
        <f>_xlfn._xlws.FILTER(辅助信息!D:D,辅助信息!E:E=B1815)</f>
        <v>宜宾兴港三江新区长江工业园建设项目</v>
      </c>
    </row>
    <row r="1816" hidden="1" spans="2:18">
      <c r="B1816" s="107" t="s">
        <v>162</v>
      </c>
      <c r="C1816" s="58">
        <v>45821</v>
      </c>
      <c r="D1816" s="107" t="str">
        <f>VLOOKUP(B1816,辅助信息!E:K,7,FALSE)</f>
        <v>JWDD2025070200010</v>
      </c>
      <c r="E1816" s="107" t="str">
        <f>VLOOKUP(F1816,辅助信息!A:B,2,FALSE)</f>
        <v>盘螺</v>
      </c>
      <c r="F1816" s="107" t="s">
        <v>41</v>
      </c>
      <c r="G1816" s="108">
        <v>10</v>
      </c>
      <c r="H1816" s="108" t="str">
        <f>_xlfn.XLOOKUP(C1816&amp;F1816&amp;I1816&amp;J1816,'[1]2025年已发货'!$F:$F&amp;'[1]2025年已发货'!$C:$C&amp;'[1]2025年已发货'!$G:$G&amp;'[1]2025年已发货'!$H:$H,'[1]2025年已发货'!$E:$E,"未发货")</f>
        <v>未发货</v>
      </c>
      <c r="I1816" s="107" t="str">
        <f>VLOOKUP(B1816,辅助信息!E:I,3,FALSE)</f>
        <v>(宜宾兴港三江新区长江工业园保障性租赁住房建设项目-2标)四川省宜宾市翠屏区永善路南段宜宾市三江新区长江工业园区</v>
      </c>
      <c r="J1816" s="107" t="str">
        <f>VLOOKUP(B1816,辅助信息!E:I,4,FALSE)</f>
        <v>刘鹏</v>
      </c>
      <c r="K1816" s="107">
        <f>VLOOKUP(J1816,辅助信息!H:I,2,FALSE)</f>
        <v>15528967666</v>
      </c>
      <c r="L1816" s="109" t="str">
        <f>VLOOKUP(B1816,辅助信息!E:J,6,FALSE)</f>
        <v>锈货不收，装货前联系收货人核实到场规格,没提前告知进场规格现场不给予接收</v>
      </c>
      <c r="M1816" s="79">
        <v>45819</v>
      </c>
      <c r="O1816" s="49">
        <f ca="1" t="shared" si="109"/>
        <v>0</v>
      </c>
      <c r="P1816" s="49">
        <f ca="1" t="shared" si="110"/>
        <v>131</v>
      </c>
      <c r="Q1816" s="50" t="str">
        <f>VLOOKUP(B1816,辅助信息!E:M,9,FALSE)</f>
        <v>ZTWM-CDYXGS-XS-2025-0014-宜宾兴港建材-三江新区长江工业园片区保障性租赁住房建设项目</v>
      </c>
      <c r="R1816" s="50" t="str">
        <f>_xlfn._xlws.FILTER(辅助信息!D:D,辅助信息!E:E=B1816)</f>
        <v>宜宾兴港三江新区长江工业园建设项目</v>
      </c>
    </row>
    <row r="1817" hidden="1" spans="2:18">
      <c r="B1817" s="107" t="s">
        <v>162</v>
      </c>
      <c r="C1817" s="58">
        <v>45821</v>
      </c>
      <c r="D1817" s="107" t="str">
        <f>VLOOKUP(B1817,辅助信息!E:K,7,FALSE)</f>
        <v>JWDD2025070200010</v>
      </c>
      <c r="E1817" s="107" t="str">
        <f>VLOOKUP(F1817,辅助信息!A:B,2,FALSE)</f>
        <v>盘螺</v>
      </c>
      <c r="F1817" s="107" t="s">
        <v>26</v>
      </c>
      <c r="G1817" s="108">
        <v>10</v>
      </c>
      <c r="H1817" s="108" t="str">
        <f>_xlfn.XLOOKUP(C1817&amp;F1817&amp;I1817&amp;J1817,'[1]2025年已发货'!$F:$F&amp;'[1]2025年已发货'!$C:$C&amp;'[1]2025年已发货'!$G:$G&amp;'[1]2025年已发货'!$H:$H,'[1]2025年已发货'!$E:$E,"未发货")</f>
        <v>未发货</v>
      </c>
      <c r="I1817" s="107" t="str">
        <f>VLOOKUP(B1817,辅助信息!E:I,3,FALSE)</f>
        <v>(宜宾兴港三江新区长江工业园保障性租赁住房建设项目-2标)四川省宜宾市翠屏区永善路南段宜宾市三江新区长江工业园区</v>
      </c>
      <c r="J1817" s="107" t="str">
        <f>VLOOKUP(B1817,辅助信息!E:I,4,FALSE)</f>
        <v>刘鹏</v>
      </c>
      <c r="K1817" s="107">
        <f>VLOOKUP(J1817,辅助信息!H:I,2,FALSE)</f>
        <v>15528967666</v>
      </c>
      <c r="L1817" s="109" t="str">
        <f>VLOOKUP(B1817,辅助信息!E:J,6,FALSE)</f>
        <v>锈货不收，装货前联系收货人核实到场规格,没提前告知进场规格现场不给予接收</v>
      </c>
      <c r="M1817" s="79">
        <v>45819</v>
      </c>
      <c r="O1817" s="49">
        <f ca="1" t="shared" si="109"/>
        <v>0</v>
      </c>
      <c r="P1817" s="49">
        <f ca="1" t="shared" si="110"/>
        <v>131</v>
      </c>
      <c r="Q1817" s="50" t="str">
        <f>VLOOKUP(B1817,辅助信息!E:M,9,FALSE)</f>
        <v>ZTWM-CDYXGS-XS-2025-0014-宜宾兴港建材-三江新区长江工业园片区保障性租赁住房建设项目</v>
      </c>
      <c r="R1817" s="50" t="str">
        <f>_xlfn._xlws.FILTER(辅助信息!D:D,辅助信息!E:E=B1817)</f>
        <v>宜宾兴港三江新区长江工业园建设项目</v>
      </c>
    </row>
    <row r="1818" hidden="1" spans="2:18">
      <c r="B1818" s="107" t="s">
        <v>162</v>
      </c>
      <c r="C1818" s="58">
        <v>45821</v>
      </c>
      <c r="D1818" s="107" t="str">
        <f>VLOOKUP(B1818,辅助信息!E:K,7,FALSE)</f>
        <v>JWDD2025070200010</v>
      </c>
      <c r="E1818" s="107" t="str">
        <f>VLOOKUP(F1818,辅助信息!A:B,2,FALSE)</f>
        <v>螺纹钢</v>
      </c>
      <c r="F1818" s="107" t="s">
        <v>30</v>
      </c>
      <c r="G1818" s="108">
        <v>70</v>
      </c>
      <c r="H1818" s="108">
        <v>0</v>
      </c>
      <c r="I1818" s="107" t="str">
        <f>VLOOKUP(B1818,辅助信息!E:I,3,FALSE)</f>
        <v>(宜宾兴港三江新区长江工业园保障性租赁住房建设项目-2标)四川省宜宾市翠屏区永善路南段宜宾市三江新区长江工业园区</v>
      </c>
      <c r="J1818" s="107" t="str">
        <f>VLOOKUP(B1818,辅助信息!E:I,4,FALSE)</f>
        <v>刘鹏</v>
      </c>
      <c r="K1818" s="107">
        <f>VLOOKUP(J1818,辅助信息!H:I,2,FALSE)</f>
        <v>15528967666</v>
      </c>
      <c r="L1818" s="109" t="str">
        <f>VLOOKUP(B1818,辅助信息!E:J,6,FALSE)</f>
        <v>锈货不收，装货前联系收货人核实到场规格,没提前告知进场规格现场不给予接收</v>
      </c>
      <c r="M1818" s="79">
        <v>45819</v>
      </c>
      <c r="O1818" s="49">
        <f ca="1" t="shared" si="109"/>
        <v>0</v>
      </c>
      <c r="P1818" s="49">
        <f ca="1" t="shared" si="110"/>
        <v>131</v>
      </c>
      <c r="Q1818" s="50" t="str">
        <f>VLOOKUP(B1818,辅助信息!E:M,9,FALSE)</f>
        <v>ZTWM-CDYXGS-XS-2025-0014-宜宾兴港建材-三江新区长江工业园片区保障性租赁住房建设项目</v>
      </c>
      <c r="R1818" s="50" t="str">
        <f>_xlfn._xlws.FILTER(辅助信息!D:D,辅助信息!E:E=B1818)</f>
        <v>宜宾兴港三江新区长江工业园建设项目</v>
      </c>
    </row>
    <row r="1819" hidden="1" spans="2:18">
      <c r="B1819" s="107" t="s">
        <v>147</v>
      </c>
      <c r="C1819" s="58">
        <v>45821</v>
      </c>
      <c r="D1819" s="107" t="str">
        <f>VLOOKUP(B1819,辅助信息!E:K,7,FALSE)</f>
        <v>JWDDCD2025052800131</v>
      </c>
      <c r="E1819" s="107" t="str">
        <f>VLOOKUP(F1819,辅助信息!A:B,2,FALSE)</f>
        <v>高线</v>
      </c>
      <c r="F1819" s="107" t="s">
        <v>57</v>
      </c>
      <c r="G1819" s="108">
        <v>9</v>
      </c>
      <c r="H1819" s="108" t="str">
        <f>_xlfn.XLOOKUP(C1819&amp;F1819&amp;I1819&amp;J1819,'[1]2025年已发货'!$F:$F&amp;'[1]2025年已发货'!$C:$C&amp;'[1]2025年已发货'!$G:$G&amp;'[1]2025年已发货'!$H:$H,'[1]2025年已发货'!$E:$E,"未发货")</f>
        <v>未发货</v>
      </c>
      <c r="I1819" s="107" t="str">
        <f>VLOOKUP(B1819,辅助信息!E:I,3,FALSE)</f>
        <v>（商投建工达州中医药科技园-4工区-11号楼）达州市通川区达州中医药职业学院犀牛大道北段</v>
      </c>
      <c r="J1819" s="107" t="str">
        <f>VLOOKUP(B1819,辅助信息!E:I,4,FALSE)</f>
        <v>张扬</v>
      </c>
      <c r="K1819" s="107">
        <f>VLOOKUP(J1819,辅助信息!H:I,2,FALSE)</f>
        <v>18381904567</v>
      </c>
      <c r="L1819" s="109" t="str">
        <f>VLOOKUP(B1819,辅助信息!E:J,6,FALSE)</f>
        <v>控制炉批号！多了现场不收！,优先安排达钢,提前联系到场规格及数量</v>
      </c>
      <c r="M1819" s="79">
        <v>45822</v>
      </c>
      <c r="O1819" s="49">
        <f ca="1" t="shared" si="109"/>
        <v>0</v>
      </c>
      <c r="P1819" s="49">
        <f ca="1" t="shared" si="110"/>
        <v>128</v>
      </c>
      <c r="Q1819" s="50" t="str">
        <f>VLOOKUP(B1819,辅助信息!E:M,9,FALSE)</f>
        <v>ZTWM-CDGS-XS-2024-0134-商投建工达州中医药科技成果示范园项目</v>
      </c>
      <c r="R1819" s="50" t="str">
        <f>_xlfn._xlws.FILTER(辅助信息!D:D,辅助信息!E:E=B1819)</f>
        <v>商投建工达州中医药科技园</v>
      </c>
    </row>
    <row r="1820" hidden="1" spans="2:18">
      <c r="B1820" s="107" t="s">
        <v>147</v>
      </c>
      <c r="C1820" s="58">
        <v>45821</v>
      </c>
      <c r="D1820" s="107" t="str">
        <f>VLOOKUP(B1820,辅助信息!E:K,7,FALSE)</f>
        <v>JWDDCD2025052800131</v>
      </c>
      <c r="E1820" s="107" t="str">
        <f>VLOOKUP(F1820,辅助信息!A:B,2,FALSE)</f>
        <v>螺纹钢</v>
      </c>
      <c r="F1820" s="107" t="s">
        <v>32</v>
      </c>
      <c r="G1820" s="108">
        <v>12</v>
      </c>
      <c r="H1820" s="108" t="str">
        <f>_xlfn.XLOOKUP(C1820&amp;F1820&amp;I1820&amp;J1820,'[1]2025年已发货'!$F:$F&amp;'[1]2025年已发货'!$C:$C&amp;'[1]2025年已发货'!$G:$G&amp;'[1]2025年已发货'!$H:$H,'[1]2025年已发货'!$E:$E,"未发货")</f>
        <v>未发货</v>
      </c>
      <c r="I1820" s="107" t="str">
        <f>VLOOKUP(B1820,辅助信息!E:I,3,FALSE)</f>
        <v>（商投建工达州中医药科技园-4工区-11号楼）达州市通川区达州中医药职业学院犀牛大道北段</v>
      </c>
      <c r="J1820" s="107" t="str">
        <f>VLOOKUP(B1820,辅助信息!E:I,4,FALSE)</f>
        <v>张扬</v>
      </c>
      <c r="K1820" s="107">
        <f>VLOOKUP(J1820,辅助信息!H:I,2,FALSE)</f>
        <v>18381904567</v>
      </c>
      <c r="L1820" s="109" t="str">
        <f>VLOOKUP(B1820,辅助信息!E:J,6,FALSE)</f>
        <v>控制炉批号！多了现场不收！,优先安排达钢,提前联系到场规格及数量</v>
      </c>
      <c r="M1820" s="79">
        <v>45822</v>
      </c>
      <c r="O1820" s="49">
        <f ca="1" t="shared" si="109"/>
        <v>0</v>
      </c>
      <c r="P1820" s="49">
        <f ca="1" t="shared" si="110"/>
        <v>128</v>
      </c>
      <c r="Q1820" s="50" t="str">
        <f>VLOOKUP(B1820,辅助信息!E:M,9,FALSE)</f>
        <v>ZTWM-CDGS-XS-2024-0134-商投建工达州中医药科技成果示范园项目</v>
      </c>
      <c r="R1820" s="50" t="str">
        <f>_xlfn._xlws.FILTER(辅助信息!D:D,辅助信息!E:E=B1820)</f>
        <v>商投建工达州中医药科技园</v>
      </c>
    </row>
    <row r="1821" hidden="1" spans="2:18">
      <c r="B1821" s="107" t="s">
        <v>147</v>
      </c>
      <c r="C1821" s="58">
        <v>45821</v>
      </c>
      <c r="D1821" s="107" t="str">
        <f>VLOOKUP(B1821,辅助信息!E:K,7,FALSE)</f>
        <v>JWDDCD2025052800131</v>
      </c>
      <c r="E1821" s="107" t="str">
        <f>VLOOKUP(F1821,辅助信息!A:B,2,FALSE)</f>
        <v>螺纹钢</v>
      </c>
      <c r="F1821" s="107" t="s">
        <v>30</v>
      </c>
      <c r="G1821" s="108">
        <v>3</v>
      </c>
      <c r="H1821" s="108" t="str">
        <f>_xlfn.XLOOKUP(C1821&amp;F1821&amp;I1821&amp;J1821,'[1]2025年已发货'!$F:$F&amp;'[1]2025年已发货'!$C:$C&amp;'[1]2025年已发货'!$G:$G&amp;'[1]2025年已发货'!$H:$H,'[1]2025年已发货'!$E:$E,"未发货")</f>
        <v>未发货</v>
      </c>
      <c r="I1821" s="107" t="str">
        <f>VLOOKUP(B1821,辅助信息!E:I,3,FALSE)</f>
        <v>（商投建工达州中医药科技园-4工区-11号楼）达州市通川区达州中医药职业学院犀牛大道北段</v>
      </c>
      <c r="J1821" s="107" t="str">
        <f>VLOOKUP(B1821,辅助信息!E:I,4,FALSE)</f>
        <v>张扬</v>
      </c>
      <c r="K1821" s="107">
        <f>VLOOKUP(J1821,辅助信息!H:I,2,FALSE)</f>
        <v>18381904567</v>
      </c>
      <c r="L1821" s="109" t="str">
        <f>VLOOKUP(B1821,辅助信息!E:J,6,FALSE)</f>
        <v>控制炉批号！多了现场不收！,优先安排达钢,提前联系到场规格及数量</v>
      </c>
      <c r="M1821" s="79">
        <v>45822</v>
      </c>
      <c r="O1821" s="49">
        <f ca="1" t="shared" si="109"/>
        <v>0</v>
      </c>
      <c r="P1821" s="49">
        <f ca="1" t="shared" si="110"/>
        <v>128</v>
      </c>
      <c r="Q1821" s="50" t="str">
        <f>VLOOKUP(B1821,辅助信息!E:M,9,FALSE)</f>
        <v>ZTWM-CDGS-XS-2024-0134-商投建工达州中医药科技成果示范园项目</v>
      </c>
      <c r="R1821" s="50" t="str">
        <f>_xlfn._xlws.FILTER(辅助信息!D:D,辅助信息!E:E=B1821)</f>
        <v>商投建工达州中医药科技园</v>
      </c>
    </row>
    <row r="1822" hidden="1" spans="2:18">
      <c r="B1822" s="107" t="s">
        <v>147</v>
      </c>
      <c r="C1822" s="58">
        <v>45821</v>
      </c>
      <c r="D1822" s="107" t="str">
        <f>VLOOKUP(B1822,辅助信息!E:K,7,FALSE)</f>
        <v>JWDDCD2025052800131</v>
      </c>
      <c r="E1822" s="107" t="str">
        <f>VLOOKUP(F1822,辅助信息!A:B,2,FALSE)</f>
        <v>螺纹钢</v>
      </c>
      <c r="F1822" s="107" t="s">
        <v>28</v>
      </c>
      <c r="G1822" s="108">
        <v>3</v>
      </c>
      <c r="H1822" s="108" t="str">
        <f>_xlfn.XLOOKUP(C1822&amp;F1822&amp;I1822&amp;J1822,'[1]2025年已发货'!$F:$F&amp;'[1]2025年已发货'!$C:$C&amp;'[1]2025年已发货'!$G:$G&amp;'[1]2025年已发货'!$H:$H,'[1]2025年已发货'!$E:$E,"未发货")</f>
        <v>未发货</v>
      </c>
      <c r="I1822" s="107" t="str">
        <f>VLOOKUP(B1822,辅助信息!E:I,3,FALSE)</f>
        <v>（商投建工达州中医药科技园-4工区-11号楼）达州市通川区达州中医药职业学院犀牛大道北段</v>
      </c>
      <c r="J1822" s="107" t="str">
        <f>VLOOKUP(B1822,辅助信息!E:I,4,FALSE)</f>
        <v>张扬</v>
      </c>
      <c r="K1822" s="107">
        <f>VLOOKUP(J1822,辅助信息!H:I,2,FALSE)</f>
        <v>18381904567</v>
      </c>
      <c r="L1822" s="109" t="str">
        <f>VLOOKUP(B1822,辅助信息!E:J,6,FALSE)</f>
        <v>控制炉批号！多了现场不收！,优先安排达钢,提前联系到场规格及数量</v>
      </c>
      <c r="M1822" s="79">
        <v>45822</v>
      </c>
      <c r="O1822" s="49">
        <f ca="1" t="shared" si="109"/>
        <v>0</v>
      </c>
      <c r="P1822" s="49">
        <f ca="1" t="shared" si="110"/>
        <v>128</v>
      </c>
      <c r="Q1822" s="50" t="str">
        <f>VLOOKUP(B1822,辅助信息!E:M,9,FALSE)</f>
        <v>ZTWM-CDGS-XS-2024-0134-商投建工达州中医药科技成果示范园项目</v>
      </c>
      <c r="R1822" s="50" t="str">
        <f>_xlfn._xlws.FILTER(辅助信息!D:D,辅助信息!E:E=B1822)</f>
        <v>商投建工达州中医药科技园</v>
      </c>
    </row>
    <row r="1823" hidden="1" spans="2:18">
      <c r="B1823" s="107" t="s">
        <v>147</v>
      </c>
      <c r="C1823" s="58">
        <v>45821</v>
      </c>
      <c r="D1823" s="107" t="str">
        <f>VLOOKUP(B1823,辅助信息!E:K,7,FALSE)</f>
        <v>JWDDCD2025052800131</v>
      </c>
      <c r="E1823" s="107" t="str">
        <f>VLOOKUP(F1823,辅助信息!A:B,2,FALSE)</f>
        <v>螺纹钢</v>
      </c>
      <c r="F1823" s="107" t="s">
        <v>18</v>
      </c>
      <c r="G1823" s="108">
        <v>15</v>
      </c>
      <c r="H1823" s="108" t="str">
        <f>_xlfn.XLOOKUP(C1823&amp;F1823&amp;I1823&amp;J1823,'[1]2025年已发货'!$F:$F&amp;'[1]2025年已发货'!$C:$C&amp;'[1]2025年已发货'!$G:$G&amp;'[1]2025年已发货'!$H:$H,'[1]2025年已发货'!$E:$E,"未发货")</f>
        <v>未发货</v>
      </c>
      <c r="I1823" s="107" t="str">
        <f>VLOOKUP(B1823,辅助信息!E:I,3,FALSE)</f>
        <v>（商投建工达州中医药科技园-4工区-11号楼）达州市通川区达州中医药职业学院犀牛大道北段</v>
      </c>
      <c r="J1823" s="107" t="str">
        <f>VLOOKUP(B1823,辅助信息!E:I,4,FALSE)</f>
        <v>张扬</v>
      </c>
      <c r="K1823" s="107">
        <f>VLOOKUP(J1823,辅助信息!H:I,2,FALSE)</f>
        <v>18381904567</v>
      </c>
      <c r="L1823" s="109" t="str">
        <f>VLOOKUP(B1823,辅助信息!E:J,6,FALSE)</f>
        <v>控制炉批号！多了现场不收！,优先安排达钢,提前联系到场规格及数量</v>
      </c>
      <c r="M1823" s="79">
        <v>45822</v>
      </c>
      <c r="O1823" s="49">
        <f ca="1" t="shared" si="109"/>
        <v>0</v>
      </c>
      <c r="P1823" s="49">
        <f ca="1" t="shared" si="110"/>
        <v>128</v>
      </c>
      <c r="Q1823" s="50" t="str">
        <f>VLOOKUP(B1823,辅助信息!E:M,9,FALSE)</f>
        <v>ZTWM-CDGS-XS-2024-0134-商投建工达州中医药科技成果示范园项目</v>
      </c>
      <c r="R1823" s="50" t="str">
        <f>_xlfn._xlws.FILTER(辅助信息!D:D,辅助信息!E:E=B1823)</f>
        <v>商投建工达州中医药科技园</v>
      </c>
    </row>
    <row r="1824" hidden="1" spans="2:17">
      <c r="B1824" s="107" t="s">
        <v>163</v>
      </c>
      <c r="C1824" s="58">
        <v>45821</v>
      </c>
      <c r="D1824" s="107" t="str">
        <f>VLOOKUP(B1824,辅助信息!E:K,7,FALSE)</f>
        <v>JWDDCD2025052800131</v>
      </c>
      <c r="E1824" s="107" t="str">
        <f>VLOOKUP(F1824,辅助信息!A:B,2,FALSE)</f>
        <v>盘螺</v>
      </c>
      <c r="F1824" s="107" t="s">
        <v>40</v>
      </c>
      <c r="G1824" s="108">
        <v>18</v>
      </c>
      <c r="H1824" s="108" t="str">
        <f>_xlfn.XLOOKUP(C1824&amp;F1824&amp;I1824&amp;J1824,'[1]2025年已发货'!$F:$F&amp;'[1]2025年已发货'!$C:$C&amp;'[1]2025年已发货'!$G:$G&amp;'[1]2025年已发货'!$H:$H,'[1]2025年已发货'!$E:$E,"未发货")</f>
        <v>未发货</v>
      </c>
      <c r="I1824" s="107" t="str">
        <f>VLOOKUP(B1824,辅助信息!E:I,3,FALSE)</f>
        <v>（商投建工达州中医药科技园-4工区-9号楼）达州市通川区达州中医药职业学院犀牛大道北段</v>
      </c>
      <c r="J1824" s="107" t="str">
        <f>VLOOKUP(B1824,辅助信息!E:I,4,FALSE)</f>
        <v>张扬</v>
      </c>
      <c r="K1824" s="107">
        <f>VLOOKUP(J1824,辅助信息!H:I,2,FALSE)</f>
        <v>18381904567</v>
      </c>
      <c r="L1824" s="109" t="str">
        <f>VLOOKUP(B1824,辅助信息!E:J,6,FALSE)</f>
        <v>控制炉批号！多了现场不收！,优先安排达钢,提前联系到场规格及数量</v>
      </c>
      <c r="M1824" s="79">
        <v>45822</v>
      </c>
      <c r="O1824" s="49">
        <f ca="1" t="shared" si="109"/>
        <v>0</v>
      </c>
      <c r="P1824" s="49">
        <f ca="1" t="shared" si="110"/>
        <v>128</v>
      </c>
      <c r="Q1824" s="50" t="str">
        <f>VLOOKUP(B1824,辅助信息!E:M,9,FALSE)</f>
        <v>ZTWM-CDGS-XS-2024-0134-商投建工达州中医药科技成果示范园项目</v>
      </c>
    </row>
    <row r="1825" hidden="1" spans="2:17">
      <c r="B1825" s="107" t="s">
        <v>163</v>
      </c>
      <c r="C1825" s="58">
        <v>45821</v>
      </c>
      <c r="D1825" s="107" t="str">
        <f>VLOOKUP(B1825,辅助信息!E:K,7,FALSE)</f>
        <v>JWDDCD2025052800131</v>
      </c>
      <c r="E1825" s="107" t="str">
        <f>VLOOKUP(F1825,辅助信息!A:B,2,FALSE)</f>
        <v>螺纹钢</v>
      </c>
      <c r="F1825" s="107" t="s">
        <v>32</v>
      </c>
      <c r="G1825" s="108">
        <v>6</v>
      </c>
      <c r="H1825" s="108" t="str">
        <f>_xlfn.XLOOKUP(C1825&amp;F1825&amp;I1825&amp;J1825,'[1]2025年已发货'!$F:$F&amp;'[1]2025年已发货'!$C:$C&amp;'[1]2025年已发货'!$G:$G&amp;'[1]2025年已发货'!$H:$H,'[1]2025年已发货'!$E:$E,"未发货")</f>
        <v>未发货</v>
      </c>
      <c r="I1825" s="107" t="str">
        <f>VLOOKUP(B1825,辅助信息!E:I,3,FALSE)</f>
        <v>（商投建工达州中医药科技园-4工区-9号楼）达州市通川区达州中医药职业学院犀牛大道北段</v>
      </c>
      <c r="J1825" s="107" t="str">
        <f>VLOOKUP(B1825,辅助信息!E:I,4,FALSE)</f>
        <v>张扬</v>
      </c>
      <c r="K1825" s="107">
        <f>VLOOKUP(J1825,辅助信息!H:I,2,FALSE)</f>
        <v>18381904567</v>
      </c>
      <c r="L1825" s="109" t="str">
        <f>VLOOKUP(B1825,辅助信息!E:J,6,FALSE)</f>
        <v>控制炉批号！多了现场不收！,优先安排达钢,提前联系到场规格及数量</v>
      </c>
      <c r="M1825" s="79">
        <v>45822</v>
      </c>
      <c r="O1825" s="49">
        <f ca="1" t="shared" si="109"/>
        <v>0</v>
      </c>
      <c r="P1825" s="49">
        <f ca="1" t="shared" si="110"/>
        <v>128</v>
      </c>
      <c r="Q1825" s="50" t="str">
        <f>VLOOKUP(B1825,辅助信息!E:M,9,FALSE)</f>
        <v>ZTWM-CDGS-XS-2024-0134-商投建工达州中医药科技成果示范园项目</v>
      </c>
    </row>
    <row r="1826" hidden="1" spans="2:17">
      <c r="B1826" s="107" t="s">
        <v>163</v>
      </c>
      <c r="C1826" s="58">
        <v>45821</v>
      </c>
      <c r="D1826" s="107" t="str">
        <f>VLOOKUP(B1826,辅助信息!E:K,7,FALSE)</f>
        <v>JWDDCD2025052800131</v>
      </c>
      <c r="E1826" s="107" t="str">
        <f>VLOOKUP(F1826,辅助信息!A:B,2,FALSE)</f>
        <v>螺纹钢</v>
      </c>
      <c r="F1826" s="107" t="s">
        <v>30</v>
      </c>
      <c r="G1826" s="108">
        <v>6</v>
      </c>
      <c r="H1826" s="108" t="str">
        <f>_xlfn.XLOOKUP(C1826&amp;F1826&amp;I1826&amp;J1826,'[1]2025年已发货'!$F:$F&amp;'[1]2025年已发货'!$C:$C&amp;'[1]2025年已发货'!$G:$G&amp;'[1]2025年已发货'!$H:$H,'[1]2025年已发货'!$E:$E,"未发货")</f>
        <v>未发货</v>
      </c>
      <c r="I1826" s="107" t="str">
        <f>VLOOKUP(B1826,辅助信息!E:I,3,FALSE)</f>
        <v>（商投建工达州中医药科技园-4工区-9号楼）达州市通川区达州中医药职业学院犀牛大道北段</v>
      </c>
      <c r="J1826" s="107" t="str">
        <f>VLOOKUP(B1826,辅助信息!E:I,4,FALSE)</f>
        <v>张扬</v>
      </c>
      <c r="K1826" s="107">
        <f>VLOOKUP(J1826,辅助信息!H:I,2,FALSE)</f>
        <v>18381904567</v>
      </c>
      <c r="L1826" s="109" t="str">
        <f>VLOOKUP(B1826,辅助信息!E:J,6,FALSE)</f>
        <v>控制炉批号！多了现场不收！,优先安排达钢,提前联系到场规格及数量</v>
      </c>
      <c r="M1826" s="79">
        <v>45822</v>
      </c>
      <c r="O1826" s="49">
        <f ca="1" t="shared" si="109"/>
        <v>0</v>
      </c>
      <c r="P1826" s="49">
        <f ca="1" t="shared" si="110"/>
        <v>128</v>
      </c>
      <c r="Q1826" s="50" t="str">
        <f>VLOOKUP(B1826,辅助信息!E:M,9,FALSE)</f>
        <v>ZTWM-CDGS-XS-2024-0134-商投建工达州中医药科技成果示范园项目</v>
      </c>
    </row>
    <row r="1827" hidden="1" spans="1:17">
      <c r="A1827" s="115" t="s">
        <v>164</v>
      </c>
      <c r="B1827" s="107" t="s">
        <v>81</v>
      </c>
      <c r="C1827" s="58">
        <v>45821</v>
      </c>
      <c r="D1827" s="107" t="str">
        <f>VLOOKUP(B1827,辅助信息!E:K,7,FALSE)</f>
        <v>JWDDCD2025060900080</v>
      </c>
      <c r="E1827" s="107" t="str">
        <f>VLOOKUP(F1827,辅助信息!A:B,2,FALSE)</f>
        <v>盘螺</v>
      </c>
      <c r="F1827" s="107" t="s">
        <v>40</v>
      </c>
      <c r="G1827" s="108">
        <v>19</v>
      </c>
      <c r="H1827" s="108">
        <f>_xlfn.XLOOKUP(C1827&amp;F1827&amp;I1827&amp;J1827,'[1]2025年已发货'!$F:$F&amp;'[1]2025年已发货'!$C:$C&amp;'[1]2025年已发货'!$G:$G&amp;'[1]2025年已发货'!$H:$H,'[1]2025年已发货'!$E:$E,"未发货")</f>
        <v>20</v>
      </c>
      <c r="I1827" s="107" t="str">
        <f>VLOOKUP(B1827,辅助信息!E:I,3,FALSE)</f>
        <v>（华西简阳西城嘉苑）四川省成都市简阳市简城街道高屋村</v>
      </c>
      <c r="J1827" s="107" t="str">
        <f>VLOOKUP(B1827,辅助信息!E:I,4,FALSE)</f>
        <v>张瀚镭</v>
      </c>
      <c r="K1827" s="107">
        <f>VLOOKUP(J1827,辅助信息!H:I,2,FALSE)</f>
        <v>15884666220</v>
      </c>
      <c r="L1827" s="109" t="str">
        <f>VLOOKUP(B1827,辅助信息!E:J,6,FALSE)</f>
        <v>优先威钢发货,我方卸车,新老国标钢厂不加价可直发，因陕钢多次出现磅差，项目拒绝使用</v>
      </c>
      <c r="M1827" s="79">
        <v>45822</v>
      </c>
      <c r="O1827" s="49">
        <f ca="1" t="shared" si="109"/>
        <v>0</v>
      </c>
      <c r="P1827" s="49">
        <f ca="1" t="shared" si="110"/>
        <v>128</v>
      </c>
      <c r="Q1827" s="50" t="str">
        <f>VLOOKUP(B1827,辅助信息!E:M,9,FALSE)</f>
        <v>ZTWM-CDGS-XS-2024-0030-华西集采-简州大道</v>
      </c>
    </row>
    <row r="1828" hidden="1" spans="1:17">
      <c r="A1828" s="115"/>
      <c r="B1828" s="107" t="s">
        <v>81</v>
      </c>
      <c r="C1828" s="58">
        <v>45821</v>
      </c>
      <c r="D1828" s="107" t="str">
        <f>VLOOKUP(B1828,辅助信息!E:K,7,FALSE)</f>
        <v>JWDDCD2025060900080</v>
      </c>
      <c r="E1828" s="107" t="str">
        <f>VLOOKUP(F1828,辅助信息!A:B,2,FALSE)</f>
        <v>盘螺</v>
      </c>
      <c r="F1828" s="107" t="s">
        <v>41</v>
      </c>
      <c r="G1828" s="108">
        <v>185</v>
      </c>
      <c r="H1828" s="108">
        <f>_xlfn.XLOOKUP(C1828&amp;F1828&amp;I1828&amp;J1828,'[1]2025年已发货'!$F:$F&amp;'[1]2025年已发货'!$C:$C&amp;'[1]2025年已发货'!$G:$G&amp;'[1]2025年已发货'!$H:$H,'[1]2025年已发货'!$E:$E,"未发货")</f>
        <v>140</v>
      </c>
      <c r="I1828" s="107" t="str">
        <f>VLOOKUP(B1828,辅助信息!E:I,3,FALSE)</f>
        <v>（华西简阳西城嘉苑）四川省成都市简阳市简城街道高屋村</v>
      </c>
      <c r="J1828" s="107" t="str">
        <f>VLOOKUP(B1828,辅助信息!E:I,4,FALSE)</f>
        <v>张瀚镭</v>
      </c>
      <c r="K1828" s="107">
        <f>VLOOKUP(J1828,辅助信息!H:I,2,FALSE)</f>
        <v>15884666220</v>
      </c>
      <c r="L1828" s="109" t="str">
        <f>VLOOKUP(B1828,辅助信息!E:J,6,FALSE)</f>
        <v>优先威钢发货,我方卸车,新老国标钢厂不加价可直发，因陕钢多次出现磅差，项目拒绝使用</v>
      </c>
      <c r="M1828" s="79">
        <v>45822</v>
      </c>
      <c r="O1828" s="49">
        <f ca="1" t="shared" si="109"/>
        <v>0</v>
      </c>
      <c r="P1828" s="49">
        <f ca="1" t="shared" si="110"/>
        <v>128</v>
      </c>
      <c r="Q1828" s="50" t="str">
        <f>VLOOKUP(B1828,辅助信息!E:M,9,FALSE)</f>
        <v>ZTWM-CDGS-XS-2024-0030-华西集采-简州大道</v>
      </c>
    </row>
    <row r="1829" hidden="1" spans="1:17">
      <c r="A1829" s="115"/>
      <c r="B1829" s="107" t="s">
        <v>81</v>
      </c>
      <c r="C1829" s="58">
        <v>45821</v>
      </c>
      <c r="D1829" s="107" t="str">
        <f>VLOOKUP(B1829,辅助信息!E:K,7,FALSE)</f>
        <v>JWDDCD2025060900080</v>
      </c>
      <c r="E1829" s="107" t="str">
        <f>VLOOKUP(F1829,辅助信息!A:B,2,FALSE)</f>
        <v>盘螺</v>
      </c>
      <c r="F1829" s="107" t="s">
        <v>26</v>
      </c>
      <c r="G1829" s="108">
        <f>53-36</f>
        <v>17</v>
      </c>
      <c r="H1829" s="108" t="str">
        <f>_xlfn.XLOOKUP(C1829&amp;F1829&amp;I1829&amp;J1829,'[1]2025年已发货'!$F:$F&amp;'[1]2025年已发货'!$C:$C&amp;'[1]2025年已发货'!$G:$G&amp;'[1]2025年已发货'!$H:$H,'[1]2025年已发货'!$E:$E,"未发货")</f>
        <v>未发货</v>
      </c>
      <c r="I1829" s="107" t="str">
        <f>VLOOKUP(B1829,辅助信息!E:I,3,FALSE)</f>
        <v>（华西简阳西城嘉苑）四川省成都市简阳市简城街道高屋村</v>
      </c>
      <c r="J1829" s="107" t="str">
        <f>VLOOKUP(B1829,辅助信息!E:I,4,FALSE)</f>
        <v>张瀚镭</v>
      </c>
      <c r="K1829" s="107">
        <f>VLOOKUP(J1829,辅助信息!H:I,2,FALSE)</f>
        <v>15884666220</v>
      </c>
      <c r="L1829" s="109" t="str">
        <f>VLOOKUP(B1829,辅助信息!E:J,6,FALSE)</f>
        <v>优先威钢发货,我方卸车,新老国标钢厂不加价可直发，因陕钢多次出现磅差，项目拒绝使用</v>
      </c>
      <c r="M1829" s="79">
        <v>45822</v>
      </c>
      <c r="O1829" s="49">
        <f ca="1" t="shared" si="109"/>
        <v>0</v>
      </c>
      <c r="P1829" s="49">
        <f ca="1" t="shared" si="110"/>
        <v>128</v>
      </c>
      <c r="Q1829" s="50" t="str">
        <f>VLOOKUP(B1829,辅助信息!E:M,9,FALSE)</f>
        <v>ZTWM-CDGS-XS-2024-0030-华西集采-简州大道</v>
      </c>
    </row>
    <row r="1830" hidden="1" spans="2:18">
      <c r="B1830" s="107" t="s">
        <v>162</v>
      </c>
      <c r="C1830" s="58">
        <v>45824</v>
      </c>
      <c r="D1830" s="107" t="str">
        <f>VLOOKUP(B1830,辅助信息!E:K,7,FALSE)</f>
        <v>JWDD2025070200010</v>
      </c>
      <c r="E1830" s="107" t="str">
        <f>VLOOKUP(F1830,辅助信息!A:B,2,FALSE)</f>
        <v>盘螺</v>
      </c>
      <c r="F1830" s="107" t="s">
        <v>41</v>
      </c>
      <c r="G1830" s="108">
        <v>10</v>
      </c>
      <c r="H1830" s="108" t="str">
        <f>_xlfn.XLOOKUP(C1830&amp;F1830&amp;I1830&amp;J1830,'[1]2025年已发货'!$F:$F&amp;'[1]2025年已发货'!$C:$C&amp;'[1]2025年已发货'!$G:$G&amp;'[1]2025年已发货'!$H:$H,'[1]2025年已发货'!$E:$E,"未发货")</f>
        <v>未发货</v>
      </c>
      <c r="I1830" s="107" t="str">
        <f>VLOOKUP(B1830,辅助信息!E:I,3,FALSE)</f>
        <v>(宜宾兴港三江新区长江工业园保障性租赁住房建设项目-2标)四川省宜宾市翠屏区永善路南段宜宾市三江新区长江工业园区</v>
      </c>
      <c r="J1830" s="107" t="str">
        <f>VLOOKUP(B1830,辅助信息!E:I,4,FALSE)</f>
        <v>刘鹏</v>
      </c>
      <c r="K1830" s="107">
        <f>VLOOKUP(J1830,辅助信息!H:I,2,FALSE)</f>
        <v>15528967666</v>
      </c>
      <c r="L1830" s="109" t="str">
        <f>VLOOKUP(B1830,辅助信息!E:J,6,FALSE)</f>
        <v>锈货不收，装货前联系收货人核实到场规格,没提前告知进场规格现场不给予接收</v>
      </c>
      <c r="M1830" s="79">
        <v>45819</v>
      </c>
      <c r="O1830" s="49">
        <f ca="1" t="shared" si="109"/>
        <v>0</v>
      </c>
      <c r="P1830" s="49">
        <f ca="1" t="shared" si="110"/>
        <v>131</v>
      </c>
      <c r="Q1830" s="50" t="str">
        <f>VLOOKUP(B1830,辅助信息!E:M,9,FALSE)</f>
        <v>ZTWM-CDYXGS-XS-2025-0014-宜宾兴港建材-三江新区长江工业园片区保障性租赁住房建设项目</v>
      </c>
      <c r="R1830" s="50" t="str">
        <f>_xlfn._xlws.FILTER(辅助信息!D:D,辅助信息!E:E=B1830)</f>
        <v>宜宾兴港三江新区长江工业园建设项目</v>
      </c>
    </row>
    <row r="1831" hidden="1" spans="2:18">
      <c r="B1831" s="107" t="s">
        <v>162</v>
      </c>
      <c r="C1831" s="58">
        <v>45824</v>
      </c>
      <c r="D1831" s="107" t="str">
        <f>VLOOKUP(B1831,辅助信息!E:K,7,FALSE)</f>
        <v>JWDD2025070200010</v>
      </c>
      <c r="E1831" s="107" t="str">
        <f>VLOOKUP(F1831,辅助信息!A:B,2,FALSE)</f>
        <v>螺纹钢</v>
      </c>
      <c r="F1831" s="107" t="s">
        <v>30</v>
      </c>
      <c r="G1831" s="108">
        <v>70</v>
      </c>
      <c r="H1831" s="108" t="str">
        <f>_xlfn.XLOOKUP(C1831&amp;F1831&amp;I1831&amp;J1831,'[1]2025年已发货'!$F:$F&amp;'[1]2025年已发货'!$C:$C&amp;'[1]2025年已发货'!$G:$G&amp;'[1]2025年已发货'!$H:$H,'[1]2025年已发货'!$E:$E,"未发货")</f>
        <v>未发货</v>
      </c>
      <c r="I1831" s="107" t="str">
        <f>VLOOKUP(B1831,辅助信息!E:I,3,FALSE)</f>
        <v>(宜宾兴港三江新区长江工业园保障性租赁住房建设项目-2标)四川省宜宾市翠屏区永善路南段宜宾市三江新区长江工业园区</v>
      </c>
      <c r="J1831" s="107" t="str">
        <f>VLOOKUP(B1831,辅助信息!E:I,4,FALSE)</f>
        <v>刘鹏</v>
      </c>
      <c r="K1831" s="107">
        <f>VLOOKUP(J1831,辅助信息!H:I,2,FALSE)</f>
        <v>15528967666</v>
      </c>
      <c r="L1831" s="109" t="str">
        <f>VLOOKUP(B1831,辅助信息!E:J,6,FALSE)</f>
        <v>锈货不收，装货前联系收货人核实到场规格,没提前告知进场规格现场不给予接收</v>
      </c>
      <c r="M1831" s="79">
        <v>45819</v>
      </c>
      <c r="O1831" s="49">
        <f ca="1" t="shared" si="109"/>
        <v>0</v>
      </c>
      <c r="P1831" s="49">
        <f ca="1" t="shared" si="110"/>
        <v>131</v>
      </c>
      <c r="Q1831" s="50" t="str">
        <f>VLOOKUP(B1831,辅助信息!E:M,9,FALSE)</f>
        <v>ZTWM-CDYXGS-XS-2025-0014-宜宾兴港建材-三江新区长江工业园片区保障性租赁住房建设项目</v>
      </c>
      <c r="R1831" s="50" t="str">
        <f>_xlfn._xlws.FILTER(辅助信息!D:D,辅助信息!E:E=B1831)</f>
        <v>宜宾兴港三江新区长江工业园建设项目</v>
      </c>
    </row>
    <row r="1832" hidden="1" spans="1:18">
      <c r="A1832" s="116"/>
      <c r="B1832" s="107" t="s">
        <v>81</v>
      </c>
      <c r="C1832" s="58">
        <v>45824</v>
      </c>
      <c r="D1832" s="107" t="str">
        <f>VLOOKUP(B1832,辅助信息!E:K,7,FALSE)</f>
        <v>JWDDCD2025060900080</v>
      </c>
      <c r="E1832" s="107" t="str">
        <f>VLOOKUP(F1832,辅助信息!A:B,2,FALSE)</f>
        <v>盘螺</v>
      </c>
      <c r="F1832" s="107" t="s">
        <v>41</v>
      </c>
      <c r="G1832" s="108">
        <v>53</v>
      </c>
      <c r="H1832" s="108">
        <f>_xlfn.XLOOKUP(C1832&amp;F1832&amp;I1832&amp;J1832,'[1]2025年已发货'!$F:$F&amp;'[1]2025年已发货'!$C:$C&amp;'[1]2025年已发货'!$G:$G&amp;'[1]2025年已发货'!$H:$H,'[1]2025年已发货'!$E:$E,"未发货")</f>
        <v>52.5</v>
      </c>
      <c r="I1832" s="107" t="str">
        <f>VLOOKUP(B1832,辅助信息!E:I,3,FALSE)</f>
        <v>（华西简阳西城嘉苑）四川省成都市简阳市简城街道高屋村</v>
      </c>
      <c r="J1832" s="107" t="str">
        <f>VLOOKUP(B1832,辅助信息!E:I,4,FALSE)</f>
        <v>张瀚镭</v>
      </c>
      <c r="K1832" s="107">
        <f>VLOOKUP(J1832,辅助信息!H:I,2,FALSE)</f>
        <v>15884666220</v>
      </c>
      <c r="L1832" s="109" t="str">
        <f>VLOOKUP(B1832,辅助信息!E:J,6,FALSE)</f>
        <v>优先威钢发货,我方卸车,新老国标钢厂不加价可直发，因陕钢多次出现磅差，项目拒绝使用</v>
      </c>
      <c r="M1832" s="79">
        <v>45822</v>
      </c>
      <c r="O1832" s="49">
        <f ca="1" t="shared" si="109"/>
        <v>0</v>
      </c>
      <c r="P1832" s="49">
        <f ca="1" t="shared" si="110"/>
        <v>128</v>
      </c>
      <c r="Q1832" s="50" t="str">
        <f>VLOOKUP(B1832,辅助信息!E:M,9,FALSE)</f>
        <v>ZTWM-CDGS-XS-2024-0030-华西集采-简州大道</v>
      </c>
      <c r="R1832" s="50" t="str">
        <f>_xlfn._xlws.FILTER(辅助信息!D:D,辅助信息!E:E=B1832)</f>
        <v>华西简阳西城嘉苑</v>
      </c>
    </row>
    <row r="1833" hidden="1" spans="1:18">
      <c r="A1833" s="116"/>
      <c r="B1833" s="107" t="s">
        <v>81</v>
      </c>
      <c r="C1833" s="58">
        <v>45824</v>
      </c>
      <c r="D1833" s="107" t="str">
        <f>VLOOKUP(B1833,辅助信息!E:K,7,FALSE)</f>
        <v>JWDDCD2025060900080</v>
      </c>
      <c r="E1833" s="107" t="str">
        <f>VLOOKUP(F1833,辅助信息!A:B,2,FALSE)</f>
        <v>盘螺</v>
      </c>
      <c r="F1833" s="107" t="s">
        <v>26</v>
      </c>
      <c r="G1833" s="108">
        <f>53-36</f>
        <v>17</v>
      </c>
      <c r="H1833" s="108">
        <f>_xlfn.XLOOKUP(C1833&amp;F1833&amp;I1833&amp;J1833,'[1]2025年已发货'!$F:$F&amp;'[1]2025年已发货'!$C:$C&amp;'[1]2025年已发货'!$G:$G&amp;'[1]2025年已发货'!$H:$H,'[1]2025年已发货'!$E:$E,"未发货")</f>
        <v>17.5</v>
      </c>
      <c r="I1833" s="107" t="str">
        <f>VLOOKUP(B1833,辅助信息!E:I,3,FALSE)</f>
        <v>（华西简阳西城嘉苑）四川省成都市简阳市简城街道高屋村</v>
      </c>
      <c r="J1833" s="107" t="str">
        <f>VLOOKUP(B1833,辅助信息!E:I,4,FALSE)</f>
        <v>张瀚镭</v>
      </c>
      <c r="K1833" s="107">
        <f>VLOOKUP(J1833,辅助信息!H:I,2,FALSE)</f>
        <v>15884666220</v>
      </c>
      <c r="L1833" s="109" t="str">
        <f>VLOOKUP(B1833,辅助信息!E:J,6,FALSE)</f>
        <v>优先威钢发货,我方卸车,新老国标钢厂不加价可直发，因陕钢多次出现磅差，项目拒绝使用</v>
      </c>
      <c r="M1833" s="79">
        <v>45822</v>
      </c>
      <c r="O1833" s="49">
        <f ca="1" t="shared" si="109"/>
        <v>0</v>
      </c>
      <c r="P1833" s="49">
        <f ca="1" t="shared" si="110"/>
        <v>128</v>
      </c>
      <c r="Q1833" s="50" t="str">
        <f>VLOOKUP(B1833,辅助信息!E:M,9,FALSE)</f>
        <v>ZTWM-CDGS-XS-2024-0030-华西集采-简州大道</v>
      </c>
      <c r="R1833" s="50" t="str">
        <f>_xlfn._xlws.FILTER(辅助信息!D:D,辅助信息!E:E=B1833)</f>
        <v>华西简阳西城嘉苑</v>
      </c>
    </row>
    <row r="1834" hidden="1" spans="1:18">
      <c r="A1834" s="70" t="s">
        <v>166</v>
      </c>
      <c r="B1834" s="28" t="s">
        <v>167</v>
      </c>
      <c r="C1834" s="58">
        <v>45824</v>
      </c>
      <c r="D1834" s="107" t="str">
        <f>VLOOKUP(B1834,辅助信息!E:K,7,FALSE)</f>
        <v>JWDDCD2025051800044</v>
      </c>
      <c r="E1834" s="107" t="str">
        <f>VLOOKUP(F1834,辅助信息!A:B,2,FALSE)</f>
        <v>盘螺</v>
      </c>
      <c r="F1834" s="28" t="s">
        <v>40</v>
      </c>
      <c r="G1834" s="24">
        <v>5</v>
      </c>
      <c r="H1834" s="108" t="str">
        <f>_xlfn.XLOOKUP(C1834&amp;F1834&amp;I1834&amp;J1834,'[1]2025年已发货'!$F:$F&amp;'[1]2025年已发货'!$C:$C&amp;'[1]2025年已发货'!$G:$G&amp;'[1]2025年已发货'!$H:$H,'[1]2025年已发货'!$E:$E,"未发货")</f>
        <v>未发货</v>
      </c>
      <c r="I1834" s="107" t="str">
        <f>VLOOKUP(B1834,辅助信息!E:I,3,FALSE)</f>
        <v>(五冶建设扩建艺体中学二期工程)四川省成都市双流区光荣路成都艺体中学南200米</v>
      </c>
      <c r="J1834" s="107" t="str">
        <f>VLOOKUP(B1834,辅助信息!E:I,4,FALSE)</f>
        <v>谢序强</v>
      </c>
      <c r="K1834" s="107">
        <f>VLOOKUP(J1834,辅助信息!H:I,2,FALSE)</f>
        <v>13458588232</v>
      </c>
      <c r="L1834" s="109" t="str">
        <f>VLOOKUP(B1834,辅助信息!E:J,6,FALSE)</f>
        <v>五冶建设送货单,一式6份材质书,锈货不收，项目名称：扩建艺体中学二期工程，装货前联系收货人核实到场规格,没提前告知进场规格现场不给予接收</v>
      </c>
      <c r="M1834" s="79">
        <v>45828</v>
      </c>
      <c r="O1834" s="49">
        <f ca="1" t="shared" ref="O1834:O1855" si="111">IF(OR(M1834="",N1834&lt;&gt;""),"",MAX(M1834-TODAY(),0))</f>
        <v>0</v>
      </c>
      <c r="P1834" s="49">
        <f ca="1" t="shared" ref="P1834:P1855" si="112">IF(M1834="","",IF(N1834&lt;&gt;"",MAX(N1834-M1834,0),IF(TODAY()&gt;M1834,TODAY()-M1834,0)))</f>
        <v>122</v>
      </c>
      <c r="Q1834" s="50" t="str">
        <f>VLOOKUP(B1834,辅助信息!E:M,9,FALSE)</f>
        <v>ZTWM-CDGS-XS-2025-0073-五冶天府-成都怡心湖片区及龙泉驿医院等项目</v>
      </c>
      <c r="R1834" s="50" t="str">
        <f>_xlfn._xlws.FILTER(辅助信息!D:D,辅助信息!E:E=B1834)</f>
        <v>五冶建设成都怡心湖片区及龙泉驿医院等项目</v>
      </c>
    </row>
    <row r="1835" hidden="1" spans="1:18">
      <c r="A1835" s="70"/>
      <c r="B1835" s="28" t="s">
        <v>167</v>
      </c>
      <c r="C1835" s="58">
        <v>45824</v>
      </c>
      <c r="D1835" s="107" t="str">
        <f>VLOOKUP(B1835,辅助信息!E:K,7,FALSE)</f>
        <v>JWDDCD2025051800044</v>
      </c>
      <c r="E1835" s="107" t="str">
        <f>VLOOKUP(F1835,辅助信息!A:B,2,FALSE)</f>
        <v>盘螺</v>
      </c>
      <c r="F1835" s="28" t="s">
        <v>41</v>
      </c>
      <c r="G1835" s="24">
        <v>5</v>
      </c>
      <c r="H1835" s="108" t="str">
        <f>_xlfn.XLOOKUP(C1835&amp;F1835&amp;I1835&amp;J1835,'[1]2025年已发货'!$F:$F&amp;'[1]2025年已发货'!$C:$C&amp;'[1]2025年已发货'!$G:$G&amp;'[1]2025年已发货'!$H:$H,'[1]2025年已发货'!$E:$E,"未发货")</f>
        <v>未发货</v>
      </c>
      <c r="I1835" s="107" t="str">
        <f>VLOOKUP(B1835,辅助信息!E:I,3,FALSE)</f>
        <v>(五冶建设扩建艺体中学二期工程)四川省成都市双流区光荣路成都艺体中学南200米</v>
      </c>
      <c r="J1835" s="107" t="str">
        <f>VLOOKUP(B1835,辅助信息!E:I,4,FALSE)</f>
        <v>谢序强</v>
      </c>
      <c r="K1835" s="107">
        <f>VLOOKUP(J1835,辅助信息!H:I,2,FALSE)</f>
        <v>13458588232</v>
      </c>
      <c r="L1835" s="109" t="str">
        <f>VLOOKUP(B1835,辅助信息!E:J,6,FALSE)</f>
        <v>五冶建设送货单,一式6份材质书,锈货不收，项目名称：扩建艺体中学二期工程，装货前联系收货人核实到场规格,没提前告知进场规格现场不给予接收</v>
      </c>
      <c r="M1835" s="79">
        <v>45828</v>
      </c>
      <c r="O1835" s="49">
        <f ca="1" t="shared" si="111"/>
        <v>0</v>
      </c>
      <c r="P1835" s="49">
        <f ca="1" t="shared" si="112"/>
        <v>122</v>
      </c>
      <c r="Q1835" s="50" t="str">
        <f>VLOOKUP(B1835,辅助信息!E:M,9,FALSE)</f>
        <v>ZTWM-CDGS-XS-2025-0073-五冶天府-成都怡心湖片区及龙泉驿医院等项目</v>
      </c>
      <c r="R1835" s="50" t="str">
        <f>_xlfn._xlws.FILTER(辅助信息!D:D,辅助信息!E:E=B1835)</f>
        <v>五冶建设成都怡心湖片区及龙泉驿医院等项目</v>
      </c>
    </row>
    <row r="1836" hidden="1" spans="1:18">
      <c r="A1836" s="70"/>
      <c r="B1836" s="28" t="s">
        <v>167</v>
      </c>
      <c r="C1836" s="58">
        <v>45824</v>
      </c>
      <c r="D1836" s="107" t="str">
        <f>VLOOKUP(B1836,辅助信息!E:K,7,FALSE)</f>
        <v>JWDDCD2025051800044</v>
      </c>
      <c r="E1836" s="107" t="str">
        <f>VLOOKUP(F1836,辅助信息!A:B,2,FALSE)</f>
        <v>螺纹钢</v>
      </c>
      <c r="F1836" s="28" t="s">
        <v>27</v>
      </c>
      <c r="G1836" s="24">
        <v>6</v>
      </c>
      <c r="H1836" s="108" t="str">
        <f>_xlfn.XLOOKUP(C1836&amp;F1836&amp;I1836&amp;J1836,'[1]2025年已发货'!$F:$F&amp;'[1]2025年已发货'!$C:$C&amp;'[1]2025年已发货'!$G:$G&amp;'[1]2025年已发货'!$H:$H,'[1]2025年已发货'!$E:$E,"未发货")</f>
        <v>未发货</v>
      </c>
      <c r="I1836" s="107" t="str">
        <f>VLOOKUP(B1836,辅助信息!E:I,3,FALSE)</f>
        <v>(五冶建设扩建艺体中学二期工程)四川省成都市双流区光荣路成都艺体中学南200米</v>
      </c>
      <c r="J1836" s="107" t="str">
        <f>VLOOKUP(B1836,辅助信息!E:I,4,FALSE)</f>
        <v>谢序强</v>
      </c>
      <c r="K1836" s="107">
        <f>VLOOKUP(J1836,辅助信息!H:I,2,FALSE)</f>
        <v>13458588232</v>
      </c>
      <c r="L1836" s="109" t="str">
        <f>VLOOKUP(B1836,辅助信息!E:J,6,FALSE)</f>
        <v>五冶建设送货单,一式6份材质书,锈货不收，项目名称：扩建艺体中学二期工程，装货前联系收货人核实到场规格,没提前告知进场规格现场不给予接收</v>
      </c>
      <c r="M1836" s="79">
        <v>45828</v>
      </c>
      <c r="O1836" s="49">
        <f ca="1" t="shared" si="111"/>
        <v>0</v>
      </c>
      <c r="P1836" s="49">
        <f ca="1" t="shared" si="112"/>
        <v>122</v>
      </c>
      <c r="Q1836" s="50" t="str">
        <f>VLOOKUP(B1836,辅助信息!E:M,9,FALSE)</f>
        <v>ZTWM-CDGS-XS-2025-0073-五冶天府-成都怡心湖片区及龙泉驿医院等项目</v>
      </c>
      <c r="R1836" s="50" t="str">
        <f>_xlfn._xlws.FILTER(辅助信息!D:D,辅助信息!E:E=B1836)</f>
        <v>五冶建设成都怡心湖片区及龙泉驿医院等项目</v>
      </c>
    </row>
    <row r="1837" hidden="1" spans="1:18">
      <c r="A1837" s="70"/>
      <c r="B1837" s="28" t="s">
        <v>167</v>
      </c>
      <c r="C1837" s="58">
        <v>45824</v>
      </c>
      <c r="D1837" s="107" t="str">
        <f>VLOOKUP(B1837,辅助信息!E:K,7,FALSE)</f>
        <v>JWDDCD2025051800044</v>
      </c>
      <c r="E1837" s="107" t="str">
        <f>VLOOKUP(F1837,辅助信息!A:B,2,FALSE)</f>
        <v>螺纹钢</v>
      </c>
      <c r="F1837" s="28" t="s">
        <v>19</v>
      </c>
      <c r="G1837" s="24">
        <v>6</v>
      </c>
      <c r="H1837" s="108" t="str">
        <f>_xlfn.XLOOKUP(C1837&amp;F1837&amp;I1837&amp;J1837,'[1]2025年已发货'!$F:$F&amp;'[1]2025年已发货'!$C:$C&amp;'[1]2025年已发货'!$G:$G&amp;'[1]2025年已发货'!$H:$H,'[1]2025年已发货'!$E:$E,"未发货")</f>
        <v>未发货</v>
      </c>
      <c r="I1837" s="107" t="str">
        <f>VLOOKUP(B1837,辅助信息!E:I,3,FALSE)</f>
        <v>(五冶建设扩建艺体中学二期工程)四川省成都市双流区光荣路成都艺体中学南200米</v>
      </c>
      <c r="J1837" s="107" t="str">
        <f>VLOOKUP(B1837,辅助信息!E:I,4,FALSE)</f>
        <v>谢序强</v>
      </c>
      <c r="K1837" s="107">
        <f>VLOOKUP(J1837,辅助信息!H:I,2,FALSE)</f>
        <v>13458588232</v>
      </c>
      <c r="L1837" s="109" t="str">
        <f>VLOOKUP(B1837,辅助信息!E:J,6,FALSE)</f>
        <v>五冶建设送货单,一式6份材质书,锈货不收，项目名称：扩建艺体中学二期工程，装货前联系收货人核实到场规格,没提前告知进场规格现场不给予接收</v>
      </c>
      <c r="M1837" s="79">
        <v>45828</v>
      </c>
      <c r="O1837" s="49">
        <f ca="1" t="shared" si="111"/>
        <v>0</v>
      </c>
      <c r="P1837" s="49">
        <f ca="1" t="shared" si="112"/>
        <v>122</v>
      </c>
      <c r="Q1837" s="50" t="str">
        <f>VLOOKUP(B1837,辅助信息!E:M,9,FALSE)</f>
        <v>ZTWM-CDGS-XS-2025-0073-五冶天府-成都怡心湖片区及龙泉驿医院等项目</v>
      </c>
      <c r="R1837" s="50" t="str">
        <f>_xlfn._xlws.FILTER(辅助信息!D:D,辅助信息!E:E=B1837)</f>
        <v>五冶建设成都怡心湖片区及龙泉驿医院等项目</v>
      </c>
    </row>
    <row r="1838" hidden="1" spans="1:18">
      <c r="A1838" s="70"/>
      <c r="B1838" s="28" t="s">
        <v>167</v>
      </c>
      <c r="C1838" s="58">
        <v>45824</v>
      </c>
      <c r="D1838" s="107" t="str">
        <f>VLOOKUP(B1838,辅助信息!E:K,7,FALSE)</f>
        <v>JWDDCD2025051800044</v>
      </c>
      <c r="E1838" s="107" t="str">
        <f>VLOOKUP(F1838,辅助信息!A:B,2,FALSE)</f>
        <v>螺纹钢</v>
      </c>
      <c r="F1838" s="28" t="s">
        <v>32</v>
      </c>
      <c r="G1838" s="24">
        <v>6</v>
      </c>
      <c r="H1838" s="108" t="str">
        <f>_xlfn.XLOOKUP(C1838&amp;F1838&amp;I1838&amp;J1838,'[1]2025年已发货'!$F:$F&amp;'[1]2025年已发货'!$C:$C&amp;'[1]2025年已发货'!$G:$G&amp;'[1]2025年已发货'!$H:$H,'[1]2025年已发货'!$E:$E,"未发货")</f>
        <v>未发货</v>
      </c>
      <c r="I1838" s="107" t="str">
        <f>VLOOKUP(B1838,辅助信息!E:I,3,FALSE)</f>
        <v>(五冶建设扩建艺体中学二期工程)四川省成都市双流区光荣路成都艺体中学南200米</v>
      </c>
      <c r="J1838" s="107" t="str">
        <f>VLOOKUP(B1838,辅助信息!E:I,4,FALSE)</f>
        <v>谢序强</v>
      </c>
      <c r="K1838" s="107">
        <f>VLOOKUP(J1838,辅助信息!H:I,2,FALSE)</f>
        <v>13458588232</v>
      </c>
      <c r="L1838" s="109" t="str">
        <f>VLOOKUP(B1838,辅助信息!E:J,6,FALSE)</f>
        <v>五冶建设送货单,一式6份材质书,锈货不收，项目名称：扩建艺体中学二期工程，装货前联系收货人核实到场规格,没提前告知进场规格现场不给予接收</v>
      </c>
      <c r="M1838" s="79">
        <v>45828</v>
      </c>
      <c r="O1838" s="49">
        <f ca="1" t="shared" si="111"/>
        <v>0</v>
      </c>
      <c r="P1838" s="49">
        <f ca="1" t="shared" si="112"/>
        <v>122</v>
      </c>
      <c r="Q1838" s="50" t="str">
        <f>VLOOKUP(B1838,辅助信息!E:M,9,FALSE)</f>
        <v>ZTWM-CDGS-XS-2025-0073-五冶天府-成都怡心湖片区及龙泉驿医院等项目</v>
      </c>
      <c r="R1838" s="50" t="str">
        <f>_xlfn._xlws.FILTER(辅助信息!D:D,辅助信息!E:E=B1838)</f>
        <v>五冶建设成都怡心湖片区及龙泉驿医院等项目</v>
      </c>
    </row>
    <row r="1839" hidden="1" spans="1:18">
      <c r="A1839" s="70"/>
      <c r="B1839" s="28" t="s">
        <v>167</v>
      </c>
      <c r="C1839" s="58">
        <v>45824</v>
      </c>
      <c r="D1839" s="107" t="str">
        <f>VLOOKUP(B1839,辅助信息!E:K,7,FALSE)</f>
        <v>JWDDCD2025051800044</v>
      </c>
      <c r="E1839" s="107" t="str">
        <f>VLOOKUP(F1839,辅助信息!A:B,2,FALSE)</f>
        <v>螺纹钢</v>
      </c>
      <c r="F1839" s="28" t="s">
        <v>30</v>
      </c>
      <c r="G1839" s="24">
        <v>6</v>
      </c>
      <c r="H1839" s="108" t="str">
        <f>_xlfn.XLOOKUP(C1839&amp;F1839&amp;I1839&amp;J1839,'[1]2025年已发货'!$F:$F&amp;'[1]2025年已发货'!$C:$C&amp;'[1]2025年已发货'!$G:$G&amp;'[1]2025年已发货'!$H:$H,'[1]2025年已发货'!$E:$E,"未发货")</f>
        <v>未发货</v>
      </c>
      <c r="I1839" s="107" t="str">
        <f>VLOOKUP(B1839,辅助信息!E:I,3,FALSE)</f>
        <v>(五冶建设扩建艺体中学二期工程)四川省成都市双流区光荣路成都艺体中学南200米</v>
      </c>
      <c r="J1839" s="107" t="str">
        <f>VLOOKUP(B1839,辅助信息!E:I,4,FALSE)</f>
        <v>谢序强</v>
      </c>
      <c r="K1839" s="107">
        <f>VLOOKUP(J1839,辅助信息!H:I,2,FALSE)</f>
        <v>13458588232</v>
      </c>
      <c r="L1839" s="109" t="str">
        <f>VLOOKUP(B1839,辅助信息!E:J,6,FALSE)</f>
        <v>五冶建设送货单,一式6份材质书,锈货不收，项目名称：扩建艺体中学二期工程，装货前联系收货人核实到场规格,没提前告知进场规格现场不给予接收</v>
      </c>
      <c r="M1839" s="79">
        <v>45828</v>
      </c>
      <c r="O1839" s="49">
        <f ca="1" t="shared" si="111"/>
        <v>0</v>
      </c>
      <c r="P1839" s="49">
        <f ca="1" t="shared" si="112"/>
        <v>122</v>
      </c>
      <c r="Q1839" s="50" t="str">
        <f>VLOOKUP(B1839,辅助信息!E:M,9,FALSE)</f>
        <v>ZTWM-CDGS-XS-2025-0073-五冶天府-成都怡心湖片区及龙泉驿医院等项目</v>
      </c>
      <c r="R1839" s="50" t="str">
        <f>_xlfn._xlws.FILTER(辅助信息!D:D,辅助信息!E:E=B1839)</f>
        <v>五冶建设成都怡心湖片区及龙泉驿医院等项目</v>
      </c>
    </row>
    <row r="1840" hidden="1" spans="1:18">
      <c r="A1840" s="70"/>
      <c r="B1840" s="28" t="s">
        <v>167</v>
      </c>
      <c r="C1840" s="58">
        <v>45824</v>
      </c>
      <c r="D1840" s="107" t="str">
        <f>VLOOKUP(B1840,辅助信息!E:K,7,FALSE)</f>
        <v>JWDDCD2025051800044</v>
      </c>
      <c r="E1840" s="107" t="str">
        <f>VLOOKUP(F1840,辅助信息!A:B,2,FALSE)</f>
        <v>螺纹钢</v>
      </c>
      <c r="F1840" s="28" t="s">
        <v>33</v>
      </c>
      <c r="G1840" s="24">
        <v>6</v>
      </c>
      <c r="H1840" s="108" t="str">
        <f>_xlfn.XLOOKUP(C1840&amp;F1840&amp;I1840&amp;J1840,'[1]2025年已发货'!$F:$F&amp;'[1]2025年已发货'!$C:$C&amp;'[1]2025年已发货'!$G:$G&amp;'[1]2025年已发货'!$H:$H,'[1]2025年已发货'!$E:$E,"未发货")</f>
        <v>未发货</v>
      </c>
      <c r="I1840" s="107" t="str">
        <f>VLOOKUP(B1840,辅助信息!E:I,3,FALSE)</f>
        <v>(五冶建设扩建艺体中学二期工程)四川省成都市双流区光荣路成都艺体中学南200米</v>
      </c>
      <c r="J1840" s="107" t="str">
        <f>VLOOKUP(B1840,辅助信息!E:I,4,FALSE)</f>
        <v>谢序强</v>
      </c>
      <c r="K1840" s="107">
        <f>VLOOKUP(J1840,辅助信息!H:I,2,FALSE)</f>
        <v>13458588232</v>
      </c>
      <c r="L1840" s="109" t="str">
        <f>VLOOKUP(B1840,辅助信息!E:J,6,FALSE)</f>
        <v>五冶建设送货单,一式6份材质书,锈货不收，项目名称：扩建艺体中学二期工程，装货前联系收货人核实到场规格,没提前告知进场规格现场不给予接收</v>
      </c>
      <c r="M1840" s="79">
        <v>45828</v>
      </c>
      <c r="O1840" s="49">
        <f ca="1" t="shared" si="111"/>
        <v>0</v>
      </c>
      <c r="P1840" s="49">
        <f ca="1" t="shared" si="112"/>
        <v>122</v>
      </c>
      <c r="Q1840" s="50" t="str">
        <f>VLOOKUP(B1840,辅助信息!E:M,9,FALSE)</f>
        <v>ZTWM-CDGS-XS-2025-0073-五冶天府-成都怡心湖片区及龙泉驿医院等项目</v>
      </c>
      <c r="R1840" s="50" t="str">
        <f>_xlfn._xlws.FILTER(辅助信息!D:D,辅助信息!E:E=B1840)</f>
        <v>五冶建设成都怡心湖片区及龙泉驿医院等项目</v>
      </c>
    </row>
    <row r="1841" hidden="1" spans="1:18">
      <c r="A1841" s="70"/>
      <c r="B1841" s="28" t="s">
        <v>167</v>
      </c>
      <c r="C1841" s="58">
        <v>45824</v>
      </c>
      <c r="D1841" s="107" t="str">
        <f>VLOOKUP(B1841,辅助信息!E:K,7,FALSE)</f>
        <v>JWDDCD2025051800044</v>
      </c>
      <c r="E1841" s="107" t="str">
        <f>VLOOKUP(F1841,辅助信息!A:B,2,FALSE)</f>
        <v>螺纹钢</v>
      </c>
      <c r="F1841" s="28" t="s">
        <v>28</v>
      </c>
      <c r="G1841" s="24">
        <v>6</v>
      </c>
      <c r="H1841" s="108" t="str">
        <f>_xlfn.XLOOKUP(C1841&amp;F1841&amp;I1841&amp;J1841,'[1]2025年已发货'!$F:$F&amp;'[1]2025年已发货'!$C:$C&amp;'[1]2025年已发货'!$G:$G&amp;'[1]2025年已发货'!$H:$H,'[1]2025年已发货'!$E:$E,"未发货")</f>
        <v>未发货</v>
      </c>
      <c r="I1841" s="107" t="str">
        <f>VLOOKUP(B1841,辅助信息!E:I,3,FALSE)</f>
        <v>(五冶建设扩建艺体中学二期工程)四川省成都市双流区光荣路成都艺体中学南200米</v>
      </c>
      <c r="J1841" s="107" t="str">
        <f>VLOOKUP(B1841,辅助信息!E:I,4,FALSE)</f>
        <v>谢序强</v>
      </c>
      <c r="K1841" s="107">
        <f>VLOOKUP(J1841,辅助信息!H:I,2,FALSE)</f>
        <v>13458588232</v>
      </c>
      <c r="L1841" s="109" t="str">
        <f>VLOOKUP(B1841,辅助信息!E:J,6,FALSE)</f>
        <v>五冶建设送货单,一式6份材质书,锈货不收，项目名称：扩建艺体中学二期工程，装货前联系收货人核实到场规格,没提前告知进场规格现场不给予接收</v>
      </c>
      <c r="M1841" s="79">
        <v>45828</v>
      </c>
      <c r="O1841" s="49">
        <f ca="1" t="shared" si="111"/>
        <v>0</v>
      </c>
      <c r="P1841" s="49">
        <f ca="1" t="shared" si="112"/>
        <v>122</v>
      </c>
      <c r="Q1841" s="50" t="str">
        <f>VLOOKUP(B1841,辅助信息!E:M,9,FALSE)</f>
        <v>ZTWM-CDGS-XS-2025-0073-五冶天府-成都怡心湖片区及龙泉驿医院等项目</v>
      </c>
      <c r="R1841" s="50" t="str">
        <f>_xlfn._xlws.FILTER(辅助信息!D:D,辅助信息!E:E=B1841)</f>
        <v>五冶建设成都怡心湖片区及龙泉驿医院等项目</v>
      </c>
    </row>
    <row r="1842" hidden="1" spans="1:18">
      <c r="A1842" s="70"/>
      <c r="B1842" s="28" t="s">
        <v>167</v>
      </c>
      <c r="C1842" s="58">
        <v>45824</v>
      </c>
      <c r="D1842" s="107" t="str">
        <f>VLOOKUP(B1842,辅助信息!E:K,7,FALSE)</f>
        <v>JWDDCD2025051800044</v>
      </c>
      <c r="E1842" s="107" t="str">
        <f>VLOOKUP(F1842,辅助信息!A:B,2,FALSE)</f>
        <v>螺纹钢</v>
      </c>
      <c r="F1842" s="28" t="s">
        <v>18</v>
      </c>
      <c r="G1842" s="24">
        <v>23</v>
      </c>
      <c r="H1842" s="108" t="str">
        <f>_xlfn.XLOOKUP(C1842&amp;F1842&amp;I1842&amp;J1842,'[1]2025年已发货'!$F:$F&amp;'[1]2025年已发货'!$C:$C&amp;'[1]2025年已发货'!$G:$G&amp;'[1]2025年已发货'!$H:$H,'[1]2025年已发货'!$E:$E,"未发货")</f>
        <v>未发货</v>
      </c>
      <c r="I1842" s="107" t="str">
        <f>VLOOKUP(B1842,辅助信息!E:I,3,FALSE)</f>
        <v>(五冶建设扩建艺体中学二期工程)四川省成都市双流区光荣路成都艺体中学南200米</v>
      </c>
      <c r="J1842" s="107" t="str">
        <f>VLOOKUP(B1842,辅助信息!E:I,4,FALSE)</f>
        <v>谢序强</v>
      </c>
      <c r="K1842" s="107">
        <f>VLOOKUP(J1842,辅助信息!H:I,2,FALSE)</f>
        <v>13458588232</v>
      </c>
      <c r="L1842" s="109" t="str">
        <f>VLOOKUP(B1842,辅助信息!E:J,6,FALSE)</f>
        <v>五冶建设送货单,一式6份材质书,锈货不收，项目名称：扩建艺体中学二期工程，装货前联系收货人核实到场规格,没提前告知进场规格现场不给予接收</v>
      </c>
      <c r="M1842" s="79">
        <v>45828</v>
      </c>
      <c r="O1842" s="49">
        <f ca="1" t="shared" si="111"/>
        <v>0</v>
      </c>
      <c r="P1842" s="49">
        <f ca="1" t="shared" si="112"/>
        <v>122</v>
      </c>
      <c r="Q1842" s="50" t="str">
        <f>VLOOKUP(B1842,辅助信息!E:M,9,FALSE)</f>
        <v>ZTWM-CDGS-XS-2025-0073-五冶天府-成都怡心湖片区及龙泉驿医院等项目</v>
      </c>
      <c r="R1842" s="50" t="str">
        <f>_xlfn._xlws.FILTER(辅助信息!D:D,辅助信息!E:E=B1842)</f>
        <v>五冶建设成都怡心湖片区及龙泉驿医院等项目</v>
      </c>
    </row>
    <row r="1843" hidden="1" spans="1:18">
      <c r="A1843" s="70" t="s">
        <v>168</v>
      </c>
      <c r="B1843" s="28" t="s">
        <v>169</v>
      </c>
      <c r="C1843" s="58">
        <v>45824</v>
      </c>
      <c r="D1843" s="107" t="str">
        <f>VLOOKUP(B1843,辅助信息!E:K,7,FALSE)</f>
        <v>JWDDCD2025051800044</v>
      </c>
      <c r="E1843" s="107" t="str">
        <f>VLOOKUP(F1843,辅助信息!A:B,2,FALSE)</f>
        <v>高线</v>
      </c>
      <c r="F1843" s="28" t="s">
        <v>51</v>
      </c>
      <c r="G1843" s="24">
        <v>35</v>
      </c>
      <c r="H1843" s="108" t="str">
        <f>_xlfn.XLOOKUP(C1843&amp;F1843&amp;I1843&amp;J1843,'[1]2025年已发货'!$F:$F&amp;'[1]2025年已发货'!$C:$C&amp;'[1]2025年已发货'!$G:$G&amp;'[1]2025年已发货'!$H:$H,'[1]2025年已发货'!$E:$E,"未发货")</f>
        <v>未发货</v>
      </c>
      <c r="I1843" s="107" t="str">
        <f>VLOOKUP(B1843,辅助信息!E:I,3,FALSE)</f>
        <v>(五冶建设龙泉芙蓉花语项目-1,3地块)龙泉驿区北川路双堰塘钓鱼东100米(北川路)</v>
      </c>
      <c r="J1843" s="107" t="str">
        <f>VLOOKUP(B1843,辅助信息!E:I,4,FALSE)</f>
        <v>董文学</v>
      </c>
      <c r="K1843" s="107">
        <f>VLOOKUP(J1843,辅助信息!H:I,2,FALSE)</f>
        <v>15828110575</v>
      </c>
      <c r="L1843" s="109" t="str">
        <f>VLOOKUP(B1843,辅助信息!E:J,6,FALSE)</f>
        <v>五冶建设送货单,4份材质书,锈货不收炉批号，项目名称：中冶成勘-成都安置房项目，装货前联系收货人核实到场规格,没提前告知进场规格现场不给予接收</v>
      </c>
      <c r="M1843" s="79">
        <v>45828</v>
      </c>
      <c r="O1843" s="49">
        <f ca="1" t="shared" si="111"/>
        <v>0</v>
      </c>
      <c r="P1843" s="49">
        <f ca="1" t="shared" si="112"/>
        <v>122</v>
      </c>
      <c r="Q1843" s="50" t="str">
        <f>VLOOKUP(B1843,辅助信息!E:M,9,FALSE)</f>
        <v>ZTWM-CDGS-XS-2025-0073-五冶天府-成都怡心湖片区及龙泉驿医院等项目</v>
      </c>
      <c r="R1843" s="50" t="str">
        <f>_xlfn._xlws.FILTER(辅助信息!D:D,辅助信息!E:E=B1843)</f>
        <v>五冶建设成都怡心湖片区及龙泉驿医院等项目</v>
      </c>
    </row>
    <row r="1844" hidden="1" spans="1:18">
      <c r="A1844" s="70"/>
      <c r="B1844" s="28" t="s">
        <v>169</v>
      </c>
      <c r="C1844" s="58">
        <v>45824</v>
      </c>
      <c r="D1844" s="107" t="str">
        <f>VLOOKUP(B1844,辅助信息!E:K,7,FALSE)</f>
        <v>JWDDCD2025051800044</v>
      </c>
      <c r="E1844" s="107" t="str">
        <f>VLOOKUP(F1844,辅助信息!A:B,2,FALSE)</f>
        <v>螺纹钢</v>
      </c>
      <c r="F1844" s="28" t="s">
        <v>28</v>
      </c>
      <c r="G1844" s="24">
        <v>70</v>
      </c>
      <c r="H1844" s="108" t="str">
        <f>_xlfn.XLOOKUP(C1844&amp;F1844&amp;I1844&amp;J1844,'[1]2025年已发货'!$F:$F&amp;'[1]2025年已发货'!$C:$C&amp;'[1]2025年已发货'!$G:$G&amp;'[1]2025年已发货'!$H:$H,'[1]2025年已发货'!$E:$E,"未发货")</f>
        <v>未发货</v>
      </c>
      <c r="I1844" s="107" t="str">
        <f>VLOOKUP(B1844,辅助信息!E:I,3,FALSE)</f>
        <v>(五冶建设龙泉芙蓉花语项目-1,3地块)龙泉驿区北川路双堰塘钓鱼东100米(北川路)</v>
      </c>
      <c r="J1844" s="107" t="str">
        <f>VLOOKUP(B1844,辅助信息!E:I,4,FALSE)</f>
        <v>董文学</v>
      </c>
      <c r="K1844" s="107">
        <f>VLOOKUP(J1844,辅助信息!H:I,2,FALSE)</f>
        <v>15828110575</v>
      </c>
      <c r="L1844" s="109" t="str">
        <f>VLOOKUP(B1844,辅助信息!E:J,6,FALSE)</f>
        <v>五冶建设送货单,4份材质书,锈货不收炉批号，项目名称：中冶成勘-成都安置房项目，装货前联系收货人核实到场规格,没提前告知进场规格现场不给予接收</v>
      </c>
      <c r="M1844" s="79">
        <v>45828</v>
      </c>
      <c r="O1844" s="49">
        <f ca="1" t="shared" si="111"/>
        <v>0</v>
      </c>
      <c r="P1844" s="49">
        <f ca="1" t="shared" si="112"/>
        <v>122</v>
      </c>
      <c r="Q1844" s="50" t="str">
        <f>VLOOKUP(B1844,辅助信息!E:M,9,FALSE)</f>
        <v>ZTWM-CDGS-XS-2025-0073-五冶天府-成都怡心湖片区及龙泉驿医院等项目</v>
      </c>
      <c r="R1844" s="50" t="str">
        <f>_xlfn._xlws.FILTER(辅助信息!D:D,辅助信息!E:E=B1844)</f>
        <v>五冶建设成都怡心湖片区及龙泉驿医院等项目</v>
      </c>
    </row>
    <row r="1845" hidden="1" spans="2:18">
      <c r="B1845" s="107" t="s">
        <v>162</v>
      </c>
      <c r="C1845" s="58">
        <v>45825</v>
      </c>
      <c r="D1845" s="107" t="str">
        <f>VLOOKUP(B1845,辅助信息!E:K,7,FALSE)</f>
        <v>JWDD2025070200010</v>
      </c>
      <c r="E1845" s="107" t="str">
        <f>VLOOKUP(F1845,辅助信息!A:B,2,FALSE)</f>
        <v>盘螺</v>
      </c>
      <c r="F1845" s="107" t="s">
        <v>41</v>
      </c>
      <c r="G1845" s="108">
        <v>10</v>
      </c>
      <c r="H1845" s="117" t="s">
        <v>170</v>
      </c>
      <c r="I1845" s="107" t="str">
        <f>VLOOKUP(B1845,辅助信息!E:I,3,FALSE)</f>
        <v>(宜宾兴港三江新区长江工业园保障性租赁住房建设项目-2标)四川省宜宾市翠屏区永善路南段宜宾市三江新区长江工业园区</v>
      </c>
      <c r="J1845" s="107" t="str">
        <f>VLOOKUP(B1845,辅助信息!E:I,4,FALSE)</f>
        <v>刘鹏</v>
      </c>
      <c r="K1845" s="107">
        <f>VLOOKUP(J1845,辅助信息!H:I,2,FALSE)</f>
        <v>15528967666</v>
      </c>
      <c r="L1845" s="109" t="str">
        <f>VLOOKUP(B1845,辅助信息!E:J,6,FALSE)</f>
        <v>锈货不收，装货前联系收货人核实到场规格,没提前告知进场规格现场不给予接收</v>
      </c>
      <c r="M1845" s="79">
        <v>45819</v>
      </c>
      <c r="O1845" s="49">
        <f ca="1" t="shared" si="111"/>
        <v>0</v>
      </c>
      <c r="P1845" s="49">
        <f ca="1" t="shared" si="112"/>
        <v>131</v>
      </c>
      <c r="Q1845" s="50" t="str">
        <f>VLOOKUP(B1845,辅助信息!E:M,9,FALSE)</f>
        <v>ZTWM-CDYXGS-XS-2025-0014-宜宾兴港建材-三江新区长江工业园片区保障性租赁住房建设项目</v>
      </c>
      <c r="R1845" s="50" t="str">
        <f>_xlfn._xlws.FILTER(辅助信息!D:D,辅助信息!E:E=B1845)</f>
        <v>宜宾兴港三江新区长江工业园建设项目</v>
      </c>
    </row>
    <row r="1846" hidden="1" spans="2:18">
      <c r="B1846" s="107" t="s">
        <v>162</v>
      </c>
      <c r="C1846" s="58">
        <v>45825</v>
      </c>
      <c r="D1846" s="107" t="str">
        <f>VLOOKUP(B1846,辅助信息!E:K,7,FALSE)</f>
        <v>JWDD2025070200010</v>
      </c>
      <c r="E1846" s="107" t="str">
        <f>VLOOKUP(F1846,辅助信息!A:B,2,FALSE)</f>
        <v>螺纹钢</v>
      </c>
      <c r="F1846" s="107" t="s">
        <v>30</v>
      </c>
      <c r="G1846" s="108">
        <v>25</v>
      </c>
      <c r="H1846" s="117" t="s">
        <v>170</v>
      </c>
      <c r="I1846" s="107" t="str">
        <f>VLOOKUP(B1846,辅助信息!E:I,3,FALSE)</f>
        <v>(宜宾兴港三江新区长江工业园保障性租赁住房建设项目-2标)四川省宜宾市翠屏区永善路南段宜宾市三江新区长江工业园区</v>
      </c>
      <c r="J1846" s="107" t="str">
        <f>VLOOKUP(B1846,辅助信息!E:I,4,FALSE)</f>
        <v>刘鹏</v>
      </c>
      <c r="K1846" s="107">
        <f>VLOOKUP(J1846,辅助信息!H:I,2,FALSE)</f>
        <v>15528967666</v>
      </c>
      <c r="L1846" s="109" t="str">
        <f>VLOOKUP(B1846,辅助信息!E:J,6,FALSE)</f>
        <v>锈货不收，装货前联系收货人核实到场规格,没提前告知进场规格现场不给予接收</v>
      </c>
      <c r="M1846" s="79">
        <v>45819</v>
      </c>
      <c r="O1846" s="49">
        <f ca="1" t="shared" si="111"/>
        <v>0</v>
      </c>
      <c r="P1846" s="49">
        <f ca="1" t="shared" si="112"/>
        <v>131</v>
      </c>
      <c r="Q1846" s="50" t="str">
        <f>VLOOKUP(B1846,辅助信息!E:M,9,FALSE)</f>
        <v>ZTWM-CDYXGS-XS-2025-0014-宜宾兴港建材-三江新区长江工业园片区保障性租赁住房建设项目</v>
      </c>
      <c r="R1846" s="50" t="str">
        <f>_xlfn._xlws.FILTER(辅助信息!D:D,辅助信息!E:E=B1846)</f>
        <v>宜宾兴港三江新区长江工业园建设项目</v>
      </c>
    </row>
    <row r="1847" hidden="1" spans="1:18">
      <c r="A1847" s="115" t="s">
        <v>166</v>
      </c>
      <c r="B1847" s="107" t="s">
        <v>167</v>
      </c>
      <c r="C1847" s="58">
        <v>45825</v>
      </c>
      <c r="D1847" s="107" t="str">
        <f>VLOOKUP(B1847,辅助信息!E:K,7,FALSE)</f>
        <v>JWDDCD2025051800044</v>
      </c>
      <c r="E1847" s="107" t="str">
        <f>VLOOKUP(F1847,辅助信息!A:B,2,FALSE)</f>
        <v>盘螺</v>
      </c>
      <c r="F1847" s="118" t="s">
        <v>40</v>
      </c>
      <c r="G1847" s="108">
        <v>4</v>
      </c>
      <c r="H1847" s="108" t="str">
        <f>_xlfn.XLOOKUP(C1847&amp;F1847&amp;I1847&amp;J1847,'[1]2025年已发货'!$F:$F&amp;'[1]2025年已发货'!$C:$C&amp;'[1]2025年已发货'!$G:$G&amp;'[1]2025年已发货'!$H:$H,'[1]2025年已发货'!$E:$E,"未发货")</f>
        <v>未发货</v>
      </c>
      <c r="I1847" s="107" t="str">
        <f>VLOOKUP(B1847,辅助信息!E:I,3,FALSE)</f>
        <v>(五冶建设扩建艺体中学二期工程)四川省成都市双流区光荣路成都艺体中学南200米</v>
      </c>
      <c r="J1847" s="107" t="str">
        <f>VLOOKUP(B1847,辅助信息!E:I,4,FALSE)</f>
        <v>谢序强</v>
      </c>
      <c r="K1847" s="107">
        <f>VLOOKUP(J1847,辅助信息!H:I,2,FALSE)</f>
        <v>13458588232</v>
      </c>
      <c r="L1847" s="109" t="str">
        <f>VLOOKUP(B1847,辅助信息!E:J,6,FALSE)</f>
        <v>五冶建设送货单,一式6份材质书,锈货不收，项目名称：扩建艺体中学二期工程，装货前联系收货人核实到场规格,没提前告知进场规格现场不给予接收</v>
      </c>
      <c r="M1847" s="79">
        <v>45828</v>
      </c>
      <c r="O1847" s="49">
        <f ca="1" t="shared" si="111"/>
        <v>0</v>
      </c>
      <c r="P1847" s="49">
        <f ca="1" t="shared" si="112"/>
        <v>122</v>
      </c>
      <c r="Q1847" s="50" t="str">
        <f>VLOOKUP(B1847,辅助信息!E:M,9,FALSE)</f>
        <v>ZTWM-CDGS-XS-2025-0073-五冶天府-成都怡心湖片区及龙泉驿医院等项目</v>
      </c>
      <c r="R1847" s="50" t="str">
        <f>_xlfn._xlws.FILTER(辅助信息!D:D,辅助信息!E:E=B1847)</f>
        <v>五冶建设成都怡心湖片区及龙泉驿医院等项目</v>
      </c>
    </row>
    <row r="1848" hidden="1" spans="1:18">
      <c r="A1848" s="115"/>
      <c r="B1848" s="107" t="s">
        <v>167</v>
      </c>
      <c r="C1848" s="58">
        <v>45825</v>
      </c>
      <c r="D1848" s="107" t="str">
        <f>VLOOKUP(B1848,辅助信息!E:K,7,FALSE)</f>
        <v>JWDDCD2025051800044</v>
      </c>
      <c r="E1848" s="107" t="str">
        <f>VLOOKUP(F1848,辅助信息!A:B,2,FALSE)</f>
        <v>盘螺</v>
      </c>
      <c r="F1848" s="118" t="s">
        <v>41</v>
      </c>
      <c r="G1848" s="108">
        <v>4</v>
      </c>
      <c r="H1848" s="108" t="str">
        <f>_xlfn.XLOOKUP(C1848&amp;F1848&amp;I1848&amp;J1848,'[1]2025年已发货'!$F:$F&amp;'[1]2025年已发货'!$C:$C&amp;'[1]2025年已发货'!$G:$G&amp;'[1]2025年已发货'!$H:$H,'[1]2025年已发货'!$E:$E,"未发货")</f>
        <v>未发货</v>
      </c>
      <c r="I1848" s="107" t="str">
        <f>VLOOKUP(B1848,辅助信息!E:I,3,FALSE)</f>
        <v>(五冶建设扩建艺体中学二期工程)四川省成都市双流区光荣路成都艺体中学南200米</v>
      </c>
      <c r="J1848" s="107" t="str">
        <f>VLOOKUP(B1848,辅助信息!E:I,4,FALSE)</f>
        <v>谢序强</v>
      </c>
      <c r="K1848" s="107">
        <f>VLOOKUP(J1848,辅助信息!H:I,2,FALSE)</f>
        <v>13458588232</v>
      </c>
      <c r="L1848" s="109" t="str">
        <f>VLOOKUP(B1848,辅助信息!E:J,6,FALSE)</f>
        <v>五冶建设送货单,一式6份材质书,锈货不收，项目名称：扩建艺体中学二期工程，装货前联系收货人核实到场规格,没提前告知进场规格现场不给予接收</v>
      </c>
      <c r="M1848" s="79">
        <v>45828</v>
      </c>
      <c r="O1848" s="49">
        <f ca="1" t="shared" si="111"/>
        <v>0</v>
      </c>
      <c r="P1848" s="49">
        <f ca="1" t="shared" si="112"/>
        <v>122</v>
      </c>
      <c r="Q1848" s="50" t="str">
        <f>VLOOKUP(B1848,辅助信息!E:M,9,FALSE)</f>
        <v>ZTWM-CDGS-XS-2025-0073-五冶天府-成都怡心湖片区及龙泉驿医院等项目</v>
      </c>
      <c r="R1848" s="50" t="str">
        <f>_xlfn._xlws.FILTER(辅助信息!D:D,辅助信息!E:E=B1848)</f>
        <v>五冶建设成都怡心湖片区及龙泉驿医院等项目</v>
      </c>
    </row>
    <row r="1849" hidden="1" spans="1:18">
      <c r="A1849" s="115"/>
      <c r="B1849" s="107" t="s">
        <v>167</v>
      </c>
      <c r="C1849" s="58">
        <v>45825</v>
      </c>
      <c r="D1849" s="107" t="str">
        <f>VLOOKUP(B1849,辅助信息!E:K,7,FALSE)</f>
        <v>JWDDCD2025051800044</v>
      </c>
      <c r="E1849" s="107" t="str">
        <f>VLOOKUP(F1849,辅助信息!A:B,2,FALSE)</f>
        <v>螺纹钢</v>
      </c>
      <c r="F1849" s="118" t="s">
        <v>27</v>
      </c>
      <c r="G1849" s="108">
        <v>5</v>
      </c>
      <c r="H1849" s="108" t="str">
        <f>_xlfn.XLOOKUP(C1849&amp;F1849&amp;I1849&amp;J1849,'[1]2025年已发货'!$F:$F&amp;'[1]2025年已发货'!$C:$C&amp;'[1]2025年已发货'!$G:$G&amp;'[1]2025年已发货'!$H:$H,'[1]2025年已发货'!$E:$E,"未发货")</f>
        <v>未发货</v>
      </c>
      <c r="I1849" s="107" t="str">
        <f>VLOOKUP(B1849,辅助信息!E:I,3,FALSE)</f>
        <v>(五冶建设扩建艺体中学二期工程)四川省成都市双流区光荣路成都艺体中学南200米</v>
      </c>
      <c r="J1849" s="107" t="str">
        <f>VLOOKUP(B1849,辅助信息!E:I,4,FALSE)</f>
        <v>谢序强</v>
      </c>
      <c r="K1849" s="107">
        <f>VLOOKUP(J1849,辅助信息!H:I,2,FALSE)</f>
        <v>13458588232</v>
      </c>
      <c r="L1849" s="109" t="str">
        <f>VLOOKUP(B1849,辅助信息!E:J,6,FALSE)</f>
        <v>五冶建设送货单,一式6份材质书,锈货不收，项目名称：扩建艺体中学二期工程，装货前联系收货人核实到场规格,没提前告知进场规格现场不给予接收</v>
      </c>
      <c r="M1849" s="79">
        <v>45828</v>
      </c>
      <c r="O1849" s="49">
        <f ca="1" t="shared" si="111"/>
        <v>0</v>
      </c>
      <c r="P1849" s="49">
        <f ca="1" t="shared" si="112"/>
        <v>122</v>
      </c>
      <c r="Q1849" s="50" t="str">
        <f>VLOOKUP(B1849,辅助信息!E:M,9,FALSE)</f>
        <v>ZTWM-CDGS-XS-2025-0073-五冶天府-成都怡心湖片区及龙泉驿医院等项目</v>
      </c>
      <c r="R1849" s="50" t="str">
        <f>_xlfn._xlws.FILTER(辅助信息!D:D,辅助信息!E:E=B1849)</f>
        <v>五冶建设成都怡心湖片区及龙泉驿医院等项目</v>
      </c>
    </row>
    <row r="1850" hidden="1" spans="1:18">
      <c r="A1850" s="115"/>
      <c r="B1850" s="107" t="s">
        <v>167</v>
      </c>
      <c r="C1850" s="58">
        <v>45825</v>
      </c>
      <c r="D1850" s="107" t="str">
        <f>VLOOKUP(B1850,辅助信息!E:K,7,FALSE)</f>
        <v>JWDDCD2025051800044</v>
      </c>
      <c r="E1850" s="107" t="str">
        <f>VLOOKUP(F1850,辅助信息!A:B,2,FALSE)</f>
        <v>螺纹钢</v>
      </c>
      <c r="F1850" s="118" t="s">
        <v>19</v>
      </c>
      <c r="G1850" s="108">
        <v>5</v>
      </c>
      <c r="H1850" s="108" t="str">
        <f>_xlfn.XLOOKUP(C1850&amp;F1850&amp;I1850&amp;J1850,'[1]2025年已发货'!$F:$F&amp;'[1]2025年已发货'!$C:$C&amp;'[1]2025年已发货'!$G:$G&amp;'[1]2025年已发货'!$H:$H,'[1]2025年已发货'!$E:$E,"未发货")</f>
        <v>未发货</v>
      </c>
      <c r="I1850" s="107" t="str">
        <f>VLOOKUP(B1850,辅助信息!E:I,3,FALSE)</f>
        <v>(五冶建设扩建艺体中学二期工程)四川省成都市双流区光荣路成都艺体中学南200米</v>
      </c>
      <c r="J1850" s="107" t="str">
        <f>VLOOKUP(B1850,辅助信息!E:I,4,FALSE)</f>
        <v>谢序强</v>
      </c>
      <c r="K1850" s="107">
        <f>VLOOKUP(J1850,辅助信息!H:I,2,FALSE)</f>
        <v>13458588232</v>
      </c>
      <c r="L1850" s="109" t="str">
        <f>VLOOKUP(B1850,辅助信息!E:J,6,FALSE)</f>
        <v>五冶建设送货单,一式6份材质书,锈货不收，项目名称：扩建艺体中学二期工程，装货前联系收货人核实到场规格,没提前告知进场规格现场不给予接收</v>
      </c>
      <c r="M1850" s="79">
        <v>45828</v>
      </c>
      <c r="O1850" s="49">
        <f ca="1" t="shared" si="111"/>
        <v>0</v>
      </c>
      <c r="P1850" s="49">
        <f ca="1" t="shared" si="112"/>
        <v>122</v>
      </c>
      <c r="Q1850" s="50" t="str">
        <f>VLOOKUP(B1850,辅助信息!E:M,9,FALSE)</f>
        <v>ZTWM-CDGS-XS-2025-0073-五冶天府-成都怡心湖片区及龙泉驿医院等项目</v>
      </c>
      <c r="R1850" s="50" t="str">
        <f>_xlfn._xlws.FILTER(辅助信息!D:D,辅助信息!E:E=B1850)</f>
        <v>五冶建设成都怡心湖片区及龙泉驿医院等项目</v>
      </c>
    </row>
    <row r="1851" hidden="1" spans="1:18">
      <c r="A1851" s="115"/>
      <c r="B1851" s="107" t="s">
        <v>167</v>
      </c>
      <c r="C1851" s="58">
        <v>45825</v>
      </c>
      <c r="D1851" s="107" t="str">
        <f>VLOOKUP(B1851,辅助信息!E:K,7,FALSE)</f>
        <v>JWDDCD2025051800044</v>
      </c>
      <c r="E1851" s="107" t="str">
        <f>VLOOKUP(F1851,辅助信息!A:B,2,FALSE)</f>
        <v>螺纹钢</v>
      </c>
      <c r="F1851" s="118" t="s">
        <v>32</v>
      </c>
      <c r="G1851" s="108">
        <v>5</v>
      </c>
      <c r="H1851" s="108" t="str">
        <f>_xlfn.XLOOKUP(C1851&amp;F1851&amp;I1851&amp;J1851,'[1]2025年已发货'!$F:$F&amp;'[1]2025年已发货'!$C:$C&amp;'[1]2025年已发货'!$G:$G&amp;'[1]2025年已发货'!$H:$H,'[1]2025年已发货'!$E:$E,"未发货")</f>
        <v>未发货</v>
      </c>
      <c r="I1851" s="107" t="str">
        <f>VLOOKUP(B1851,辅助信息!E:I,3,FALSE)</f>
        <v>(五冶建设扩建艺体中学二期工程)四川省成都市双流区光荣路成都艺体中学南200米</v>
      </c>
      <c r="J1851" s="107" t="str">
        <f>VLOOKUP(B1851,辅助信息!E:I,4,FALSE)</f>
        <v>谢序强</v>
      </c>
      <c r="K1851" s="107">
        <f>VLOOKUP(J1851,辅助信息!H:I,2,FALSE)</f>
        <v>13458588232</v>
      </c>
      <c r="L1851" s="109" t="str">
        <f>VLOOKUP(B1851,辅助信息!E:J,6,FALSE)</f>
        <v>五冶建设送货单,一式6份材质书,锈货不收，项目名称：扩建艺体中学二期工程，装货前联系收货人核实到场规格,没提前告知进场规格现场不给予接收</v>
      </c>
      <c r="M1851" s="79">
        <v>45828</v>
      </c>
      <c r="O1851" s="49">
        <f ca="1" t="shared" si="111"/>
        <v>0</v>
      </c>
      <c r="P1851" s="49">
        <f ca="1" t="shared" si="112"/>
        <v>122</v>
      </c>
      <c r="Q1851" s="50" t="str">
        <f>VLOOKUP(B1851,辅助信息!E:M,9,FALSE)</f>
        <v>ZTWM-CDGS-XS-2025-0073-五冶天府-成都怡心湖片区及龙泉驿医院等项目</v>
      </c>
      <c r="R1851" s="50" t="str">
        <f>_xlfn._xlws.FILTER(辅助信息!D:D,辅助信息!E:E=B1851)</f>
        <v>五冶建设成都怡心湖片区及龙泉驿医院等项目</v>
      </c>
    </row>
    <row r="1852" hidden="1" spans="1:18">
      <c r="A1852" s="115"/>
      <c r="B1852" s="107" t="s">
        <v>167</v>
      </c>
      <c r="C1852" s="58">
        <v>45825</v>
      </c>
      <c r="D1852" s="107" t="str">
        <f>VLOOKUP(B1852,辅助信息!E:K,7,FALSE)</f>
        <v>JWDDCD2025051800044</v>
      </c>
      <c r="E1852" s="107" t="str">
        <f>VLOOKUP(F1852,辅助信息!A:B,2,FALSE)</f>
        <v>螺纹钢</v>
      </c>
      <c r="F1852" s="107" t="s">
        <v>30</v>
      </c>
      <c r="G1852" s="108">
        <v>9</v>
      </c>
      <c r="H1852" s="108" t="str">
        <f>_xlfn.XLOOKUP(C1852&amp;F1852&amp;I1852&amp;J1852,'[1]2025年已发货'!$F:$F&amp;'[1]2025年已发货'!$C:$C&amp;'[1]2025年已发货'!$G:$G&amp;'[1]2025年已发货'!$H:$H,'[1]2025年已发货'!$E:$E,"未发货")</f>
        <v>未发货</v>
      </c>
      <c r="I1852" s="107" t="str">
        <f>VLOOKUP(B1852,辅助信息!E:I,3,FALSE)</f>
        <v>(五冶建设扩建艺体中学二期工程)四川省成都市双流区光荣路成都艺体中学南200米</v>
      </c>
      <c r="J1852" s="107" t="str">
        <f>VLOOKUP(B1852,辅助信息!E:I,4,FALSE)</f>
        <v>谢序强</v>
      </c>
      <c r="K1852" s="107">
        <f>VLOOKUP(J1852,辅助信息!H:I,2,FALSE)</f>
        <v>13458588232</v>
      </c>
      <c r="L1852" s="109" t="str">
        <f>VLOOKUP(B1852,辅助信息!E:J,6,FALSE)</f>
        <v>五冶建设送货单,一式6份材质书,锈货不收，项目名称：扩建艺体中学二期工程，装货前联系收货人核实到场规格,没提前告知进场规格现场不给予接收</v>
      </c>
      <c r="M1852" s="79">
        <v>45828</v>
      </c>
      <c r="O1852" s="49">
        <f ca="1" t="shared" si="111"/>
        <v>0</v>
      </c>
      <c r="P1852" s="49">
        <f ca="1" t="shared" si="112"/>
        <v>122</v>
      </c>
      <c r="Q1852" s="50" t="str">
        <f>VLOOKUP(B1852,辅助信息!E:M,9,FALSE)</f>
        <v>ZTWM-CDGS-XS-2025-0073-五冶天府-成都怡心湖片区及龙泉驿医院等项目</v>
      </c>
      <c r="R1852" s="50" t="str">
        <f>_xlfn._xlws.FILTER(辅助信息!D:D,辅助信息!E:E=B1852)</f>
        <v>五冶建设成都怡心湖片区及龙泉驿医院等项目</v>
      </c>
    </row>
    <row r="1853" hidden="1" spans="1:18">
      <c r="A1853" s="115"/>
      <c r="B1853" s="107" t="s">
        <v>167</v>
      </c>
      <c r="C1853" s="58">
        <v>45825</v>
      </c>
      <c r="D1853" s="107" t="str">
        <f>VLOOKUP(B1853,辅助信息!E:K,7,FALSE)</f>
        <v>JWDDCD2025051800044</v>
      </c>
      <c r="E1853" s="107" t="str">
        <f>VLOOKUP(F1853,辅助信息!A:B,2,FALSE)</f>
        <v>螺纹钢</v>
      </c>
      <c r="F1853" s="118" t="s">
        <v>33</v>
      </c>
      <c r="G1853" s="108">
        <v>5</v>
      </c>
      <c r="H1853" s="108" t="str">
        <f>_xlfn.XLOOKUP(C1853&amp;F1853&amp;I1853&amp;J1853,'[1]2025年已发货'!$F:$F&amp;'[1]2025年已发货'!$C:$C&amp;'[1]2025年已发货'!$G:$G&amp;'[1]2025年已发货'!$H:$H,'[1]2025年已发货'!$E:$E,"未发货")</f>
        <v>未发货</v>
      </c>
      <c r="I1853" s="107" t="str">
        <f>VLOOKUP(B1853,辅助信息!E:I,3,FALSE)</f>
        <v>(五冶建设扩建艺体中学二期工程)四川省成都市双流区光荣路成都艺体中学南200米</v>
      </c>
      <c r="J1853" s="107" t="str">
        <f>VLOOKUP(B1853,辅助信息!E:I,4,FALSE)</f>
        <v>谢序强</v>
      </c>
      <c r="K1853" s="107">
        <f>VLOOKUP(J1853,辅助信息!H:I,2,FALSE)</f>
        <v>13458588232</v>
      </c>
      <c r="L1853" s="109" t="str">
        <f>VLOOKUP(B1853,辅助信息!E:J,6,FALSE)</f>
        <v>五冶建设送货单,一式6份材质书,锈货不收，项目名称：扩建艺体中学二期工程，装货前联系收货人核实到场规格,没提前告知进场规格现场不给予接收</v>
      </c>
      <c r="M1853" s="79">
        <v>45828</v>
      </c>
      <c r="O1853" s="49">
        <f ca="1" t="shared" si="111"/>
        <v>0</v>
      </c>
      <c r="P1853" s="49">
        <f ca="1" t="shared" si="112"/>
        <v>122</v>
      </c>
      <c r="Q1853" s="50" t="str">
        <f>VLOOKUP(B1853,辅助信息!E:M,9,FALSE)</f>
        <v>ZTWM-CDGS-XS-2025-0073-五冶天府-成都怡心湖片区及龙泉驿医院等项目</v>
      </c>
      <c r="R1853" s="50" t="str">
        <f>_xlfn._xlws.FILTER(辅助信息!D:D,辅助信息!E:E=B1853)</f>
        <v>五冶建设成都怡心湖片区及龙泉驿医院等项目</v>
      </c>
    </row>
    <row r="1854" hidden="1" spans="1:18">
      <c r="A1854" s="115"/>
      <c r="B1854" s="107" t="s">
        <v>167</v>
      </c>
      <c r="C1854" s="58">
        <v>45825</v>
      </c>
      <c r="D1854" s="107" t="str">
        <f>VLOOKUP(B1854,辅助信息!E:K,7,FALSE)</f>
        <v>JWDDCD2025051800044</v>
      </c>
      <c r="E1854" s="107" t="str">
        <f>VLOOKUP(F1854,辅助信息!A:B,2,FALSE)</f>
        <v>螺纹钢</v>
      </c>
      <c r="F1854" s="118" t="s">
        <v>28</v>
      </c>
      <c r="G1854" s="108">
        <v>5</v>
      </c>
      <c r="H1854" s="108" t="str">
        <f>_xlfn.XLOOKUP(C1854&amp;F1854&amp;I1854&amp;J1854,'[1]2025年已发货'!$F:$F&amp;'[1]2025年已发货'!$C:$C&amp;'[1]2025年已发货'!$G:$G&amp;'[1]2025年已发货'!$H:$H,'[1]2025年已发货'!$E:$E,"未发货")</f>
        <v>未发货</v>
      </c>
      <c r="I1854" s="107" t="str">
        <f>VLOOKUP(B1854,辅助信息!E:I,3,FALSE)</f>
        <v>(五冶建设扩建艺体中学二期工程)四川省成都市双流区光荣路成都艺体中学南200米</v>
      </c>
      <c r="J1854" s="107" t="str">
        <f>VLOOKUP(B1854,辅助信息!E:I,4,FALSE)</f>
        <v>谢序强</v>
      </c>
      <c r="K1854" s="107">
        <f>VLOOKUP(J1854,辅助信息!H:I,2,FALSE)</f>
        <v>13458588232</v>
      </c>
      <c r="L1854" s="109" t="str">
        <f>VLOOKUP(B1854,辅助信息!E:J,6,FALSE)</f>
        <v>五冶建设送货单,一式6份材质书,锈货不收，项目名称：扩建艺体中学二期工程，装货前联系收货人核实到场规格,没提前告知进场规格现场不给予接收</v>
      </c>
      <c r="M1854" s="79">
        <v>45828</v>
      </c>
      <c r="O1854" s="49">
        <f ca="1" t="shared" si="111"/>
        <v>0</v>
      </c>
      <c r="P1854" s="49">
        <f ca="1" t="shared" si="112"/>
        <v>122</v>
      </c>
      <c r="Q1854" s="50" t="str">
        <f>VLOOKUP(B1854,辅助信息!E:M,9,FALSE)</f>
        <v>ZTWM-CDGS-XS-2025-0073-五冶天府-成都怡心湖片区及龙泉驿医院等项目</v>
      </c>
      <c r="R1854" s="50" t="str">
        <f>_xlfn._xlws.FILTER(辅助信息!D:D,辅助信息!E:E=B1854)</f>
        <v>五冶建设成都怡心湖片区及龙泉驿医院等项目</v>
      </c>
    </row>
    <row r="1855" hidden="1" spans="1:18">
      <c r="A1855" s="115"/>
      <c r="B1855" s="107" t="s">
        <v>167</v>
      </c>
      <c r="C1855" s="58">
        <v>45825</v>
      </c>
      <c r="D1855" s="107" t="str">
        <f>VLOOKUP(B1855,辅助信息!E:K,7,FALSE)</f>
        <v>JWDDCD2025051800044</v>
      </c>
      <c r="E1855" s="107" t="str">
        <f>VLOOKUP(F1855,辅助信息!A:B,2,FALSE)</f>
        <v>螺纹钢</v>
      </c>
      <c r="F1855" s="107" t="s">
        <v>18</v>
      </c>
      <c r="G1855" s="108">
        <v>26</v>
      </c>
      <c r="H1855" s="108" t="str">
        <f>_xlfn.XLOOKUP(C1855&amp;F1855&amp;I1855&amp;J1855,'[1]2025年已发货'!$F:$F&amp;'[1]2025年已发货'!$C:$C&amp;'[1]2025年已发货'!$G:$G&amp;'[1]2025年已发货'!$H:$H,'[1]2025年已发货'!$E:$E,"未发货")</f>
        <v>未发货</v>
      </c>
      <c r="I1855" s="107" t="str">
        <f>VLOOKUP(B1855,辅助信息!E:I,3,FALSE)</f>
        <v>(五冶建设扩建艺体中学二期工程)四川省成都市双流区光荣路成都艺体中学南200米</v>
      </c>
      <c r="J1855" s="107" t="str">
        <f>VLOOKUP(B1855,辅助信息!E:I,4,FALSE)</f>
        <v>谢序强</v>
      </c>
      <c r="K1855" s="107">
        <f>VLOOKUP(J1855,辅助信息!H:I,2,FALSE)</f>
        <v>13458588232</v>
      </c>
      <c r="L1855" s="109" t="str">
        <f>VLOOKUP(B1855,辅助信息!E:J,6,FALSE)</f>
        <v>五冶建设送货单,一式6份材质书,锈货不收，项目名称：扩建艺体中学二期工程，装货前联系收货人核实到场规格,没提前告知进场规格现场不给予接收</v>
      </c>
      <c r="M1855" s="79">
        <v>45828</v>
      </c>
      <c r="O1855" s="49">
        <f ca="1" t="shared" si="111"/>
        <v>0</v>
      </c>
      <c r="P1855" s="49">
        <f ca="1" t="shared" si="112"/>
        <v>122</v>
      </c>
      <c r="Q1855" s="50" t="str">
        <f>VLOOKUP(B1855,辅助信息!E:M,9,FALSE)</f>
        <v>ZTWM-CDGS-XS-2025-0073-五冶天府-成都怡心湖片区及龙泉驿医院等项目</v>
      </c>
      <c r="R1855" s="50" t="str">
        <f>_xlfn._xlws.FILTER(辅助信息!D:D,辅助信息!E:E=B1855)</f>
        <v>五冶建设成都怡心湖片区及龙泉驿医院等项目</v>
      </c>
    </row>
    <row r="1856" hidden="1" spans="2:18">
      <c r="B1856" s="28" t="s">
        <v>92</v>
      </c>
      <c r="C1856" s="58">
        <v>45825</v>
      </c>
      <c r="D1856" s="107" t="str">
        <f>VLOOKUP(B1856,辅助信息!E:K,7,FALSE)</f>
        <v>JWDDCD2025051800046</v>
      </c>
      <c r="E1856" s="107" t="str">
        <f>VLOOKUP(F1856,辅助信息!A:B,2,FALSE)</f>
        <v>盘螺</v>
      </c>
      <c r="F1856" s="28" t="s">
        <v>40</v>
      </c>
      <c r="G1856" s="24">
        <v>34</v>
      </c>
      <c r="H1856" s="108" t="str">
        <f>_xlfn.XLOOKUP(C1856&amp;F1856&amp;I1856&amp;J1856,'[1]2025年已发货'!$F:$F&amp;'[1]2025年已发货'!$C:$C&amp;'[1]2025年已发货'!$G:$G&amp;'[1]2025年已发货'!$H:$H,'[1]2025年已发货'!$E:$E,"未发货")</f>
        <v>未发货</v>
      </c>
      <c r="I1856" s="107" t="str">
        <f>VLOOKUP(B1856,辅助信息!E:I,3,FALSE)</f>
        <v>（华西萌海科创农业生态谷）成都市简阳市白金山水库</v>
      </c>
      <c r="J1856" s="107" t="str">
        <f>VLOOKUP(B1856,辅助信息!E:I,4,FALSE)</f>
        <v>石清国</v>
      </c>
      <c r="K1856" s="107">
        <f>VLOOKUP(J1856,辅助信息!H:I,2,FALSE)</f>
        <v>13458642015</v>
      </c>
      <c r="L1856" s="109" t="str">
        <f>VLOOKUP(B1856,辅助信息!E:J,6,FALSE)</f>
        <v>优先威钢,我方卸车,新老国标钢厂不加价可直发</v>
      </c>
      <c r="M1856" s="79">
        <v>45828</v>
      </c>
      <c r="O1856" s="49">
        <f ca="1" t="shared" ref="O1856:O1880" si="113">IF(OR(M1856="",N1856&lt;&gt;""),"",MAX(M1856-TODAY(),0))</f>
        <v>0</v>
      </c>
      <c r="P1856" s="49">
        <f ca="1" t="shared" ref="P1856:P1880" si="114">IF(M1856="","",IF(N1856&lt;&gt;"",MAX(N1856-M1856,0),IF(TODAY()&gt;M1856,TODAY()-M1856,0)))</f>
        <v>122</v>
      </c>
      <c r="Q1856" s="50" t="str">
        <f>VLOOKUP(B1856,辅助信息!E:M,9,FALSE)</f>
        <v>ZTWM-CDGS-XS-2024-0092-华西-萌海科创农业生态谷</v>
      </c>
      <c r="R1856" s="50" t="str">
        <f>_xlfn._xlws.FILTER(辅助信息!D:D,辅助信息!E:E=B1856)</f>
        <v>华西萌海-科创农业生态谷</v>
      </c>
    </row>
    <row r="1857" hidden="1" spans="2:18">
      <c r="B1857" s="28" t="s">
        <v>92</v>
      </c>
      <c r="C1857" s="58">
        <v>45825</v>
      </c>
      <c r="D1857" s="107" t="str">
        <f>VLOOKUP(B1857,辅助信息!E:K,7,FALSE)</f>
        <v>JWDDCD2025051800046</v>
      </c>
      <c r="E1857" s="107" t="str">
        <f>VLOOKUP(F1857,辅助信息!A:B,2,FALSE)</f>
        <v>盘螺</v>
      </c>
      <c r="F1857" s="28" t="s">
        <v>41</v>
      </c>
      <c r="G1857" s="24">
        <v>10</v>
      </c>
      <c r="H1857" s="108" t="str">
        <f>_xlfn.XLOOKUP(C1857&amp;F1857&amp;I1857&amp;J1857,'[1]2025年已发货'!$F:$F&amp;'[1]2025年已发货'!$C:$C&amp;'[1]2025年已发货'!$G:$G&amp;'[1]2025年已发货'!$H:$H,'[1]2025年已发货'!$E:$E,"未发货")</f>
        <v>未发货</v>
      </c>
      <c r="I1857" s="107" t="str">
        <f>VLOOKUP(B1857,辅助信息!E:I,3,FALSE)</f>
        <v>（华西萌海科创农业生态谷）成都市简阳市白金山水库</v>
      </c>
      <c r="J1857" s="107" t="str">
        <f>VLOOKUP(B1857,辅助信息!E:I,4,FALSE)</f>
        <v>石清国</v>
      </c>
      <c r="K1857" s="107">
        <f>VLOOKUP(J1857,辅助信息!H:I,2,FALSE)</f>
        <v>13458642015</v>
      </c>
      <c r="L1857" s="109" t="str">
        <f>VLOOKUP(B1857,辅助信息!E:J,6,FALSE)</f>
        <v>优先威钢,我方卸车,新老国标钢厂不加价可直发</v>
      </c>
      <c r="M1857" s="79">
        <v>45828</v>
      </c>
      <c r="O1857" s="49">
        <f ca="1" t="shared" si="113"/>
        <v>0</v>
      </c>
      <c r="P1857" s="49">
        <f ca="1" t="shared" si="114"/>
        <v>122</v>
      </c>
      <c r="Q1857" s="50" t="str">
        <f>VLOOKUP(B1857,辅助信息!E:M,9,FALSE)</f>
        <v>ZTWM-CDGS-XS-2024-0092-华西-萌海科创农业生态谷</v>
      </c>
      <c r="R1857" s="50" t="str">
        <f>_xlfn._xlws.FILTER(辅助信息!D:D,辅助信息!E:E=B1857)</f>
        <v>华西萌海-科创农业生态谷</v>
      </c>
    </row>
    <row r="1858" hidden="1" spans="2:18">
      <c r="B1858" s="28" t="s">
        <v>92</v>
      </c>
      <c r="C1858" s="58">
        <v>45825</v>
      </c>
      <c r="D1858" s="107" t="str">
        <f>VLOOKUP(B1858,辅助信息!E:K,7,FALSE)</f>
        <v>JWDDCD2025051800046</v>
      </c>
      <c r="E1858" s="107" t="str">
        <f>VLOOKUP(F1858,辅助信息!A:B,2,FALSE)</f>
        <v>盘螺</v>
      </c>
      <c r="F1858" s="28" t="s">
        <v>26</v>
      </c>
      <c r="G1858" s="24">
        <v>6</v>
      </c>
      <c r="H1858" s="108" t="str">
        <f>_xlfn.XLOOKUP(C1858&amp;F1858&amp;I1858&amp;J1858,'[1]2025年已发货'!$F:$F&amp;'[1]2025年已发货'!$C:$C&amp;'[1]2025年已发货'!$G:$G&amp;'[1]2025年已发货'!$H:$H,'[1]2025年已发货'!$E:$E,"未发货")</f>
        <v>未发货</v>
      </c>
      <c r="I1858" s="107" t="str">
        <f>VLOOKUP(B1858,辅助信息!E:I,3,FALSE)</f>
        <v>（华西萌海科创农业生态谷）成都市简阳市白金山水库</v>
      </c>
      <c r="J1858" s="107" t="str">
        <f>VLOOKUP(B1858,辅助信息!E:I,4,FALSE)</f>
        <v>石清国</v>
      </c>
      <c r="K1858" s="107">
        <f>VLOOKUP(J1858,辅助信息!H:I,2,FALSE)</f>
        <v>13458642015</v>
      </c>
      <c r="L1858" s="109" t="str">
        <f>VLOOKUP(B1858,辅助信息!E:J,6,FALSE)</f>
        <v>优先威钢,我方卸车,新老国标钢厂不加价可直发</v>
      </c>
      <c r="M1858" s="79">
        <v>45828</v>
      </c>
      <c r="O1858" s="49">
        <f ca="1" t="shared" si="113"/>
        <v>0</v>
      </c>
      <c r="P1858" s="49">
        <f ca="1" t="shared" si="114"/>
        <v>122</v>
      </c>
      <c r="Q1858" s="50" t="str">
        <f>VLOOKUP(B1858,辅助信息!E:M,9,FALSE)</f>
        <v>ZTWM-CDGS-XS-2024-0092-华西-萌海科创农业生态谷</v>
      </c>
      <c r="R1858" s="50" t="str">
        <f>_xlfn._xlws.FILTER(辅助信息!D:D,辅助信息!E:E=B1858)</f>
        <v>华西萌海-科创农业生态谷</v>
      </c>
    </row>
    <row r="1859" hidden="1" spans="2:18">
      <c r="B1859" s="28" t="s">
        <v>92</v>
      </c>
      <c r="C1859" s="58">
        <v>45825</v>
      </c>
      <c r="D1859" s="107" t="str">
        <f>VLOOKUP(B1859,辅助信息!E:K,7,FALSE)</f>
        <v>JWDDCD2025051800046</v>
      </c>
      <c r="E1859" s="107" t="str">
        <f>VLOOKUP(F1859,辅助信息!A:B,2,FALSE)</f>
        <v>螺纹钢</v>
      </c>
      <c r="F1859" s="28" t="s">
        <v>27</v>
      </c>
      <c r="G1859" s="24">
        <v>10</v>
      </c>
      <c r="H1859" s="108" t="str">
        <f>_xlfn.XLOOKUP(C1859&amp;F1859&amp;I1859&amp;J1859,'[1]2025年已发货'!$F:$F&amp;'[1]2025年已发货'!$C:$C&amp;'[1]2025年已发货'!$G:$G&amp;'[1]2025年已发货'!$H:$H,'[1]2025年已发货'!$E:$E,"未发货")</f>
        <v>未发货</v>
      </c>
      <c r="I1859" s="107" t="str">
        <f>VLOOKUP(B1859,辅助信息!E:I,3,FALSE)</f>
        <v>（华西萌海科创农业生态谷）成都市简阳市白金山水库</v>
      </c>
      <c r="J1859" s="107" t="str">
        <f>VLOOKUP(B1859,辅助信息!E:I,4,FALSE)</f>
        <v>石清国</v>
      </c>
      <c r="K1859" s="107">
        <f>VLOOKUP(J1859,辅助信息!H:I,2,FALSE)</f>
        <v>13458642015</v>
      </c>
      <c r="L1859" s="109" t="str">
        <f>VLOOKUP(B1859,辅助信息!E:J,6,FALSE)</f>
        <v>优先威钢,我方卸车,新老国标钢厂不加价可直发</v>
      </c>
      <c r="M1859" s="79">
        <v>45828</v>
      </c>
      <c r="O1859" s="49">
        <f ca="1" t="shared" si="113"/>
        <v>0</v>
      </c>
      <c r="P1859" s="49">
        <f ca="1" t="shared" si="114"/>
        <v>122</v>
      </c>
      <c r="Q1859" s="50" t="str">
        <f>VLOOKUP(B1859,辅助信息!E:M,9,FALSE)</f>
        <v>ZTWM-CDGS-XS-2024-0092-华西-萌海科创农业生态谷</v>
      </c>
      <c r="R1859" s="50" t="str">
        <f>_xlfn._xlws.FILTER(辅助信息!D:D,辅助信息!E:E=B1859)</f>
        <v>华西萌海-科创农业生态谷</v>
      </c>
    </row>
    <row r="1860" hidden="1" spans="2:18">
      <c r="B1860" s="28" t="s">
        <v>92</v>
      </c>
      <c r="C1860" s="58">
        <v>45825</v>
      </c>
      <c r="D1860" s="107" t="str">
        <f>VLOOKUP(B1860,辅助信息!E:K,7,FALSE)</f>
        <v>JWDDCD2025051800046</v>
      </c>
      <c r="E1860" s="107" t="str">
        <f>VLOOKUP(F1860,辅助信息!A:B,2,FALSE)</f>
        <v>螺纹钢</v>
      </c>
      <c r="F1860" s="28" t="s">
        <v>19</v>
      </c>
      <c r="G1860" s="24">
        <v>3</v>
      </c>
      <c r="H1860" s="108" t="str">
        <f>_xlfn.XLOOKUP(C1860&amp;F1860&amp;I1860&amp;J1860,'[1]2025年已发货'!$F:$F&amp;'[1]2025年已发货'!$C:$C&amp;'[1]2025年已发货'!$G:$G&amp;'[1]2025年已发货'!$H:$H,'[1]2025年已发货'!$E:$E,"未发货")</f>
        <v>未发货</v>
      </c>
      <c r="I1860" s="107" t="str">
        <f>VLOOKUP(B1860,辅助信息!E:I,3,FALSE)</f>
        <v>（华西萌海科创农业生态谷）成都市简阳市白金山水库</v>
      </c>
      <c r="J1860" s="107" t="str">
        <f>VLOOKUP(B1860,辅助信息!E:I,4,FALSE)</f>
        <v>石清国</v>
      </c>
      <c r="K1860" s="107">
        <f>VLOOKUP(J1860,辅助信息!H:I,2,FALSE)</f>
        <v>13458642015</v>
      </c>
      <c r="L1860" s="109" t="str">
        <f>VLOOKUP(B1860,辅助信息!E:J,6,FALSE)</f>
        <v>优先威钢,我方卸车,新老国标钢厂不加价可直发</v>
      </c>
      <c r="M1860" s="79">
        <v>45828</v>
      </c>
      <c r="O1860" s="49">
        <f ca="1" t="shared" si="113"/>
        <v>0</v>
      </c>
      <c r="P1860" s="49">
        <f ca="1" t="shared" si="114"/>
        <v>122</v>
      </c>
      <c r="Q1860" s="50" t="str">
        <f>VLOOKUP(B1860,辅助信息!E:M,9,FALSE)</f>
        <v>ZTWM-CDGS-XS-2024-0092-华西-萌海科创农业生态谷</v>
      </c>
      <c r="R1860" s="50" t="str">
        <f>_xlfn._xlws.FILTER(辅助信息!D:D,辅助信息!E:E=B1860)</f>
        <v>华西萌海-科创农业生态谷</v>
      </c>
    </row>
    <row r="1861" hidden="1" spans="2:18">
      <c r="B1861" s="28" t="s">
        <v>92</v>
      </c>
      <c r="C1861" s="58">
        <v>45825</v>
      </c>
      <c r="D1861" s="107" t="str">
        <f>VLOOKUP(B1861,辅助信息!E:K,7,FALSE)</f>
        <v>JWDDCD2025051800046</v>
      </c>
      <c r="E1861" s="107" t="str">
        <f>VLOOKUP(F1861,辅助信息!A:B,2,FALSE)</f>
        <v>螺纹钢</v>
      </c>
      <c r="F1861" s="28" t="s">
        <v>32</v>
      </c>
      <c r="G1861" s="24">
        <v>3</v>
      </c>
      <c r="H1861" s="108" t="str">
        <f>_xlfn.XLOOKUP(C1861&amp;F1861&amp;I1861&amp;J1861,'[1]2025年已发货'!$F:$F&amp;'[1]2025年已发货'!$C:$C&amp;'[1]2025年已发货'!$G:$G&amp;'[1]2025年已发货'!$H:$H,'[1]2025年已发货'!$E:$E,"未发货")</f>
        <v>未发货</v>
      </c>
      <c r="I1861" s="107" t="str">
        <f>VLOOKUP(B1861,辅助信息!E:I,3,FALSE)</f>
        <v>（华西萌海科创农业生态谷）成都市简阳市白金山水库</v>
      </c>
      <c r="J1861" s="107" t="str">
        <f>VLOOKUP(B1861,辅助信息!E:I,4,FALSE)</f>
        <v>石清国</v>
      </c>
      <c r="K1861" s="107">
        <f>VLOOKUP(J1861,辅助信息!H:I,2,FALSE)</f>
        <v>13458642015</v>
      </c>
      <c r="L1861" s="109" t="str">
        <f>VLOOKUP(B1861,辅助信息!E:J,6,FALSE)</f>
        <v>优先威钢,我方卸车,新老国标钢厂不加价可直发</v>
      </c>
      <c r="M1861" s="79">
        <v>45828</v>
      </c>
      <c r="O1861" s="49">
        <f ca="1" t="shared" si="113"/>
        <v>0</v>
      </c>
      <c r="P1861" s="49">
        <f ca="1" t="shared" si="114"/>
        <v>122</v>
      </c>
      <c r="Q1861" s="50" t="str">
        <f>VLOOKUP(B1861,辅助信息!E:M,9,FALSE)</f>
        <v>ZTWM-CDGS-XS-2024-0092-华西-萌海科创农业生态谷</v>
      </c>
      <c r="R1861" s="50" t="str">
        <f>_xlfn._xlws.FILTER(辅助信息!D:D,辅助信息!E:E=B1861)</f>
        <v>华西萌海-科创农业生态谷</v>
      </c>
    </row>
    <row r="1862" hidden="1" spans="2:18">
      <c r="B1862" s="28" t="s">
        <v>92</v>
      </c>
      <c r="C1862" s="58">
        <v>45825</v>
      </c>
      <c r="D1862" s="107" t="str">
        <f>VLOOKUP(B1862,辅助信息!E:K,7,FALSE)</f>
        <v>JWDDCD2025051800046</v>
      </c>
      <c r="E1862" s="107" t="str">
        <f>VLOOKUP(F1862,辅助信息!A:B,2,FALSE)</f>
        <v>螺纹钢</v>
      </c>
      <c r="F1862" s="28" t="s">
        <v>33</v>
      </c>
      <c r="G1862" s="24">
        <v>3</v>
      </c>
      <c r="H1862" s="108" t="str">
        <f>_xlfn.XLOOKUP(C1862&amp;F1862&amp;I1862&amp;J1862,'[1]2025年已发货'!$F:$F&amp;'[1]2025年已发货'!$C:$C&amp;'[1]2025年已发货'!$G:$G&amp;'[1]2025年已发货'!$H:$H,'[1]2025年已发货'!$E:$E,"未发货")</f>
        <v>未发货</v>
      </c>
      <c r="I1862" s="107" t="str">
        <f>VLOOKUP(B1862,辅助信息!E:I,3,FALSE)</f>
        <v>（华西萌海科创农业生态谷）成都市简阳市白金山水库</v>
      </c>
      <c r="J1862" s="107" t="str">
        <f>VLOOKUP(B1862,辅助信息!E:I,4,FALSE)</f>
        <v>石清国</v>
      </c>
      <c r="K1862" s="107">
        <f>VLOOKUP(J1862,辅助信息!H:I,2,FALSE)</f>
        <v>13458642015</v>
      </c>
      <c r="L1862" s="109" t="str">
        <f>VLOOKUP(B1862,辅助信息!E:J,6,FALSE)</f>
        <v>优先威钢,我方卸车,新老国标钢厂不加价可直发</v>
      </c>
      <c r="M1862" s="79">
        <v>45828</v>
      </c>
      <c r="O1862" s="49">
        <f ca="1" t="shared" si="113"/>
        <v>0</v>
      </c>
      <c r="P1862" s="49">
        <f ca="1" t="shared" si="114"/>
        <v>122</v>
      </c>
      <c r="Q1862" s="50" t="str">
        <f>VLOOKUP(B1862,辅助信息!E:M,9,FALSE)</f>
        <v>ZTWM-CDGS-XS-2024-0092-华西-萌海科创农业生态谷</v>
      </c>
      <c r="R1862" s="50" t="str">
        <f>_xlfn._xlws.FILTER(辅助信息!D:D,辅助信息!E:E=B1862)</f>
        <v>华西萌海-科创农业生态谷</v>
      </c>
    </row>
    <row r="1863" hidden="1" spans="2:18">
      <c r="B1863" s="28" t="s">
        <v>92</v>
      </c>
      <c r="C1863" s="58">
        <v>45825</v>
      </c>
      <c r="D1863" s="107" t="str">
        <f>VLOOKUP(B1863,辅助信息!E:K,7,FALSE)</f>
        <v>JWDDCD2025051800046</v>
      </c>
      <c r="E1863" s="107" t="str">
        <f>VLOOKUP(F1863,辅助信息!A:B,2,FALSE)</f>
        <v>螺纹钢</v>
      </c>
      <c r="F1863" s="28" t="s">
        <v>28</v>
      </c>
      <c r="G1863" s="24">
        <v>3</v>
      </c>
      <c r="H1863" s="108" t="str">
        <f>_xlfn.XLOOKUP(C1863&amp;F1863&amp;I1863&amp;J1863,'[1]2025年已发货'!$F:$F&amp;'[1]2025年已发货'!$C:$C&amp;'[1]2025年已发货'!$G:$G&amp;'[1]2025年已发货'!$H:$H,'[1]2025年已发货'!$E:$E,"未发货")</f>
        <v>未发货</v>
      </c>
      <c r="I1863" s="107" t="str">
        <f>VLOOKUP(B1863,辅助信息!E:I,3,FALSE)</f>
        <v>（华西萌海科创农业生态谷）成都市简阳市白金山水库</v>
      </c>
      <c r="J1863" s="107" t="str">
        <f>VLOOKUP(B1863,辅助信息!E:I,4,FALSE)</f>
        <v>石清国</v>
      </c>
      <c r="K1863" s="107">
        <f>VLOOKUP(J1863,辅助信息!H:I,2,FALSE)</f>
        <v>13458642015</v>
      </c>
      <c r="L1863" s="109" t="str">
        <f>VLOOKUP(B1863,辅助信息!E:J,6,FALSE)</f>
        <v>优先威钢,我方卸车,新老国标钢厂不加价可直发</v>
      </c>
      <c r="M1863" s="79">
        <v>45828</v>
      </c>
      <c r="O1863" s="49">
        <f ca="1" t="shared" si="113"/>
        <v>0</v>
      </c>
      <c r="P1863" s="49">
        <f ca="1" t="shared" si="114"/>
        <v>122</v>
      </c>
      <c r="Q1863" s="50" t="str">
        <f>VLOOKUP(B1863,辅助信息!E:M,9,FALSE)</f>
        <v>ZTWM-CDGS-XS-2024-0092-华西-萌海科创农业生态谷</v>
      </c>
      <c r="R1863" s="50" t="str">
        <f>_xlfn._xlws.FILTER(辅助信息!D:D,辅助信息!E:E=B1863)</f>
        <v>华西萌海-科创农业生态谷</v>
      </c>
    </row>
    <row r="1864" hidden="1" spans="2:18">
      <c r="B1864" s="28" t="s">
        <v>92</v>
      </c>
      <c r="C1864" s="58">
        <v>45825</v>
      </c>
      <c r="D1864" s="107" t="str">
        <f>VLOOKUP(B1864,辅助信息!E:K,7,FALSE)</f>
        <v>JWDDCD2025051800046</v>
      </c>
      <c r="E1864" s="107" t="str">
        <f>VLOOKUP(F1864,辅助信息!A:B,2,FALSE)</f>
        <v>螺纹钢</v>
      </c>
      <c r="F1864" s="28" t="s">
        <v>65</v>
      </c>
      <c r="G1864" s="24">
        <v>3</v>
      </c>
      <c r="H1864" s="108" t="str">
        <f>_xlfn.XLOOKUP(C1864&amp;F1864&amp;I1864&amp;J1864,'[1]2025年已发货'!$F:$F&amp;'[1]2025年已发货'!$C:$C&amp;'[1]2025年已发货'!$G:$G&amp;'[1]2025年已发货'!$H:$H,'[1]2025年已发货'!$E:$E,"未发货")</f>
        <v>未发货</v>
      </c>
      <c r="I1864" s="107" t="str">
        <f>VLOOKUP(B1864,辅助信息!E:I,3,FALSE)</f>
        <v>（华西萌海科创农业生态谷）成都市简阳市白金山水库</v>
      </c>
      <c r="J1864" s="107" t="str">
        <f>VLOOKUP(B1864,辅助信息!E:I,4,FALSE)</f>
        <v>石清国</v>
      </c>
      <c r="K1864" s="107">
        <f>VLOOKUP(J1864,辅助信息!H:I,2,FALSE)</f>
        <v>13458642015</v>
      </c>
      <c r="L1864" s="109" t="str">
        <f>VLOOKUP(B1864,辅助信息!E:J,6,FALSE)</f>
        <v>优先威钢,我方卸车,新老国标钢厂不加价可直发</v>
      </c>
      <c r="M1864" s="79">
        <v>45828</v>
      </c>
      <c r="O1864" s="49">
        <f ca="1" t="shared" si="113"/>
        <v>0</v>
      </c>
      <c r="P1864" s="49">
        <f ca="1" t="shared" si="114"/>
        <v>122</v>
      </c>
      <c r="Q1864" s="50" t="str">
        <f>VLOOKUP(B1864,辅助信息!E:M,9,FALSE)</f>
        <v>ZTWM-CDGS-XS-2024-0092-华西-萌海科创农业生态谷</v>
      </c>
      <c r="R1864" s="50" t="str">
        <f>_xlfn._xlws.FILTER(辅助信息!D:D,辅助信息!E:E=B1864)</f>
        <v>华西萌海-科创农业生态谷</v>
      </c>
    </row>
    <row r="1865" hidden="1" spans="2:18">
      <c r="B1865" s="28" t="s">
        <v>92</v>
      </c>
      <c r="C1865" s="58">
        <v>45825</v>
      </c>
      <c r="D1865" s="107" t="str">
        <f>VLOOKUP(B1865,辅助信息!E:K,7,FALSE)</f>
        <v>JWDDCD2025051800046</v>
      </c>
      <c r="E1865" s="107" t="str">
        <f>VLOOKUP(F1865,辅助信息!A:B,2,FALSE)</f>
        <v>螺纹钢</v>
      </c>
      <c r="F1865" s="28" t="s">
        <v>58</v>
      </c>
      <c r="G1865" s="24">
        <v>5</v>
      </c>
      <c r="H1865" s="108" t="str">
        <f>_xlfn.XLOOKUP(C1865&amp;F1865&amp;I1865&amp;J1865,'[1]2025年已发货'!$F:$F&amp;'[1]2025年已发货'!$C:$C&amp;'[1]2025年已发货'!$G:$G&amp;'[1]2025年已发货'!$H:$H,'[1]2025年已发货'!$E:$E,"未发货")</f>
        <v>未发货</v>
      </c>
      <c r="I1865" s="107" t="str">
        <f>VLOOKUP(B1865,辅助信息!E:I,3,FALSE)</f>
        <v>（华西萌海科创农业生态谷）成都市简阳市白金山水库</v>
      </c>
      <c r="J1865" s="107" t="str">
        <f>VLOOKUP(B1865,辅助信息!E:I,4,FALSE)</f>
        <v>石清国</v>
      </c>
      <c r="K1865" s="107">
        <f>VLOOKUP(J1865,辅助信息!H:I,2,FALSE)</f>
        <v>13458642015</v>
      </c>
      <c r="L1865" s="109" t="str">
        <f>VLOOKUP(B1865,辅助信息!E:J,6,FALSE)</f>
        <v>优先威钢,我方卸车,新老国标钢厂不加价可直发</v>
      </c>
      <c r="M1865" s="79">
        <v>45828</v>
      </c>
      <c r="O1865" s="49">
        <f ca="1" t="shared" si="113"/>
        <v>0</v>
      </c>
      <c r="P1865" s="49">
        <f ca="1" t="shared" si="114"/>
        <v>122</v>
      </c>
      <c r="Q1865" s="50" t="str">
        <f>VLOOKUP(B1865,辅助信息!E:M,9,FALSE)</f>
        <v>ZTWM-CDGS-XS-2024-0092-华西-萌海科创农业生态谷</v>
      </c>
      <c r="R1865" s="50" t="str">
        <f>_xlfn._xlws.FILTER(辅助信息!D:D,辅助信息!E:E=B1865)</f>
        <v>华西萌海-科创农业生态谷</v>
      </c>
    </row>
    <row r="1866" hidden="1" spans="2:18">
      <c r="B1866" s="28" t="s">
        <v>92</v>
      </c>
      <c r="C1866" s="58">
        <v>45825</v>
      </c>
      <c r="D1866" s="107" t="str">
        <f>VLOOKUP(B1866,辅助信息!E:K,7,FALSE)</f>
        <v>JWDDCD2025051800046</v>
      </c>
      <c r="E1866" s="107" t="str">
        <f>VLOOKUP(F1866,辅助信息!A:B,2,FALSE)</f>
        <v>螺纹钢</v>
      </c>
      <c r="F1866" s="28" t="s">
        <v>46</v>
      </c>
      <c r="G1866" s="24">
        <v>5</v>
      </c>
      <c r="H1866" s="108" t="str">
        <f>_xlfn.XLOOKUP(C1866&amp;F1866&amp;I1866&amp;J1866,'[1]2025年已发货'!$F:$F&amp;'[1]2025年已发货'!$C:$C&amp;'[1]2025年已发货'!$G:$G&amp;'[1]2025年已发货'!$H:$H,'[1]2025年已发货'!$E:$E,"未发货")</f>
        <v>未发货</v>
      </c>
      <c r="I1866" s="107" t="str">
        <f>VLOOKUP(B1866,辅助信息!E:I,3,FALSE)</f>
        <v>（华西萌海科创农业生态谷）成都市简阳市白金山水库</v>
      </c>
      <c r="J1866" s="107" t="str">
        <f>VLOOKUP(B1866,辅助信息!E:I,4,FALSE)</f>
        <v>石清国</v>
      </c>
      <c r="K1866" s="107">
        <f>VLOOKUP(J1866,辅助信息!H:I,2,FALSE)</f>
        <v>13458642015</v>
      </c>
      <c r="L1866" s="109" t="str">
        <f>VLOOKUP(B1866,辅助信息!E:J,6,FALSE)</f>
        <v>优先威钢,我方卸车,新老国标钢厂不加价可直发</v>
      </c>
      <c r="M1866" s="79">
        <v>45828</v>
      </c>
      <c r="O1866" s="49">
        <f ca="1" t="shared" si="113"/>
        <v>0</v>
      </c>
      <c r="P1866" s="49">
        <f ca="1" t="shared" si="114"/>
        <v>122</v>
      </c>
      <c r="Q1866" s="50" t="str">
        <f>VLOOKUP(B1866,辅助信息!E:M,9,FALSE)</f>
        <v>ZTWM-CDGS-XS-2024-0092-华西-萌海科创农业生态谷</v>
      </c>
      <c r="R1866" s="50" t="str">
        <f>_xlfn._xlws.FILTER(辅助信息!D:D,辅助信息!E:E=B1866)</f>
        <v>华西萌海-科创农业生态谷</v>
      </c>
    </row>
    <row r="1867" hidden="1" spans="2:18">
      <c r="B1867" s="28" t="s">
        <v>92</v>
      </c>
      <c r="C1867" s="58">
        <v>45825</v>
      </c>
      <c r="D1867" s="107" t="str">
        <f>VLOOKUP(B1867,辅助信息!E:K,7,FALSE)</f>
        <v>JWDDCD2025051800046</v>
      </c>
      <c r="E1867" s="107" t="str">
        <f>VLOOKUP(F1867,辅助信息!A:B,2,FALSE)</f>
        <v>螺纹钢</v>
      </c>
      <c r="F1867" s="28" t="s">
        <v>22</v>
      </c>
      <c r="G1867" s="24">
        <v>20</v>
      </c>
      <c r="H1867" s="108" t="str">
        <f>_xlfn.XLOOKUP(C1867&amp;F1867&amp;I1867&amp;J1867,'[1]2025年已发货'!$F:$F&amp;'[1]2025年已发货'!$C:$C&amp;'[1]2025年已发货'!$G:$G&amp;'[1]2025年已发货'!$H:$H,'[1]2025年已发货'!$E:$E,"未发货")</f>
        <v>未发货</v>
      </c>
      <c r="I1867" s="107" t="str">
        <f>VLOOKUP(B1867,辅助信息!E:I,3,FALSE)</f>
        <v>（华西萌海科创农业生态谷）成都市简阳市白金山水库</v>
      </c>
      <c r="J1867" s="107" t="str">
        <f>VLOOKUP(B1867,辅助信息!E:I,4,FALSE)</f>
        <v>石清国</v>
      </c>
      <c r="K1867" s="107">
        <f>VLOOKUP(J1867,辅助信息!H:I,2,FALSE)</f>
        <v>13458642015</v>
      </c>
      <c r="L1867" s="109" t="str">
        <f>VLOOKUP(B1867,辅助信息!E:J,6,FALSE)</f>
        <v>优先威钢,我方卸车,新老国标钢厂不加价可直发</v>
      </c>
      <c r="M1867" s="79">
        <v>45828</v>
      </c>
      <c r="O1867" s="49">
        <f ca="1" t="shared" si="113"/>
        <v>0</v>
      </c>
      <c r="P1867" s="49">
        <f ca="1" t="shared" si="114"/>
        <v>122</v>
      </c>
      <c r="Q1867" s="50" t="str">
        <f>VLOOKUP(B1867,辅助信息!E:M,9,FALSE)</f>
        <v>ZTWM-CDGS-XS-2024-0092-华西-萌海科创农业生态谷</v>
      </c>
      <c r="R1867" s="50" t="str">
        <f>_xlfn._xlws.FILTER(辅助信息!D:D,辅助信息!E:E=B1867)</f>
        <v>华西萌海-科创农业生态谷</v>
      </c>
    </row>
    <row r="1868" hidden="1" spans="2:18">
      <c r="B1868" s="28" t="s">
        <v>162</v>
      </c>
      <c r="C1868" s="58">
        <v>45825</v>
      </c>
      <c r="D1868" s="107" t="str">
        <f>VLOOKUP(B1868,辅助信息!E:K,7,FALSE)</f>
        <v>JWDD2025070200010</v>
      </c>
      <c r="E1868" s="107" t="str">
        <f>VLOOKUP(F1868,辅助信息!A:B,2,FALSE)</f>
        <v>高线</v>
      </c>
      <c r="F1868" s="28" t="s">
        <v>53</v>
      </c>
      <c r="G1868" s="24">
        <v>32</v>
      </c>
      <c r="H1868" s="108" t="str">
        <f>_xlfn.XLOOKUP(C1868&amp;F1868&amp;I1868&amp;J1868,'[1]2025年已发货'!$F:$F&amp;'[1]2025年已发货'!$C:$C&amp;'[1]2025年已发货'!$G:$G&amp;'[1]2025年已发货'!$H:$H,'[1]2025年已发货'!$E:$E,"未发货")</f>
        <v>未发货</v>
      </c>
      <c r="I1868" s="107" t="str">
        <f>VLOOKUP(B1868,辅助信息!E:I,3,FALSE)</f>
        <v>(宜宾兴港三江新区长江工业园保障性租赁住房建设项目-2标)四川省宜宾市翠屏区永善路南段宜宾市三江新区长江工业园区</v>
      </c>
      <c r="J1868" s="107" t="str">
        <f>VLOOKUP(B1868,辅助信息!E:I,4,FALSE)</f>
        <v>刘鹏</v>
      </c>
      <c r="K1868" s="107">
        <f>VLOOKUP(J1868,辅助信息!H:I,2,FALSE)</f>
        <v>15528967666</v>
      </c>
      <c r="L1868" s="109" t="str">
        <f>VLOOKUP(B1868,辅助信息!E:J,6,FALSE)</f>
        <v>锈货不收，装货前联系收货人核实到场规格,没提前告知进场规格现场不给予接收</v>
      </c>
      <c r="M1868" s="79">
        <v>45828</v>
      </c>
      <c r="O1868" s="49">
        <f ca="1" t="shared" si="113"/>
        <v>0</v>
      </c>
      <c r="P1868" s="49">
        <f ca="1" t="shared" si="114"/>
        <v>122</v>
      </c>
      <c r="Q1868" s="50" t="str">
        <f>VLOOKUP(B1868,辅助信息!E:M,9,FALSE)</f>
        <v>ZTWM-CDYXGS-XS-2025-0014-宜宾兴港建材-三江新区长江工业园片区保障性租赁住房建设项目</v>
      </c>
      <c r="R1868" s="50" t="str">
        <f>_xlfn._xlws.FILTER(辅助信息!D:D,辅助信息!E:E=B1868)</f>
        <v>宜宾兴港三江新区长江工业园建设项目</v>
      </c>
    </row>
    <row r="1869" hidden="1" spans="2:18">
      <c r="B1869" s="28" t="s">
        <v>162</v>
      </c>
      <c r="C1869" s="58">
        <v>45825</v>
      </c>
      <c r="D1869" s="107" t="str">
        <f>VLOOKUP(B1869,辅助信息!E:K,7,FALSE)</f>
        <v>JWDD2025070200010</v>
      </c>
      <c r="E1869" s="107" t="str">
        <f>VLOOKUP(F1869,辅助信息!A:B,2,FALSE)</f>
        <v>螺纹钢</v>
      </c>
      <c r="F1869" s="28" t="s">
        <v>32</v>
      </c>
      <c r="G1869" s="24">
        <v>2.5</v>
      </c>
      <c r="H1869" s="108" t="str">
        <f>_xlfn.XLOOKUP(C1869&amp;F1869&amp;I1869&amp;J1869,'[1]2025年已发货'!$F:$F&amp;'[1]2025年已发货'!$C:$C&amp;'[1]2025年已发货'!$G:$G&amp;'[1]2025年已发货'!$H:$H,'[1]2025年已发货'!$E:$E,"未发货")</f>
        <v>未发货</v>
      </c>
      <c r="I1869" s="107" t="str">
        <f>VLOOKUP(B1869,辅助信息!E:I,3,FALSE)</f>
        <v>(宜宾兴港三江新区长江工业园保障性租赁住房建设项目-2标)四川省宜宾市翠屏区永善路南段宜宾市三江新区长江工业园区</v>
      </c>
      <c r="J1869" s="107" t="str">
        <f>VLOOKUP(B1869,辅助信息!E:I,4,FALSE)</f>
        <v>刘鹏</v>
      </c>
      <c r="K1869" s="107">
        <f>VLOOKUP(J1869,辅助信息!H:I,2,FALSE)</f>
        <v>15528967666</v>
      </c>
      <c r="L1869" s="109" t="str">
        <f>VLOOKUP(B1869,辅助信息!E:J,6,FALSE)</f>
        <v>锈货不收，装货前联系收货人核实到场规格,没提前告知进场规格现场不给予接收</v>
      </c>
      <c r="M1869" s="79">
        <v>45828</v>
      </c>
      <c r="O1869" s="49">
        <f ca="1" t="shared" si="113"/>
        <v>0</v>
      </c>
      <c r="P1869" s="49">
        <f ca="1" t="shared" si="114"/>
        <v>122</v>
      </c>
      <c r="Q1869" s="50" t="str">
        <f>VLOOKUP(B1869,辅助信息!E:M,9,FALSE)</f>
        <v>ZTWM-CDYXGS-XS-2025-0014-宜宾兴港建材-三江新区长江工业园片区保障性租赁住房建设项目</v>
      </c>
      <c r="R1869" s="50" t="str">
        <f>_xlfn._xlws.FILTER(辅助信息!D:D,辅助信息!E:E=B1869)</f>
        <v>宜宾兴港三江新区长江工业园建设项目</v>
      </c>
    </row>
    <row r="1870" hidden="1" spans="2:18">
      <c r="B1870" s="28" t="s">
        <v>162</v>
      </c>
      <c r="C1870" s="58">
        <v>45825</v>
      </c>
      <c r="D1870" s="107" t="str">
        <f>VLOOKUP(B1870,辅助信息!E:K,7,FALSE)</f>
        <v>JWDD2025070200010</v>
      </c>
      <c r="E1870" s="107" t="str">
        <f>VLOOKUP(F1870,辅助信息!A:B,2,FALSE)</f>
        <v>螺纹钢</v>
      </c>
      <c r="F1870" s="28" t="s">
        <v>30</v>
      </c>
      <c r="G1870" s="24">
        <f>16+19.5</f>
        <v>35.5</v>
      </c>
      <c r="H1870" s="108" t="str">
        <f>_xlfn.XLOOKUP(C1870&amp;F1870&amp;I1870&amp;J1870,'[1]2025年已发货'!$F:$F&amp;'[1]2025年已发货'!$C:$C&amp;'[1]2025年已发货'!$G:$G&amp;'[1]2025年已发货'!$H:$H,'[1]2025年已发货'!$E:$E,"未发货")</f>
        <v>未发货</v>
      </c>
      <c r="I1870" s="107" t="str">
        <f>VLOOKUP(B1870,辅助信息!E:I,3,FALSE)</f>
        <v>(宜宾兴港三江新区长江工业园保障性租赁住房建设项目-2标)四川省宜宾市翠屏区永善路南段宜宾市三江新区长江工业园区</v>
      </c>
      <c r="J1870" s="107" t="str">
        <f>VLOOKUP(B1870,辅助信息!E:I,4,FALSE)</f>
        <v>刘鹏</v>
      </c>
      <c r="K1870" s="107">
        <f>VLOOKUP(J1870,辅助信息!H:I,2,FALSE)</f>
        <v>15528967666</v>
      </c>
      <c r="L1870" s="109" t="str">
        <f>VLOOKUP(B1870,辅助信息!E:J,6,FALSE)</f>
        <v>锈货不收，装货前联系收货人核实到场规格,没提前告知进场规格现场不给予接收</v>
      </c>
      <c r="M1870" s="79">
        <v>45828</v>
      </c>
      <c r="O1870" s="49">
        <f ca="1" t="shared" si="113"/>
        <v>0</v>
      </c>
      <c r="P1870" s="49">
        <f ca="1" t="shared" si="114"/>
        <v>122</v>
      </c>
      <c r="Q1870" s="50" t="str">
        <f>VLOOKUP(B1870,辅助信息!E:M,9,FALSE)</f>
        <v>ZTWM-CDYXGS-XS-2025-0014-宜宾兴港建材-三江新区长江工业园片区保障性租赁住房建设项目</v>
      </c>
      <c r="R1870" s="50" t="str">
        <f>_xlfn._xlws.FILTER(辅助信息!D:D,辅助信息!E:E=B1870)</f>
        <v>宜宾兴港三江新区长江工业园建设项目</v>
      </c>
    </row>
    <row r="1871" hidden="1" spans="2:18">
      <c r="B1871" s="28" t="s">
        <v>171</v>
      </c>
      <c r="C1871" s="58">
        <v>45826</v>
      </c>
      <c r="D1871" s="107" t="str">
        <f>VLOOKUP(B1871,辅助信息!E:K,7,FALSE)</f>
        <v>JWDDCD2024101600133</v>
      </c>
      <c r="E1871" s="107" t="str">
        <f>VLOOKUP(F1871,辅助信息!A:B,2,FALSE)</f>
        <v>盘螺</v>
      </c>
      <c r="F1871" s="28" t="s">
        <v>49</v>
      </c>
      <c r="G1871" s="24">
        <v>2.5</v>
      </c>
      <c r="H1871" s="108">
        <f>_xlfn.XLOOKUP(C1871&amp;F1871&amp;I1871&amp;J1871,'[1]2025年已发货'!$F:$F&amp;'[1]2025年已发货'!$C:$C&amp;'[1]2025年已发货'!$G:$G&amp;'[1]2025年已发货'!$H:$H,'[1]2025年已发货'!$E:$E,"未发货")</f>
        <v>2.5</v>
      </c>
      <c r="I1871" s="107" t="str">
        <f>VLOOKUP(B1871,辅助信息!E:I,3,FALSE)</f>
        <v>(五冶钢构宜宾南溪区项目土建4标)四川省宜宾市高县高县庆符镇鹅卵新农村高县广久大道(庆符厂房项目)</v>
      </c>
      <c r="J1871" s="107" t="str">
        <f>VLOOKUP(B1871,辅助信息!E:I,4,FALSE)</f>
        <v>张朝亮</v>
      </c>
      <c r="K1871" s="107">
        <f>VLOOKUP(J1871,辅助信息!H:I,2,FALSE)</f>
        <v>15228205853</v>
      </c>
      <c r="L1871" s="109" t="str">
        <f>VLOOKUP(B1871,辅助信息!E:J,6,FALSE)</f>
        <v>送货单要求：送货单位：宜宾罗投资产管理有限公司,收货单位：中国五冶集团有限公司,装货前联系收货人核实到场规格</v>
      </c>
      <c r="M1871" s="79">
        <v>45827</v>
      </c>
      <c r="O1871" s="49">
        <f ca="1" t="shared" si="113"/>
        <v>0</v>
      </c>
      <c r="P1871" s="49">
        <f ca="1" t="shared" si="114"/>
        <v>123</v>
      </c>
      <c r="Q1871" s="50" t="str">
        <f>VLOOKUP(B1871,辅助信息!E:M,9,FALSE)</f>
        <v>ZTWM-CDGS-XS-2024-0169-中冶西部钢构-宜宾市南溪区幸福路东路,高县月江镇建设项目</v>
      </c>
      <c r="R1871" s="50" t="str">
        <f>_xlfn._xlws.FILTER(辅助信息!D:D,辅助信息!E:E=B1871)</f>
        <v>五冶钢构-宜宾市南溪区高县月江镇建设项目</v>
      </c>
    </row>
    <row r="1872" hidden="1" spans="2:18">
      <c r="B1872" s="28" t="s">
        <v>171</v>
      </c>
      <c r="C1872" s="58">
        <v>45826</v>
      </c>
      <c r="D1872" s="107" t="str">
        <f>VLOOKUP(B1872,辅助信息!E:K,7,FALSE)</f>
        <v>JWDDCD2024101600133</v>
      </c>
      <c r="E1872" s="107" t="str">
        <f>VLOOKUP(F1872,辅助信息!A:B,2,FALSE)</f>
        <v>盘螺</v>
      </c>
      <c r="F1872" s="28" t="s">
        <v>40</v>
      </c>
      <c r="G1872" s="24">
        <v>2.5</v>
      </c>
      <c r="H1872" s="108">
        <f>_xlfn.XLOOKUP(C1872&amp;F1872&amp;I1872&amp;J1872,'[1]2025年已发货'!$F:$F&amp;'[1]2025年已发货'!$C:$C&amp;'[1]2025年已发货'!$G:$G&amp;'[1]2025年已发货'!$H:$H,'[1]2025年已发货'!$E:$E,"未发货")</f>
        <v>2.5</v>
      </c>
      <c r="I1872" s="107" t="str">
        <f>VLOOKUP(B1872,辅助信息!E:I,3,FALSE)</f>
        <v>(五冶钢构宜宾南溪区项目土建4标)四川省宜宾市高县高县庆符镇鹅卵新农村高县广久大道(庆符厂房项目)</v>
      </c>
      <c r="J1872" s="107" t="str">
        <f>VLOOKUP(B1872,辅助信息!E:I,4,FALSE)</f>
        <v>张朝亮</v>
      </c>
      <c r="K1872" s="107">
        <f>VLOOKUP(J1872,辅助信息!H:I,2,FALSE)</f>
        <v>15228205853</v>
      </c>
      <c r="L1872" s="109" t="str">
        <f>VLOOKUP(B1872,辅助信息!E:J,6,FALSE)</f>
        <v>送货单要求：送货单位：宜宾罗投资产管理有限公司,收货单位：中国五冶集团有限公司,装货前联系收货人核实到场规格</v>
      </c>
      <c r="M1872" s="79">
        <v>45827</v>
      </c>
      <c r="O1872" s="49">
        <f ca="1" t="shared" si="113"/>
        <v>0</v>
      </c>
      <c r="P1872" s="49">
        <f ca="1" t="shared" si="114"/>
        <v>123</v>
      </c>
      <c r="Q1872" s="50" t="str">
        <f>VLOOKUP(B1872,辅助信息!E:M,9,FALSE)</f>
        <v>ZTWM-CDGS-XS-2024-0169-中冶西部钢构-宜宾市南溪区幸福路东路,高县月江镇建设项目</v>
      </c>
      <c r="R1872" s="50" t="str">
        <f>_xlfn._xlws.FILTER(辅助信息!D:D,辅助信息!E:E=B1872)</f>
        <v>五冶钢构-宜宾市南溪区高县月江镇建设项目</v>
      </c>
    </row>
    <row r="1873" hidden="1" spans="2:18">
      <c r="B1873" s="28" t="s">
        <v>171</v>
      </c>
      <c r="C1873" s="58">
        <v>45826</v>
      </c>
      <c r="D1873" s="107" t="str">
        <f>VLOOKUP(B1873,辅助信息!E:K,7,FALSE)</f>
        <v>JWDDCD2024101600133</v>
      </c>
      <c r="E1873" s="107" t="str">
        <f>VLOOKUP(F1873,辅助信息!A:B,2,FALSE)</f>
        <v>盘螺</v>
      </c>
      <c r="F1873" s="28" t="s">
        <v>41</v>
      </c>
      <c r="G1873" s="24">
        <v>2.5</v>
      </c>
      <c r="H1873" s="108">
        <f>_xlfn.XLOOKUP(C1873&amp;F1873&amp;I1873&amp;J1873,'[1]2025年已发货'!$F:$F&amp;'[1]2025年已发货'!$C:$C&amp;'[1]2025年已发货'!$G:$G&amp;'[1]2025年已发货'!$H:$H,'[1]2025年已发货'!$E:$E,"未发货")</f>
        <v>2.5</v>
      </c>
      <c r="I1873" s="107" t="str">
        <f>VLOOKUP(B1873,辅助信息!E:I,3,FALSE)</f>
        <v>(五冶钢构宜宾南溪区项目土建4标)四川省宜宾市高县高县庆符镇鹅卵新农村高县广久大道(庆符厂房项目)</v>
      </c>
      <c r="J1873" s="107" t="str">
        <f>VLOOKUP(B1873,辅助信息!E:I,4,FALSE)</f>
        <v>张朝亮</v>
      </c>
      <c r="K1873" s="107">
        <f>VLOOKUP(J1873,辅助信息!H:I,2,FALSE)</f>
        <v>15228205853</v>
      </c>
      <c r="L1873" s="109" t="str">
        <f>VLOOKUP(B1873,辅助信息!E:J,6,FALSE)</f>
        <v>送货单要求：送货单位：宜宾罗投资产管理有限公司,收货单位：中国五冶集团有限公司,装货前联系收货人核实到场规格</v>
      </c>
      <c r="M1873" s="79">
        <v>45827</v>
      </c>
      <c r="O1873" s="49">
        <f ca="1" t="shared" si="113"/>
        <v>0</v>
      </c>
      <c r="P1873" s="49">
        <f ca="1" t="shared" si="114"/>
        <v>123</v>
      </c>
      <c r="Q1873" s="50" t="str">
        <f>VLOOKUP(B1873,辅助信息!E:M,9,FALSE)</f>
        <v>ZTWM-CDGS-XS-2024-0169-中冶西部钢构-宜宾市南溪区幸福路东路,高县月江镇建设项目</v>
      </c>
      <c r="R1873" s="50" t="str">
        <f>_xlfn._xlws.FILTER(辅助信息!D:D,辅助信息!E:E=B1873)</f>
        <v>五冶钢构-宜宾市南溪区高县月江镇建设项目</v>
      </c>
    </row>
    <row r="1874" hidden="1" spans="2:18">
      <c r="B1874" s="28" t="s">
        <v>171</v>
      </c>
      <c r="C1874" s="58">
        <v>45826</v>
      </c>
      <c r="D1874" s="107" t="str">
        <f>VLOOKUP(B1874,辅助信息!E:K,7,FALSE)</f>
        <v>JWDDCD2024101600133</v>
      </c>
      <c r="E1874" s="107" t="str">
        <f>VLOOKUP(F1874,辅助信息!A:B,2,FALSE)</f>
        <v>螺纹钢</v>
      </c>
      <c r="F1874" s="28" t="s">
        <v>27</v>
      </c>
      <c r="G1874" s="24">
        <v>3</v>
      </c>
      <c r="H1874" s="108">
        <f>_xlfn.XLOOKUP(C1874&amp;F1874&amp;I1874&amp;J1874,'[1]2025年已发货'!$F:$F&amp;'[1]2025年已发货'!$C:$C&amp;'[1]2025年已发货'!$G:$G&amp;'[1]2025年已发货'!$H:$H,'[1]2025年已发货'!$E:$E,"未发货")</f>
        <v>3</v>
      </c>
      <c r="I1874" s="107" t="str">
        <f>VLOOKUP(B1874,辅助信息!E:I,3,FALSE)</f>
        <v>(五冶钢构宜宾南溪区项目土建4标)四川省宜宾市高县高县庆符镇鹅卵新农村高县广久大道(庆符厂房项目)</v>
      </c>
      <c r="J1874" s="107" t="str">
        <f>VLOOKUP(B1874,辅助信息!E:I,4,FALSE)</f>
        <v>张朝亮</v>
      </c>
      <c r="K1874" s="107">
        <f>VLOOKUP(J1874,辅助信息!H:I,2,FALSE)</f>
        <v>15228205853</v>
      </c>
      <c r="L1874" s="109" t="str">
        <f>VLOOKUP(B1874,辅助信息!E:J,6,FALSE)</f>
        <v>送货单要求：送货单位：宜宾罗投资产管理有限公司,收货单位：中国五冶集团有限公司,装货前联系收货人核实到场规格</v>
      </c>
      <c r="M1874" s="79">
        <v>45827</v>
      </c>
      <c r="O1874" s="49">
        <f ca="1" t="shared" si="113"/>
        <v>0</v>
      </c>
      <c r="P1874" s="49">
        <f ca="1" t="shared" si="114"/>
        <v>123</v>
      </c>
      <c r="Q1874" s="50" t="str">
        <f>VLOOKUP(B1874,辅助信息!E:M,9,FALSE)</f>
        <v>ZTWM-CDGS-XS-2024-0169-中冶西部钢构-宜宾市南溪区幸福路东路,高县月江镇建设项目</v>
      </c>
      <c r="R1874" s="50" t="str">
        <f>_xlfn._xlws.FILTER(辅助信息!D:D,辅助信息!E:E=B1874)</f>
        <v>五冶钢构-宜宾市南溪区高县月江镇建设项目</v>
      </c>
    </row>
    <row r="1875" hidden="1" spans="2:18">
      <c r="B1875" s="28" t="s">
        <v>171</v>
      </c>
      <c r="C1875" s="58">
        <v>45826</v>
      </c>
      <c r="D1875" s="107" t="str">
        <f>VLOOKUP(B1875,辅助信息!E:K,7,FALSE)</f>
        <v>JWDDCD2024101600133</v>
      </c>
      <c r="E1875" s="107" t="str">
        <f>VLOOKUP(F1875,辅助信息!A:B,2,FALSE)</f>
        <v>螺纹钢</v>
      </c>
      <c r="F1875" s="28" t="s">
        <v>19</v>
      </c>
      <c r="G1875" s="24">
        <v>6</v>
      </c>
      <c r="H1875" s="108">
        <f>_xlfn.XLOOKUP(C1875&amp;F1875&amp;I1875&amp;J1875,'[1]2025年已发货'!$F:$F&amp;'[1]2025年已发货'!$C:$C&amp;'[1]2025年已发货'!$G:$G&amp;'[1]2025年已发货'!$H:$H,'[1]2025年已发货'!$E:$E,"未发货")</f>
        <v>6</v>
      </c>
      <c r="I1875" s="107" t="str">
        <f>VLOOKUP(B1875,辅助信息!E:I,3,FALSE)</f>
        <v>(五冶钢构宜宾南溪区项目土建4标)四川省宜宾市高县高县庆符镇鹅卵新农村高县广久大道(庆符厂房项目)</v>
      </c>
      <c r="J1875" s="107" t="str">
        <f>VLOOKUP(B1875,辅助信息!E:I,4,FALSE)</f>
        <v>张朝亮</v>
      </c>
      <c r="K1875" s="107">
        <f>VLOOKUP(J1875,辅助信息!H:I,2,FALSE)</f>
        <v>15228205853</v>
      </c>
      <c r="L1875" s="109" t="str">
        <f>VLOOKUP(B1875,辅助信息!E:J,6,FALSE)</f>
        <v>送货单要求：送货单位：宜宾罗投资产管理有限公司,收货单位：中国五冶集团有限公司,装货前联系收货人核实到场规格</v>
      </c>
      <c r="M1875" s="79">
        <v>45827</v>
      </c>
      <c r="O1875" s="49">
        <f ca="1" t="shared" si="113"/>
        <v>0</v>
      </c>
      <c r="P1875" s="49">
        <f ca="1" t="shared" si="114"/>
        <v>123</v>
      </c>
      <c r="Q1875" s="50" t="str">
        <f>VLOOKUP(B1875,辅助信息!E:M,9,FALSE)</f>
        <v>ZTWM-CDGS-XS-2024-0169-中冶西部钢构-宜宾市南溪区幸福路东路,高县月江镇建设项目</v>
      </c>
      <c r="R1875" s="50" t="str">
        <f>_xlfn._xlws.FILTER(辅助信息!D:D,辅助信息!E:E=B1875)</f>
        <v>五冶钢构-宜宾市南溪区高县月江镇建设项目</v>
      </c>
    </row>
    <row r="1876" hidden="1" spans="2:18">
      <c r="B1876" s="28" t="s">
        <v>171</v>
      </c>
      <c r="C1876" s="58">
        <v>45826</v>
      </c>
      <c r="D1876" s="107" t="str">
        <f>VLOOKUP(B1876,辅助信息!E:K,7,FALSE)</f>
        <v>JWDDCD2024101600133</v>
      </c>
      <c r="E1876" s="107" t="str">
        <f>VLOOKUP(F1876,辅助信息!A:B,2,FALSE)</f>
        <v>螺纹钢</v>
      </c>
      <c r="F1876" s="28" t="s">
        <v>32</v>
      </c>
      <c r="G1876" s="24">
        <v>3</v>
      </c>
      <c r="H1876" s="108">
        <f>_xlfn.XLOOKUP(C1876&amp;F1876&amp;I1876&amp;J1876,'[1]2025年已发货'!$F:$F&amp;'[1]2025年已发货'!$C:$C&amp;'[1]2025年已发货'!$G:$G&amp;'[1]2025年已发货'!$H:$H,'[1]2025年已发货'!$E:$E,"未发货")</f>
        <v>3</v>
      </c>
      <c r="I1876" s="107" t="str">
        <f>VLOOKUP(B1876,辅助信息!E:I,3,FALSE)</f>
        <v>(五冶钢构宜宾南溪区项目土建4标)四川省宜宾市高县高县庆符镇鹅卵新农村高县广久大道(庆符厂房项目)</v>
      </c>
      <c r="J1876" s="107" t="str">
        <f>VLOOKUP(B1876,辅助信息!E:I,4,FALSE)</f>
        <v>张朝亮</v>
      </c>
      <c r="K1876" s="107">
        <f>VLOOKUP(J1876,辅助信息!H:I,2,FALSE)</f>
        <v>15228205853</v>
      </c>
      <c r="L1876" s="109" t="str">
        <f>VLOOKUP(B1876,辅助信息!E:J,6,FALSE)</f>
        <v>送货单要求：送货单位：宜宾罗投资产管理有限公司,收货单位：中国五冶集团有限公司,装货前联系收货人核实到场规格</v>
      </c>
      <c r="M1876" s="79">
        <v>45827</v>
      </c>
      <c r="O1876" s="49">
        <f ca="1" t="shared" si="113"/>
        <v>0</v>
      </c>
      <c r="P1876" s="49">
        <f ca="1" t="shared" si="114"/>
        <v>123</v>
      </c>
      <c r="Q1876" s="50" t="str">
        <f>VLOOKUP(B1876,辅助信息!E:M,9,FALSE)</f>
        <v>ZTWM-CDGS-XS-2024-0169-中冶西部钢构-宜宾市南溪区幸福路东路,高县月江镇建设项目</v>
      </c>
      <c r="R1876" s="50" t="str">
        <f>_xlfn._xlws.FILTER(辅助信息!D:D,辅助信息!E:E=B1876)</f>
        <v>五冶钢构-宜宾市南溪区高县月江镇建设项目</v>
      </c>
    </row>
    <row r="1877" hidden="1" spans="2:18">
      <c r="B1877" s="28" t="s">
        <v>171</v>
      </c>
      <c r="C1877" s="58">
        <v>45826</v>
      </c>
      <c r="D1877" s="107" t="str">
        <f>VLOOKUP(B1877,辅助信息!E:K,7,FALSE)</f>
        <v>JWDDCD2024101600133</v>
      </c>
      <c r="E1877" s="107" t="str">
        <f>VLOOKUP(F1877,辅助信息!A:B,2,FALSE)</f>
        <v>螺纹钢</v>
      </c>
      <c r="F1877" s="28" t="s">
        <v>30</v>
      </c>
      <c r="G1877" s="24">
        <v>3</v>
      </c>
      <c r="H1877" s="108">
        <f>_xlfn.XLOOKUP(C1877&amp;F1877&amp;I1877&amp;J1877,'[1]2025年已发货'!$F:$F&amp;'[1]2025年已发货'!$C:$C&amp;'[1]2025年已发货'!$G:$G&amp;'[1]2025年已发货'!$H:$H,'[1]2025年已发货'!$E:$E,"未发货")</f>
        <v>3</v>
      </c>
      <c r="I1877" s="107" t="str">
        <f>VLOOKUP(B1877,辅助信息!E:I,3,FALSE)</f>
        <v>(五冶钢构宜宾南溪区项目土建4标)四川省宜宾市高县高县庆符镇鹅卵新农村高县广久大道(庆符厂房项目)</v>
      </c>
      <c r="J1877" s="107" t="str">
        <f>VLOOKUP(B1877,辅助信息!E:I,4,FALSE)</f>
        <v>张朝亮</v>
      </c>
      <c r="K1877" s="107">
        <f>VLOOKUP(J1877,辅助信息!H:I,2,FALSE)</f>
        <v>15228205853</v>
      </c>
      <c r="L1877" s="109" t="str">
        <f>VLOOKUP(B1877,辅助信息!E:J,6,FALSE)</f>
        <v>送货单要求：送货单位：宜宾罗投资产管理有限公司,收货单位：中国五冶集团有限公司,装货前联系收货人核实到场规格</v>
      </c>
      <c r="M1877" s="79">
        <v>45827</v>
      </c>
      <c r="O1877" s="49">
        <f ca="1" t="shared" si="113"/>
        <v>0</v>
      </c>
      <c r="P1877" s="49">
        <f ca="1" t="shared" si="114"/>
        <v>123</v>
      </c>
      <c r="Q1877" s="50" t="str">
        <f>VLOOKUP(B1877,辅助信息!E:M,9,FALSE)</f>
        <v>ZTWM-CDGS-XS-2024-0169-中冶西部钢构-宜宾市南溪区幸福路东路,高县月江镇建设项目</v>
      </c>
      <c r="R1877" s="50" t="str">
        <f>_xlfn._xlws.FILTER(辅助信息!D:D,辅助信息!E:E=B1877)</f>
        <v>五冶钢构-宜宾市南溪区高县月江镇建设项目</v>
      </c>
    </row>
    <row r="1878" hidden="1" spans="2:18">
      <c r="B1878" s="28" t="s">
        <v>171</v>
      </c>
      <c r="C1878" s="58">
        <v>45826</v>
      </c>
      <c r="D1878" s="107" t="str">
        <f>VLOOKUP(B1878,辅助信息!E:K,7,FALSE)</f>
        <v>JWDDCD2024101600133</v>
      </c>
      <c r="E1878" s="107" t="str">
        <f>VLOOKUP(F1878,辅助信息!A:B,2,FALSE)</f>
        <v>螺纹钢</v>
      </c>
      <c r="F1878" s="28" t="s">
        <v>33</v>
      </c>
      <c r="G1878" s="24">
        <v>3</v>
      </c>
      <c r="H1878" s="108">
        <f>_xlfn.XLOOKUP(C1878&amp;F1878&amp;I1878&amp;J1878,'[1]2025年已发货'!$F:$F&amp;'[1]2025年已发货'!$C:$C&amp;'[1]2025年已发货'!$G:$G&amp;'[1]2025年已发货'!$H:$H,'[1]2025年已发货'!$E:$E,"未发货")</f>
        <v>3</v>
      </c>
      <c r="I1878" s="107" t="str">
        <f>VLOOKUP(B1878,辅助信息!E:I,3,FALSE)</f>
        <v>(五冶钢构宜宾南溪区项目土建4标)四川省宜宾市高县高县庆符镇鹅卵新农村高县广久大道(庆符厂房项目)</v>
      </c>
      <c r="J1878" s="107" t="str">
        <f>VLOOKUP(B1878,辅助信息!E:I,4,FALSE)</f>
        <v>张朝亮</v>
      </c>
      <c r="K1878" s="107">
        <f>VLOOKUP(J1878,辅助信息!H:I,2,FALSE)</f>
        <v>15228205853</v>
      </c>
      <c r="L1878" s="109" t="str">
        <f>VLOOKUP(B1878,辅助信息!E:J,6,FALSE)</f>
        <v>送货单要求：送货单位：宜宾罗投资产管理有限公司,收货单位：中国五冶集团有限公司,装货前联系收货人核实到场规格</v>
      </c>
      <c r="M1878" s="79">
        <v>45827</v>
      </c>
      <c r="O1878" s="49">
        <f ca="1" t="shared" si="113"/>
        <v>0</v>
      </c>
      <c r="P1878" s="49">
        <f ca="1" t="shared" si="114"/>
        <v>123</v>
      </c>
      <c r="Q1878" s="50" t="str">
        <f>VLOOKUP(B1878,辅助信息!E:M,9,FALSE)</f>
        <v>ZTWM-CDGS-XS-2024-0169-中冶西部钢构-宜宾市南溪区幸福路东路,高县月江镇建设项目</v>
      </c>
      <c r="R1878" s="50" t="str">
        <f>_xlfn._xlws.FILTER(辅助信息!D:D,辅助信息!E:E=B1878)</f>
        <v>五冶钢构-宜宾市南溪区高县月江镇建设项目</v>
      </c>
    </row>
    <row r="1879" hidden="1" spans="2:18">
      <c r="B1879" s="28" t="s">
        <v>171</v>
      </c>
      <c r="C1879" s="58">
        <v>45826</v>
      </c>
      <c r="D1879" s="107" t="str">
        <f>VLOOKUP(B1879,辅助信息!E:K,7,FALSE)</f>
        <v>JWDDCD2024101600133</v>
      </c>
      <c r="E1879" s="107" t="str">
        <f>VLOOKUP(F1879,辅助信息!A:B,2,FALSE)</f>
        <v>螺纹钢</v>
      </c>
      <c r="F1879" s="28" t="s">
        <v>28</v>
      </c>
      <c r="G1879" s="24">
        <v>3</v>
      </c>
      <c r="H1879" s="108">
        <f>_xlfn.XLOOKUP(C1879&amp;F1879&amp;I1879&amp;J1879,'[1]2025年已发货'!$F:$F&amp;'[1]2025年已发货'!$C:$C&amp;'[1]2025年已发货'!$G:$G&amp;'[1]2025年已发货'!$H:$H,'[1]2025年已发货'!$E:$E,"未发货")</f>
        <v>3</v>
      </c>
      <c r="I1879" s="107" t="str">
        <f>VLOOKUP(B1879,辅助信息!E:I,3,FALSE)</f>
        <v>(五冶钢构宜宾南溪区项目土建4标)四川省宜宾市高县高县庆符镇鹅卵新农村高县广久大道(庆符厂房项目)</v>
      </c>
      <c r="J1879" s="107" t="str">
        <f>VLOOKUP(B1879,辅助信息!E:I,4,FALSE)</f>
        <v>张朝亮</v>
      </c>
      <c r="K1879" s="107">
        <f>VLOOKUP(J1879,辅助信息!H:I,2,FALSE)</f>
        <v>15228205853</v>
      </c>
      <c r="L1879" s="109" t="str">
        <f>VLOOKUP(B1879,辅助信息!E:J,6,FALSE)</f>
        <v>送货单要求：送货单位：宜宾罗投资产管理有限公司,收货单位：中国五冶集团有限公司,装货前联系收货人核实到场规格</v>
      </c>
      <c r="M1879" s="79">
        <v>45827</v>
      </c>
      <c r="O1879" s="49">
        <f ca="1" t="shared" si="113"/>
        <v>0</v>
      </c>
      <c r="P1879" s="49">
        <f ca="1" t="shared" si="114"/>
        <v>123</v>
      </c>
      <c r="Q1879" s="50" t="str">
        <f>VLOOKUP(B1879,辅助信息!E:M,9,FALSE)</f>
        <v>ZTWM-CDGS-XS-2024-0169-中冶西部钢构-宜宾市南溪区幸福路东路,高县月江镇建设项目</v>
      </c>
      <c r="R1879" s="50" t="str">
        <f>_xlfn._xlws.FILTER(辅助信息!D:D,辅助信息!E:E=B1879)</f>
        <v>五冶钢构-宜宾市南溪区高县月江镇建设项目</v>
      </c>
    </row>
    <row r="1880" hidden="1" spans="2:18">
      <c r="B1880" s="28" t="s">
        <v>171</v>
      </c>
      <c r="C1880" s="58">
        <v>45826</v>
      </c>
      <c r="D1880" s="107" t="str">
        <f>VLOOKUP(B1880,辅助信息!E:K,7,FALSE)</f>
        <v>JWDDCD2024101600133</v>
      </c>
      <c r="E1880" s="107" t="str">
        <f>VLOOKUP(F1880,辅助信息!A:B,2,FALSE)</f>
        <v>螺纹钢</v>
      </c>
      <c r="F1880" s="28" t="s">
        <v>18</v>
      </c>
      <c r="G1880" s="24">
        <v>6</v>
      </c>
      <c r="H1880" s="108">
        <f>_xlfn.XLOOKUP(C1880&amp;F1880&amp;I1880&amp;J1880,'[1]2025年已发货'!$F:$F&amp;'[1]2025年已发货'!$C:$C&amp;'[1]2025年已发货'!$G:$G&amp;'[1]2025年已发货'!$H:$H,'[1]2025年已发货'!$E:$E,"未发货")</f>
        <v>6</v>
      </c>
      <c r="I1880" s="107" t="str">
        <f>VLOOKUP(B1880,辅助信息!E:I,3,FALSE)</f>
        <v>(五冶钢构宜宾南溪区项目土建4标)四川省宜宾市高县高县庆符镇鹅卵新农村高县广久大道(庆符厂房项目)</v>
      </c>
      <c r="J1880" s="107" t="str">
        <f>VLOOKUP(B1880,辅助信息!E:I,4,FALSE)</f>
        <v>张朝亮</v>
      </c>
      <c r="K1880" s="107">
        <f>VLOOKUP(J1880,辅助信息!H:I,2,FALSE)</f>
        <v>15228205853</v>
      </c>
      <c r="L1880" s="109" t="str">
        <f>VLOOKUP(B1880,辅助信息!E:J,6,FALSE)</f>
        <v>送货单要求：送货单位：宜宾罗投资产管理有限公司,收货单位：中国五冶集团有限公司,装货前联系收货人核实到场规格</v>
      </c>
      <c r="M1880" s="79">
        <v>45827</v>
      </c>
      <c r="O1880" s="49">
        <f ca="1" t="shared" si="113"/>
        <v>0</v>
      </c>
      <c r="P1880" s="49">
        <f ca="1" t="shared" si="114"/>
        <v>123</v>
      </c>
      <c r="Q1880" s="50" t="str">
        <f>VLOOKUP(B1880,辅助信息!E:M,9,FALSE)</f>
        <v>ZTWM-CDGS-XS-2024-0169-中冶西部钢构-宜宾市南溪区幸福路东路,高县月江镇建设项目</v>
      </c>
      <c r="R1880" s="50" t="str">
        <f>_xlfn._xlws.FILTER(辅助信息!D:D,辅助信息!E:E=B1880)</f>
        <v>五冶钢构-宜宾市南溪区高县月江镇建设项目</v>
      </c>
    </row>
    <row r="1881" hidden="1" spans="2:18">
      <c r="B1881" s="28" t="s">
        <v>92</v>
      </c>
      <c r="C1881" s="58">
        <v>45826</v>
      </c>
      <c r="D1881" s="107" t="str">
        <f>VLOOKUP(B1881,辅助信息!E:K,7,FALSE)</f>
        <v>JWDDCD2025051800046</v>
      </c>
      <c r="E1881" s="107" t="str">
        <f>VLOOKUP(F1881,辅助信息!A:B,2,FALSE)</f>
        <v>盘螺</v>
      </c>
      <c r="F1881" s="28" t="s">
        <v>40</v>
      </c>
      <c r="G1881" s="24">
        <f>34-7.5</f>
        <v>26.5</v>
      </c>
      <c r="H1881" s="108" t="str">
        <f>_xlfn.XLOOKUP(C1881&amp;F1881&amp;I1881&amp;J1881,'[1]2025年已发货'!$F:$F&amp;'[1]2025年已发货'!$C:$C&amp;'[1]2025年已发货'!$G:$G&amp;'[1]2025年已发货'!$H:$H,'[1]2025年已发货'!$E:$E,"未发货")</f>
        <v>未发货</v>
      </c>
      <c r="I1881" s="107" t="str">
        <f>VLOOKUP(B1881,辅助信息!E:I,3,FALSE)</f>
        <v>（华西萌海科创农业生态谷）成都市简阳市白金山水库</v>
      </c>
      <c r="J1881" s="107" t="str">
        <f>VLOOKUP(B1881,辅助信息!E:I,4,FALSE)</f>
        <v>石清国</v>
      </c>
      <c r="K1881" s="107">
        <f>VLOOKUP(J1881,辅助信息!H:I,2,FALSE)</f>
        <v>13458642015</v>
      </c>
      <c r="L1881" s="109" t="str">
        <f>VLOOKUP(B1881,辅助信息!E:J,6,FALSE)</f>
        <v>优先威钢,我方卸车,新老国标钢厂不加价可直发</v>
      </c>
      <c r="M1881" s="79">
        <v>45828</v>
      </c>
      <c r="O1881" s="49">
        <f ca="1" t="shared" ref="O1881:O1890" si="115">IF(OR(M1881="",N1881&lt;&gt;""),"",MAX(M1881-TODAY(),0))</f>
        <v>0</v>
      </c>
      <c r="P1881" s="49">
        <f ca="1" t="shared" ref="P1881:P1890" si="116">IF(M1881="","",IF(N1881&lt;&gt;"",MAX(N1881-M1881,0),IF(TODAY()&gt;M1881,TODAY()-M1881,0)))</f>
        <v>122</v>
      </c>
      <c r="Q1881" s="50" t="str">
        <f>VLOOKUP(B1881,辅助信息!E:M,9,FALSE)</f>
        <v>ZTWM-CDGS-XS-2024-0092-华西-萌海科创农业生态谷</v>
      </c>
      <c r="R1881" s="50" t="str">
        <f>_xlfn._xlws.FILTER(辅助信息!D:D,辅助信息!E:E=B1881)</f>
        <v>华西萌海-科创农业生态谷</v>
      </c>
    </row>
    <row r="1882" hidden="1" spans="2:18">
      <c r="B1882" s="28" t="s">
        <v>92</v>
      </c>
      <c r="C1882" s="58">
        <v>45826</v>
      </c>
      <c r="D1882" s="107" t="str">
        <f>VLOOKUP(B1882,辅助信息!E:K,7,FALSE)</f>
        <v>JWDDCD2025051800046</v>
      </c>
      <c r="E1882" s="107" t="str">
        <f>VLOOKUP(F1882,辅助信息!A:B,2,FALSE)</f>
        <v>盘螺</v>
      </c>
      <c r="F1882" s="28" t="s">
        <v>41</v>
      </c>
      <c r="G1882" s="24">
        <v>10</v>
      </c>
      <c r="H1882" s="108" t="str">
        <f>_xlfn.XLOOKUP(C1882&amp;F1882&amp;I1882&amp;J1882,'[1]2025年已发货'!$F:$F&amp;'[1]2025年已发货'!$C:$C&amp;'[1]2025年已发货'!$G:$G&amp;'[1]2025年已发货'!$H:$H,'[1]2025年已发货'!$E:$E,"未发货")</f>
        <v>未发货</v>
      </c>
      <c r="I1882" s="107" t="str">
        <f>VLOOKUP(B1882,辅助信息!E:I,3,FALSE)</f>
        <v>（华西萌海科创农业生态谷）成都市简阳市白金山水库</v>
      </c>
      <c r="J1882" s="107" t="str">
        <f>VLOOKUP(B1882,辅助信息!E:I,4,FALSE)</f>
        <v>石清国</v>
      </c>
      <c r="K1882" s="107">
        <f>VLOOKUP(J1882,辅助信息!H:I,2,FALSE)</f>
        <v>13458642015</v>
      </c>
      <c r="L1882" s="109" t="str">
        <f>VLOOKUP(B1882,辅助信息!E:J,6,FALSE)</f>
        <v>优先威钢,我方卸车,新老国标钢厂不加价可直发</v>
      </c>
      <c r="M1882" s="79">
        <v>45828</v>
      </c>
      <c r="O1882" s="49">
        <f ca="1" t="shared" si="115"/>
        <v>0</v>
      </c>
      <c r="P1882" s="49">
        <f ca="1" t="shared" si="116"/>
        <v>122</v>
      </c>
      <c r="Q1882" s="50" t="str">
        <f>VLOOKUP(B1882,辅助信息!E:M,9,FALSE)</f>
        <v>ZTWM-CDGS-XS-2024-0092-华西-萌海科创农业生态谷</v>
      </c>
      <c r="R1882" s="50" t="str">
        <f>_xlfn._xlws.FILTER(辅助信息!D:D,辅助信息!E:E=B1882)</f>
        <v>华西萌海-科创农业生态谷</v>
      </c>
    </row>
    <row r="1883" hidden="1" spans="1:18">
      <c r="A1883" s="70" t="s">
        <v>172</v>
      </c>
      <c r="B1883" s="107" t="s">
        <v>147</v>
      </c>
      <c r="C1883" s="58">
        <v>45826</v>
      </c>
      <c r="D1883" s="107" t="str">
        <f>VLOOKUP(B1883,辅助信息!E:K,7,FALSE)</f>
        <v>JWDDCD2025052800131</v>
      </c>
      <c r="E1883" s="107" t="str">
        <f>VLOOKUP(F1883,辅助信息!A:B,2,FALSE)</f>
        <v>高线</v>
      </c>
      <c r="F1883" s="107" t="s">
        <v>57</v>
      </c>
      <c r="G1883" s="108">
        <v>9</v>
      </c>
      <c r="H1883" s="108" t="str">
        <f>_xlfn.XLOOKUP(C1883&amp;F1883&amp;I1883&amp;J1883,'[1]2025年已发货'!$F:$F&amp;'[1]2025年已发货'!$C:$C&amp;'[1]2025年已发货'!$G:$G&amp;'[1]2025年已发货'!$H:$H,'[1]2025年已发货'!$E:$E,"未发货")</f>
        <v>未发货</v>
      </c>
      <c r="I1883" s="107" t="str">
        <f>VLOOKUP(B1883,辅助信息!E:I,3,FALSE)</f>
        <v>（商投建工达州中医药科技园-4工区-11号楼）达州市通川区达州中医药职业学院犀牛大道北段</v>
      </c>
      <c r="J1883" s="107" t="str">
        <f>VLOOKUP(B1883,辅助信息!E:I,4,FALSE)</f>
        <v>张扬</v>
      </c>
      <c r="K1883" s="107">
        <f>VLOOKUP(J1883,辅助信息!H:I,2,FALSE)</f>
        <v>18381904567</v>
      </c>
      <c r="L1883" s="109" t="str">
        <f>VLOOKUP(B1883,辅助信息!E:J,6,FALSE)</f>
        <v>控制炉批号！多了现场不收！,优先安排达钢,提前联系到场规格及数量</v>
      </c>
      <c r="M1883" s="79">
        <v>45828</v>
      </c>
      <c r="O1883" s="49">
        <f ca="1" t="shared" si="115"/>
        <v>0</v>
      </c>
      <c r="P1883" s="49">
        <f ca="1" t="shared" si="116"/>
        <v>122</v>
      </c>
      <c r="Q1883" s="50" t="str">
        <f>VLOOKUP(B1883,辅助信息!E:M,9,FALSE)</f>
        <v>ZTWM-CDGS-XS-2024-0134-商投建工达州中医药科技成果示范园项目</v>
      </c>
      <c r="R1883" s="50" t="str">
        <f>_xlfn._xlws.FILTER(辅助信息!D:D,辅助信息!E:E=B1883)</f>
        <v>商投建工达州中医药科技园</v>
      </c>
    </row>
    <row r="1884" hidden="1" spans="1:18">
      <c r="A1884" s="70"/>
      <c r="B1884" s="107" t="s">
        <v>147</v>
      </c>
      <c r="C1884" s="58">
        <v>45826</v>
      </c>
      <c r="D1884" s="107" t="str">
        <f>VLOOKUP(B1884,辅助信息!E:K,7,FALSE)</f>
        <v>JWDDCD2025052800131</v>
      </c>
      <c r="E1884" s="107" t="str">
        <f>VLOOKUP(F1884,辅助信息!A:B,2,FALSE)</f>
        <v>螺纹钢</v>
      </c>
      <c r="F1884" s="107" t="s">
        <v>32</v>
      </c>
      <c r="G1884" s="108">
        <v>12</v>
      </c>
      <c r="H1884" s="108" t="str">
        <f>_xlfn.XLOOKUP(C1884&amp;F1884&amp;I1884&amp;J1884,'[1]2025年已发货'!$F:$F&amp;'[1]2025年已发货'!$C:$C&amp;'[1]2025年已发货'!$G:$G&amp;'[1]2025年已发货'!$H:$H,'[1]2025年已发货'!$E:$E,"未发货")</f>
        <v>未发货</v>
      </c>
      <c r="I1884" s="107" t="str">
        <f>VLOOKUP(B1884,辅助信息!E:I,3,FALSE)</f>
        <v>（商投建工达州中医药科技园-4工区-11号楼）达州市通川区达州中医药职业学院犀牛大道北段</v>
      </c>
      <c r="J1884" s="107" t="str">
        <f>VLOOKUP(B1884,辅助信息!E:I,4,FALSE)</f>
        <v>张扬</v>
      </c>
      <c r="K1884" s="107">
        <f>VLOOKUP(J1884,辅助信息!H:I,2,FALSE)</f>
        <v>18381904567</v>
      </c>
      <c r="L1884" s="109" t="str">
        <f>VLOOKUP(B1884,辅助信息!E:J,6,FALSE)</f>
        <v>控制炉批号！多了现场不收！,优先安排达钢,提前联系到场规格及数量</v>
      </c>
      <c r="M1884" s="79">
        <v>45828</v>
      </c>
      <c r="O1884" s="49">
        <f ca="1" t="shared" si="115"/>
        <v>0</v>
      </c>
      <c r="P1884" s="49">
        <f ca="1" t="shared" si="116"/>
        <v>122</v>
      </c>
      <c r="Q1884" s="50" t="str">
        <f>VLOOKUP(B1884,辅助信息!E:M,9,FALSE)</f>
        <v>ZTWM-CDGS-XS-2024-0134-商投建工达州中医药科技成果示范园项目</v>
      </c>
      <c r="R1884" s="50" t="str">
        <f>_xlfn._xlws.FILTER(辅助信息!D:D,辅助信息!E:E=B1884)</f>
        <v>商投建工达州中医药科技园</v>
      </c>
    </row>
    <row r="1885" hidden="1" spans="1:18">
      <c r="A1885" s="70"/>
      <c r="B1885" s="107" t="s">
        <v>147</v>
      </c>
      <c r="C1885" s="58">
        <v>45826</v>
      </c>
      <c r="D1885" s="107" t="str">
        <f>VLOOKUP(B1885,辅助信息!E:K,7,FALSE)</f>
        <v>JWDDCD2025052800131</v>
      </c>
      <c r="E1885" s="107" t="str">
        <f>VLOOKUP(F1885,辅助信息!A:B,2,FALSE)</f>
        <v>螺纹钢</v>
      </c>
      <c r="F1885" s="107" t="s">
        <v>30</v>
      </c>
      <c r="G1885" s="108">
        <v>3</v>
      </c>
      <c r="H1885" s="108" t="str">
        <f>_xlfn.XLOOKUP(C1885&amp;F1885&amp;I1885&amp;J1885,'[1]2025年已发货'!$F:$F&amp;'[1]2025年已发货'!$C:$C&amp;'[1]2025年已发货'!$G:$G&amp;'[1]2025年已发货'!$H:$H,'[1]2025年已发货'!$E:$E,"未发货")</f>
        <v>未发货</v>
      </c>
      <c r="I1885" s="107" t="str">
        <f>VLOOKUP(B1885,辅助信息!E:I,3,FALSE)</f>
        <v>（商投建工达州中医药科技园-4工区-11号楼）达州市通川区达州中医药职业学院犀牛大道北段</v>
      </c>
      <c r="J1885" s="107" t="str">
        <f>VLOOKUP(B1885,辅助信息!E:I,4,FALSE)</f>
        <v>张扬</v>
      </c>
      <c r="K1885" s="107">
        <f>VLOOKUP(J1885,辅助信息!H:I,2,FALSE)</f>
        <v>18381904567</v>
      </c>
      <c r="L1885" s="109" t="str">
        <f>VLOOKUP(B1885,辅助信息!E:J,6,FALSE)</f>
        <v>控制炉批号！多了现场不收！,优先安排达钢,提前联系到场规格及数量</v>
      </c>
      <c r="M1885" s="79">
        <v>45828</v>
      </c>
      <c r="O1885" s="49">
        <f ca="1" t="shared" si="115"/>
        <v>0</v>
      </c>
      <c r="P1885" s="49">
        <f ca="1" t="shared" si="116"/>
        <v>122</v>
      </c>
      <c r="Q1885" s="50" t="str">
        <f>VLOOKUP(B1885,辅助信息!E:M,9,FALSE)</f>
        <v>ZTWM-CDGS-XS-2024-0134-商投建工达州中医药科技成果示范园项目</v>
      </c>
      <c r="R1885" s="50" t="str">
        <f>_xlfn._xlws.FILTER(辅助信息!D:D,辅助信息!E:E=B1885)</f>
        <v>商投建工达州中医药科技园</v>
      </c>
    </row>
    <row r="1886" hidden="1" spans="1:18">
      <c r="A1886" s="70"/>
      <c r="B1886" s="107" t="s">
        <v>147</v>
      </c>
      <c r="C1886" s="58">
        <v>45826</v>
      </c>
      <c r="D1886" s="107" t="str">
        <f>VLOOKUP(B1886,辅助信息!E:K,7,FALSE)</f>
        <v>JWDDCD2025052800131</v>
      </c>
      <c r="E1886" s="107" t="str">
        <f>VLOOKUP(F1886,辅助信息!A:B,2,FALSE)</f>
        <v>螺纹钢</v>
      </c>
      <c r="F1886" s="107" t="s">
        <v>28</v>
      </c>
      <c r="G1886" s="108">
        <v>3</v>
      </c>
      <c r="H1886" s="108" t="str">
        <f>_xlfn.XLOOKUP(C1886&amp;F1886&amp;I1886&amp;J1886,'[1]2025年已发货'!$F:$F&amp;'[1]2025年已发货'!$C:$C&amp;'[1]2025年已发货'!$G:$G&amp;'[1]2025年已发货'!$H:$H,'[1]2025年已发货'!$E:$E,"未发货")</f>
        <v>未发货</v>
      </c>
      <c r="I1886" s="107" t="str">
        <f>VLOOKUP(B1886,辅助信息!E:I,3,FALSE)</f>
        <v>（商投建工达州中医药科技园-4工区-11号楼）达州市通川区达州中医药职业学院犀牛大道北段</v>
      </c>
      <c r="J1886" s="107" t="str">
        <f>VLOOKUP(B1886,辅助信息!E:I,4,FALSE)</f>
        <v>张扬</v>
      </c>
      <c r="K1886" s="107">
        <f>VLOOKUP(J1886,辅助信息!H:I,2,FALSE)</f>
        <v>18381904567</v>
      </c>
      <c r="L1886" s="109" t="str">
        <f>VLOOKUP(B1886,辅助信息!E:J,6,FALSE)</f>
        <v>控制炉批号！多了现场不收！,优先安排达钢,提前联系到场规格及数量</v>
      </c>
      <c r="M1886" s="79">
        <v>45828</v>
      </c>
      <c r="O1886" s="49">
        <f ca="1" t="shared" si="115"/>
        <v>0</v>
      </c>
      <c r="P1886" s="49">
        <f ca="1" t="shared" si="116"/>
        <v>122</v>
      </c>
      <c r="Q1886" s="50" t="str">
        <f>VLOOKUP(B1886,辅助信息!E:M,9,FALSE)</f>
        <v>ZTWM-CDGS-XS-2024-0134-商投建工达州中医药科技成果示范园项目</v>
      </c>
      <c r="R1886" s="50" t="str">
        <f>_xlfn._xlws.FILTER(辅助信息!D:D,辅助信息!E:E=B1886)</f>
        <v>商投建工达州中医药科技园</v>
      </c>
    </row>
    <row r="1887" hidden="1" spans="1:18">
      <c r="A1887" s="70"/>
      <c r="B1887" s="107" t="s">
        <v>147</v>
      </c>
      <c r="C1887" s="58">
        <v>45826</v>
      </c>
      <c r="D1887" s="107" t="str">
        <f>VLOOKUP(B1887,辅助信息!E:K,7,FALSE)</f>
        <v>JWDDCD2025052800131</v>
      </c>
      <c r="E1887" s="107" t="str">
        <f>VLOOKUP(F1887,辅助信息!A:B,2,FALSE)</f>
        <v>螺纹钢</v>
      </c>
      <c r="F1887" s="107" t="s">
        <v>18</v>
      </c>
      <c r="G1887" s="108">
        <v>15</v>
      </c>
      <c r="H1887" s="108" t="str">
        <f>_xlfn.XLOOKUP(C1887&amp;F1887&amp;I1887&amp;J1887,'[1]2025年已发货'!$F:$F&amp;'[1]2025年已发货'!$C:$C&amp;'[1]2025年已发货'!$G:$G&amp;'[1]2025年已发货'!$H:$H,'[1]2025年已发货'!$E:$E,"未发货")</f>
        <v>未发货</v>
      </c>
      <c r="I1887" s="107" t="str">
        <f>VLOOKUP(B1887,辅助信息!E:I,3,FALSE)</f>
        <v>（商投建工达州中医药科技园-4工区-11号楼）达州市通川区达州中医药职业学院犀牛大道北段</v>
      </c>
      <c r="J1887" s="107" t="str">
        <f>VLOOKUP(B1887,辅助信息!E:I,4,FALSE)</f>
        <v>张扬</v>
      </c>
      <c r="K1887" s="107">
        <f>VLOOKUP(J1887,辅助信息!H:I,2,FALSE)</f>
        <v>18381904567</v>
      </c>
      <c r="L1887" s="109" t="str">
        <f>VLOOKUP(B1887,辅助信息!E:J,6,FALSE)</f>
        <v>控制炉批号！多了现场不收！,优先安排达钢,提前联系到场规格及数量</v>
      </c>
      <c r="M1887" s="79">
        <v>45828</v>
      </c>
      <c r="O1887" s="49">
        <f ca="1" t="shared" si="115"/>
        <v>0</v>
      </c>
      <c r="P1887" s="49">
        <f ca="1" t="shared" si="116"/>
        <v>122</v>
      </c>
      <c r="Q1887" s="50" t="str">
        <f>VLOOKUP(B1887,辅助信息!E:M,9,FALSE)</f>
        <v>ZTWM-CDGS-XS-2024-0134-商投建工达州中医药科技成果示范园项目</v>
      </c>
      <c r="R1887" s="50" t="str">
        <f>_xlfn._xlws.FILTER(辅助信息!D:D,辅助信息!E:E=B1887)</f>
        <v>商投建工达州中医药科技园</v>
      </c>
    </row>
    <row r="1888" hidden="1" spans="1:18">
      <c r="A1888" s="70" t="s">
        <v>173</v>
      </c>
      <c r="B1888" s="107" t="s">
        <v>163</v>
      </c>
      <c r="C1888" s="58">
        <v>45826</v>
      </c>
      <c r="D1888" s="107" t="str">
        <f>VLOOKUP(B1888,辅助信息!E:K,7,FALSE)</f>
        <v>JWDDCD2025052800131</v>
      </c>
      <c r="E1888" s="107" t="str">
        <f>VLOOKUP(F1888,辅助信息!A:B,2,FALSE)</f>
        <v>盘螺</v>
      </c>
      <c r="F1888" s="107" t="s">
        <v>40</v>
      </c>
      <c r="G1888" s="108">
        <v>18</v>
      </c>
      <c r="H1888" s="108" t="str">
        <f>_xlfn.XLOOKUP(C1888&amp;F1888&amp;I1888&amp;J1888,'[1]2025年已发货'!$F:$F&amp;'[1]2025年已发货'!$C:$C&amp;'[1]2025年已发货'!$G:$G&amp;'[1]2025年已发货'!$H:$H,'[1]2025年已发货'!$E:$E,"未发货")</f>
        <v>未发货</v>
      </c>
      <c r="I1888" s="107" t="str">
        <f>VLOOKUP(B1888,辅助信息!E:I,3,FALSE)</f>
        <v>（商投建工达州中医药科技园-4工区-9号楼）达州市通川区达州中医药职业学院犀牛大道北段</v>
      </c>
      <c r="J1888" s="107" t="str">
        <f>VLOOKUP(B1888,辅助信息!E:I,4,FALSE)</f>
        <v>张扬</v>
      </c>
      <c r="K1888" s="107">
        <f>VLOOKUP(J1888,辅助信息!H:I,2,FALSE)</f>
        <v>18381904567</v>
      </c>
      <c r="L1888" s="109" t="str">
        <f>VLOOKUP(B1888,辅助信息!E:J,6,FALSE)</f>
        <v>控制炉批号！多了现场不收！,优先安排达钢,提前联系到场规格及数量</v>
      </c>
      <c r="M1888" s="79">
        <v>45828</v>
      </c>
      <c r="O1888" s="49">
        <f ca="1" t="shared" ref="O1888:O1908" si="117">IF(OR(M1888="",N1888&lt;&gt;""),"",MAX(M1888-TODAY(),0))</f>
        <v>0</v>
      </c>
      <c r="P1888" s="49">
        <f ca="1" t="shared" ref="P1888:P1908" si="118">IF(M1888="","",IF(N1888&lt;&gt;"",MAX(N1888-M1888,0),IF(TODAY()&gt;M1888,TODAY()-M1888,0)))</f>
        <v>122</v>
      </c>
      <c r="Q1888" s="50" t="str">
        <f>VLOOKUP(B1888,辅助信息!E:M,9,FALSE)</f>
        <v>ZTWM-CDGS-XS-2024-0134-商投建工达州中医药科技成果示范园项目</v>
      </c>
      <c r="R1888" s="50" t="str">
        <f>_xlfn._xlws.FILTER(辅助信息!D:D,辅助信息!E:E=B1888)</f>
        <v>商投建工达州中医药科技园</v>
      </c>
    </row>
    <row r="1889" hidden="1" spans="1:18">
      <c r="A1889" s="70"/>
      <c r="B1889" s="107" t="s">
        <v>163</v>
      </c>
      <c r="C1889" s="58">
        <v>45826</v>
      </c>
      <c r="D1889" s="107" t="str">
        <f>VLOOKUP(B1889,辅助信息!E:K,7,FALSE)</f>
        <v>JWDDCD2025052800131</v>
      </c>
      <c r="E1889" s="107" t="str">
        <f>VLOOKUP(F1889,辅助信息!A:B,2,FALSE)</f>
        <v>螺纹钢</v>
      </c>
      <c r="F1889" s="107" t="s">
        <v>32</v>
      </c>
      <c r="G1889" s="108">
        <v>6</v>
      </c>
      <c r="H1889" s="108" t="str">
        <f>_xlfn.XLOOKUP(C1889&amp;F1889&amp;I1889&amp;J1889,'[1]2025年已发货'!$F:$F&amp;'[1]2025年已发货'!$C:$C&amp;'[1]2025年已发货'!$G:$G&amp;'[1]2025年已发货'!$H:$H,'[1]2025年已发货'!$E:$E,"未发货")</f>
        <v>未发货</v>
      </c>
      <c r="I1889" s="107" t="str">
        <f>VLOOKUP(B1889,辅助信息!E:I,3,FALSE)</f>
        <v>（商投建工达州中医药科技园-4工区-9号楼）达州市通川区达州中医药职业学院犀牛大道北段</v>
      </c>
      <c r="J1889" s="107" t="str">
        <f>VLOOKUP(B1889,辅助信息!E:I,4,FALSE)</f>
        <v>张扬</v>
      </c>
      <c r="K1889" s="107">
        <f>VLOOKUP(J1889,辅助信息!H:I,2,FALSE)</f>
        <v>18381904567</v>
      </c>
      <c r="L1889" s="109" t="str">
        <f>VLOOKUP(B1889,辅助信息!E:J,6,FALSE)</f>
        <v>控制炉批号！多了现场不收！,优先安排达钢,提前联系到场规格及数量</v>
      </c>
      <c r="M1889" s="79">
        <v>45828</v>
      </c>
      <c r="O1889" s="49">
        <f ca="1" t="shared" si="117"/>
        <v>0</v>
      </c>
      <c r="P1889" s="49">
        <f ca="1" t="shared" si="118"/>
        <v>122</v>
      </c>
      <c r="Q1889" s="50" t="str">
        <f>VLOOKUP(B1889,辅助信息!E:M,9,FALSE)</f>
        <v>ZTWM-CDGS-XS-2024-0134-商投建工达州中医药科技成果示范园项目</v>
      </c>
      <c r="R1889" s="50" t="str">
        <f>_xlfn._xlws.FILTER(辅助信息!D:D,辅助信息!E:E=B1889)</f>
        <v>商投建工达州中医药科技园</v>
      </c>
    </row>
    <row r="1890" hidden="1" spans="1:18">
      <c r="A1890" s="70"/>
      <c r="B1890" s="107" t="s">
        <v>163</v>
      </c>
      <c r="C1890" s="58">
        <v>45826</v>
      </c>
      <c r="D1890" s="107" t="str">
        <f>VLOOKUP(B1890,辅助信息!E:K,7,FALSE)</f>
        <v>JWDDCD2025052800131</v>
      </c>
      <c r="E1890" s="107" t="str">
        <f>VLOOKUP(F1890,辅助信息!A:B,2,FALSE)</f>
        <v>螺纹钢</v>
      </c>
      <c r="F1890" s="107" t="s">
        <v>30</v>
      </c>
      <c r="G1890" s="108">
        <f>6+9</f>
        <v>15</v>
      </c>
      <c r="H1890" s="108" t="str">
        <f>_xlfn.XLOOKUP(C1890&amp;F1890&amp;I1890&amp;J1890,'[1]2025年已发货'!$F:$F&amp;'[1]2025年已发货'!$C:$C&amp;'[1]2025年已发货'!$G:$G&amp;'[1]2025年已发货'!$H:$H,'[1]2025年已发货'!$E:$E,"未发货")</f>
        <v>未发货</v>
      </c>
      <c r="I1890" s="107" t="str">
        <f>VLOOKUP(B1890,辅助信息!E:I,3,FALSE)</f>
        <v>（商投建工达州中医药科技园-4工区-9号楼）达州市通川区达州中医药职业学院犀牛大道北段</v>
      </c>
      <c r="J1890" s="107" t="str">
        <f>VLOOKUP(B1890,辅助信息!E:I,4,FALSE)</f>
        <v>张扬</v>
      </c>
      <c r="K1890" s="107">
        <f>VLOOKUP(J1890,辅助信息!H:I,2,FALSE)</f>
        <v>18381904567</v>
      </c>
      <c r="L1890" s="109" t="str">
        <f>VLOOKUP(B1890,辅助信息!E:J,6,FALSE)</f>
        <v>控制炉批号！多了现场不收！,优先安排达钢,提前联系到场规格及数量</v>
      </c>
      <c r="M1890" s="79">
        <v>45828</v>
      </c>
      <c r="O1890" s="49">
        <f ca="1" t="shared" si="117"/>
        <v>0</v>
      </c>
      <c r="P1890" s="49">
        <f ca="1" t="shared" si="118"/>
        <v>122</v>
      </c>
      <c r="Q1890" s="50" t="str">
        <f>VLOOKUP(B1890,辅助信息!E:M,9,FALSE)</f>
        <v>ZTWM-CDGS-XS-2024-0134-商投建工达州中医药科技成果示范园项目</v>
      </c>
      <c r="R1890" s="50" t="str">
        <f>_xlfn._xlws.FILTER(辅助信息!D:D,辅助信息!E:E=B1890)</f>
        <v>商投建工达州中医药科技园</v>
      </c>
    </row>
    <row r="1891" hidden="1" spans="2:18">
      <c r="B1891" s="28" t="s">
        <v>81</v>
      </c>
      <c r="C1891" s="58">
        <v>45826</v>
      </c>
      <c r="D1891" s="107" t="str">
        <f>VLOOKUP(B1891,辅助信息!E:K,7,FALSE)</f>
        <v>JWDDCD2025060900080</v>
      </c>
      <c r="E1891" s="107" t="str">
        <f>VLOOKUP(F1891,辅助信息!A:B,2,FALSE)</f>
        <v>盘螺</v>
      </c>
      <c r="F1891" s="28" t="s">
        <v>40</v>
      </c>
      <c r="G1891" s="24">
        <v>5</v>
      </c>
      <c r="H1891" s="108" t="str">
        <f>_xlfn.XLOOKUP(C1891&amp;F1891&amp;I1891&amp;J1891,'[1]2025年已发货'!$F:$F&amp;'[1]2025年已发货'!$C:$C&amp;'[1]2025年已发货'!$G:$G&amp;'[1]2025年已发货'!$H:$H,'[1]2025年已发货'!$E:$E,"未发货")</f>
        <v>未发货</v>
      </c>
      <c r="I1891" s="107" t="str">
        <f>VLOOKUP(B1891,辅助信息!E:I,3,FALSE)</f>
        <v>（华西简阳西城嘉苑）四川省成都市简阳市简城街道高屋村</v>
      </c>
      <c r="J1891" s="107" t="str">
        <f>VLOOKUP(B1891,辅助信息!E:I,4,FALSE)</f>
        <v>张瀚镭</v>
      </c>
      <c r="K1891" s="107">
        <f>VLOOKUP(J1891,辅助信息!H:I,2,FALSE)</f>
        <v>15884666220</v>
      </c>
      <c r="L1891" s="109" t="str">
        <f>VLOOKUP(B1891,辅助信息!E:J,6,FALSE)</f>
        <v>优先威钢发货,我方卸车,新老国标钢厂不加价可直发，因陕钢多次出现磅差，项目拒绝使用</v>
      </c>
      <c r="M1891" s="79">
        <v>45828</v>
      </c>
      <c r="O1891" s="49">
        <f ca="1" t="shared" si="117"/>
        <v>0</v>
      </c>
      <c r="P1891" s="49">
        <f ca="1" t="shared" si="118"/>
        <v>122</v>
      </c>
      <c r="Q1891" s="50" t="str">
        <f>VLOOKUP(B1891,辅助信息!E:M,9,FALSE)</f>
        <v>ZTWM-CDGS-XS-2024-0030-华西集采-简州大道</v>
      </c>
      <c r="R1891" s="50" t="str">
        <f>_xlfn._xlws.FILTER(辅助信息!D:D,辅助信息!E:E=B1891)</f>
        <v>华西简阳西城嘉苑</v>
      </c>
    </row>
    <row r="1892" hidden="1" spans="2:18">
      <c r="B1892" s="28" t="s">
        <v>81</v>
      </c>
      <c r="C1892" s="58">
        <v>45826</v>
      </c>
      <c r="D1892" s="107" t="str">
        <f>VLOOKUP(B1892,辅助信息!E:K,7,FALSE)</f>
        <v>JWDDCD2025060900080</v>
      </c>
      <c r="E1892" s="107" t="str">
        <f>VLOOKUP(F1892,辅助信息!A:B,2,FALSE)</f>
        <v>螺纹钢</v>
      </c>
      <c r="F1892" s="28" t="s">
        <v>19</v>
      </c>
      <c r="G1892" s="24">
        <v>66</v>
      </c>
      <c r="H1892" s="108" t="str">
        <f>_xlfn.XLOOKUP(C1892&amp;F1892&amp;I1892&amp;J1892,'[1]2025年已发货'!$F:$F&amp;'[1]2025年已发货'!$C:$C&amp;'[1]2025年已发货'!$G:$G&amp;'[1]2025年已发货'!$H:$H,'[1]2025年已发货'!$E:$E,"未发货")</f>
        <v>未发货</v>
      </c>
      <c r="I1892" s="107" t="str">
        <f>VLOOKUP(B1892,辅助信息!E:I,3,FALSE)</f>
        <v>（华西简阳西城嘉苑）四川省成都市简阳市简城街道高屋村</v>
      </c>
      <c r="J1892" s="107" t="str">
        <f>VLOOKUP(B1892,辅助信息!E:I,4,FALSE)</f>
        <v>张瀚镭</v>
      </c>
      <c r="K1892" s="107">
        <f>VLOOKUP(J1892,辅助信息!H:I,2,FALSE)</f>
        <v>15884666220</v>
      </c>
      <c r="L1892" s="109" t="str">
        <f>VLOOKUP(B1892,辅助信息!E:J,6,FALSE)</f>
        <v>优先威钢发货,我方卸车,新老国标钢厂不加价可直发，因陕钢多次出现磅差，项目拒绝使用</v>
      </c>
      <c r="M1892" s="79">
        <v>45828</v>
      </c>
      <c r="O1892" s="49">
        <f ca="1" t="shared" si="117"/>
        <v>0</v>
      </c>
      <c r="P1892" s="49">
        <f ca="1" t="shared" si="118"/>
        <v>122</v>
      </c>
      <c r="Q1892" s="50" t="str">
        <f>VLOOKUP(B1892,辅助信息!E:M,9,FALSE)</f>
        <v>ZTWM-CDGS-XS-2024-0030-华西集采-简州大道</v>
      </c>
      <c r="R1892" s="50" t="str">
        <f>_xlfn._xlws.FILTER(辅助信息!D:D,辅助信息!E:E=B1892)</f>
        <v>华西简阳西城嘉苑</v>
      </c>
    </row>
    <row r="1893" hidden="1" spans="2:18">
      <c r="B1893" s="28" t="s">
        <v>81</v>
      </c>
      <c r="C1893" s="58">
        <v>45826</v>
      </c>
      <c r="D1893" s="107" t="str">
        <f>VLOOKUP(B1893,辅助信息!E:K,7,FALSE)</f>
        <v>JWDDCD2025060900080</v>
      </c>
      <c r="E1893" s="107" t="str">
        <f>VLOOKUP(F1893,辅助信息!A:B,2,FALSE)</f>
        <v>螺纹钢</v>
      </c>
      <c r="F1893" s="28" t="s">
        <v>32</v>
      </c>
      <c r="G1893" s="24">
        <v>3</v>
      </c>
      <c r="H1893" s="108" t="str">
        <f>_xlfn.XLOOKUP(C1893&amp;F1893&amp;I1893&amp;J1893,'[1]2025年已发货'!$F:$F&amp;'[1]2025年已发货'!$C:$C&amp;'[1]2025年已发货'!$G:$G&amp;'[1]2025年已发货'!$H:$H,'[1]2025年已发货'!$E:$E,"未发货")</f>
        <v>未发货</v>
      </c>
      <c r="I1893" s="107" t="str">
        <f>VLOOKUP(B1893,辅助信息!E:I,3,FALSE)</f>
        <v>（华西简阳西城嘉苑）四川省成都市简阳市简城街道高屋村</v>
      </c>
      <c r="J1893" s="107" t="str">
        <f>VLOOKUP(B1893,辅助信息!E:I,4,FALSE)</f>
        <v>张瀚镭</v>
      </c>
      <c r="K1893" s="107">
        <f>VLOOKUP(J1893,辅助信息!H:I,2,FALSE)</f>
        <v>15884666220</v>
      </c>
      <c r="L1893" s="109" t="str">
        <f>VLOOKUP(B1893,辅助信息!E:J,6,FALSE)</f>
        <v>优先威钢发货,我方卸车,新老国标钢厂不加价可直发，因陕钢多次出现磅差，项目拒绝使用</v>
      </c>
      <c r="M1893" s="79">
        <v>45828</v>
      </c>
      <c r="O1893" s="49">
        <f ca="1" t="shared" si="117"/>
        <v>0</v>
      </c>
      <c r="P1893" s="49">
        <f ca="1" t="shared" si="118"/>
        <v>122</v>
      </c>
      <c r="Q1893" s="50" t="str">
        <f>VLOOKUP(B1893,辅助信息!E:M,9,FALSE)</f>
        <v>ZTWM-CDGS-XS-2024-0030-华西集采-简州大道</v>
      </c>
      <c r="R1893" s="50" t="str">
        <f>_xlfn._xlws.FILTER(辅助信息!D:D,辅助信息!E:E=B1893)</f>
        <v>华西简阳西城嘉苑</v>
      </c>
    </row>
    <row r="1894" hidden="1" spans="2:18">
      <c r="B1894" s="28" t="s">
        <v>81</v>
      </c>
      <c r="C1894" s="58">
        <v>45826</v>
      </c>
      <c r="D1894" s="107" t="str">
        <f>VLOOKUP(B1894,辅助信息!E:K,7,FALSE)</f>
        <v>JWDDCD2025060900080</v>
      </c>
      <c r="E1894" s="107" t="str">
        <f>VLOOKUP(F1894,辅助信息!A:B,2,FALSE)</f>
        <v>螺纹钢</v>
      </c>
      <c r="F1894" s="28" t="s">
        <v>30</v>
      </c>
      <c r="G1894" s="24">
        <v>3</v>
      </c>
      <c r="H1894" s="108" t="str">
        <f>_xlfn.XLOOKUP(C1894&amp;F1894&amp;I1894&amp;J1894,'[1]2025年已发货'!$F:$F&amp;'[1]2025年已发货'!$C:$C&amp;'[1]2025年已发货'!$G:$G&amp;'[1]2025年已发货'!$H:$H,'[1]2025年已发货'!$E:$E,"未发货")</f>
        <v>未发货</v>
      </c>
      <c r="I1894" s="107" t="str">
        <f>VLOOKUP(B1894,辅助信息!E:I,3,FALSE)</f>
        <v>（华西简阳西城嘉苑）四川省成都市简阳市简城街道高屋村</v>
      </c>
      <c r="J1894" s="107" t="str">
        <f>VLOOKUP(B1894,辅助信息!E:I,4,FALSE)</f>
        <v>张瀚镭</v>
      </c>
      <c r="K1894" s="107">
        <f>VLOOKUP(J1894,辅助信息!H:I,2,FALSE)</f>
        <v>15884666220</v>
      </c>
      <c r="L1894" s="109" t="str">
        <f>VLOOKUP(B1894,辅助信息!E:J,6,FALSE)</f>
        <v>优先威钢发货,我方卸车,新老国标钢厂不加价可直发，因陕钢多次出现磅差，项目拒绝使用</v>
      </c>
      <c r="M1894" s="79">
        <v>45828</v>
      </c>
      <c r="O1894" s="49">
        <f ca="1" t="shared" si="117"/>
        <v>0</v>
      </c>
      <c r="P1894" s="49">
        <f ca="1" t="shared" si="118"/>
        <v>122</v>
      </c>
      <c r="Q1894" s="50" t="str">
        <f>VLOOKUP(B1894,辅助信息!E:M,9,FALSE)</f>
        <v>ZTWM-CDGS-XS-2024-0030-华西集采-简州大道</v>
      </c>
      <c r="R1894" s="50" t="str">
        <f>_xlfn._xlws.FILTER(辅助信息!D:D,辅助信息!E:E=B1894)</f>
        <v>华西简阳西城嘉苑</v>
      </c>
    </row>
    <row r="1895" hidden="1" spans="2:18">
      <c r="B1895" s="28" t="s">
        <v>81</v>
      </c>
      <c r="C1895" s="58">
        <v>45826</v>
      </c>
      <c r="D1895" s="107" t="str">
        <f>VLOOKUP(B1895,辅助信息!E:K,7,FALSE)</f>
        <v>JWDDCD2025060900080</v>
      </c>
      <c r="E1895" s="107" t="str">
        <f>VLOOKUP(F1895,辅助信息!A:B,2,FALSE)</f>
        <v>螺纹钢</v>
      </c>
      <c r="F1895" s="28" t="s">
        <v>33</v>
      </c>
      <c r="G1895" s="24">
        <v>21</v>
      </c>
      <c r="H1895" s="108" t="str">
        <f>_xlfn.XLOOKUP(C1895&amp;F1895&amp;I1895&amp;J1895,'[1]2025年已发货'!$F:$F&amp;'[1]2025年已发货'!$C:$C&amp;'[1]2025年已发货'!$G:$G&amp;'[1]2025年已发货'!$H:$H,'[1]2025年已发货'!$E:$E,"未发货")</f>
        <v>未发货</v>
      </c>
      <c r="I1895" s="107" t="str">
        <f>VLOOKUP(B1895,辅助信息!E:I,3,FALSE)</f>
        <v>（华西简阳西城嘉苑）四川省成都市简阳市简城街道高屋村</v>
      </c>
      <c r="J1895" s="107" t="str">
        <f>VLOOKUP(B1895,辅助信息!E:I,4,FALSE)</f>
        <v>张瀚镭</v>
      </c>
      <c r="K1895" s="107">
        <f>VLOOKUP(J1895,辅助信息!H:I,2,FALSE)</f>
        <v>15884666220</v>
      </c>
      <c r="L1895" s="109" t="str">
        <f>VLOOKUP(B1895,辅助信息!E:J,6,FALSE)</f>
        <v>优先威钢发货,我方卸车,新老国标钢厂不加价可直发，因陕钢多次出现磅差，项目拒绝使用</v>
      </c>
      <c r="M1895" s="79">
        <v>45828</v>
      </c>
      <c r="O1895" s="49">
        <f ca="1" t="shared" si="117"/>
        <v>0</v>
      </c>
      <c r="P1895" s="49">
        <f ca="1" t="shared" si="118"/>
        <v>122</v>
      </c>
      <c r="Q1895" s="50" t="str">
        <f>VLOOKUP(B1895,辅助信息!E:M,9,FALSE)</f>
        <v>ZTWM-CDGS-XS-2024-0030-华西集采-简州大道</v>
      </c>
      <c r="R1895" s="50" t="str">
        <f>_xlfn._xlws.FILTER(辅助信息!D:D,辅助信息!E:E=B1895)</f>
        <v>华西简阳西城嘉苑</v>
      </c>
    </row>
    <row r="1896" hidden="1" spans="2:18">
      <c r="B1896" s="28" t="s">
        <v>81</v>
      </c>
      <c r="C1896" s="58">
        <v>45826</v>
      </c>
      <c r="D1896" s="107" t="str">
        <f>VLOOKUP(B1896,辅助信息!E:K,7,FALSE)</f>
        <v>JWDDCD2025060900080</v>
      </c>
      <c r="E1896" s="107" t="str">
        <f>VLOOKUP(F1896,辅助信息!A:B,2,FALSE)</f>
        <v>螺纹钢</v>
      </c>
      <c r="F1896" s="28" t="s">
        <v>28</v>
      </c>
      <c r="G1896" s="24">
        <v>3</v>
      </c>
      <c r="H1896" s="108" t="str">
        <f>_xlfn.XLOOKUP(C1896&amp;F1896&amp;I1896&amp;J1896,'[1]2025年已发货'!$F:$F&amp;'[1]2025年已发货'!$C:$C&amp;'[1]2025年已发货'!$G:$G&amp;'[1]2025年已发货'!$H:$H,'[1]2025年已发货'!$E:$E,"未发货")</f>
        <v>未发货</v>
      </c>
      <c r="I1896" s="107" t="str">
        <f>VLOOKUP(B1896,辅助信息!E:I,3,FALSE)</f>
        <v>（华西简阳西城嘉苑）四川省成都市简阳市简城街道高屋村</v>
      </c>
      <c r="J1896" s="107" t="str">
        <f>VLOOKUP(B1896,辅助信息!E:I,4,FALSE)</f>
        <v>张瀚镭</v>
      </c>
      <c r="K1896" s="107">
        <f>VLOOKUP(J1896,辅助信息!H:I,2,FALSE)</f>
        <v>15884666220</v>
      </c>
      <c r="L1896" s="109" t="str">
        <f>VLOOKUP(B1896,辅助信息!E:J,6,FALSE)</f>
        <v>优先威钢发货,我方卸车,新老国标钢厂不加价可直发，因陕钢多次出现磅差，项目拒绝使用</v>
      </c>
      <c r="M1896" s="79">
        <v>45828</v>
      </c>
      <c r="O1896" s="49">
        <f ca="1" t="shared" si="117"/>
        <v>0</v>
      </c>
      <c r="P1896" s="49">
        <f ca="1" t="shared" si="118"/>
        <v>122</v>
      </c>
      <c r="Q1896" s="50" t="str">
        <f>VLOOKUP(B1896,辅助信息!E:M,9,FALSE)</f>
        <v>ZTWM-CDGS-XS-2024-0030-华西集采-简州大道</v>
      </c>
      <c r="R1896" s="50" t="str">
        <f>_xlfn._xlws.FILTER(辅助信息!D:D,辅助信息!E:E=B1896)</f>
        <v>华西简阳西城嘉苑</v>
      </c>
    </row>
    <row r="1897" hidden="1" spans="2:18">
      <c r="B1897" s="71" t="s">
        <v>81</v>
      </c>
      <c r="C1897" s="72">
        <v>45826</v>
      </c>
      <c r="D1897" s="111" t="str">
        <f>VLOOKUP(B1897,辅助信息!E:K,7,FALSE)</f>
        <v>JWDDCD2025060900080</v>
      </c>
      <c r="E1897" s="111" t="str">
        <f>VLOOKUP(F1897,辅助信息!A:B,2,FALSE)</f>
        <v>螺纹钢</v>
      </c>
      <c r="F1897" s="71" t="s">
        <v>18</v>
      </c>
      <c r="G1897" s="73">
        <v>5</v>
      </c>
      <c r="H1897" s="112" t="str">
        <f>_xlfn.XLOOKUP(C1897&amp;F1897&amp;I1897&amp;J1897,'[1]2025年已发货'!$F:$F&amp;'[1]2025年已发货'!$C:$C&amp;'[1]2025年已发货'!$G:$G&amp;'[1]2025年已发货'!$H:$H,'[1]2025年已发货'!$E:$E,"未发货")</f>
        <v>未发货</v>
      </c>
      <c r="I1897" s="107" t="str">
        <f>VLOOKUP(B1897,辅助信息!E:I,3,FALSE)</f>
        <v>（华西简阳西城嘉苑）四川省成都市简阳市简城街道高屋村</v>
      </c>
      <c r="J1897" s="107" t="str">
        <f>VLOOKUP(B1897,辅助信息!E:I,4,FALSE)</f>
        <v>张瀚镭</v>
      </c>
      <c r="K1897" s="107">
        <f>VLOOKUP(J1897,辅助信息!H:I,2,FALSE)</f>
        <v>15884666220</v>
      </c>
      <c r="L1897" s="109" t="str">
        <f>VLOOKUP(B1897,辅助信息!E:J,6,FALSE)</f>
        <v>优先威钢发货,我方卸车,新老国标钢厂不加价可直发，因陕钢多次出现磅差，项目拒绝使用</v>
      </c>
      <c r="M1897" s="79">
        <v>45828</v>
      </c>
      <c r="O1897" s="49">
        <f ca="1" t="shared" si="117"/>
        <v>0</v>
      </c>
      <c r="P1897" s="49">
        <f ca="1" t="shared" si="118"/>
        <v>122</v>
      </c>
      <c r="Q1897" s="50" t="str">
        <f>VLOOKUP(B1897,辅助信息!E:M,9,FALSE)</f>
        <v>ZTWM-CDGS-XS-2024-0030-华西集采-简州大道</v>
      </c>
      <c r="R1897" s="50" t="str">
        <f>_xlfn._xlws.FILTER(辅助信息!D:D,辅助信息!E:E=B1897)</f>
        <v>华西简阳西城嘉苑</v>
      </c>
    </row>
    <row r="1898" hidden="1" spans="1:18">
      <c r="A1898" s="65" t="s">
        <v>174</v>
      </c>
      <c r="B1898" s="28" t="s">
        <v>31</v>
      </c>
      <c r="C1898" s="58">
        <v>45827</v>
      </c>
      <c r="D1898" s="107" t="str">
        <f>VLOOKUP(B1898,辅助信息!E:K,7,FALSE)</f>
        <v>JWDDCD2024121000136</v>
      </c>
      <c r="E1898" s="107" t="str">
        <f>VLOOKUP(F1898,辅助信息!A:B,2,FALSE)</f>
        <v>螺纹钢</v>
      </c>
      <c r="F1898" s="28" t="s">
        <v>18</v>
      </c>
      <c r="G1898" s="24">
        <v>12</v>
      </c>
      <c r="H1898" s="108">
        <f>_xlfn.XLOOKUP(C1898&amp;F1898&amp;I1898&amp;J1898,'[1]2025年已发货'!$F:$F&amp;'[1]2025年已发货'!$C:$C&amp;'[1]2025年已发货'!$G:$G&amp;'[1]2025年已发货'!$H:$H,'[1]2025年已发货'!$E:$E,"未发货")</f>
        <v>12</v>
      </c>
      <c r="I1898" s="107" t="str">
        <f>VLOOKUP(B1898,辅助信息!E:I,3,FALSE)</f>
        <v>（四川商建-射洪城乡一体化项目）遂宁市射洪市忠新幼儿园北侧约220米新溪小区</v>
      </c>
      <c r="J1898" s="107" t="str">
        <f>VLOOKUP(B1898,辅助信息!E:I,4,FALSE)</f>
        <v>柏子刚</v>
      </c>
      <c r="K1898" s="107">
        <f>VLOOKUP(J1898,辅助信息!H:I,2,FALSE)</f>
        <v>15692885305</v>
      </c>
      <c r="L1898" s="109" t="str">
        <f>VLOOKUP(B1898,辅助信息!E:J,6,FALSE)</f>
        <v>提前联系到场规格及数量</v>
      </c>
      <c r="M1898" s="79">
        <v>45828</v>
      </c>
      <c r="O1898" s="49">
        <f ca="1" t="shared" si="117"/>
        <v>0</v>
      </c>
      <c r="P1898" s="49">
        <f ca="1" t="shared" si="118"/>
        <v>122</v>
      </c>
      <c r="Q1898" s="50" t="str">
        <f>VLOOKUP(B1898,辅助信息!E:M,9,FALSE)</f>
        <v>ZTWM-CDGS-XS-2024-0179-四川商投-射洪城乡一体化建设项目</v>
      </c>
      <c r="R1898" s="50" t="str">
        <f>_xlfn._xlws.FILTER(辅助信息!D:D,辅助信息!E:E=B1898)</f>
        <v>四川商建
射洪城乡一体化项目</v>
      </c>
    </row>
    <row r="1899" hidden="1" spans="1:18">
      <c r="A1899" s="65"/>
      <c r="B1899" s="28" t="s">
        <v>31</v>
      </c>
      <c r="C1899" s="58">
        <v>45827</v>
      </c>
      <c r="D1899" s="107" t="str">
        <f>VLOOKUP(B1899,辅助信息!E:K,7,FALSE)</f>
        <v>JWDDCD2024121000136</v>
      </c>
      <c r="E1899" s="107" t="str">
        <f>VLOOKUP(F1899,辅助信息!A:B,2,FALSE)</f>
        <v>螺纹钢</v>
      </c>
      <c r="F1899" s="28" t="s">
        <v>22</v>
      </c>
      <c r="G1899" s="24">
        <v>23</v>
      </c>
      <c r="H1899" s="108">
        <f>_xlfn.XLOOKUP(C1899&amp;F1899&amp;I1899&amp;J1899,'[1]2025年已发货'!$F:$F&amp;'[1]2025年已发货'!$C:$C&amp;'[1]2025年已发货'!$G:$G&amp;'[1]2025年已发货'!$H:$H,'[1]2025年已发货'!$E:$E,"未发货")</f>
        <v>23</v>
      </c>
      <c r="I1899" s="107" t="str">
        <f>VLOOKUP(B1899,辅助信息!E:I,3,FALSE)</f>
        <v>（四川商建-射洪城乡一体化项目）遂宁市射洪市忠新幼儿园北侧约220米新溪小区</v>
      </c>
      <c r="J1899" s="107" t="str">
        <f>VLOOKUP(B1899,辅助信息!E:I,4,FALSE)</f>
        <v>柏子刚</v>
      </c>
      <c r="K1899" s="107">
        <f>VLOOKUP(J1899,辅助信息!H:I,2,FALSE)</f>
        <v>15692885305</v>
      </c>
      <c r="L1899" s="109" t="str">
        <f>VLOOKUP(B1899,辅助信息!E:J,6,FALSE)</f>
        <v>提前联系到场规格及数量</v>
      </c>
      <c r="M1899" s="79">
        <v>45828</v>
      </c>
      <c r="O1899" s="49">
        <f ca="1" t="shared" si="117"/>
        <v>0</v>
      </c>
      <c r="P1899" s="49">
        <f ca="1" t="shared" si="118"/>
        <v>122</v>
      </c>
      <c r="Q1899" s="50" t="str">
        <f>VLOOKUP(B1899,辅助信息!E:M,9,FALSE)</f>
        <v>ZTWM-CDGS-XS-2024-0179-四川商投-射洪城乡一体化建设项目</v>
      </c>
      <c r="R1899" s="50" t="str">
        <f>_xlfn._xlws.FILTER(辅助信息!D:D,辅助信息!E:E=B1899)</f>
        <v>四川商建
射洪城乡一体化项目</v>
      </c>
    </row>
    <row r="1900" hidden="1" spans="1:18">
      <c r="A1900" s="119" t="s">
        <v>172</v>
      </c>
      <c r="B1900" s="107" t="s">
        <v>147</v>
      </c>
      <c r="C1900" s="58">
        <v>45827</v>
      </c>
      <c r="D1900" s="107" t="str">
        <f>VLOOKUP(B1900,辅助信息!E:K,7,FALSE)</f>
        <v>JWDDCD2025052800131</v>
      </c>
      <c r="E1900" s="107" t="str">
        <f>VLOOKUP(F1900,辅助信息!A:B,2,FALSE)</f>
        <v>高线</v>
      </c>
      <c r="F1900" s="107" t="s">
        <v>57</v>
      </c>
      <c r="G1900" s="108">
        <v>9</v>
      </c>
      <c r="H1900" s="108" t="str">
        <f>_xlfn.XLOOKUP(C1900&amp;F1900&amp;I1900&amp;J1900,'[1]2025年已发货'!$F:$F&amp;'[1]2025年已发货'!$C:$C&amp;'[1]2025年已发货'!$G:$G&amp;'[1]2025年已发货'!$H:$H,'[1]2025年已发货'!$E:$E,"未发货")</f>
        <v>未发货</v>
      </c>
      <c r="I1900" s="107" t="str">
        <f>VLOOKUP(B1900,辅助信息!E:I,3,FALSE)</f>
        <v>（商投建工达州中医药科技园-4工区-11号楼）达州市通川区达州中医药职业学院犀牛大道北段</v>
      </c>
      <c r="J1900" s="107" t="str">
        <f>VLOOKUP(B1900,辅助信息!E:I,4,FALSE)</f>
        <v>张扬</v>
      </c>
      <c r="K1900" s="107">
        <f>VLOOKUP(J1900,辅助信息!H:I,2,FALSE)</f>
        <v>18381904567</v>
      </c>
      <c r="L1900" s="109" t="str">
        <f>VLOOKUP(B1900,辅助信息!E:J,6,FALSE)</f>
        <v>控制炉批号！多了现场不收！,优先安排达钢,提前联系到场规格及数量</v>
      </c>
      <c r="M1900" s="79">
        <v>45828</v>
      </c>
      <c r="O1900" s="49">
        <f ca="1" t="shared" si="117"/>
        <v>0</v>
      </c>
      <c r="P1900" s="49">
        <f ca="1" t="shared" si="118"/>
        <v>122</v>
      </c>
      <c r="Q1900" s="50" t="str">
        <f>VLOOKUP(B1900,辅助信息!E:M,9,FALSE)</f>
        <v>ZTWM-CDGS-XS-2024-0134-商投建工达州中医药科技成果示范园项目</v>
      </c>
      <c r="R1900" s="50" t="str">
        <f>_xlfn._xlws.FILTER(辅助信息!D:D,辅助信息!E:E=B1900)</f>
        <v>商投建工达州中医药科技园</v>
      </c>
    </row>
    <row r="1901" hidden="1" spans="1:18">
      <c r="A1901" s="119"/>
      <c r="B1901" s="107" t="s">
        <v>147</v>
      </c>
      <c r="C1901" s="58">
        <v>45827</v>
      </c>
      <c r="D1901" s="107" t="str">
        <f>VLOOKUP(B1901,辅助信息!E:K,7,FALSE)</f>
        <v>JWDDCD2025052800131</v>
      </c>
      <c r="E1901" s="107" t="str">
        <f>VLOOKUP(F1901,辅助信息!A:B,2,FALSE)</f>
        <v>螺纹钢</v>
      </c>
      <c r="F1901" s="107" t="s">
        <v>32</v>
      </c>
      <c r="G1901" s="108">
        <v>12</v>
      </c>
      <c r="H1901" s="108">
        <f>_xlfn.XLOOKUP(C1901&amp;F1901&amp;I1901&amp;J1901,'[1]2025年已发货'!$F:$F&amp;'[1]2025年已发货'!$C:$C&amp;'[1]2025年已发货'!$G:$G&amp;'[1]2025年已发货'!$H:$H,'[1]2025年已发货'!$E:$E,"未发货")</f>
        <v>12</v>
      </c>
      <c r="I1901" s="107" t="str">
        <f>VLOOKUP(B1901,辅助信息!E:I,3,FALSE)</f>
        <v>（商投建工达州中医药科技园-4工区-11号楼）达州市通川区达州中医药职业学院犀牛大道北段</v>
      </c>
      <c r="J1901" s="107" t="str">
        <f>VLOOKUP(B1901,辅助信息!E:I,4,FALSE)</f>
        <v>张扬</v>
      </c>
      <c r="K1901" s="107">
        <f>VLOOKUP(J1901,辅助信息!H:I,2,FALSE)</f>
        <v>18381904567</v>
      </c>
      <c r="L1901" s="109" t="str">
        <f>VLOOKUP(B1901,辅助信息!E:J,6,FALSE)</f>
        <v>控制炉批号！多了现场不收！,优先安排达钢,提前联系到场规格及数量</v>
      </c>
      <c r="M1901" s="79">
        <v>45828</v>
      </c>
      <c r="O1901" s="49">
        <f ca="1" t="shared" si="117"/>
        <v>0</v>
      </c>
      <c r="P1901" s="49">
        <f ca="1" t="shared" si="118"/>
        <v>122</v>
      </c>
      <c r="Q1901" s="50" t="str">
        <f>VLOOKUP(B1901,辅助信息!E:M,9,FALSE)</f>
        <v>ZTWM-CDGS-XS-2024-0134-商投建工达州中医药科技成果示范园项目</v>
      </c>
      <c r="R1901" s="50" t="str">
        <f>_xlfn._xlws.FILTER(辅助信息!D:D,辅助信息!E:E=B1901)</f>
        <v>商投建工达州中医药科技园</v>
      </c>
    </row>
    <row r="1902" hidden="1" spans="1:18">
      <c r="A1902" s="119"/>
      <c r="B1902" s="107" t="s">
        <v>147</v>
      </c>
      <c r="C1902" s="58">
        <v>45827</v>
      </c>
      <c r="D1902" s="107" t="str">
        <f>VLOOKUP(B1902,辅助信息!E:K,7,FALSE)</f>
        <v>JWDDCD2025052800131</v>
      </c>
      <c r="E1902" s="107" t="str">
        <f>VLOOKUP(F1902,辅助信息!A:B,2,FALSE)</f>
        <v>螺纹钢</v>
      </c>
      <c r="F1902" s="107" t="s">
        <v>30</v>
      </c>
      <c r="G1902" s="108">
        <v>3</v>
      </c>
      <c r="H1902" s="108" t="str">
        <f>_xlfn.XLOOKUP(C1902&amp;F1902&amp;I1902&amp;J1902,'[1]2025年已发货'!$F:$F&amp;'[1]2025年已发货'!$C:$C&amp;'[1]2025年已发货'!$G:$G&amp;'[1]2025年已发货'!$H:$H,'[1]2025年已发货'!$E:$E,"未发货")</f>
        <v>未发货</v>
      </c>
      <c r="I1902" s="107" t="str">
        <f>VLOOKUP(B1902,辅助信息!E:I,3,FALSE)</f>
        <v>（商投建工达州中医药科技园-4工区-11号楼）达州市通川区达州中医药职业学院犀牛大道北段</v>
      </c>
      <c r="J1902" s="107" t="str">
        <f>VLOOKUP(B1902,辅助信息!E:I,4,FALSE)</f>
        <v>张扬</v>
      </c>
      <c r="K1902" s="107">
        <f>VLOOKUP(J1902,辅助信息!H:I,2,FALSE)</f>
        <v>18381904567</v>
      </c>
      <c r="L1902" s="109" t="str">
        <f>VLOOKUP(B1902,辅助信息!E:J,6,FALSE)</f>
        <v>控制炉批号！多了现场不收！,优先安排达钢,提前联系到场规格及数量</v>
      </c>
      <c r="M1902" s="79">
        <v>45828</v>
      </c>
      <c r="O1902" s="49">
        <f ca="1" t="shared" si="117"/>
        <v>0</v>
      </c>
      <c r="P1902" s="49">
        <f ca="1" t="shared" si="118"/>
        <v>122</v>
      </c>
      <c r="Q1902" s="50" t="str">
        <f>VLOOKUP(B1902,辅助信息!E:M,9,FALSE)</f>
        <v>ZTWM-CDGS-XS-2024-0134-商投建工达州中医药科技成果示范园项目</v>
      </c>
      <c r="R1902" s="50" t="str">
        <f>_xlfn._xlws.FILTER(辅助信息!D:D,辅助信息!E:E=B1902)</f>
        <v>商投建工达州中医药科技园</v>
      </c>
    </row>
    <row r="1903" hidden="1" spans="1:18">
      <c r="A1903" s="119"/>
      <c r="B1903" s="107" t="s">
        <v>147</v>
      </c>
      <c r="C1903" s="58">
        <v>45827</v>
      </c>
      <c r="D1903" s="107" t="str">
        <f>VLOOKUP(B1903,辅助信息!E:K,7,FALSE)</f>
        <v>JWDDCD2025052800131</v>
      </c>
      <c r="E1903" s="107" t="str">
        <f>VLOOKUP(F1903,辅助信息!A:B,2,FALSE)</f>
        <v>螺纹钢</v>
      </c>
      <c r="F1903" s="107" t="s">
        <v>28</v>
      </c>
      <c r="G1903" s="108">
        <v>3</v>
      </c>
      <c r="H1903" s="108">
        <f>_xlfn.XLOOKUP(C1903&amp;F1903&amp;I1903&amp;J1903,'[1]2025年已发货'!$F:$F&amp;'[1]2025年已发货'!$C:$C&amp;'[1]2025年已发货'!$G:$G&amp;'[1]2025年已发货'!$H:$H,'[1]2025年已发货'!$E:$E,"未发货")</f>
        <v>3</v>
      </c>
      <c r="I1903" s="107" t="str">
        <f>VLOOKUP(B1903,辅助信息!E:I,3,FALSE)</f>
        <v>（商投建工达州中医药科技园-4工区-11号楼）达州市通川区达州中医药职业学院犀牛大道北段</v>
      </c>
      <c r="J1903" s="107" t="str">
        <f>VLOOKUP(B1903,辅助信息!E:I,4,FALSE)</f>
        <v>张扬</v>
      </c>
      <c r="K1903" s="107">
        <f>VLOOKUP(J1903,辅助信息!H:I,2,FALSE)</f>
        <v>18381904567</v>
      </c>
      <c r="L1903" s="109" t="str">
        <f>VLOOKUP(B1903,辅助信息!E:J,6,FALSE)</f>
        <v>控制炉批号！多了现场不收！,优先安排达钢,提前联系到场规格及数量</v>
      </c>
      <c r="M1903" s="79">
        <v>45828</v>
      </c>
      <c r="O1903" s="49">
        <f ca="1" t="shared" ref="O1903:O1918" si="119">IF(OR(M1903="",N1903&lt;&gt;""),"",MAX(M1903-TODAY(),0))</f>
        <v>0</v>
      </c>
      <c r="P1903" s="49">
        <f ca="1" t="shared" ref="P1903:P1918" si="120">IF(M1903="","",IF(N1903&lt;&gt;"",MAX(N1903-M1903,0),IF(TODAY()&gt;M1903,TODAY()-M1903,0)))</f>
        <v>122</v>
      </c>
      <c r="Q1903" s="50" t="str">
        <f>VLOOKUP(B1903,辅助信息!E:M,9,FALSE)</f>
        <v>ZTWM-CDGS-XS-2024-0134-商投建工达州中医药科技成果示范园项目</v>
      </c>
      <c r="R1903" s="50" t="str">
        <f>_xlfn._xlws.FILTER(辅助信息!D:D,辅助信息!E:E=B1903)</f>
        <v>商投建工达州中医药科技园</v>
      </c>
    </row>
    <row r="1904" hidden="1" spans="1:18">
      <c r="A1904" s="119"/>
      <c r="B1904" s="107" t="s">
        <v>147</v>
      </c>
      <c r="C1904" s="58">
        <v>45827</v>
      </c>
      <c r="D1904" s="107" t="str">
        <f>VLOOKUP(B1904,辅助信息!E:K,7,FALSE)</f>
        <v>JWDDCD2025052800131</v>
      </c>
      <c r="E1904" s="107" t="str">
        <f>VLOOKUP(F1904,辅助信息!A:B,2,FALSE)</f>
        <v>螺纹钢</v>
      </c>
      <c r="F1904" s="107" t="s">
        <v>18</v>
      </c>
      <c r="G1904" s="108">
        <v>15</v>
      </c>
      <c r="H1904" s="108">
        <f>_xlfn.XLOOKUP(C1904&amp;F1904&amp;I1904&amp;J1904,'[1]2025年已发货'!$F:$F&amp;'[1]2025年已发货'!$C:$C&amp;'[1]2025年已发货'!$G:$G&amp;'[1]2025年已发货'!$H:$H,'[1]2025年已发货'!$E:$E,"未发货")</f>
        <v>15</v>
      </c>
      <c r="I1904" s="107" t="str">
        <f>VLOOKUP(B1904,辅助信息!E:I,3,FALSE)</f>
        <v>（商投建工达州中医药科技园-4工区-11号楼）达州市通川区达州中医药职业学院犀牛大道北段</v>
      </c>
      <c r="J1904" s="107" t="str">
        <f>VLOOKUP(B1904,辅助信息!E:I,4,FALSE)</f>
        <v>张扬</v>
      </c>
      <c r="K1904" s="107">
        <f>VLOOKUP(J1904,辅助信息!H:I,2,FALSE)</f>
        <v>18381904567</v>
      </c>
      <c r="L1904" s="109" t="str">
        <f>VLOOKUP(B1904,辅助信息!E:J,6,FALSE)</f>
        <v>控制炉批号！多了现场不收！,优先安排达钢,提前联系到场规格及数量</v>
      </c>
      <c r="M1904" s="79">
        <v>45828</v>
      </c>
      <c r="O1904" s="49">
        <f ca="1" t="shared" si="119"/>
        <v>0</v>
      </c>
      <c r="P1904" s="49">
        <f ca="1" t="shared" si="120"/>
        <v>122</v>
      </c>
      <c r="Q1904" s="50" t="str">
        <f>VLOOKUP(B1904,辅助信息!E:M,9,FALSE)</f>
        <v>ZTWM-CDGS-XS-2024-0134-商投建工达州中医药科技成果示范园项目</v>
      </c>
      <c r="R1904" s="50" t="str">
        <f>_xlfn._xlws.FILTER(辅助信息!D:D,辅助信息!E:E=B1904)</f>
        <v>商投建工达州中医药科技园</v>
      </c>
    </row>
    <row r="1905" hidden="1" spans="1:18">
      <c r="A1905" s="119" t="s">
        <v>173</v>
      </c>
      <c r="B1905" s="107" t="s">
        <v>163</v>
      </c>
      <c r="C1905" s="58">
        <v>45827</v>
      </c>
      <c r="D1905" s="107" t="str">
        <f>VLOOKUP(B1905,辅助信息!E:K,7,FALSE)</f>
        <v>JWDDCD2025052800131</v>
      </c>
      <c r="E1905" s="107" t="str">
        <f>VLOOKUP(F1905,辅助信息!A:B,2,FALSE)</f>
        <v>盘螺</v>
      </c>
      <c r="F1905" s="107" t="s">
        <v>40</v>
      </c>
      <c r="G1905" s="108">
        <v>18</v>
      </c>
      <c r="H1905" s="108">
        <f>_xlfn.XLOOKUP(C1905&amp;F1905&amp;I1905&amp;J1905,'[1]2025年已发货'!$F:$F&amp;'[1]2025年已发货'!$C:$C&amp;'[1]2025年已发货'!$G:$G&amp;'[1]2025年已发货'!$H:$H,'[1]2025年已发货'!$E:$E,"未发货")</f>
        <v>18</v>
      </c>
      <c r="I1905" s="107" t="str">
        <f>VLOOKUP(B1905,辅助信息!E:I,3,FALSE)</f>
        <v>（商投建工达州中医药科技园-4工区-9号楼）达州市通川区达州中医药职业学院犀牛大道北段</v>
      </c>
      <c r="J1905" s="107" t="str">
        <f>VLOOKUP(B1905,辅助信息!E:I,4,FALSE)</f>
        <v>张扬</v>
      </c>
      <c r="K1905" s="107">
        <f>VLOOKUP(J1905,辅助信息!H:I,2,FALSE)</f>
        <v>18381904567</v>
      </c>
      <c r="L1905" s="109" t="str">
        <f>VLOOKUP(B1905,辅助信息!E:J,6,FALSE)</f>
        <v>控制炉批号！多了现场不收！,优先安排达钢,提前联系到场规格及数量</v>
      </c>
      <c r="M1905" s="79">
        <v>45828</v>
      </c>
      <c r="O1905" s="49">
        <f ca="1" t="shared" si="119"/>
        <v>0</v>
      </c>
      <c r="P1905" s="49">
        <f ca="1" t="shared" si="120"/>
        <v>122</v>
      </c>
      <c r="Q1905" s="50" t="str">
        <f>VLOOKUP(B1905,辅助信息!E:M,9,FALSE)</f>
        <v>ZTWM-CDGS-XS-2024-0134-商投建工达州中医药科技成果示范园项目</v>
      </c>
      <c r="R1905" s="50" t="str">
        <f>_xlfn._xlws.FILTER(辅助信息!D:D,辅助信息!E:E=B1905)</f>
        <v>商投建工达州中医药科技园</v>
      </c>
    </row>
    <row r="1906" hidden="1" spans="1:18">
      <c r="A1906" s="119"/>
      <c r="B1906" s="107" t="s">
        <v>163</v>
      </c>
      <c r="C1906" s="58">
        <v>45827</v>
      </c>
      <c r="D1906" s="107" t="str">
        <f>VLOOKUP(B1906,辅助信息!E:K,7,FALSE)</f>
        <v>JWDDCD2025052800131</v>
      </c>
      <c r="E1906" s="107" t="str">
        <f>VLOOKUP(F1906,辅助信息!A:B,2,FALSE)</f>
        <v>螺纹钢</v>
      </c>
      <c r="F1906" s="107" t="s">
        <v>32</v>
      </c>
      <c r="G1906" s="108">
        <v>6</v>
      </c>
      <c r="H1906" s="108">
        <f>_xlfn.XLOOKUP(C1906&amp;F1906&amp;I1906&amp;J1906,'[1]2025年已发货'!$F:$F&amp;'[1]2025年已发货'!$C:$C&amp;'[1]2025年已发货'!$G:$G&amp;'[1]2025年已发货'!$H:$H,'[1]2025年已发货'!$E:$E,"未发货")</f>
        <v>6</v>
      </c>
      <c r="I1906" s="107" t="str">
        <f>VLOOKUP(B1906,辅助信息!E:I,3,FALSE)</f>
        <v>（商投建工达州中医药科技园-4工区-9号楼）达州市通川区达州中医药职业学院犀牛大道北段</v>
      </c>
      <c r="J1906" s="107" t="str">
        <f>VLOOKUP(B1906,辅助信息!E:I,4,FALSE)</f>
        <v>张扬</v>
      </c>
      <c r="K1906" s="107">
        <f>VLOOKUP(J1906,辅助信息!H:I,2,FALSE)</f>
        <v>18381904567</v>
      </c>
      <c r="L1906" s="109" t="str">
        <f>VLOOKUP(B1906,辅助信息!E:J,6,FALSE)</f>
        <v>控制炉批号！多了现场不收！,优先安排达钢,提前联系到场规格及数量</v>
      </c>
      <c r="M1906" s="79">
        <v>45828</v>
      </c>
      <c r="O1906" s="49">
        <f ca="1" t="shared" si="119"/>
        <v>0</v>
      </c>
      <c r="P1906" s="49">
        <f ca="1" t="shared" si="120"/>
        <v>122</v>
      </c>
      <c r="Q1906" s="50" t="str">
        <f>VLOOKUP(B1906,辅助信息!E:M,9,FALSE)</f>
        <v>ZTWM-CDGS-XS-2024-0134-商投建工达州中医药科技成果示范园项目</v>
      </c>
      <c r="R1906" s="50" t="str">
        <f>_xlfn._xlws.FILTER(辅助信息!D:D,辅助信息!E:E=B1906)</f>
        <v>商投建工达州中医药科技园</v>
      </c>
    </row>
    <row r="1907" hidden="1" spans="1:18">
      <c r="A1907" s="119"/>
      <c r="B1907" s="107" t="s">
        <v>163</v>
      </c>
      <c r="C1907" s="58">
        <v>45827</v>
      </c>
      <c r="D1907" s="107" t="str">
        <f>VLOOKUP(B1907,辅助信息!E:K,7,FALSE)</f>
        <v>JWDDCD2025052800131</v>
      </c>
      <c r="E1907" s="107" t="str">
        <f>VLOOKUP(F1907,辅助信息!A:B,2,FALSE)</f>
        <v>螺纹钢</v>
      </c>
      <c r="F1907" s="107" t="s">
        <v>30</v>
      </c>
      <c r="G1907" s="108">
        <f>6+9</f>
        <v>15</v>
      </c>
      <c r="H1907" s="108" t="str">
        <f>_xlfn.XLOOKUP(C1907&amp;F1907&amp;I1907&amp;J1907,'[1]2025年已发货'!$F:$F&amp;'[1]2025年已发货'!$C:$C&amp;'[1]2025年已发货'!$G:$G&amp;'[1]2025年已发货'!$H:$H,'[1]2025年已发货'!$E:$E,"未发货")</f>
        <v>未发货</v>
      </c>
      <c r="I1907" s="107" t="str">
        <f>VLOOKUP(B1907,辅助信息!E:I,3,FALSE)</f>
        <v>（商投建工达州中医药科技园-4工区-9号楼）达州市通川区达州中医药职业学院犀牛大道北段</v>
      </c>
      <c r="J1907" s="107" t="str">
        <f>VLOOKUP(B1907,辅助信息!E:I,4,FALSE)</f>
        <v>张扬</v>
      </c>
      <c r="K1907" s="107">
        <f>VLOOKUP(J1907,辅助信息!H:I,2,FALSE)</f>
        <v>18381904567</v>
      </c>
      <c r="L1907" s="109" t="str">
        <f>VLOOKUP(B1907,辅助信息!E:J,6,FALSE)</f>
        <v>控制炉批号！多了现场不收！,优先安排达钢,提前联系到场规格及数量</v>
      </c>
      <c r="M1907" s="79">
        <v>45828</v>
      </c>
      <c r="O1907" s="49">
        <f ca="1" t="shared" si="119"/>
        <v>0</v>
      </c>
      <c r="P1907" s="49">
        <f ca="1" t="shared" si="120"/>
        <v>122</v>
      </c>
      <c r="Q1907" s="50" t="str">
        <f>VLOOKUP(B1907,辅助信息!E:M,9,FALSE)</f>
        <v>ZTWM-CDGS-XS-2024-0134-商投建工达州中医药科技成果示范园项目</v>
      </c>
      <c r="R1907" s="50" t="str">
        <f>_xlfn._xlws.FILTER(辅助信息!D:D,辅助信息!E:E=B1907)</f>
        <v>商投建工达州中医药科技园</v>
      </c>
    </row>
    <row r="1908" hidden="1" spans="2:18">
      <c r="B1908" s="28" t="s">
        <v>92</v>
      </c>
      <c r="C1908" s="58">
        <v>45828</v>
      </c>
      <c r="D1908" s="107" t="str">
        <f>VLOOKUP(B1908,辅助信息!E:K,7,FALSE)</f>
        <v>JWDDCD2025051800046</v>
      </c>
      <c r="E1908" s="107" t="str">
        <f>VLOOKUP(F1908,辅助信息!A:B,2,FALSE)</f>
        <v>盘螺</v>
      </c>
      <c r="F1908" s="28" t="s">
        <v>40</v>
      </c>
      <c r="G1908" s="24">
        <v>7.5</v>
      </c>
      <c r="H1908" s="108">
        <f>_xlfn.XLOOKUP(C1908&amp;F1908&amp;I1908&amp;J1908,'[1]2025年已发货'!$F:$F&amp;'[1]2025年已发货'!$C:$C&amp;'[1]2025年已发货'!$G:$G&amp;'[1]2025年已发货'!$H:$H,'[1]2025年已发货'!$E:$E,"未发货")</f>
        <v>7.5</v>
      </c>
      <c r="I1908" s="107" t="str">
        <f>VLOOKUP(B1908,辅助信息!E:I,3,FALSE)</f>
        <v>（华西萌海科创农业生态谷）成都市简阳市白金山水库</v>
      </c>
      <c r="J1908" s="107" t="str">
        <f>VLOOKUP(B1908,辅助信息!E:I,4,FALSE)</f>
        <v>石清国</v>
      </c>
      <c r="K1908" s="107">
        <f>VLOOKUP(J1908,辅助信息!H:I,2,FALSE)</f>
        <v>13458642015</v>
      </c>
      <c r="L1908" s="120" t="str">
        <f>VLOOKUP(B1908,辅助信息!E:J,6,FALSE)</f>
        <v>优先威钢,我方卸车,新老国标钢厂不加价可直发</v>
      </c>
      <c r="M1908" s="79">
        <v>45829</v>
      </c>
      <c r="O1908" s="49">
        <f ca="1" t="shared" si="119"/>
        <v>0</v>
      </c>
      <c r="P1908" s="49">
        <f ca="1" t="shared" si="120"/>
        <v>121</v>
      </c>
      <c r="Q1908" s="50" t="str">
        <f>VLOOKUP(B1908,辅助信息!E:M,9,FALSE)</f>
        <v>ZTWM-CDGS-XS-2024-0092-华西-萌海科创农业生态谷</v>
      </c>
      <c r="R1908" s="50" t="str">
        <f>_xlfn._xlws.FILTER(辅助信息!D:D,辅助信息!E:E=B1908)</f>
        <v>华西萌海-科创农业生态谷</v>
      </c>
    </row>
    <row r="1909" hidden="1" spans="2:18">
      <c r="B1909" s="28" t="s">
        <v>92</v>
      </c>
      <c r="C1909" s="58">
        <v>45828</v>
      </c>
      <c r="D1909" s="107" t="str">
        <f>VLOOKUP(B1909,辅助信息!E:K,7,FALSE)</f>
        <v>JWDDCD2025051800046</v>
      </c>
      <c r="E1909" s="107" t="str">
        <f>VLOOKUP(F1909,辅助信息!A:B,2,FALSE)</f>
        <v>盘螺</v>
      </c>
      <c r="F1909" s="28" t="s">
        <v>26</v>
      </c>
      <c r="G1909" s="24">
        <v>5</v>
      </c>
      <c r="H1909" s="108">
        <f>_xlfn.XLOOKUP(C1909&amp;F1909&amp;I1909&amp;J1909,'[1]2025年已发货'!$F:$F&amp;'[1]2025年已发货'!$C:$C&amp;'[1]2025年已发货'!$G:$G&amp;'[1]2025年已发货'!$H:$H,'[1]2025年已发货'!$E:$E,"未发货")</f>
        <v>5</v>
      </c>
      <c r="I1909" s="107" t="str">
        <f>VLOOKUP(B1909,辅助信息!E:I,3,FALSE)</f>
        <v>（华西萌海科创农业生态谷）成都市简阳市白金山水库</v>
      </c>
      <c r="J1909" s="107" t="str">
        <f>VLOOKUP(B1909,辅助信息!E:I,4,FALSE)</f>
        <v>石清国</v>
      </c>
      <c r="K1909" s="107">
        <f>VLOOKUP(J1909,辅助信息!H:I,2,FALSE)</f>
        <v>13458642015</v>
      </c>
      <c r="L1909" s="120" t="str">
        <f>VLOOKUP(B1909,辅助信息!E:J,6,FALSE)</f>
        <v>优先威钢,我方卸车,新老国标钢厂不加价可直发</v>
      </c>
      <c r="M1909" s="79">
        <v>45829</v>
      </c>
      <c r="O1909" s="49">
        <f ca="1" t="shared" si="119"/>
        <v>0</v>
      </c>
      <c r="P1909" s="49">
        <f ca="1" t="shared" si="120"/>
        <v>121</v>
      </c>
      <c r="Q1909" s="50" t="str">
        <f>VLOOKUP(B1909,辅助信息!E:M,9,FALSE)</f>
        <v>ZTWM-CDGS-XS-2024-0092-华西-萌海科创农业生态谷</v>
      </c>
      <c r="R1909" s="50" t="str">
        <f>_xlfn._xlws.FILTER(辅助信息!D:D,辅助信息!E:E=B1909)</f>
        <v>华西萌海-科创农业生态谷</v>
      </c>
    </row>
    <row r="1910" hidden="1" spans="2:18">
      <c r="B1910" s="28" t="s">
        <v>92</v>
      </c>
      <c r="C1910" s="58">
        <v>45828</v>
      </c>
      <c r="D1910" s="107" t="str">
        <f>VLOOKUP(B1910,辅助信息!E:K,7,FALSE)</f>
        <v>JWDDCD2025051800046</v>
      </c>
      <c r="E1910" s="107" t="str">
        <f>VLOOKUP(F1910,辅助信息!A:B,2,FALSE)</f>
        <v>螺纹钢</v>
      </c>
      <c r="F1910" s="28" t="s">
        <v>27</v>
      </c>
      <c r="G1910" s="24">
        <v>9</v>
      </c>
      <c r="H1910" s="108">
        <f>_xlfn.XLOOKUP(C1910&amp;F1910&amp;I1910&amp;J1910,'[1]2025年已发货'!$F:$F&amp;'[1]2025年已发货'!$C:$C&amp;'[1]2025年已发货'!$G:$G&amp;'[1]2025年已发货'!$H:$H,'[1]2025年已发货'!$E:$E,"未发货")</f>
        <v>9</v>
      </c>
      <c r="I1910" s="107" t="str">
        <f>VLOOKUP(B1910,辅助信息!E:I,3,FALSE)</f>
        <v>（华西萌海科创农业生态谷）成都市简阳市白金山水库</v>
      </c>
      <c r="J1910" s="107" t="str">
        <f>VLOOKUP(B1910,辅助信息!E:I,4,FALSE)</f>
        <v>石清国</v>
      </c>
      <c r="K1910" s="107">
        <f>VLOOKUP(J1910,辅助信息!H:I,2,FALSE)</f>
        <v>13458642015</v>
      </c>
      <c r="L1910" s="120" t="str">
        <f>VLOOKUP(B1910,辅助信息!E:J,6,FALSE)</f>
        <v>优先威钢,我方卸车,新老国标钢厂不加价可直发</v>
      </c>
      <c r="M1910" s="79">
        <v>45829</v>
      </c>
      <c r="O1910" s="49">
        <f ca="1" t="shared" si="119"/>
        <v>0</v>
      </c>
      <c r="P1910" s="49">
        <f ca="1" t="shared" si="120"/>
        <v>121</v>
      </c>
      <c r="Q1910" s="50" t="str">
        <f>VLOOKUP(B1910,辅助信息!E:M,9,FALSE)</f>
        <v>ZTWM-CDGS-XS-2024-0092-华西-萌海科创农业生态谷</v>
      </c>
      <c r="R1910" s="50" t="str">
        <f>_xlfn._xlws.FILTER(辅助信息!D:D,辅助信息!E:E=B1910)</f>
        <v>华西萌海-科创农业生态谷</v>
      </c>
    </row>
    <row r="1911" hidden="1" spans="2:18">
      <c r="B1911" s="28" t="s">
        <v>92</v>
      </c>
      <c r="C1911" s="58">
        <v>45828</v>
      </c>
      <c r="D1911" s="107" t="str">
        <f>VLOOKUP(B1911,辅助信息!E:K,7,FALSE)</f>
        <v>JWDDCD2025051800046</v>
      </c>
      <c r="E1911" s="107" t="str">
        <f>VLOOKUP(F1911,辅助信息!A:B,2,FALSE)</f>
        <v>螺纹钢</v>
      </c>
      <c r="F1911" s="28" t="s">
        <v>19</v>
      </c>
      <c r="G1911" s="24">
        <v>3</v>
      </c>
      <c r="H1911" s="108">
        <f>_xlfn.XLOOKUP(C1911&amp;F1911&amp;I1911&amp;J1911,'[1]2025年已发货'!$F:$F&amp;'[1]2025年已发货'!$C:$C&amp;'[1]2025年已发货'!$G:$G&amp;'[1]2025年已发货'!$H:$H,'[1]2025年已发货'!$E:$E,"未发货")</f>
        <v>3</v>
      </c>
      <c r="I1911" s="107" t="str">
        <f>VLOOKUP(B1911,辅助信息!E:I,3,FALSE)</f>
        <v>（华西萌海科创农业生态谷）成都市简阳市白金山水库</v>
      </c>
      <c r="J1911" s="107" t="str">
        <f>VLOOKUP(B1911,辅助信息!E:I,4,FALSE)</f>
        <v>石清国</v>
      </c>
      <c r="K1911" s="107">
        <f>VLOOKUP(J1911,辅助信息!H:I,2,FALSE)</f>
        <v>13458642015</v>
      </c>
      <c r="L1911" s="120" t="str">
        <f>VLOOKUP(B1911,辅助信息!E:J,6,FALSE)</f>
        <v>优先威钢,我方卸车,新老国标钢厂不加价可直发</v>
      </c>
      <c r="M1911" s="79">
        <v>45829</v>
      </c>
      <c r="O1911" s="49">
        <f ca="1" t="shared" si="119"/>
        <v>0</v>
      </c>
      <c r="P1911" s="49">
        <f ca="1" t="shared" si="120"/>
        <v>121</v>
      </c>
      <c r="Q1911" s="50" t="str">
        <f>VLOOKUP(B1911,辅助信息!E:M,9,FALSE)</f>
        <v>ZTWM-CDGS-XS-2024-0092-华西-萌海科创农业生态谷</v>
      </c>
      <c r="R1911" s="50" t="str">
        <f>_xlfn._xlws.FILTER(辅助信息!D:D,辅助信息!E:E=B1911)</f>
        <v>华西萌海-科创农业生态谷</v>
      </c>
    </row>
    <row r="1912" hidden="1" spans="2:18">
      <c r="B1912" s="28" t="s">
        <v>92</v>
      </c>
      <c r="C1912" s="58">
        <v>45828</v>
      </c>
      <c r="D1912" s="107" t="str">
        <f>VLOOKUP(B1912,辅助信息!E:K,7,FALSE)</f>
        <v>JWDDCD2025051800046</v>
      </c>
      <c r="E1912" s="107" t="str">
        <f>VLOOKUP(F1912,辅助信息!A:B,2,FALSE)</f>
        <v>螺纹钢</v>
      </c>
      <c r="F1912" s="28" t="s">
        <v>32</v>
      </c>
      <c r="G1912" s="24">
        <v>3</v>
      </c>
      <c r="H1912" s="108">
        <f>_xlfn.XLOOKUP(C1912&amp;F1912&amp;I1912&amp;J1912,'[1]2025年已发货'!$F:$F&amp;'[1]2025年已发货'!$C:$C&amp;'[1]2025年已发货'!$G:$G&amp;'[1]2025年已发货'!$H:$H,'[1]2025年已发货'!$E:$E,"未发货")</f>
        <v>3</v>
      </c>
      <c r="I1912" s="107" t="str">
        <f>VLOOKUP(B1912,辅助信息!E:I,3,FALSE)</f>
        <v>（华西萌海科创农业生态谷）成都市简阳市白金山水库</v>
      </c>
      <c r="J1912" s="107" t="str">
        <f>VLOOKUP(B1912,辅助信息!E:I,4,FALSE)</f>
        <v>石清国</v>
      </c>
      <c r="K1912" s="107">
        <f>VLOOKUP(J1912,辅助信息!H:I,2,FALSE)</f>
        <v>13458642015</v>
      </c>
      <c r="L1912" s="120" t="str">
        <f>VLOOKUP(B1912,辅助信息!E:J,6,FALSE)</f>
        <v>优先威钢,我方卸车,新老国标钢厂不加价可直发</v>
      </c>
      <c r="M1912" s="79">
        <v>45829</v>
      </c>
      <c r="O1912" s="49">
        <f ca="1" t="shared" si="119"/>
        <v>0</v>
      </c>
      <c r="P1912" s="49">
        <f ca="1" t="shared" si="120"/>
        <v>121</v>
      </c>
      <c r="Q1912" s="50" t="str">
        <f>VLOOKUP(B1912,辅助信息!E:M,9,FALSE)</f>
        <v>ZTWM-CDGS-XS-2024-0092-华西-萌海科创农业生态谷</v>
      </c>
      <c r="R1912" s="50" t="str">
        <f>_xlfn._xlws.FILTER(辅助信息!D:D,辅助信息!E:E=B1912)</f>
        <v>华西萌海-科创农业生态谷</v>
      </c>
    </row>
    <row r="1913" hidden="1" spans="2:18">
      <c r="B1913" s="28" t="s">
        <v>92</v>
      </c>
      <c r="C1913" s="58">
        <v>45828</v>
      </c>
      <c r="D1913" s="107" t="str">
        <f>VLOOKUP(B1913,辅助信息!E:K,7,FALSE)</f>
        <v>JWDDCD2025051800046</v>
      </c>
      <c r="E1913" s="107" t="str">
        <f>VLOOKUP(F1913,辅助信息!A:B,2,FALSE)</f>
        <v>螺纹钢</v>
      </c>
      <c r="F1913" s="28" t="s">
        <v>33</v>
      </c>
      <c r="G1913" s="24">
        <v>3</v>
      </c>
      <c r="H1913" s="108">
        <f>_xlfn.XLOOKUP(C1913&amp;F1913&amp;I1913&amp;J1913,'[1]2025年已发货'!$F:$F&amp;'[1]2025年已发货'!$C:$C&amp;'[1]2025年已发货'!$G:$G&amp;'[1]2025年已发货'!$H:$H,'[1]2025年已发货'!$E:$E,"未发货")</f>
        <v>3</v>
      </c>
      <c r="I1913" s="107" t="str">
        <f>VLOOKUP(B1913,辅助信息!E:I,3,FALSE)</f>
        <v>（华西萌海科创农业生态谷）成都市简阳市白金山水库</v>
      </c>
      <c r="J1913" s="107" t="str">
        <f>VLOOKUP(B1913,辅助信息!E:I,4,FALSE)</f>
        <v>石清国</v>
      </c>
      <c r="K1913" s="107">
        <f>VLOOKUP(J1913,辅助信息!H:I,2,FALSE)</f>
        <v>13458642015</v>
      </c>
      <c r="L1913" s="120" t="str">
        <f>VLOOKUP(B1913,辅助信息!E:J,6,FALSE)</f>
        <v>优先威钢,我方卸车,新老国标钢厂不加价可直发</v>
      </c>
      <c r="M1913" s="79">
        <v>45829</v>
      </c>
      <c r="O1913" s="49">
        <f ca="1" t="shared" si="119"/>
        <v>0</v>
      </c>
      <c r="P1913" s="49">
        <f ca="1" t="shared" si="120"/>
        <v>121</v>
      </c>
      <c r="Q1913" s="50" t="str">
        <f>VLOOKUP(B1913,辅助信息!E:M,9,FALSE)</f>
        <v>ZTWM-CDGS-XS-2024-0092-华西-萌海科创农业生态谷</v>
      </c>
      <c r="R1913" s="50" t="str">
        <f>_xlfn._xlws.FILTER(辅助信息!D:D,辅助信息!E:E=B1913)</f>
        <v>华西萌海-科创农业生态谷</v>
      </c>
    </row>
    <row r="1914" hidden="1" spans="2:18">
      <c r="B1914" s="28" t="s">
        <v>92</v>
      </c>
      <c r="C1914" s="58">
        <v>45828</v>
      </c>
      <c r="D1914" s="107" t="str">
        <f>VLOOKUP(B1914,辅助信息!E:K,7,FALSE)</f>
        <v>JWDDCD2025051800046</v>
      </c>
      <c r="E1914" s="107" t="str">
        <f>VLOOKUP(F1914,辅助信息!A:B,2,FALSE)</f>
        <v>螺纹钢</v>
      </c>
      <c r="F1914" s="28" t="s">
        <v>28</v>
      </c>
      <c r="G1914" s="24">
        <v>3</v>
      </c>
      <c r="H1914" s="108">
        <f>_xlfn.XLOOKUP(C1914&amp;F1914&amp;I1914&amp;J1914,'[1]2025年已发货'!$F:$F&amp;'[1]2025年已发货'!$C:$C&amp;'[1]2025年已发货'!$G:$G&amp;'[1]2025年已发货'!$H:$H,'[1]2025年已发货'!$E:$E,"未发货")</f>
        <v>3</v>
      </c>
      <c r="I1914" s="107" t="str">
        <f>VLOOKUP(B1914,辅助信息!E:I,3,FALSE)</f>
        <v>（华西萌海科创农业生态谷）成都市简阳市白金山水库</v>
      </c>
      <c r="J1914" s="107" t="str">
        <f>VLOOKUP(B1914,辅助信息!E:I,4,FALSE)</f>
        <v>石清国</v>
      </c>
      <c r="K1914" s="107">
        <f>VLOOKUP(J1914,辅助信息!H:I,2,FALSE)</f>
        <v>13458642015</v>
      </c>
      <c r="L1914" s="120" t="str">
        <f>VLOOKUP(B1914,辅助信息!E:J,6,FALSE)</f>
        <v>优先威钢,我方卸车,新老国标钢厂不加价可直发</v>
      </c>
      <c r="M1914" s="79">
        <v>45829</v>
      </c>
      <c r="O1914" s="49">
        <f ca="1" t="shared" si="119"/>
        <v>0</v>
      </c>
      <c r="P1914" s="49">
        <f ca="1" t="shared" si="120"/>
        <v>121</v>
      </c>
      <c r="Q1914" s="50" t="str">
        <f>VLOOKUP(B1914,辅助信息!E:M,9,FALSE)</f>
        <v>ZTWM-CDGS-XS-2024-0092-华西-萌海科创农业生态谷</v>
      </c>
      <c r="R1914" s="50" t="str">
        <f>_xlfn._xlws.FILTER(辅助信息!D:D,辅助信息!E:E=B1914)</f>
        <v>华西萌海-科创农业生态谷</v>
      </c>
    </row>
    <row r="1915" hidden="1" spans="2:18">
      <c r="B1915" s="28" t="s">
        <v>92</v>
      </c>
      <c r="C1915" s="58">
        <v>45828</v>
      </c>
      <c r="D1915" s="107" t="str">
        <f>VLOOKUP(B1915,辅助信息!E:K,7,FALSE)</f>
        <v>JWDDCD2025051800046</v>
      </c>
      <c r="E1915" s="107" t="str">
        <f>VLOOKUP(F1915,辅助信息!A:B,2,FALSE)</f>
        <v>螺纹钢</v>
      </c>
      <c r="F1915" s="28" t="s">
        <v>65</v>
      </c>
      <c r="G1915" s="24">
        <v>3</v>
      </c>
      <c r="H1915" s="108">
        <f>_xlfn.XLOOKUP(C1915&amp;F1915&amp;I1915&amp;J1915,'[1]2025年已发货'!$F:$F&amp;'[1]2025年已发货'!$C:$C&amp;'[1]2025年已发货'!$G:$G&amp;'[1]2025年已发货'!$H:$H,'[1]2025年已发货'!$E:$E,"未发货")</f>
        <v>3</v>
      </c>
      <c r="I1915" s="107" t="str">
        <f>VLOOKUP(B1915,辅助信息!E:I,3,FALSE)</f>
        <v>（华西萌海科创农业生态谷）成都市简阳市白金山水库</v>
      </c>
      <c r="J1915" s="107" t="str">
        <f>VLOOKUP(B1915,辅助信息!E:I,4,FALSE)</f>
        <v>石清国</v>
      </c>
      <c r="K1915" s="107">
        <f>VLOOKUP(J1915,辅助信息!H:I,2,FALSE)</f>
        <v>13458642015</v>
      </c>
      <c r="L1915" s="120" t="str">
        <f>VLOOKUP(B1915,辅助信息!E:J,6,FALSE)</f>
        <v>优先威钢,我方卸车,新老国标钢厂不加价可直发</v>
      </c>
      <c r="M1915" s="79">
        <v>45829</v>
      </c>
      <c r="O1915" s="49">
        <f ca="1" t="shared" si="119"/>
        <v>0</v>
      </c>
      <c r="P1915" s="49">
        <f ca="1" t="shared" si="120"/>
        <v>121</v>
      </c>
      <c r="Q1915" s="50" t="str">
        <f>VLOOKUP(B1915,辅助信息!E:M,9,FALSE)</f>
        <v>ZTWM-CDGS-XS-2024-0092-华西-萌海科创农业生态谷</v>
      </c>
      <c r="R1915" s="50" t="str">
        <f>_xlfn._xlws.FILTER(辅助信息!D:D,辅助信息!E:E=B1915)</f>
        <v>华西萌海-科创农业生态谷</v>
      </c>
    </row>
    <row r="1916" hidden="1" spans="2:18">
      <c r="B1916" s="28" t="s">
        <v>92</v>
      </c>
      <c r="C1916" s="58">
        <v>45828</v>
      </c>
      <c r="D1916" s="107" t="str">
        <f>VLOOKUP(B1916,辅助信息!E:K,7,FALSE)</f>
        <v>JWDDCD2025051800046</v>
      </c>
      <c r="E1916" s="107" t="str">
        <f>VLOOKUP(F1916,辅助信息!A:B,2,FALSE)</f>
        <v>螺纹钢</v>
      </c>
      <c r="F1916" s="28" t="s">
        <v>58</v>
      </c>
      <c r="G1916" s="24">
        <v>6</v>
      </c>
      <c r="H1916" s="108">
        <f>_xlfn.XLOOKUP(C1916&amp;F1916&amp;I1916&amp;J1916,'[1]2025年已发货'!$F:$F&amp;'[1]2025年已发货'!$C:$C&amp;'[1]2025年已发货'!$G:$G&amp;'[1]2025年已发货'!$H:$H,'[1]2025年已发货'!$E:$E,"未发货")</f>
        <v>6</v>
      </c>
      <c r="I1916" s="107" t="str">
        <f>VLOOKUP(B1916,辅助信息!E:I,3,FALSE)</f>
        <v>（华西萌海科创农业生态谷）成都市简阳市白金山水库</v>
      </c>
      <c r="J1916" s="107" t="str">
        <f>VLOOKUP(B1916,辅助信息!E:I,4,FALSE)</f>
        <v>石清国</v>
      </c>
      <c r="K1916" s="107">
        <f>VLOOKUP(J1916,辅助信息!H:I,2,FALSE)</f>
        <v>13458642015</v>
      </c>
      <c r="L1916" s="120" t="str">
        <f>VLOOKUP(B1916,辅助信息!E:J,6,FALSE)</f>
        <v>优先威钢,我方卸车,新老国标钢厂不加价可直发</v>
      </c>
      <c r="M1916" s="79">
        <v>45829</v>
      </c>
      <c r="O1916" s="49">
        <f ca="1" t="shared" si="119"/>
        <v>0</v>
      </c>
      <c r="P1916" s="49">
        <f ca="1" t="shared" si="120"/>
        <v>121</v>
      </c>
      <c r="Q1916" s="50" t="str">
        <f>VLOOKUP(B1916,辅助信息!E:M,9,FALSE)</f>
        <v>ZTWM-CDGS-XS-2024-0092-华西-萌海科创农业生态谷</v>
      </c>
      <c r="R1916" s="50" t="str">
        <f>_xlfn._xlws.FILTER(辅助信息!D:D,辅助信息!E:E=B1916)</f>
        <v>华西萌海-科创农业生态谷</v>
      </c>
    </row>
    <row r="1917" hidden="1" spans="2:18">
      <c r="B1917" s="28" t="s">
        <v>92</v>
      </c>
      <c r="C1917" s="58">
        <v>45828</v>
      </c>
      <c r="D1917" s="107" t="str">
        <f>VLOOKUP(B1917,辅助信息!E:K,7,FALSE)</f>
        <v>JWDDCD2025051800046</v>
      </c>
      <c r="E1917" s="107" t="str">
        <f>VLOOKUP(F1917,辅助信息!A:B,2,FALSE)</f>
        <v>螺纹钢</v>
      </c>
      <c r="F1917" s="28" t="s">
        <v>46</v>
      </c>
      <c r="G1917" s="24">
        <v>6</v>
      </c>
      <c r="H1917" s="108">
        <f>_xlfn.XLOOKUP(C1917&amp;F1917&amp;I1917&amp;J1917,'[1]2025年已发货'!$F:$F&amp;'[1]2025年已发货'!$C:$C&amp;'[1]2025年已发货'!$G:$G&amp;'[1]2025年已发货'!$H:$H,'[1]2025年已发货'!$E:$E,"未发货")</f>
        <v>6</v>
      </c>
      <c r="I1917" s="107" t="str">
        <f>VLOOKUP(B1917,辅助信息!E:I,3,FALSE)</f>
        <v>（华西萌海科创农业生态谷）成都市简阳市白金山水库</v>
      </c>
      <c r="J1917" s="107" t="str">
        <f>VLOOKUP(B1917,辅助信息!E:I,4,FALSE)</f>
        <v>石清国</v>
      </c>
      <c r="K1917" s="107">
        <f>VLOOKUP(J1917,辅助信息!H:I,2,FALSE)</f>
        <v>13458642015</v>
      </c>
      <c r="L1917" s="120" t="str">
        <f>VLOOKUP(B1917,辅助信息!E:J,6,FALSE)</f>
        <v>优先威钢,我方卸车,新老国标钢厂不加价可直发</v>
      </c>
      <c r="M1917" s="79">
        <v>45829</v>
      </c>
      <c r="O1917" s="49">
        <f ca="1" t="shared" si="119"/>
        <v>0</v>
      </c>
      <c r="P1917" s="49">
        <f ca="1" t="shared" si="120"/>
        <v>121</v>
      </c>
      <c r="Q1917" s="50" t="str">
        <f>VLOOKUP(B1917,辅助信息!E:M,9,FALSE)</f>
        <v>ZTWM-CDGS-XS-2024-0092-华西-萌海科创农业生态谷</v>
      </c>
      <c r="R1917" s="50" t="str">
        <f>_xlfn._xlws.FILTER(辅助信息!D:D,辅助信息!E:E=B1917)</f>
        <v>华西萌海-科创农业生态谷</v>
      </c>
    </row>
    <row r="1918" hidden="1" spans="2:18">
      <c r="B1918" s="28" t="s">
        <v>92</v>
      </c>
      <c r="C1918" s="58">
        <v>45828</v>
      </c>
      <c r="D1918" s="107" t="str">
        <f>VLOOKUP(B1918,辅助信息!E:K,7,FALSE)</f>
        <v>JWDDCD2025051800046</v>
      </c>
      <c r="E1918" s="107" t="str">
        <f>VLOOKUP(F1918,辅助信息!A:B,2,FALSE)</f>
        <v>螺纹钢</v>
      </c>
      <c r="F1918" s="28" t="s">
        <v>22</v>
      </c>
      <c r="G1918" s="24">
        <v>21</v>
      </c>
      <c r="H1918" s="108">
        <f>_xlfn.XLOOKUP(C1918&amp;F1918&amp;I1918&amp;J1918,'[1]2025年已发货'!$F:$F&amp;'[1]2025年已发货'!$C:$C&amp;'[1]2025年已发货'!$G:$G&amp;'[1]2025年已发货'!$H:$H,'[1]2025年已发货'!$E:$E,"未发货")</f>
        <v>21</v>
      </c>
      <c r="I1918" s="107" t="str">
        <f>VLOOKUP(B1918,辅助信息!E:I,3,FALSE)</f>
        <v>（华西萌海科创农业生态谷）成都市简阳市白金山水库</v>
      </c>
      <c r="J1918" s="107" t="str">
        <f>VLOOKUP(B1918,辅助信息!E:I,4,FALSE)</f>
        <v>石清国</v>
      </c>
      <c r="K1918" s="107">
        <f>VLOOKUP(J1918,辅助信息!H:I,2,FALSE)</f>
        <v>13458642015</v>
      </c>
      <c r="L1918" s="120" t="str">
        <f>VLOOKUP(B1918,辅助信息!E:J,6,FALSE)</f>
        <v>优先威钢,我方卸车,新老国标钢厂不加价可直发</v>
      </c>
      <c r="M1918" s="79">
        <v>45829</v>
      </c>
      <c r="O1918" s="49">
        <f ca="1" t="shared" si="119"/>
        <v>0</v>
      </c>
      <c r="P1918" s="49">
        <f ca="1" t="shared" si="120"/>
        <v>121</v>
      </c>
      <c r="Q1918" s="50" t="str">
        <f>VLOOKUP(B1918,辅助信息!E:M,9,FALSE)</f>
        <v>ZTWM-CDGS-XS-2024-0092-华西-萌海科创农业生态谷</v>
      </c>
      <c r="R1918" s="50" t="str">
        <f>_xlfn._xlws.FILTER(辅助信息!D:D,辅助信息!E:E=B1918)</f>
        <v>华西萌海-科创农业生态谷</v>
      </c>
    </row>
    <row r="1919" hidden="1" spans="2:18">
      <c r="B1919" s="28" t="s">
        <v>81</v>
      </c>
      <c r="C1919" s="58">
        <v>45828</v>
      </c>
      <c r="D1919" s="107" t="str">
        <f>VLOOKUP(B1919,辅助信息!E:K,7,FALSE)</f>
        <v>JWDDCD2025060900080</v>
      </c>
      <c r="E1919" s="107" t="str">
        <f>VLOOKUP(F1919,辅助信息!A:B,2,FALSE)</f>
        <v>盘螺</v>
      </c>
      <c r="F1919" s="28" t="s">
        <v>40</v>
      </c>
      <c r="G1919" s="24">
        <v>5</v>
      </c>
      <c r="H1919" s="108">
        <f>_xlfn.XLOOKUP(C1919&amp;F1919&amp;I1919&amp;J1919,'[1]2025年已发货'!$F:$F&amp;'[1]2025年已发货'!$C:$C&amp;'[1]2025年已发货'!$G:$G&amp;'[1]2025年已发货'!$H:$H,'[1]2025年已发货'!$E:$E,"未发货")</f>
        <v>5</v>
      </c>
      <c r="I1919" s="107" t="str">
        <f>VLOOKUP(B1919,辅助信息!E:I,3,FALSE)</f>
        <v>（华西简阳西城嘉苑）四川省成都市简阳市简城街道高屋村</v>
      </c>
      <c r="J1919" s="107" t="str">
        <f>VLOOKUP(B1919,辅助信息!E:I,4,FALSE)</f>
        <v>张瀚镭</v>
      </c>
      <c r="K1919" s="107">
        <f>VLOOKUP(J1919,辅助信息!H:I,2,FALSE)</f>
        <v>15884666220</v>
      </c>
      <c r="L1919" s="120" t="str">
        <f>VLOOKUP(B1919,辅助信息!E:J,6,FALSE)</f>
        <v>优先威钢发货,我方卸车,新老国标钢厂不加价可直发，因陕钢多次出现磅差，项目拒绝使用</v>
      </c>
      <c r="M1919" s="79">
        <v>45829</v>
      </c>
      <c r="O1919" s="49">
        <f ca="1" t="shared" ref="O1919:O1925" si="121">IF(OR(M1919="",N1919&lt;&gt;""),"",MAX(M1919-TODAY(),0))</f>
        <v>0</v>
      </c>
      <c r="P1919" s="49">
        <f ca="1" t="shared" ref="P1919:P1925" si="122">IF(M1919="","",IF(N1919&lt;&gt;"",MAX(N1919-M1919,0),IF(TODAY()&gt;M1919,TODAY()-M1919,0)))</f>
        <v>121</v>
      </c>
      <c r="Q1919" s="50" t="str">
        <f>VLOOKUP(B1919,辅助信息!E:M,9,FALSE)</f>
        <v>ZTWM-CDGS-XS-2024-0030-华西集采-简州大道</v>
      </c>
      <c r="R1919" s="50" t="str">
        <f>_xlfn._xlws.FILTER(辅助信息!D:D,辅助信息!E:E=B1919)</f>
        <v>华西简阳西城嘉苑</v>
      </c>
    </row>
    <row r="1920" hidden="1" spans="2:18">
      <c r="B1920" s="28" t="s">
        <v>81</v>
      </c>
      <c r="C1920" s="58">
        <v>45828</v>
      </c>
      <c r="D1920" s="107" t="str">
        <f>VLOOKUP(B1920,辅助信息!E:K,7,FALSE)</f>
        <v>JWDDCD2025060900080</v>
      </c>
      <c r="E1920" s="107" t="str">
        <f>VLOOKUP(F1920,辅助信息!A:B,2,FALSE)</f>
        <v>螺纹钢</v>
      </c>
      <c r="F1920" s="28" t="s">
        <v>19</v>
      </c>
      <c r="G1920" s="24">
        <v>66</v>
      </c>
      <c r="H1920" s="108">
        <f>_xlfn.XLOOKUP(C1920&amp;F1920&amp;I1920&amp;J1920,'[1]2025年已发货'!$F:$F&amp;'[1]2025年已发货'!$C:$C&amp;'[1]2025年已发货'!$G:$G&amp;'[1]2025年已发货'!$H:$H,'[1]2025年已发货'!$E:$E,"未发货")</f>
        <v>66</v>
      </c>
      <c r="I1920" s="107" t="str">
        <f>VLOOKUP(B1920,辅助信息!E:I,3,FALSE)</f>
        <v>（华西简阳西城嘉苑）四川省成都市简阳市简城街道高屋村</v>
      </c>
      <c r="J1920" s="107" t="str">
        <f>VLOOKUP(B1920,辅助信息!E:I,4,FALSE)</f>
        <v>张瀚镭</v>
      </c>
      <c r="K1920" s="107">
        <f>VLOOKUP(J1920,辅助信息!H:I,2,FALSE)</f>
        <v>15884666220</v>
      </c>
      <c r="L1920" s="120" t="str">
        <f>VLOOKUP(B1920,辅助信息!E:J,6,FALSE)</f>
        <v>优先威钢发货,我方卸车,新老国标钢厂不加价可直发，因陕钢多次出现磅差，项目拒绝使用</v>
      </c>
      <c r="M1920" s="79">
        <v>45829</v>
      </c>
      <c r="O1920" s="49">
        <f ca="1" t="shared" si="121"/>
        <v>0</v>
      </c>
      <c r="P1920" s="49">
        <f ca="1" t="shared" si="122"/>
        <v>121</v>
      </c>
      <c r="Q1920" s="50" t="str">
        <f>VLOOKUP(B1920,辅助信息!E:M,9,FALSE)</f>
        <v>ZTWM-CDGS-XS-2024-0030-华西集采-简州大道</v>
      </c>
      <c r="R1920" s="50" t="str">
        <f>_xlfn._xlws.FILTER(辅助信息!D:D,辅助信息!E:E=B1920)</f>
        <v>华西简阳西城嘉苑</v>
      </c>
    </row>
    <row r="1921" hidden="1" spans="2:18">
      <c r="B1921" s="28" t="s">
        <v>81</v>
      </c>
      <c r="C1921" s="58">
        <v>45828</v>
      </c>
      <c r="D1921" s="107" t="str">
        <f>VLOOKUP(B1921,辅助信息!E:K,7,FALSE)</f>
        <v>JWDDCD2025060900080</v>
      </c>
      <c r="E1921" s="107" t="str">
        <f>VLOOKUP(F1921,辅助信息!A:B,2,FALSE)</f>
        <v>螺纹钢</v>
      </c>
      <c r="F1921" s="28" t="s">
        <v>32</v>
      </c>
      <c r="G1921" s="24">
        <v>3</v>
      </c>
      <c r="H1921" s="108">
        <f>_xlfn.XLOOKUP(C1921&amp;F1921&amp;I1921&amp;J1921,'[1]2025年已发货'!$F:$F&amp;'[1]2025年已发货'!$C:$C&amp;'[1]2025年已发货'!$G:$G&amp;'[1]2025年已发货'!$H:$H,'[1]2025年已发货'!$E:$E,"未发货")</f>
        <v>3</v>
      </c>
      <c r="I1921" s="107" t="str">
        <f>VLOOKUP(B1921,辅助信息!E:I,3,FALSE)</f>
        <v>（华西简阳西城嘉苑）四川省成都市简阳市简城街道高屋村</v>
      </c>
      <c r="J1921" s="107" t="str">
        <f>VLOOKUP(B1921,辅助信息!E:I,4,FALSE)</f>
        <v>张瀚镭</v>
      </c>
      <c r="K1921" s="107">
        <f>VLOOKUP(J1921,辅助信息!H:I,2,FALSE)</f>
        <v>15884666220</v>
      </c>
      <c r="L1921" s="120" t="str">
        <f>VLOOKUP(B1921,辅助信息!E:J,6,FALSE)</f>
        <v>优先威钢发货,我方卸车,新老国标钢厂不加价可直发，因陕钢多次出现磅差，项目拒绝使用</v>
      </c>
      <c r="M1921" s="79">
        <v>45829</v>
      </c>
      <c r="O1921" s="49">
        <f ca="1" t="shared" si="121"/>
        <v>0</v>
      </c>
      <c r="P1921" s="49">
        <f ca="1" t="shared" si="122"/>
        <v>121</v>
      </c>
      <c r="Q1921" s="50" t="str">
        <f>VLOOKUP(B1921,辅助信息!E:M,9,FALSE)</f>
        <v>ZTWM-CDGS-XS-2024-0030-华西集采-简州大道</v>
      </c>
      <c r="R1921" s="50" t="str">
        <f>_xlfn._xlws.FILTER(辅助信息!D:D,辅助信息!E:E=B1921)</f>
        <v>华西简阳西城嘉苑</v>
      </c>
    </row>
    <row r="1922" hidden="1" spans="2:18">
      <c r="B1922" s="28" t="s">
        <v>81</v>
      </c>
      <c r="C1922" s="58">
        <v>45828</v>
      </c>
      <c r="D1922" s="107" t="str">
        <f>VLOOKUP(B1922,辅助信息!E:K,7,FALSE)</f>
        <v>JWDDCD2025060900080</v>
      </c>
      <c r="E1922" s="107" t="str">
        <f>VLOOKUP(F1922,辅助信息!A:B,2,FALSE)</f>
        <v>螺纹钢</v>
      </c>
      <c r="F1922" s="28" t="s">
        <v>30</v>
      </c>
      <c r="G1922" s="24">
        <v>3</v>
      </c>
      <c r="H1922" s="108">
        <f>_xlfn.XLOOKUP(C1922&amp;F1922&amp;I1922&amp;J1922,'[1]2025年已发货'!$F:$F&amp;'[1]2025年已发货'!$C:$C&amp;'[1]2025年已发货'!$G:$G&amp;'[1]2025年已发货'!$H:$H,'[1]2025年已发货'!$E:$E,"未发货")</f>
        <v>3</v>
      </c>
      <c r="I1922" s="107" t="str">
        <f>VLOOKUP(B1922,辅助信息!E:I,3,FALSE)</f>
        <v>（华西简阳西城嘉苑）四川省成都市简阳市简城街道高屋村</v>
      </c>
      <c r="J1922" s="107" t="str">
        <f>VLOOKUP(B1922,辅助信息!E:I,4,FALSE)</f>
        <v>张瀚镭</v>
      </c>
      <c r="K1922" s="107">
        <f>VLOOKUP(J1922,辅助信息!H:I,2,FALSE)</f>
        <v>15884666220</v>
      </c>
      <c r="L1922" s="120" t="str">
        <f>VLOOKUP(B1922,辅助信息!E:J,6,FALSE)</f>
        <v>优先威钢发货,我方卸车,新老国标钢厂不加价可直发，因陕钢多次出现磅差，项目拒绝使用</v>
      </c>
      <c r="M1922" s="79">
        <v>45829</v>
      </c>
      <c r="O1922" s="49">
        <f ca="1" t="shared" si="121"/>
        <v>0</v>
      </c>
      <c r="P1922" s="49">
        <f ca="1" t="shared" si="122"/>
        <v>121</v>
      </c>
      <c r="Q1922" s="50" t="str">
        <f>VLOOKUP(B1922,辅助信息!E:M,9,FALSE)</f>
        <v>ZTWM-CDGS-XS-2024-0030-华西集采-简州大道</v>
      </c>
      <c r="R1922" s="50" t="str">
        <f>_xlfn._xlws.FILTER(辅助信息!D:D,辅助信息!E:E=B1922)</f>
        <v>华西简阳西城嘉苑</v>
      </c>
    </row>
    <row r="1923" hidden="1" spans="2:18">
      <c r="B1923" s="28" t="s">
        <v>81</v>
      </c>
      <c r="C1923" s="58">
        <v>45828</v>
      </c>
      <c r="D1923" s="107" t="str">
        <f>VLOOKUP(B1923,辅助信息!E:K,7,FALSE)</f>
        <v>JWDDCD2025060900080</v>
      </c>
      <c r="E1923" s="107" t="str">
        <f>VLOOKUP(F1923,辅助信息!A:B,2,FALSE)</f>
        <v>螺纹钢</v>
      </c>
      <c r="F1923" s="28" t="s">
        <v>33</v>
      </c>
      <c r="G1923" s="24">
        <v>21</v>
      </c>
      <c r="H1923" s="108">
        <f>_xlfn.XLOOKUP(C1923&amp;F1923&amp;I1923&amp;J1923,'[1]2025年已发货'!$F:$F&amp;'[1]2025年已发货'!$C:$C&amp;'[1]2025年已发货'!$G:$G&amp;'[1]2025年已发货'!$H:$H,'[1]2025年已发货'!$E:$E,"未发货")</f>
        <v>21</v>
      </c>
      <c r="I1923" s="107" t="str">
        <f>VLOOKUP(B1923,辅助信息!E:I,3,FALSE)</f>
        <v>（华西简阳西城嘉苑）四川省成都市简阳市简城街道高屋村</v>
      </c>
      <c r="J1923" s="107" t="str">
        <f>VLOOKUP(B1923,辅助信息!E:I,4,FALSE)</f>
        <v>张瀚镭</v>
      </c>
      <c r="K1923" s="107">
        <f>VLOOKUP(J1923,辅助信息!H:I,2,FALSE)</f>
        <v>15884666220</v>
      </c>
      <c r="L1923" s="120" t="str">
        <f>VLOOKUP(B1923,辅助信息!E:J,6,FALSE)</f>
        <v>优先威钢发货,我方卸车,新老国标钢厂不加价可直发，因陕钢多次出现磅差，项目拒绝使用</v>
      </c>
      <c r="M1923" s="79">
        <v>45829</v>
      </c>
      <c r="O1923" s="49">
        <f ca="1" t="shared" si="121"/>
        <v>0</v>
      </c>
      <c r="P1923" s="49">
        <f ca="1" t="shared" si="122"/>
        <v>121</v>
      </c>
      <c r="Q1923" s="50" t="str">
        <f>VLOOKUP(B1923,辅助信息!E:M,9,FALSE)</f>
        <v>ZTWM-CDGS-XS-2024-0030-华西集采-简州大道</v>
      </c>
      <c r="R1923" s="50" t="str">
        <f>_xlfn._xlws.FILTER(辅助信息!D:D,辅助信息!E:E=B1923)</f>
        <v>华西简阳西城嘉苑</v>
      </c>
    </row>
    <row r="1924" hidden="1" spans="2:18">
      <c r="B1924" s="28" t="s">
        <v>81</v>
      </c>
      <c r="C1924" s="58">
        <v>45828</v>
      </c>
      <c r="D1924" s="107" t="str">
        <f>VLOOKUP(B1924,辅助信息!E:K,7,FALSE)</f>
        <v>JWDDCD2025060900080</v>
      </c>
      <c r="E1924" s="107" t="str">
        <f>VLOOKUP(F1924,辅助信息!A:B,2,FALSE)</f>
        <v>螺纹钢</v>
      </c>
      <c r="F1924" s="28" t="s">
        <v>28</v>
      </c>
      <c r="G1924" s="24">
        <v>3</v>
      </c>
      <c r="H1924" s="108">
        <f>_xlfn.XLOOKUP(C1924&amp;F1924&amp;I1924&amp;J1924,'[1]2025年已发货'!$F:$F&amp;'[1]2025年已发货'!$C:$C&amp;'[1]2025年已发货'!$G:$G&amp;'[1]2025年已发货'!$H:$H,'[1]2025年已发货'!$E:$E,"未发货")</f>
        <v>3</v>
      </c>
      <c r="I1924" s="107" t="str">
        <f>VLOOKUP(B1924,辅助信息!E:I,3,FALSE)</f>
        <v>（华西简阳西城嘉苑）四川省成都市简阳市简城街道高屋村</v>
      </c>
      <c r="J1924" s="107" t="str">
        <f>VLOOKUP(B1924,辅助信息!E:I,4,FALSE)</f>
        <v>张瀚镭</v>
      </c>
      <c r="K1924" s="107">
        <f>VLOOKUP(J1924,辅助信息!H:I,2,FALSE)</f>
        <v>15884666220</v>
      </c>
      <c r="L1924" s="120" t="str">
        <f>VLOOKUP(B1924,辅助信息!E:J,6,FALSE)</f>
        <v>优先威钢发货,我方卸车,新老国标钢厂不加价可直发，因陕钢多次出现磅差，项目拒绝使用</v>
      </c>
      <c r="M1924" s="79">
        <v>45829</v>
      </c>
      <c r="O1924" s="49">
        <f ca="1" t="shared" si="121"/>
        <v>0</v>
      </c>
      <c r="P1924" s="49">
        <f ca="1" t="shared" si="122"/>
        <v>121</v>
      </c>
      <c r="Q1924" s="50" t="str">
        <f>VLOOKUP(B1924,辅助信息!E:M,9,FALSE)</f>
        <v>ZTWM-CDGS-XS-2024-0030-华西集采-简州大道</v>
      </c>
      <c r="R1924" s="50" t="str">
        <f>_xlfn._xlws.FILTER(辅助信息!D:D,辅助信息!E:E=B1924)</f>
        <v>华西简阳西城嘉苑</v>
      </c>
    </row>
    <row r="1925" hidden="1" spans="2:18">
      <c r="B1925" s="28" t="s">
        <v>81</v>
      </c>
      <c r="C1925" s="58">
        <v>45828</v>
      </c>
      <c r="D1925" s="107" t="str">
        <f>VLOOKUP(B1925,辅助信息!E:K,7,FALSE)</f>
        <v>JWDDCD2025060900080</v>
      </c>
      <c r="E1925" s="107" t="str">
        <f>VLOOKUP(F1925,辅助信息!A:B,2,FALSE)</f>
        <v>螺纹钢</v>
      </c>
      <c r="F1925" s="28" t="s">
        <v>18</v>
      </c>
      <c r="G1925" s="24">
        <v>5</v>
      </c>
      <c r="H1925" s="108">
        <f>_xlfn.XLOOKUP(C1925&amp;F1925&amp;I1925&amp;J1925,'[1]2025年已发货'!$F:$F&amp;'[1]2025年已发货'!$C:$C&amp;'[1]2025年已发货'!$G:$G&amp;'[1]2025年已发货'!$H:$H,'[1]2025年已发货'!$E:$E,"未发货")</f>
        <v>5</v>
      </c>
      <c r="I1925" s="107" t="str">
        <f>VLOOKUP(B1925,辅助信息!E:I,3,FALSE)</f>
        <v>（华西简阳西城嘉苑）四川省成都市简阳市简城街道高屋村</v>
      </c>
      <c r="J1925" s="107" t="str">
        <f>VLOOKUP(B1925,辅助信息!E:I,4,FALSE)</f>
        <v>张瀚镭</v>
      </c>
      <c r="K1925" s="107">
        <f>VLOOKUP(J1925,辅助信息!H:I,2,FALSE)</f>
        <v>15884666220</v>
      </c>
      <c r="L1925" s="120" t="str">
        <f>VLOOKUP(B1925,辅助信息!E:J,6,FALSE)</f>
        <v>优先威钢发货,我方卸车,新老国标钢厂不加价可直发，因陕钢多次出现磅差，项目拒绝使用</v>
      </c>
      <c r="M1925" s="79">
        <v>45829</v>
      </c>
      <c r="O1925" s="49">
        <f ca="1" t="shared" si="121"/>
        <v>0</v>
      </c>
      <c r="P1925" s="49">
        <f ca="1" t="shared" si="122"/>
        <v>121</v>
      </c>
      <c r="Q1925" s="50" t="str">
        <f>VLOOKUP(B1925,辅助信息!E:M,9,FALSE)</f>
        <v>ZTWM-CDGS-XS-2024-0030-华西集采-简州大道</v>
      </c>
      <c r="R1925" s="50" t="str">
        <f>_xlfn._xlws.FILTER(辅助信息!D:D,辅助信息!E:E=B1925)</f>
        <v>华西简阳西城嘉苑</v>
      </c>
    </row>
    <row r="1926" hidden="1" spans="1:18">
      <c r="A1926" s="59" t="s">
        <v>175</v>
      </c>
      <c r="B1926" s="28" t="s">
        <v>81</v>
      </c>
      <c r="C1926" s="58">
        <v>45830</v>
      </c>
      <c r="D1926" s="107" t="str">
        <f>VLOOKUP(B1926,辅助信息!E:K,7,FALSE)</f>
        <v>JWDDCD2025060900080</v>
      </c>
      <c r="E1926" s="107" t="str">
        <f>VLOOKUP(F1926,辅助信息!A:B,2,FALSE)</f>
        <v>盘螺</v>
      </c>
      <c r="F1926" s="28" t="s">
        <v>49</v>
      </c>
      <c r="G1926" s="24">
        <v>2.5</v>
      </c>
      <c r="H1926" s="108">
        <f>_xlfn.XLOOKUP(C1926&amp;F1926&amp;I1926&amp;J1926,'[1]2025年已发货'!$F:$F&amp;'[1]2025年已发货'!$C:$C&amp;'[1]2025年已发货'!$G:$G&amp;'[1]2025年已发货'!$H:$H,'[1]2025年已发货'!$E:$E,"未发货")</f>
        <v>2.5</v>
      </c>
      <c r="I1926" s="107" t="str">
        <f>VLOOKUP(B1926,辅助信息!E:I,3,FALSE)</f>
        <v>（华西简阳西城嘉苑）四川省成都市简阳市简城街道高屋村</v>
      </c>
      <c r="J1926" s="107" t="str">
        <f>VLOOKUP(B1926,辅助信息!E:I,4,FALSE)</f>
        <v>张瀚镭</v>
      </c>
      <c r="K1926" s="107">
        <f>VLOOKUP(J1926,辅助信息!H:I,2,FALSE)</f>
        <v>15884666220</v>
      </c>
      <c r="L1926" s="120" t="str">
        <f>VLOOKUP(B1926,辅助信息!E:J,6,FALSE)</f>
        <v>优先威钢发货,我方卸车,新老国标钢厂不加价可直发，因陕钢多次出现磅差，项目拒绝使用</v>
      </c>
      <c r="M1926" s="79">
        <v>45831</v>
      </c>
      <c r="O1926" s="49">
        <f ca="1" t="shared" ref="O1926:O1940" si="123">IF(OR(M1926="",N1926&lt;&gt;""),"",MAX(M1926-TODAY(),0))</f>
        <v>0</v>
      </c>
      <c r="P1926" s="49">
        <f ca="1" t="shared" ref="P1926:P1940" si="124">IF(M1926="","",IF(N1926&lt;&gt;"",MAX(N1926-M1926,0),IF(TODAY()&gt;M1926,TODAY()-M1926,0)))</f>
        <v>119</v>
      </c>
      <c r="Q1926" s="50" t="str">
        <f>VLOOKUP(B1926,辅助信息!E:M,9,FALSE)</f>
        <v>ZTWM-CDGS-XS-2024-0030-华西集采-简州大道</v>
      </c>
      <c r="R1926" s="50" t="str">
        <f>_xlfn._xlws.FILTER(辅助信息!D:D,辅助信息!E:E=B1926)</f>
        <v>华西简阳西城嘉苑</v>
      </c>
    </row>
    <row r="1927" hidden="1" spans="1:18">
      <c r="A1927" s="59"/>
      <c r="B1927" s="28" t="s">
        <v>81</v>
      </c>
      <c r="C1927" s="58">
        <v>45830</v>
      </c>
      <c r="D1927" s="107" t="str">
        <f>VLOOKUP(B1927,辅助信息!E:K,7,FALSE)</f>
        <v>JWDDCD2025060900080</v>
      </c>
      <c r="E1927" s="107" t="str">
        <f>VLOOKUP(F1927,辅助信息!A:B,2,FALSE)</f>
        <v>盘螺</v>
      </c>
      <c r="F1927" s="28" t="s">
        <v>40</v>
      </c>
      <c r="G1927" s="24">
        <v>27</v>
      </c>
      <c r="H1927" s="108">
        <f>_xlfn.XLOOKUP(C1927&amp;F1927&amp;I1927&amp;J1927,'[1]2025年已发货'!$F:$F&amp;'[1]2025年已发货'!$C:$C&amp;'[1]2025年已发货'!$G:$G&amp;'[1]2025年已发货'!$H:$H,'[1]2025年已发货'!$E:$E,"未发货")</f>
        <v>27</v>
      </c>
      <c r="I1927" s="107" t="str">
        <f>VLOOKUP(B1927,辅助信息!E:I,3,FALSE)</f>
        <v>（华西简阳西城嘉苑）四川省成都市简阳市简城街道高屋村</v>
      </c>
      <c r="J1927" s="107" t="str">
        <f>VLOOKUP(B1927,辅助信息!E:I,4,FALSE)</f>
        <v>张瀚镭</v>
      </c>
      <c r="K1927" s="107">
        <f>VLOOKUP(J1927,辅助信息!H:I,2,FALSE)</f>
        <v>15884666220</v>
      </c>
      <c r="L1927" s="120" t="str">
        <f>VLOOKUP(B1927,辅助信息!E:J,6,FALSE)</f>
        <v>优先威钢发货,我方卸车,新老国标钢厂不加价可直发，因陕钢多次出现磅差，项目拒绝使用</v>
      </c>
      <c r="M1927" s="79">
        <v>45831</v>
      </c>
      <c r="O1927" s="49">
        <f ca="1" t="shared" si="123"/>
        <v>0</v>
      </c>
      <c r="P1927" s="49">
        <f ca="1" t="shared" si="124"/>
        <v>119</v>
      </c>
      <c r="Q1927" s="50" t="str">
        <f>VLOOKUP(B1927,辅助信息!E:M,9,FALSE)</f>
        <v>ZTWM-CDGS-XS-2024-0030-华西集采-简州大道</v>
      </c>
      <c r="R1927" s="50" t="str">
        <f>_xlfn._xlws.FILTER(辅助信息!D:D,辅助信息!E:E=B1927)</f>
        <v>华西简阳西城嘉苑</v>
      </c>
    </row>
    <row r="1928" hidden="1" spans="1:18">
      <c r="A1928" s="59"/>
      <c r="B1928" s="28" t="s">
        <v>81</v>
      </c>
      <c r="C1928" s="58">
        <v>45830</v>
      </c>
      <c r="D1928" s="107" t="str">
        <f>VLOOKUP(B1928,辅助信息!E:K,7,FALSE)</f>
        <v>JWDDCD2025060900080</v>
      </c>
      <c r="E1928" s="107" t="str">
        <f>VLOOKUP(F1928,辅助信息!A:B,2,FALSE)</f>
        <v>盘螺</v>
      </c>
      <c r="F1928" s="28" t="s">
        <v>41</v>
      </c>
      <c r="G1928" s="24">
        <v>44</v>
      </c>
      <c r="H1928" s="108">
        <f>_xlfn.XLOOKUP(C1928&amp;F1928&amp;I1928&amp;J1928,'[1]2025年已发货'!$F:$F&amp;'[1]2025年已发货'!$C:$C&amp;'[1]2025年已发货'!$G:$G&amp;'[1]2025年已发货'!$H:$H,'[1]2025年已发货'!$E:$E,"未发货")</f>
        <v>46</v>
      </c>
      <c r="I1928" s="107" t="str">
        <f>VLOOKUP(B1928,辅助信息!E:I,3,FALSE)</f>
        <v>（华西简阳西城嘉苑）四川省成都市简阳市简城街道高屋村</v>
      </c>
      <c r="J1928" s="107" t="str">
        <f>VLOOKUP(B1928,辅助信息!E:I,4,FALSE)</f>
        <v>张瀚镭</v>
      </c>
      <c r="K1928" s="107">
        <f>VLOOKUP(J1928,辅助信息!H:I,2,FALSE)</f>
        <v>15884666220</v>
      </c>
      <c r="L1928" s="120" t="str">
        <f>VLOOKUP(B1928,辅助信息!E:J,6,FALSE)</f>
        <v>优先威钢发货,我方卸车,新老国标钢厂不加价可直发，因陕钢多次出现磅差，项目拒绝使用</v>
      </c>
      <c r="M1928" s="79">
        <v>45831</v>
      </c>
      <c r="O1928" s="49">
        <f ca="1" t="shared" si="123"/>
        <v>0</v>
      </c>
      <c r="P1928" s="49">
        <f ca="1" t="shared" si="124"/>
        <v>119</v>
      </c>
      <c r="Q1928" s="50" t="str">
        <f>VLOOKUP(B1928,辅助信息!E:M,9,FALSE)</f>
        <v>ZTWM-CDGS-XS-2024-0030-华西集采-简州大道</v>
      </c>
      <c r="R1928" s="50" t="str">
        <f>_xlfn._xlws.FILTER(辅助信息!D:D,辅助信息!E:E=B1928)</f>
        <v>华西简阳西城嘉苑</v>
      </c>
    </row>
    <row r="1929" hidden="1" spans="1:18">
      <c r="A1929" s="59"/>
      <c r="B1929" s="28" t="s">
        <v>81</v>
      </c>
      <c r="C1929" s="58">
        <v>45830</v>
      </c>
      <c r="D1929" s="107" t="str">
        <f>VLOOKUP(B1929,辅助信息!E:K,7,FALSE)</f>
        <v>JWDDCD2025060900080</v>
      </c>
      <c r="E1929" s="107" t="str">
        <f>VLOOKUP(F1929,辅助信息!A:B,2,FALSE)</f>
        <v>盘螺</v>
      </c>
      <c r="F1929" s="28" t="s">
        <v>26</v>
      </c>
      <c r="G1929" s="24">
        <v>27</v>
      </c>
      <c r="H1929" s="108" t="str">
        <f>_xlfn.XLOOKUP(C1929&amp;F1929&amp;I1929&amp;J1929,'[1]2025年已发货'!$F:$F&amp;'[1]2025年已发货'!$C:$C&amp;'[1]2025年已发货'!$G:$G&amp;'[1]2025年已发货'!$H:$H,'[1]2025年已发货'!$E:$E,"未发货")</f>
        <v>未发货</v>
      </c>
      <c r="I1929" s="107" t="str">
        <f>VLOOKUP(B1929,辅助信息!E:I,3,FALSE)</f>
        <v>（华西简阳西城嘉苑）四川省成都市简阳市简城街道高屋村</v>
      </c>
      <c r="J1929" s="107" t="str">
        <f>VLOOKUP(B1929,辅助信息!E:I,4,FALSE)</f>
        <v>张瀚镭</v>
      </c>
      <c r="K1929" s="107">
        <f>VLOOKUP(J1929,辅助信息!H:I,2,FALSE)</f>
        <v>15884666220</v>
      </c>
      <c r="L1929" s="120" t="str">
        <f>VLOOKUP(B1929,辅助信息!E:J,6,FALSE)</f>
        <v>优先威钢发货,我方卸车,新老国标钢厂不加价可直发，因陕钢多次出现磅差，项目拒绝使用</v>
      </c>
      <c r="M1929" s="79">
        <v>45831</v>
      </c>
      <c r="O1929" s="49">
        <f ca="1" t="shared" si="123"/>
        <v>0</v>
      </c>
      <c r="P1929" s="49">
        <f ca="1" t="shared" si="124"/>
        <v>119</v>
      </c>
      <c r="Q1929" s="50" t="str">
        <f>VLOOKUP(B1929,辅助信息!E:M,9,FALSE)</f>
        <v>ZTWM-CDGS-XS-2024-0030-华西集采-简州大道</v>
      </c>
      <c r="R1929" s="50" t="str">
        <f>_xlfn._xlws.FILTER(辅助信息!D:D,辅助信息!E:E=B1929)</f>
        <v>华西简阳西城嘉苑</v>
      </c>
    </row>
    <row r="1930" hidden="1" spans="1:18">
      <c r="A1930" s="59"/>
      <c r="B1930" s="28" t="s">
        <v>81</v>
      </c>
      <c r="C1930" s="58">
        <v>45830</v>
      </c>
      <c r="D1930" s="107" t="str">
        <f>VLOOKUP(B1930,辅助信息!E:K,7,FALSE)</f>
        <v>JWDDCD2025060900080</v>
      </c>
      <c r="E1930" s="107" t="str">
        <f>VLOOKUP(F1930,辅助信息!A:B,2,FALSE)</f>
        <v>螺纹钢</v>
      </c>
      <c r="F1930" s="28" t="s">
        <v>19</v>
      </c>
      <c r="G1930" s="24">
        <v>30</v>
      </c>
      <c r="H1930" s="108">
        <f>_xlfn.XLOOKUP(C1930&amp;F1930&amp;I1930&amp;J1930,'[1]2025年已发货'!$F:$F&amp;'[1]2025年已发货'!$C:$C&amp;'[1]2025年已发货'!$G:$G&amp;'[1]2025年已发货'!$H:$H,'[1]2025年已发货'!$E:$E,"未发货")</f>
        <v>30</v>
      </c>
      <c r="I1930" s="107" t="str">
        <f>VLOOKUP(B1930,辅助信息!E:I,3,FALSE)</f>
        <v>（华西简阳西城嘉苑）四川省成都市简阳市简城街道高屋村</v>
      </c>
      <c r="J1930" s="107" t="str">
        <f>VLOOKUP(B1930,辅助信息!E:I,4,FALSE)</f>
        <v>张瀚镭</v>
      </c>
      <c r="K1930" s="107">
        <f>VLOOKUP(J1930,辅助信息!H:I,2,FALSE)</f>
        <v>15884666220</v>
      </c>
      <c r="L1930" s="120" t="str">
        <f>VLOOKUP(B1930,辅助信息!E:J,6,FALSE)</f>
        <v>优先威钢发货,我方卸车,新老国标钢厂不加价可直发，因陕钢多次出现磅差，项目拒绝使用</v>
      </c>
      <c r="M1930" s="79">
        <v>45831</v>
      </c>
      <c r="O1930" s="49">
        <f ca="1" t="shared" si="123"/>
        <v>0</v>
      </c>
      <c r="P1930" s="49">
        <f ca="1" t="shared" si="124"/>
        <v>119</v>
      </c>
      <c r="Q1930" s="50" t="str">
        <f>VLOOKUP(B1930,辅助信息!E:M,9,FALSE)</f>
        <v>ZTWM-CDGS-XS-2024-0030-华西集采-简州大道</v>
      </c>
      <c r="R1930" s="50" t="str">
        <f>_xlfn._xlws.FILTER(辅助信息!D:D,辅助信息!E:E=B1930)</f>
        <v>华西简阳西城嘉苑</v>
      </c>
    </row>
    <row r="1931" hidden="1" spans="1:18">
      <c r="A1931" s="59"/>
      <c r="B1931" s="28" t="s">
        <v>81</v>
      </c>
      <c r="C1931" s="58">
        <v>45830</v>
      </c>
      <c r="D1931" s="107" t="str">
        <f>VLOOKUP(B1931,辅助信息!E:K,7,FALSE)</f>
        <v>JWDDCD2025060900080</v>
      </c>
      <c r="E1931" s="107" t="str">
        <f>VLOOKUP(F1931,辅助信息!A:B,2,FALSE)</f>
        <v>螺纹钢</v>
      </c>
      <c r="F1931" s="28" t="s">
        <v>32</v>
      </c>
      <c r="G1931" s="24">
        <v>52</v>
      </c>
      <c r="H1931" s="108">
        <f>_xlfn.XLOOKUP(C1931&amp;F1931&amp;I1931&amp;J1931,'[1]2025年已发货'!$F:$F&amp;'[1]2025年已发货'!$C:$C&amp;'[1]2025年已发货'!$G:$G&amp;'[1]2025年已发货'!$H:$H,'[1]2025年已发货'!$E:$E,"未发货")</f>
        <v>30</v>
      </c>
      <c r="I1931" s="107" t="str">
        <f>VLOOKUP(B1931,辅助信息!E:I,3,FALSE)</f>
        <v>（华西简阳西城嘉苑）四川省成都市简阳市简城街道高屋村</v>
      </c>
      <c r="J1931" s="107" t="str">
        <f>VLOOKUP(B1931,辅助信息!E:I,4,FALSE)</f>
        <v>张瀚镭</v>
      </c>
      <c r="K1931" s="107">
        <f>VLOOKUP(J1931,辅助信息!H:I,2,FALSE)</f>
        <v>15884666220</v>
      </c>
      <c r="L1931" s="120" t="str">
        <f>VLOOKUP(B1931,辅助信息!E:J,6,FALSE)</f>
        <v>优先威钢发货,我方卸车,新老国标钢厂不加价可直发，因陕钢多次出现磅差，项目拒绝使用</v>
      </c>
      <c r="M1931" s="79">
        <v>45831</v>
      </c>
      <c r="O1931" s="49">
        <f ca="1" t="shared" si="123"/>
        <v>0</v>
      </c>
      <c r="P1931" s="49">
        <f ca="1" t="shared" si="124"/>
        <v>119</v>
      </c>
      <c r="Q1931" s="50" t="str">
        <f>VLOOKUP(B1931,辅助信息!E:M,9,FALSE)</f>
        <v>ZTWM-CDGS-XS-2024-0030-华西集采-简州大道</v>
      </c>
      <c r="R1931" s="50" t="str">
        <f>_xlfn._xlws.FILTER(辅助信息!D:D,辅助信息!E:E=B1931)</f>
        <v>华西简阳西城嘉苑</v>
      </c>
    </row>
    <row r="1932" hidden="1" spans="1:18">
      <c r="A1932" s="59"/>
      <c r="B1932" s="28" t="s">
        <v>81</v>
      </c>
      <c r="C1932" s="58">
        <v>45830</v>
      </c>
      <c r="D1932" s="107" t="str">
        <f>VLOOKUP(B1932,辅助信息!E:K,7,FALSE)</f>
        <v>JWDDCD2025060900080</v>
      </c>
      <c r="E1932" s="107" t="str">
        <f>VLOOKUP(F1932,辅助信息!A:B,2,FALSE)</f>
        <v>螺纹钢</v>
      </c>
      <c r="F1932" s="28" t="s">
        <v>30</v>
      </c>
      <c r="G1932" s="24">
        <v>2.5</v>
      </c>
      <c r="H1932" s="108">
        <f>_xlfn.XLOOKUP(C1932&amp;F1932&amp;I1932&amp;J1932,'[1]2025年已发货'!$F:$F&amp;'[1]2025年已发货'!$C:$C&amp;'[1]2025年已发货'!$G:$G&amp;'[1]2025年已发货'!$H:$H,'[1]2025年已发货'!$E:$E,"未发货")</f>
        <v>3</v>
      </c>
      <c r="I1932" s="107" t="str">
        <f>VLOOKUP(B1932,辅助信息!E:I,3,FALSE)</f>
        <v>（华西简阳西城嘉苑）四川省成都市简阳市简城街道高屋村</v>
      </c>
      <c r="J1932" s="107" t="str">
        <f>VLOOKUP(B1932,辅助信息!E:I,4,FALSE)</f>
        <v>张瀚镭</v>
      </c>
      <c r="K1932" s="107">
        <f>VLOOKUP(J1932,辅助信息!H:I,2,FALSE)</f>
        <v>15884666220</v>
      </c>
      <c r="L1932" s="120" t="str">
        <f>VLOOKUP(B1932,辅助信息!E:J,6,FALSE)</f>
        <v>优先威钢发货,我方卸车,新老国标钢厂不加价可直发，因陕钢多次出现磅差，项目拒绝使用</v>
      </c>
      <c r="M1932" s="79">
        <v>45831</v>
      </c>
      <c r="O1932" s="49">
        <f ca="1" t="shared" si="123"/>
        <v>0</v>
      </c>
      <c r="P1932" s="49">
        <f ca="1" t="shared" si="124"/>
        <v>119</v>
      </c>
      <c r="Q1932" s="50" t="str">
        <f>VLOOKUP(B1932,辅助信息!E:M,9,FALSE)</f>
        <v>ZTWM-CDGS-XS-2024-0030-华西集采-简州大道</v>
      </c>
      <c r="R1932" s="50" t="str">
        <f>_xlfn._xlws.FILTER(辅助信息!D:D,辅助信息!E:E=B1932)</f>
        <v>华西简阳西城嘉苑</v>
      </c>
    </row>
    <row r="1933" hidden="1" spans="1:18">
      <c r="A1933" s="59"/>
      <c r="B1933" s="28" t="s">
        <v>81</v>
      </c>
      <c r="C1933" s="58">
        <v>45830</v>
      </c>
      <c r="D1933" s="107" t="str">
        <f>VLOOKUP(B1933,辅助信息!E:K,7,FALSE)</f>
        <v>JWDDCD2025060900080</v>
      </c>
      <c r="E1933" s="107" t="str">
        <f>VLOOKUP(F1933,辅助信息!A:B,2,FALSE)</f>
        <v>螺纹钢</v>
      </c>
      <c r="F1933" s="28" t="s">
        <v>33</v>
      </c>
      <c r="G1933" s="24">
        <v>30</v>
      </c>
      <c r="H1933" s="108" t="str">
        <f>_xlfn.XLOOKUP(C1933&amp;F1933&amp;I1933&amp;J1933,'[1]2025年已发货'!$F:$F&amp;'[1]2025年已发货'!$C:$C&amp;'[1]2025年已发货'!$G:$G&amp;'[1]2025年已发货'!$H:$H,'[1]2025年已发货'!$E:$E,"未发货")</f>
        <v>未发货</v>
      </c>
      <c r="I1933" s="107" t="str">
        <f>VLOOKUP(B1933,辅助信息!E:I,3,FALSE)</f>
        <v>（华西简阳西城嘉苑）四川省成都市简阳市简城街道高屋村</v>
      </c>
      <c r="J1933" s="107" t="str">
        <f>VLOOKUP(B1933,辅助信息!E:I,4,FALSE)</f>
        <v>张瀚镭</v>
      </c>
      <c r="K1933" s="107">
        <f>VLOOKUP(J1933,辅助信息!H:I,2,FALSE)</f>
        <v>15884666220</v>
      </c>
      <c r="L1933" s="120" t="str">
        <f>VLOOKUP(B1933,辅助信息!E:J,6,FALSE)</f>
        <v>优先威钢发货,我方卸车,新老国标钢厂不加价可直发，因陕钢多次出现磅差，项目拒绝使用</v>
      </c>
      <c r="M1933" s="79">
        <v>45831</v>
      </c>
      <c r="O1933" s="49">
        <f ca="1" t="shared" si="123"/>
        <v>0</v>
      </c>
      <c r="P1933" s="49">
        <f ca="1" t="shared" si="124"/>
        <v>119</v>
      </c>
      <c r="Q1933" s="50" t="str">
        <f>VLOOKUP(B1933,辅助信息!E:M,9,FALSE)</f>
        <v>ZTWM-CDGS-XS-2024-0030-华西集采-简州大道</v>
      </c>
      <c r="R1933" s="50" t="str">
        <f>_xlfn._xlws.FILTER(辅助信息!D:D,辅助信息!E:E=B1933)</f>
        <v>华西简阳西城嘉苑</v>
      </c>
    </row>
    <row r="1934" hidden="1" spans="1:18">
      <c r="A1934" s="59"/>
      <c r="B1934" s="28" t="s">
        <v>81</v>
      </c>
      <c r="C1934" s="58">
        <v>45830</v>
      </c>
      <c r="D1934" s="107" t="str">
        <f>VLOOKUP(B1934,辅助信息!E:K,7,FALSE)</f>
        <v>JWDDCD2025060900080</v>
      </c>
      <c r="E1934" s="107" t="str">
        <f>VLOOKUP(F1934,辅助信息!A:B,2,FALSE)</f>
        <v>螺纹钢</v>
      </c>
      <c r="F1934" s="28" t="s">
        <v>28</v>
      </c>
      <c r="G1934" s="24">
        <v>5</v>
      </c>
      <c r="H1934" s="108">
        <f>_xlfn.XLOOKUP(C1934&amp;F1934&amp;I1934&amp;J1934,'[1]2025年已发货'!$F:$F&amp;'[1]2025年已发货'!$C:$C&amp;'[1]2025年已发货'!$G:$G&amp;'[1]2025年已发货'!$H:$H,'[1]2025年已发货'!$E:$E,"未发货")</f>
        <v>6</v>
      </c>
      <c r="I1934" s="107" t="str">
        <f>VLOOKUP(B1934,辅助信息!E:I,3,FALSE)</f>
        <v>（华西简阳西城嘉苑）四川省成都市简阳市简城街道高屋村</v>
      </c>
      <c r="J1934" s="107" t="str">
        <f>VLOOKUP(B1934,辅助信息!E:I,4,FALSE)</f>
        <v>张瀚镭</v>
      </c>
      <c r="K1934" s="107">
        <f>VLOOKUP(J1934,辅助信息!H:I,2,FALSE)</f>
        <v>15884666220</v>
      </c>
      <c r="L1934" s="120" t="str">
        <f>VLOOKUP(B1934,辅助信息!E:J,6,FALSE)</f>
        <v>优先威钢发货,我方卸车,新老国标钢厂不加价可直发，因陕钢多次出现磅差，项目拒绝使用</v>
      </c>
      <c r="M1934" s="79">
        <v>45831</v>
      </c>
      <c r="O1934" s="49">
        <f ca="1" t="shared" si="123"/>
        <v>0</v>
      </c>
      <c r="P1934" s="49">
        <f ca="1" t="shared" si="124"/>
        <v>119</v>
      </c>
      <c r="Q1934" s="50" t="str">
        <f>VLOOKUP(B1934,辅助信息!E:M,9,FALSE)</f>
        <v>ZTWM-CDGS-XS-2024-0030-华西集采-简州大道</v>
      </c>
      <c r="R1934" s="50" t="str">
        <f>_xlfn._xlws.FILTER(辅助信息!D:D,辅助信息!E:E=B1934)</f>
        <v>华西简阳西城嘉苑</v>
      </c>
    </row>
    <row r="1935" hidden="1" spans="1:18">
      <c r="A1935" s="59"/>
      <c r="B1935" s="28" t="s">
        <v>81</v>
      </c>
      <c r="C1935" s="58">
        <v>45830</v>
      </c>
      <c r="D1935" s="107" t="str">
        <f>VLOOKUP(B1935,辅助信息!E:K,7,FALSE)</f>
        <v>JWDDCD2025060900080</v>
      </c>
      <c r="E1935" s="107" t="str">
        <f>VLOOKUP(F1935,辅助信息!A:B,2,FALSE)</f>
        <v>螺纹钢</v>
      </c>
      <c r="F1935" s="28" t="s">
        <v>18</v>
      </c>
      <c r="G1935" s="24">
        <v>6</v>
      </c>
      <c r="H1935" s="108" t="str">
        <f>_xlfn.XLOOKUP(C1935&amp;F1935&amp;I1935&amp;J1935,'[1]2025年已发货'!$F:$F&amp;'[1]2025年已发货'!$C:$C&amp;'[1]2025年已发货'!$G:$G&amp;'[1]2025年已发货'!$H:$H,'[1]2025年已发货'!$E:$E,"未发货")</f>
        <v>未发货</v>
      </c>
      <c r="I1935" s="107" t="str">
        <f>VLOOKUP(B1935,辅助信息!E:I,3,FALSE)</f>
        <v>（华西简阳西城嘉苑）四川省成都市简阳市简城街道高屋村</v>
      </c>
      <c r="J1935" s="107" t="str">
        <f>VLOOKUP(B1935,辅助信息!E:I,4,FALSE)</f>
        <v>张瀚镭</v>
      </c>
      <c r="K1935" s="107">
        <f>VLOOKUP(J1935,辅助信息!H:I,2,FALSE)</f>
        <v>15884666220</v>
      </c>
      <c r="L1935" s="120" t="str">
        <f>VLOOKUP(B1935,辅助信息!E:J,6,FALSE)</f>
        <v>优先威钢发货,我方卸车,新老国标钢厂不加价可直发，因陕钢多次出现磅差，项目拒绝使用</v>
      </c>
      <c r="M1935" s="79">
        <v>45831</v>
      </c>
      <c r="O1935" s="49">
        <f ca="1" t="shared" si="123"/>
        <v>0</v>
      </c>
      <c r="P1935" s="49">
        <f ca="1" t="shared" si="124"/>
        <v>119</v>
      </c>
      <c r="Q1935" s="50" t="str">
        <f>VLOOKUP(B1935,辅助信息!E:M,9,FALSE)</f>
        <v>ZTWM-CDGS-XS-2024-0030-华西集采-简州大道</v>
      </c>
      <c r="R1935" s="50" t="str">
        <f>_xlfn._xlws.FILTER(辅助信息!D:D,辅助信息!E:E=B1935)</f>
        <v>华西简阳西城嘉苑</v>
      </c>
    </row>
    <row r="1936" hidden="1" spans="2:18">
      <c r="B1936" s="28" t="s">
        <v>47</v>
      </c>
      <c r="C1936" s="58">
        <v>45828</v>
      </c>
      <c r="D1936" s="107" t="str">
        <f>VLOOKUP(B1936,辅助信息!E:K,7,FALSE)</f>
        <v>JWDDCD2025052800131</v>
      </c>
      <c r="E1936" s="107" t="str">
        <f>VLOOKUP(F1936,辅助信息!A:B,2,FALSE)</f>
        <v>盘螺</v>
      </c>
      <c r="F1936" s="28" t="s">
        <v>40</v>
      </c>
      <c r="G1936" s="24">
        <v>23</v>
      </c>
      <c r="H1936" s="108">
        <f>_xlfn.XLOOKUP(C1936&amp;F1936&amp;I1936&amp;J1936,'[1]2025年已发货'!$F:$F&amp;'[1]2025年已发货'!$C:$C&amp;'[1]2025年已发货'!$G:$G&amp;'[1]2025年已发货'!$H:$H,'[1]2025年已发货'!$E:$E,"未发货")</f>
        <v>23</v>
      </c>
      <c r="I1936" s="107" t="str">
        <f>VLOOKUP(B1936,辅助信息!E:I,3,FALSE)</f>
        <v>（商投建工达州中医药科技园-1工区）达州市通川区达州中医药职业学院犀牛大道北段</v>
      </c>
      <c r="J1936" s="107" t="str">
        <f>VLOOKUP(B1936,辅助信息!E:I,4,FALSE)</f>
        <v>程黄刚</v>
      </c>
      <c r="K1936" s="107">
        <f>VLOOKUP(J1936,辅助信息!H:I,2,FALSE)</f>
        <v>15108211617</v>
      </c>
      <c r="L1936" s="120" t="str">
        <f>VLOOKUP(B1936,辅助信息!E:J,6,FALSE)</f>
        <v>控制炉批号！多了现场不收！,优先安排达钢,提前联系到场规格及数量</v>
      </c>
      <c r="M1936" s="79">
        <v>45830</v>
      </c>
      <c r="O1936" s="49">
        <f ca="1" t="shared" si="123"/>
        <v>0</v>
      </c>
      <c r="P1936" s="49">
        <f ca="1" t="shared" si="124"/>
        <v>120</v>
      </c>
      <c r="Q1936" s="50" t="str">
        <f>VLOOKUP(B1936,辅助信息!E:M,9,FALSE)</f>
        <v>ZTWM-CDGS-XS-2024-0134-商投建工达州中医药科技成果示范园项目</v>
      </c>
      <c r="R1936" s="50" t="str">
        <f>_xlfn._xlws.FILTER(辅助信息!D:D,辅助信息!E:E=B1936)</f>
        <v>商投建工达州中医药科技园</v>
      </c>
    </row>
    <row r="1937" hidden="1" spans="2:18">
      <c r="B1937" s="28" t="s">
        <v>47</v>
      </c>
      <c r="C1937" s="58">
        <v>45828</v>
      </c>
      <c r="D1937" s="107" t="str">
        <f>VLOOKUP(B1937,辅助信息!E:K,7,FALSE)</f>
        <v>JWDDCD2025052800131</v>
      </c>
      <c r="E1937" s="107" t="str">
        <f>VLOOKUP(F1937,辅助信息!A:B,2,FALSE)</f>
        <v>盘螺</v>
      </c>
      <c r="F1937" s="28" t="s">
        <v>41</v>
      </c>
      <c r="G1937" s="24">
        <v>15</v>
      </c>
      <c r="H1937" s="108">
        <f>_xlfn.XLOOKUP(C1937&amp;F1937&amp;I1937&amp;J1937,'[1]2025年已发货'!$F:$F&amp;'[1]2025年已发货'!$C:$C&amp;'[1]2025年已发货'!$G:$G&amp;'[1]2025年已发货'!$H:$H,'[1]2025年已发货'!$E:$E,"未发货")</f>
        <v>15</v>
      </c>
      <c r="I1937" s="107" t="str">
        <f>VLOOKUP(B1937,辅助信息!E:I,3,FALSE)</f>
        <v>（商投建工达州中医药科技园-1工区）达州市通川区达州中医药职业学院犀牛大道北段</v>
      </c>
      <c r="J1937" s="107" t="str">
        <f>VLOOKUP(B1937,辅助信息!E:I,4,FALSE)</f>
        <v>程黄刚</v>
      </c>
      <c r="K1937" s="107">
        <f>VLOOKUP(J1937,辅助信息!H:I,2,FALSE)</f>
        <v>15108211617</v>
      </c>
      <c r="L1937" s="120" t="str">
        <f>VLOOKUP(B1937,辅助信息!E:J,6,FALSE)</f>
        <v>控制炉批号！多了现场不收！,优先安排达钢,提前联系到场规格及数量</v>
      </c>
      <c r="M1937" s="79">
        <v>45830</v>
      </c>
      <c r="O1937" s="49">
        <f ca="1" t="shared" si="123"/>
        <v>0</v>
      </c>
      <c r="P1937" s="49">
        <f ca="1" t="shared" si="124"/>
        <v>120</v>
      </c>
      <c r="Q1937" s="50" t="str">
        <f>VLOOKUP(B1937,辅助信息!E:M,9,FALSE)</f>
        <v>ZTWM-CDGS-XS-2024-0134-商投建工达州中医药科技成果示范园项目</v>
      </c>
      <c r="R1937" s="50" t="str">
        <f>_xlfn._xlws.FILTER(辅助信息!D:D,辅助信息!E:E=B1937)</f>
        <v>商投建工达州中医药科技园</v>
      </c>
    </row>
    <row r="1938" hidden="1" spans="2:18">
      <c r="B1938" s="28" t="s">
        <v>47</v>
      </c>
      <c r="C1938" s="58">
        <v>45828</v>
      </c>
      <c r="D1938" s="107" t="str">
        <f>VLOOKUP(B1938,辅助信息!E:K,7,FALSE)</f>
        <v>JWDDCD2025052800131</v>
      </c>
      <c r="E1938" s="107" t="str">
        <f>VLOOKUP(F1938,辅助信息!A:B,2,FALSE)</f>
        <v>螺纹钢</v>
      </c>
      <c r="F1938" s="28" t="s">
        <v>30</v>
      </c>
      <c r="G1938" s="24">
        <v>12</v>
      </c>
      <c r="H1938" s="108">
        <f>_xlfn.XLOOKUP(C1938&amp;F1938&amp;I1938&amp;J1938,'[1]2025年已发货'!$F:$F&amp;'[1]2025年已发货'!$C:$C&amp;'[1]2025年已发货'!$G:$G&amp;'[1]2025年已发货'!$H:$H,'[1]2025年已发货'!$E:$E,"未发货")</f>
        <v>12</v>
      </c>
      <c r="I1938" s="107" t="str">
        <f>VLOOKUP(B1938,辅助信息!E:I,3,FALSE)</f>
        <v>（商投建工达州中医药科技园-1工区）达州市通川区达州中医药职业学院犀牛大道北段</v>
      </c>
      <c r="J1938" s="107" t="str">
        <f>VLOOKUP(B1938,辅助信息!E:I,4,FALSE)</f>
        <v>程黄刚</v>
      </c>
      <c r="K1938" s="107">
        <f>VLOOKUP(J1938,辅助信息!H:I,2,FALSE)</f>
        <v>15108211617</v>
      </c>
      <c r="L1938" s="120" t="str">
        <f>VLOOKUP(B1938,辅助信息!E:J,6,FALSE)</f>
        <v>控制炉批号！多了现场不收！,优先安排达钢,提前联系到场规格及数量</v>
      </c>
      <c r="M1938" s="79">
        <v>45830</v>
      </c>
      <c r="O1938" s="49">
        <f ca="1" t="shared" si="123"/>
        <v>0</v>
      </c>
      <c r="P1938" s="49">
        <f ca="1" t="shared" si="124"/>
        <v>120</v>
      </c>
      <c r="Q1938" s="50" t="str">
        <f>VLOOKUP(B1938,辅助信息!E:M,9,FALSE)</f>
        <v>ZTWM-CDGS-XS-2024-0134-商投建工达州中医药科技成果示范园项目</v>
      </c>
      <c r="R1938" s="50" t="str">
        <f>_xlfn._xlws.FILTER(辅助信息!D:D,辅助信息!E:E=B1938)</f>
        <v>商投建工达州中医药科技园</v>
      </c>
    </row>
    <row r="1939" hidden="1" spans="2:18">
      <c r="B1939" s="28" t="s">
        <v>47</v>
      </c>
      <c r="C1939" s="58">
        <v>45828</v>
      </c>
      <c r="D1939" s="107" t="str">
        <f>VLOOKUP(B1939,辅助信息!E:K,7,FALSE)</f>
        <v>JWDDCD2025052800131</v>
      </c>
      <c r="E1939" s="107" t="str">
        <f>VLOOKUP(F1939,辅助信息!A:B,2,FALSE)</f>
        <v>螺纹钢</v>
      </c>
      <c r="F1939" s="28" t="s">
        <v>33</v>
      </c>
      <c r="G1939" s="24">
        <v>6</v>
      </c>
      <c r="H1939" s="108">
        <f>_xlfn.XLOOKUP(C1939&amp;F1939&amp;I1939&amp;J1939,'[1]2025年已发货'!$F:$F&amp;'[1]2025年已发货'!$C:$C&amp;'[1]2025年已发货'!$G:$G&amp;'[1]2025年已发货'!$H:$H,'[1]2025年已发货'!$E:$E,"未发货")</f>
        <v>6</v>
      </c>
      <c r="I1939" s="107" t="str">
        <f>VLOOKUP(B1939,辅助信息!E:I,3,FALSE)</f>
        <v>（商投建工达州中医药科技园-1工区）达州市通川区达州中医药职业学院犀牛大道北段</v>
      </c>
      <c r="J1939" s="107" t="str">
        <f>VLOOKUP(B1939,辅助信息!E:I,4,FALSE)</f>
        <v>程黄刚</v>
      </c>
      <c r="K1939" s="107">
        <f>VLOOKUP(J1939,辅助信息!H:I,2,FALSE)</f>
        <v>15108211617</v>
      </c>
      <c r="L1939" s="120" t="str">
        <f>VLOOKUP(B1939,辅助信息!E:J,6,FALSE)</f>
        <v>控制炉批号！多了现场不收！,优先安排达钢,提前联系到场规格及数量</v>
      </c>
      <c r="M1939" s="79">
        <v>45830</v>
      </c>
      <c r="O1939" s="49">
        <f ca="1" t="shared" si="123"/>
        <v>0</v>
      </c>
      <c r="P1939" s="49">
        <f ca="1" t="shared" si="124"/>
        <v>120</v>
      </c>
      <c r="Q1939" s="50" t="str">
        <f>VLOOKUP(B1939,辅助信息!E:M,9,FALSE)</f>
        <v>ZTWM-CDGS-XS-2024-0134-商投建工达州中医药科技成果示范园项目</v>
      </c>
      <c r="R1939" s="50" t="str">
        <f>_xlfn._xlws.FILTER(辅助信息!D:D,辅助信息!E:E=B1939)</f>
        <v>商投建工达州中医药科技园</v>
      </c>
    </row>
    <row r="1940" hidden="1" spans="2:18">
      <c r="B1940" s="28" t="s">
        <v>56</v>
      </c>
      <c r="C1940" s="58">
        <v>45830</v>
      </c>
      <c r="D1940" s="107" t="str">
        <f>VLOOKUP(B1940,辅助信息!E:K,7,FALSE)</f>
        <v>JWDDCD2025052800131</v>
      </c>
      <c r="E1940" s="107" t="str">
        <f>VLOOKUP(F1940,辅助信息!A:B,2,FALSE)</f>
        <v>盘螺</v>
      </c>
      <c r="F1940" s="28" t="s">
        <v>40</v>
      </c>
      <c r="G1940" s="24">
        <v>35</v>
      </c>
      <c r="H1940" s="108">
        <f>_xlfn.XLOOKUP(C1940&amp;F1940&amp;I1940&amp;J1940,'[1]2025年已发货'!$F:$F&amp;'[1]2025年已发货'!$C:$C&amp;'[1]2025年已发货'!$G:$G&amp;'[1]2025年已发货'!$H:$H,'[1]2025年已发货'!$E:$E,"未发货")</f>
        <v>35</v>
      </c>
      <c r="I1940" s="107" t="str">
        <f>VLOOKUP(B1940,辅助信息!E:I,3,FALSE)</f>
        <v>（商投建工达州中医药科技园-4工区-7号楼）达州市通川区达州中医药职业学院犀牛大道北段</v>
      </c>
      <c r="J1940" s="107" t="str">
        <f>VLOOKUP(B1940,辅助信息!E:I,4,FALSE)</f>
        <v>张扬</v>
      </c>
      <c r="K1940" s="107">
        <f>VLOOKUP(J1940,辅助信息!H:I,2,FALSE)</f>
        <v>18381904567</v>
      </c>
      <c r="L1940" s="120" t="str">
        <f>VLOOKUP(B1940,辅助信息!E:J,6,FALSE)</f>
        <v>控制炉批号！多了现场不收！,优先安排达钢,提前联系到场规格及数量</v>
      </c>
      <c r="M1940" s="79">
        <v>45831</v>
      </c>
      <c r="O1940" s="49">
        <f ca="1" t="shared" si="123"/>
        <v>0</v>
      </c>
      <c r="P1940" s="49">
        <f ca="1" t="shared" si="124"/>
        <v>119</v>
      </c>
      <c r="Q1940" s="50" t="str">
        <f>VLOOKUP(B1940,辅助信息!E:M,9,FALSE)</f>
        <v>ZTWM-CDGS-XS-2024-0134-商投建工达州中医药科技成果示范园项目</v>
      </c>
      <c r="R1940" s="50" t="str">
        <f>_xlfn._xlws.FILTER(辅助信息!D:D,辅助信息!E:E=B1940)</f>
        <v>商投建工达州中医药科技园</v>
      </c>
    </row>
    <row r="1941" hidden="1" spans="2:18">
      <c r="B1941" s="28" t="s">
        <v>31</v>
      </c>
      <c r="C1941" s="58">
        <v>45830</v>
      </c>
      <c r="D1941" s="107" t="str">
        <f>VLOOKUP(B1941,辅助信息!E:K,7,FALSE)</f>
        <v>JWDDCD2024121000136</v>
      </c>
      <c r="E1941" s="107" t="str">
        <f>VLOOKUP(F1941,辅助信息!A:B,2,FALSE)</f>
        <v>螺纹钢</v>
      </c>
      <c r="F1941" s="28" t="s">
        <v>58</v>
      </c>
      <c r="G1941" s="24">
        <v>8</v>
      </c>
      <c r="H1941" s="108">
        <f>_xlfn.XLOOKUP(C1941&amp;F1941&amp;I1941&amp;J1941,'[1]2025年已发货'!$F:$F&amp;'[1]2025年已发货'!$C:$C&amp;'[1]2025年已发货'!$G:$G&amp;'[1]2025年已发货'!$H:$H,'[1]2025年已发货'!$E:$E,"未发货")</f>
        <v>8</v>
      </c>
      <c r="I1941" s="107" t="str">
        <f>VLOOKUP(B1941,辅助信息!E:I,3,FALSE)</f>
        <v>（四川商建-射洪城乡一体化项目）遂宁市射洪市忠新幼儿园北侧约220米新溪小区</v>
      </c>
      <c r="J1941" s="107" t="str">
        <f>VLOOKUP(B1941,辅助信息!E:I,4,FALSE)</f>
        <v>柏子刚</v>
      </c>
      <c r="K1941" s="107">
        <f>VLOOKUP(J1941,辅助信息!H:I,2,FALSE)</f>
        <v>15692885305</v>
      </c>
      <c r="L1941" s="120" t="str">
        <f>VLOOKUP(B1941,辅助信息!E:J,6,FALSE)</f>
        <v>提前联系到场规格及数量</v>
      </c>
      <c r="M1941" s="79">
        <v>45831</v>
      </c>
      <c r="O1941" s="49">
        <f ca="1" t="shared" ref="O1941:O1953" si="125">IF(OR(M1941="",N1941&lt;&gt;""),"",MAX(M1941-TODAY(),0))</f>
        <v>0</v>
      </c>
      <c r="P1941" s="49">
        <f ca="1" t="shared" ref="P1941:P1953" si="126">IF(M1941="","",IF(N1941&lt;&gt;"",MAX(N1941-M1941,0),IF(TODAY()&gt;M1941,TODAY()-M1941,0)))</f>
        <v>119</v>
      </c>
      <c r="Q1941" s="50" t="str">
        <f>VLOOKUP(B1941,辅助信息!E:M,9,FALSE)</f>
        <v>ZTWM-CDGS-XS-2024-0179-四川商投-射洪城乡一体化建设项目</v>
      </c>
      <c r="R1941" s="50" t="str">
        <f>_xlfn._xlws.FILTER(辅助信息!D:D,辅助信息!E:E=B1941)</f>
        <v>四川商建
射洪城乡一体化项目</v>
      </c>
    </row>
    <row r="1942" hidden="1" spans="2:18">
      <c r="B1942" s="28" t="s">
        <v>31</v>
      </c>
      <c r="C1942" s="58">
        <v>45830</v>
      </c>
      <c r="D1942" s="107" t="str">
        <f>VLOOKUP(B1942,辅助信息!E:K,7,FALSE)</f>
        <v>JWDDCD2024121000136</v>
      </c>
      <c r="E1942" s="107" t="str">
        <f>VLOOKUP(F1942,辅助信息!A:B,2,FALSE)</f>
        <v>螺纹钢</v>
      </c>
      <c r="F1942" s="28" t="s">
        <v>46</v>
      </c>
      <c r="G1942" s="24">
        <v>5</v>
      </c>
      <c r="H1942" s="108">
        <f>_xlfn.XLOOKUP(C1942&amp;F1942&amp;I1942&amp;J1942,'[1]2025年已发货'!$F:$F&amp;'[1]2025年已发货'!$C:$C&amp;'[1]2025年已发货'!$G:$G&amp;'[1]2025年已发货'!$H:$H,'[1]2025年已发货'!$E:$E,"未发货")</f>
        <v>5</v>
      </c>
      <c r="I1942" s="107" t="str">
        <f>VLOOKUP(B1942,辅助信息!E:I,3,FALSE)</f>
        <v>（四川商建-射洪城乡一体化项目）遂宁市射洪市忠新幼儿园北侧约220米新溪小区</v>
      </c>
      <c r="J1942" s="107" t="str">
        <f>VLOOKUP(B1942,辅助信息!E:I,4,FALSE)</f>
        <v>柏子刚</v>
      </c>
      <c r="K1942" s="107">
        <f>VLOOKUP(J1942,辅助信息!H:I,2,FALSE)</f>
        <v>15692885305</v>
      </c>
      <c r="L1942" s="120" t="str">
        <f>VLOOKUP(B1942,辅助信息!E:J,6,FALSE)</f>
        <v>提前联系到场规格及数量</v>
      </c>
      <c r="M1942" s="79">
        <v>45831</v>
      </c>
      <c r="O1942" s="49">
        <f ca="1" t="shared" si="125"/>
        <v>0</v>
      </c>
      <c r="P1942" s="49">
        <f ca="1" t="shared" si="126"/>
        <v>119</v>
      </c>
      <c r="Q1942" s="50" t="str">
        <f>VLOOKUP(B1942,辅助信息!E:M,9,FALSE)</f>
        <v>ZTWM-CDGS-XS-2024-0179-四川商投-射洪城乡一体化建设项目</v>
      </c>
      <c r="R1942" s="50" t="str">
        <f>_xlfn._xlws.FILTER(辅助信息!D:D,辅助信息!E:E=B1942)</f>
        <v>四川商建
射洪城乡一体化项目</v>
      </c>
    </row>
    <row r="1943" hidden="1" spans="2:18">
      <c r="B1943" s="28" t="s">
        <v>31</v>
      </c>
      <c r="C1943" s="58">
        <v>45830</v>
      </c>
      <c r="D1943" s="107" t="str">
        <f>VLOOKUP(B1943,辅助信息!E:K,7,FALSE)</f>
        <v>JWDDCD2024121000136</v>
      </c>
      <c r="E1943" s="107" t="str">
        <f>VLOOKUP(F1943,辅助信息!A:B,2,FALSE)</f>
        <v>螺纹钢</v>
      </c>
      <c r="F1943" s="28" t="s">
        <v>22</v>
      </c>
      <c r="G1943" s="24">
        <v>22</v>
      </c>
      <c r="H1943" s="108">
        <f>_xlfn.XLOOKUP(C1943&amp;F1943&amp;I1943&amp;J1943,'[1]2025年已发货'!$F:$F&amp;'[1]2025年已发货'!$C:$C&amp;'[1]2025年已发货'!$G:$G&amp;'[1]2025年已发货'!$H:$H,'[1]2025年已发货'!$E:$E,"未发货")</f>
        <v>22</v>
      </c>
      <c r="I1943" s="107" t="str">
        <f>VLOOKUP(B1943,辅助信息!E:I,3,FALSE)</f>
        <v>（四川商建-射洪城乡一体化项目）遂宁市射洪市忠新幼儿园北侧约220米新溪小区</v>
      </c>
      <c r="J1943" s="107" t="str">
        <f>VLOOKUP(B1943,辅助信息!E:I,4,FALSE)</f>
        <v>柏子刚</v>
      </c>
      <c r="K1943" s="107">
        <f>VLOOKUP(J1943,辅助信息!H:I,2,FALSE)</f>
        <v>15692885305</v>
      </c>
      <c r="L1943" s="120" t="str">
        <f>VLOOKUP(B1943,辅助信息!E:J,6,FALSE)</f>
        <v>提前联系到场规格及数量</v>
      </c>
      <c r="M1943" s="79">
        <v>45831</v>
      </c>
      <c r="O1943" s="49">
        <f ca="1" t="shared" si="125"/>
        <v>0</v>
      </c>
      <c r="P1943" s="49">
        <f ca="1" t="shared" si="126"/>
        <v>119</v>
      </c>
      <c r="Q1943" s="50" t="str">
        <f>VLOOKUP(B1943,辅助信息!E:M,9,FALSE)</f>
        <v>ZTWM-CDGS-XS-2024-0179-四川商投-射洪城乡一体化建设项目</v>
      </c>
      <c r="R1943" s="50" t="str">
        <f>_xlfn._xlws.FILTER(辅助信息!D:D,辅助信息!E:E=B1943)</f>
        <v>四川商建
射洪城乡一体化项目</v>
      </c>
    </row>
    <row r="1944" hidden="1" spans="2:17">
      <c r="B1944" s="28" t="s">
        <v>176</v>
      </c>
      <c r="C1944" s="58">
        <v>45832</v>
      </c>
      <c r="D1944" s="107" t="str">
        <f>VLOOKUP(B1944,辅助信息!E:K,7,FALSE)</f>
        <v>JWDDCD2025062200016</v>
      </c>
      <c r="E1944" s="107" t="str">
        <f>VLOOKUP(F1944,辅助信息!A:B,2,FALSE)</f>
        <v>高线</v>
      </c>
      <c r="F1944" s="28" t="s">
        <v>53</v>
      </c>
      <c r="G1944" s="24">
        <v>2.5</v>
      </c>
      <c r="H1944" s="108" t="str">
        <f>_xlfn.XLOOKUP(C1944&amp;F1944&amp;I1944&amp;J1944,'[1]2025年已发货'!$F:$F&amp;'[1]2025年已发货'!$C:$C&amp;'[1]2025年已发货'!$G:$G&amp;'[1]2025年已发货'!$H:$H,'[1]2025年已发货'!$E:$E,"未发货")</f>
        <v>未发货</v>
      </c>
      <c r="I1944" s="107" t="str">
        <f>VLOOKUP(B1944,辅助信息!E:I,3,FALSE)</f>
        <v>(武汉电气化局成达万高铁强电项目-渠县)四川省达州市渠县渠北镇雷家湾渠县北站旁</v>
      </c>
      <c r="J1944" s="107" t="str">
        <f>VLOOKUP(B1944,辅助信息!E:I,4,FALSE)</f>
        <v>刘频</v>
      </c>
      <c r="K1944" s="107">
        <f>VLOOKUP(J1944,辅助信息!H:I,2,FALSE)</f>
        <v>18779627939</v>
      </c>
      <c r="L1944" s="120" t="str">
        <f>VLOOKUP(B1944,辅助信息!E:J,6,FALSE)</f>
        <v>锈货不收！！下雨天钢筋没盖篷布不收！！，装货前联系收货人核实到场规格,没提前告知进场规格现场不给予接收</v>
      </c>
      <c r="M1944" s="79">
        <v>45831</v>
      </c>
      <c r="O1944" s="49">
        <f ca="1" t="shared" si="125"/>
        <v>0</v>
      </c>
      <c r="P1944" s="49">
        <f ca="1" t="shared" si="126"/>
        <v>119</v>
      </c>
      <c r="Q1944" s="50" t="str">
        <f>VLOOKUP(B1944,辅助信息!E:M,9,FALSE)</f>
        <v>ZTWM-CDGS-XS-2025-0033-中铁武汉电气化局集团有限公司成达万高速铁路强电工程项目</v>
      </c>
    </row>
    <row r="1945" hidden="1" spans="2:17">
      <c r="B1945" s="28" t="s">
        <v>176</v>
      </c>
      <c r="C1945" s="58">
        <v>45832</v>
      </c>
      <c r="D1945" s="107" t="str">
        <f>VLOOKUP(B1945,辅助信息!E:K,7,FALSE)</f>
        <v>JWDDCD2025062200016</v>
      </c>
      <c r="E1945" s="107" t="str">
        <f>VLOOKUP(F1945,辅助信息!A:B,2,FALSE)</f>
        <v>盘螺</v>
      </c>
      <c r="F1945" s="28" t="s">
        <v>40</v>
      </c>
      <c r="G1945" s="24">
        <v>5</v>
      </c>
      <c r="H1945" s="108">
        <f>_xlfn.XLOOKUP(C1945&amp;F1945&amp;I1945&amp;J1945,'[1]2025年已发货'!$F:$F&amp;'[1]2025年已发货'!$C:$C&amp;'[1]2025年已发货'!$G:$G&amp;'[1]2025年已发货'!$H:$H,'[1]2025年已发货'!$E:$E,"未发货")</f>
        <v>5</v>
      </c>
      <c r="I1945" s="107" t="str">
        <f>VLOOKUP(B1945,辅助信息!E:I,3,FALSE)</f>
        <v>(武汉电气化局成达万高铁强电项目-渠县)四川省达州市渠县渠北镇雷家湾渠县北站旁</v>
      </c>
      <c r="J1945" s="107" t="str">
        <f>VLOOKUP(B1945,辅助信息!E:I,4,FALSE)</f>
        <v>刘频</v>
      </c>
      <c r="K1945" s="107">
        <f>VLOOKUP(J1945,辅助信息!H:I,2,FALSE)</f>
        <v>18779627939</v>
      </c>
      <c r="L1945" s="120" t="str">
        <f>VLOOKUP(B1945,辅助信息!E:J,6,FALSE)</f>
        <v>锈货不收！！下雨天钢筋没盖篷布不收！！，装货前联系收货人核实到场规格,没提前告知进场规格现场不给予接收</v>
      </c>
      <c r="M1945" s="79">
        <v>45831</v>
      </c>
      <c r="O1945" s="49">
        <f ca="1" t="shared" si="125"/>
        <v>0</v>
      </c>
      <c r="P1945" s="49">
        <f ca="1" t="shared" si="126"/>
        <v>119</v>
      </c>
      <c r="Q1945" s="50" t="str">
        <f>VLOOKUP(B1945,辅助信息!E:M,9,FALSE)</f>
        <v>ZTWM-CDGS-XS-2025-0033-中铁武汉电气化局集团有限公司成达万高速铁路强电工程项目</v>
      </c>
    </row>
    <row r="1946" hidden="1" spans="2:17">
      <c r="B1946" s="28" t="s">
        <v>176</v>
      </c>
      <c r="C1946" s="58">
        <v>45832</v>
      </c>
      <c r="D1946" s="107" t="str">
        <f>VLOOKUP(B1946,辅助信息!E:K,7,FALSE)</f>
        <v>JWDDCD2025062200016</v>
      </c>
      <c r="E1946" s="107" t="str">
        <f>VLOOKUP(F1946,辅助信息!A:B,2,FALSE)</f>
        <v>盘螺</v>
      </c>
      <c r="F1946" s="28" t="s">
        <v>41</v>
      </c>
      <c r="G1946" s="24">
        <v>5</v>
      </c>
      <c r="H1946" s="108">
        <f>_xlfn.XLOOKUP(C1946&amp;F1946&amp;I1946&amp;J1946,'[1]2025年已发货'!$F:$F&amp;'[1]2025年已发货'!$C:$C&amp;'[1]2025年已发货'!$G:$G&amp;'[1]2025年已发货'!$H:$H,'[1]2025年已发货'!$E:$E,"未发货")</f>
        <v>5</v>
      </c>
      <c r="I1946" s="107" t="str">
        <f>VLOOKUP(B1946,辅助信息!E:I,3,FALSE)</f>
        <v>(武汉电气化局成达万高铁强电项目-渠县)四川省达州市渠县渠北镇雷家湾渠县北站旁</v>
      </c>
      <c r="J1946" s="107" t="str">
        <f>VLOOKUP(B1946,辅助信息!E:I,4,FALSE)</f>
        <v>刘频</v>
      </c>
      <c r="K1946" s="107">
        <f>VLOOKUP(J1946,辅助信息!H:I,2,FALSE)</f>
        <v>18779627939</v>
      </c>
      <c r="L1946" s="120" t="str">
        <f>VLOOKUP(B1946,辅助信息!E:J,6,FALSE)</f>
        <v>锈货不收！！下雨天钢筋没盖篷布不收！！，装货前联系收货人核实到场规格,没提前告知进场规格现场不给予接收</v>
      </c>
      <c r="M1946" s="79">
        <v>45831</v>
      </c>
      <c r="O1946" s="49">
        <f ca="1" t="shared" si="125"/>
        <v>0</v>
      </c>
      <c r="P1946" s="49">
        <f ca="1" t="shared" si="126"/>
        <v>119</v>
      </c>
      <c r="Q1946" s="50" t="str">
        <f>VLOOKUP(B1946,辅助信息!E:M,9,FALSE)</f>
        <v>ZTWM-CDGS-XS-2025-0033-中铁武汉电气化局集团有限公司成达万高速铁路强电工程项目</v>
      </c>
    </row>
    <row r="1947" hidden="1" spans="2:17">
      <c r="B1947" s="28" t="s">
        <v>176</v>
      </c>
      <c r="C1947" s="58">
        <v>45832</v>
      </c>
      <c r="D1947" s="107" t="str">
        <f>VLOOKUP(B1947,辅助信息!E:K,7,FALSE)</f>
        <v>JWDDCD2025062200016</v>
      </c>
      <c r="E1947" s="107" t="str">
        <f>VLOOKUP(F1947,辅助信息!A:B,2,FALSE)</f>
        <v>螺纹钢</v>
      </c>
      <c r="F1947" s="28" t="s">
        <v>111</v>
      </c>
      <c r="G1947" s="24">
        <v>15</v>
      </c>
      <c r="H1947" s="108">
        <f>_xlfn.XLOOKUP(C1947&amp;F1947&amp;I1947&amp;J1947,'[1]2025年已发货'!$F:$F&amp;'[1]2025年已发货'!$C:$C&amp;'[1]2025年已发货'!$G:$G&amp;'[1]2025年已发货'!$H:$H,'[1]2025年已发货'!$E:$E,"未发货")</f>
        <v>10</v>
      </c>
      <c r="I1947" s="107" t="str">
        <f>VLOOKUP(B1947,辅助信息!E:I,3,FALSE)</f>
        <v>(武汉电气化局成达万高铁强电项目-渠县)四川省达州市渠县渠北镇雷家湾渠县北站旁</v>
      </c>
      <c r="J1947" s="107" t="str">
        <f>VLOOKUP(B1947,辅助信息!E:I,4,FALSE)</f>
        <v>刘频</v>
      </c>
      <c r="K1947" s="107">
        <f>VLOOKUP(J1947,辅助信息!H:I,2,FALSE)</f>
        <v>18779627939</v>
      </c>
      <c r="L1947" s="120" t="str">
        <f>VLOOKUP(B1947,辅助信息!E:J,6,FALSE)</f>
        <v>锈货不收！！下雨天钢筋没盖篷布不收！！，装货前联系收货人核实到场规格,没提前告知进场规格现场不给予接收</v>
      </c>
      <c r="M1947" s="79">
        <v>45831</v>
      </c>
      <c r="O1947" s="49">
        <f ca="1" t="shared" si="125"/>
        <v>0</v>
      </c>
      <c r="P1947" s="49">
        <f ca="1" t="shared" si="126"/>
        <v>119</v>
      </c>
      <c r="Q1947" s="50" t="str">
        <f>VLOOKUP(B1947,辅助信息!E:M,9,FALSE)</f>
        <v>ZTWM-CDGS-XS-2025-0033-中铁武汉电气化局集团有限公司成达万高速铁路强电工程项目</v>
      </c>
    </row>
    <row r="1948" hidden="1" spans="2:17">
      <c r="B1948" s="28" t="s">
        <v>176</v>
      </c>
      <c r="C1948" s="58">
        <v>45832</v>
      </c>
      <c r="D1948" s="107" t="str">
        <f>VLOOKUP(B1948,辅助信息!E:K,7,FALSE)</f>
        <v>JWDDCD2025062200016</v>
      </c>
      <c r="E1948" s="107" t="str">
        <f>VLOOKUP(F1948,辅助信息!A:B,2,FALSE)</f>
        <v>螺纹钢</v>
      </c>
      <c r="F1948" s="28" t="s">
        <v>76</v>
      </c>
      <c r="G1948" s="24">
        <f>3*8</f>
        <v>24</v>
      </c>
      <c r="H1948" s="108">
        <f>_xlfn.XLOOKUP(C1948&amp;F1948&amp;I1948&amp;J1948,'[1]2025年已发货'!$F:$F&amp;'[1]2025年已发货'!$C:$C&amp;'[1]2025年已发货'!$G:$G&amp;'[1]2025年已发货'!$H:$H,'[1]2025年已发货'!$E:$E,"未发货")</f>
        <v>5</v>
      </c>
      <c r="I1948" s="107" t="str">
        <f>VLOOKUP(B1948,辅助信息!E:I,3,FALSE)</f>
        <v>(武汉电气化局成达万高铁强电项目-渠县)四川省达州市渠县渠北镇雷家湾渠县北站旁</v>
      </c>
      <c r="J1948" s="107" t="str">
        <f>VLOOKUP(B1948,辅助信息!E:I,4,FALSE)</f>
        <v>刘频</v>
      </c>
      <c r="K1948" s="107">
        <f>VLOOKUP(J1948,辅助信息!H:I,2,FALSE)</f>
        <v>18779627939</v>
      </c>
      <c r="L1948" s="120" t="str">
        <f>VLOOKUP(B1948,辅助信息!E:J,6,FALSE)</f>
        <v>锈货不收！！下雨天钢筋没盖篷布不收！！，装货前联系收货人核实到场规格,没提前告知进场规格现场不给予接收</v>
      </c>
      <c r="M1948" s="79">
        <v>45831</v>
      </c>
      <c r="O1948" s="49">
        <f ca="1" t="shared" si="125"/>
        <v>0</v>
      </c>
      <c r="P1948" s="49">
        <f ca="1" t="shared" si="126"/>
        <v>119</v>
      </c>
      <c r="Q1948" s="50" t="str">
        <f>VLOOKUP(B1948,辅助信息!E:M,9,FALSE)</f>
        <v>ZTWM-CDGS-XS-2025-0033-中铁武汉电气化局集团有限公司成达万高速铁路强电工程项目</v>
      </c>
    </row>
    <row r="1949" hidden="1" spans="2:17">
      <c r="B1949" s="28" t="s">
        <v>176</v>
      </c>
      <c r="C1949" s="58">
        <v>45832</v>
      </c>
      <c r="D1949" s="107" t="str">
        <f>VLOOKUP(B1949,辅助信息!E:K,7,FALSE)</f>
        <v>JWDDCD2025062200016</v>
      </c>
      <c r="E1949" s="107" t="str">
        <f>VLOOKUP(F1949,辅助信息!A:B,2,FALSE)</f>
        <v>螺纹钢</v>
      </c>
      <c r="F1949" s="28" t="s">
        <v>90</v>
      </c>
      <c r="G1949" s="24">
        <v>15</v>
      </c>
      <c r="H1949" s="108">
        <f>_xlfn.XLOOKUP(C1949&amp;F1949&amp;I1949&amp;J1949,'[1]2025年已发货'!$F:$F&amp;'[1]2025年已发货'!$C:$C&amp;'[1]2025年已发货'!$G:$G&amp;'[1]2025年已发货'!$H:$H,'[1]2025年已发货'!$E:$E,"未发货")</f>
        <v>15</v>
      </c>
      <c r="I1949" s="107" t="str">
        <f>VLOOKUP(B1949,辅助信息!E:I,3,FALSE)</f>
        <v>(武汉电气化局成达万高铁强电项目-渠县)四川省达州市渠县渠北镇雷家湾渠县北站旁</v>
      </c>
      <c r="J1949" s="107" t="str">
        <f>VLOOKUP(B1949,辅助信息!E:I,4,FALSE)</f>
        <v>刘频</v>
      </c>
      <c r="K1949" s="107">
        <f>VLOOKUP(J1949,辅助信息!H:I,2,FALSE)</f>
        <v>18779627939</v>
      </c>
      <c r="L1949" s="120" t="str">
        <f>VLOOKUP(B1949,辅助信息!E:J,6,FALSE)</f>
        <v>锈货不收！！下雨天钢筋没盖篷布不收！！，装货前联系收货人核实到场规格,没提前告知进场规格现场不给予接收</v>
      </c>
      <c r="M1949" s="79">
        <v>45831</v>
      </c>
      <c r="O1949" s="49">
        <f ca="1" t="shared" si="125"/>
        <v>0</v>
      </c>
      <c r="P1949" s="49">
        <f ca="1" t="shared" si="126"/>
        <v>119</v>
      </c>
      <c r="Q1949" s="50" t="str">
        <f>VLOOKUP(B1949,辅助信息!E:M,9,FALSE)</f>
        <v>ZTWM-CDGS-XS-2025-0033-中铁武汉电气化局集团有限公司成达万高速铁路强电工程项目</v>
      </c>
    </row>
    <row r="1950" hidden="1" spans="2:17">
      <c r="B1950" s="28" t="s">
        <v>176</v>
      </c>
      <c r="C1950" s="58">
        <v>45832</v>
      </c>
      <c r="D1950" s="107" t="str">
        <f>VLOOKUP(B1950,辅助信息!E:K,7,FALSE)</f>
        <v>JWDDCD2025062200016</v>
      </c>
      <c r="E1950" s="107" t="str">
        <f>VLOOKUP(F1950,辅助信息!A:B,2,FALSE)</f>
        <v>螺纹钢</v>
      </c>
      <c r="F1950" s="28" t="s">
        <v>130</v>
      </c>
      <c r="G1950" s="24">
        <f>3*8</f>
        <v>24</v>
      </c>
      <c r="H1950" s="108">
        <f>_xlfn.XLOOKUP(C1950&amp;F1950&amp;I1950&amp;J1950,'[1]2025年已发货'!$F:$F&amp;'[1]2025年已发货'!$C:$C&amp;'[1]2025年已发货'!$G:$G&amp;'[1]2025年已发货'!$H:$H,'[1]2025年已发货'!$E:$E,"未发货")</f>
        <v>25</v>
      </c>
      <c r="I1950" s="107" t="str">
        <f>VLOOKUP(B1950,辅助信息!E:I,3,FALSE)</f>
        <v>(武汉电气化局成达万高铁强电项目-渠县)四川省达州市渠县渠北镇雷家湾渠县北站旁</v>
      </c>
      <c r="J1950" s="107" t="str">
        <f>VLOOKUP(B1950,辅助信息!E:I,4,FALSE)</f>
        <v>刘频</v>
      </c>
      <c r="K1950" s="107">
        <f>VLOOKUP(J1950,辅助信息!H:I,2,FALSE)</f>
        <v>18779627939</v>
      </c>
      <c r="L1950" s="120" t="str">
        <f>VLOOKUP(B1950,辅助信息!E:J,6,FALSE)</f>
        <v>锈货不收！！下雨天钢筋没盖篷布不收！！，装货前联系收货人核实到场规格,没提前告知进场规格现场不给予接收</v>
      </c>
      <c r="M1950" s="79">
        <v>45831</v>
      </c>
      <c r="O1950" s="49">
        <f ca="1" t="shared" si="125"/>
        <v>0</v>
      </c>
      <c r="P1950" s="49">
        <f ca="1" t="shared" si="126"/>
        <v>119</v>
      </c>
      <c r="Q1950" s="50" t="str">
        <f>VLOOKUP(B1950,辅助信息!E:M,9,FALSE)</f>
        <v>ZTWM-CDGS-XS-2025-0033-中铁武汉电气化局集团有限公司成达万高速铁路强电工程项目</v>
      </c>
    </row>
    <row r="1951" hidden="1" spans="2:17">
      <c r="B1951" s="28" t="s">
        <v>176</v>
      </c>
      <c r="C1951" s="58">
        <v>45832</v>
      </c>
      <c r="D1951" s="107" t="str">
        <f>VLOOKUP(B1951,辅助信息!E:K,7,FALSE)</f>
        <v>JWDDCD2025062200016</v>
      </c>
      <c r="E1951" s="107" t="str">
        <f>VLOOKUP(F1951,辅助信息!A:B,2,FALSE)</f>
        <v>螺纹钢</v>
      </c>
      <c r="F1951" s="28" t="s">
        <v>138</v>
      </c>
      <c r="G1951" s="24">
        <v>12</v>
      </c>
      <c r="H1951" s="108">
        <f>_xlfn.XLOOKUP(C1951&amp;F1951&amp;I1951&amp;J1951,'[1]2025年已发货'!$F:$F&amp;'[1]2025年已发货'!$C:$C&amp;'[1]2025年已发货'!$G:$G&amp;'[1]2025年已发货'!$H:$H,'[1]2025年已发货'!$E:$E,"未发货")</f>
        <v>12.5</v>
      </c>
      <c r="I1951" s="107" t="str">
        <f>VLOOKUP(B1951,辅助信息!E:I,3,FALSE)</f>
        <v>(武汉电气化局成达万高铁强电项目-渠县)四川省达州市渠县渠北镇雷家湾渠县北站旁</v>
      </c>
      <c r="J1951" s="107" t="str">
        <f>VLOOKUP(B1951,辅助信息!E:I,4,FALSE)</f>
        <v>刘频</v>
      </c>
      <c r="K1951" s="107">
        <f>VLOOKUP(J1951,辅助信息!H:I,2,FALSE)</f>
        <v>18779627939</v>
      </c>
      <c r="L1951" s="120" t="str">
        <f>VLOOKUP(B1951,辅助信息!E:J,6,FALSE)</f>
        <v>锈货不收！！下雨天钢筋没盖篷布不收！！，装货前联系收货人核实到场规格,没提前告知进场规格现场不给予接收</v>
      </c>
      <c r="M1951" s="79">
        <v>45831</v>
      </c>
      <c r="O1951" s="49">
        <f ca="1" t="shared" ref="O1951:O1968" si="127">IF(OR(M1951="",N1951&lt;&gt;""),"",MAX(M1951-TODAY(),0))</f>
        <v>0</v>
      </c>
      <c r="P1951" s="49">
        <f ca="1" t="shared" ref="P1951:P1968" si="128">IF(M1951="","",IF(N1951&lt;&gt;"",MAX(N1951-M1951,0),IF(TODAY()&gt;M1951,TODAY()-M1951,0)))</f>
        <v>119</v>
      </c>
      <c r="Q1951" s="50" t="str">
        <f>VLOOKUP(B1951,辅助信息!E:M,9,FALSE)</f>
        <v>ZTWM-CDGS-XS-2025-0033-中铁武汉电气化局集团有限公司成达万高速铁路强电工程项目</v>
      </c>
    </row>
    <row r="1952" hidden="1" spans="2:17">
      <c r="B1952" s="28" t="s">
        <v>176</v>
      </c>
      <c r="C1952" s="58">
        <v>45832</v>
      </c>
      <c r="D1952" s="107" t="str">
        <f>VLOOKUP(B1952,辅助信息!E:K,7,FALSE)</f>
        <v>JWDDCD2025062200016</v>
      </c>
      <c r="E1952" s="107" t="str">
        <f>VLOOKUP(F1952,辅助信息!A:B,2,FALSE)</f>
        <v>螺纹钢</v>
      </c>
      <c r="F1952" s="28" t="s">
        <v>133</v>
      </c>
      <c r="G1952" s="24">
        <v>3</v>
      </c>
      <c r="H1952" s="108">
        <f>_xlfn.XLOOKUP(C1952&amp;F1952&amp;I1952&amp;J1952,'[1]2025年已发货'!$F:$F&amp;'[1]2025年已发货'!$C:$C&amp;'[1]2025年已发货'!$G:$G&amp;'[1]2025年已发货'!$H:$H,'[1]2025年已发货'!$E:$E,"未发货")</f>
        <v>2.5</v>
      </c>
      <c r="I1952" s="107" t="str">
        <f>VLOOKUP(B1952,辅助信息!E:I,3,FALSE)</f>
        <v>(武汉电气化局成达万高铁强电项目-渠县)四川省达州市渠县渠北镇雷家湾渠县北站旁</v>
      </c>
      <c r="J1952" s="107" t="str">
        <f>VLOOKUP(B1952,辅助信息!E:I,4,FALSE)</f>
        <v>刘频</v>
      </c>
      <c r="K1952" s="107">
        <f>VLOOKUP(J1952,辅助信息!H:I,2,FALSE)</f>
        <v>18779627939</v>
      </c>
      <c r="L1952" s="120" t="str">
        <f>VLOOKUP(B1952,辅助信息!E:J,6,FALSE)</f>
        <v>锈货不收！！下雨天钢筋没盖篷布不收！！，装货前联系收货人核实到场规格,没提前告知进场规格现场不给予接收</v>
      </c>
      <c r="M1952" s="79">
        <v>45831</v>
      </c>
      <c r="O1952" s="49">
        <f ca="1" t="shared" si="127"/>
        <v>0</v>
      </c>
      <c r="P1952" s="49">
        <f ca="1" t="shared" si="128"/>
        <v>119</v>
      </c>
      <c r="Q1952" s="50" t="str">
        <f>VLOOKUP(B1952,辅助信息!E:M,9,FALSE)</f>
        <v>ZTWM-CDGS-XS-2025-0033-中铁武汉电气化局集团有限公司成达万高速铁路强电工程项目</v>
      </c>
    </row>
    <row r="1953" hidden="1" spans="2:17">
      <c r="B1953" s="28" t="s">
        <v>176</v>
      </c>
      <c r="C1953" s="58">
        <v>45832</v>
      </c>
      <c r="D1953" s="107" t="str">
        <f>VLOOKUP(B1953,辅助信息!E:K,7,FALSE)</f>
        <v>JWDDCD2025062200016</v>
      </c>
      <c r="E1953" s="107" t="str">
        <f>VLOOKUP(F1953,辅助信息!A:B,2,FALSE)</f>
        <v>螺纹钢</v>
      </c>
      <c r="F1953" s="28" t="s">
        <v>91</v>
      </c>
      <c r="G1953" s="24">
        <v>18</v>
      </c>
      <c r="H1953" s="108">
        <f>_xlfn.XLOOKUP(C1953&amp;F1953&amp;I1953&amp;J1953,'[1]2025年已发货'!$F:$F&amp;'[1]2025年已发货'!$C:$C&amp;'[1]2025年已发货'!$G:$G&amp;'[1]2025年已发货'!$H:$H,'[1]2025年已发货'!$E:$E,"未发货")</f>
        <v>17.5</v>
      </c>
      <c r="I1953" s="107" t="str">
        <f>VLOOKUP(B1953,辅助信息!E:I,3,FALSE)</f>
        <v>(武汉电气化局成达万高铁强电项目-渠县)四川省达州市渠县渠北镇雷家湾渠县北站旁</v>
      </c>
      <c r="J1953" s="107" t="str">
        <f>VLOOKUP(B1953,辅助信息!E:I,4,FALSE)</f>
        <v>刘频</v>
      </c>
      <c r="K1953" s="107">
        <f>VLOOKUP(J1953,辅助信息!H:I,2,FALSE)</f>
        <v>18779627939</v>
      </c>
      <c r="L1953" s="120" t="str">
        <f>VLOOKUP(B1953,辅助信息!E:J,6,FALSE)</f>
        <v>锈货不收！！下雨天钢筋没盖篷布不收！！，装货前联系收货人核实到场规格,没提前告知进场规格现场不给予接收</v>
      </c>
      <c r="M1953" s="79">
        <v>45831</v>
      </c>
      <c r="O1953" s="49">
        <f ca="1" t="shared" si="127"/>
        <v>0</v>
      </c>
      <c r="P1953" s="49">
        <f ca="1" t="shared" si="128"/>
        <v>119</v>
      </c>
      <c r="Q1953" s="50" t="str">
        <f>VLOOKUP(B1953,辅助信息!E:M,9,FALSE)</f>
        <v>ZTWM-CDGS-XS-2025-0033-中铁武汉电气化局集团有限公司成达万高速铁路强电工程项目</v>
      </c>
    </row>
    <row r="1954" hidden="1" spans="2:17">
      <c r="B1954" s="28" t="s">
        <v>177</v>
      </c>
      <c r="C1954" s="58">
        <v>45832</v>
      </c>
      <c r="D1954" s="107" t="str">
        <f>VLOOKUP(B1954,辅助信息!E:K,7,FALSE)</f>
        <v>JWDDCD2025062200016</v>
      </c>
      <c r="E1954" s="107" t="str">
        <f>VLOOKUP(F1954,辅助信息!A:B,2,FALSE)</f>
        <v>高线</v>
      </c>
      <c r="F1954" s="28" t="s">
        <v>57</v>
      </c>
      <c r="G1954" s="24">
        <v>2.5</v>
      </c>
      <c r="H1954" s="108">
        <f>_xlfn.XLOOKUP(C1954&amp;F1954&amp;I1954&amp;J1954,'[1]2025年已发货'!$F:$F&amp;'[1]2025年已发货'!$C:$C&amp;'[1]2025年已发货'!$G:$G&amp;'[1]2025年已发货'!$H:$H,'[1]2025年已发货'!$E:$E,"未发货")</f>
        <v>2.5</v>
      </c>
      <c r="I1954" s="107" t="str">
        <f>VLOOKUP(B1954,辅助信息!E:I,3,FALSE)</f>
        <v>(武汉电气化局成达万高铁强电项目-南充营山)四川省南充市营山县保真路景阳名城南50米(保真路东)</v>
      </c>
      <c r="J1954" s="107" t="str">
        <f>VLOOKUP(B1954,辅助信息!E:I,4,FALSE)</f>
        <v>周开亮</v>
      </c>
      <c r="K1954" s="107">
        <f>VLOOKUP(J1954,辅助信息!H:I,2,FALSE)</f>
        <v>18381485052</v>
      </c>
      <c r="L1954" s="120" t="str">
        <f>VLOOKUP(B1954,辅助信息!E:J,6,FALSE)</f>
        <v>锈货不收！！下雨天钢筋没盖篷布不收！！，装货前联系收货人核实到场规格,没提前告知进场规格现场不给予接收</v>
      </c>
      <c r="M1954" s="79">
        <v>45831</v>
      </c>
      <c r="O1954" s="49">
        <f ca="1" t="shared" si="127"/>
        <v>0</v>
      </c>
      <c r="P1954" s="49">
        <f ca="1" t="shared" si="128"/>
        <v>119</v>
      </c>
      <c r="Q1954" s="50" t="str">
        <f>VLOOKUP(B1954,辅助信息!E:M,9,FALSE)</f>
        <v>ZTWM-CDGS-XS-2025-0033-中铁武汉电气化局集团有限公司成达万高速铁路强电工程项目</v>
      </c>
    </row>
    <row r="1955" hidden="1" spans="2:17">
      <c r="B1955" s="28" t="s">
        <v>177</v>
      </c>
      <c r="C1955" s="58">
        <v>45832</v>
      </c>
      <c r="D1955" s="107" t="str">
        <f>VLOOKUP(B1955,辅助信息!E:K,7,FALSE)</f>
        <v>JWDDCD2025062200016</v>
      </c>
      <c r="E1955" s="107" t="str">
        <f>VLOOKUP(F1955,辅助信息!A:B,2,FALSE)</f>
        <v>盘螺</v>
      </c>
      <c r="F1955" s="28" t="s">
        <v>40</v>
      </c>
      <c r="G1955" s="24">
        <v>5</v>
      </c>
      <c r="H1955" s="108">
        <f>_xlfn.XLOOKUP(C1955&amp;F1955&amp;I1955&amp;J1955,'[1]2025年已发货'!$F:$F&amp;'[1]2025年已发货'!$C:$C&amp;'[1]2025年已发货'!$G:$G&amp;'[1]2025年已发货'!$H:$H,'[1]2025年已发货'!$E:$E,"未发货")</f>
        <v>5</v>
      </c>
      <c r="I1955" s="107" t="str">
        <f>VLOOKUP(B1955,辅助信息!E:I,3,FALSE)</f>
        <v>(武汉电气化局成达万高铁强电项目-南充营山)四川省南充市营山县保真路景阳名城南50米(保真路东)</v>
      </c>
      <c r="J1955" s="107" t="str">
        <f>VLOOKUP(B1955,辅助信息!E:I,4,FALSE)</f>
        <v>周开亮</v>
      </c>
      <c r="K1955" s="107">
        <f>VLOOKUP(J1955,辅助信息!H:I,2,FALSE)</f>
        <v>18381485052</v>
      </c>
      <c r="L1955" s="120" t="str">
        <f>VLOOKUP(B1955,辅助信息!E:J,6,FALSE)</f>
        <v>锈货不收！！下雨天钢筋没盖篷布不收！！，装货前联系收货人核实到场规格,没提前告知进场规格现场不给予接收</v>
      </c>
      <c r="M1955" s="79">
        <v>45831</v>
      </c>
      <c r="O1955" s="49">
        <f ca="1" t="shared" si="127"/>
        <v>0</v>
      </c>
      <c r="P1955" s="49">
        <f ca="1" t="shared" si="128"/>
        <v>119</v>
      </c>
      <c r="Q1955" s="50" t="str">
        <f>VLOOKUP(B1955,辅助信息!E:M,9,FALSE)</f>
        <v>ZTWM-CDGS-XS-2025-0033-中铁武汉电气化局集团有限公司成达万高速铁路强电工程项目</v>
      </c>
    </row>
    <row r="1956" hidden="1" spans="2:17">
      <c r="B1956" s="28" t="s">
        <v>177</v>
      </c>
      <c r="C1956" s="58">
        <v>45832</v>
      </c>
      <c r="D1956" s="107" t="str">
        <f>VLOOKUP(B1956,辅助信息!E:K,7,FALSE)</f>
        <v>JWDDCD2025062200016</v>
      </c>
      <c r="E1956" s="107" t="str">
        <f>VLOOKUP(F1956,辅助信息!A:B,2,FALSE)</f>
        <v>盘螺</v>
      </c>
      <c r="F1956" s="28" t="s">
        <v>41</v>
      </c>
      <c r="G1956" s="24">
        <v>5</v>
      </c>
      <c r="H1956" s="108">
        <f>_xlfn.XLOOKUP(C1956&amp;F1956&amp;I1956&amp;J1956,'[1]2025年已发货'!$F:$F&amp;'[1]2025年已发货'!$C:$C&amp;'[1]2025年已发货'!$G:$G&amp;'[1]2025年已发货'!$H:$H,'[1]2025年已发货'!$E:$E,"未发货")</f>
        <v>5</v>
      </c>
      <c r="I1956" s="107" t="str">
        <f>VLOOKUP(B1956,辅助信息!E:I,3,FALSE)</f>
        <v>(武汉电气化局成达万高铁强电项目-南充营山)四川省南充市营山县保真路景阳名城南50米(保真路东)</v>
      </c>
      <c r="J1956" s="107" t="str">
        <f>VLOOKUP(B1956,辅助信息!E:I,4,FALSE)</f>
        <v>周开亮</v>
      </c>
      <c r="K1956" s="107">
        <f>VLOOKUP(J1956,辅助信息!H:I,2,FALSE)</f>
        <v>18381485052</v>
      </c>
      <c r="L1956" s="120" t="str">
        <f>VLOOKUP(B1956,辅助信息!E:J,6,FALSE)</f>
        <v>锈货不收！！下雨天钢筋没盖篷布不收！！，装货前联系收货人核实到场规格,没提前告知进场规格现场不给予接收</v>
      </c>
      <c r="M1956" s="79">
        <v>45831</v>
      </c>
      <c r="O1956" s="49">
        <f ca="1" t="shared" si="127"/>
        <v>0</v>
      </c>
      <c r="P1956" s="49">
        <f ca="1" t="shared" si="128"/>
        <v>119</v>
      </c>
      <c r="Q1956" s="50" t="str">
        <f>VLOOKUP(B1956,辅助信息!E:M,9,FALSE)</f>
        <v>ZTWM-CDGS-XS-2025-0033-中铁武汉电气化局集团有限公司成达万高速铁路强电工程项目</v>
      </c>
    </row>
    <row r="1957" hidden="1" spans="2:17">
      <c r="B1957" s="28" t="s">
        <v>177</v>
      </c>
      <c r="C1957" s="58">
        <v>45832</v>
      </c>
      <c r="D1957" s="107" t="str">
        <f>VLOOKUP(B1957,辅助信息!E:K,7,FALSE)</f>
        <v>JWDDCD2025062200016</v>
      </c>
      <c r="E1957" s="107" t="str">
        <f>VLOOKUP(F1957,辅助信息!A:B,2,FALSE)</f>
        <v>螺纹钢</v>
      </c>
      <c r="F1957" s="28" t="s">
        <v>27</v>
      </c>
      <c r="G1957" s="24">
        <v>3</v>
      </c>
      <c r="H1957" s="108">
        <f>_xlfn.XLOOKUP(C1957&amp;F1957&amp;I1957&amp;J1957,'[1]2025年已发货'!$F:$F&amp;'[1]2025年已发货'!$C:$C&amp;'[1]2025年已发货'!$G:$G&amp;'[1]2025年已发货'!$H:$H,'[1]2025年已发货'!$E:$E,"未发货")</f>
        <v>3</v>
      </c>
      <c r="I1957" s="107" t="str">
        <f>VLOOKUP(B1957,辅助信息!E:I,3,FALSE)</f>
        <v>(武汉电气化局成达万高铁强电项目-南充营山)四川省南充市营山县保真路景阳名城南50米(保真路东)</v>
      </c>
      <c r="J1957" s="107" t="str">
        <f>VLOOKUP(B1957,辅助信息!E:I,4,FALSE)</f>
        <v>周开亮</v>
      </c>
      <c r="K1957" s="107">
        <f>VLOOKUP(J1957,辅助信息!H:I,2,FALSE)</f>
        <v>18381485052</v>
      </c>
      <c r="L1957" s="120" t="str">
        <f>VLOOKUP(B1957,辅助信息!E:J,6,FALSE)</f>
        <v>锈货不收！！下雨天钢筋没盖篷布不收！！，装货前联系收货人核实到场规格,没提前告知进场规格现场不给予接收</v>
      </c>
      <c r="M1957" s="79">
        <v>45831</v>
      </c>
      <c r="O1957" s="49">
        <f ca="1" t="shared" si="127"/>
        <v>0</v>
      </c>
      <c r="P1957" s="49">
        <f ca="1" t="shared" si="128"/>
        <v>119</v>
      </c>
      <c r="Q1957" s="50" t="str">
        <f>VLOOKUP(B1957,辅助信息!E:M,9,FALSE)</f>
        <v>ZTWM-CDGS-XS-2025-0033-中铁武汉电气化局集团有限公司成达万高速铁路强电工程项目</v>
      </c>
    </row>
    <row r="1958" hidden="1" spans="2:17">
      <c r="B1958" s="28" t="s">
        <v>177</v>
      </c>
      <c r="C1958" s="58">
        <v>45832</v>
      </c>
      <c r="D1958" s="107" t="str">
        <f>VLOOKUP(B1958,辅助信息!E:K,7,FALSE)</f>
        <v>JWDDCD2025062200016</v>
      </c>
      <c r="E1958" s="107" t="str">
        <f>VLOOKUP(F1958,辅助信息!A:B,2,FALSE)</f>
        <v>螺纹钢</v>
      </c>
      <c r="F1958" s="28" t="s">
        <v>19</v>
      </c>
      <c r="G1958" s="24">
        <v>12</v>
      </c>
      <c r="H1958" s="108">
        <f>_xlfn.XLOOKUP(C1958&amp;F1958&amp;I1958&amp;J1958,'[1]2025年已发货'!$F:$F&amp;'[1]2025年已发货'!$C:$C&amp;'[1]2025年已发货'!$G:$G&amp;'[1]2025年已发货'!$H:$H,'[1]2025年已发货'!$E:$E,"未发货")</f>
        <v>12</v>
      </c>
      <c r="I1958" s="107" t="str">
        <f>VLOOKUP(B1958,辅助信息!E:I,3,FALSE)</f>
        <v>(武汉电气化局成达万高铁强电项目-南充营山)四川省南充市营山县保真路景阳名城南50米(保真路东)</v>
      </c>
      <c r="J1958" s="107" t="str">
        <f>VLOOKUP(B1958,辅助信息!E:I,4,FALSE)</f>
        <v>周开亮</v>
      </c>
      <c r="K1958" s="107">
        <f>VLOOKUP(J1958,辅助信息!H:I,2,FALSE)</f>
        <v>18381485052</v>
      </c>
      <c r="L1958" s="120" t="str">
        <f>VLOOKUP(B1958,辅助信息!E:J,6,FALSE)</f>
        <v>锈货不收！！下雨天钢筋没盖篷布不收！！，装货前联系收货人核实到场规格,没提前告知进场规格现场不给予接收</v>
      </c>
      <c r="M1958" s="79">
        <v>45831</v>
      </c>
      <c r="O1958" s="49">
        <f ca="1" t="shared" si="127"/>
        <v>0</v>
      </c>
      <c r="P1958" s="49">
        <f ca="1" t="shared" si="128"/>
        <v>119</v>
      </c>
      <c r="Q1958" s="50" t="str">
        <f>VLOOKUP(B1958,辅助信息!E:M,9,FALSE)</f>
        <v>ZTWM-CDGS-XS-2025-0033-中铁武汉电气化局集团有限公司成达万高速铁路强电工程项目</v>
      </c>
    </row>
    <row r="1959" hidden="1" spans="2:17">
      <c r="B1959" s="28" t="s">
        <v>177</v>
      </c>
      <c r="C1959" s="58">
        <v>45832</v>
      </c>
      <c r="D1959" s="107" t="str">
        <f>VLOOKUP(B1959,辅助信息!E:K,7,FALSE)</f>
        <v>JWDDCD2025062200016</v>
      </c>
      <c r="E1959" s="107" t="str">
        <f>VLOOKUP(F1959,辅助信息!A:B,2,FALSE)</f>
        <v>螺纹钢</v>
      </c>
      <c r="F1959" s="28" t="s">
        <v>32</v>
      </c>
      <c r="G1959" s="24">
        <v>15</v>
      </c>
      <c r="H1959" s="108">
        <f>_xlfn.XLOOKUP(C1959&amp;F1959&amp;I1959&amp;J1959,'[1]2025年已发货'!$F:$F&amp;'[1]2025年已发货'!$C:$C&amp;'[1]2025年已发货'!$G:$G&amp;'[1]2025年已发货'!$H:$H,'[1]2025年已发货'!$E:$E,"未发货")</f>
        <v>15</v>
      </c>
      <c r="I1959" s="107" t="str">
        <f>VLOOKUP(B1959,辅助信息!E:I,3,FALSE)</f>
        <v>(武汉电气化局成达万高铁强电项目-南充营山)四川省南充市营山县保真路景阳名城南50米(保真路东)</v>
      </c>
      <c r="J1959" s="107" t="str">
        <f>VLOOKUP(B1959,辅助信息!E:I,4,FALSE)</f>
        <v>周开亮</v>
      </c>
      <c r="K1959" s="107">
        <f>VLOOKUP(J1959,辅助信息!H:I,2,FALSE)</f>
        <v>18381485052</v>
      </c>
      <c r="L1959" s="120" t="str">
        <f>VLOOKUP(B1959,辅助信息!E:J,6,FALSE)</f>
        <v>锈货不收！！下雨天钢筋没盖篷布不收！！，装货前联系收货人核实到场规格,没提前告知进场规格现场不给予接收</v>
      </c>
      <c r="M1959" s="79">
        <v>45831</v>
      </c>
      <c r="O1959" s="49">
        <f ca="1" t="shared" si="127"/>
        <v>0</v>
      </c>
      <c r="P1959" s="49">
        <f ca="1" t="shared" si="128"/>
        <v>119</v>
      </c>
      <c r="Q1959" s="50" t="str">
        <f>VLOOKUP(B1959,辅助信息!E:M,9,FALSE)</f>
        <v>ZTWM-CDGS-XS-2025-0033-中铁武汉电气化局集团有限公司成达万高速铁路强电工程项目</v>
      </c>
    </row>
    <row r="1960" hidden="1" spans="2:17">
      <c r="B1960" s="28" t="s">
        <v>177</v>
      </c>
      <c r="C1960" s="58">
        <v>45832</v>
      </c>
      <c r="D1960" s="107" t="str">
        <f>VLOOKUP(B1960,辅助信息!E:K,7,FALSE)</f>
        <v>JWDDCD2025062200016</v>
      </c>
      <c r="E1960" s="107" t="str">
        <f>VLOOKUP(F1960,辅助信息!A:B,2,FALSE)</f>
        <v>螺纹钢</v>
      </c>
      <c r="F1960" s="28" t="s">
        <v>33</v>
      </c>
      <c r="G1960" s="24">
        <v>9</v>
      </c>
      <c r="H1960" s="108">
        <f>_xlfn.XLOOKUP(C1960&amp;F1960&amp;I1960&amp;J1960,'[1]2025年已发货'!$F:$F&amp;'[1]2025年已发货'!$C:$C&amp;'[1]2025年已发货'!$G:$G&amp;'[1]2025年已发货'!$H:$H,'[1]2025年已发货'!$E:$E,"未发货")</f>
        <v>9</v>
      </c>
      <c r="I1960" s="107" t="str">
        <f>VLOOKUP(B1960,辅助信息!E:I,3,FALSE)</f>
        <v>(武汉电气化局成达万高铁强电项目-南充营山)四川省南充市营山县保真路景阳名城南50米(保真路东)</v>
      </c>
      <c r="J1960" s="107" t="str">
        <f>VLOOKUP(B1960,辅助信息!E:I,4,FALSE)</f>
        <v>周开亮</v>
      </c>
      <c r="K1960" s="107">
        <f>VLOOKUP(J1960,辅助信息!H:I,2,FALSE)</f>
        <v>18381485052</v>
      </c>
      <c r="L1960" s="120" t="str">
        <f>VLOOKUP(B1960,辅助信息!E:J,6,FALSE)</f>
        <v>锈货不收！！下雨天钢筋没盖篷布不收！！，装货前联系收货人核实到场规格,没提前告知进场规格现场不给予接收</v>
      </c>
      <c r="M1960" s="79">
        <v>45831</v>
      </c>
      <c r="O1960" s="49">
        <f ca="1" t="shared" si="127"/>
        <v>0</v>
      </c>
      <c r="P1960" s="49">
        <f ca="1" t="shared" si="128"/>
        <v>119</v>
      </c>
      <c r="Q1960" s="50" t="str">
        <f>VLOOKUP(B1960,辅助信息!E:M,9,FALSE)</f>
        <v>ZTWM-CDGS-XS-2025-0033-中铁武汉电气化局集团有限公司成达万高速铁路强电工程项目</v>
      </c>
    </row>
    <row r="1961" hidden="1" spans="2:17">
      <c r="B1961" s="28" t="s">
        <v>177</v>
      </c>
      <c r="C1961" s="58">
        <v>45832</v>
      </c>
      <c r="D1961" s="107" t="str">
        <f>VLOOKUP(B1961,辅助信息!E:K,7,FALSE)</f>
        <v>JWDDCD2025062200016</v>
      </c>
      <c r="E1961" s="107" t="str">
        <f>VLOOKUP(F1961,辅助信息!A:B,2,FALSE)</f>
        <v>螺纹钢</v>
      </c>
      <c r="F1961" s="28" t="s">
        <v>130</v>
      </c>
      <c r="G1961" s="24">
        <f>3*17</f>
        <v>51</v>
      </c>
      <c r="H1961" s="108">
        <f>_xlfn.XLOOKUP(C1961&amp;F1961&amp;I1961&amp;J1961,'[1]2025年已发货'!$F:$F&amp;'[1]2025年已发货'!$C:$C&amp;'[1]2025年已发货'!$G:$G&amp;'[1]2025年已发货'!$H:$H,'[1]2025年已发货'!$E:$E,"未发货")</f>
        <v>51</v>
      </c>
      <c r="I1961" s="107" t="str">
        <f>VLOOKUP(B1961,辅助信息!E:I,3,FALSE)</f>
        <v>(武汉电气化局成达万高铁强电项目-南充营山)四川省南充市营山县保真路景阳名城南50米(保真路东)</v>
      </c>
      <c r="J1961" s="107" t="str">
        <f>VLOOKUP(B1961,辅助信息!E:I,4,FALSE)</f>
        <v>周开亮</v>
      </c>
      <c r="K1961" s="107">
        <f>VLOOKUP(J1961,辅助信息!H:I,2,FALSE)</f>
        <v>18381485052</v>
      </c>
      <c r="L1961" s="120" t="str">
        <f>VLOOKUP(B1961,辅助信息!E:J,6,FALSE)</f>
        <v>锈货不收！！下雨天钢筋没盖篷布不收！！，装货前联系收货人核实到场规格,没提前告知进场规格现场不给予接收</v>
      </c>
      <c r="M1961" s="79">
        <v>45831</v>
      </c>
      <c r="O1961" s="49">
        <f ca="1" t="shared" si="127"/>
        <v>0</v>
      </c>
      <c r="P1961" s="49">
        <f ca="1" t="shared" si="128"/>
        <v>119</v>
      </c>
      <c r="Q1961" s="50" t="str">
        <f>VLOOKUP(B1961,辅助信息!E:M,9,FALSE)</f>
        <v>ZTWM-CDGS-XS-2025-0033-中铁武汉电气化局集团有限公司成达万高速铁路强电工程项目</v>
      </c>
    </row>
    <row r="1962" hidden="1" spans="1:17">
      <c r="A1962" s="116"/>
      <c r="B1962" s="107" t="s">
        <v>81</v>
      </c>
      <c r="C1962" s="58">
        <v>45831</v>
      </c>
      <c r="D1962" s="107" t="str">
        <f>VLOOKUP(B1962,辅助信息!E:K,7,FALSE)</f>
        <v>JWDDCD2025060900080</v>
      </c>
      <c r="E1962" s="107" t="str">
        <f>VLOOKUP(F1962,辅助信息!A:B,2,FALSE)</f>
        <v>盘螺</v>
      </c>
      <c r="F1962" s="107" t="s">
        <v>26</v>
      </c>
      <c r="G1962" s="108">
        <v>27</v>
      </c>
      <c r="H1962" s="108">
        <f>_xlfn.XLOOKUP(C1962&amp;F1962&amp;I1962&amp;J1962,'[1]2025年已发货'!$F:$F&amp;'[1]2025年已发货'!$C:$C&amp;'[1]2025年已发货'!$G:$G&amp;'[1]2025年已发货'!$H:$H,'[1]2025年已发货'!$E:$E,"未发货")</f>
        <v>27</v>
      </c>
      <c r="I1962" s="107" t="str">
        <f>VLOOKUP(B1962,辅助信息!E:I,3,FALSE)</f>
        <v>（华西简阳西城嘉苑）四川省成都市简阳市简城街道高屋村</v>
      </c>
      <c r="J1962" s="107" t="str">
        <f>VLOOKUP(B1962,辅助信息!E:I,4,FALSE)</f>
        <v>张瀚镭</v>
      </c>
      <c r="K1962" s="107">
        <f>VLOOKUP(J1962,辅助信息!H:I,2,FALSE)</f>
        <v>15884666220</v>
      </c>
      <c r="L1962" s="109" t="str">
        <f>VLOOKUP(B1962,辅助信息!E:J,6,FALSE)</f>
        <v>优先威钢发货,我方卸车,新老国标钢厂不加价可直发，因陕钢多次出现磅差，项目拒绝使用</v>
      </c>
      <c r="M1962" s="79">
        <v>45831</v>
      </c>
      <c r="O1962" s="49">
        <f ca="1" t="shared" si="127"/>
        <v>0</v>
      </c>
      <c r="P1962" s="49">
        <f ca="1" t="shared" si="128"/>
        <v>119</v>
      </c>
      <c r="Q1962" s="50" t="str">
        <f>VLOOKUP(B1962,辅助信息!E:M,9,FALSE)</f>
        <v>ZTWM-CDGS-XS-2024-0030-华西集采-简州大道</v>
      </c>
    </row>
    <row r="1963" hidden="1" spans="1:17">
      <c r="A1963" s="116"/>
      <c r="B1963" s="107" t="s">
        <v>81</v>
      </c>
      <c r="C1963" s="58">
        <v>45831</v>
      </c>
      <c r="D1963" s="107" t="str">
        <f>VLOOKUP(B1963,辅助信息!E:K,7,FALSE)</f>
        <v>JWDDCD2025060900080</v>
      </c>
      <c r="E1963" s="107" t="str">
        <f>VLOOKUP(F1963,辅助信息!A:B,2,FALSE)</f>
        <v>螺纹钢</v>
      </c>
      <c r="F1963" s="107" t="s">
        <v>32</v>
      </c>
      <c r="G1963" s="108">
        <v>22</v>
      </c>
      <c r="H1963" s="108">
        <f>_xlfn.XLOOKUP(C1963&amp;F1963&amp;I1963&amp;J1963,'[1]2025年已发货'!$F:$F&amp;'[1]2025年已发货'!$C:$C&amp;'[1]2025年已发货'!$G:$G&amp;'[1]2025年已发货'!$H:$H,'[1]2025年已发货'!$E:$E,"未发货")</f>
        <v>18</v>
      </c>
      <c r="I1963" s="107" t="str">
        <f>VLOOKUP(B1963,辅助信息!E:I,3,FALSE)</f>
        <v>（华西简阳西城嘉苑）四川省成都市简阳市简城街道高屋村</v>
      </c>
      <c r="J1963" s="107" t="str">
        <f>VLOOKUP(B1963,辅助信息!E:I,4,FALSE)</f>
        <v>张瀚镭</v>
      </c>
      <c r="K1963" s="107">
        <f>VLOOKUP(J1963,辅助信息!H:I,2,FALSE)</f>
        <v>15884666220</v>
      </c>
      <c r="L1963" s="109" t="str">
        <f>VLOOKUP(B1963,辅助信息!E:J,6,FALSE)</f>
        <v>优先威钢发货,我方卸车,新老国标钢厂不加价可直发，因陕钢多次出现磅差，项目拒绝使用</v>
      </c>
      <c r="M1963" s="79">
        <v>45831</v>
      </c>
      <c r="O1963" s="49">
        <f ca="1" t="shared" si="127"/>
        <v>0</v>
      </c>
      <c r="P1963" s="49">
        <f ca="1" t="shared" si="128"/>
        <v>119</v>
      </c>
      <c r="Q1963" s="50" t="str">
        <f>VLOOKUP(B1963,辅助信息!E:M,9,FALSE)</f>
        <v>ZTWM-CDGS-XS-2024-0030-华西集采-简州大道</v>
      </c>
    </row>
    <row r="1964" hidden="1" spans="1:17">
      <c r="A1964" s="116"/>
      <c r="B1964" s="107" t="s">
        <v>81</v>
      </c>
      <c r="C1964" s="58">
        <v>45831</v>
      </c>
      <c r="D1964" s="107" t="str">
        <f>VLOOKUP(B1964,辅助信息!E:K,7,FALSE)</f>
        <v>JWDDCD2025060900080</v>
      </c>
      <c r="E1964" s="107" t="str">
        <f>VLOOKUP(F1964,辅助信息!A:B,2,FALSE)</f>
        <v>螺纹钢</v>
      </c>
      <c r="F1964" s="107" t="s">
        <v>33</v>
      </c>
      <c r="G1964" s="108">
        <v>30</v>
      </c>
      <c r="H1964" s="108">
        <f>_xlfn.XLOOKUP(C1964&amp;F1964&amp;I1964&amp;J1964,'[1]2025年已发货'!$F:$F&amp;'[1]2025年已发货'!$C:$C&amp;'[1]2025年已发货'!$G:$G&amp;'[1]2025年已发货'!$H:$H,'[1]2025年已发货'!$E:$E,"未发货")</f>
        <v>21</v>
      </c>
      <c r="I1964" s="107" t="str">
        <f>VLOOKUP(B1964,辅助信息!E:I,3,FALSE)</f>
        <v>（华西简阳西城嘉苑）四川省成都市简阳市简城街道高屋村</v>
      </c>
      <c r="J1964" s="107" t="str">
        <f>VLOOKUP(B1964,辅助信息!E:I,4,FALSE)</f>
        <v>张瀚镭</v>
      </c>
      <c r="K1964" s="107">
        <f>VLOOKUP(J1964,辅助信息!H:I,2,FALSE)</f>
        <v>15884666220</v>
      </c>
      <c r="L1964" s="109" t="str">
        <f>VLOOKUP(B1964,辅助信息!E:J,6,FALSE)</f>
        <v>优先威钢发货,我方卸车,新老国标钢厂不加价可直发，因陕钢多次出现磅差，项目拒绝使用</v>
      </c>
      <c r="M1964" s="79">
        <v>45831</v>
      </c>
      <c r="O1964" s="49">
        <f ca="1" t="shared" si="127"/>
        <v>0</v>
      </c>
      <c r="P1964" s="49">
        <f ca="1" t="shared" si="128"/>
        <v>119</v>
      </c>
      <c r="Q1964" s="50" t="str">
        <f>VLOOKUP(B1964,辅助信息!E:M,9,FALSE)</f>
        <v>ZTWM-CDGS-XS-2024-0030-华西集采-简州大道</v>
      </c>
    </row>
    <row r="1965" hidden="1" spans="1:17">
      <c r="A1965" s="116"/>
      <c r="B1965" s="107" t="s">
        <v>81</v>
      </c>
      <c r="C1965" s="58">
        <v>45831</v>
      </c>
      <c r="D1965" s="107" t="str">
        <f>VLOOKUP(B1965,辅助信息!E:K,7,FALSE)</f>
        <v>JWDDCD2025060900080</v>
      </c>
      <c r="E1965" s="107" t="str">
        <f>VLOOKUP(F1965,辅助信息!A:B,2,FALSE)</f>
        <v>螺纹钢</v>
      </c>
      <c r="F1965" s="107" t="s">
        <v>18</v>
      </c>
      <c r="G1965" s="108">
        <v>6</v>
      </c>
      <c r="H1965" s="108">
        <f>_xlfn.XLOOKUP(C1965&amp;F1965&amp;I1965&amp;J1965,'[1]2025年已发货'!$F:$F&amp;'[1]2025年已发货'!$C:$C&amp;'[1]2025年已发货'!$G:$G&amp;'[1]2025年已发货'!$H:$H,'[1]2025年已发货'!$E:$E,"未发货")</f>
        <v>6</v>
      </c>
      <c r="I1965" s="107" t="str">
        <f>VLOOKUP(B1965,辅助信息!E:I,3,FALSE)</f>
        <v>（华西简阳西城嘉苑）四川省成都市简阳市简城街道高屋村</v>
      </c>
      <c r="J1965" s="107" t="str">
        <f>VLOOKUP(B1965,辅助信息!E:I,4,FALSE)</f>
        <v>张瀚镭</v>
      </c>
      <c r="K1965" s="107">
        <f>VLOOKUP(J1965,辅助信息!H:I,2,FALSE)</f>
        <v>15884666220</v>
      </c>
      <c r="L1965" s="109" t="str">
        <f>VLOOKUP(B1965,辅助信息!E:J,6,FALSE)</f>
        <v>优先威钢发货,我方卸车,新老国标钢厂不加价可直发，因陕钢多次出现磅差，项目拒绝使用</v>
      </c>
      <c r="M1965" s="79">
        <v>45831</v>
      </c>
      <c r="O1965" s="49">
        <f ca="1" t="shared" si="127"/>
        <v>0</v>
      </c>
      <c r="P1965" s="49">
        <f ca="1" t="shared" si="128"/>
        <v>119</v>
      </c>
      <c r="Q1965" s="50" t="str">
        <f>VLOOKUP(B1965,辅助信息!E:M,9,FALSE)</f>
        <v>ZTWM-CDGS-XS-2024-0030-华西集采-简州大道</v>
      </c>
    </row>
    <row r="1966" hidden="1" spans="1:17">
      <c r="A1966" s="45" t="s">
        <v>178</v>
      </c>
      <c r="B1966" s="28" t="s">
        <v>44</v>
      </c>
      <c r="C1966" s="58">
        <v>45831</v>
      </c>
      <c r="D1966" s="107" t="str">
        <f>VLOOKUP(B1966,辅助信息!E:K,7,FALSE)</f>
        <v>JWDDCD2025060600053</v>
      </c>
      <c r="E1966" s="107" t="str">
        <f>VLOOKUP(F1966,辅助信息!A:B,2,FALSE)</f>
        <v>盘螺</v>
      </c>
      <c r="F1966" s="28" t="s">
        <v>26</v>
      </c>
      <c r="G1966" s="24">
        <v>20</v>
      </c>
      <c r="H1966" s="108">
        <f>_xlfn.XLOOKUP(C1966&amp;F1966&amp;I1966&amp;J1966,'[1]2025年已发货'!$F:$F&amp;'[1]2025年已发货'!$C:$C&amp;'[1]2025年已发货'!$G:$G&amp;'[1]2025年已发货'!$H:$H,'[1]2025年已发货'!$E:$E,"未发货")</f>
        <v>20</v>
      </c>
      <c r="I1966" s="107" t="str">
        <f>VLOOKUP(B1966,辅助信息!E:I,3,FALSE)</f>
        <v>（华西酒城南）成都市武侯区火车南站西路8号酒城南项目</v>
      </c>
      <c r="J1966" s="107" t="str">
        <f>VLOOKUP(B1966,辅助信息!E:I,4,FALSE)</f>
        <v>龙耀宇</v>
      </c>
      <c r="K1966" s="107">
        <f>VLOOKUP(J1966,辅助信息!H:I,2,FALSE)</f>
        <v>18384145895</v>
      </c>
      <c r="L1966" s="109" t="str">
        <f>VLOOKUP(B1966,辅助信息!E:J,6,FALSE)</f>
        <v>对方卸车</v>
      </c>
      <c r="M1966" s="79">
        <v>45831</v>
      </c>
      <c r="O1966" s="49">
        <f ca="1" t="shared" si="127"/>
        <v>0</v>
      </c>
      <c r="P1966" s="49">
        <f ca="1" t="shared" si="128"/>
        <v>119</v>
      </c>
      <c r="Q1966" s="50" t="str">
        <f>VLOOKUP(B1966,辅助信息!E:M,9,FALSE)</f>
        <v>ZTWM-CDGS-XS-2024-0189-华西集采-酒城南项目</v>
      </c>
    </row>
    <row r="1967" hidden="1" spans="1:18">
      <c r="A1967" s="45" t="s">
        <v>178</v>
      </c>
      <c r="B1967" s="28" t="s">
        <v>151</v>
      </c>
      <c r="C1967" s="58">
        <v>45834</v>
      </c>
      <c r="D1967" s="107" t="str">
        <f>VLOOKUP(B1967,辅助信息!E:K,7,FALSE)</f>
        <v>JWDDCD2025051000019</v>
      </c>
      <c r="E1967" s="107" t="str">
        <f>VLOOKUP(F1967,辅助信息!A:B,2,FALSE)</f>
        <v>螺纹钢</v>
      </c>
      <c r="F1967" s="28" t="s">
        <v>27</v>
      </c>
      <c r="G1967" s="24">
        <v>6</v>
      </c>
      <c r="H1967" s="108">
        <f>_xlfn.XLOOKUP(C1967&amp;F1967&amp;I1967&amp;J1967,'[1]2025年已发货'!$F:$F&amp;'[1]2025年已发货'!$C:$C&amp;'[1]2025年已发货'!$G:$G&amp;'[1]2025年已发货'!$H:$H,'[1]2025年已发货'!$E:$E,"未发货")</f>
        <v>6</v>
      </c>
      <c r="I1967" s="107" t="str">
        <f>VLOOKUP(B1967,辅助信息!E:I,3,FALSE)</f>
        <v>(五冶钢构医学科学产业园建设项目房建一部-四标（3-7）)四川省南充市顺庆区搬罾街道学府大道二段</v>
      </c>
      <c r="J1967" s="107" t="str">
        <f>VLOOKUP(B1967,辅助信息!E:I,4,FALSE)</f>
        <v>胡泽宇</v>
      </c>
      <c r="K1967" s="107">
        <f>VLOOKUP(J1967,辅助信息!H:I,2,FALSE)</f>
        <v>18141337338</v>
      </c>
      <c r="L1967" s="109" t="str">
        <f>VLOOKUP(B1967,辅助信息!E:J,6,FALSE)</f>
        <v>送货单：送货单位：南充思临新材料科技有限公司,收货单位：五冶集团川北(南充)建设有限公司,项目名称：南充医学科学产业园,送货车型13米,装货前联系收货人核实到场规格</v>
      </c>
      <c r="M1967" s="79">
        <v>45835</v>
      </c>
      <c r="O1967" s="49">
        <f ca="1" t="shared" si="127"/>
        <v>0</v>
      </c>
      <c r="P1967" s="49">
        <f ca="1" t="shared" si="128"/>
        <v>115</v>
      </c>
      <c r="Q1967" s="50" t="str">
        <f>VLOOKUP(B1967,辅助信息!E:M,9,FALSE)</f>
        <v>ZTWM-CDGS-XS-2024-0248-五冶钢构-南充市医学院项目</v>
      </c>
      <c r="R1967" s="50" t="str">
        <f>_xlfn._xlws.FILTER(辅助信息!D:D,辅助信息!E:E=B1967)</f>
        <v>五冶钢构南充医学科学产业园建设项目</v>
      </c>
    </row>
    <row r="1968" hidden="1" spans="2:18">
      <c r="B1968" s="28" t="s">
        <v>151</v>
      </c>
      <c r="C1968" s="58">
        <v>45834</v>
      </c>
      <c r="D1968" s="107" t="str">
        <f>VLOOKUP(B1968,辅助信息!E:K,7,FALSE)</f>
        <v>JWDDCD2025051000019</v>
      </c>
      <c r="E1968" s="107" t="str">
        <f>VLOOKUP(F1968,辅助信息!A:B,2,FALSE)</f>
        <v>螺纹钢</v>
      </c>
      <c r="F1968" s="28" t="s">
        <v>19</v>
      </c>
      <c r="G1968" s="24">
        <v>21</v>
      </c>
      <c r="H1968" s="108">
        <f>_xlfn.XLOOKUP(C1968&amp;F1968&amp;I1968&amp;J1968,'[1]2025年已发货'!$F:$F&amp;'[1]2025年已发货'!$C:$C&amp;'[1]2025年已发货'!$G:$G&amp;'[1]2025年已发货'!$H:$H,'[1]2025年已发货'!$E:$E,"未发货")</f>
        <v>21</v>
      </c>
      <c r="I1968" s="107" t="str">
        <f>VLOOKUP(B1968,辅助信息!E:I,3,FALSE)</f>
        <v>(五冶钢构医学科学产业园建设项目房建一部-四标（3-7）)四川省南充市顺庆区搬罾街道学府大道二段</v>
      </c>
      <c r="J1968" s="107" t="str">
        <f>VLOOKUP(B1968,辅助信息!E:I,4,FALSE)</f>
        <v>胡泽宇</v>
      </c>
      <c r="K1968" s="107">
        <f>VLOOKUP(J1968,辅助信息!H:I,2,FALSE)</f>
        <v>18141337338</v>
      </c>
      <c r="L1968" s="109" t="str">
        <f>VLOOKUP(B1968,辅助信息!E:J,6,FALSE)</f>
        <v>送货单：送货单位：南充思临新材料科技有限公司,收货单位：五冶集团川北(南充)建设有限公司,项目名称：南充医学科学产业园,送货车型13米,装货前联系收货人核实到场规格</v>
      </c>
      <c r="M1968" s="79">
        <v>45835</v>
      </c>
      <c r="O1968" s="49">
        <f ca="1" t="shared" si="127"/>
        <v>0</v>
      </c>
      <c r="P1968" s="49">
        <f ca="1" t="shared" si="128"/>
        <v>115</v>
      </c>
      <c r="Q1968" s="50" t="str">
        <f>VLOOKUP(B1968,辅助信息!E:M,9,FALSE)</f>
        <v>ZTWM-CDGS-XS-2024-0248-五冶钢构-南充市医学院项目</v>
      </c>
      <c r="R1968" s="50" t="str">
        <f>_xlfn._xlws.FILTER(辅助信息!D:D,辅助信息!E:E=B1968)</f>
        <v>五冶钢构南充医学科学产业园建设项目</v>
      </c>
    </row>
    <row r="1969" hidden="1" spans="2:18">
      <c r="B1969" s="28" t="s">
        <v>179</v>
      </c>
      <c r="C1969" s="58">
        <v>45834</v>
      </c>
      <c r="D1969" s="107" t="str">
        <f>VLOOKUP(B1969,辅助信息!E:K,7,FALSE)</f>
        <v>JWDDCD2025052800131</v>
      </c>
      <c r="E1969" s="107" t="str">
        <f>VLOOKUP(F1969,辅助信息!A:B,2,FALSE)</f>
        <v>螺纹钢</v>
      </c>
      <c r="F1969" s="28" t="s">
        <v>66</v>
      </c>
      <c r="G1969" s="24">
        <v>9</v>
      </c>
      <c r="H1969" s="108">
        <f>_xlfn.XLOOKUP(C1969&amp;F1969&amp;I1969&amp;J1969,'[1]2025年已发货'!$F:$F&amp;'[1]2025年已发货'!$C:$C&amp;'[1]2025年已发货'!$G:$G&amp;'[1]2025年已发货'!$H:$H,'[1]2025年已发货'!$E:$E,"未发货")</f>
        <v>9</v>
      </c>
      <c r="I1969" s="107" t="str">
        <f>VLOOKUP(B1969,辅助信息!E:I,3,FALSE)</f>
        <v>（商投建工达州中医药科技园-4工区-3号楼）达州市通川区达州中医药职业学院犀牛大道北段</v>
      </c>
      <c r="J1969" s="107" t="str">
        <f>VLOOKUP(B1969,辅助信息!E:I,4,FALSE)</f>
        <v>张扬</v>
      </c>
      <c r="K1969" s="107">
        <f>VLOOKUP(J1969,辅助信息!H:I,2,FALSE)</f>
        <v>18381904567</v>
      </c>
      <c r="L1969" s="109" t="str">
        <f>VLOOKUP(B1969,辅助信息!E:J,6,FALSE)</f>
        <v>控制炉批号！多了现场不收！,优先安排达钢,提前联系到场规格及数量</v>
      </c>
      <c r="M1969" s="79">
        <v>45835</v>
      </c>
      <c r="O1969" s="49">
        <f ca="1" t="shared" ref="O1969:O1977" si="129">IF(OR(M1969="",N1969&lt;&gt;""),"",MAX(M1969-TODAY(),0))</f>
        <v>0</v>
      </c>
      <c r="P1969" s="49">
        <f ca="1" t="shared" ref="P1969:P1977" si="130">IF(M1969="","",IF(N1969&lt;&gt;"",MAX(N1969-M1969,0),IF(TODAY()&gt;M1969,TODAY()-M1969,0)))</f>
        <v>115</v>
      </c>
      <c r="Q1969" s="50" t="str">
        <f>VLOOKUP(B1969,辅助信息!E:M,9,FALSE)</f>
        <v>ZTWM-CDGS-XS-2024-0134-商投建工达州中医药科技成果示范园项目</v>
      </c>
      <c r="R1969" s="50" t="str">
        <f>_xlfn._xlws.FILTER(辅助信息!D:D,辅助信息!E:E=B1969)</f>
        <v>商投建工达州中医药科技园</v>
      </c>
    </row>
    <row r="1970" hidden="1" spans="2:18">
      <c r="B1970" s="28" t="s">
        <v>179</v>
      </c>
      <c r="C1970" s="58">
        <v>45834</v>
      </c>
      <c r="D1970" s="107" t="str">
        <f>VLOOKUP(B1970,辅助信息!E:K,7,FALSE)</f>
        <v>JWDDCD2025052800131</v>
      </c>
      <c r="E1970" s="107" t="str">
        <f>VLOOKUP(F1970,辅助信息!A:B,2,FALSE)</f>
        <v>螺纹钢</v>
      </c>
      <c r="F1970" s="28" t="s">
        <v>58</v>
      </c>
      <c r="G1970" s="24">
        <v>12</v>
      </c>
      <c r="H1970" s="108">
        <f>_xlfn.XLOOKUP(C1970&amp;F1970&amp;I1970&amp;J1970,'[1]2025年已发货'!$F:$F&amp;'[1]2025年已发货'!$C:$C&amp;'[1]2025年已发货'!$G:$G&amp;'[1]2025年已发货'!$H:$H,'[1]2025年已发货'!$E:$E,"未发货")</f>
        <v>12</v>
      </c>
      <c r="I1970" s="107" t="str">
        <f>VLOOKUP(B1970,辅助信息!E:I,3,FALSE)</f>
        <v>（商投建工达州中医药科技园-4工区-3号楼）达州市通川区达州中医药职业学院犀牛大道北段</v>
      </c>
      <c r="J1970" s="107" t="str">
        <f>VLOOKUP(B1970,辅助信息!E:I,4,FALSE)</f>
        <v>张扬</v>
      </c>
      <c r="K1970" s="107">
        <f>VLOOKUP(J1970,辅助信息!H:I,2,FALSE)</f>
        <v>18381904567</v>
      </c>
      <c r="L1970" s="109" t="str">
        <f>VLOOKUP(B1970,辅助信息!E:J,6,FALSE)</f>
        <v>控制炉批号！多了现场不收！,优先安排达钢,提前联系到场规格及数量</v>
      </c>
      <c r="M1970" s="79">
        <v>45835</v>
      </c>
      <c r="O1970" s="49">
        <f ca="1" t="shared" si="129"/>
        <v>0</v>
      </c>
      <c r="P1970" s="49">
        <f ca="1" t="shared" si="130"/>
        <v>115</v>
      </c>
      <c r="Q1970" s="50" t="str">
        <f>VLOOKUP(B1970,辅助信息!E:M,9,FALSE)</f>
        <v>ZTWM-CDGS-XS-2024-0134-商投建工达州中医药科技成果示范园项目</v>
      </c>
      <c r="R1970" s="50" t="str">
        <f>_xlfn._xlws.FILTER(辅助信息!D:D,辅助信息!E:E=B1970)</f>
        <v>商投建工达州中医药科技园</v>
      </c>
    </row>
    <row r="1971" hidden="1" spans="2:18">
      <c r="B1971" s="28" t="s">
        <v>179</v>
      </c>
      <c r="C1971" s="58">
        <v>45834</v>
      </c>
      <c r="D1971" s="107" t="str">
        <f>VLOOKUP(B1971,辅助信息!E:K,7,FALSE)</f>
        <v>JWDDCD2025052800131</v>
      </c>
      <c r="E1971" s="107" t="str">
        <f>VLOOKUP(F1971,辅助信息!A:B,2,FALSE)</f>
        <v>螺纹钢</v>
      </c>
      <c r="F1971" s="28" t="s">
        <v>22</v>
      </c>
      <c r="G1971" s="24">
        <v>24</v>
      </c>
      <c r="H1971" s="108" t="str">
        <f>_xlfn.XLOOKUP(C1971&amp;F1971&amp;I1971&amp;J1971,'[1]2025年已发货'!$F:$F&amp;'[1]2025年已发货'!$C:$C&amp;'[1]2025年已发货'!$G:$G&amp;'[1]2025年已发货'!$H:$H,'[1]2025年已发货'!$E:$E,"未发货")</f>
        <v>未发货</v>
      </c>
      <c r="I1971" s="107" t="str">
        <f>VLOOKUP(B1971,辅助信息!E:I,3,FALSE)</f>
        <v>（商投建工达州中医药科技园-4工区-3号楼）达州市通川区达州中医药职业学院犀牛大道北段</v>
      </c>
      <c r="J1971" s="107" t="str">
        <f>VLOOKUP(B1971,辅助信息!E:I,4,FALSE)</f>
        <v>张扬</v>
      </c>
      <c r="K1971" s="107">
        <f>VLOOKUP(J1971,辅助信息!H:I,2,FALSE)</f>
        <v>18381904567</v>
      </c>
      <c r="L1971" s="109" t="str">
        <f>VLOOKUP(B1971,辅助信息!E:J,6,FALSE)</f>
        <v>控制炉批号！多了现场不收！,优先安排达钢,提前联系到场规格及数量</v>
      </c>
      <c r="M1971" s="79">
        <v>45835</v>
      </c>
      <c r="O1971" s="49">
        <f ca="1" t="shared" si="129"/>
        <v>0</v>
      </c>
      <c r="P1971" s="49">
        <f ca="1" t="shared" si="130"/>
        <v>115</v>
      </c>
      <c r="Q1971" s="50" t="str">
        <f>VLOOKUP(B1971,辅助信息!E:M,9,FALSE)</f>
        <v>ZTWM-CDGS-XS-2024-0134-商投建工达州中医药科技成果示范园项目</v>
      </c>
      <c r="R1971" s="50" t="str">
        <f>_xlfn._xlws.FILTER(辅助信息!D:D,辅助信息!E:E=B1971)</f>
        <v>商投建工达州中医药科技园</v>
      </c>
    </row>
    <row r="1972" hidden="1" spans="2:18">
      <c r="B1972" s="28" t="s">
        <v>180</v>
      </c>
      <c r="C1972" s="58">
        <v>45834</v>
      </c>
      <c r="D1972" s="107" t="str">
        <f>VLOOKUP(B1972,辅助信息!E:K,7,FALSE)</f>
        <v>JWDDCD2025052800131</v>
      </c>
      <c r="E1972" s="107" t="str">
        <f>VLOOKUP(F1972,辅助信息!A:B,2,FALSE)</f>
        <v>螺纹钢</v>
      </c>
      <c r="F1972" s="28" t="s">
        <v>66</v>
      </c>
      <c r="G1972" s="24">
        <v>6</v>
      </c>
      <c r="H1972" s="108">
        <f>_xlfn.XLOOKUP(C1972&amp;F1972&amp;I1972&amp;J1972,'[1]2025年已发货'!$F:$F&amp;'[1]2025年已发货'!$C:$C&amp;'[1]2025年已发货'!$G:$G&amp;'[1]2025年已发货'!$H:$H,'[1]2025年已发货'!$E:$E,"未发货")</f>
        <v>6</v>
      </c>
      <c r="I1972" s="107" t="str">
        <f>VLOOKUP(B1972,辅助信息!E:I,3,FALSE)</f>
        <v>（商投建工达州中医药科技园-4工区-8号楼）达州市通川区达州中医药职业学院犀牛大道北段</v>
      </c>
      <c r="J1972" s="107" t="str">
        <f>VLOOKUP(B1972,辅助信息!E:I,4,FALSE)</f>
        <v>张扬</v>
      </c>
      <c r="K1972" s="107">
        <f>VLOOKUP(J1972,辅助信息!H:I,2,FALSE)</f>
        <v>18381904567</v>
      </c>
      <c r="L1972" s="109" t="str">
        <f>VLOOKUP(B1972,辅助信息!E:J,6,FALSE)</f>
        <v>控制炉批号！多了现场不收！,优先安排达钢,提前联系到场规格及数量</v>
      </c>
      <c r="M1972" s="79">
        <v>45835</v>
      </c>
      <c r="O1972" s="49">
        <f ca="1" t="shared" si="129"/>
        <v>0</v>
      </c>
      <c r="P1972" s="49">
        <f ca="1" t="shared" si="130"/>
        <v>115</v>
      </c>
      <c r="Q1972" s="50" t="str">
        <f>VLOOKUP(B1972,辅助信息!E:M,9,FALSE)</f>
        <v>ZTWM-CDGS-XS-2024-0134-商投建工达州中医药科技成果示范园项目</v>
      </c>
      <c r="R1972" s="50" t="str">
        <f>_xlfn._xlws.FILTER(辅助信息!D:D,辅助信息!E:E=B1972)</f>
        <v>商投建工达州中医药科技园</v>
      </c>
    </row>
    <row r="1973" hidden="1" spans="2:18">
      <c r="B1973" s="28" t="s">
        <v>180</v>
      </c>
      <c r="C1973" s="58">
        <v>45834</v>
      </c>
      <c r="D1973" s="107" t="str">
        <f>VLOOKUP(B1973,辅助信息!E:K,7,FALSE)</f>
        <v>JWDDCD2025052800131</v>
      </c>
      <c r="E1973" s="107" t="str">
        <f>VLOOKUP(F1973,辅助信息!A:B,2,FALSE)</f>
        <v>螺纹钢</v>
      </c>
      <c r="F1973" s="28" t="s">
        <v>45</v>
      </c>
      <c r="G1973" s="24">
        <v>6</v>
      </c>
      <c r="H1973" s="108">
        <f>_xlfn.XLOOKUP(C1973&amp;F1973&amp;I1973&amp;J1973,'[1]2025年已发货'!$F:$F&amp;'[1]2025年已发货'!$C:$C&amp;'[1]2025年已发货'!$G:$G&amp;'[1]2025年已发货'!$H:$H,'[1]2025年已发货'!$E:$E,"未发货")</f>
        <v>6</v>
      </c>
      <c r="I1973" s="107" t="str">
        <f>VLOOKUP(B1973,辅助信息!E:I,3,FALSE)</f>
        <v>（商投建工达州中医药科技园-4工区-8号楼）达州市通川区达州中医药职业学院犀牛大道北段</v>
      </c>
      <c r="J1973" s="107" t="str">
        <f>VLOOKUP(B1973,辅助信息!E:I,4,FALSE)</f>
        <v>张扬</v>
      </c>
      <c r="K1973" s="107">
        <f>VLOOKUP(J1973,辅助信息!H:I,2,FALSE)</f>
        <v>18381904567</v>
      </c>
      <c r="L1973" s="109" t="str">
        <f>VLOOKUP(B1973,辅助信息!E:J,6,FALSE)</f>
        <v>控制炉批号！多了现场不收！,优先安排达钢,提前联系到场规格及数量</v>
      </c>
      <c r="M1973" s="79">
        <v>45835</v>
      </c>
      <c r="O1973" s="49">
        <f ca="1" t="shared" si="129"/>
        <v>0</v>
      </c>
      <c r="P1973" s="49">
        <f ca="1" t="shared" si="130"/>
        <v>115</v>
      </c>
      <c r="Q1973" s="50" t="str">
        <f>VLOOKUP(B1973,辅助信息!E:M,9,FALSE)</f>
        <v>ZTWM-CDGS-XS-2024-0134-商投建工达州中医药科技成果示范园项目</v>
      </c>
      <c r="R1973" s="50" t="str">
        <f>_xlfn._xlws.FILTER(辅助信息!D:D,辅助信息!E:E=B1973)</f>
        <v>商投建工达州中医药科技园</v>
      </c>
    </row>
    <row r="1974" hidden="1" spans="2:18">
      <c r="B1974" s="28" t="s">
        <v>180</v>
      </c>
      <c r="C1974" s="58">
        <v>45834</v>
      </c>
      <c r="D1974" s="107" t="str">
        <f>VLOOKUP(B1974,辅助信息!E:K,7,FALSE)</f>
        <v>JWDDCD2025052800131</v>
      </c>
      <c r="E1974" s="107" t="str">
        <f>VLOOKUP(F1974,辅助信息!A:B,2,FALSE)</f>
        <v>螺纹钢</v>
      </c>
      <c r="F1974" s="28" t="s">
        <v>21</v>
      </c>
      <c r="G1974" s="24">
        <v>6</v>
      </c>
      <c r="H1974" s="108" t="str">
        <f>_xlfn.XLOOKUP(C1974&amp;F1974&amp;I1974&amp;J1974,'[1]2025年已发货'!$F:$F&amp;'[1]2025年已发货'!$C:$C&amp;'[1]2025年已发货'!$G:$G&amp;'[1]2025年已发货'!$H:$H,'[1]2025年已发货'!$E:$E,"未发货")</f>
        <v>未发货</v>
      </c>
      <c r="I1974" s="107" t="str">
        <f>VLOOKUP(B1974,辅助信息!E:I,3,FALSE)</f>
        <v>（商投建工达州中医药科技园-4工区-8号楼）达州市通川区达州中医药职业学院犀牛大道北段</v>
      </c>
      <c r="J1974" s="107" t="str">
        <f>VLOOKUP(B1974,辅助信息!E:I,4,FALSE)</f>
        <v>张扬</v>
      </c>
      <c r="K1974" s="107">
        <f>VLOOKUP(J1974,辅助信息!H:I,2,FALSE)</f>
        <v>18381904567</v>
      </c>
      <c r="L1974" s="109" t="str">
        <f>VLOOKUP(B1974,辅助信息!E:J,6,FALSE)</f>
        <v>控制炉批号！多了现场不收！,优先安排达钢,提前联系到场规格及数量</v>
      </c>
      <c r="M1974" s="79">
        <v>45835</v>
      </c>
      <c r="O1974" s="49">
        <f ca="1" t="shared" si="129"/>
        <v>0</v>
      </c>
      <c r="P1974" s="49">
        <f ca="1" t="shared" si="130"/>
        <v>115</v>
      </c>
      <c r="Q1974" s="50" t="str">
        <f>VLOOKUP(B1974,辅助信息!E:M,9,FALSE)</f>
        <v>ZTWM-CDGS-XS-2024-0134-商投建工达州中医药科技成果示范园项目</v>
      </c>
      <c r="R1974" s="50" t="str">
        <f>_xlfn._xlws.FILTER(辅助信息!D:D,辅助信息!E:E=B1974)</f>
        <v>商投建工达州中医药科技园</v>
      </c>
    </row>
    <row r="1975" hidden="1" spans="2:18">
      <c r="B1975" s="28" t="s">
        <v>180</v>
      </c>
      <c r="C1975" s="58">
        <v>45834</v>
      </c>
      <c r="D1975" s="107" t="str">
        <f>VLOOKUP(B1975,辅助信息!E:K,7,FALSE)</f>
        <v>JWDDCD2025052800131</v>
      </c>
      <c r="E1975" s="107" t="str">
        <f>VLOOKUP(F1975,辅助信息!A:B,2,FALSE)</f>
        <v>螺纹钢</v>
      </c>
      <c r="F1975" s="28" t="s">
        <v>58</v>
      </c>
      <c r="G1975" s="24">
        <v>24</v>
      </c>
      <c r="H1975" s="108">
        <f>_xlfn.XLOOKUP(C1975&amp;F1975&amp;I1975&amp;J1975,'[1]2025年已发货'!$F:$F&amp;'[1]2025年已发货'!$C:$C&amp;'[1]2025年已发货'!$G:$G&amp;'[1]2025年已发货'!$H:$H,'[1]2025年已发货'!$E:$E,"未发货")</f>
        <v>24</v>
      </c>
      <c r="I1975" s="107" t="str">
        <f>VLOOKUP(B1975,辅助信息!E:I,3,FALSE)</f>
        <v>（商投建工达州中医药科技园-4工区-8号楼）达州市通川区达州中医药职业学院犀牛大道北段</v>
      </c>
      <c r="J1975" s="107" t="str">
        <f>VLOOKUP(B1975,辅助信息!E:I,4,FALSE)</f>
        <v>张扬</v>
      </c>
      <c r="K1975" s="107">
        <f>VLOOKUP(J1975,辅助信息!H:I,2,FALSE)</f>
        <v>18381904567</v>
      </c>
      <c r="L1975" s="109" t="str">
        <f>VLOOKUP(B1975,辅助信息!E:J,6,FALSE)</f>
        <v>控制炉批号！多了现场不收！,优先安排达钢,提前联系到场规格及数量</v>
      </c>
      <c r="M1975" s="79">
        <v>45835</v>
      </c>
      <c r="O1975" s="49">
        <f ca="1" t="shared" si="129"/>
        <v>0</v>
      </c>
      <c r="P1975" s="49">
        <f ca="1" t="shared" si="130"/>
        <v>115</v>
      </c>
      <c r="Q1975" s="50" t="str">
        <f>VLOOKUP(B1975,辅助信息!E:M,9,FALSE)</f>
        <v>ZTWM-CDGS-XS-2024-0134-商投建工达州中医药科技成果示范园项目</v>
      </c>
      <c r="R1975" s="50" t="str">
        <f>_xlfn._xlws.FILTER(辅助信息!D:D,辅助信息!E:E=B1975)</f>
        <v>商投建工达州中医药科技园</v>
      </c>
    </row>
    <row r="1976" hidden="1" spans="2:18">
      <c r="B1976" s="28" t="s">
        <v>180</v>
      </c>
      <c r="C1976" s="58">
        <v>45834</v>
      </c>
      <c r="D1976" s="107" t="str">
        <f>VLOOKUP(B1976,辅助信息!E:K,7,FALSE)</f>
        <v>JWDDCD2025052800131</v>
      </c>
      <c r="E1976" s="107" t="str">
        <f>VLOOKUP(F1976,辅助信息!A:B,2,FALSE)</f>
        <v>螺纹钢</v>
      </c>
      <c r="F1976" s="28" t="s">
        <v>46</v>
      </c>
      <c r="G1976" s="24">
        <v>24</v>
      </c>
      <c r="H1976" s="108" t="str">
        <f>_xlfn.XLOOKUP(C1976&amp;F1976&amp;I1976&amp;J1976,'[1]2025年已发货'!$F:$F&amp;'[1]2025年已发货'!$C:$C&amp;'[1]2025年已发货'!$G:$G&amp;'[1]2025年已发货'!$H:$H,'[1]2025年已发货'!$E:$E,"未发货")</f>
        <v>未发货</v>
      </c>
      <c r="I1976" s="107" t="str">
        <f>VLOOKUP(B1976,辅助信息!E:I,3,FALSE)</f>
        <v>（商投建工达州中医药科技园-4工区-8号楼）达州市通川区达州中医药职业学院犀牛大道北段</v>
      </c>
      <c r="J1976" s="107" t="str">
        <f>VLOOKUP(B1976,辅助信息!E:I,4,FALSE)</f>
        <v>张扬</v>
      </c>
      <c r="K1976" s="107">
        <f>VLOOKUP(J1976,辅助信息!H:I,2,FALSE)</f>
        <v>18381904567</v>
      </c>
      <c r="L1976" s="109" t="str">
        <f>VLOOKUP(B1976,辅助信息!E:J,6,FALSE)</f>
        <v>控制炉批号！多了现场不收！,优先安排达钢,提前联系到场规格及数量</v>
      </c>
      <c r="M1976" s="79">
        <v>45835</v>
      </c>
      <c r="O1976" s="49">
        <f ca="1" t="shared" si="129"/>
        <v>0</v>
      </c>
      <c r="P1976" s="49">
        <f ca="1" t="shared" si="130"/>
        <v>115</v>
      </c>
      <c r="Q1976" s="50" t="str">
        <f>VLOOKUP(B1976,辅助信息!E:M,9,FALSE)</f>
        <v>ZTWM-CDGS-XS-2024-0134-商投建工达州中医药科技成果示范园项目</v>
      </c>
      <c r="R1976" s="50" t="str">
        <f>_xlfn._xlws.FILTER(辅助信息!D:D,辅助信息!E:E=B1976)</f>
        <v>商投建工达州中医药科技园</v>
      </c>
    </row>
    <row r="1977" hidden="1" spans="2:18">
      <c r="B1977" s="28" t="s">
        <v>180</v>
      </c>
      <c r="C1977" s="58">
        <v>45834</v>
      </c>
      <c r="D1977" s="107" t="str">
        <f>VLOOKUP(B1977,辅助信息!E:K,7,FALSE)</f>
        <v>JWDDCD2025052800131</v>
      </c>
      <c r="E1977" s="107" t="str">
        <f>VLOOKUP(F1977,辅助信息!A:B,2,FALSE)</f>
        <v>螺纹钢</v>
      </c>
      <c r="F1977" s="28" t="s">
        <v>22</v>
      </c>
      <c r="G1977" s="24">
        <v>24</v>
      </c>
      <c r="H1977" s="108" t="str">
        <f>_xlfn.XLOOKUP(C1977&amp;F1977&amp;I1977&amp;J1977,'[1]2025年已发货'!$F:$F&amp;'[1]2025年已发货'!$C:$C&amp;'[1]2025年已发货'!$G:$G&amp;'[1]2025年已发货'!$H:$H,'[1]2025年已发货'!$E:$E,"未发货")</f>
        <v>未发货</v>
      </c>
      <c r="I1977" s="107" t="str">
        <f>VLOOKUP(B1977,辅助信息!E:I,3,FALSE)</f>
        <v>（商投建工达州中医药科技园-4工区-8号楼）达州市通川区达州中医药职业学院犀牛大道北段</v>
      </c>
      <c r="J1977" s="107" t="str">
        <f>VLOOKUP(B1977,辅助信息!E:I,4,FALSE)</f>
        <v>张扬</v>
      </c>
      <c r="K1977" s="107">
        <f>VLOOKUP(J1977,辅助信息!H:I,2,FALSE)</f>
        <v>18381904567</v>
      </c>
      <c r="L1977" s="109" t="str">
        <f>VLOOKUP(B1977,辅助信息!E:J,6,FALSE)</f>
        <v>控制炉批号！多了现场不收！,优先安排达钢,提前联系到场规格及数量</v>
      </c>
      <c r="M1977" s="79">
        <v>45835</v>
      </c>
      <c r="O1977" s="49">
        <f ca="1" t="shared" si="129"/>
        <v>0</v>
      </c>
      <c r="P1977" s="49">
        <f ca="1" t="shared" si="130"/>
        <v>115</v>
      </c>
      <c r="Q1977" s="50" t="str">
        <f>VLOOKUP(B1977,辅助信息!E:M,9,FALSE)</f>
        <v>ZTWM-CDGS-XS-2024-0134-商投建工达州中医药科技成果示范园项目</v>
      </c>
      <c r="R1977" s="50" t="str">
        <f>_xlfn._xlws.FILTER(辅助信息!D:D,辅助信息!E:E=B1977)</f>
        <v>商投建工达州中医药科技园</v>
      </c>
    </row>
    <row r="1978" hidden="1" spans="2:18">
      <c r="B1978" s="28" t="s">
        <v>47</v>
      </c>
      <c r="C1978" s="58">
        <v>45834</v>
      </c>
      <c r="D1978" s="107" t="str">
        <f>VLOOKUP(B1978,辅助信息!E:K,7,FALSE)</f>
        <v>JWDDCD2025052800131</v>
      </c>
      <c r="E1978" s="107" t="str">
        <f>VLOOKUP(F1978,辅助信息!A:B,2,FALSE)</f>
        <v>螺纹钢</v>
      </c>
      <c r="F1978" s="28" t="s">
        <v>21</v>
      </c>
      <c r="G1978" s="24">
        <v>12</v>
      </c>
      <c r="H1978" s="108" t="str">
        <f>_xlfn.XLOOKUP(C1978&amp;F1978&amp;I1978&amp;J1978,'[1]2025年已发货'!$F:$F&amp;'[1]2025年已发货'!$C:$C&amp;'[1]2025年已发货'!$G:$G&amp;'[1]2025年已发货'!$H:$H,'[1]2025年已发货'!$E:$E,"未发货")</f>
        <v>未发货</v>
      </c>
      <c r="I1978" s="107" t="str">
        <f>VLOOKUP(B1978,辅助信息!E:I,3,FALSE)</f>
        <v>（商投建工达州中医药科技园-1工区）达州市通川区达州中医药职业学院犀牛大道北段</v>
      </c>
      <c r="J1978" s="107" t="str">
        <f>VLOOKUP(B1978,辅助信息!E:I,4,FALSE)</f>
        <v>程黄刚</v>
      </c>
      <c r="K1978" s="107">
        <f>VLOOKUP(J1978,辅助信息!H:I,2,FALSE)</f>
        <v>15108211617</v>
      </c>
      <c r="L1978" s="109" t="str">
        <f>VLOOKUP(B1978,辅助信息!E:J,6,FALSE)</f>
        <v>控制炉批号！多了现场不收！,优先安排达钢,提前联系到场规格及数量</v>
      </c>
      <c r="M1978" s="79">
        <v>45835</v>
      </c>
      <c r="O1978" s="49">
        <f ca="1" t="shared" ref="O1978:O1989" si="131">IF(OR(M1978="",N1978&lt;&gt;""),"",MAX(M1978-TODAY(),0))</f>
        <v>0</v>
      </c>
      <c r="P1978" s="49">
        <f ca="1" t="shared" ref="P1978:P1989" si="132">IF(M1978="","",IF(N1978&lt;&gt;"",MAX(N1978-M1978,0),IF(TODAY()&gt;M1978,TODAY()-M1978,0)))</f>
        <v>115</v>
      </c>
      <c r="Q1978" s="50" t="str">
        <f>VLOOKUP(B1978,辅助信息!E:M,9,FALSE)</f>
        <v>ZTWM-CDGS-XS-2024-0134-商投建工达州中医药科技成果示范园项目</v>
      </c>
      <c r="R1978" s="50" t="str">
        <f>_xlfn._xlws.FILTER(辅助信息!D:D,辅助信息!E:E=B1978)</f>
        <v>商投建工达州中医药科技园</v>
      </c>
    </row>
    <row r="1979" hidden="1" spans="2:18">
      <c r="B1979" s="28" t="s">
        <v>47</v>
      </c>
      <c r="C1979" s="58">
        <v>45834</v>
      </c>
      <c r="D1979" s="107" t="str">
        <f>VLOOKUP(B1979,辅助信息!E:K,7,FALSE)</f>
        <v>JWDDCD2025052800131</v>
      </c>
      <c r="E1979" s="107" t="str">
        <f>VLOOKUP(F1979,辅助信息!A:B,2,FALSE)</f>
        <v>螺纹钢</v>
      </c>
      <c r="F1979" s="28" t="s">
        <v>58</v>
      </c>
      <c r="G1979" s="24">
        <v>6</v>
      </c>
      <c r="H1979" s="108" t="str">
        <f>_xlfn.XLOOKUP(C1979&amp;F1979&amp;I1979&amp;J1979,'[1]2025年已发货'!$F:$F&amp;'[1]2025年已发货'!$C:$C&amp;'[1]2025年已发货'!$G:$G&amp;'[1]2025年已发货'!$H:$H,'[1]2025年已发货'!$E:$E,"未发货")</f>
        <v>未发货</v>
      </c>
      <c r="I1979" s="107" t="str">
        <f>VLOOKUP(B1979,辅助信息!E:I,3,FALSE)</f>
        <v>（商投建工达州中医药科技园-1工区）达州市通川区达州中医药职业学院犀牛大道北段</v>
      </c>
      <c r="J1979" s="107" t="str">
        <f>VLOOKUP(B1979,辅助信息!E:I,4,FALSE)</f>
        <v>程黄刚</v>
      </c>
      <c r="K1979" s="107">
        <f>VLOOKUP(J1979,辅助信息!H:I,2,FALSE)</f>
        <v>15108211617</v>
      </c>
      <c r="L1979" s="109" t="str">
        <f>VLOOKUP(B1979,辅助信息!E:J,6,FALSE)</f>
        <v>控制炉批号！多了现场不收！,优先安排达钢,提前联系到场规格及数量</v>
      </c>
      <c r="M1979" s="79">
        <v>45835</v>
      </c>
      <c r="O1979" s="49">
        <f ca="1" t="shared" si="131"/>
        <v>0</v>
      </c>
      <c r="P1979" s="49">
        <f ca="1" t="shared" si="132"/>
        <v>115</v>
      </c>
      <c r="Q1979" s="50" t="str">
        <f>VLOOKUP(B1979,辅助信息!E:M,9,FALSE)</f>
        <v>ZTWM-CDGS-XS-2024-0134-商投建工达州中医药科技成果示范园项目</v>
      </c>
      <c r="R1979" s="50" t="str">
        <f>_xlfn._xlws.FILTER(辅助信息!D:D,辅助信息!E:E=B1979)</f>
        <v>商投建工达州中医药科技园</v>
      </c>
    </row>
    <row r="1980" hidden="1" spans="2:18">
      <c r="B1980" s="28" t="s">
        <v>47</v>
      </c>
      <c r="C1980" s="58">
        <v>45834</v>
      </c>
      <c r="D1980" s="107" t="str">
        <f>VLOOKUP(B1980,辅助信息!E:K,7,FALSE)</f>
        <v>JWDDCD2025052800131</v>
      </c>
      <c r="E1980" s="107" t="str">
        <f>VLOOKUP(F1980,辅助信息!A:B,2,FALSE)</f>
        <v>盘螺</v>
      </c>
      <c r="F1980" s="28" t="s">
        <v>49</v>
      </c>
      <c r="G1980" s="24">
        <v>3</v>
      </c>
      <c r="H1980" s="108" t="str">
        <f>_xlfn.XLOOKUP(C1980&amp;F1980&amp;I1980&amp;J1980,'[1]2025年已发货'!$F:$F&amp;'[1]2025年已发货'!$C:$C&amp;'[1]2025年已发货'!$G:$G&amp;'[1]2025年已发货'!$H:$H,'[1]2025年已发货'!$E:$E,"未发货")</f>
        <v>未发货</v>
      </c>
      <c r="I1980" s="107" t="str">
        <f>VLOOKUP(B1980,辅助信息!E:I,3,FALSE)</f>
        <v>（商投建工达州中医药科技园-1工区）达州市通川区达州中医药职业学院犀牛大道北段</v>
      </c>
      <c r="J1980" s="107" t="str">
        <f>VLOOKUP(B1980,辅助信息!E:I,4,FALSE)</f>
        <v>程黄刚</v>
      </c>
      <c r="K1980" s="107">
        <f>VLOOKUP(J1980,辅助信息!H:I,2,FALSE)</f>
        <v>15108211617</v>
      </c>
      <c r="L1980" s="109" t="str">
        <f>VLOOKUP(B1980,辅助信息!E:J,6,FALSE)</f>
        <v>控制炉批号！多了现场不收！,优先安排达钢,提前联系到场规格及数量</v>
      </c>
      <c r="M1980" s="79">
        <v>45835</v>
      </c>
      <c r="O1980" s="49">
        <f ca="1" t="shared" si="131"/>
        <v>0</v>
      </c>
      <c r="P1980" s="49">
        <f ca="1" t="shared" si="132"/>
        <v>115</v>
      </c>
      <c r="Q1980" s="50" t="str">
        <f>VLOOKUP(B1980,辅助信息!E:M,9,FALSE)</f>
        <v>ZTWM-CDGS-XS-2024-0134-商投建工达州中医药科技成果示范园项目</v>
      </c>
      <c r="R1980" s="50" t="str">
        <f>_xlfn._xlws.FILTER(辅助信息!D:D,辅助信息!E:E=B1980)</f>
        <v>商投建工达州中医药科技园</v>
      </c>
    </row>
    <row r="1981" hidden="1" spans="2:18">
      <c r="B1981" s="28" t="s">
        <v>47</v>
      </c>
      <c r="C1981" s="58">
        <v>45834</v>
      </c>
      <c r="D1981" s="107" t="str">
        <f>VLOOKUP(B1981,辅助信息!E:K,7,FALSE)</f>
        <v>JWDDCD2025052800131</v>
      </c>
      <c r="E1981" s="107" t="str">
        <f>VLOOKUP(F1981,辅助信息!A:B,2,FALSE)</f>
        <v>螺纹钢</v>
      </c>
      <c r="F1981" s="28" t="s">
        <v>27</v>
      </c>
      <c r="G1981" s="24">
        <v>12</v>
      </c>
      <c r="H1981" s="108" t="str">
        <f>_xlfn.XLOOKUP(C1981&amp;F1981&amp;I1981&amp;J1981,'[1]2025年已发货'!$F:$F&amp;'[1]2025年已发货'!$C:$C&amp;'[1]2025年已发货'!$G:$G&amp;'[1]2025年已发货'!$H:$H,'[1]2025年已发货'!$E:$E,"未发货")</f>
        <v>未发货</v>
      </c>
      <c r="I1981" s="107" t="str">
        <f>VLOOKUP(B1981,辅助信息!E:I,3,FALSE)</f>
        <v>（商投建工达州中医药科技园-1工区）达州市通川区达州中医药职业学院犀牛大道北段</v>
      </c>
      <c r="J1981" s="107" t="str">
        <f>VLOOKUP(B1981,辅助信息!E:I,4,FALSE)</f>
        <v>程黄刚</v>
      </c>
      <c r="K1981" s="107">
        <f>VLOOKUP(J1981,辅助信息!H:I,2,FALSE)</f>
        <v>15108211617</v>
      </c>
      <c r="L1981" s="109" t="str">
        <f>VLOOKUP(B1981,辅助信息!E:J,6,FALSE)</f>
        <v>控制炉批号！多了现场不收！,优先安排达钢,提前联系到场规格及数量</v>
      </c>
      <c r="M1981" s="79">
        <v>45835</v>
      </c>
      <c r="O1981" s="49">
        <f ca="1" t="shared" si="131"/>
        <v>0</v>
      </c>
      <c r="P1981" s="49">
        <f ca="1" t="shared" si="132"/>
        <v>115</v>
      </c>
      <c r="Q1981" s="50" t="str">
        <f>VLOOKUP(B1981,辅助信息!E:M,9,FALSE)</f>
        <v>ZTWM-CDGS-XS-2024-0134-商投建工达州中医药科技成果示范园项目</v>
      </c>
      <c r="R1981" s="50" t="str">
        <f>_xlfn._xlws.FILTER(辅助信息!D:D,辅助信息!E:E=B1981)</f>
        <v>商投建工达州中医药科技园</v>
      </c>
    </row>
    <row r="1982" hidden="1" spans="2:18">
      <c r="B1982" s="28" t="s">
        <v>47</v>
      </c>
      <c r="C1982" s="58">
        <v>45834</v>
      </c>
      <c r="D1982" s="107" t="str">
        <f>VLOOKUP(B1982,辅助信息!E:K,7,FALSE)</f>
        <v>JWDDCD2025052800131</v>
      </c>
      <c r="E1982" s="107" t="str">
        <f>VLOOKUP(F1982,辅助信息!A:B,2,FALSE)</f>
        <v>螺纹钢</v>
      </c>
      <c r="F1982" s="28" t="s">
        <v>19</v>
      </c>
      <c r="G1982" s="24">
        <v>3</v>
      </c>
      <c r="H1982" s="108" t="str">
        <f>_xlfn.XLOOKUP(C1982&amp;F1982&amp;I1982&amp;J1982,'[1]2025年已发货'!$F:$F&amp;'[1]2025年已发货'!$C:$C&amp;'[1]2025年已发货'!$G:$G&amp;'[1]2025年已发货'!$H:$H,'[1]2025年已发货'!$E:$E,"未发货")</f>
        <v>未发货</v>
      </c>
      <c r="I1982" s="107" t="str">
        <f>VLOOKUP(B1982,辅助信息!E:I,3,FALSE)</f>
        <v>（商投建工达州中医药科技园-1工区）达州市通川区达州中医药职业学院犀牛大道北段</v>
      </c>
      <c r="J1982" s="107" t="str">
        <f>VLOOKUP(B1982,辅助信息!E:I,4,FALSE)</f>
        <v>程黄刚</v>
      </c>
      <c r="K1982" s="107">
        <f>VLOOKUP(J1982,辅助信息!H:I,2,FALSE)</f>
        <v>15108211617</v>
      </c>
      <c r="L1982" s="109" t="str">
        <f>VLOOKUP(B1982,辅助信息!E:J,6,FALSE)</f>
        <v>控制炉批号！多了现场不收！,优先安排达钢,提前联系到场规格及数量</v>
      </c>
      <c r="M1982" s="79">
        <v>45835</v>
      </c>
      <c r="O1982" s="49">
        <f ca="1" t="shared" si="131"/>
        <v>0</v>
      </c>
      <c r="P1982" s="49">
        <f ca="1" t="shared" si="132"/>
        <v>115</v>
      </c>
      <c r="Q1982" s="50" t="str">
        <f>VLOOKUP(B1982,辅助信息!E:M,9,FALSE)</f>
        <v>ZTWM-CDGS-XS-2024-0134-商投建工达州中医药科技成果示范园项目</v>
      </c>
      <c r="R1982" s="50" t="str">
        <f>_xlfn._xlws.FILTER(辅助信息!D:D,辅助信息!E:E=B1982)</f>
        <v>商投建工达州中医药科技园</v>
      </c>
    </row>
    <row r="1983" hidden="1" spans="2:18">
      <c r="B1983" s="28" t="s">
        <v>47</v>
      </c>
      <c r="C1983" s="58">
        <v>45834</v>
      </c>
      <c r="D1983" s="107" t="str">
        <f>VLOOKUP(B1983,辅助信息!E:K,7,FALSE)</f>
        <v>JWDDCD2025052800131</v>
      </c>
      <c r="E1983" s="107" t="str">
        <f>VLOOKUP(F1983,辅助信息!A:B,2,FALSE)</f>
        <v>螺纹钢</v>
      </c>
      <c r="F1983" s="28" t="s">
        <v>32</v>
      </c>
      <c r="G1983" s="24">
        <v>12</v>
      </c>
      <c r="H1983" s="108" t="str">
        <f>_xlfn.XLOOKUP(C1983&amp;F1983&amp;I1983&amp;J1983,'[1]2025年已发货'!$F:$F&amp;'[1]2025年已发货'!$C:$C&amp;'[1]2025年已发货'!$G:$G&amp;'[1]2025年已发货'!$H:$H,'[1]2025年已发货'!$E:$E,"未发货")</f>
        <v>未发货</v>
      </c>
      <c r="I1983" s="107" t="str">
        <f>VLOOKUP(B1983,辅助信息!E:I,3,FALSE)</f>
        <v>（商投建工达州中医药科技园-1工区）达州市通川区达州中医药职业学院犀牛大道北段</v>
      </c>
      <c r="J1983" s="107" t="str">
        <f>VLOOKUP(B1983,辅助信息!E:I,4,FALSE)</f>
        <v>程黄刚</v>
      </c>
      <c r="K1983" s="107">
        <f>VLOOKUP(J1983,辅助信息!H:I,2,FALSE)</f>
        <v>15108211617</v>
      </c>
      <c r="L1983" s="109" t="str">
        <f>VLOOKUP(B1983,辅助信息!E:J,6,FALSE)</f>
        <v>控制炉批号！多了现场不收！,优先安排达钢,提前联系到场规格及数量</v>
      </c>
      <c r="M1983" s="79">
        <v>45835</v>
      </c>
      <c r="O1983" s="49">
        <f ca="1" t="shared" si="131"/>
        <v>0</v>
      </c>
      <c r="P1983" s="49">
        <f ca="1" t="shared" si="132"/>
        <v>115</v>
      </c>
      <c r="Q1983" s="50" t="str">
        <f>VLOOKUP(B1983,辅助信息!E:M,9,FALSE)</f>
        <v>ZTWM-CDGS-XS-2024-0134-商投建工达州中医药科技成果示范园项目</v>
      </c>
      <c r="R1983" s="50" t="str">
        <f>_xlfn._xlws.FILTER(辅助信息!D:D,辅助信息!E:E=B1983)</f>
        <v>商投建工达州中医药科技园</v>
      </c>
    </row>
    <row r="1984" hidden="1" spans="2:18">
      <c r="B1984" s="28" t="s">
        <v>47</v>
      </c>
      <c r="C1984" s="58">
        <v>45834</v>
      </c>
      <c r="D1984" s="107" t="str">
        <f>VLOOKUP(B1984,辅助信息!E:K,7,FALSE)</f>
        <v>JWDDCD2025052800131</v>
      </c>
      <c r="E1984" s="107" t="str">
        <f>VLOOKUP(F1984,辅助信息!A:B,2,FALSE)</f>
        <v>螺纹钢</v>
      </c>
      <c r="F1984" s="28" t="s">
        <v>45</v>
      </c>
      <c r="G1984" s="24">
        <v>3</v>
      </c>
      <c r="H1984" s="108" t="str">
        <f>_xlfn.XLOOKUP(C1984&amp;F1984&amp;I1984&amp;J1984,'[1]2025年已发货'!$F:$F&amp;'[1]2025年已发货'!$C:$C&amp;'[1]2025年已发货'!$G:$G&amp;'[1]2025年已发货'!$H:$H,'[1]2025年已发货'!$E:$E,"未发货")</f>
        <v>未发货</v>
      </c>
      <c r="I1984" s="107" t="str">
        <f>VLOOKUP(B1984,辅助信息!E:I,3,FALSE)</f>
        <v>（商投建工达州中医药科技园-1工区）达州市通川区达州中医药职业学院犀牛大道北段</v>
      </c>
      <c r="J1984" s="107" t="str">
        <f>VLOOKUP(B1984,辅助信息!E:I,4,FALSE)</f>
        <v>程黄刚</v>
      </c>
      <c r="K1984" s="107">
        <f>VLOOKUP(J1984,辅助信息!H:I,2,FALSE)</f>
        <v>15108211617</v>
      </c>
      <c r="L1984" s="109" t="str">
        <f>VLOOKUP(B1984,辅助信息!E:J,6,FALSE)</f>
        <v>控制炉批号！多了现场不收！,优先安排达钢,提前联系到场规格及数量</v>
      </c>
      <c r="M1984" s="79">
        <v>45835</v>
      </c>
      <c r="O1984" s="49">
        <f ca="1" t="shared" si="131"/>
        <v>0</v>
      </c>
      <c r="P1984" s="49">
        <f ca="1" t="shared" si="132"/>
        <v>115</v>
      </c>
      <c r="Q1984" s="50" t="str">
        <f>VLOOKUP(B1984,辅助信息!E:M,9,FALSE)</f>
        <v>ZTWM-CDGS-XS-2024-0134-商投建工达州中医药科技成果示范园项目</v>
      </c>
      <c r="R1984" s="50" t="str">
        <f>_xlfn._xlws.FILTER(辅助信息!D:D,辅助信息!E:E=B1984)</f>
        <v>商投建工达州中医药科技园</v>
      </c>
    </row>
    <row r="1985" hidden="1" spans="2:18">
      <c r="B1985" s="28" t="s">
        <v>47</v>
      </c>
      <c r="C1985" s="58">
        <v>45834</v>
      </c>
      <c r="D1985" s="107" t="str">
        <f>VLOOKUP(B1985,辅助信息!E:K,7,FALSE)</f>
        <v>JWDDCD2025052800131</v>
      </c>
      <c r="E1985" s="107" t="str">
        <f>VLOOKUP(F1985,辅助信息!A:B,2,FALSE)</f>
        <v>螺纹钢</v>
      </c>
      <c r="F1985" s="28" t="s">
        <v>46</v>
      </c>
      <c r="G1985" s="24">
        <v>18</v>
      </c>
      <c r="H1985" s="108" t="str">
        <f>_xlfn.XLOOKUP(C1985&amp;F1985&amp;I1985&amp;J1985,'[1]2025年已发货'!$F:$F&amp;'[1]2025年已发货'!$C:$C&amp;'[1]2025年已发货'!$G:$G&amp;'[1]2025年已发货'!$H:$H,'[1]2025年已发货'!$E:$E,"未发货")</f>
        <v>未发货</v>
      </c>
      <c r="I1985" s="107" t="str">
        <f>VLOOKUP(B1985,辅助信息!E:I,3,FALSE)</f>
        <v>（商投建工达州中医药科技园-1工区）达州市通川区达州中医药职业学院犀牛大道北段</v>
      </c>
      <c r="J1985" s="107" t="str">
        <f>VLOOKUP(B1985,辅助信息!E:I,4,FALSE)</f>
        <v>程黄刚</v>
      </c>
      <c r="K1985" s="107">
        <f>VLOOKUP(J1985,辅助信息!H:I,2,FALSE)</f>
        <v>15108211617</v>
      </c>
      <c r="L1985" s="109" t="str">
        <f>VLOOKUP(B1985,辅助信息!E:J,6,FALSE)</f>
        <v>控制炉批号！多了现场不收！,优先安排达钢,提前联系到场规格及数量</v>
      </c>
      <c r="M1985" s="79">
        <v>45835</v>
      </c>
      <c r="O1985" s="49">
        <f ca="1" t="shared" si="131"/>
        <v>0</v>
      </c>
      <c r="P1985" s="49">
        <f ca="1" t="shared" si="132"/>
        <v>115</v>
      </c>
      <c r="Q1985" s="50" t="str">
        <f>VLOOKUP(B1985,辅助信息!E:M,9,FALSE)</f>
        <v>ZTWM-CDGS-XS-2024-0134-商投建工达州中医药科技成果示范园项目</v>
      </c>
      <c r="R1985" s="50" t="str">
        <f>_xlfn._xlws.FILTER(辅助信息!D:D,辅助信息!E:E=B1985)</f>
        <v>商投建工达州中医药科技园</v>
      </c>
    </row>
    <row r="1986" hidden="1" spans="2:18">
      <c r="B1986" s="28" t="s">
        <v>47</v>
      </c>
      <c r="C1986" s="58">
        <v>45834</v>
      </c>
      <c r="D1986" s="107" t="str">
        <f>VLOOKUP(B1986,辅助信息!E:K,7,FALSE)</f>
        <v>JWDDCD2025052800131</v>
      </c>
      <c r="E1986" s="107" t="str">
        <f>VLOOKUP(F1986,辅助信息!A:B,2,FALSE)</f>
        <v>螺纹钢</v>
      </c>
      <c r="F1986" s="28" t="s">
        <v>22</v>
      </c>
      <c r="G1986" s="24">
        <v>9</v>
      </c>
      <c r="H1986" s="108" t="str">
        <f>_xlfn.XLOOKUP(C1986&amp;F1986&amp;I1986&amp;J1986,'[1]2025年已发货'!$F:$F&amp;'[1]2025年已发货'!$C:$C&amp;'[1]2025年已发货'!$G:$G&amp;'[1]2025年已发货'!$H:$H,'[1]2025年已发货'!$E:$E,"未发货")</f>
        <v>未发货</v>
      </c>
      <c r="I1986" s="107" t="str">
        <f>VLOOKUP(B1986,辅助信息!E:I,3,FALSE)</f>
        <v>（商投建工达州中医药科技园-1工区）达州市通川区达州中医药职业学院犀牛大道北段</v>
      </c>
      <c r="J1986" s="107" t="str">
        <f>VLOOKUP(B1986,辅助信息!E:I,4,FALSE)</f>
        <v>程黄刚</v>
      </c>
      <c r="K1986" s="107">
        <f>VLOOKUP(J1986,辅助信息!H:I,2,FALSE)</f>
        <v>15108211617</v>
      </c>
      <c r="L1986" s="109" t="str">
        <f>VLOOKUP(B1986,辅助信息!E:J,6,FALSE)</f>
        <v>控制炉批号！多了现场不收！,优先安排达钢,提前联系到场规格及数量</v>
      </c>
      <c r="M1986" s="79">
        <v>45835</v>
      </c>
      <c r="O1986" s="49">
        <f ca="1" t="shared" si="131"/>
        <v>0</v>
      </c>
      <c r="P1986" s="49">
        <f ca="1" t="shared" si="132"/>
        <v>115</v>
      </c>
      <c r="Q1986" s="50" t="str">
        <f>VLOOKUP(B1986,辅助信息!E:M,9,FALSE)</f>
        <v>ZTWM-CDGS-XS-2024-0134-商投建工达州中医药科技成果示范园项目</v>
      </c>
      <c r="R1986" s="50" t="str">
        <f>_xlfn._xlws.FILTER(辅助信息!D:D,辅助信息!E:E=B1986)</f>
        <v>商投建工达州中医药科技园</v>
      </c>
    </row>
    <row r="1987" hidden="1" spans="2:18">
      <c r="B1987" s="107" t="s">
        <v>176</v>
      </c>
      <c r="C1987" s="58">
        <v>45834</v>
      </c>
      <c r="D1987" s="107" t="str">
        <f>VLOOKUP(B1987,辅助信息!E:K,7,FALSE)</f>
        <v>JWDDCD2025062200016</v>
      </c>
      <c r="E1987" s="107" t="str">
        <f>VLOOKUP(F1987,辅助信息!A:B,2,FALSE)</f>
        <v>高线</v>
      </c>
      <c r="F1987" s="107" t="s">
        <v>53</v>
      </c>
      <c r="G1987" s="108">
        <v>2.5</v>
      </c>
      <c r="H1987" s="108" t="str">
        <f>_xlfn.XLOOKUP(C1987&amp;F1987&amp;I1987&amp;J1987,'[1]2025年已发货'!$F:$F&amp;'[1]2025年已发货'!$C:$C&amp;'[1]2025年已发货'!$G:$G&amp;'[1]2025年已发货'!$H:$H,'[1]2025年已发货'!$E:$E,"未发货")</f>
        <v>未发货</v>
      </c>
      <c r="I1987" s="107" t="str">
        <f>VLOOKUP(B1987,辅助信息!E:I,3,FALSE)</f>
        <v>(武汉电气化局成达万高铁强电项目-渠县)四川省达州市渠县渠北镇雷家湾渠县北站旁</v>
      </c>
      <c r="J1987" s="107" t="str">
        <f>VLOOKUP(B1987,辅助信息!E:I,4,FALSE)</f>
        <v>刘频</v>
      </c>
      <c r="K1987" s="107">
        <f>VLOOKUP(J1987,辅助信息!H:I,2,FALSE)</f>
        <v>18779627939</v>
      </c>
      <c r="L1987" s="109" t="str">
        <f>VLOOKUP(B1987,辅助信息!E:J,6,FALSE)</f>
        <v>锈货不收！！下雨天钢筋没盖篷布不收！！，装货前联系收货人核实到场规格,没提前告知进场规格现场不给予接收</v>
      </c>
      <c r="M1987" s="79">
        <v>45831</v>
      </c>
      <c r="O1987" s="49">
        <f ca="1" t="shared" si="131"/>
        <v>0</v>
      </c>
      <c r="P1987" s="49">
        <f ca="1" t="shared" si="132"/>
        <v>119</v>
      </c>
      <c r="Q1987" s="50" t="str">
        <f>VLOOKUP(B1987,辅助信息!E:M,9,FALSE)</f>
        <v>ZTWM-CDGS-XS-2025-0033-中铁武汉电气化局集团有限公司成达万高速铁路强电工程项目</v>
      </c>
      <c r="R1987" s="50" t="str">
        <f>_xlfn._xlws.FILTER(辅助信息!D:D,辅助信息!E:E=B1987)</f>
        <v>武汉电气化局成达万高铁强电项目</v>
      </c>
    </row>
    <row r="1988" hidden="1" spans="2:18">
      <c r="B1988" s="107" t="s">
        <v>176</v>
      </c>
      <c r="C1988" s="58">
        <v>45834</v>
      </c>
      <c r="D1988" s="107" t="str">
        <f>VLOOKUP(B1988,辅助信息!E:K,7,FALSE)</f>
        <v>JWDDCD2025062200016</v>
      </c>
      <c r="E1988" s="107" t="str">
        <f>VLOOKUP(F1988,辅助信息!A:B,2,FALSE)</f>
        <v>螺纹钢</v>
      </c>
      <c r="F1988" s="107" t="s">
        <v>111</v>
      </c>
      <c r="G1988" s="108">
        <v>5</v>
      </c>
      <c r="H1988" s="108" t="str">
        <f>_xlfn.XLOOKUP(C1988&amp;F1988&amp;I1988&amp;J1988,'[1]2025年已发货'!$F:$F&amp;'[1]2025年已发货'!$C:$C&amp;'[1]2025年已发货'!$G:$G&amp;'[1]2025年已发货'!$H:$H,'[1]2025年已发货'!$E:$E,"未发货")</f>
        <v>未发货</v>
      </c>
      <c r="I1988" s="107" t="str">
        <f>VLOOKUP(B1988,辅助信息!E:I,3,FALSE)</f>
        <v>(武汉电气化局成达万高铁强电项目-渠县)四川省达州市渠县渠北镇雷家湾渠县北站旁</v>
      </c>
      <c r="J1988" s="107" t="str">
        <f>VLOOKUP(B1988,辅助信息!E:I,4,FALSE)</f>
        <v>刘频</v>
      </c>
      <c r="K1988" s="107">
        <f>VLOOKUP(J1988,辅助信息!H:I,2,FALSE)</f>
        <v>18779627939</v>
      </c>
      <c r="L1988" s="109" t="str">
        <f>VLOOKUP(B1988,辅助信息!E:J,6,FALSE)</f>
        <v>锈货不收！！下雨天钢筋没盖篷布不收！！，装货前联系收货人核实到场规格,没提前告知进场规格现场不给予接收</v>
      </c>
      <c r="M1988" s="79">
        <v>45831</v>
      </c>
      <c r="O1988" s="49">
        <f ca="1" t="shared" si="131"/>
        <v>0</v>
      </c>
      <c r="P1988" s="49">
        <f ca="1" t="shared" si="132"/>
        <v>119</v>
      </c>
      <c r="Q1988" s="50" t="str">
        <f>VLOOKUP(B1988,辅助信息!E:M,9,FALSE)</f>
        <v>ZTWM-CDGS-XS-2025-0033-中铁武汉电气化局集团有限公司成达万高速铁路强电工程项目</v>
      </c>
      <c r="R1988" s="50" t="str">
        <f>_xlfn._xlws.FILTER(辅助信息!D:D,辅助信息!E:E=B1988)</f>
        <v>武汉电气化局成达万高铁强电项目</v>
      </c>
    </row>
    <row r="1989" hidden="1" spans="2:18">
      <c r="B1989" s="107" t="s">
        <v>176</v>
      </c>
      <c r="C1989" s="58">
        <v>45834</v>
      </c>
      <c r="D1989" s="107" t="str">
        <f>VLOOKUP(B1989,辅助信息!E:K,7,FALSE)</f>
        <v>JWDDCD2025062200016</v>
      </c>
      <c r="E1989" s="107" t="str">
        <f>VLOOKUP(F1989,辅助信息!A:B,2,FALSE)</f>
        <v>螺纹钢</v>
      </c>
      <c r="F1989" s="107" t="s">
        <v>76</v>
      </c>
      <c r="G1989" s="108">
        <f>24-5</f>
        <v>19</v>
      </c>
      <c r="H1989" s="108" t="str">
        <f>_xlfn.XLOOKUP(C1989&amp;F1989&amp;I1989&amp;J1989,'[1]2025年已发货'!$F:$F&amp;'[1]2025年已发货'!$C:$C&amp;'[1]2025年已发货'!$G:$G&amp;'[1]2025年已发货'!$H:$H,'[1]2025年已发货'!$E:$E,"未发货")</f>
        <v>未发货</v>
      </c>
      <c r="I1989" s="107" t="str">
        <f>VLOOKUP(B1989,辅助信息!E:I,3,FALSE)</f>
        <v>(武汉电气化局成达万高铁强电项目-渠县)四川省达州市渠县渠北镇雷家湾渠县北站旁</v>
      </c>
      <c r="J1989" s="107" t="str">
        <f>VLOOKUP(B1989,辅助信息!E:I,4,FALSE)</f>
        <v>刘频</v>
      </c>
      <c r="K1989" s="107">
        <f>VLOOKUP(J1989,辅助信息!H:I,2,FALSE)</f>
        <v>18779627939</v>
      </c>
      <c r="L1989" s="109" t="str">
        <f>VLOOKUP(B1989,辅助信息!E:J,6,FALSE)</f>
        <v>锈货不收！！下雨天钢筋没盖篷布不收！！，装货前联系收货人核实到场规格,没提前告知进场规格现场不给予接收</v>
      </c>
      <c r="M1989" s="79">
        <v>45831</v>
      </c>
      <c r="O1989" s="49">
        <f ca="1" t="shared" si="131"/>
        <v>0</v>
      </c>
      <c r="P1989" s="49">
        <f ca="1" t="shared" si="132"/>
        <v>119</v>
      </c>
      <c r="Q1989" s="50" t="str">
        <f>VLOOKUP(B1989,辅助信息!E:M,9,FALSE)</f>
        <v>ZTWM-CDGS-XS-2025-0033-中铁武汉电气化局集团有限公司成达万高速铁路强电工程项目</v>
      </c>
      <c r="R1989" s="50" t="str">
        <f>_xlfn._xlws.FILTER(辅助信息!D:D,辅助信息!E:E=B1989)</f>
        <v>武汉电气化局成达万高铁强电项目</v>
      </c>
    </row>
    <row r="1990" hidden="1" spans="2:18">
      <c r="B1990" s="28" t="s">
        <v>167</v>
      </c>
      <c r="C1990" s="58">
        <v>45834</v>
      </c>
      <c r="D1990" s="107" t="str">
        <f>VLOOKUP(B1990,辅助信息!E:K,7,FALSE)</f>
        <v>JWDDCD2025051800044</v>
      </c>
      <c r="E1990" s="107" t="str">
        <f>VLOOKUP(F1990,辅助信息!A:B,2,FALSE)</f>
        <v>高线</v>
      </c>
      <c r="F1990" s="28" t="s">
        <v>53</v>
      </c>
      <c r="G1990" s="24">
        <v>2.5</v>
      </c>
      <c r="H1990" s="108">
        <f>_xlfn.XLOOKUP(C1990&amp;F1990&amp;I1990&amp;J1990,'[1]2025年已发货'!$F:$F&amp;'[1]2025年已发货'!$C:$C&amp;'[1]2025年已发货'!$G:$G&amp;'[1]2025年已发货'!$H:$H,'[1]2025年已发货'!$E:$E,"未发货")</f>
        <v>2.5</v>
      </c>
      <c r="I1990" s="107" t="str">
        <f>VLOOKUP(B1990,辅助信息!E:I,3,FALSE)</f>
        <v>(五冶建设扩建艺体中学二期工程)四川省成都市双流区光荣路成都艺体中学南200米</v>
      </c>
      <c r="J1990" s="107" t="str">
        <f>VLOOKUP(B1990,辅助信息!E:I,4,FALSE)</f>
        <v>谢序强</v>
      </c>
      <c r="K1990" s="107">
        <f>VLOOKUP(J1990,辅助信息!H:I,2,FALSE)</f>
        <v>13458588232</v>
      </c>
      <c r="L1990" s="109" t="str">
        <f>VLOOKUP(B1990,辅助信息!E:J,6,FALSE)</f>
        <v>五冶建设送货单,一式6份材质书,锈货不收，项目名称：扩建艺体中学二期工程，装货前联系收货人核实到场规格,没提前告知进场规格现场不给予接收</v>
      </c>
      <c r="M1990" s="79">
        <v>45831</v>
      </c>
      <c r="O1990" s="49">
        <f ca="1" t="shared" ref="O1990:O2032" si="133">IF(OR(M1990="",N1990&lt;&gt;""),"",MAX(M1990-TODAY(),0))</f>
        <v>0</v>
      </c>
      <c r="P1990" s="49">
        <f ca="1" t="shared" ref="P1990:P2032" si="134">IF(M1990="","",IF(N1990&lt;&gt;"",MAX(N1990-M1990,0),IF(TODAY()&gt;M1990,TODAY()-M1990,0)))</f>
        <v>119</v>
      </c>
      <c r="Q1990" s="50" t="str">
        <f>VLOOKUP(B1990,辅助信息!E:M,9,FALSE)</f>
        <v>ZTWM-CDGS-XS-2025-0073-五冶天府-成都怡心湖片区及龙泉驿医院等项目</v>
      </c>
      <c r="R1990" s="50" t="str">
        <f>_xlfn._xlws.FILTER(辅助信息!D:D,辅助信息!E:E=B1990)</f>
        <v>五冶建设成都怡心湖片区及龙泉驿医院等项目</v>
      </c>
    </row>
    <row r="1991" hidden="1" spans="2:18">
      <c r="B1991" s="28" t="s">
        <v>167</v>
      </c>
      <c r="C1991" s="58">
        <v>45834</v>
      </c>
      <c r="D1991" s="107" t="str">
        <f>VLOOKUP(B1991,辅助信息!E:K,7,FALSE)</f>
        <v>JWDDCD2025051800044</v>
      </c>
      <c r="E1991" s="107" t="str">
        <f>VLOOKUP(F1991,辅助信息!A:B,2,FALSE)</f>
        <v>高线</v>
      </c>
      <c r="F1991" s="28" t="s">
        <v>51</v>
      </c>
      <c r="G1991" s="24">
        <v>2.5</v>
      </c>
      <c r="H1991" s="108">
        <f>_xlfn.XLOOKUP(C1991&amp;F1991&amp;I1991&amp;J1991,'[1]2025年已发货'!$F:$F&amp;'[1]2025年已发货'!$C:$C&amp;'[1]2025年已发货'!$G:$G&amp;'[1]2025年已发货'!$H:$H,'[1]2025年已发货'!$E:$E,"未发货")</f>
        <v>2.5</v>
      </c>
      <c r="I1991" s="107" t="str">
        <f>VLOOKUP(B1991,辅助信息!E:I,3,FALSE)</f>
        <v>(五冶建设扩建艺体中学二期工程)四川省成都市双流区光荣路成都艺体中学南200米</v>
      </c>
      <c r="J1991" s="107" t="str">
        <f>VLOOKUP(B1991,辅助信息!E:I,4,FALSE)</f>
        <v>谢序强</v>
      </c>
      <c r="K1991" s="107">
        <f>VLOOKUP(J1991,辅助信息!H:I,2,FALSE)</f>
        <v>13458588232</v>
      </c>
      <c r="L1991" s="109" t="str">
        <f>VLOOKUP(B1991,辅助信息!E:J,6,FALSE)</f>
        <v>五冶建设送货单,一式6份材质书,锈货不收，项目名称：扩建艺体中学二期工程，装货前联系收货人核实到场规格,没提前告知进场规格现场不给予接收</v>
      </c>
      <c r="M1991" s="79">
        <v>45831</v>
      </c>
      <c r="O1991" s="49">
        <f ca="1" t="shared" si="133"/>
        <v>0</v>
      </c>
      <c r="P1991" s="49">
        <f ca="1" t="shared" si="134"/>
        <v>119</v>
      </c>
      <c r="Q1991" s="50" t="str">
        <f>VLOOKUP(B1991,辅助信息!E:M,9,FALSE)</f>
        <v>ZTWM-CDGS-XS-2025-0073-五冶天府-成都怡心湖片区及龙泉驿医院等项目</v>
      </c>
      <c r="R1991" s="50" t="str">
        <f>_xlfn._xlws.FILTER(辅助信息!D:D,辅助信息!E:E=B1991)</f>
        <v>五冶建设成都怡心湖片区及龙泉驿医院等项目</v>
      </c>
    </row>
    <row r="1992" hidden="1" spans="2:18">
      <c r="B1992" s="28" t="s">
        <v>167</v>
      </c>
      <c r="C1992" s="58">
        <v>45834</v>
      </c>
      <c r="D1992" s="107" t="str">
        <f>VLOOKUP(B1992,辅助信息!E:K,7,FALSE)</f>
        <v>JWDDCD2025051800044</v>
      </c>
      <c r="E1992" s="107" t="str">
        <f>VLOOKUP(F1992,辅助信息!A:B,2,FALSE)</f>
        <v>盘螺</v>
      </c>
      <c r="F1992" s="28" t="s">
        <v>49</v>
      </c>
      <c r="G1992" s="24">
        <v>2.5</v>
      </c>
      <c r="H1992" s="108">
        <f>_xlfn.XLOOKUP(C1992&amp;F1992&amp;I1992&amp;J1992,'[1]2025年已发货'!$F:$F&amp;'[1]2025年已发货'!$C:$C&amp;'[1]2025年已发货'!$G:$G&amp;'[1]2025年已发货'!$H:$H,'[1]2025年已发货'!$E:$E,"未发货")</f>
        <v>2.5</v>
      </c>
      <c r="I1992" s="107" t="str">
        <f>VLOOKUP(B1992,辅助信息!E:I,3,FALSE)</f>
        <v>(五冶建设扩建艺体中学二期工程)四川省成都市双流区光荣路成都艺体中学南200米</v>
      </c>
      <c r="J1992" s="107" t="str">
        <f>VLOOKUP(B1992,辅助信息!E:I,4,FALSE)</f>
        <v>谢序强</v>
      </c>
      <c r="K1992" s="107">
        <f>VLOOKUP(J1992,辅助信息!H:I,2,FALSE)</f>
        <v>13458588232</v>
      </c>
      <c r="L1992" s="109" t="str">
        <f>VLOOKUP(B1992,辅助信息!E:J,6,FALSE)</f>
        <v>五冶建设送货单,一式6份材质书,锈货不收，项目名称：扩建艺体中学二期工程，装货前联系收货人核实到场规格,没提前告知进场规格现场不给予接收</v>
      </c>
      <c r="M1992" s="79">
        <v>45831</v>
      </c>
      <c r="O1992" s="49">
        <f ca="1" t="shared" si="133"/>
        <v>0</v>
      </c>
      <c r="P1992" s="49">
        <f ca="1" t="shared" si="134"/>
        <v>119</v>
      </c>
      <c r="Q1992" s="50" t="str">
        <f>VLOOKUP(B1992,辅助信息!E:M,9,FALSE)</f>
        <v>ZTWM-CDGS-XS-2025-0073-五冶天府-成都怡心湖片区及龙泉驿医院等项目</v>
      </c>
      <c r="R1992" s="50" t="str">
        <f>_xlfn._xlws.FILTER(辅助信息!D:D,辅助信息!E:E=B1992)</f>
        <v>五冶建设成都怡心湖片区及龙泉驿医院等项目</v>
      </c>
    </row>
    <row r="1993" hidden="1" spans="2:18">
      <c r="B1993" s="28" t="s">
        <v>167</v>
      </c>
      <c r="C1993" s="58">
        <v>45834</v>
      </c>
      <c r="D1993" s="107" t="str">
        <f>VLOOKUP(B1993,辅助信息!E:K,7,FALSE)</f>
        <v>JWDDCD2025051800044</v>
      </c>
      <c r="E1993" s="107" t="str">
        <f>VLOOKUP(F1993,辅助信息!A:B,2,FALSE)</f>
        <v>盘螺</v>
      </c>
      <c r="F1993" s="28" t="s">
        <v>40</v>
      </c>
      <c r="G1993" s="24">
        <v>5</v>
      </c>
      <c r="H1993" s="108" t="str">
        <f>_xlfn.XLOOKUP(C1993&amp;F1993&amp;I1993&amp;J1993,'[1]2025年已发货'!$F:$F&amp;'[1]2025年已发货'!$C:$C&amp;'[1]2025年已发货'!$G:$G&amp;'[1]2025年已发货'!$H:$H,'[1]2025年已发货'!$E:$E,"未发货")</f>
        <v>未发货</v>
      </c>
      <c r="I1993" s="107" t="str">
        <f>VLOOKUP(B1993,辅助信息!E:I,3,FALSE)</f>
        <v>(五冶建设扩建艺体中学二期工程)四川省成都市双流区光荣路成都艺体中学南200米</v>
      </c>
      <c r="J1993" s="107" t="str">
        <f>VLOOKUP(B1993,辅助信息!E:I,4,FALSE)</f>
        <v>谢序强</v>
      </c>
      <c r="K1993" s="107">
        <f>VLOOKUP(J1993,辅助信息!H:I,2,FALSE)</f>
        <v>13458588232</v>
      </c>
      <c r="L1993" s="109" t="str">
        <f>VLOOKUP(B1993,辅助信息!E:J,6,FALSE)</f>
        <v>五冶建设送货单,一式6份材质书,锈货不收，项目名称：扩建艺体中学二期工程，装货前联系收货人核实到场规格,没提前告知进场规格现场不给予接收</v>
      </c>
      <c r="M1993" s="79">
        <v>45831</v>
      </c>
      <c r="O1993" s="49">
        <f ca="1" t="shared" si="133"/>
        <v>0</v>
      </c>
      <c r="P1993" s="49">
        <f ca="1" t="shared" si="134"/>
        <v>119</v>
      </c>
      <c r="Q1993" s="50" t="str">
        <f>VLOOKUP(B1993,辅助信息!E:M,9,FALSE)</f>
        <v>ZTWM-CDGS-XS-2025-0073-五冶天府-成都怡心湖片区及龙泉驿医院等项目</v>
      </c>
      <c r="R1993" s="50" t="str">
        <f>_xlfn._xlws.FILTER(辅助信息!D:D,辅助信息!E:E=B1993)</f>
        <v>五冶建设成都怡心湖片区及龙泉驿医院等项目</v>
      </c>
    </row>
    <row r="1994" hidden="1" spans="2:18">
      <c r="B1994" s="28" t="s">
        <v>167</v>
      </c>
      <c r="C1994" s="58">
        <v>45834</v>
      </c>
      <c r="D1994" s="107" t="str">
        <f>VLOOKUP(B1994,辅助信息!E:K,7,FALSE)</f>
        <v>JWDDCD2025051800044</v>
      </c>
      <c r="E1994" s="107" t="str">
        <f>VLOOKUP(F1994,辅助信息!A:B,2,FALSE)</f>
        <v>盘螺</v>
      </c>
      <c r="F1994" s="28" t="s">
        <v>41</v>
      </c>
      <c r="G1994" s="24">
        <v>10</v>
      </c>
      <c r="H1994" s="108" t="str">
        <f>_xlfn.XLOOKUP(C1994&amp;F1994&amp;I1994&amp;J1994,'[1]2025年已发货'!$F:$F&amp;'[1]2025年已发货'!$C:$C&amp;'[1]2025年已发货'!$G:$G&amp;'[1]2025年已发货'!$H:$H,'[1]2025年已发货'!$E:$E,"未发货")</f>
        <v>未发货</v>
      </c>
      <c r="I1994" s="107" t="str">
        <f>VLOOKUP(B1994,辅助信息!E:I,3,FALSE)</f>
        <v>(五冶建设扩建艺体中学二期工程)四川省成都市双流区光荣路成都艺体中学南200米</v>
      </c>
      <c r="J1994" s="107" t="str">
        <f>VLOOKUP(B1994,辅助信息!E:I,4,FALSE)</f>
        <v>谢序强</v>
      </c>
      <c r="K1994" s="107">
        <f>VLOOKUP(J1994,辅助信息!H:I,2,FALSE)</f>
        <v>13458588232</v>
      </c>
      <c r="L1994" s="109" t="str">
        <f>VLOOKUP(B1994,辅助信息!E:J,6,FALSE)</f>
        <v>五冶建设送货单,一式6份材质书,锈货不收，项目名称：扩建艺体中学二期工程，装货前联系收货人核实到场规格,没提前告知进场规格现场不给予接收</v>
      </c>
      <c r="M1994" s="79">
        <v>45831</v>
      </c>
      <c r="O1994" s="49">
        <f ca="1" t="shared" si="133"/>
        <v>0</v>
      </c>
      <c r="P1994" s="49">
        <f ca="1" t="shared" si="134"/>
        <v>119</v>
      </c>
      <c r="Q1994" s="50" t="str">
        <f>VLOOKUP(B1994,辅助信息!E:M,9,FALSE)</f>
        <v>ZTWM-CDGS-XS-2025-0073-五冶天府-成都怡心湖片区及龙泉驿医院等项目</v>
      </c>
      <c r="R1994" s="50" t="str">
        <f>_xlfn._xlws.FILTER(辅助信息!D:D,辅助信息!E:E=B1994)</f>
        <v>五冶建设成都怡心湖片区及龙泉驿医院等项目</v>
      </c>
    </row>
    <row r="1995" hidden="1" spans="2:18">
      <c r="B1995" s="28" t="s">
        <v>167</v>
      </c>
      <c r="C1995" s="58">
        <v>45834</v>
      </c>
      <c r="D1995" s="107" t="str">
        <f>VLOOKUP(B1995,辅助信息!E:K,7,FALSE)</f>
        <v>JWDDCD2025051800044</v>
      </c>
      <c r="E1995" s="107" t="str">
        <f>VLOOKUP(F1995,辅助信息!A:B,2,FALSE)</f>
        <v>螺纹钢</v>
      </c>
      <c r="F1995" s="28" t="s">
        <v>27</v>
      </c>
      <c r="G1995" s="24">
        <v>30</v>
      </c>
      <c r="H1995" s="108">
        <v>28</v>
      </c>
      <c r="I1995" s="107" t="str">
        <f>VLOOKUP(B1995,辅助信息!E:I,3,FALSE)</f>
        <v>(五冶建设扩建艺体中学二期工程)四川省成都市双流区光荣路成都艺体中学南200米</v>
      </c>
      <c r="J1995" s="107" t="str">
        <f>VLOOKUP(B1995,辅助信息!E:I,4,FALSE)</f>
        <v>谢序强</v>
      </c>
      <c r="K1995" s="107">
        <f>VLOOKUP(J1995,辅助信息!H:I,2,FALSE)</f>
        <v>13458588232</v>
      </c>
      <c r="L1995" s="109" t="str">
        <f>VLOOKUP(B1995,辅助信息!E:J,6,FALSE)</f>
        <v>五冶建设送货单,一式6份材质书,锈货不收，项目名称：扩建艺体中学二期工程，装货前联系收货人核实到场规格,没提前告知进场规格现场不给予接收</v>
      </c>
      <c r="M1995" s="79">
        <v>45831</v>
      </c>
      <c r="O1995" s="49">
        <f ca="1" t="shared" si="133"/>
        <v>0</v>
      </c>
      <c r="P1995" s="49">
        <f ca="1" t="shared" si="134"/>
        <v>119</v>
      </c>
      <c r="Q1995" s="50" t="str">
        <f>VLOOKUP(B1995,辅助信息!E:M,9,FALSE)</f>
        <v>ZTWM-CDGS-XS-2025-0073-五冶天府-成都怡心湖片区及龙泉驿医院等项目</v>
      </c>
      <c r="R1995" s="50" t="str">
        <f>_xlfn._xlws.FILTER(辅助信息!D:D,辅助信息!E:E=B1995)</f>
        <v>五冶建设成都怡心湖片区及龙泉驿医院等项目</v>
      </c>
    </row>
    <row r="1996" hidden="1" spans="2:18">
      <c r="B1996" s="28" t="s">
        <v>167</v>
      </c>
      <c r="C1996" s="58">
        <v>45834</v>
      </c>
      <c r="D1996" s="107" t="str">
        <f>VLOOKUP(B1996,辅助信息!E:K,7,FALSE)</f>
        <v>JWDDCD2025051800044</v>
      </c>
      <c r="E1996" s="107" t="str">
        <f>VLOOKUP(F1996,辅助信息!A:B,2,FALSE)</f>
        <v>螺纹钢</v>
      </c>
      <c r="F1996" s="28" t="s">
        <v>19</v>
      </c>
      <c r="G1996" s="24">
        <v>33</v>
      </c>
      <c r="H1996" s="108" t="str">
        <f>_xlfn.XLOOKUP(C1996&amp;F1996&amp;I1996&amp;J1996,'[1]2025年已发货'!$F:$F&amp;'[1]2025年已发货'!$C:$C&amp;'[1]2025年已发货'!$G:$G&amp;'[1]2025年已发货'!$H:$H,'[1]2025年已发货'!$E:$E,"未发货")</f>
        <v>未发货</v>
      </c>
      <c r="I1996" s="107" t="str">
        <f>VLOOKUP(B1996,辅助信息!E:I,3,FALSE)</f>
        <v>(五冶建设扩建艺体中学二期工程)四川省成都市双流区光荣路成都艺体中学南200米</v>
      </c>
      <c r="J1996" s="107" t="str">
        <f>VLOOKUP(B1996,辅助信息!E:I,4,FALSE)</f>
        <v>谢序强</v>
      </c>
      <c r="K1996" s="107">
        <f>VLOOKUP(J1996,辅助信息!H:I,2,FALSE)</f>
        <v>13458588232</v>
      </c>
      <c r="L1996" s="109" t="str">
        <f>VLOOKUP(B1996,辅助信息!E:J,6,FALSE)</f>
        <v>五冶建设送货单,一式6份材质书,锈货不收，项目名称：扩建艺体中学二期工程，装货前联系收货人核实到场规格,没提前告知进场规格现场不给予接收</v>
      </c>
      <c r="M1996" s="79">
        <v>45831</v>
      </c>
      <c r="O1996" s="49">
        <f ca="1" t="shared" si="133"/>
        <v>0</v>
      </c>
      <c r="P1996" s="49">
        <f ca="1" t="shared" si="134"/>
        <v>119</v>
      </c>
      <c r="Q1996" s="50" t="str">
        <f>VLOOKUP(B1996,辅助信息!E:M,9,FALSE)</f>
        <v>ZTWM-CDGS-XS-2025-0073-五冶天府-成都怡心湖片区及龙泉驿医院等项目</v>
      </c>
      <c r="R1996" s="50" t="str">
        <f>_xlfn._xlws.FILTER(辅助信息!D:D,辅助信息!E:E=B1996)</f>
        <v>五冶建设成都怡心湖片区及龙泉驿医院等项目</v>
      </c>
    </row>
    <row r="1997" hidden="1" spans="2:18">
      <c r="B1997" s="28" t="s">
        <v>167</v>
      </c>
      <c r="C1997" s="58">
        <v>45834</v>
      </c>
      <c r="D1997" s="107" t="str">
        <f>VLOOKUP(B1997,辅助信息!E:K,7,FALSE)</f>
        <v>JWDDCD2025051800044</v>
      </c>
      <c r="E1997" s="107" t="str">
        <f>VLOOKUP(F1997,辅助信息!A:B,2,FALSE)</f>
        <v>螺纹钢</v>
      </c>
      <c r="F1997" s="28" t="s">
        <v>32</v>
      </c>
      <c r="G1997" s="24">
        <v>24</v>
      </c>
      <c r="H1997" s="108" t="str">
        <f>_xlfn.XLOOKUP(C1997&amp;F1997&amp;I1997&amp;J1997,'[1]2025年已发货'!$F:$F&amp;'[1]2025年已发货'!$C:$C&amp;'[1]2025年已发货'!$G:$G&amp;'[1]2025年已发货'!$H:$H,'[1]2025年已发货'!$E:$E,"未发货")</f>
        <v>未发货</v>
      </c>
      <c r="I1997" s="107" t="str">
        <f>VLOOKUP(B1997,辅助信息!E:I,3,FALSE)</f>
        <v>(五冶建设扩建艺体中学二期工程)四川省成都市双流区光荣路成都艺体中学南200米</v>
      </c>
      <c r="J1997" s="107" t="str">
        <f>VLOOKUP(B1997,辅助信息!E:I,4,FALSE)</f>
        <v>谢序强</v>
      </c>
      <c r="K1997" s="107">
        <f>VLOOKUP(J1997,辅助信息!H:I,2,FALSE)</f>
        <v>13458588232</v>
      </c>
      <c r="L1997" s="109" t="str">
        <f>VLOOKUP(B1997,辅助信息!E:J,6,FALSE)</f>
        <v>五冶建设送货单,一式6份材质书,锈货不收，项目名称：扩建艺体中学二期工程，装货前联系收货人核实到场规格,没提前告知进场规格现场不给予接收</v>
      </c>
      <c r="M1997" s="79">
        <v>45831</v>
      </c>
      <c r="O1997" s="49">
        <f ca="1" t="shared" si="133"/>
        <v>0</v>
      </c>
      <c r="P1997" s="49">
        <f ca="1" t="shared" si="134"/>
        <v>119</v>
      </c>
      <c r="Q1997" s="50" t="str">
        <f>VLOOKUP(B1997,辅助信息!E:M,9,FALSE)</f>
        <v>ZTWM-CDGS-XS-2025-0073-五冶天府-成都怡心湖片区及龙泉驿医院等项目</v>
      </c>
      <c r="R1997" s="50" t="str">
        <f>_xlfn._xlws.FILTER(辅助信息!D:D,辅助信息!E:E=B1997)</f>
        <v>五冶建设成都怡心湖片区及龙泉驿医院等项目</v>
      </c>
    </row>
    <row r="1998" hidden="1" spans="2:18">
      <c r="B1998" s="28" t="s">
        <v>167</v>
      </c>
      <c r="C1998" s="58">
        <v>45834</v>
      </c>
      <c r="D1998" s="107" t="str">
        <f>VLOOKUP(B1998,辅助信息!E:K,7,FALSE)</f>
        <v>JWDDCD2025051800044</v>
      </c>
      <c r="E1998" s="107" t="str">
        <f>VLOOKUP(F1998,辅助信息!A:B,2,FALSE)</f>
        <v>螺纹钢</v>
      </c>
      <c r="F1998" s="28" t="s">
        <v>30</v>
      </c>
      <c r="G1998" s="24">
        <v>21</v>
      </c>
      <c r="H1998" s="108">
        <f>_xlfn.XLOOKUP(C1998&amp;F1998&amp;I1998&amp;J1998,'[1]2025年已发货'!$F:$F&amp;'[1]2025年已发货'!$C:$C&amp;'[1]2025年已发货'!$G:$G&amp;'[1]2025年已发货'!$H:$H,'[1]2025年已发货'!$E:$E,"未发货")</f>
        <v>15</v>
      </c>
      <c r="I1998" s="107" t="str">
        <f>VLOOKUP(B1998,辅助信息!E:I,3,FALSE)</f>
        <v>(五冶建设扩建艺体中学二期工程)四川省成都市双流区光荣路成都艺体中学南200米</v>
      </c>
      <c r="J1998" s="107" t="str">
        <f>VLOOKUP(B1998,辅助信息!E:I,4,FALSE)</f>
        <v>谢序强</v>
      </c>
      <c r="K1998" s="107">
        <f>VLOOKUP(J1998,辅助信息!H:I,2,FALSE)</f>
        <v>13458588232</v>
      </c>
      <c r="L1998" s="109" t="str">
        <f>VLOOKUP(B1998,辅助信息!E:J,6,FALSE)</f>
        <v>五冶建设送货单,一式6份材质书,锈货不收，项目名称：扩建艺体中学二期工程，装货前联系收货人核实到场规格,没提前告知进场规格现场不给予接收</v>
      </c>
      <c r="M1998" s="79">
        <v>45831</v>
      </c>
      <c r="O1998" s="49">
        <f ca="1" t="shared" si="133"/>
        <v>0</v>
      </c>
      <c r="P1998" s="49">
        <f ca="1" t="shared" si="134"/>
        <v>119</v>
      </c>
      <c r="Q1998" s="50" t="str">
        <f>VLOOKUP(B1998,辅助信息!E:M,9,FALSE)</f>
        <v>ZTWM-CDGS-XS-2025-0073-五冶天府-成都怡心湖片区及龙泉驿医院等项目</v>
      </c>
      <c r="R1998" s="50" t="str">
        <f>_xlfn._xlws.FILTER(辅助信息!D:D,辅助信息!E:E=B1998)</f>
        <v>五冶建设成都怡心湖片区及龙泉驿医院等项目</v>
      </c>
    </row>
    <row r="1999" hidden="1" spans="2:18">
      <c r="B1999" s="28" t="s">
        <v>167</v>
      </c>
      <c r="C1999" s="58">
        <v>45834</v>
      </c>
      <c r="D1999" s="107" t="str">
        <f>VLOOKUP(B1999,辅助信息!E:K,7,FALSE)</f>
        <v>JWDDCD2025051800044</v>
      </c>
      <c r="E1999" s="107" t="str">
        <f>VLOOKUP(F1999,辅助信息!A:B,2,FALSE)</f>
        <v>螺纹钢</v>
      </c>
      <c r="F1999" s="28" t="s">
        <v>33</v>
      </c>
      <c r="G1999" s="24">
        <v>15</v>
      </c>
      <c r="H1999" s="108" t="str">
        <f>_xlfn.XLOOKUP(C1999&amp;F1999&amp;I1999&amp;J1999,'[1]2025年已发货'!$F:$F&amp;'[1]2025年已发货'!$C:$C&amp;'[1]2025年已发货'!$G:$G&amp;'[1]2025年已发货'!$H:$H,'[1]2025年已发货'!$E:$E,"未发货")</f>
        <v>未发货</v>
      </c>
      <c r="I1999" s="107" t="str">
        <f>VLOOKUP(B1999,辅助信息!E:I,3,FALSE)</f>
        <v>(五冶建设扩建艺体中学二期工程)四川省成都市双流区光荣路成都艺体中学南200米</v>
      </c>
      <c r="J1999" s="107" t="str">
        <f>VLOOKUP(B1999,辅助信息!E:I,4,FALSE)</f>
        <v>谢序强</v>
      </c>
      <c r="K1999" s="107">
        <f>VLOOKUP(J1999,辅助信息!H:I,2,FALSE)</f>
        <v>13458588232</v>
      </c>
      <c r="L1999" s="109" t="str">
        <f>VLOOKUP(B1999,辅助信息!E:J,6,FALSE)</f>
        <v>五冶建设送货单,一式6份材质书,锈货不收，项目名称：扩建艺体中学二期工程，装货前联系收货人核实到场规格,没提前告知进场规格现场不给予接收</v>
      </c>
      <c r="M1999" s="79">
        <v>45831</v>
      </c>
      <c r="O1999" s="49">
        <f ca="1" t="shared" si="133"/>
        <v>0</v>
      </c>
      <c r="P1999" s="49">
        <f ca="1" t="shared" si="134"/>
        <v>119</v>
      </c>
      <c r="Q1999" s="50" t="str">
        <f>VLOOKUP(B1999,辅助信息!E:M,9,FALSE)</f>
        <v>ZTWM-CDGS-XS-2025-0073-五冶天府-成都怡心湖片区及龙泉驿医院等项目</v>
      </c>
      <c r="R1999" s="50" t="str">
        <f>_xlfn._xlws.FILTER(辅助信息!D:D,辅助信息!E:E=B1999)</f>
        <v>五冶建设成都怡心湖片区及龙泉驿医院等项目</v>
      </c>
    </row>
    <row r="2000" hidden="1" spans="2:18">
      <c r="B2000" s="28" t="s">
        <v>167</v>
      </c>
      <c r="C2000" s="58">
        <v>45834</v>
      </c>
      <c r="D2000" s="107" t="str">
        <f>VLOOKUP(B2000,辅助信息!E:K,7,FALSE)</f>
        <v>JWDDCD2025051800044</v>
      </c>
      <c r="E2000" s="107" t="str">
        <f>VLOOKUP(F2000,辅助信息!A:B,2,FALSE)</f>
        <v>螺纹钢</v>
      </c>
      <c r="F2000" s="28" t="s">
        <v>28</v>
      </c>
      <c r="G2000" s="24">
        <v>15</v>
      </c>
      <c r="H2000" s="108" t="str">
        <f>_xlfn.XLOOKUP(C2000&amp;F2000&amp;I2000&amp;J2000,'[1]2025年已发货'!$F:$F&amp;'[1]2025年已发货'!$C:$C&amp;'[1]2025年已发货'!$G:$G&amp;'[1]2025年已发货'!$H:$H,'[1]2025年已发货'!$E:$E,"未发货")</f>
        <v>未发货</v>
      </c>
      <c r="I2000" s="107" t="str">
        <f>VLOOKUP(B2000,辅助信息!E:I,3,FALSE)</f>
        <v>(五冶建设扩建艺体中学二期工程)四川省成都市双流区光荣路成都艺体中学南200米</v>
      </c>
      <c r="J2000" s="107" t="str">
        <f>VLOOKUP(B2000,辅助信息!E:I,4,FALSE)</f>
        <v>谢序强</v>
      </c>
      <c r="K2000" s="107">
        <f>VLOOKUP(J2000,辅助信息!H:I,2,FALSE)</f>
        <v>13458588232</v>
      </c>
      <c r="L2000" s="109" t="str">
        <f>VLOOKUP(B2000,辅助信息!E:J,6,FALSE)</f>
        <v>五冶建设送货单,一式6份材质书,锈货不收，项目名称：扩建艺体中学二期工程，装货前联系收货人核实到场规格,没提前告知进场规格现场不给予接收</v>
      </c>
      <c r="M2000" s="79">
        <v>45831</v>
      </c>
      <c r="O2000" s="49">
        <f ca="1" t="shared" si="133"/>
        <v>0</v>
      </c>
      <c r="P2000" s="49">
        <f ca="1" t="shared" si="134"/>
        <v>119</v>
      </c>
      <c r="Q2000" s="50" t="str">
        <f>VLOOKUP(B2000,辅助信息!E:M,9,FALSE)</f>
        <v>ZTWM-CDGS-XS-2025-0073-五冶天府-成都怡心湖片区及龙泉驿医院等项目</v>
      </c>
      <c r="R2000" s="50" t="str">
        <f>_xlfn._xlws.FILTER(辅助信息!D:D,辅助信息!E:E=B2000)</f>
        <v>五冶建设成都怡心湖片区及龙泉驿医院等项目</v>
      </c>
    </row>
    <row r="2001" hidden="1" spans="2:18">
      <c r="B2001" s="28" t="s">
        <v>167</v>
      </c>
      <c r="C2001" s="58">
        <v>45834</v>
      </c>
      <c r="D2001" s="107" t="str">
        <f>VLOOKUP(B2001,辅助信息!E:K,7,FALSE)</f>
        <v>JWDDCD2025051800044</v>
      </c>
      <c r="E2001" s="107" t="str">
        <f>VLOOKUP(F2001,辅助信息!A:B,2,FALSE)</f>
        <v>螺纹钢</v>
      </c>
      <c r="F2001" s="28" t="s">
        <v>18</v>
      </c>
      <c r="G2001" s="24">
        <v>9</v>
      </c>
      <c r="H2001" s="108">
        <f>_xlfn.XLOOKUP(C2001&amp;F2001&amp;I2001&amp;J2001,'[1]2025年已发货'!$F:$F&amp;'[1]2025年已发货'!$C:$C&amp;'[1]2025年已发货'!$G:$G&amp;'[1]2025年已发货'!$H:$H,'[1]2025年已发货'!$E:$E,"未发货")</f>
        <v>9</v>
      </c>
      <c r="I2001" s="107" t="str">
        <f>VLOOKUP(B2001,辅助信息!E:I,3,FALSE)</f>
        <v>(五冶建设扩建艺体中学二期工程)四川省成都市双流区光荣路成都艺体中学南200米</v>
      </c>
      <c r="J2001" s="107" t="str">
        <f>VLOOKUP(B2001,辅助信息!E:I,4,FALSE)</f>
        <v>谢序强</v>
      </c>
      <c r="K2001" s="107">
        <f>VLOOKUP(J2001,辅助信息!H:I,2,FALSE)</f>
        <v>13458588232</v>
      </c>
      <c r="L2001" s="109" t="str">
        <f>VLOOKUP(B2001,辅助信息!E:J,6,FALSE)</f>
        <v>五冶建设送货单,一式6份材质书,锈货不收，项目名称：扩建艺体中学二期工程，装货前联系收货人核实到场规格,没提前告知进场规格现场不给予接收</v>
      </c>
      <c r="M2001" s="79">
        <v>45831</v>
      </c>
      <c r="O2001" s="49">
        <f ca="1" t="shared" si="133"/>
        <v>0</v>
      </c>
      <c r="P2001" s="49">
        <f ca="1" t="shared" si="134"/>
        <v>119</v>
      </c>
      <c r="Q2001" s="50" t="str">
        <f>VLOOKUP(B2001,辅助信息!E:M,9,FALSE)</f>
        <v>ZTWM-CDGS-XS-2025-0073-五冶天府-成都怡心湖片区及龙泉驿医院等项目</v>
      </c>
      <c r="R2001" s="50" t="str">
        <f>_xlfn._xlws.FILTER(辅助信息!D:D,辅助信息!E:E=B2001)</f>
        <v>五冶建设成都怡心湖片区及龙泉驿医院等项目</v>
      </c>
    </row>
    <row r="2002" hidden="1" spans="2:18">
      <c r="B2002" s="28" t="s">
        <v>167</v>
      </c>
      <c r="C2002" s="58">
        <v>45834</v>
      </c>
      <c r="D2002" s="107" t="str">
        <f>VLOOKUP(B2002,辅助信息!E:K,7,FALSE)</f>
        <v>JWDDCD2025051800044</v>
      </c>
      <c r="E2002" s="107" t="str">
        <f>VLOOKUP(F2002,辅助信息!A:B,2,FALSE)</f>
        <v>螺纹钢</v>
      </c>
      <c r="F2002" s="28" t="s">
        <v>82</v>
      </c>
      <c r="G2002" s="24">
        <v>6</v>
      </c>
      <c r="H2002" s="108">
        <f>_xlfn.XLOOKUP(C2002&amp;F2002&amp;I2002&amp;J2002,'[1]2025年已发货'!$F:$F&amp;'[1]2025年已发货'!$C:$C&amp;'[1]2025年已发货'!$G:$G&amp;'[1]2025年已发货'!$H:$H,'[1]2025年已发货'!$E:$E,"未发货")</f>
        <v>6</v>
      </c>
      <c r="I2002" s="107" t="str">
        <f>VLOOKUP(B2002,辅助信息!E:I,3,FALSE)</f>
        <v>(五冶建设扩建艺体中学二期工程)四川省成都市双流区光荣路成都艺体中学南200米</v>
      </c>
      <c r="J2002" s="107" t="str">
        <f>VLOOKUP(B2002,辅助信息!E:I,4,FALSE)</f>
        <v>谢序强</v>
      </c>
      <c r="K2002" s="107">
        <f>VLOOKUP(J2002,辅助信息!H:I,2,FALSE)</f>
        <v>13458588232</v>
      </c>
      <c r="L2002" s="109" t="str">
        <f>VLOOKUP(B2002,辅助信息!E:J,6,FALSE)</f>
        <v>五冶建设送货单,一式6份材质书,锈货不收，项目名称：扩建艺体中学二期工程，装货前联系收货人核实到场规格,没提前告知进场规格现场不给予接收</v>
      </c>
      <c r="M2002" s="79">
        <v>45831</v>
      </c>
      <c r="O2002" s="49">
        <f ca="1" t="shared" si="133"/>
        <v>0</v>
      </c>
      <c r="P2002" s="49">
        <f ca="1" t="shared" si="134"/>
        <v>119</v>
      </c>
      <c r="Q2002" s="50" t="str">
        <f>VLOOKUP(B2002,辅助信息!E:M,9,FALSE)</f>
        <v>ZTWM-CDGS-XS-2025-0073-五冶天府-成都怡心湖片区及龙泉驿医院等项目</v>
      </c>
      <c r="R2002" s="50" t="str">
        <f>_xlfn._xlws.FILTER(辅助信息!D:D,辅助信息!E:E=B2002)</f>
        <v>五冶建设成都怡心湖片区及龙泉驿医院等项目</v>
      </c>
    </row>
    <row r="2003" hidden="1" spans="2:18">
      <c r="B2003" s="28" t="s">
        <v>167</v>
      </c>
      <c r="C2003" s="58">
        <v>45834</v>
      </c>
      <c r="D2003" s="107" t="str">
        <f>VLOOKUP(B2003,辅助信息!E:K,7,FALSE)</f>
        <v>JWDDCD2025051800044</v>
      </c>
      <c r="E2003" s="107" t="str">
        <f>VLOOKUP(F2003,辅助信息!A:B,2,FALSE)</f>
        <v>螺纹钢</v>
      </c>
      <c r="F2003" s="28" t="s">
        <v>45</v>
      </c>
      <c r="G2003" s="24">
        <v>6</v>
      </c>
      <c r="H2003" s="108">
        <f>_xlfn.XLOOKUP(C2003&amp;F2003&amp;I2003&amp;J2003,'[1]2025年已发货'!$F:$F&amp;'[1]2025年已发货'!$C:$C&amp;'[1]2025年已发货'!$G:$G&amp;'[1]2025年已发货'!$H:$H,'[1]2025年已发货'!$E:$E,"未发货")</f>
        <v>6</v>
      </c>
      <c r="I2003" s="107" t="str">
        <f>VLOOKUP(B2003,辅助信息!E:I,3,FALSE)</f>
        <v>(五冶建设扩建艺体中学二期工程)四川省成都市双流区光荣路成都艺体中学南200米</v>
      </c>
      <c r="J2003" s="107" t="str">
        <f>VLOOKUP(B2003,辅助信息!E:I,4,FALSE)</f>
        <v>谢序强</v>
      </c>
      <c r="K2003" s="107">
        <f>VLOOKUP(J2003,辅助信息!H:I,2,FALSE)</f>
        <v>13458588232</v>
      </c>
      <c r="L2003" s="109" t="str">
        <f>VLOOKUP(B2003,辅助信息!E:J,6,FALSE)</f>
        <v>五冶建设送货单,一式6份材质书,锈货不收，项目名称：扩建艺体中学二期工程，装货前联系收货人核实到场规格,没提前告知进场规格现场不给予接收</v>
      </c>
      <c r="M2003" s="79">
        <v>45831</v>
      </c>
      <c r="O2003" s="49">
        <f ca="1" t="shared" si="133"/>
        <v>0</v>
      </c>
      <c r="P2003" s="49">
        <f ca="1" t="shared" si="134"/>
        <v>119</v>
      </c>
      <c r="Q2003" s="50" t="str">
        <f>VLOOKUP(B2003,辅助信息!E:M,9,FALSE)</f>
        <v>ZTWM-CDGS-XS-2025-0073-五冶天府-成都怡心湖片区及龙泉驿医院等项目</v>
      </c>
      <c r="R2003" s="50" t="str">
        <f>_xlfn._xlws.FILTER(辅助信息!D:D,辅助信息!E:E=B2003)</f>
        <v>五冶建设成都怡心湖片区及龙泉驿医院等项目</v>
      </c>
    </row>
    <row r="2004" hidden="1" spans="2:18">
      <c r="B2004" s="28" t="s">
        <v>167</v>
      </c>
      <c r="C2004" s="58">
        <v>45834</v>
      </c>
      <c r="D2004" s="107" t="str">
        <f>VLOOKUP(B2004,辅助信息!E:K,7,FALSE)</f>
        <v>JWDDCD2025051800044</v>
      </c>
      <c r="E2004" s="107" t="str">
        <f>VLOOKUP(F2004,辅助信息!A:B,2,FALSE)</f>
        <v>螺纹钢</v>
      </c>
      <c r="F2004" s="28" t="s">
        <v>21</v>
      </c>
      <c r="G2004" s="24">
        <v>6</v>
      </c>
      <c r="H2004" s="108">
        <f>_xlfn.XLOOKUP(C2004&amp;F2004&amp;I2004&amp;J2004,'[1]2025年已发货'!$F:$F&amp;'[1]2025年已发货'!$C:$C&amp;'[1]2025年已发货'!$G:$G&amp;'[1]2025年已发货'!$H:$H,'[1]2025年已发货'!$E:$E,"未发货")</f>
        <v>6</v>
      </c>
      <c r="I2004" s="107" t="str">
        <f>VLOOKUP(B2004,辅助信息!E:I,3,FALSE)</f>
        <v>(五冶建设扩建艺体中学二期工程)四川省成都市双流区光荣路成都艺体中学南200米</v>
      </c>
      <c r="J2004" s="107" t="str">
        <f>VLOOKUP(B2004,辅助信息!E:I,4,FALSE)</f>
        <v>谢序强</v>
      </c>
      <c r="K2004" s="107">
        <f>VLOOKUP(J2004,辅助信息!H:I,2,FALSE)</f>
        <v>13458588232</v>
      </c>
      <c r="L2004" s="109" t="str">
        <f>VLOOKUP(B2004,辅助信息!E:J,6,FALSE)</f>
        <v>五冶建设送货单,一式6份材质书,锈货不收，项目名称：扩建艺体中学二期工程，装货前联系收货人核实到场规格,没提前告知进场规格现场不给予接收</v>
      </c>
      <c r="M2004" s="79">
        <v>45831</v>
      </c>
      <c r="O2004" s="49">
        <f ca="1" t="shared" si="133"/>
        <v>0</v>
      </c>
      <c r="P2004" s="49">
        <f ca="1" t="shared" si="134"/>
        <v>119</v>
      </c>
      <c r="Q2004" s="50" t="str">
        <f>VLOOKUP(B2004,辅助信息!E:M,9,FALSE)</f>
        <v>ZTWM-CDGS-XS-2025-0073-五冶天府-成都怡心湖片区及龙泉驿医院等项目</v>
      </c>
      <c r="R2004" s="50" t="str">
        <f>_xlfn._xlws.FILTER(辅助信息!D:D,辅助信息!E:E=B2004)</f>
        <v>五冶建设成都怡心湖片区及龙泉驿医院等项目</v>
      </c>
    </row>
    <row r="2005" hidden="1" spans="2:18">
      <c r="B2005" s="28" t="s">
        <v>167</v>
      </c>
      <c r="C2005" s="58">
        <v>45834</v>
      </c>
      <c r="D2005" s="107" t="str">
        <f>VLOOKUP(B2005,辅助信息!E:K,7,FALSE)</f>
        <v>JWDDCD2025051800044</v>
      </c>
      <c r="E2005" s="107" t="str">
        <f>VLOOKUP(F2005,辅助信息!A:B,2,FALSE)</f>
        <v>螺纹钢</v>
      </c>
      <c r="F2005" s="28" t="s">
        <v>58</v>
      </c>
      <c r="G2005" s="24">
        <v>6</v>
      </c>
      <c r="H2005" s="108">
        <f>_xlfn.XLOOKUP(C2005&amp;F2005&amp;I2005&amp;J2005,'[1]2025年已发货'!$F:$F&amp;'[1]2025年已发货'!$C:$C&amp;'[1]2025年已发货'!$G:$G&amp;'[1]2025年已发货'!$H:$H,'[1]2025年已发货'!$E:$E,"未发货")</f>
        <v>6</v>
      </c>
      <c r="I2005" s="107" t="str">
        <f>VLOOKUP(B2005,辅助信息!E:I,3,FALSE)</f>
        <v>(五冶建设扩建艺体中学二期工程)四川省成都市双流区光荣路成都艺体中学南200米</v>
      </c>
      <c r="J2005" s="107" t="str">
        <f>VLOOKUP(B2005,辅助信息!E:I,4,FALSE)</f>
        <v>谢序强</v>
      </c>
      <c r="K2005" s="107">
        <f>VLOOKUP(J2005,辅助信息!H:I,2,FALSE)</f>
        <v>13458588232</v>
      </c>
      <c r="L2005" s="109" t="str">
        <f>VLOOKUP(B2005,辅助信息!E:J,6,FALSE)</f>
        <v>五冶建设送货单,一式6份材质书,锈货不收，项目名称：扩建艺体中学二期工程，装货前联系收货人核实到场规格,没提前告知进场规格现场不给予接收</v>
      </c>
      <c r="M2005" s="79">
        <v>45831</v>
      </c>
      <c r="O2005" s="49">
        <f ca="1" t="shared" si="133"/>
        <v>0</v>
      </c>
      <c r="P2005" s="49">
        <f ca="1" t="shared" si="134"/>
        <v>119</v>
      </c>
      <c r="Q2005" s="50" t="str">
        <f>VLOOKUP(B2005,辅助信息!E:M,9,FALSE)</f>
        <v>ZTWM-CDGS-XS-2025-0073-五冶天府-成都怡心湖片区及龙泉驿医院等项目</v>
      </c>
      <c r="R2005" s="50" t="str">
        <f>_xlfn._xlws.FILTER(辅助信息!D:D,辅助信息!E:E=B2005)</f>
        <v>五冶建设成都怡心湖片区及龙泉驿医院等项目</v>
      </c>
    </row>
    <row r="2006" hidden="1" spans="2:18">
      <c r="B2006" s="28" t="s">
        <v>167</v>
      </c>
      <c r="C2006" s="58">
        <v>45834</v>
      </c>
      <c r="D2006" s="107" t="str">
        <f>VLOOKUP(B2006,辅助信息!E:K,7,FALSE)</f>
        <v>JWDDCD2025051800044</v>
      </c>
      <c r="E2006" s="107" t="str">
        <f>VLOOKUP(F2006,辅助信息!A:B,2,FALSE)</f>
        <v>螺纹钢</v>
      </c>
      <c r="F2006" s="28" t="s">
        <v>46</v>
      </c>
      <c r="G2006" s="24">
        <v>6</v>
      </c>
      <c r="H2006" s="108">
        <f>_xlfn.XLOOKUP(C2006&amp;F2006&amp;I2006&amp;J2006,'[1]2025年已发货'!$F:$F&amp;'[1]2025年已发货'!$C:$C&amp;'[1]2025年已发货'!$G:$G&amp;'[1]2025年已发货'!$H:$H,'[1]2025年已发货'!$E:$E,"未发货")</f>
        <v>6</v>
      </c>
      <c r="I2006" s="107" t="str">
        <f>VLOOKUP(B2006,辅助信息!E:I,3,FALSE)</f>
        <v>(五冶建设扩建艺体中学二期工程)四川省成都市双流区光荣路成都艺体中学南200米</v>
      </c>
      <c r="J2006" s="107" t="str">
        <f>VLOOKUP(B2006,辅助信息!E:I,4,FALSE)</f>
        <v>谢序强</v>
      </c>
      <c r="K2006" s="107">
        <f>VLOOKUP(J2006,辅助信息!H:I,2,FALSE)</f>
        <v>13458588232</v>
      </c>
      <c r="L2006" s="109" t="str">
        <f>VLOOKUP(B2006,辅助信息!E:J,6,FALSE)</f>
        <v>五冶建设送货单,一式6份材质书,锈货不收，项目名称：扩建艺体中学二期工程，装货前联系收货人核实到场规格,没提前告知进场规格现场不给予接收</v>
      </c>
      <c r="M2006" s="79">
        <v>45831</v>
      </c>
      <c r="O2006" s="49">
        <f ca="1" t="shared" si="133"/>
        <v>0</v>
      </c>
      <c r="P2006" s="49">
        <f ca="1" t="shared" si="134"/>
        <v>119</v>
      </c>
      <c r="Q2006" s="50" t="str">
        <f>VLOOKUP(B2006,辅助信息!E:M,9,FALSE)</f>
        <v>ZTWM-CDGS-XS-2025-0073-五冶天府-成都怡心湖片区及龙泉驿医院等项目</v>
      </c>
      <c r="R2006" s="50" t="str">
        <f>_xlfn._xlws.FILTER(辅助信息!D:D,辅助信息!E:E=B2006)</f>
        <v>五冶建设成都怡心湖片区及龙泉驿医院等项目</v>
      </c>
    </row>
    <row r="2007" hidden="1" spans="2:18">
      <c r="B2007" s="28" t="s">
        <v>167</v>
      </c>
      <c r="C2007" s="58">
        <v>45834</v>
      </c>
      <c r="D2007" s="107" t="str">
        <f>VLOOKUP(B2007,辅助信息!E:K,7,FALSE)</f>
        <v>JWDDCD2025051800044</v>
      </c>
      <c r="E2007" s="107" t="str">
        <f>VLOOKUP(F2007,辅助信息!A:B,2,FALSE)</f>
        <v>螺纹钢</v>
      </c>
      <c r="F2007" s="28" t="s">
        <v>22</v>
      </c>
      <c r="G2007" s="24">
        <v>9</v>
      </c>
      <c r="H2007" s="108">
        <f>_xlfn.XLOOKUP(C2007&amp;F2007&amp;I2007&amp;J2007,'[1]2025年已发货'!$F:$F&amp;'[1]2025年已发货'!$C:$C&amp;'[1]2025年已发货'!$G:$G&amp;'[1]2025年已发货'!$H:$H,'[1]2025年已发货'!$E:$E,"未发货")</f>
        <v>9</v>
      </c>
      <c r="I2007" s="107" t="str">
        <f>VLOOKUP(B2007,辅助信息!E:I,3,FALSE)</f>
        <v>(五冶建设扩建艺体中学二期工程)四川省成都市双流区光荣路成都艺体中学南200米</v>
      </c>
      <c r="J2007" s="107" t="str">
        <f>VLOOKUP(B2007,辅助信息!E:I,4,FALSE)</f>
        <v>谢序强</v>
      </c>
      <c r="K2007" s="107">
        <f>VLOOKUP(J2007,辅助信息!H:I,2,FALSE)</f>
        <v>13458588232</v>
      </c>
      <c r="L2007" s="109" t="str">
        <f>VLOOKUP(B2007,辅助信息!E:J,6,FALSE)</f>
        <v>五冶建设送货单,一式6份材质书,锈货不收，项目名称：扩建艺体中学二期工程，装货前联系收货人核实到场规格,没提前告知进场规格现场不给予接收</v>
      </c>
      <c r="M2007" s="79">
        <v>45831</v>
      </c>
      <c r="O2007" s="49">
        <f ca="1" t="shared" si="133"/>
        <v>0</v>
      </c>
      <c r="P2007" s="49">
        <f ca="1" t="shared" si="134"/>
        <v>119</v>
      </c>
      <c r="Q2007" s="50" t="str">
        <f>VLOOKUP(B2007,辅助信息!E:M,9,FALSE)</f>
        <v>ZTWM-CDGS-XS-2025-0073-五冶天府-成都怡心湖片区及龙泉驿医院等项目</v>
      </c>
      <c r="R2007" s="50" t="str">
        <f>_xlfn._xlws.FILTER(辅助信息!D:D,辅助信息!E:E=B2007)</f>
        <v>五冶建设成都怡心湖片区及龙泉驿医院等项目</v>
      </c>
    </row>
    <row r="2008" hidden="1" spans="2:18">
      <c r="B2008" s="28" t="s">
        <v>167</v>
      </c>
      <c r="C2008" s="58">
        <v>45834</v>
      </c>
      <c r="D2008" s="107" t="str">
        <f>VLOOKUP(B2008,辅助信息!E:K,7,FALSE)</f>
        <v>JWDDCD2025051800044</v>
      </c>
      <c r="E2008" s="107" t="str">
        <f>VLOOKUP(F2008,辅助信息!A:B,2,FALSE)</f>
        <v>螺纹钢</v>
      </c>
      <c r="F2008" s="28" t="s">
        <v>181</v>
      </c>
      <c r="G2008" s="24">
        <v>3</v>
      </c>
      <c r="H2008" s="108">
        <f>_xlfn.XLOOKUP(C2008&amp;F2008&amp;I2008&amp;J2008,'[1]2025年已发货'!$F:$F&amp;'[1]2025年已发货'!$C:$C&amp;'[1]2025年已发货'!$G:$G&amp;'[1]2025年已发货'!$H:$H,'[1]2025年已发货'!$E:$E,"未发货")</f>
        <v>3</v>
      </c>
      <c r="I2008" s="107" t="str">
        <f>VLOOKUP(B2008,辅助信息!E:I,3,FALSE)</f>
        <v>(五冶建设扩建艺体中学二期工程)四川省成都市双流区光荣路成都艺体中学南200米</v>
      </c>
      <c r="J2008" s="107" t="str">
        <f>VLOOKUP(B2008,辅助信息!E:I,4,FALSE)</f>
        <v>谢序强</v>
      </c>
      <c r="K2008" s="107">
        <f>VLOOKUP(J2008,辅助信息!H:I,2,FALSE)</f>
        <v>13458588232</v>
      </c>
      <c r="L2008" s="109" t="str">
        <f>VLOOKUP(B2008,辅助信息!E:J,6,FALSE)</f>
        <v>五冶建设送货单,一式6份材质书,锈货不收，项目名称：扩建艺体中学二期工程，装货前联系收货人核实到场规格,没提前告知进场规格现场不给予接收</v>
      </c>
      <c r="M2008" s="79">
        <v>45831</v>
      </c>
      <c r="O2008" s="49">
        <f ca="1" t="shared" si="133"/>
        <v>0</v>
      </c>
      <c r="P2008" s="49">
        <f ca="1" t="shared" si="134"/>
        <v>119</v>
      </c>
      <c r="Q2008" s="50" t="str">
        <f>VLOOKUP(B2008,辅助信息!E:M,9,FALSE)</f>
        <v>ZTWM-CDGS-XS-2025-0073-五冶天府-成都怡心湖片区及龙泉驿医院等项目</v>
      </c>
      <c r="R2008" s="50" t="str">
        <f>_xlfn._xlws.FILTER(辅助信息!D:D,辅助信息!E:E=B2008)</f>
        <v>五冶建设成都怡心湖片区及龙泉驿医院等项目</v>
      </c>
    </row>
    <row r="2009" hidden="1" spans="2:18">
      <c r="B2009" s="28" t="s">
        <v>167</v>
      </c>
      <c r="C2009" s="58">
        <v>45834</v>
      </c>
      <c r="D2009" s="107" t="str">
        <f>VLOOKUP(B2009,辅助信息!E:K,7,FALSE)</f>
        <v>JWDDCD2025051800044</v>
      </c>
      <c r="E2009" s="107" t="str">
        <f>VLOOKUP(F2009,辅助信息!A:B,2,FALSE)</f>
        <v>螺纹钢</v>
      </c>
      <c r="F2009" s="28" t="s">
        <v>182</v>
      </c>
      <c r="G2009" s="24">
        <v>3</v>
      </c>
      <c r="H2009" s="108">
        <f>_xlfn.XLOOKUP(C2009&amp;F2009&amp;I2009&amp;J2009,'[1]2025年已发货'!$F:$F&amp;'[1]2025年已发货'!$C:$C&amp;'[1]2025年已发货'!$G:$G&amp;'[1]2025年已发货'!$H:$H,'[1]2025年已发货'!$E:$E,"未发货")</f>
        <v>3</v>
      </c>
      <c r="I2009" s="107" t="str">
        <f>VLOOKUP(B2009,辅助信息!E:I,3,FALSE)</f>
        <v>(五冶建设扩建艺体中学二期工程)四川省成都市双流区光荣路成都艺体中学南200米</v>
      </c>
      <c r="J2009" s="107" t="str">
        <f>VLOOKUP(B2009,辅助信息!E:I,4,FALSE)</f>
        <v>谢序强</v>
      </c>
      <c r="K2009" s="107">
        <f>VLOOKUP(J2009,辅助信息!H:I,2,FALSE)</f>
        <v>13458588232</v>
      </c>
      <c r="L2009" s="109" t="str">
        <f>VLOOKUP(B2009,辅助信息!E:J,6,FALSE)</f>
        <v>五冶建设送货单,一式6份材质书,锈货不收，项目名称：扩建艺体中学二期工程，装货前联系收货人核实到场规格,没提前告知进场规格现场不给予接收</v>
      </c>
      <c r="M2009" s="79">
        <v>45831</v>
      </c>
      <c r="O2009" s="49">
        <f ca="1" t="shared" si="133"/>
        <v>0</v>
      </c>
      <c r="P2009" s="49">
        <f ca="1" t="shared" si="134"/>
        <v>119</v>
      </c>
      <c r="Q2009" s="50" t="str">
        <f>VLOOKUP(B2009,辅助信息!E:M,9,FALSE)</f>
        <v>ZTWM-CDGS-XS-2025-0073-五冶天府-成都怡心湖片区及龙泉驿医院等项目</v>
      </c>
      <c r="R2009" s="50" t="str">
        <f>_xlfn._xlws.FILTER(辅助信息!D:D,辅助信息!E:E=B2009)</f>
        <v>五冶建设成都怡心湖片区及龙泉驿医院等项目</v>
      </c>
    </row>
    <row r="2010" hidden="1" spans="2:18">
      <c r="B2010" s="107" t="s">
        <v>179</v>
      </c>
      <c r="C2010" s="58">
        <v>45835</v>
      </c>
      <c r="D2010" s="107" t="str">
        <f>VLOOKUP(B2010,辅助信息!E:K,7,FALSE)</f>
        <v>JWDDCD2025052800131</v>
      </c>
      <c r="E2010" s="107" t="str">
        <f>VLOOKUP(F2010,辅助信息!A:B,2,FALSE)</f>
        <v>螺纹钢</v>
      </c>
      <c r="F2010" s="107" t="s">
        <v>22</v>
      </c>
      <c r="G2010" s="108">
        <v>24</v>
      </c>
      <c r="H2010" s="121">
        <f>_xlfn.XLOOKUP(C2010&amp;F2010&amp;I2010&amp;J2010,'[1]2025年已发货'!$F:$F&amp;'[1]2025年已发货'!$C:$C&amp;'[1]2025年已发货'!$G:$G&amp;'[1]2025年已发货'!$H:$H,'[1]2025年已发货'!$E:$E,"未发货")</f>
        <v>10</v>
      </c>
      <c r="I2010" s="107" t="str">
        <f>VLOOKUP(B2010,辅助信息!E:I,3,FALSE)</f>
        <v>（商投建工达州中医药科技园-4工区-3号楼）达州市通川区达州中医药职业学院犀牛大道北段</v>
      </c>
      <c r="J2010" s="107" t="str">
        <f>VLOOKUP(B2010,辅助信息!E:I,4,FALSE)</f>
        <v>张扬</v>
      </c>
      <c r="K2010" s="107">
        <f>VLOOKUP(J2010,辅助信息!H:I,2,FALSE)</f>
        <v>18381904567</v>
      </c>
      <c r="L2010" s="109" t="str">
        <f>VLOOKUP(B2010,辅助信息!E:J,6,FALSE)</f>
        <v>控制炉批号！多了现场不收！,优先安排达钢,提前联系到场规格及数量</v>
      </c>
      <c r="M2010" s="79">
        <v>45835</v>
      </c>
      <c r="O2010" s="49">
        <f ca="1" t="shared" si="133"/>
        <v>0</v>
      </c>
      <c r="P2010" s="49">
        <f ca="1" t="shared" si="134"/>
        <v>115</v>
      </c>
      <c r="Q2010" s="50" t="str">
        <f>VLOOKUP(B2010,辅助信息!E:M,9,FALSE)</f>
        <v>ZTWM-CDGS-XS-2024-0134-商投建工达州中医药科技成果示范园项目</v>
      </c>
      <c r="R2010" s="50" t="str">
        <f>_xlfn._xlws.FILTER(辅助信息!D:D,辅助信息!E:E=B2010)</f>
        <v>商投建工达州中医药科技园</v>
      </c>
    </row>
    <row r="2011" hidden="1" spans="2:18">
      <c r="B2011" s="107" t="s">
        <v>180</v>
      </c>
      <c r="C2011" s="58">
        <v>45835</v>
      </c>
      <c r="D2011" s="107" t="str">
        <f>VLOOKUP(B2011,辅助信息!E:K,7,FALSE)</f>
        <v>JWDDCD2025052800131</v>
      </c>
      <c r="E2011" s="107" t="str">
        <f>VLOOKUP(F2011,辅助信息!A:B,2,FALSE)</f>
        <v>螺纹钢</v>
      </c>
      <c r="F2011" s="107" t="s">
        <v>21</v>
      </c>
      <c r="G2011" s="108">
        <v>6</v>
      </c>
      <c r="H2011" s="121">
        <f>_xlfn.XLOOKUP(C2011&amp;F2011&amp;I2011&amp;J2011,'[1]2025年已发货'!$F:$F&amp;'[1]2025年已发货'!$C:$C&amp;'[1]2025年已发货'!$G:$G&amp;'[1]2025年已发货'!$H:$H,'[1]2025年已发货'!$E:$E,"未发货")</f>
        <v>3</v>
      </c>
      <c r="I2011" s="107" t="str">
        <f>VLOOKUP(B2011,辅助信息!E:I,3,FALSE)</f>
        <v>（商投建工达州中医药科技园-4工区-8号楼）达州市通川区达州中医药职业学院犀牛大道北段</v>
      </c>
      <c r="J2011" s="107" t="str">
        <f>VLOOKUP(B2011,辅助信息!E:I,4,FALSE)</f>
        <v>张扬</v>
      </c>
      <c r="K2011" s="107">
        <f>VLOOKUP(J2011,辅助信息!H:I,2,FALSE)</f>
        <v>18381904567</v>
      </c>
      <c r="L2011" s="109" t="str">
        <f>VLOOKUP(B2011,辅助信息!E:J,6,FALSE)</f>
        <v>控制炉批号！多了现场不收！,优先安排达钢,提前联系到场规格及数量</v>
      </c>
      <c r="M2011" s="79">
        <v>45835</v>
      </c>
      <c r="O2011" s="49">
        <f ca="1" t="shared" si="133"/>
        <v>0</v>
      </c>
      <c r="P2011" s="49">
        <f ca="1" t="shared" si="134"/>
        <v>115</v>
      </c>
      <c r="Q2011" s="50" t="str">
        <f>VLOOKUP(B2011,辅助信息!E:M,9,FALSE)</f>
        <v>ZTWM-CDGS-XS-2024-0134-商投建工达州中医药科技成果示范园项目</v>
      </c>
      <c r="R2011" s="50" t="str">
        <f>_xlfn._xlws.FILTER(辅助信息!D:D,辅助信息!E:E=B2011)</f>
        <v>商投建工达州中医药科技园</v>
      </c>
    </row>
    <row r="2012" hidden="1" spans="2:18">
      <c r="B2012" s="107" t="s">
        <v>180</v>
      </c>
      <c r="C2012" s="58">
        <v>45835</v>
      </c>
      <c r="D2012" s="107" t="str">
        <f>VLOOKUP(B2012,辅助信息!E:K,7,FALSE)</f>
        <v>JWDDCD2025052800131</v>
      </c>
      <c r="E2012" s="107" t="str">
        <f>VLOOKUP(F2012,辅助信息!A:B,2,FALSE)</f>
        <v>螺纹钢</v>
      </c>
      <c r="F2012" s="107" t="s">
        <v>46</v>
      </c>
      <c r="G2012" s="108">
        <v>24</v>
      </c>
      <c r="H2012" s="121">
        <f>_xlfn.XLOOKUP(C2012&amp;F2012&amp;I2012&amp;J2012,'[1]2025年已发货'!$F:$F&amp;'[1]2025年已发货'!$C:$C&amp;'[1]2025年已发货'!$G:$G&amp;'[1]2025年已发货'!$H:$H,'[1]2025年已发货'!$E:$E,"未发货")</f>
        <v>10</v>
      </c>
      <c r="I2012" s="107" t="str">
        <f>VLOOKUP(B2012,辅助信息!E:I,3,FALSE)</f>
        <v>（商投建工达州中医药科技园-4工区-8号楼）达州市通川区达州中医药职业学院犀牛大道北段</v>
      </c>
      <c r="J2012" s="107" t="str">
        <f>VLOOKUP(B2012,辅助信息!E:I,4,FALSE)</f>
        <v>张扬</v>
      </c>
      <c r="K2012" s="107">
        <f>VLOOKUP(J2012,辅助信息!H:I,2,FALSE)</f>
        <v>18381904567</v>
      </c>
      <c r="L2012" s="109" t="str">
        <f>VLOOKUP(B2012,辅助信息!E:J,6,FALSE)</f>
        <v>控制炉批号！多了现场不收！,优先安排达钢,提前联系到场规格及数量</v>
      </c>
      <c r="M2012" s="79">
        <v>45835</v>
      </c>
      <c r="O2012" s="49">
        <f ca="1" t="shared" si="133"/>
        <v>0</v>
      </c>
      <c r="P2012" s="49">
        <f ca="1" t="shared" si="134"/>
        <v>115</v>
      </c>
      <c r="Q2012" s="50" t="str">
        <f>VLOOKUP(B2012,辅助信息!E:M,9,FALSE)</f>
        <v>ZTWM-CDGS-XS-2024-0134-商投建工达州中医药科技成果示范园项目</v>
      </c>
      <c r="R2012" s="50" t="str">
        <f>_xlfn._xlws.FILTER(辅助信息!D:D,辅助信息!E:E=B2012)</f>
        <v>商投建工达州中医药科技园</v>
      </c>
    </row>
    <row r="2013" hidden="1" spans="2:18">
      <c r="B2013" s="107" t="s">
        <v>180</v>
      </c>
      <c r="C2013" s="58">
        <v>45835</v>
      </c>
      <c r="D2013" s="107" t="str">
        <f>VLOOKUP(B2013,辅助信息!E:K,7,FALSE)</f>
        <v>JWDDCD2025052800131</v>
      </c>
      <c r="E2013" s="107" t="str">
        <f>VLOOKUP(F2013,辅助信息!A:B,2,FALSE)</f>
        <v>螺纹钢</v>
      </c>
      <c r="F2013" s="107" t="s">
        <v>22</v>
      </c>
      <c r="G2013" s="108">
        <v>24</v>
      </c>
      <c r="H2013" s="121">
        <f>_xlfn.XLOOKUP(C2013&amp;F2013&amp;I2013&amp;J2013,'[1]2025年已发货'!$F:$F&amp;'[1]2025年已发货'!$C:$C&amp;'[1]2025年已发货'!$G:$G&amp;'[1]2025年已发货'!$H:$H,'[1]2025年已发货'!$E:$E,"未发货")</f>
        <v>10</v>
      </c>
      <c r="I2013" s="107" t="str">
        <f>VLOOKUP(B2013,辅助信息!E:I,3,FALSE)</f>
        <v>（商投建工达州中医药科技园-4工区-8号楼）达州市通川区达州中医药职业学院犀牛大道北段</v>
      </c>
      <c r="J2013" s="107" t="str">
        <f>VLOOKUP(B2013,辅助信息!E:I,4,FALSE)</f>
        <v>张扬</v>
      </c>
      <c r="K2013" s="107">
        <f>VLOOKUP(J2013,辅助信息!H:I,2,FALSE)</f>
        <v>18381904567</v>
      </c>
      <c r="L2013" s="109" t="str">
        <f>VLOOKUP(B2013,辅助信息!E:J,6,FALSE)</f>
        <v>控制炉批号！多了现场不收！,优先安排达钢,提前联系到场规格及数量</v>
      </c>
      <c r="M2013" s="79">
        <v>45835</v>
      </c>
      <c r="O2013" s="49">
        <f ca="1" t="shared" si="133"/>
        <v>0</v>
      </c>
      <c r="P2013" s="49">
        <f ca="1" t="shared" si="134"/>
        <v>115</v>
      </c>
      <c r="Q2013" s="50" t="str">
        <f>VLOOKUP(B2013,辅助信息!E:M,9,FALSE)</f>
        <v>ZTWM-CDGS-XS-2024-0134-商投建工达州中医药科技成果示范园项目</v>
      </c>
      <c r="R2013" s="50" t="str">
        <f>_xlfn._xlws.FILTER(辅助信息!D:D,辅助信息!E:E=B2013)</f>
        <v>商投建工达州中医药科技园</v>
      </c>
    </row>
    <row r="2014" hidden="1" spans="2:18">
      <c r="B2014" s="107" t="s">
        <v>47</v>
      </c>
      <c r="C2014" s="58">
        <v>45835</v>
      </c>
      <c r="D2014" s="107" t="str">
        <f>VLOOKUP(B2014,辅助信息!E:K,7,FALSE)</f>
        <v>JWDDCD2025052800131</v>
      </c>
      <c r="E2014" s="107" t="str">
        <f>VLOOKUP(F2014,辅助信息!A:B,2,FALSE)</f>
        <v>螺纹钢</v>
      </c>
      <c r="F2014" s="107" t="s">
        <v>21</v>
      </c>
      <c r="G2014" s="108">
        <v>12</v>
      </c>
      <c r="H2014" s="121">
        <f>_xlfn.XLOOKUP(C2014&amp;F2014&amp;I2014&amp;J2014,'[1]2025年已发货'!$F:$F&amp;'[1]2025年已发货'!$C:$C&amp;'[1]2025年已发货'!$G:$G&amp;'[1]2025年已发货'!$H:$H,'[1]2025年已发货'!$E:$E,"未发货")</f>
        <v>5</v>
      </c>
      <c r="I2014" s="107" t="str">
        <f>VLOOKUP(B2014,辅助信息!E:I,3,FALSE)</f>
        <v>（商投建工达州中医药科技园-1工区）达州市通川区达州中医药职业学院犀牛大道北段</v>
      </c>
      <c r="J2014" s="107" t="str">
        <f>VLOOKUP(B2014,辅助信息!E:I,4,FALSE)</f>
        <v>程黄刚</v>
      </c>
      <c r="K2014" s="107">
        <f>VLOOKUP(J2014,辅助信息!H:I,2,FALSE)</f>
        <v>15108211617</v>
      </c>
      <c r="L2014" s="109" t="str">
        <f>VLOOKUP(B2014,辅助信息!E:J,6,FALSE)</f>
        <v>控制炉批号！多了现场不收！,优先安排达钢,提前联系到场规格及数量</v>
      </c>
      <c r="M2014" s="79">
        <v>45835</v>
      </c>
      <c r="O2014" s="49">
        <f ca="1" t="shared" si="133"/>
        <v>0</v>
      </c>
      <c r="P2014" s="49">
        <f ca="1" t="shared" si="134"/>
        <v>115</v>
      </c>
      <c r="Q2014" s="50" t="str">
        <f>VLOOKUP(B2014,辅助信息!E:M,9,FALSE)</f>
        <v>ZTWM-CDGS-XS-2024-0134-商投建工达州中医药科技成果示范园项目</v>
      </c>
      <c r="R2014" s="50" t="str">
        <f>_xlfn._xlws.FILTER(辅助信息!D:D,辅助信息!E:E=B2014)</f>
        <v>商投建工达州中医药科技园</v>
      </c>
    </row>
    <row r="2015" hidden="1" spans="2:18">
      <c r="B2015" s="107" t="s">
        <v>47</v>
      </c>
      <c r="C2015" s="58">
        <v>45835</v>
      </c>
      <c r="D2015" s="107" t="str">
        <f>VLOOKUP(B2015,辅助信息!E:K,7,FALSE)</f>
        <v>JWDDCD2025052800131</v>
      </c>
      <c r="E2015" s="107" t="str">
        <f>VLOOKUP(F2015,辅助信息!A:B,2,FALSE)</f>
        <v>螺纹钢</v>
      </c>
      <c r="F2015" s="107" t="s">
        <v>58</v>
      </c>
      <c r="G2015" s="108">
        <v>6</v>
      </c>
      <c r="H2015" s="121">
        <f>_xlfn.XLOOKUP(C2015&amp;F2015&amp;I2015&amp;J2015,'[1]2025年已发货'!$F:$F&amp;'[1]2025年已发货'!$C:$C&amp;'[1]2025年已发货'!$G:$G&amp;'[1]2025年已发货'!$H:$H,'[1]2025年已发货'!$E:$E,"未发货")</f>
        <v>5</v>
      </c>
      <c r="I2015" s="107" t="str">
        <f>VLOOKUP(B2015,辅助信息!E:I,3,FALSE)</f>
        <v>（商投建工达州中医药科技园-1工区）达州市通川区达州中医药职业学院犀牛大道北段</v>
      </c>
      <c r="J2015" s="107" t="str">
        <f>VLOOKUP(B2015,辅助信息!E:I,4,FALSE)</f>
        <v>程黄刚</v>
      </c>
      <c r="K2015" s="107">
        <f>VLOOKUP(J2015,辅助信息!H:I,2,FALSE)</f>
        <v>15108211617</v>
      </c>
      <c r="L2015" s="109" t="str">
        <f>VLOOKUP(B2015,辅助信息!E:J,6,FALSE)</f>
        <v>控制炉批号！多了现场不收！,优先安排达钢,提前联系到场规格及数量</v>
      </c>
      <c r="M2015" s="79">
        <v>45835</v>
      </c>
      <c r="O2015" s="49">
        <f ca="1" t="shared" si="133"/>
        <v>0</v>
      </c>
      <c r="P2015" s="49">
        <f ca="1" t="shared" si="134"/>
        <v>115</v>
      </c>
      <c r="Q2015" s="50" t="str">
        <f>VLOOKUP(B2015,辅助信息!E:M,9,FALSE)</f>
        <v>ZTWM-CDGS-XS-2024-0134-商投建工达州中医药科技成果示范园项目</v>
      </c>
      <c r="R2015" s="50" t="str">
        <f>_xlfn._xlws.FILTER(辅助信息!D:D,辅助信息!E:E=B2015)</f>
        <v>商投建工达州中医药科技园</v>
      </c>
    </row>
    <row r="2016" hidden="1" spans="2:18">
      <c r="B2016" s="107" t="s">
        <v>47</v>
      </c>
      <c r="C2016" s="58">
        <v>45835</v>
      </c>
      <c r="D2016" s="107" t="str">
        <f>VLOOKUP(B2016,辅助信息!E:K,7,FALSE)</f>
        <v>JWDDCD2025052800131</v>
      </c>
      <c r="E2016" s="107" t="str">
        <f>VLOOKUP(F2016,辅助信息!A:B,2,FALSE)</f>
        <v>盘螺</v>
      </c>
      <c r="F2016" s="107" t="s">
        <v>49</v>
      </c>
      <c r="G2016" s="108">
        <v>3</v>
      </c>
      <c r="H2016" s="121">
        <f>_xlfn.XLOOKUP(C2016&amp;F2016&amp;I2016&amp;J2016,'[1]2025年已发货'!$F:$F&amp;'[1]2025年已发货'!$C:$C&amp;'[1]2025年已发货'!$G:$G&amp;'[1]2025年已发货'!$H:$H,'[1]2025年已发货'!$E:$E,"未发货")</f>
        <v>3</v>
      </c>
      <c r="I2016" s="107" t="str">
        <f>VLOOKUP(B2016,辅助信息!E:I,3,FALSE)</f>
        <v>（商投建工达州中医药科技园-1工区）达州市通川区达州中医药职业学院犀牛大道北段</v>
      </c>
      <c r="J2016" s="107" t="str">
        <f>VLOOKUP(B2016,辅助信息!E:I,4,FALSE)</f>
        <v>程黄刚</v>
      </c>
      <c r="K2016" s="107">
        <f>VLOOKUP(J2016,辅助信息!H:I,2,FALSE)</f>
        <v>15108211617</v>
      </c>
      <c r="L2016" s="109" t="str">
        <f>VLOOKUP(B2016,辅助信息!E:J,6,FALSE)</f>
        <v>控制炉批号！多了现场不收！,优先安排达钢,提前联系到场规格及数量</v>
      </c>
      <c r="M2016" s="79">
        <v>45835</v>
      </c>
      <c r="O2016" s="49">
        <f ca="1" t="shared" si="133"/>
        <v>0</v>
      </c>
      <c r="P2016" s="49">
        <f ca="1" t="shared" si="134"/>
        <v>115</v>
      </c>
      <c r="Q2016" s="50" t="str">
        <f>VLOOKUP(B2016,辅助信息!E:M,9,FALSE)</f>
        <v>ZTWM-CDGS-XS-2024-0134-商投建工达州中医药科技成果示范园项目</v>
      </c>
      <c r="R2016" s="50" t="str">
        <f>_xlfn._xlws.FILTER(辅助信息!D:D,辅助信息!E:E=B2016)</f>
        <v>商投建工达州中医药科技园</v>
      </c>
    </row>
    <row r="2017" hidden="1" spans="2:18">
      <c r="B2017" s="107" t="s">
        <v>47</v>
      </c>
      <c r="C2017" s="58">
        <v>45835</v>
      </c>
      <c r="D2017" s="107" t="str">
        <f>VLOOKUP(B2017,辅助信息!E:K,7,FALSE)</f>
        <v>JWDDCD2025052800131</v>
      </c>
      <c r="E2017" s="107" t="str">
        <f>VLOOKUP(F2017,辅助信息!A:B,2,FALSE)</f>
        <v>螺纹钢</v>
      </c>
      <c r="F2017" s="107" t="s">
        <v>27</v>
      </c>
      <c r="G2017" s="108">
        <v>12</v>
      </c>
      <c r="H2017" s="121">
        <f>_xlfn.XLOOKUP(C2017&amp;F2017&amp;I2017&amp;J2017,'[1]2025年已发货'!$F:$F&amp;'[1]2025年已发货'!$C:$C&amp;'[1]2025年已发货'!$G:$G&amp;'[1]2025年已发货'!$H:$H,'[1]2025年已发货'!$E:$E,"未发货")</f>
        <v>12</v>
      </c>
      <c r="I2017" s="107" t="str">
        <f>VLOOKUP(B2017,辅助信息!E:I,3,FALSE)</f>
        <v>（商投建工达州中医药科技园-1工区）达州市通川区达州中医药职业学院犀牛大道北段</v>
      </c>
      <c r="J2017" s="107" t="str">
        <f>VLOOKUP(B2017,辅助信息!E:I,4,FALSE)</f>
        <v>程黄刚</v>
      </c>
      <c r="K2017" s="107">
        <f>VLOOKUP(J2017,辅助信息!H:I,2,FALSE)</f>
        <v>15108211617</v>
      </c>
      <c r="L2017" s="109" t="str">
        <f>VLOOKUP(B2017,辅助信息!E:J,6,FALSE)</f>
        <v>控制炉批号！多了现场不收！,优先安排达钢,提前联系到场规格及数量</v>
      </c>
      <c r="M2017" s="79">
        <v>45835</v>
      </c>
      <c r="O2017" s="49">
        <f ca="1" t="shared" si="133"/>
        <v>0</v>
      </c>
      <c r="P2017" s="49">
        <f ca="1" t="shared" si="134"/>
        <v>115</v>
      </c>
      <c r="Q2017" s="50" t="str">
        <f>VLOOKUP(B2017,辅助信息!E:M,9,FALSE)</f>
        <v>ZTWM-CDGS-XS-2024-0134-商投建工达州中医药科技成果示范园项目</v>
      </c>
      <c r="R2017" s="50" t="str">
        <f>_xlfn._xlws.FILTER(辅助信息!D:D,辅助信息!E:E=B2017)</f>
        <v>商投建工达州中医药科技园</v>
      </c>
    </row>
    <row r="2018" hidden="1" spans="2:18">
      <c r="B2018" s="107" t="s">
        <v>47</v>
      </c>
      <c r="C2018" s="58">
        <v>45835</v>
      </c>
      <c r="D2018" s="107" t="str">
        <f>VLOOKUP(B2018,辅助信息!E:K,7,FALSE)</f>
        <v>JWDDCD2025052800131</v>
      </c>
      <c r="E2018" s="107" t="str">
        <f>VLOOKUP(F2018,辅助信息!A:B,2,FALSE)</f>
        <v>螺纹钢</v>
      </c>
      <c r="F2018" s="107" t="s">
        <v>19</v>
      </c>
      <c r="G2018" s="108">
        <v>3</v>
      </c>
      <c r="H2018" s="121">
        <f>_xlfn.XLOOKUP(C2018&amp;F2018&amp;I2018&amp;J2018,'[1]2025年已发货'!$F:$F&amp;'[1]2025年已发货'!$C:$C&amp;'[1]2025年已发货'!$G:$G&amp;'[1]2025年已发货'!$H:$H,'[1]2025年已发货'!$E:$E,"未发货")</f>
        <v>3</v>
      </c>
      <c r="I2018" s="107" t="str">
        <f>VLOOKUP(B2018,辅助信息!E:I,3,FALSE)</f>
        <v>（商投建工达州中医药科技园-1工区）达州市通川区达州中医药职业学院犀牛大道北段</v>
      </c>
      <c r="J2018" s="107" t="str">
        <f>VLOOKUP(B2018,辅助信息!E:I,4,FALSE)</f>
        <v>程黄刚</v>
      </c>
      <c r="K2018" s="107">
        <f>VLOOKUP(J2018,辅助信息!H:I,2,FALSE)</f>
        <v>15108211617</v>
      </c>
      <c r="L2018" s="109" t="str">
        <f>VLOOKUP(B2018,辅助信息!E:J,6,FALSE)</f>
        <v>控制炉批号！多了现场不收！,优先安排达钢,提前联系到场规格及数量</v>
      </c>
      <c r="M2018" s="79">
        <v>45835</v>
      </c>
      <c r="O2018" s="49">
        <f ca="1" t="shared" si="133"/>
        <v>0</v>
      </c>
      <c r="P2018" s="49">
        <f ca="1" t="shared" si="134"/>
        <v>115</v>
      </c>
      <c r="Q2018" s="50" t="str">
        <f>VLOOKUP(B2018,辅助信息!E:M,9,FALSE)</f>
        <v>ZTWM-CDGS-XS-2024-0134-商投建工达州中医药科技成果示范园项目</v>
      </c>
      <c r="R2018" s="50" t="str">
        <f>_xlfn._xlws.FILTER(辅助信息!D:D,辅助信息!E:E=B2018)</f>
        <v>商投建工达州中医药科技园</v>
      </c>
    </row>
    <row r="2019" hidden="1" spans="2:18">
      <c r="B2019" s="107" t="s">
        <v>47</v>
      </c>
      <c r="C2019" s="58">
        <v>45835</v>
      </c>
      <c r="D2019" s="107" t="str">
        <f>VLOOKUP(B2019,辅助信息!E:K,7,FALSE)</f>
        <v>JWDDCD2025052800131</v>
      </c>
      <c r="E2019" s="107" t="str">
        <f>VLOOKUP(F2019,辅助信息!A:B,2,FALSE)</f>
        <v>螺纹钢</v>
      </c>
      <c r="F2019" s="107" t="s">
        <v>32</v>
      </c>
      <c r="G2019" s="108">
        <v>12</v>
      </c>
      <c r="H2019" s="121">
        <f>_xlfn.XLOOKUP(C2019&amp;F2019&amp;I2019&amp;J2019,'[1]2025年已发货'!$F:$F&amp;'[1]2025年已发货'!$C:$C&amp;'[1]2025年已发货'!$G:$G&amp;'[1]2025年已发货'!$H:$H,'[1]2025年已发货'!$E:$E,"未发货")</f>
        <v>12</v>
      </c>
      <c r="I2019" s="107" t="str">
        <f>VLOOKUP(B2019,辅助信息!E:I,3,FALSE)</f>
        <v>（商投建工达州中医药科技园-1工区）达州市通川区达州中医药职业学院犀牛大道北段</v>
      </c>
      <c r="J2019" s="107" t="str">
        <f>VLOOKUP(B2019,辅助信息!E:I,4,FALSE)</f>
        <v>程黄刚</v>
      </c>
      <c r="K2019" s="107">
        <f>VLOOKUP(J2019,辅助信息!H:I,2,FALSE)</f>
        <v>15108211617</v>
      </c>
      <c r="L2019" s="109" t="str">
        <f>VLOOKUP(B2019,辅助信息!E:J,6,FALSE)</f>
        <v>控制炉批号！多了现场不收！,优先安排达钢,提前联系到场规格及数量</v>
      </c>
      <c r="M2019" s="79">
        <v>45835</v>
      </c>
      <c r="O2019" s="49">
        <f ca="1" t="shared" si="133"/>
        <v>0</v>
      </c>
      <c r="P2019" s="49">
        <f ca="1" t="shared" si="134"/>
        <v>115</v>
      </c>
      <c r="Q2019" s="50" t="str">
        <f>VLOOKUP(B2019,辅助信息!E:M,9,FALSE)</f>
        <v>ZTWM-CDGS-XS-2024-0134-商投建工达州中医药科技成果示范园项目</v>
      </c>
      <c r="R2019" s="50" t="str">
        <f>_xlfn._xlws.FILTER(辅助信息!D:D,辅助信息!E:E=B2019)</f>
        <v>商投建工达州中医药科技园</v>
      </c>
    </row>
    <row r="2020" hidden="1" spans="2:18">
      <c r="B2020" s="107" t="s">
        <v>47</v>
      </c>
      <c r="C2020" s="58">
        <v>45835</v>
      </c>
      <c r="D2020" s="107" t="str">
        <f>VLOOKUP(B2020,辅助信息!E:K,7,FALSE)</f>
        <v>JWDDCD2025052800131</v>
      </c>
      <c r="E2020" s="107" t="str">
        <f>VLOOKUP(F2020,辅助信息!A:B,2,FALSE)</f>
        <v>螺纹钢</v>
      </c>
      <c r="F2020" s="107" t="s">
        <v>45</v>
      </c>
      <c r="G2020" s="108">
        <v>3</v>
      </c>
      <c r="H2020" s="121">
        <f>_xlfn.XLOOKUP(C2020&amp;F2020&amp;I2020&amp;J2020,'[1]2025年已发货'!$F:$F&amp;'[1]2025年已发货'!$C:$C&amp;'[1]2025年已发货'!$G:$G&amp;'[1]2025年已发货'!$H:$H,'[1]2025年已发货'!$E:$E,"未发货")</f>
        <v>3</v>
      </c>
      <c r="I2020" s="107" t="str">
        <f>VLOOKUP(B2020,辅助信息!E:I,3,FALSE)</f>
        <v>（商投建工达州中医药科技园-1工区）达州市通川区达州中医药职业学院犀牛大道北段</v>
      </c>
      <c r="J2020" s="107" t="str">
        <f>VLOOKUP(B2020,辅助信息!E:I,4,FALSE)</f>
        <v>程黄刚</v>
      </c>
      <c r="K2020" s="107">
        <f>VLOOKUP(J2020,辅助信息!H:I,2,FALSE)</f>
        <v>15108211617</v>
      </c>
      <c r="L2020" s="109" t="str">
        <f>VLOOKUP(B2020,辅助信息!E:J,6,FALSE)</f>
        <v>控制炉批号！多了现场不收！,优先安排达钢,提前联系到场规格及数量</v>
      </c>
      <c r="M2020" s="79">
        <v>45835</v>
      </c>
      <c r="O2020" s="49">
        <f ca="1" t="shared" si="133"/>
        <v>0</v>
      </c>
      <c r="P2020" s="49">
        <f ca="1" t="shared" si="134"/>
        <v>115</v>
      </c>
      <c r="Q2020" s="50" t="str">
        <f>VLOOKUP(B2020,辅助信息!E:M,9,FALSE)</f>
        <v>ZTWM-CDGS-XS-2024-0134-商投建工达州中医药科技成果示范园项目</v>
      </c>
      <c r="R2020" s="50" t="str">
        <f>_xlfn._xlws.FILTER(辅助信息!D:D,辅助信息!E:E=B2020)</f>
        <v>商投建工达州中医药科技园</v>
      </c>
    </row>
    <row r="2021" hidden="1" spans="2:18">
      <c r="B2021" s="107" t="s">
        <v>47</v>
      </c>
      <c r="C2021" s="58">
        <v>45835</v>
      </c>
      <c r="D2021" s="107" t="str">
        <f>VLOOKUP(B2021,辅助信息!E:K,7,FALSE)</f>
        <v>JWDDCD2025052800131</v>
      </c>
      <c r="E2021" s="107" t="str">
        <f>VLOOKUP(F2021,辅助信息!A:B,2,FALSE)</f>
        <v>螺纹钢</v>
      </c>
      <c r="F2021" s="107" t="s">
        <v>46</v>
      </c>
      <c r="G2021" s="108">
        <v>18</v>
      </c>
      <c r="H2021" s="121">
        <f>_xlfn.XLOOKUP(C2021&amp;F2021&amp;I2021&amp;J2021,'[1]2025年已发货'!$F:$F&amp;'[1]2025年已发货'!$C:$C&amp;'[1]2025年已发货'!$G:$G&amp;'[1]2025年已发货'!$H:$H,'[1]2025年已发货'!$E:$E,"未发货")</f>
        <v>15</v>
      </c>
      <c r="I2021" s="107" t="str">
        <f>VLOOKUP(B2021,辅助信息!E:I,3,FALSE)</f>
        <v>（商投建工达州中医药科技园-1工区）达州市通川区达州中医药职业学院犀牛大道北段</v>
      </c>
      <c r="J2021" s="107" t="str">
        <f>VLOOKUP(B2021,辅助信息!E:I,4,FALSE)</f>
        <v>程黄刚</v>
      </c>
      <c r="K2021" s="107">
        <f>VLOOKUP(J2021,辅助信息!H:I,2,FALSE)</f>
        <v>15108211617</v>
      </c>
      <c r="L2021" s="109" t="str">
        <f>VLOOKUP(B2021,辅助信息!E:J,6,FALSE)</f>
        <v>控制炉批号！多了现场不收！,优先安排达钢,提前联系到场规格及数量</v>
      </c>
      <c r="M2021" s="79">
        <v>45835</v>
      </c>
      <c r="O2021" s="49">
        <f ca="1" t="shared" si="133"/>
        <v>0</v>
      </c>
      <c r="P2021" s="49">
        <f ca="1" t="shared" si="134"/>
        <v>115</v>
      </c>
      <c r="Q2021" s="50" t="str">
        <f>VLOOKUP(B2021,辅助信息!E:M,9,FALSE)</f>
        <v>ZTWM-CDGS-XS-2024-0134-商投建工达州中医药科技成果示范园项目</v>
      </c>
      <c r="R2021" s="50" t="str">
        <f>_xlfn._xlws.FILTER(辅助信息!D:D,辅助信息!E:E=B2021)</f>
        <v>商投建工达州中医药科技园</v>
      </c>
    </row>
    <row r="2022" hidden="1" spans="2:18">
      <c r="B2022" s="107" t="s">
        <v>47</v>
      </c>
      <c r="C2022" s="58">
        <v>45835</v>
      </c>
      <c r="D2022" s="107" t="str">
        <f>VLOOKUP(B2022,辅助信息!E:K,7,FALSE)</f>
        <v>JWDDCD2025052800131</v>
      </c>
      <c r="E2022" s="107" t="str">
        <f>VLOOKUP(F2022,辅助信息!A:B,2,FALSE)</f>
        <v>螺纹钢</v>
      </c>
      <c r="F2022" s="107" t="s">
        <v>22</v>
      </c>
      <c r="G2022" s="108">
        <v>9</v>
      </c>
      <c r="H2022" s="121">
        <f>_xlfn.XLOOKUP(C2022&amp;F2022&amp;I2022&amp;J2022,'[1]2025年已发货'!$F:$F&amp;'[1]2025年已发货'!$C:$C&amp;'[1]2025年已发货'!$G:$G&amp;'[1]2025年已发货'!$H:$H,'[1]2025年已发货'!$E:$E,"未发货")</f>
        <v>5</v>
      </c>
      <c r="I2022" s="107" t="str">
        <f>VLOOKUP(B2022,辅助信息!E:I,3,FALSE)</f>
        <v>（商投建工达州中医药科技园-1工区）达州市通川区达州中医药职业学院犀牛大道北段</v>
      </c>
      <c r="J2022" s="107" t="str">
        <f>VLOOKUP(B2022,辅助信息!E:I,4,FALSE)</f>
        <v>程黄刚</v>
      </c>
      <c r="K2022" s="107">
        <f>VLOOKUP(J2022,辅助信息!H:I,2,FALSE)</f>
        <v>15108211617</v>
      </c>
      <c r="L2022" s="109" t="str">
        <f>VLOOKUP(B2022,辅助信息!E:J,6,FALSE)</f>
        <v>控制炉批号！多了现场不收！,优先安排达钢,提前联系到场规格及数量</v>
      </c>
      <c r="M2022" s="79">
        <v>45835</v>
      </c>
      <c r="O2022" s="49">
        <f ca="1" t="shared" si="133"/>
        <v>0</v>
      </c>
      <c r="P2022" s="49">
        <f ca="1" t="shared" si="134"/>
        <v>115</v>
      </c>
      <c r="Q2022" s="50" t="str">
        <f>VLOOKUP(B2022,辅助信息!E:M,9,FALSE)</f>
        <v>ZTWM-CDGS-XS-2024-0134-商投建工达州中医药科技成果示范园项目</v>
      </c>
      <c r="R2022" s="50" t="str">
        <f>_xlfn._xlws.FILTER(辅助信息!D:D,辅助信息!E:E=B2022)</f>
        <v>商投建工达州中医药科技园</v>
      </c>
    </row>
    <row r="2023" hidden="1" spans="2:18">
      <c r="B2023" s="107" t="s">
        <v>167</v>
      </c>
      <c r="C2023" s="58">
        <v>45835</v>
      </c>
      <c r="D2023" s="107" t="str">
        <f>VLOOKUP(B2023,辅助信息!E:K,7,FALSE)</f>
        <v>JWDDCD2025051800044</v>
      </c>
      <c r="E2023" s="107" t="str">
        <f>VLOOKUP(F2023,辅助信息!A:B,2,FALSE)</f>
        <v>盘螺</v>
      </c>
      <c r="F2023" s="107" t="s">
        <v>40</v>
      </c>
      <c r="G2023" s="108">
        <v>5</v>
      </c>
      <c r="H2023" s="121">
        <f>_xlfn.XLOOKUP(C2023&amp;F2023&amp;I2023&amp;J2023,'[1]2025年已发货'!$F:$F&amp;'[1]2025年已发货'!$C:$C&amp;'[1]2025年已发货'!$G:$G&amp;'[1]2025年已发货'!$H:$H,'[1]2025年已发货'!$E:$E,"未发货")</f>
        <v>5</v>
      </c>
      <c r="I2023" s="107" t="str">
        <f>VLOOKUP(B2023,辅助信息!E:I,3,FALSE)</f>
        <v>(五冶建设扩建艺体中学二期工程)四川省成都市双流区光荣路成都艺体中学南200米</v>
      </c>
      <c r="J2023" s="107" t="str">
        <f>VLOOKUP(B2023,辅助信息!E:I,4,FALSE)</f>
        <v>谢序强</v>
      </c>
      <c r="K2023" s="107">
        <f>VLOOKUP(J2023,辅助信息!H:I,2,FALSE)</f>
        <v>13458588232</v>
      </c>
      <c r="L2023" s="109" t="str">
        <f>VLOOKUP(B2023,辅助信息!E:J,6,FALSE)</f>
        <v>五冶建设送货单,一式6份材质书,锈货不收，项目名称：扩建艺体中学二期工程，装货前联系收货人核实到场规格,没提前告知进场规格现场不给予接收</v>
      </c>
      <c r="M2023" s="79">
        <v>45835</v>
      </c>
      <c r="O2023" s="49">
        <f ca="1" t="shared" ref="O2023:O2042" si="135">IF(OR(M2023="",N2023&lt;&gt;""),"",MAX(M2023-TODAY(),0))</f>
        <v>0</v>
      </c>
      <c r="P2023" s="49">
        <f ca="1" t="shared" ref="P2023:P2042" si="136">IF(M2023="","",IF(N2023&lt;&gt;"",MAX(N2023-M2023,0),IF(TODAY()&gt;M2023,TODAY()-M2023,0)))</f>
        <v>115</v>
      </c>
      <c r="Q2023" s="50" t="str">
        <f>VLOOKUP(B2023,辅助信息!E:M,9,FALSE)</f>
        <v>ZTWM-CDGS-XS-2025-0073-五冶天府-成都怡心湖片区及龙泉驿医院等项目</v>
      </c>
      <c r="R2023" s="50" t="str">
        <f>_xlfn._xlws.FILTER(辅助信息!D:D,辅助信息!E:E=B2023)</f>
        <v>五冶建设成都怡心湖片区及龙泉驿医院等项目</v>
      </c>
    </row>
    <row r="2024" hidden="1" spans="2:18">
      <c r="B2024" s="107" t="s">
        <v>167</v>
      </c>
      <c r="C2024" s="58">
        <v>45835</v>
      </c>
      <c r="D2024" s="107" t="str">
        <f>VLOOKUP(B2024,辅助信息!E:K,7,FALSE)</f>
        <v>JWDDCD2025051800044</v>
      </c>
      <c r="E2024" s="107" t="str">
        <f>VLOOKUP(F2024,辅助信息!A:B,2,FALSE)</f>
        <v>盘螺</v>
      </c>
      <c r="F2024" s="107" t="s">
        <v>41</v>
      </c>
      <c r="G2024" s="108">
        <v>10</v>
      </c>
      <c r="H2024" s="121">
        <f>_xlfn.XLOOKUP(C2024&amp;F2024&amp;I2024&amp;J2024,'[1]2025年已发货'!$F:$F&amp;'[1]2025年已发货'!$C:$C&amp;'[1]2025年已发货'!$G:$G&amp;'[1]2025年已发货'!$H:$H,'[1]2025年已发货'!$E:$E,"未发货")</f>
        <v>10</v>
      </c>
      <c r="I2024" s="107" t="str">
        <f>VLOOKUP(B2024,辅助信息!E:I,3,FALSE)</f>
        <v>(五冶建设扩建艺体中学二期工程)四川省成都市双流区光荣路成都艺体中学南200米</v>
      </c>
      <c r="J2024" s="107" t="str">
        <f>VLOOKUP(B2024,辅助信息!E:I,4,FALSE)</f>
        <v>谢序强</v>
      </c>
      <c r="K2024" s="107">
        <f>VLOOKUP(J2024,辅助信息!H:I,2,FALSE)</f>
        <v>13458588232</v>
      </c>
      <c r="L2024" s="109" t="str">
        <f>VLOOKUP(B2024,辅助信息!E:J,6,FALSE)</f>
        <v>五冶建设送货单,一式6份材质书,锈货不收，项目名称：扩建艺体中学二期工程，装货前联系收货人核实到场规格,没提前告知进场规格现场不给予接收</v>
      </c>
      <c r="M2024" s="79">
        <v>45835</v>
      </c>
      <c r="O2024" s="49">
        <f ca="1" t="shared" si="135"/>
        <v>0</v>
      </c>
      <c r="P2024" s="49">
        <f ca="1" t="shared" si="136"/>
        <v>115</v>
      </c>
      <c r="Q2024" s="50" t="str">
        <f>VLOOKUP(B2024,辅助信息!E:M,9,FALSE)</f>
        <v>ZTWM-CDGS-XS-2025-0073-五冶天府-成都怡心湖片区及龙泉驿医院等项目</v>
      </c>
      <c r="R2024" s="50" t="str">
        <f>_xlfn._xlws.FILTER(辅助信息!D:D,辅助信息!E:E=B2024)</f>
        <v>五冶建设成都怡心湖片区及龙泉驿医院等项目</v>
      </c>
    </row>
    <row r="2025" hidden="1" spans="2:18">
      <c r="B2025" s="107" t="s">
        <v>167</v>
      </c>
      <c r="C2025" s="58">
        <v>45835</v>
      </c>
      <c r="D2025" s="107" t="str">
        <f>VLOOKUP(B2025,辅助信息!E:K,7,FALSE)</f>
        <v>JWDDCD2025051800044</v>
      </c>
      <c r="E2025" s="107" t="str">
        <f>VLOOKUP(F2025,辅助信息!A:B,2,FALSE)</f>
        <v>螺纹钢</v>
      </c>
      <c r="F2025" s="107" t="s">
        <v>19</v>
      </c>
      <c r="G2025" s="108">
        <v>33</v>
      </c>
      <c r="H2025" s="121">
        <f>_xlfn.XLOOKUP(C2025&amp;F2025&amp;I2025&amp;J2025,'[1]2025年已发货'!$F:$F&amp;'[1]2025年已发货'!$C:$C&amp;'[1]2025年已发货'!$G:$G&amp;'[1]2025年已发货'!$H:$H,'[1]2025年已发货'!$E:$E,"未发货")</f>
        <v>28</v>
      </c>
      <c r="I2025" s="107" t="str">
        <f>VLOOKUP(B2025,辅助信息!E:I,3,FALSE)</f>
        <v>(五冶建设扩建艺体中学二期工程)四川省成都市双流区光荣路成都艺体中学南200米</v>
      </c>
      <c r="J2025" s="107" t="str">
        <f>VLOOKUP(B2025,辅助信息!E:I,4,FALSE)</f>
        <v>谢序强</v>
      </c>
      <c r="K2025" s="107">
        <f>VLOOKUP(J2025,辅助信息!H:I,2,FALSE)</f>
        <v>13458588232</v>
      </c>
      <c r="L2025" s="109" t="str">
        <f>VLOOKUP(B2025,辅助信息!E:J,6,FALSE)</f>
        <v>五冶建设送货单,一式6份材质书,锈货不收，项目名称：扩建艺体中学二期工程，装货前联系收货人核实到场规格,没提前告知进场规格现场不给予接收</v>
      </c>
      <c r="M2025" s="79">
        <v>45835</v>
      </c>
      <c r="O2025" s="49">
        <f ca="1" t="shared" si="135"/>
        <v>0</v>
      </c>
      <c r="P2025" s="49">
        <f ca="1" t="shared" si="136"/>
        <v>115</v>
      </c>
      <c r="Q2025" s="50" t="str">
        <f>VLOOKUP(B2025,辅助信息!E:M,9,FALSE)</f>
        <v>ZTWM-CDGS-XS-2025-0073-五冶天府-成都怡心湖片区及龙泉驿医院等项目</v>
      </c>
      <c r="R2025" s="50" t="str">
        <f>_xlfn._xlws.FILTER(辅助信息!D:D,辅助信息!E:E=B2025)</f>
        <v>五冶建设成都怡心湖片区及龙泉驿医院等项目</v>
      </c>
    </row>
    <row r="2026" hidden="1" spans="2:18">
      <c r="B2026" s="107" t="s">
        <v>167</v>
      </c>
      <c r="C2026" s="58">
        <v>45835</v>
      </c>
      <c r="D2026" s="107" t="str">
        <f>VLOOKUP(B2026,辅助信息!E:K,7,FALSE)</f>
        <v>JWDDCD2025051800044</v>
      </c>
      <c r="E2026" s="107" t="str">
        <f>VLOOKUP(F2026,辅助信息!A:B,2,FALSE)</f>
        <v>螺纹钢</v>
      </c>
      <c r="F2026" s="107" t="s">
        <v>32</v>
      </c>
      <c r="G2026" s="108">
        <v>24</v>
      </c>
      <c r="H2026" s="121">
        <f>_xlfn.XLOOKUP(C2026&amp;F2026&amp;I2026&amp;J2026,'[1]2025年已发货'!$F:$F&amp;'[1]2025年已发货'!$C:$C&amp;'[1]2025年已发货'!$G:$G&amp;'[1]2025年已发货'!$H:$H,'[1]2025年已发货'!$E:$E,"未发货")</f>
        <v>24</v>
      </c>
      <c r="I2026" s="107" t="str">
        <f>VLOOKUP(B2026,辅助信息!E:I,3,FALSE)</f>
        <v>(五冶建设扩建艺体中学二期工程)四川省成都市双流区光荣路成都艺体中学南200米</v>
      </c>
      <c r="J2026" s="107" t="str">
        <f>VLOOKUP(B2026,辅助信息!E:I,4,FALSE)</f>
        <v>谢序强</v>
      </c>
      <c r="K2026" s="107">
        <f>VLOOKUP(J2026,辅助信息!H:I,2,FALSE)</f>
        <v>13458588232</v>
      </c>
      <c r="L2026" s="109" t="str">
        <f>VLOOKUP(B2026,辅助信息!E:J,6,FALSE)</f>
        <v>五冶建设送货单,一式6份材质书,锈货不收，项目名称：扩建艺体中学二期工程，装货前联系收货人核实到场规格,没提前告知进场规格现场不给予接收</v>
      </c>
      <c r="M2026" s="79">
        <v>45835</v>
      </c>
      <c r="O2026" s="49">
        <f ca="1" t="shared" si="135"/>
        <v>0</v>
      </c>
      <c r="P2026" s="49">
        <f ca="1" t="shared" si="136"/>
        <v>115</v>
      </c>
      <c r="Q2026" s="50" t="str">
        <f>VLOOKUP(B2026,辅助信息!E:M,9,FALSE)</f>
        <v>ZTWM-CDGS-XS-2025-0073-五冶天府-成都怡心湖片区及龙泉驿医院等项目</v>
      </c>
      <c r="R2026" s="50" t="str">
        <f>_xlfn._xlws.FILTER(辅助信息!D:D,辅助信息!E:E=B2026)</f>
        <v>五冶建设成都怡心湖片区及龙泉驿医院等项目</v>
      </c>
    </row>
    <row r="2027" hidden="1" spans="2:18">
      <c r="B2027" s="107" t="s">
        <v>167</v>
      </c>
      <c r="C2027" s="58">
        <v>45835</v>
      </c>
      <c r="D2027" s="107" t="str">
        <f>VLOOKUP(B2027,辅助信息!E:K,7,FALSE)</f>
        <v>JWDDCD2025051800044</v>
      </c>
      <c r="E2027" s="107" t="str">
        <f>VLOOKUP(F2027,辅助信息!A:B,2,FALSE)</f>
        <v>螺纹钢</v>
      </c>
      <c r="F2027" s="107" t="s">
        <v>30</v>
      </c>
      <c r="G2027" s="108">
        <v>6</v>
      </c>
      <c r="H2027" s="121">
        <f>_xlfn.XLOOKUP(C2027&amp;F2027&amp;I2027&amp;J2027,'[1]2025年已发货'!$F:$F&amp;'[1]2025年已发货'!$C:$C&amp;'[1]2025年已发货'!$G:$G&amp;'[1]2025年已发货'!$H:$H,'[1]2025年已发货'!$E:$E,"未发货")</f>
        <v>6</v>
      </c>
      <c r="I2027" s="107" t="str">
        <f>VLOOKUP(B2027,辅助信息!E:I,3,FALSE)</f>
        <v>(五冶建设扩建艺体中学二期工程)四川省成都市双流区光荣路成都艺体中学南200米</v>
      </c>
      <c r="J2027" s="107" t="str">
        <f>VLOOKUP(B2027,辅助信息!E:I,4,FALSE)</f>
        <v>谢序强</v>
      </c>
      <c r="K2027" s="107">
        <f>VLOOKUP(J2027,辅助信息!H:I,2,FALSE)</f>
        <v>13458588232</v>
      </c>
      <c r="L2027" s="109" t="str">
        <f>VLOOKUP(B2027,辅助信息!E:J,6,FALSE)</f>
        <v>五冶建设送货单,一式6份材质书,锈货不收，项目名称：扩建艺体中学二期工程，装货前联系收货人核实到场规格,没提前告知进场规格现场不给予接收</v>
      </c>
      <c r="M2027" s="79">
        <v>45835</v>
      </c>
      <c r="O2027" s="49">
        <f ca="1" t="shared" si="135"/>
        <v>0</v>
      </c>
      <c r="P2027" s="49">
        <f ca="1" t="shared" si="136"/>
        <v>115</v>
      </c>
      <c r="Q2027" s="50" t="str">
        <f>VLOOKUP(B2027,辅助信息!E:M,9,FALSE)</f>
        <v>ZTWM-CDGS-XS-2025-0073-五冶天府-成都怡心湖片区及龙泉驿医院等项目</v>
      </c>
      <c r="R2027" s="50" t="str">
        <f>_xlfn._xlws.FILTER(辅助信息!D:D,辅助信息!E:E=B2027)</f>
        <v>五冶建设成都怡心湖片区及龙泉驿医院等项目</v>
      </c>
    </row>
    <row r="2028" hidden="1" spans="2:18">
      <c r="B2028" s="107" t="s">
        <v>167</v>
      </c>
      <c r="C2028" s="58">
        <v>45835</v>
      </c>
      <c r="D2028" s="107" t="str">
        <f>VLOOKUP(B2028,辅助信息!E:K,7,FALSE)</f>
        <v>JWDDCD2025051800044</v>
      </c>
      <c r="E2028" s="107" t="str">
        <f>VLOOKUP(F2028,辅助信息!A:B,2,FALSE)</f>
        <v>螺纹钢</v>
      </c>
      <c r="F2028" s="107" t="s">
        <v>33</v>
      </c>
      <c r="G2028" s="108">
        <v>15</v>
      </c>
      <c r="H2028" s="121">
        <f>_xlfn.XLOOKUP(C2028&amp;F2028&amp;I2028&amp;J2028,'[1]2025年已发货'!$F:$F&amp;'[1]2025年已发货'!$C:$C&amp;'[1]2025年已发货'!$G:$G&amp;'[1]2025年已发货'!$H:$H,'[1]2025年已发货'!$E:$E,"未发货")</f>
        <v>15</v>
      </c>
      <c r="I2028" s="107" t="str">
        <f>VLOOKUP(B2028,辅助信息!E:I,3,FALSE)</f>
        <v>(五冶建设扩建艺体中学二期工程)四川省成都市双流区光荣路成都艺体中学南200米</v>
      </c>
      <c r="J2028" s="107" t="str">
        <f>VLOOKUP(B2028,辅助信息!E:I,4,FALSE)</f>
        <v>谢序强</v>
      </c>
      <c r="K2028" s="107">
        <f>VLOOKUP(J2028,辅助信息!H:I,2,FALSE)</f>
        <v>13458588232</v>
      </c>
      <c r="L2028" s="109" t="str">
        <f>VLOOKUP(B2028,辅助信息!E:J,6,FALSE)</f>
        <v>五冶建设送货单,一式6份材质书,锈货不收，项目名称：扩建艺体中学二期工程，装货前联系收货人核实到场规格,没提前告知进场规格现场不给予接收</v>
      </c>
      <c r="M2028" s="79">
        <v>45835</v>
      </c>
      <c r="O2028" s="49">
        <f ca="1" t="shared" si="135"/>
        <v>0</v>
      </c>
      <c r="P2028" s="49">
        <f ca="1" t="shared" si="136"/>
        <v>115</v>
      </c>
      <c r="Q2028" s="50" t="str">
        <f>VLOOKUP(B2028,辅助信息!E:M,9,FALSE)</f>
        <v>ZTWM-CDGS-XS-2025-0073-五冶天府-成都怡心湖片区及龙泉驿医院等项目</v>
      </c>
      <c r="R2028" s="50" t="str">
        <f>_xlfn._xlws.FILTER(辅助信息!D:D,辅助信息!E:E=B2028)</f>
        <v>五冶建设成都怡心湖片区及龙泉驿医院等项目</v>
      </c>
    </row>
    <row r="2029" hidden="1" spans="2:18">
      <c r="B2029" s="107" t="s">
        <v>167</v>
      </c>
      <c r="C2029" s="58">
        <v>45835</v>
      </c>
      <c r="D2029" s="107" t="str">
        <f>VLOOKUP(B2029,辅助信息!E:K,7,FALSE)</f>
        <v>JWDDCD2025051800044</v>
      </c>
      <c r="E2029" s="107" t="str">
        <f>VLOOKUP(F2029,辅助信息!A:B,2,FALSE)</f>
        <v>螺纹钢</v>
      </c>
      <c r="F2029" s="107" t="s">
        <v>28</v>
      </c>
      <c r="G2029" s="108">
        <v>15</v>
      </c>
      <c r="H2029" s="121">
        <f>_xlfn.XLOOKUP(C2029&amp;F2029&amp;I2029&amp;J2029,'[1]2025年已发货'!$F:$F&amp;'[1]2025年已发货'!$C:$C&amp;'[1]2025年已发货'!$G:$G&amp;'[1]2025年已发货'!$H:$H,'[1]2025年已发货'!$E:$E,"未发货")</f>
        <v>15</v>
      </c>
      <c r="I2029" s="107" t="str">
        <f>VLOOKUP(B2029,辅助信息!E:I,3,FALSE)</f>
        <v>(五冶建设扩建艺体中学二期工程)四川省成都市双流区光荣路成都艺体中学南200米</v>
      </c>
      <c r="J2029" s="107" t="str">
        <f>VLOOKUP(B2029,辅助信息!E:I,4,FALSE)</f>
        <v>谢序强</v>
      </c>
      <c r="K2029" s="107">
        <f>VLOOKUP(J2029,辅助信息!H:I,2,FALSE)</f>
        <v>13458588232</v>
      </c>
      <c r="L2029" s="109" t="str">
        <f>VLOOKUP(B2029,辅助信息!E:J,6,FALSE)</f>
        <v>五冶建设送货单,一式6份材质书,锈货不收，项目名称：扩建艺体中学二期工程，装货前联系收货人核实到场规格,没提前告知进场规格现场不给予接收</v>
      </c>
      <c r="M2029" s="79">
        <v>45835</v>
      </c>
      <c r="O2029" s="49">
        <f ca="1" t="shared" si="135"/>
        <v>0</v>
      </c>
      <c r="P2029" s="49">
        <f ca="1" t="shared" si="136"/>
        <v>115</v>
      </c>
      <c r="Q2029" s="50" t="str">
        <f>VLOOKUP(B2029,辅助信息!E:M,9,FALSE)</f>
        <v>ZTWM-CDGS-XS-2025-0073-五冶天府-成都怡心湖片区及龙泉驿医院等项目</v>
      </c>
      <c r="R2029" s="50" t="str">
        <f>_xlfn._xlws.FILTER(辅助信息!D:D,辅助信息!E:E=B2029)</f>
        <v>五冶建设成都怡心湖片区及龙泉驿医院等项目</v>
      </c>
    </row>
    <row r="2030" hidden="1" spans="1:18">
      <c r="A2030" s="59" t="s">
        <v>183</v>
      </c>
      <c r="B2030" s="28" t="s">
        <v>81</v>
      </c>
      <c r="C2030" s="58">
        <v>45835</v>
      </c>
      <c r="D2030" s="107" t="str">
        <f>VLOOKUP(B2030,辅助信息!E:K,7,FALSE)</f>
        <v>JWDDCD2025060900080</v>
      </c>
      <c r="E2030" s="107" t="str">
        <f>VLOOKUP(F2030,辅助信息!A:B,2,FALSE)</f>
        <v>盘螺</v>
      </c>
      <c r="F2030" s="28" t="s">
        <v>40</v>
      </c>
      <c r="G2030" s="24">
        <v>13</v>
      </c>
      <c r="H2030" s="121">
        <f>_xlfn.XLOOKUP(C2030&amp;F2030&amp;I2030&amp;J2030,'[1]2025年已发货'!$F:$F&amp;'[1]2025年已发货'!$C:$C&amp;'[1]2025年已发货'!$G:$G&amp;'[1]2025年已发货'!$H:$H,'[1]2025年已发货'!$E:$E,"未发货")</f>
        <v>13</v>
      </c>
      <c r="I2030" s="107" t="str">
        <f>VLOOKUP(B2030,辅助信息!E:I,3,FALSE)</f>
        <v>（华西简阳西城嘉苑）四川省成都市简阳市简城街道高屋村</v>
      </c>
      <c r="J2030" s="107" t="str">
        <f>VLOOKUP(B2030,辅助信息!E:I,4,FALSE)</f>
        <v>张瀚镭</v>
      </c>
      <c r="K2030" s="107">
        <f>VLOOKUP(J2030,辅助信息!H:I,2,FALSE)</f>
        <v>15884666220</v>
      </c>
      <c r="L2030" s="109" t="str">
        <f>VLOOKUP(B2030,辅助信息!E:J,6,FALSE)</f>
        <v>优先威钢发货,我方卸车,新老国标钢厂不加价可直发，因陕钢多次出现磅差，项目拒绝使用</v>
      </c>
      <c r="M2030" s="79">
        <v>45835</v>
      </c>
      <c r="O2030" s="49">
        <f ca="1" t="shared" si="135"/>
        <v>0</v>
      </c>
      <c r="P2030" s="49">
        <f ca="1" t="shared" si="136"/>
        <v>115</v>
      </c>
      <c r="Q2030" s="50" t="str">
        <f>VLOOKUP(B2030,辅助信息!E:M,9,FALSE)</f>
        <v>ZTWM-CDGS-XS-2024-0030-华西集采-简州大道</v>
      </c>
      <c r="R2030" s="50" t="str">
        <f>_xlfn._xlws.FILTER(辅助信息!D:D,辅助信息!E:E=B2030)</f>
        <v>华西简阳西城嘉苑</v>
      </c>
    </row>
    <row r="2031" hidden="1" spans="1:18">
      <c r="A2031" s="59"/>
      <c r="B2031" s="28" t="s">
        <v>81</v>
      </c>
      <c r="C2031" s="58">
        <v>45835</v>
      </c>
      <c r="D2031" s="107" t="str">
        <f>VLOOKUP(B2031,辅助信息!E:K,7,FALSE)</f>
        <v>JWDDCD2025060900080</v>
      </c>
      <c r="E2031" s="107" t="str">
        <f>VLOOKUP(F2031,辅助信息!A:B,2,FALSE)</f>
        <v>盘螺</v>
      </c>
      <c r="F2031" s="28" t="s">
        <v>41</v>
      </c>
      <c r="G2031" s="24">
        <v>13</v>
      </c>
      <c r="H2031" s="121">
        <f>_xlfn.XLOOKUP(C2031&amp;F2031&amp;I2031&amp;J2031,'[1]2025年已发货'!$F:$F&amp;'[1]2025年已发货'!$C:$C&amp;'[1]2025年已发货'!$G:$G&amp;'[1]2025年已发货'!$H:$H,'[1]2025年已发货'!$E:$E,"未发货")</f>
        <v>14</v>
      </c>
      <c r="I2031" s="107" t="str">
        <f>VLOOKUP(B2031,辅助信息!E:I,3,FALSE)</f>
        <v>（华西简阳西城嘉苑）四川省成都市简阳市简城街道高屋村</v>
      </c>
      <c r="J2031" s="107" t="str">
        <f>VLOOKUP(B2031,辅助信息!E:I,4,FALSE)</f>
        <v>张瀚镭</v>
      </c>
      <c r="K2031" s="107">
        <f>VLOOKUP(J2031,辅助信息!H:I,2,FALSE)</f>
        <v>15884666220</v>
      </c>
      <c r="L2031" s="109" t="str">
        <f>VLOOKUP(B2031,辅助信息!E:J,6,FALSE)</f>
        <v>优先威钢发货,我方卸车,新老国标钢厂不加价可直发，因陕钢多次出现磅差，项目拒绝使用</v>
      </c>
      <c r="M2031" s="79">
        <v>45835</v>
      </c>
      <c r="O2031" s="49">
        <f ca="1" t="shared" si="135"/>
        <v>0</v>
      </c>
      <c r="P2031" s="49">
        <f ca="1" t="shared" si="136"/>
        <v>115</v>
      </c>
      <c r="Q2031" s="50" t="str">
        <f>VLOOKUP(B2031,辅助信息!E:M,9,FALSE)</f>
        <v>ZTWM-CDGS-XS-2024-0030-华西集采-简州大道</v>
      </c>
      <c r="R2031" s="50" t="str">
        <f>_xlfn._xlws.FILTER(辅助信息!D:D,辅助信息!E:E=B2031)</f>
        <v>华西简阳西城嘉苑</v>
      </c>
    </row>
    <row r="2032" hidden="1" spans="1:18">
      <c r="A2032" s="59"/>
      <c r="B2032" s="28" t="s">
        <v>81</v>
      </c>
      <c r="C2032" s="58">
        <v>45835</v>
      </c>
      <c r="D2032" s="107" t="str">
        <f>VLOOKUP(B2032,辅助信息!E:K,7,FALSE)</f>
        <v>JWDDCD2025060900080</v>
      </c>
      <c r="E2032" s="107" t="str">
        <f>VLOOKUP(F2032,辅助信息!A:B,2,FALSE)</f>
        <v>盘螺</v>
      </c>
      <c r="F2032" s="28" t="s">
        <v>26</v>
      </c>
      <c r="G2032" s="24">
        <v>3</v>
      </c>
      <c r="H2032" s="121">
        <f>_xlfn.XLOOKUP(C2032&amp;F2032&amp;I2032&amp;J2032,'[1]2025年已发货'!$F:$F&amp;'[1]2025年已发货'!$C:$C&amp;'[1]2025年已发货'!$G:$G&amp;'[1]2025年已发货'!$H:$H,'[1]2025年已发货'!$E:$E,"未发货")</f>
        <v>3</v>
      </c>
      <c r="I2032" s="107" t="str">
        <f>VLOOKUP(B2032,辅助信息!E:I,3,FALSE)</f>
        <v>（华西简阳西城嘉苑）四川省成都市简阳市简城街道高屋村</v>
      </c>
      <c r="J2032" s="107" t="str">
        <f>VLOOKUP(B2032,辅助信息!E:I,4,FALSE)</f>
        <v>张瀚镭</v>
      </c>
      <c r="K2032" s="107">
        <f>VLOOKUP(J2032,辅助信息!H:I,2,FALSE)</f>
        <v>15884666220</v>
      </c>
      <c r="L2032" s="109" t="str">
        <f>VLOOKUP(B2032,辅助信息!E:J,6,FALSE)</f>
        <v>优先威钢发货,我方卸车,新老国标钢厂不加价可直发，因陕钢多次出现磅差，项目拒绝使用</v>
      </c>
      <c r="M2032" s="79">
        <v>45835</v>
      </c>
      <c r="O2032" s="49">
        <f ca="1" t="shared" si="135"/>
        <v>0</v>
      </c>
      <c r="P2032" s="49">
        <f ca="1" t="shared" si="136"/>
        <v>115</v>
      </c>
      <c r="Q2032" s="50" t="str">
        <f>VLOOKUP(B2032,辅助信息!E:M,9,FALSE)</f>
        <v>ZTWM-CDGS-XS-2024-0030-华西集采-简州大道</v>
      </c>
      <c r="R2032" s="50" t="str">
        <f>_xlfn._xlws.FILTER(辅助信息!D:D,辅助信息!E:E=B2032)</f>
        <v>华西简阳西城嘉苑</v>
      </c>
    </row>
    <row r="2033" hidden="1" spans="1:18">
      <c r="A2033" s="59"/>
      <c r="B2033" s="28" t="s">
        <v>81</v>
      </c>
      <c r="C2033" s="58">
        <v>45835</v>
      </c>
      <c r="D2033" s="107" t="str">
        <f>VLOOKUP(B2033,辅助信息!E:K,7,FALSE)</f>
        <v>JWDDCD2025060900080</v>
      </c>
      <c r="E2033" s="107" t="str">
        <f>VLOOKUP(F2033,辅助信息!A:B,2,FALSE)</f>
        <v>螺纹钢</v>
      </c>
      <c r="F2033" s="28" t="s">
        <v>19</v>
      </c>
      <c r="G2033" s="24">
        <v>6</v>
      </c>
      <c r="H2033" s="121">
        <f>_xlfn.XLOOKUP(C2033&amp;F2033&amp;I2033&amp;J2033,'[1]2025年已发货'!$F:$F&amp;'[1]2025年已发货'!$C:$C&amp;'[1]2025年已发货'!$G:$G&amp;'[1]2025年已发货'!$H:$H,'[1]2025年已发货'!$E:$E,"未发货")</f>
        <v>6</v>
      </c>
      <c r="I2033" s="107" t="str">
        <f>VLOOKUP(B2033,辅助信息!E:I,3,FALSE)</f>
        <v>（华西简阳西城嘉苑）四川省成都市简阳市简城街道高屋村</v>
      </c>
      <c r="J2033" s="107" t="str">
        <f>VLOOKUP(B2033,辅助信息!E:I,4,FALSE)</f>
        <v>张瀚镭</v>
      </c>
      <c r="K2033" s="107">
        <f>VLOOKUP(J2033,辅助信息!H:I,2,FALSE)</f>
        <v>15884666220</v>
      </c>
      <c r="L2033" s="109" t="str">
        <f>VLOOKUP(B2033,辅助信息!E:J,6,FALSE)</f>
        <v>优先威钢发货,我方卸车,新老国标钢厂不加价可直发，因陕钢多次出现磅差，项目拒绝使用</v>
      </c>
      <c r="M2033" s="79">
        <v>45835</v>
      </c>
      <c r="O2033" s="49">
        <f ca="1" t="shared" si="135"/>
        <v>0</v>
      </c>
      <c r="P2033" s="49">
        <f ca="1" t="shared" si="136"/>
        <v>115</v>
      </c>
      <c r="Q2033" s="50" t="str">
        <f>VLOOKUP(B2033,辅助信息!E:M,9,FALSE)</f>
        <v>ZTWM-CDGS-XS-2024-0030-华西集采-简州大道</v>
      </c>
      <c r="R2033" s="50" t="str">
        <f>_xlfn._xlws.FILTER(辅助信息!D:D,辅助信息!E:E=B2033)</f>
        <v>华西简阳西城嘉苑</v>
      </c>
    </row>
    <row r="2034" hidden="1" spans="1:18">
      <c r="A2034" s="59"/>
      <c r="B2034" s="28" t="s">
        <v>81</v>
      </c>
      <c r="C2034" s="58">
        <v>45835</v>
      </c>
      <c r="D2034" s="107" t="str">
        <f>VLOOKUP(B2034,辅助信息!E:K,7,FALSE)</f>
        <v>JWDDCD2025060900080</v>
      </c>
      <c r="E2034" s="107" t="str">
        <f>VLOOKUP(F2034,辅助信息!A:B,2,FALSE)</f>
        <v>螺纹钢</v>
      </c>
      <c r="F2034" s="28" t="s">
        <v>32</v>
      </c>
      <c r="G2034" s="24">
        <v>6</v>
      </c>
      <c r="H2034" s="121">
        <f>_xlfn.XLOOKUP(C2034&amp;F2034&amp;I2034&amp;J2034,'[1]2025年已发货'!$F:$F&amp;'[1]2025年已发货'!$C:$C&amp;'[1]2025年已发货'!$G:$G&amp;'[1]2025年已发货'!$H:$H,'[1]2025年已发货'!$E:$E,"未发货")</f>
        <v>6</v>
      </c>
      <c r="I2034" s="107" t="str">
        <f>VLOOKUP(B2034,辅助信息!E:I,3,FALSE)</f>
        <v>（华西简阳西城嘉苑）四川省成都市简阳市简城街道高屋村</v>
      </c>
      <c r="J2034" s="107" t="str">
        <f>VLOOKUP(B2034,辅助信息!E:I,4,FALSE)</f>
        <v>张瀚镭</v>
      </c>
      <c r="K2034" s="107">
        <f>VLOOKUP(J2034,辅助信息!H:I,2,FALSE)</f>
        <v>15884666220</v>
      </c>
      <c r="L2034" s="109" t="str">
        <f>VLOOKUP(B2034,辅助信息!E:J,6,FALSE)</f>
        <v>优先威钢发货,我方卸车,新老国标钢厂不加价可直发，因陕钢多次出现磅差，项目拒绝使用</v>
      </c>
      <c r="M2034" s="79">
        <v>45835</v>
      </c>
      <c r="O2034" s="49">
        <f ca="1" t="shared" si="135"/>
        <v>0</v>
      </c>
      <c r="P2034" s="49">
        <f ca="1" t="shared" si="136"/>
        <v>115</v>
      </c>
      <c r="Q2034" s="50" t="str">
        <f>VLOOKUP(B2034,辅助信息!E:M,9,FALSE)</f>
        <v>ZTWM-CDGS-XS-2024-0030-华西集采-简州大道</v>
      </c>
      <c r="R2034" s="50" t="str">
        <f>_xlfn._xlws.FILTER(辅助信息!D:D,辅助信息!E:E=B2034)</f>
        <v>华西简阳西城嘉苑</v>
      </c>
    </row>
    <row r="2035" hidden="1" spans="1:18">
      <c r="A2035" s="59"/>
      <c r="B2035" s="28" t="s">
        <v>81</v>
      </c>
      <c r="C2035" s="58">
        <v>45835</v>
      </c>
      <c r="D2035" s="107" t="str">
        <f>VLOOKUP(B2035,辅助信息!E:K,7,FALSE)</f>
        <v>JWDDCD2025060900080</v>
      </c>
      <c r="E2035" s="107" t="str">
        <f>VLOOKUP(F2035,辅助信息!A:B,2,FALSE)</f>
        <v>螺纹钢</v>
      </c>
      <c r="F2035" s="28" t="s">
        <v>30</v>
      </c>
      <c r="G2035" s="24">
        <v>6</v>
      </c>
      <c r="H2035" s="121">
        <f>_xlfn.XLOOKUP(C2035&amp;F2035&amp;I2035&amp;J2035,'[1]2025年已发货'!$F:$F&amp;'[1]2025年已发货'!$C:$C&amp;'[1]2025年已发货'!$G:$G&amp;'[1]2025年已发货'!$H:$H,'[1]2025年已发货'!$E:$E,"未发货")</f>
        <v>6</v>
      </c>
      <c r="I2035" s="107" t="str">
        <f>VLOOKUP(B2035,辅助信息!E:I,3,FALSE)</f>
        <v>（华西简阳西城嘉苑）四川省成都市简阳市简城街道高屋村</v>
      </c>
      <c r="J2035" s="107" t="str">
        <f>VLOOKUP(B2035,辅助信息!E:I,4,FALSE)</f>
        <v>张瀚镭</v>
      </c>
      <c r="K2035" s="107">
        <f>VLOOKUP(J2035,辅助信息!H:I,2,FALSE)</f>
        <v>15884666220</v>
      </c>
      <c r="L2035" s="109" t="str">
        <f>VLOOKUP(B2035,辅助信息!E:J,6,FALSE)</f>
        <v>优先威钢发货,我方卸车,新老国标钢厂不加价可直发，因陕钢多次出现磅差，项目拒绝使用</v>
      </c>
      <c r="M2035" s="79">
        <v>45835</v>
      </c>
      <c r="O2035" s="49">
        <f ca="1" t="shared" si="135"/>
        <v>0</v>
      </c>
      <c r="P2035" s="49">
        <f ca="1" t="shared" si="136"/>
        <v>115</v>
      </c>
      <c r="Q2035" s="50" t="str">
        <f>VLOOKUP(B2035,辅助信息!E:M,9,FALSE)</f>
        <v>ZTWM-CDGS-XS-2024-0030-华西集采-简州大道</v>
      </c>
      <c r="R2035" s="50" t="str">
        <f>_xlfn._xlws.FILTER(辅助信息!D:D,辅助信息!E:E=B2035)</f>
        <v>华西简阳西城嘉苑</v>
      </c>
    </row>
    <row r="2036" hidden="1" spans="1:18">
      <c r="A2036" s="59"/>
      <c r="B2036" s="28" t="s">
        <v>81</v>
      </c>
      <c r="C2036" s="58">
        <v>45835</v>
      </c>
      <c r="D2036" s="107" t="str">
        <f>VLOOKUP(B2036,辅助信息!E:K,7,FALSE)</f>
        <v>JWDDCD2025060900080</v>
      </c>
      <c r="E2036" s="107" t="str">
        <f>VLOOKUP(F2036,辅助信息!A:B,2,FALSE)</f>
        <v>螺纹钢</v>
      </c>
      <c r="F2036" s="28" t="s">
        <v>33</v>
      </c>
      <c r="G2036" s="24">
        <v>3</v>
      </c>
      <c r="H2036" s="121">
        <f>_xlfn.XLOOKUP(C2036&amp;F2036&amp;I2036&amp;J2036,'[1]2025年已发货'!$F:$F&amp;'[1]2025年已发货'!$C:$C&amp;'[1]2025年已发货'!$G:$G&amp;'[1]2025年已发货'!$H:$H,'[1]2025年已发货'!$E:$E,"未发货")</f>
        <v>3</v>
      </c>
      <c r="I2036" s="107" t="str">
        <f>VLOOKUP(B2036,辅助信息!E:I,3,FALSE)</f>
        <v>（华西简阳西城嘉苑）四川省成都市简阳市简城街道高屋村</v>
      </c>
      <c r="J2036" s="107" t="str">
        <f>VLOOKUP(B2036,辅助信息!E:I,4,FALSE)</f>
        <v>张瀚镭</v>
      </c>
      <c r="K2036" s="107">
        <f>VLOOKUP(J2036,辅助信息!H:I,2,FALSE)</f>
        <v>15884666220</v>
      </c>
      <c r="L2036" s="109" t="str">
        <f>VLOOKUP(B2036,辅助信息!E:J,6,FALSE)</f>
        <v>优先威钢发货,我方卸车,新老国标钢厂不加价可直发，因陕钢多次出现磅差，项目拒绝使用</v>
      </c>
      <c r="M2036" s="79">
        <v>45835</v>
      </c>
      <c r="O2036" s="49">
        <f ca="1" t="shared" si="135"/>
        <v>0</v>
      </c>
      <c r="P2036" s="49">
        <f ca="1" t="shared" si="136"/>
        <v>115</v>
      </c>
      <c r="Q2036" s="50" t="str">
        <f>VLOOKUP(B2036,辅助信息!E:M,9,FALSE)</f>
        <v>ZTWM-CDGS-XS-2024-0030-华西集采-简州大道</v>
      </c>
      <c r="R2036" s="50" t="str">
        <f>_xlfn._xlws.FILTER(辅助信息!D:D,辅助信息!E:E=B2036)</f>
        <v>华西简阳西城嘉苑</v>
      </c>
    </row>
    <row r="2037" hidden="1" spans="1:18">
      <c r="A2037" s="59"/>
      <c r="B2037" s="28" t="s">
        <v>81</v>
      </c>
      <c r="C2037" s="58">
        <v>45835</v>
      </c>
      <c r="D2037" s="107" t="str">
        <f>VLOOKUP(B2037,辅助信息!E:K,7,FALSE)</f>
        <v>JWDDCD2025060900080</v>
      </c>
      <c r="E2037" s="107" t="str">
        <f>VLOOKUP(F2037,辅助信息!A:B,2,FALSE)</f>
        <v>螺纹钢</v>
      </c>
      <c r="F2037" s="28" t="s">
        <v>58</v>
      </c>
      <c r="G2037" s="24">
        <v>10</v>
      </c>
      <c r="H2037" s="121">
        <f>_xlfn.XLOOKUP(C2037&amp;F2037&amp;I2037&amp;J2037,'[1]2025年已发货'!$F:$F&amp;'[1]2025年已发货'!$C:$C&amp;'[1]2025年已发货'!$G:$G&amp;'[1]2025年已发货'!$H:$H,'[1]2025年已发货'!$E:$E,"未发货")</f>
        <v>10</v>
      </c>
      <c r="I2037" s="107" t="str">
        <f>VLOOKUP(B2037,辅助信息!E:I,3,FALSE)</f>
        <v>（华西简阳西城嘉苑）四川省成都市简阳市简城街道高屋村</v>
      </c>
      <c r="J2037" s="107" t="str">
        <f>VLOOKUP(B2037,辅助信息!E:I,4,FALSE)</f>
        <v>张瀚镭</v>
      </c>
      <c r="K2037" s="107">
        <f>VLOOKUP(J2037,辅助信息!H:I,2,FALSE)</f>
        <v>15884666220</v>
      </c>
      <c r="L2037" s="109" t="str">
        <f>VLOOKUP(B2037,辅助信息!E:J,6,FALSE)</f>
        <v>优先威钢发货,我方卸车,新老国标钢厂不加价可直发，因陕钢多次出现磅差，项目拒绝使用</v>
      </c>
      <c r="M2037" s="79">
        <v>45835</v>
      </c>
      <c r="O2037" s="49">
        <f ca="1" t="shared" si="135"/>
        <v>0</v>
      </c>
      <c r="P2037" s="49">
        <f ca="1" t="shared" si="136"/>
        <v>115</v>
      </c>
      <c r="Q2037" s="50" t="str">
        <f>VLOOKUP(B2037,辅助信息!E:M,9,FALSE)</f>
        <v>ZTWM-CDGS-XS-2024-0030-华西集采-简州大道</v>
      </c>
      <c r="R2037" s="50" t="str">
        <f>_xlfn._xlws.FILTER(辅助信息!D:D,辅助信息!E:E=B2037)</f>
        <v>华西简阳西城嘉苑</v>
      </c>
    </row>
    <row r="2038" hidden="1" spans="1:18">
      <c r="A2038" s="59"/>
      <c r="B2038" s="28" t="s">
        <v>81</v>
      </c>
      <c r="C2038" s="58">
        <v>45835</v>
      </c>
      <c r="D2038" s="107" t="str">
        <f>VLOOKUP(B2038,辅助信息!E:K,7,FALSE)</f>
        <v>JWDDCD2025060900080</v>
      </c>
      <c r="E2038" s="107" t="str">
        <f>VLOOKUP(F2038,辅助信息!A:B,2,FALSE)</f>
        <v>螺纹钢</v>
      </c>
      <c r="F2038" s="28" t="s">
        <v>46</v>
      </c>
      <c r="G2038" s="24">
        <v>6</v>
      </c>
      <c r="H2038" s="121">
        <f>_xlfn.XLOOKUP(C2038&amp;F2038&amp;I2038&amp;J2038,'[1]2025年已发货'!$F:$F&amp;'[1]2025年已发货'!$C:$C&amp;'[1]2025年已发货'!$G:$G&amp;'[1]2025年已发货'!$H:$H,'[1]2025年已发货'!$E:$E,"未发货")</f>
        <v>6</v>
      </c>
      <c r="I2038" s="107" t="str">
        <f>VLOOKUP(B2038,辅助信息!E:I,3,FALSE)</f>
        <v>（华西简阳西城嘉苑）四川省成都市简阳市简城街道高屋村</v>
      </c>
      <c r="J2038" s="107" t="str">
        <f>VLOOKUP(B2038,辅助信息!E:I,4,FALSE)</f>
        <v>张瀚镭</v>
      </c>
      <c r="K2038" s="107">
        <f>VLOOKUP(J2038,辅助信息!H:I,2,FALSE)</f>
        <v>15884666220</v>
      </c>
      <c r="L2038" s="109" t="str">
        <f>VLOOKUP(B2038,辅助信息!E:J,6,FALSE)</f>
        <v>优先威钢发货,我方卸车,新老国标钢厂不加价可直发，因陕钢多次出现磅差，项目拒绝使用</v>
      </c>
      <c r="M2038" s="79">
        <v>45835</v>
      </c>
      <c r="O2038" s="49">
        <f ca="1" t="shared" si="135"/>
        <v>0</v>
      </c>
      <c r="P2038" s="49">
        <f ca="1" t="shared" si="136"/>
        <v>115</v>
      </c>
      <c r="Q2038" s="50" t="str">
        <f>VLOOKUP(B2038,辅助信息!E:M,9,FALSE)</f>
        <v>ZTWM-CDGS-XS-2024-0030-华西集采-简州大道</v>
      </c>
      <c r="R2038" s="50" t="str">
        <f>_xlfn._xlws.FILTER(辅助信息!D:D,辅助信息!E:E=B2038)</f>
        <v>华西简阳西城嘉苑</v>
      </c>
    </row>
    <row r="2039" hidden="1" spans="1:18">
      <c r="A2039" s="59"/>
      <c r="B2039" s="28" t="s">
        <v>81</v>
      </c>
      <c r="C2039" s="58">
        <v>45835</v>
      </c>
      <c r="D2039" s="107" t="str">
        <f>VLOOKUP(B2039,辅助信息!E:K,7,FALSE)</f>
        <v>JWDDCD2025060900080</v>
      </c>
      <c r="E2039" s="107" t="str">
        <f>VLOOKUP(F2039,辅助信息!A:B,2,FALSE)</f>
        <v>螺纹钢</v>
      </c>
      <c r="F2039" s="28" t="s">
        <v>22</v>
      </c>
      <c r="G2039" s="24">
        <v>40</v>
      </c>
      <c r="H2039" s="121">
        <v>39</v>
      </c>
      <c r="I2039" s="107" t="str">
        <f>VLOOKUP(B2039,辅助信息!E:I,3,FALSE)</f>
        <v>（华西简阳西城嘉苑）四川省成都市简阳市简城街道高屋村</v>
      </c>
      <c r="J2039" s="107" t="str">
        <f>VLOOKUP(B2039,辅助信息!E:I,4,FALSE)</f>
        <v>张瀚镭</v>
      </c>
      <c r="K2039" s="107">
        <f>VLOOKUP(J2039,辅助信息!H:I,2,FALSE)</f>
        <v>15884666220</v>
      </c>
      <c r="L2039" s="109" t="str">
        <f>VLOOKUP(B2039,辅助信息!E:J,6,FALSE)</f>
        <v>优先威钢发货,我方卸车,新老国标钢厂不加价可直发，因陕钢多次出现磅差，项目拒绝使用</v>
      </c>
      <c r="M2039" s="79">
        <v>45835</v>
      </c>
      <c r="O2039" s="49">
        <f ca="1" t="shared" si="135"/>
        <v>0</v>
      </c>
      <c r="P2039" s="49">
        <f ca="1" t="shared" si="136"/>
        <v>115</v>
      </c>
      <c r="Q2039" s="50" t="str">
        <f>VLOOKUP(B2039,辅助信息!E:M,9,FALSE)</f>
        <v>ZTWM-CDGS-XS-2024-0030-华西集采-简州大道</v>
      </c>
      <c r="R2039" s="50" t="str">
        <f>_xlfn._xlws.FILTER(辅助信息!D:D,辅助信息!E:E=B2039)</f>
        <v>华西简阳西城嘉苑</v>
      </c>
    </row>
    <row r="2040" hidden="1" spans="2:18">
      <c r="B2040" s="28" t="s">
        <v>159</v>
      </c>
      <c r="C2040" s="58">
        <v>45835</v>
      </c>
      <c r="D2040" s="107" t="str">
        <f>VLOOKUP(B2040,辅助信息!E:K,7,FALSE)</f>
        <v>JWDDCD2025052800131</v>
      </c>
      <c r="E2040" s="107" t="str">
        <f>VLOOKUP(F2040,辅助信息!A:B,2,FALSE)</f>
        <v>盘螺</v>
      </c>
      <c r="F2040" s="28" t="s">
        <v>40</v>
      </c>
      <c r="G2040" s="24">
        <v>20</v>
      </c>
      <c r="H2040" s="121">
        <f>_xlfn.XLOOKUP(C2040&amp;F2040&amp;I2040&amp;J2040,'[1]2025年已发货'!$F:$F&amp;'[1]2025年已发货'!$C:$C&amp;'[1]2025年已发货'!$G:$G&amp;'[1]2025年已发货'!$H:$H,'[1]2025年已发货'!$E:$E,"未发货")</f>
        <v>20</v>
      </c>
      <c r="I2040" s="107" t="str">
        <f>VLOOKUP(B2040,辅助信息!E:I,3,FALSE)</f>
        <v>（商投建工达州中医药科技园-3工区）达州市通川区达州中医药职业学院犀牛大道北段</v>
      </c>
      <c r="J2040" s="107" t="str">
        <f>VLOOKUP(B2040,辅助信息!E:I,4,FALSE)</f>
        <v>程黄刚</v>
      </c>
      <c r="K2040" s="107">
        <f>VLOOKUP(J2040,辅助信息!H:I,2,FALSE)</f>
        <v>15108211617</v>
      </c>
      <c r="L2040" s="109" t="str">
        <f>VLOOKUP(B2040,辅助信息!E:J,6,FALSE)</f>
        <v>控制炉批号！多了现场不收！,优先安排达钢,提前联系到场规格及数量</v>
      </c>
      <c r="M2040" s="79">
        <v>45835</v>
      </c>
      <c r="O2040" s="49">
        <f ca="1" t="shared" si="135"/>
        <v>0</v>
      </c>
      <c r="P2040" s="49">
        <f ca="1" t="shared" si="136"/>
        <v>115</v>
      </c>
      <c r="Q2040" s="50" t="str">
        <f>VLOOKUP(B2040,辅助信息!E:M,9,FALSE)</f>
        <v>ZTWM-CDGS-XS-2024-0134-商投建工达州中医药科技成果示范园项目</v>
      </c>
      <c r="R2040" s="50" t="str">
        <f>_xlfn._xlws.FILTER(辅助信息!D:D,辅助信息!E:E=B2040)</f>
        <v>商投建工达州中医药科技园</v>
      </c>
    </row>
    <row r="2041" hidden="1" spans="2:18">
      <c r="B2041" s="28" t="s">
        <v>159</v>
      </c>
      <c r="C2041" s="58">
        <v>45835</v>
      </c>
      <c r="D2041" s="107" t="str">
        <f>VLOOKUP(B2041,辅助信息!E:K,7,FALSE)</f>
        <v>JWDDCD2025052800131</v>
      </c>
      <c r="E2041" s="107" t="str">
        <f>VLOOKUP(F2041,辅助信息!A:B,2,FALSE)</f>
        <v>盘螺</v>
      </c>
      <c r="F2041" s="28" t="s">
        <v>41</v>
      </c>
      <c r="G2041" s="24">
        <v>33</v>
      </c>
      <c r="H2041" s="121">
        <f>_xlfn.XLOOKUP(C2041&amp;F2041&amp;I2041&amp;J2041,'[1]2025年已发货'!$F:$F&amp;'[1]2025年已发货'!$C:$C&amp;'[1]2025年已发货'!$G:$G&amp;'[1]2025年已发货'!$H:$H,'[1]2025年已发货'!$E:$E,"未发货")</f>
        <v>33</v>
      </c>
      <c r="I2041" s="107" t="str">
        <f>VLOOKUP(B2041,辅助信息!E:I,3,FALSE)</f>
        <v>（商投建工达州中医药科技园-3工区）达州市通川区达州中医药职业学院犀牛大道北段</v>
      </c>
      <c r="J2041" s="107" t="str">
        <f>VLOOKUP(B2041,辅助信息!E:I,4,FALSE)</f>
        <v>程黄刚</v>
      </c>
      <c r="K2041" s="107">
        <f>VLOOKUP(J2041,辅助信息!H:I,2,FALSE)</f>
        <v>15108211617</v>
      </c>
      <c r="L2041" s="109" t="str">
        <f>VLOOKUP(B2041,辅助信息!E:J,6,FALSE)</f>
        <v>控制炉批号！多了现场不收！,优先安排达钢,提前联系到场规格及数量</v>
      </c>
      <c r="M2041" s="79">
        <v>45835</v>
      </c>
      <c r="O2041" s="49">
        <f ca="1" t="shared" si="135"/>
        <v>0</v>
      </c>
      <c r="P2041" s="49">
        <f ca="1" t="shared" si="136"/>
        <v>115</v>
      </c>
      <c r="Q2041" s="50" t="str">
        <f>VLOOKUP(B2041,辅助信息!E:M,9,FALSE)</f>
        <v>ZTWM-CDGS-XS-2024-0134-商投建工达州中医药科技成果示范园项目</v>
      </c>
      <c r="R2041" s="50" t="str">
        <f>_xlfn._xlws.FILTER(辅助信息!D:D,辅助信息!E:E=B2041)</f>
        <v>商投建工达州中医药科技园</v>
      </c>
    </row>
    <row r="2042" hidden="1" spans="2:18">
      <c r="B2042" s="28" t="s">
        <v>159</v>
      </c>
      <c r="C2042" s="58">
        <v>45835</v>
      </c>
      <c r="D2042" s="107" t="str">
        <f>VLOOKUP(B2042,辅助信息!E:K,7,FALSE)</f>
        <v>JWDDCD2025052800131</v>
      </c>
      <c r="E2042" s="107" t="str">
        <f>VLOOKUP(F2042,辅助信息!A:B,2,FALSE)</f>
        <v>螺纹钢</v>
      </c>
      <c r="F2042" s="28" t="s">
        <v>19</v>
      </c>
      <c r="G2042" s="24">
        <v>46</v>
      </c>
      <c r="H2042" s="121">
        <f>_xlfn.XLOOKUP(C2042&amp;F2042&amp;I2042&amp;J2042,'[1]2025年已发货'!$F:$F&amp;'[1]2025年已发货'!$C:$C&amp;'[1]2025年已发货'!$G:$G&amp;'[1]2025年已发货'!$H:$H,'[1]2025年已发货'!$E:$E,"未发货")</f>
        <v>28</v>
      </c>
      <c r="I2042" s="107" t="str">
        <f>VLOOKUP(B2042,辅助信息!E:I,3,FALSE)</f>
        <v>（商投建工达州中医药科技园-3工区）达州市通川区达州中医药职业学院犀牛大道北段</v>
      </c>
      <c r="J2042" s="107" t="str">
        <f>VLOOKUP(B2042,辅助信息!E:I,4,FALSE)</f>
        <v>程黄刚</v>
      </c>
      <c r="K2042" s="107">
        <f>VLOOKUP(J2042,辅助信息!H:I,2,FALSE)</f>
        <v>15108211617</v>
      </c>
      <c r="L2042" s="109" t="str">
        <f>VLOOKUP(B2042,辅助信息!E:J,6,FALSE)</f>
        <v>控制炉批号！多了现场不收！,优先安排达钢,提前联系到场规格及数量</v>
      </c>
      <c r="M2042" s="79">
        <v>45835</v>
      </c>
      <c r="O2042" s="49">
        <f ca="1" t="shared" si="135"/>
        <v>0</v>
      </c>
      <c r="P2042" s="49">
        <f ca="1" t="shared" si="136"/>
        <v>115</v>
      </c>
      <c r="Q2042" s="50" t="str">
        <f>VLOOKUP(B2042,辅助信息!E:M,9,FALSE)</f>
        <v>ZTWM-CDGS-XS-2024-0134-商投建工达州中医药科技成果示范园项目</v>
      </c>
      <c r="R2042" s="50" t="str">
        <f>_xlfn._xlws.FILTER(辅助信息!D:D,辅助信息!E:E=B2042)</f>
        <v>商投建工达州中医药科技园</v>
      </c>
    </row>
    <row r="2043" hidden="1" spans="2:18">
      <c r="B2043" s="28" t="s">
        <v>176</v>
      </c>
      <c r="C2043" s="58">
        <v>45839</v>
      </c>
      <c r="D2043" s="107" t="str">
        <f>VLOOKUP(B2043,辅助信息!E:K,7,FALSE)</f>
        <v>JWDDCD2025062200016</v>
      </c>
      <c r="E2043" s="107" t="str">
        <f>VLOOKUP(F2043,辅助信息!A:B,2,FALSE)</f>
        <v>高线</v>
      </c>
      <c r="F2043" s="28" t="s">
        <v>57</v>
      </c>
      <c r="G2043" s="24">
        <v>2.5</v>
      </c>
      <c r="H2043" s="121" t="str">
        <f>_xlfn.XLOOKUP(C2043&amp;F2043&amp;I2043&amp;J2043,'[1]2025年已发货'!$F:$F&amp;'[1]2025年已发货'!$C:$C&amp;'[1]2025年已发货'!$G:$G&amp;'[1]2025年已发货'!$H:$H,'[1]2025年已发货'!$E:$E,"未发货")</f>
        <v>未发货</v>
      </c>
      <c r="I2043" s="107" t="str">
        <f>VLOOKUP(B2043,辅助信息!E:I,3,FALSE)</f>
        <v>(武汉电气化局成达万高铁强电项目-渠县)四川省达州市渠县渠北镇雷家湾渠县北站旁</v>
      </c>
      <c r="J2043" s="107" t="str">
        <f>VLOOKUP(B2043,辅助信息!E:I,4,FALSE)</f>
        <v>刘频</v>
      </c>
      <c r="K2043" s="107">
        <f>VLOOKUP(J2043,辅助信息!H:I,2,FALSE)</f>
        <v>18779627939</v>
      </c>
      <c r="L2043" s="109" t="str">
        <f>VLOOKUP(B2043,辅助信息!E:J,6,FALSE)</f>
        <v>锈货不收！！下雨天钢筋没盖篷布不收！！，装货前联系收货人核实到场规格,没提前告知进场规格现场不给予接收</v>
      </c>
      <c r="M2043" s="79">
        <v>45838</v>
      </c>
      <c r="O2043" s="49">
        <f ca="1" t="shared" ref="O2043:O2057" si="137">IF(OR(M2043="",N2043&lt;&gt;""),"",MAX(M2043-TODAY(),0))</f>
        <v>0</v>
      </c>
      <c r="P2043" s="49">
        <f ca="1" t="shared" ref="P2043:P2057" si="138">IF(M2043="","",IF(N2043&lt;&gt;"",MAX(N2043-M2043,0),IF(TODAY()&gt;M2043,TODAY()-M2043,0)))</f>
        <v>112</v>
      </c>
      <c r="Q2043" s="50" t="str">
        <f>VLOOKUP(B2043,辅助信息!E:M,9,FALSE)</f>
        <v>ZTWM-CDGS-XS-2025-0033-中铁武汉电气化局集团有限公司成达万高速铁路强电工程项目</v>
      </c>
      <c r="R2043" s="50" t="str">
        <f>_xlfn._xlws.FILTER(辅助信息!D:D,辅助信息!E:E=B2043)</f>
        <v>武汉电气化局成达万高铁强电项目</v>
      </c>
    </row>
    <row r="2044" hidden="1" spans="2:18">
      <c r="B2044" s="28" t="s">
        <v>176</v>
      </c>
      <c r="C2044" s="58">
        <v>45839</v>
      </c>
      <c r="D2044" s="107" t="str">
        <f>VLOOKUP(B2044,辅助信息!E:K,7,FALSE)</f>
        <v>JWDDCD2025062200016</v>
      </c>
      <c r="E2044" s="107" t="str">
        <f>VLOOKUP(F2044,辅助信息!A:B,2,FALSE)</f>
        <v>盘螺</v>
      </c>
      <c r="F2044" s="28" t="s">
        <v>40</v>
      </c>
      <c r="G2044" s="24">
        <v>5</v>
      </c>
      <c r="H2044" s="121" t="str">
        <f>_xlfn.XLOOKUP(C2044&amp;F2044&amp;I2044&amp;J2044,'[1]2025年已发货'!$F:$F&amp;'[1]2025年已发货'!$C:$C&amp;'[1]2025年已发货'!$G:$G&amp;'[1]2025年已发货'!$H:$H,'[1]2025年已发货'!$E:$E,"未发货")</f>
        <v>未发货</v>
      </c>
      <c r="I2044" s="107" t="str">
        <f>VLOOKUP(B2044,辅助信息!E:I,3,FALSE)</f>
        <v>(武汉电气化局成达万高铁强电项目-渠县)四川省达州市渠县渠北镇雷家湾渠县北站旁</v>
      </c>
      <c r="J2044" s="107" t="str">
        <f>VLOOKUP(B2044,辅助信息!E:I,4,FALSE)</f>
        <v>刘频</v>
      </c>
      <c r="K2044" s="107">
        <f>VLOOKUP(J2044,辅助信息!H:I,2,FALSE)</f>
        <v>18779627939</v>
      </c>
      <c r="L2044" s="109" t="str">
        <f>VLOOKUP(B2044,辅助信息!E:J,6,FALSE)</f>
        <v>锈货不收！！下雨天钢筋没盖篷布不收！！，装货前联系收货人核实到场规格,没提前告知进场规格现场不给予接收</v>
      </c>
      <c r="M2044" s="79">
        <v>45838</v>
      </c>
      <c r="O2044" s="49">
        <f ca="1" t="shared" si="137"/>
        <v>0</v>
      </c>
      <c r="P2044" s="49">
        <f ca="1" t="shared" si="138"/>
        <v>112</v>
      </c>
      <c r="Q2044" s="50" t="str">
        <f>VLOOKUP(B2044,辅助信息!E:M,9,FALSE)</f>
        <v>ZTWM-CDGS-XS-2025-0033-中铁武汉电气化局集团有限公司成达万高速铁路强电工程项目</v>
      </c>
      <c r="R2044" s="50" t="str">
        <f>_xlfn._xlws.FILTER(辅助信息!D:D,辅助信息!E:E=B2044)</f>
        <v>武汉电气化局成达万高铁强电项目</v>
      </c>
    </row>
    <row r="2045" hidden="1" spans="2:18">
      <c r="B2045" s="28" t="s">
        <v>176</v>
      </c>
      <c r="C2045" s="58">
        <v>45839</v>
      </c>
      <c r="D2045" s="107" t="str">
        <f>VLOOKUP(B2045,辅助信息!E:K,7,FALSE)</f>
        <v>JWDDCD2025062200016</v>
      </c>
      <c r="E2045" s="107" t="str">
        <f>VLOOKUP(F2045,辅助信息!A:B,2,FALSE)</f>
        <v>螺纹钢</v>
      </c>
      <c r="F2045" s="28" t="s">
        <v>111</v>
      </c>
      <c r="G2045" s="24">
        <v>5</v>
      </c>
      <c r="H2045" s="121" t="str">
        <f>_xlfn.XLOOKUP(C2045&amp;F2045&amp;I2045&amp;J2045,'[1]2025年已发货'!$F:$F&amp;'[1]2025年已发货'!$C:$C&amp;'[1]2025年已发货'!$G:$G&amp;'[1]2025年已发货'!$H:$H,'[1]2025年已发货'!$E:$E,"未发货")</f>
        <v>未发货</v>
      </c>
      <c r="I2045" s="107" t="str">
        <f>VLOOKUP(B2045,辅助信息!E:I,3,FALSE)</f>
        <v>(武汉电气化局成达万高铁强电项目-渠县)四川省达州市渠县渠北镇雷家湾渠县北站旁</v>
      </c>
      <c r="J2045" s="107" t="str">
        <f>VLOOKUP(B2045,辅助信息!E:I,4,FALSE)</f>
        <v>刘频</v>
      </c>
      <c r="K2045" s="107">
        <f>VLOOKUP(J2045,辅助信息!H:I,2,FALSE)</f>
        <v>18779627939</v>
      </c>
      <c r="L2045" s="109" t="str">
        <f>VLOOKUP(B2045,辅助信息!E:J,6,FALSE)</f>
        <v>锈货不收！！下雨天钢筋没盖篷布不收！！，装货前联系收货人核实到场规格,没提前告知进场规格现场不给予接收</v>
      </c>
      <c r="M2045" s="79">
        <v>45838</v>
      </c>
      <c r="O2045" s="49">
        <f ca="1" t="shared" si="137"/>
        <v>0</v>
      </c>
      <c r="P2045" s="49">
        <f ca="1" t="shared" si="138"/>
        <v>112</v>
      </c>
      <c r="Q2045" s="50" t="str">
        <f>VLOOKUP(B2045,辅助信息!E:M,9,FALSE)</f>
        <v>ZTWM-CDGS-XS-2025-0033-中铁武汉电气化局集团有限公司成达万高速铁路强电工程项目</v>
      </c>
      <c r="R2045" s="50" t="str">
        <f>_xlfn._xlws.FILTER(辅助信息!D:D,辅助信息!E:E=B2045)</f>
        <v>武汉电气化局成达万高铁强电项目</v>
      </c>
    </row>
    <row r="2046" hidden="1" spans="2:18">
      <c r="B2046" s="28" t="s">
        <v>176</v>
      </c>
      <c r="C2046" s="58">
        <v>45839</v>
      </c>
      <c r="D2046" s="107" t="str">
        <f>VLOOKUP(B2046,辅助信息!E:K,7,FALSE)</f>
        <v>JWDDCD2025062200016</v>
      </c>
      <c r="E2046" s="107" t="str">
        <f>VLOOKUP(F2046,辅助信息!A:B,2,FALSE)</f>
        <v>螺纹钢</v>
      </c>
      <c r="F2046" s="28" t="s">
        <v>76</v>
      </c>
      <c r="G2046" s="24">
        <v>20</v>
      </c>
      <c r="H2046" s="121" t="str">
        <f>_xlfn.XLOOKUP(C2046&amp;F2046&amp;I2046&amp;J2046,'[1]2025年已发货'!$F:$F&amp;'[1]2025年已发货'!$C:$C&amp;'[1]2025年已发货'!$G:$G&amp;'[1]2025年已发货'!$H:$H,'[1]2025年已发货'!$E:$E,"未发货")</f>
        <v>未发货</v>
      </c>
      <c r="I2046" s="107" t="str">
        <f>VLOOKUP(B2046,辅助信息!E:I,3,FALSE)</f>
        <v>(武汉电气化局成达万高铁强电项目-渠县)四川省达州市渠县渠北镇雷家湾渠县北站旁</v>
      </c>
      <c r="J2046" s="107" t="str">
        <f>VLOOKUP(B2046,辅助信息!E:I,4,FALSE)</f>
        <v>刘频</v>
      </c>
      <c r="K2046" s="107">
        <f>VLOOKUP(J2046,辅助信息!H:I,2,FALSE)</f>
        <v>18779627939</v>
      </c>
      <c r="L2046" s="109" t="str">
        <f>VLOOKUP(B2046,辅助信息!E:J,6,FALSE)</f>
        <v>锈货不收！！下雨天钢筋没盖篷布不收！！，装货前联系收货人核实到场规格,没提前告知进场规格现场不给予接收</v>
      </c>
      <c r="M2046" s="79">
        <v>45838</v>
      </c>
      <c r="O2046" s="49">
        <f ca="1" t="shared" si="137"/>
        <v>0</v>
      </c>
      <c r="P2046" s="49">
        <f ca="1" t="shared" si="138"/>
        <v>112</v>
      </c>
      <c r="Q2046" s="50" t="str">
        <f>VLOOKUP(B2046,辅助信息!E:M,9,FALSE)</f>
        <v>ZTWM-CDGS-XS-2025-0033-中铁武汉电气化局集团有限公司成达万高速铁路强电工程项目</v>
      </c>
      <c r="R2046" s="50" t="str">
        <f>_xlfn._xlws.FILTER(辅助信息!D:D,辅助信息!E:E=B2046)</f>
        <v>武汉电气化局成达万高铁强电项目</v>
      </c>
    </row>
    <row r="2047" hidden="1" spans="2:18">
      <c r="B2047" s="28" t="s">
        <v>162</v>
      </c>
      <c r="C2047" s="58">
        <v>45836</v>
      </c>
      <c r="D2047" s="107" t="str">
        <f>VLOOKUP(B2047,辅助信息!E:K,7,FALSE)</f>
        <v>JWDD2025070200010</v>
      </c>
      <c r="E2047" s="107" t="str">
        <f>VLOOKUP(F2047,辅助信息!A:B,2,FALSE)</f>
        <v>盘螺</v>
      </c>
      <c r="F2047" s="28" t="s">
        <v>41</v>
      </c>
      <c r="G2047" s="24">
        <v>5</v>
      </c>
      <c r="H2047" s="121" t="str">
        <f>_xlfn.XLOOKUP(C2047&amp;F2047&amp;I2047&amp;J2047,'[1]2025年已发货'!$F:$F&amp;'[1]2025年已发货'!$C:$C&amp;'[1]2025年已发货'!$G:$G&amp;'[1]2025年已发货'!$H:$H,'[1]2025年已发货'!$E:$E,"未发货")</f>
        <v>未发货</v>
      </c>
      <c r="I2047" s="107" t="str">
        <f>VLOOKUP(B2047,辅助信息!E:I,3,FALSE)</f>
        <v>(宜宾兴港三江新区长江工业园保障性租赁住房建设项目-2标)四川省宜宾市翠屏区永善路南段宜宾市三江新区长江工业园区</v>
      </c>
      <c r="J2047" s="107" t="str">
        <f>VLOOKUP(B2047,辅助信息!E:I,4,FALSE)</f>
        <v>刘鹏</v>
      </c>
      <c r="K2047" s="107">
        <f>VLOOKUP(J2047,辅助信息!H:I,2,FALSE)</f>
        <v>15528967666</v>
      </c>
      <c r="L2047" s="109" t="str">
        <f>VLOOKUP(B2047,辅助信息!E:J,6,FALSE)</f>
        <v>锈货不收，装货前联系收货人核实到场规格,没提前告知进场规格现场不给予接收</v>
      </c>
      <c r="M2047" s="79">
        <v>45838</v>
      </c>
      <c r="O2047" s="49">
        <f ca="1" t="shared" si="137"/>
        <v>0</v>
      </c>
      <c r="P2047" s="49">
        <f ca="1" t="shared" si="138"/>
        <v>112</v>
      </c>
      <c r="Q2047" s="50" t="str">
        <f>VLOOKUP(B2047,辅助信息!E:M,9,FALSE)</f>
        <v>ZTWM-CDYXGS-XS-2025-0014-宜宾兴港建材-三江新区长江工业园片区保障性租赁住房建设项目</v>
      </c>
      <c r="R2047" s="50" t="str">
        <f>_xlfn._xlws.FILTER(辅助信息!D:D,辅助信息!E:E=B2047)</f>
        <v>宜宾兴港三江新区长江工业园建设项目</v>
      </c>
    </row>
    <row r="2048" hidden="1" spans="2:18">
      <c r="B2048" s="28" t="s">
        <v>162</v>
      </c>
      <c r="C2048" s="58">
        <v>45836</v>
      </c>
      <c r="D2048" s="107" t="str">
        <f>VLOOKUP(B2048,辅助信息!E:K,7,FALSE)</f>
        <v>JWDD2025070200010</v>
      </c>
      <c r="E2048" s="107" t="str">
        <f>VLOOKUP(F2048,辅助信息!A:B,2,FALSE)</f>
        <v>盘螺</v>
      </c>
      <c r="F2048" s="28" t="s">
        <v>26</v>
      </c>
      <c r="G2048" s="24">
        <v>35</v>
      </c>
      <c r="H2048" s="121" t="str">
        <f>_xlfn.XLOOKUP(C2048&amp;F2048&amp;I2048&amp;J2048,'[1]2025年已发货'!$F:$F&amp;'[1]2025年已发货'!$C:$C&amp;'[1]2025年已发货'!$G:$G&amp;'[1]2025年已发货'!$H:$H,'[1]2025年已发货'!$E:$E,"未发货")</f>
        <v>未发货</v>
      </c>
      <c r="I2048" s="107" t="str">
        <f>VLOOKUP(B2048,辅助信息!E:I,3,FALSE)</f>
        <v>(宜宾兴港三江新区长江工业园保障性租赁住房建设项目-2标)四川省宜宾市翠屏区永善路南段宜宾市三江新区长江工业园区</v>
      </c>
      <c r="J2048" s="107" t="str">
        <f>VLOOKUP(B2048,辅助信息!E:I,4,FALSE)</f>
        <v>刘鹏</v>
      </c>
      <c r="K2048" s="107">
        <f>VLOOKUP(J2048,辅助信息!H:I,2,FALSE)</f>
        <v>15528967666</v>
      </c>
      <c r="L2048" s="109" t="str">
        <f>VLOOKUP(B2048,辅助信息!E:J,6,FALSE)</f>
        <v>锈货不收，装货前联系收货人核实到场规格,没提前告知进场规格现场不给予接收</v>
      </c>
      <c r="M2048" s="79">
        <v>45838</v>
      </c>
      <c r="O2048" s="49">
        <f ca="1" t="shared" si="137"/>
        <v>0</v>
      </c>
      <c r="P2048" s="49">
        <f ca="1" t="shared" si="138"/>
        <v>112</v>
      </c>
      <c r="Q2048" s="50" t="str">
        <f>VLOOKUP(B2048,辅助信息!E:M,9,FALSE)</f>
        <v>ZTWM-CDYXGS-XS-2025-0014-宜宾兴港建材-三江新区长江工业园片区保障性租赁住房建设项目</v>
      </c>
      <c r="R2048" s="50" t="str">
        <f>_xlfn._xlws.FILTER(辅助信息!D:D,辅助信息!E:E=B2048)</f>
        <v>宜宾兴港三江新区长江工业园建设项目</v>
      </c>
    </row>
    <row r="2049" hidden="1" spans="2:18">
      <c r="B2049" s="28" t="s">
        <v>162</v>
      </c>
      <c r="C2049" s="58">
        <v>45836</v>
      </c>
      <c r="D2049" s="107" t="str">
        <f>VLOOKUP(B2049,辅助信息!E:K,7,FALSE)</f>
        <v>JWDD2025070200010</v>
      </c>
      <c r="E2049" s="107" t="str">
        <f>VLOOKUP(F2049,辅助信息!A:B,2,FALSE)</f>
        <v>螺纹钢</v>
      </c>
      <c r="F2049" s="28" t="s">
        <v>19</v>
      </c>
      <c r="G2049" s="24">
        <v>3</v>
      </c>
      <c r="H2049" s="121" t="str">
        <f>_xlfn.XLOOKUP(C2049&amp;F2049&amp;I2049&amp;J2049,'[1]2025年已发货'!$F:$F&amp;'[1]2025年已发货'!$C:$C&amp;'[1]2025年已发货'!$G:$G&amp;'[1]2025年已发货'!$H:$H,'[1]2025年已发货'!$E:$E,"未发货")</f>
        <v>未发货</v>
      </c>
      <c r="I2049" s="107" t="str">
        <f>VLOOKUP(B2049,辅助信息!E:I,3,FALSE)</f>
        <v>(宜宾兴港三江新区长江工业园保障性租赁住房建设项目-2标)四川省宜宾市翠屏区永善路南段宜宾市三江新区长江工业园区</v>
      </c>
      <c r="J2049" s="107" t="str">
        <f>VLOOKUP(B2049,辅助信息!E:I,4,FALSE)</f>
        <v>刘鹏</v>
      </c>
      <c r="K2049" s="107">
        <f>VLOOKUP(J2049,辅助信息!H:I,2,FALSE)</f>
        <v>15528967666</v>
      </c>
      <c r="L2049" s="109" t="str">
        <f>VLOOKUP(B2049,辅助信息!E:J,6,FALSE)</f>
        <v>锈货不收，装货前联系收货人核实到场规格,没提前告知进场规格现场不给予接收</v>
      </c>
      <c r="M2049" s="79">
        <v>45838</v>
      </c>
      <c r="O2049" s="49">
        <f ca="1" t="shared" si="137"/>
        <v>0</v>
      </c>
      <c r="P2049" s="49">
        <f ca="1" t="shared" si="138"/>
        <v>112</v>
      </c>
      <c r="Q2049" s="50" t="str">
        <f>VLOOKUP(B2049,辅助信息!E:M,9,FALSE)</f>
        <v>ZTWM-CDYXGS-XS-2025-0014-宜宾兴港建材-三江新区长江工业园片区保障性租赁住房建设项目</v>
      </c>
      <c r="R2049" s="50" t="str">
        <f>_xlfn._xlws.FILTER(辅助信息!D:D,辅助信息!E:E=B2049)</f>
        <v>宜宾兴港三江新区长江工业园建设项目</v>
      </c>
    </row>
    <row r="2050" hidden="1" spans="2:18">
      <c r="B2050" s="28" t="s">
        <v>162</v>
      </c>
      <c r="C2050" s="58">
        <v>45836</v>
      </c>
      <c r="D2050" s="107" t="str">
        <f>VLOOKUP(B2050,辅助信息!E:K,7,FALSE)</f>
        <v>JWDD2025070200010</v>
      </c>
      <c r="E2050" s="107" t="str">
        <f>VLOOKUP(F2050,辅助信息!A:B,2,FALSE)</f>
        <v>螺纹钢</v>
      </c>
      <c r="F2050" s="28" t="s">
        <v>32</v>
      </c>
      <c r="G2050" s="24">
        <v>3</v>
      </c>
      <c r="H2050" s="121" t="str">
        <f>_xlfn.XLOOKUP(C2050&amp;F2050&amp;I2050&amp;J2050,'[1]2025年已发货'!$F:$F&amp;'[1]2025年已发货'!$C:$C&amp;'[1]2025年已发货'!$G:$G&amp;'[1]2025年已发货'!$H:$H,'[1]2025年已发货'!$E:$E,"未发货")</f>
        <v>未发货</v>
      </c>
      <c r="I2050" s="107" t="str">
        <f>VLOOKUP(B2050,辅助信息!E:I,3,FALSE)</f>
        <v>(宜宾兴港三江新区长江工业园保障性租赁住房建设项目-2标)四川省宜宾市翠屏区永善路南段宜宾市三江新区长江工业园区</v>
      </c>
      <c r="J2050" s="107" t="str">
        <f>VLOOKUP(B2050,辅助信息!E:I,4,FALSE)</f>
        <v>刘鹏</v>
      </c>
      <c r="K2050" s="107">
        <f>VLOOKUP(J2050,辅助信息!H:I,2,FALSE)</f>
        <v>15528967666</v>
      </c>
      <c r="L2050" s="109" t="str">
        <f>VLOOKUP(B2050,辅助信息!E:J,6,FALSE)</f>
        <v>锈货不收，装货前联系收货人核实到场规格,没提前告知进场规格现场不给予接收</v>
      </c>
      <c r="M2050" s="79">
        <v>45838</v>
      </c>
      <c r="O2050" s="49">
        <f ca="1" t="shared" si="137"/>
        <v>0</v>
      </c>
      <c r="P2050" s="49">
        <f ca="1" t="shared" si="138"/>
        <v>112</v>
      </c>
      <c r="Q2050" s="50" t="str">
        <f>VLOOKUP(B2050,辅助信息!E:M,9,FALSE)</f>
        <v>ZTWM-CDYXGS-XS-2025-0014-宜宾兴港建材-三江新区长江工业园片区保障性租赁住房建设项目</v>
      </c>
      <c r="R2050" s="50" t="str">
        <f>_xlfn._xlws.FILTER(辅助信息!D:D,辅助信息!E:E=B2050)</f>
        <v>宜宾兴港三江新区长江工业园建设项目</v>
      </c>
    </row>
    <row r="2051" hidden="1" spans="2:18">
      <c r="B2051" s="28" t="s">
        <v>162</v>
      </c>
      <c r="C2051" s="58">
        <v>45836</v>
      </c>
      <c r="D2051" s="107" t="str">
        <f>VLOOKUP(B2051,辅助信息!E:K,7,FALSE)</f>
        <v>JWDD2025070200010</v>
      </c>
      <c r="E2051" s="107" t="str">
        <f>VLOOKUP(F2051,辅助信息!A:B,2,FALSE)</f>
        <v>螺纹钢</v>
      </c>
      <c r="F2051" s="28" t="s">
        <v>30</v>
      </c>
      <c r="G2051" s="24">
        <v>60</v>
      </c>
      <c r="H2051" s="121" t="str">
        <f>_xlfn.XLOOKUP(C2051&amp;F2051&amp;I2051&amp;J2051,'[1]2025年已发货'!$F:$F&amp;'[1]2025年已发货'!$C:$C&amp;'[1]2025年已发货'!$G:$G&amp;'[1]2025年已发货'!$H:$H,'[1]2025年已发货'!$E:$E,"未发货")</f>
        <v>未发货</v>
      </c>
      <c r="I2051" s="107" t="str">
        <f>VLOOKUP(B2051,辅助信息!E:I,3,FALSE)</f>
        <v>(宜宾兴港三江新区长江工业园保障性租赁住房建设项目-2标)四川省宜宾市翠屏区永善路南段宜宾市三江新区长江工业园区</v>
      </c>
      <c r="J2051" s="107" t="str">
        <f>VLOOKUP(B2051,辅助信息!E:I,4,FALSE)</f>
        <v>刘鹏</v>
      </c>
      <c r="K2051" s="107">
        <f>VLOOKUP(J2051,辅助信息!H:I,2,FALSE)</f>
        <v>15528967666</v>
      </c>
      <c r="L2051" s="109" t="str">
        <f>VLOOKUP(B2051,辅助信息!E:J,6,FALSE)</f>
        <v>锈货不收，装货前联系收货人核实到场规格,没提前告知进场规格现场不给予接收</v>
      </c>
      <c r="M2051" s="79">
        <v>45838</v>
      </c>
      <c r="O2051" s="49">
        <f ca="1" t="shared" si="137"/>
        <v>0</v>
      </c>
      <c r="P2051" s="49">
        <f ca="1" t="shared" si="138"/>
        <v>112</v>
      </c>
      <c r="Q2051" s="50" t="str">
        <f>VLOOKUP(B2051,辅助信息!E:M,9,FALSE)</f>
        <v>ZTWM-CDYXGS-XS-2025-0014-宜宾兴港建材-三江新区长江工业园片区保障性租赁住房建设项目</v>
      </c>
      <c r="R2051" s="50" t="str">
        <f>_xlfn._xlws.FILTER(辅助信息!D:D,辅助信息!E:E=B2051)</f>
        <v>宜宾兴港三江新区长江工业园建设项目</v>
      </c>
    </row>
    <row r="2052" hidden="1" spans="2:18">
      <c r="B2052" s="28" t="s">
        <v>184</v>
      </c>
      <c r="C2052" s="58">
        <v>45836</v>
      </c>
      <c r="D2052" s="107" t="str">
        <f>VLOOKUP(B2052,辅助信息!E:K,7,FALSE)</f>
        <v>JWDD2025070200010</v>
      </c>
      <c r="E2052" s="107" t="str">
        <f>VLOOKUP(F2052,辅助信息!A:B,2,FALSE)</f>
        <v>高线</v>
      </c>
      <c r="F2052" s="28" t="s">
        <v>53</v>
      </c>
      <c r="G2052" s="24">
        <v>32</v>
      </c>
      <c r="H2052" s="121" t="str">
        <f>_xlfn.XLOOKUP(C2052&amp;F2052&amp;I2052&amp;J2052,'[1]2025年已发货'!$F:$F&amp;'[1]2025年已发货'!$C:$C&amp;'[1]2025年已发货'!$G:$G&amp;'[1]2025年已发货'!$H:$H,'[1]2025年已发货'!$E:$E,"未发货")</f>
        <v>未发货</v>
      </c>
      <c r="I2052" s="107" t="str">
        <f>VLOOKUP(B2052,辅助信息!E:I,3,FALSE)</f>
        <v>(宜宾兴港三江新区长江工业园保障性租赁住房建设项目-边坡支护)四川省宜宾市翠屏区永善路南段宜宾市三江新区长江工业园区</v>
      </c>
      <c r="J2052" s="107" t="str">
        <f>VLOOKUP(B2052,辅助信息!E:I,4,FALSE)</f>
        <v>刘鹏</v>
      </c>
      <c r="K2052" s="107">
        <f>VLOOKUP(J2052,辅助信息!H:I,2,FALSE)</f>
        <v>15528967666</v>
      </c>
      <c r="L2052" s="109" t="str">
        <f>VLOOKUP(B2052,辅助信息!E:J,6,FALSE)</f>
        <v>锈货不收，装货前联系收货人核实到场规格,没提前告知进场规格现场不给予接收</v>
      </c>
      <c r="M2052" s="79" t="s">
        <v>185</v>
      </c>
      <c r="O2052" s="49" t="e">
        <f ca="1" t="shared" si="137"/>
        <v>#VALUE!</v>
      </c>
      <c r="P2052" s="49">
        <f ca="1" t="shared" si="138"/>
        <v>0</v>
      </c>
      <c r="Q2052" s="50" t="str">
        <f>VLOOKUP(B2052,辅助信息!E:M,9,FALSE)</f>
        <v>ZTWM-CDYXGS-XS-2025-0014-宜宾兴港建材-三江新区长江工业园片区保障性租赁住房建设项目</v>
      </c>
      <c r="R2052" s="50" t="str">
        <f>_xlfn._xlws.FILTER(辅助信息!D:D,辅助信息!E:E=B2052)</f>
        <v>宜宾兴港三江新区长江工业园建设项目</v>
      </c>
    </row>
    <row r="2053" hidden="1" spans="1:18">
      <c r="A2053" s="106"/>
      <c r="B2053" s="28" t="s">
        <v>147</v>
      </c>
      <c r="C2053" s="58">
        <v>45839</v>
      </c>
      <c r="D2053" s="107" t="str">
        <f>VLOOKUP(B2053,辅助信息!E:K,7,FALSE)</f>
        <v>JWDDCD2025052800131</v>
      </c>
      <c r="E2053" s="107" t="str">
        <f>VLOOKUP(F2053,辅助信息!A:B,2,FALSE)</f>
        <v>高线</v>
      </c>
      <c r="F2053" s="28" t="s">
        <v>57</v>
      </c>
      <c r="G2053" s="24">
        <v>9</v>
      </c>
      <c r="H2053" s="121" t="str">
        <f>_xlfn.XLOOKUP(C2053&amp;F2053&amp;I2053&amp;J2053,'[1]2025年已发货'!$F:$F&amp;'[1]2025年已发货'!$C:$C&amp;'[1]2025年已发货'!$G:$G&amp;'[1]2025年已发货'!$H:$H,'[1]2025年已发货'!$E:$E,"未发货")</f>
        <v>未发货</v>
      </c>
      <c r="I2053" s="107" t="str">
        <f>VLOOKUP(B2053,辅助信息!E:I,3,FALSE)</f>
        <v>（商投建工达州中医药科技园-4工区-11号楼）达州市通川区达州中医药职业学院犀牛大道北段</v>
      </c>
      <c r="J2053" s="107" t="str">
        <f>VLOOKUP(B2053,辅助信息!E:I,4,FALSE)</f>
        <v>张扬</v>
      </c>
      <c r="K2053" s="107">
        <f>VLOOKUP(J2053,辅助信息!H:I,2,FALSE)</f>
        <v>18381904567</v>
      </c>
      <c r="L2053" s="109" t="str">
        <f>VLOOKUP(B2053,辅助信息!E:J,6,FALSE)</f>
        <v>控制炉批号！多了现场不收！,优先安排达钢,提前联系到场规格及数量</v>
      </c>
      <c r="M2053" s="79">
        <v>45838</v>
      </c>
      <c r="O2053" s="49">
        <f ca="1" t="shared" si="137"/>
        <v>0</v>
      </c>
      <c r="P2053" s="49">
        <f ca="1" t="shared" si="138"/>
        <v>112</v>
      </c>
      <c r="Q2053" s="50" t="str">
        <f>VLOOKUP(B2053,辅助信息!E:M,9,FALSE)</f>
        <v>ZTWM-CDGS-XS-2024-0134-商投建工达州中医药科技成果示范园项目</v>
      </c>
      <c r="R2053" s="50" t="str">
        <f>_xlfn._xlws.FILTER(辅助信息!D:D,辅助信息!E:E=B2053)</f>
        <v>商投建工达州中医药科技园</v>
      </c>
    </row>
    <row r="2054" hidden="1" spans="1:18">
      <c r="A2054" s="106"/>
      <c r="B2054" s="28" t="s">
        <v>147</v>
      </c>
      <c r="C2054" s="58">
        <v>45839</v>
      </c>
      <c r="D2054" s="107" t="str">
        <f>VLOOKUP(B2054,辅助信息!E:K,7,FALSE)</f>
        <v>JWDDCD2025052800131</v>
      </c>
      <c r="E2054" s="107" t="str">
        <f>VLOOKUP(F2054,辅助信息!A:B,2,FALSE)</f>
        <v>螺纹钢</v>
      </c>
      <c r="F2054" s="28" t="s">
        <v>21</v>
      </c>
      <c r="G2054" s="24">
        <v>7</v>
      </c>
      <c r="H2054" s="121" t="str">
        <f>_xlfn.XLOOKUP(C2054&amp;F2054&amp;I2054&amp;J2054,'[1]2025年已发货'!$F:$F&amp;'[1]2025年已发货'!$C:$C&amp;'[1]2025年已发货'!$G:$G&amp;'[1]2025年已发货'!$H:$H,'[1]2025年已发货'!$E:$E,"未发货")</f>
        <v>未发货</v>
      </c>
      <c r="I2054" s="107" t="str">
        <f>VLOOKUP(B2054,辅助信息!E:I,3,FALSE)</f>
        <v>（商投建工达州中医药科技园-4工区-11号楼）达州市通川区达州中医药职业学院犀牛大道北段</v>
      </c>
      <c r="J2054" s="107" t="str">
        <f>VLOOKUP(B2054,辅助信息!E:I,4,FALSE)</f>
        <v>张扬</v>
      </c>
      <c r="K2054" s="107">
        <f>VLOOKUP(J2054,辅助信息!H:I,2,FALSE)</f>
        <v>18381904567</v>
      </c>
      <c r="L2054" s="109" t="str">
        <f>VLOOKUP(B2054,辅助信息!E:J,6,FALSE)</f>
        <v>控制炉批号！多了现场不收！,优先安排达钢,提前联系到场规格及数量</v>
      </c>
      <c r="M2054" s="79">
        <v>45838</v>
      </c>
      <c r="O2054" s="49">
        <f ca="1" t="shared" si="137"/>
        <v>0</v>
      </c>
      <c r="P2054" s="49">
        <f ca="1" t="shared" si="138"/>
        <v>112</v>
      </c>
      <c r="Q2054" s="50" t="str">
        <f>VLOOKUP(B2054,辅助信息!E:M,9,FALSE)</f>
        <v>ZTWM-CDGS-XS-2024-0134-商投建工达州中医药科技成果示范园项目</v>
      </c>
      <c r="R2054" s="50" t="str">
        <f>_xlfn._xlws.FILTER(辅助信息!D:D,辅助信息!E:E=B2054)</f>
        <v>商投建工达州中医药科技园</v>
      </c>
    </row>
    <row r="2055" hidden="1" spans="1:18">
      <c r="A2055" s="106"/>
      <c r="B2055" s="28" t="s">
        <v>147</v>
      </c>
      <c r="C2055" s="58">
        <v>45839</v>
      </c>
      <c r="D2055" s="107" t="str">
        <f>VLOOKUP(B2055,辅助信息!E:K,7,FALSE)</f>
        <v>JWDDCD2025052800131</v>
      </c>
      <c r="E2055" s="107" t="str">
        <f>VLOOKUP(F2055,辅助信息!A:B,2,FALSE)</f>
        <v>螺纹钢</v>
      </c>
      <c r="F2055" s="28" t="s">
        <v>46</v>
      </c>
      <c r="G2055" s="24">
        <v>3</v>
      </c>
      <c r="H2055" s="121" t="str">
        <f>_xlfn.XLOOKUP(C2055&amp;F2055&amp;I2055&amp;J2055,'[1]2025年已发货'!$F:$F&amp;'[1]2025年已发货'!$C:$C&amp;'[1]2025年已发货'!$G:$G&amp;'[1]2025年已发货'!$H:$H,'[1]2025年已发货'!$E:$E,"未发货")</f>
        <v>未发货</v>
      </c>
      <c r="I2055" s="107" t="str">
        <f>VLOOKUP(B2055,辅助信息!E:I,3,FALSE)</f>
        <v>（商投建工达州中医药科技园-4工区-11号楼）达州市通川区达州中医药职业学院犀牛大道北段</v>
      </c>
      <c r="J2055" s="107" t="str">
        <f>VLOOKUP(B2055,辅助信息!E:I,4,FALSE)</f>
        <v>张扬</v>
      </c>
      <c r="K2055" s="107">
        <f>VLOOKUP(J2055,辅助信息!H:I,2,FALSE)</f>
        <v>18381904567</v>
      </c>
      <c r="L2055" s="109" t="str">
        <f>VLOOKUP(B2055,辅助信息!E:J,6,FALSE)</f>
        <v>控制炉批号！多了现场不收！,优先安排达钢,提前联系到场规格及数量</v>
      </c>
      <c r="M2055" s="79">
        <v>45838</v>
      </c>
      <c r="O2055" s="49">
        <f ca="1" t="shared" si="137"/>
        <v>0</v>
      </c>
      <c r="P2055" s="49">
        <f ca="1" t="shared" si="138"/>
        <v>112</v>
      </c>
      <c r="Q2055" s="50" t="str">
        <f>VLOOKUP(B2055,辅助信息!E:M,9,FALSE)</f>
        <v>ZTWM-CDGS-XS-2024-0134-商投建工达州中医药科技成果示范园项目</v>
      </c>
      <c r="R2055" s="50" t="str">
        <f>_xlfn._xlws.FILTER(辅助信息!D:D,辅助信息!E:E=B2055)</f>
        <v>商投建工达州中医药科技园</v>
      </c>
    </row>
    <row r="2056" hidden="1" spans="1:18">
      <c r="A2056" s="106"/>
      <c r="B2056" s="28" t="s">
        <v>147</v>
      </c>
      <c r="C2056" s="58">
        <v>45839</v>
      </c>
      <c r="D2056" s="107" t="str">
        <f>VLOOKUP(B2056,辅助信息!E:K,7,FALSE)</f>
        <v>JWDDCD2025052800131</v>
      </c>
      <c r="E2056" s="107" t="str">
        <f>VLOOKUP(F2056,辅助信息!A:B,2,FALSE)</f>
        <v>螺纹钢</v>
      </c>
      <c r="F2056" s="28" t="s">
        <v>22</v>
      </c>
      <c r="G2056" s="24">
        <v>9</v>
      </c>
      <c r="H2056" s="121" t="str">
        <f>_xlfn.XLOOKUP(C2056&amp;F2056&amp;I2056&amp;J2056,'[1]2025年已发货'!$F:$F&amp;'[1]2025年已发货'!$C:$C&amp;'[1]2025年已发货'!$G:$G&amp;'[1]2025年已发货'!$H:$H,'[1]2025年已发货'!$E:$E,"未发货")</f>
        <v>未发货</v>
      </c>
      <c r="I2056" s="107" t="str">
        <f>VLOOKUP(B2056,辅助信息!E:I,3,FALSE)</f>
        <v>（商投建工达州中医药科技园-4工区-11号楼）达州市通川区达州中医药职业学院犀牛大道北段</v>
      </c>
      <c r="J2056" s="107" t="str">
        <f>VLOOKUP(B2056,辅助信息!E:I,4,FALSE)</f>
        <v>张扬</v>
      </c>
      <c r="K2056" s="107">
        <f>VLOOKUP(J2056,辅助信息!H:I,2,FALSE)</f>
        <v>18381904567</v>
      </c>
      <c r="L2056" s="109" t="str">
        <f>VLOOKUP(B2056,辅助信息!E:J,6,FALSE)</f>
        <v>控制炉批号！多了现场不收！,优先安排达钢,提前联系到场规格及数量</v>
      </c>
      <c r="M2056" s="79">
        <v>45838</v>
      </c>
      <c r="O2056" s="49">
        <f ca="1" t="shared" si="137"/>
        <v>0</v>
      </c>
      <c r="P2056" s="49">
        <f ca="1" t="shared" si="138"/>
        <v>112</v>
      </c>
      <c r="Q2056" s="50" t="str">
        <f>VLOOKUP(B2056,辅助信息!E:M,9,FALSE)</f>
        <v>ZTWM-CDGS-XS-2024-0134-商投建工达州中医药科技成果示范园项目</v>
      </c>
      <c r="R2056" s="50" t="str">
        <f>_xlfn._xlws.FILTER(辅助信息!D:D,辅助信息!E:E=B2056)</f>
        <v>商投建工达州中医药科技园</v>
      </c>
    </row>
    <row r="2057" hidden="1" spans="1:18">
      <c r="A2057" s="106"/>
      <c r="B2057" s="28" t="s">
        <v>147</v>
      </c>
      <c r="C2057" s="58">
        <v>45839</v>
      </c>
      <c r="D2057" s="107" t="str">
        <f>VLOOKUP(B2057,辅助信息!E:K,7,FALSE)</f>
        <v>JWDDCD2025052800131</v>
      </c>
      <c r="E2057" s="107" t="str">
        <f>VLOOKUP(F2057,辅助信息!A:B,2,FALSE)</f>
        <v>螺纹钢</v>
      </c>
      <c r="F2057" s="28" t="s">
        <v>45</v>
      </c>
      <c r="G2057" s="24">
        <v>6</v>
      </c>
      <c r="H2057" s="121" t="str">
        <f>_xlfn.XLOOKUP(C2057&amp;F2057&amp;I2057&amp;J2057,'[1]2025年已发货'!$F:$F&amp;'[1]2025年已发货'!$C:$C&amp;'[1]2025年已发货'!$G:$G&amp;'[1]2025年已发货'!$H:$H,'[1]2025年已发货'!$E:$E,"未发货")</f>
        <v>未发货</v>
      </c>
      <c r="I2057" s="107" t="str">
        <f>VLOOKUP(B2057,辅助信息!E:I,3,FALSE)</f>
        <v>（商投建工达州中医药科技园-4工区-11号楼）达州市通川区达州中医药职业学院犀牛大道北段</v>
      </c>
      <c r="J2057" s="107" t="str">
        <f>VLOOKUP(B2057,辅助信息!E:I,4,FALSE)</f>
        <v>张扬</v>
      </c>
      <c r="K2057" s="107">
        <f>VLOOKUP(J2057,辅助信息!H:I,2,FALSE)</f>
        <v>18381904567</v>
      </c>
      <c r="L2057" s="109" t="str">
        <f>VLOOKUP(B2057,辅助信息!E:J,6,FALSE)</f>
        <v>控制炉批号！多了现场不收！,优先安排达钢,提前联系到场规格及数量</v>
      </c>
      <c r="M2057" s="79">
        <v>45838</v>
      </c>
      <c r="O2057" s="49">
        <f ca="1" t="shared" si="137"/>
        <v>0</v>
      </c>
      <c r="P2057" s="49">
        <f ca="1" t="shared" si="138"/>
        <v>112</v>
      </c>
      <c r="Q2057" s="50" t="str">
        <f>VLOOKUP(B2057,辅助信息!E:M,9,FALSE)</f>
        <v>ZTWM-CDGS-XS-2024-0134-商投建工达州中医药科技成果示范园项目</v>
      </c>
      <c r="R2057" s="50" t="str">
        <f>_xlfn._xlws.FILTER(辅助信息!D:D,辅助信息!E:E=B2057)</f>
        <v>商投建工达州中医药科技园</v>
      </c>
    </row>
    <row r="2058" hidden="1" spans="2:18">
      <c r="B2058" s="28" t="s">
        <v>106</v>
      </c>
      <c r="C2058" s="58">
        <v>45839</v>
      </c>
      <c r="D2058" s="107" t="str">
        <f>VLOOKUP(B2058,辅助信息!E:K,7,FALSE)</f>
        <v>JWDDCD2024101600133</v>
      </c>
      <c r="E2058" s="107" t="str">
        <f>VLOOKUP(F2058,辅助信息!A:B,2,FALSE)</f>
        <v>盘螺</v>
      </c>
      <c r="F2058" s="28" t="s">
        <v>49</v>
      </c>
      <c r="G2058" s="24">
        <v>5</v>
      </c>
      <c r="H2058" s="121">
        <f>_xlfn.XLOOKUP(C2058&amp;F2058&amp;I2058&amp;J2058,'[1]2025年已发货'!$F:$F&amp;'[1]2025年已发货'!$C:$C&amp;'[1]2025年已发货'!$G:$G&amp;'[1]2025年已发货'!$H:$H,'[1]2025年已发货'!$E:$E,"未发货")</f>
        <v>5</v>
      </c>
      <c r="I2058" s="107" t="str">
        <f>VLOOKUP(B2058,辅助信息!E:I,3,FALSE)</f>
        <v>（五冶钢构宜宾高县月江镇建设项目）  四川省宜宾市高县月江镇刚记超市斜对面(还阳组团沪碳二期项目)</v>
      </c>
      <c r="J2058" s="107" t="str">
        <f>VLOOKUP(B2058,辅助信息!E:I,4,FALSE)</f>
        <v>张朝亮</v>
      </c>
      <c r="K2058" s="107">
        <f>VLOOKUP(J2058,辅助信息!H:I,2,FALSE)</f>
        <v>15228205853</v>
      </c>
      <c r="L2058" s="109" t="str">
        <f>VLOOKUP(B2058,辅助信息!E:J,6,FALSE)</f>
        <v>提前联系到场规格</v>
      </c>
      <c r="M2058" s="79">
        <v>45838</v>
      </c>
      <c r="O2058" s="49">
        <f ca="1" t="shared" ref="O2058:O2067" si="139">IF(OR(M2058="",N2058&lt;&gt;""),"",MAX(M2058-TODAY(),0))</f>
        <v>0</v>
      </c>
      <c r="P2058" s="49">
        <f ca="1" t="shared" ref="P2058:P2067" si="140">IF(M2058="","",IF(N2058&lt;&gt;"",MAX(N2058-M2058,0),IF(TODAY()&gt;M2058,TODAY()-M2058,0)))</f>
        <v>112</v>
      </c>
      <c r="Q2058" s="50" t="str">
        <f>VLOOKUP(B2058,辅助信息!E:M,9,FALSE)</f>
        <v>ZTWM-CDGS-XS-2024-0169-中冶西部钢构-宜宾市南溪区幸福路东路,高县月江镇建设项目</v>
      </c>
      <c r="R2058" s="50" t="str">
        <f>_xlfn._xlws.FILTER(辅助信息!D:D,辅助信息!E:E=B2058)</f>
        <v>五冶钢构-宜宾市南溪区高县月江镇建设项目</v>
      </c>
    </row>
    <row r="2059" hidden="1" spans="2:18">
      <c r="B2059" s="28" t="s">
        <v>106</v>
      </c>
      <c r="C2059" s="58">
        <v>45839</v>
      </c>
      <c r="D2059" s="107" t="str">
        <f>VLOOKUP(B2059,辅助信息!E:K,7,FALSE)</f>
        <v>JWDDCD2024101600133</v>
      </c>
      <c r="E2059" s="107" t="str">
        <f>VLOOKUP(F2059,辅助信息!A:B,2,FALSE)</f>
        <v>盘螺</v>
      </c>
      <c r="F2059" s="28" t="s">
        <v>40</v>
      </c>
      <c r="G2059" s="24">
        <v>20</v>
      </c>
      <c r="H2059" s="121">
        <f>_xlfn.XLOOKUP(C2059&amp;F2059&amp;I2059&amp;J2059,'[1]2025年已发货'!$F:$F&amp;'[1]2025年已发货'!$C:$C&amp;'[1]2025年已发货'!$G:$G&amp;'[1]2025年已发货'!$H:$H,'[1]2025年已发货'!$E:$E,"未发货")</f>
        <v>20</v>
      </c>
      <c r="I2059" s="107" t="str">
        <f>VLOOKUP(B2059,辅助信息!E:I,3,FALSE)</f>
        <v>（五冶钢构宜宾高县月江镇建设项目）  四川省宜宾市高县月江镇刚记超市斜对面(还阳组团沪碳二期项目)</v>
      </c>
      <c r="J2059" s="107" t="str">
        <f>VLOOKUP(B2059,辅助信息!E:I,4,FALSE)</f>
        <v>张朝亮</v>
      </c>
      <c r="K2059" s="107">
        <f>VLOOKUP(J2059,辅助信息!H:I,2,FALSE)</f>
        <v>15228205853</v>
      </c>
      <c r="L2059" s="109" t="str">
        <f>VLOOKUP(B2059,辅助信息!E:J,6,FALSE)</f>
        <v>提前联系到场规格</v>
      </c>
      <c r="M2059" s="79">
        <v>45838</v>
      </c>
      <c r="O2059" s="49">
        <f ca="1" t="shared" si="139"/>
        <v>0</v>
      </c>
      <c r="P2059" s="49">
        <f ca="1" t="shared" si="140"/>
        <v>112</v>
      </c>
      <c r="Q2059" s="50" t="str">
        <f>VLOOKUP(B2059,辅助信息!E:M,9,FALSE)</f>
        <v>ZTWM-CDGS-XS-2024-0169-中冶西部钢构-宜宾市南溪区幸福路东路,高县月江镇建设项目</v>
      </c>
      <c r="R2059" s="50" t="str">
        <f>_xlfn._xlws.FILTER(辅助信息!D:D,辅助信息!E:E=B2059)</f>
        <v>五冶钢构-宜宾市南溪区高县月江镇建设项目</v>
      </c>
    </row>
    <row r="2060" hidden="1" spans="2:18">
      <c r="B2060" s="28" t="s">
        <v>106</v>
      </c>
      <c r="C2060" s="58">
        <v>45839</v>
      </c>
      <c r="D2060" s="107" t="str">
        <f>VLOOKUP(B2060,辅助信息!E:K,7,FALSE)</f>
        <v>JWDDCD2024101600133</v>
      </c>
      <c r="E2060" s="107" t="str">
        <f>VLOOKUP(F2060,辅助信息!A:B,2,FALSE)</f>
        <v>盘螺</v>
      </c>
      <c r="F2060" s="28" t="s">
        <v>41</v>
      </c>
      <c r="G2060" s="24">
        <v>10</v>
      </c>
      <c r="H2060" s="121">
        <f>_xlfn.XLOOKUP(C2060&amp;F2060&amp;I2060&amp;J2060,'[1]2025年已发货'!$F:$F&amp;'[1]2025年已发货'!$C:$C&amp;'[1]2025年已发货'!$G:$G&amp;'[1]2025年已发货'!$H:$H,'[1]2025年已发货'!$E:$E,"未发货")</f>
        <v>10</v>
      </c>
      <c r="I2060" s="107" t="str">
        <f>VLOOKUP(B2060,辅助信息!E:I,3,FALSE)</f>
        <v>（五冶钢构宜宾高县月江镇建设项目）  四川省宜宾市高县月江镇刚记超市斜对面(还阳组团沪碳二期项目)</v>
      </c>
      <c r="J2060" s="107" t="str">
        <f>VLOOKUP(B2060,辅助信息!E:I,4,FALSE)</f>
        <v>张朝亮</v>
      </c>
      <c r="K2060" s="107">
        <f>VLOOKUP(J2060,辅助信息!H:I,2,FALSE)</f>
        <v>15228205853</v>
      </c>
      <c r="L2060" s="109" t="str">
        <f>VLOOKUP(B2060,辅助信息!E:J,6,FALSE)</f>
        <v>提前联系到场规格</v>
      </c>
      <c r="M2060" s="79">
        <v>45838</v>
      </c>
      <c r="O2060" s="49">
        <f ca="1" t="shared" si="139"/>
        <v>0</v>
      </c>
      <c r="P2060" s="49">
        <f ca="1" t="shared" si="140"/>
        <v>112</v>
      </c>
      <c r="Q2060" s="50" t="str">
        <f>VLOOKUP(B2060,辅助信息!E:M,9,FALSE)</f>
        <v>ZTWM-CDGS-XS-2024-0169-中冶西部钢构-宜宾市南溪区幸福路东路,高县月江镇建设项目</v>
      </c>
      <c r="R2060" s="50" t="str">
        <f>_xlfn._xlws.FILTER(辅助信息!D:D,辅助信息!E:E=B2060)</f>
        <v>五冶钢构-宜宾市南溪区高县月江镇建设项目</v>
      </c>
    </row>
    <row r="2061" hidden="1" spans="2:18">
      <c r="B2061" s="28" t="s">
        <v>106</v>
      </c>
      <c r="C2061" s="58">
        <v>45839</v>
      </c>
      <c r="D2061" s="107" t="str">
        <f>VLOOKUP(B2061,辅助信息!E:K,7,FALSE)</f>
        <v>JWDDCD2024101600133</v>
      </c>
      <c r="E2061" s="107" t="str">
        <f>VLOOKUP(F2061,辅助信息!A:B,2,FALSE)</f>
        <v>螺纹钢</v>
      </c>
      <c r="F2061" s="28" t="s">
        <v>27</v>
      </c>
      <c r="G2061" s="24">
        <v>27</v>
      </c>
      <c r="H2061" s="121">
        <f>_xlfn.XLOOKUP(C2061&amp;F2061&amp;I2061&amp;J2061,'[1]2025年已发货'!$F:$F&amp;'[1]2025年已发货'!$C:$C&amp;'[1]2025年已发货'!$G:$G&amp;'[1]2025年已发货'!$H:$H,'[1]2025年已发货'!$E:$E,"未发货")</f>
        <v>27</v>
      </c>
      <c r="I2061" s="107" t="str">
        <f>VLOOKUP(B2061,辅助信息!E:I,3,FALSE)</f>
        <v>（五冶钢构宜宾高县月江镇建设项目）  四川省宜宾市高县月江镇刚记超市斜对面(还阳组团沪碳二期项目)</v>
      </c>
      <c r="J2061" s="107" t="str">
        <f>VLOOKUP(B2061,辅助信息!E:I,4,FALSE)</f>
        <v>张朝亮</v>
      </c>
      <c r="K2061" s="107">
        <f>VLOOKUP(J2061,辅助信息!H:I,2,FALSE)</f>
        <v>15228205853</v>
      </c>
      <c r="L2061" s="109" t="str">
        <f>VLOOKUP(B2061,辅助信息!E:J,6,FALSE)</f>
        <v>提前联系到场规格</v>
      </c>
      <c r="M2061" s="79">
        <v>45838</v>
      </c>
      <c r="O2061" s="49">
        <f ca="1" t="shared" si="139"/>
        <v>0</v>
      </c>
      <c r="P2061" s="49">
        <f ca="1" t="shared" si="140"/>
        <v>112</v>
      </c>
      <c r="Q2061" s="50" t="str">
        <f>VLOOKUP(B2061,辅助信息!E:M,9,FALSE)</f>
        <v>ZTWM-CDGS-XS-2024-0169-中冶西部钢构-宜宾市南溪区幸福路东路,高县月江镇建设项目</v>
      </c>
      <c r="R2061" s="50" t="str">
        <f>_xlfn._xlws.FILTER(辅助信息!D:D,辅助信息!E:E=B2061)</f>
        <v>五冶钢构-宜宾市南溪区高县月江镇建设项目</v>
      </c>
    </row>
    <row r="2062" hidden="1" spans="2:18">
      <c r="B2062" s="28" t="s">
        <v>106</v>
      </c>
      <c r="C2062" s="58">
        <v>45839</v>
      </c>
      <c r="D2062" s="107" t="str">
        <f>VLOOKUP(B2062,辅助信息!E:K,7,FALSE)</f>
        <v>JWDDCD2024101600133</v>
      </c>
      <c r="E2062" s="107" t="str">
        <f>VLOOKUP(F2062,辅助信息!A:B,2,FALSE)</f>
        <v>螺纹钢</v>
      </c>
      <c r="F2062" s="28" t="s">
        <v>19</v>
      </c>
      <c r="G2062" s="24">
        <v>33</v>
      </c>
      <c r="H2062" s="121">
        <f>_xlfn.XLOOKUP(C2062&amp;F2062&amp;I2062&amp;J2062,'[1]2025年已发货'!$F:$F&amp;'[1]2025年已发货'!$C:$C&amp;'[1]2025年已发货'!$G:$G&amp;'[1]2025年已发货'!$H:$H,'[1]2025年已发货'!$E:$E,"未发货")</f>
        <v>33</v>
      </c>
      <c r="I2062" s="107" t="str">
        <f>VLOOKUP(B2062,辅助信息!E:I,3,FALSE)</f>
        <v>（五冶钢构宜宾高县月江镇建设项目）  四川省宜宾市高县月江镇刚记超市斜对面(还阳组团沪碳二期项目)</v>
      </c>
      <c r="J2062" s="107" t="str">
        <f>VLOOKUP(B2062,辅助信息!E:I,4,FALSE)</f>
        <v>张朝亮</v>
      </c>
      <c r="K2062" s="107">
        <f>VLOOKUP(J2062,辅助信息!H:I,2,FALSE)</f>
        <v>15228205853</v>
      </c>
      <c r="L2062" s="109" t="str">
        <f>VLOOKUP(B2062,辅助信息!E:J,6,FALSE)</f>
        <v>提前联系到场规格</v>
      </c>
      <c r="M2062" s="79">
        <v>45838</v>
      </c>
      <c r="O2062" s="49">
        <f ca="1" t="shared" si="139"/>
        <v>0</v>
      </c>
      <c r="P2062" s="49">
        <f ca="1" t="shared" si="140"/>
        <v>112</v>
      </c>
      <c r="Q2062" s="50" t="str">
        <f>VLOOKUP(B2062,辅助信息!E:M,9,FALSE)</f>
        <v>ZTWM-CDGS-XS-2024-0169-中冶西部钢构-宜宾市南溪区幸福路东路,高县月江镇建设项目</v>
      </c>
      <c r="R2062" s="50" t="str">
        <f>_xlfn._xlws.FILTER(辅助信息!D:D,辅助信息!E:E=B2062)</f>
        <v>五冶钢构-宜宾市南溪区高县月江镇建设项目</v>
      </c>
    </row>
    <row r="2063" hidden="1" spans="2:18">
      <c r="B2063" s="28" t="s">
        <v>106</v>
      </c>
      <c r="C2063" s="58">
        <v>45839</v>
      </c>
      <c r="D2063" s="107" t="str">
        <f>VLOOKUP(B2063,辅助信息!E:K,7,FALSE)</f>
        <v>JWDDCD2024101600133</v>
      </c>
      <c r="E2063" s="107" t="str">
        <f>VLOOKUP(F2063,辅助信息!A:B,2,FALSE)</f>
        <v>螺纹钢</v>
      </c>
      <c r="F2063" s="28" t="s">
        <v>32</v>
      </c>
      <c r="G2063" s="24">
        <v>6</v>
      </c>
      <c r="H2063" s="121">
        <f>_xlfn.XLOOKUP(C2063&amp;F2063&amp;I2063&amp;J2063,'[1]2025年已发货'!$F:$F&amp;'[1]2025年已发货'!$C:$C&amp;'[1]2025年已发货'!$G:$G&amp;'[1]2025年已发货'!$H:$H,'[1]2025年已发货'!$E:$E,"未发货")</f>
        <v>6</v>
      </c>
      <c r="I2063" s="107" t="str">
        <f>VLOOKUP(B2063,辅助信息!E:I,3,FALSE)</f>
        <v>（五冶钢构宜宾高县月江镇建设项目）  四川省宜宾市高县月江镇刚记超市斜对面(还阳组团沪碳二期项目)</v>
      </c>
      <c r="J2063" s="107" t="str">
        <f>VLOOKUP(B2063,辅助信息!E:I,4,FALSE)</f>
        <v>张朝亮</v>
      </c>
      <c r="K2063" s="107">
        <f>VLOOKUP(J2063,辅助信息!H:I,2,FALSE)</f>
        <v>15228205853</v>
      </c>
      <c r="L2063" s="109" t="str">
        <f>VLOOKUP(B2063,辅助信息!E:J,6,FALSE)</f>
        <v>提前联系到场规格</v>
      </c>
      <c r="M2063" s="79">
        <v>45838</v>
      </c>
      <c r="O2063" s="49">
        <f ca="1" t="shared" si="139"/>
        <v>0</v>
      </c>
      <c r="P2063" s="49">
        <f ca="1" t="shared" si="140"/>
        <v>112</v>
      </c>
      <c r="Q2063" s="50" t="str">
        <f>VLOOKUP(B2063,辅助信息!E:M,9,FALSE)</f>
        <v>ZTWM-CDGS-XS-2024-0169-中冶西部钢构-宜宾市南溪区幸福路东路,高县月江镇建设项目</v>
      </c>
      <c r="R2063" s="50" t="str">
        <f>_xlfn._xlws.FILTER(辅助信息!D:D,辅助信息!E:E=B2063)</f>
        <v>五冶钢构-宜宾市南溪区高县月江镇建设项目</v>
      </c>
    </row>
    <row r="2064" hidden="1" spans="2:18">
      <c r="B2064" s="28" t="s">
        <v>106</v>
      </c>
      <c r="C2064" s="58">
        <v>45839</v>
      </c>
      <c r="D2064" s="107" t="str">
        <f>VLOOKUP(B2064,辅助信息!E:K,7,FALSE)</f>
        <v>JWDDCD2024101600133</v>
      </c>
      <c r="E2064" s="107" t="str">
        <f>VLOOKUP(F2064,辅助信息!A:B,2,FALSE)</f>
        <v>螺纹钢</v>
      </c>
      <c r="F2064" s="28" t="s">
        <v>30</v>
      </c>
      <c r="G2064" s="24">
        <v>3</v>
      </c>
      <c r="H2064" s="121">
        <f>_xlfn.XLOOKUP(C2064&amp;F2064&amp;I2064&amp;J2064,'[1]2025年已发货'!$F:$F&amp;'[1]2025年已发货'!$C:$C&amp;'[1]2025年已发货'!$G:$G&amp;'[1]2025年已发货'!$H:$H,'[1]2025年已发货'!$E:$E,"未发货")</f>
        <v>3</v>
      </c>
      <c r="I2064" s="107" t="str">
        <f>VLOOKUP(B2064,辅助信息!E:I,3,FALSE)</f>
        <v>（五冶钢构宜宾高县月江镇建设项目）  四川省宜宾市高县月江镇刚记超市斜对面(还阳组团沪碳二期项目)</v>
      </c>
      <c r="J2064" s="107" t="str">
        <f>VLOOKUP(B2064,辅助信息!E:I,4,FALSE)</f>
        <v>张朝亮</v>
      </c>
      <c r="K2064" s="107">
        <f>VLOOKUP(J2064,辅助信息!H:I,2,FALSE)</f>
        <v>15228205853</v>
      </c>
      <c r="L2064" s="109" t="str">
        <f>VLOOKUP(B2064,辅助信息!E:J,6,FALSE)</f>
        <v>提前联系到场规格</v>
      </c>
      <c r="M2064" s="79">
        <v>45838</v>
      </c>
      <c r="O2064" s="49">
        <f ca="1" t="shared" si="139"/>
        <v>0</v>
      </c>
      <c r="P2064" s="49">
        <f ca="1" t="shared" si="140"/>
        <v>112</v>
      </c>
      <c r="Q2064" s="50" t="str">
        <f>VLOOKUP(B2064,辅助信息!E:M,9,FALSE)</f>
        <v>ZTWM-CDGS-XS-2024-0169-中冶西部钢构-宜宾市南溪区幸福路东路,高县月江镇建设项目</v>
      </c>
      <c r="R2064" s="50" t="str">
        <f>_xlfn._xlws.FILTER(辅助信息!D:D,辅助信息!E:E=B2064)</f>
        <v>五冶钢构-宜宾市南溪区高县月江镇建设项目</v>
      </c>
    </row>
    <row r="2065" hidden="1" spans="2:18">
      <c r="B2065" s="28" t="s">
        <v>106</v>
      </c>
      <c r="C2065" s="58">
        <v>45839</v>
      </c>
      <c r="D2065" s="107" t="str">
        <f>VLOOKUP(B2065,辅助信息!E:K,7,FALSE)</f>
        <v>JWDDCD2024101600133</v>
      </c>
      <c r="E2065" s="107" t="str">
        <f>VLOOKUP(F2065,辅助信息!A:B,2,FALSE)</f>
        <v>螺纹钢</v>
      </c>
      <c r="F2065" s="28" t="s">
        <v>33</v>
      </c>
      <c r="G2065" s="24">
        <v>9</v>
      </c>
      <c r="H2065" s="121">
        <f>_xlfn.XLOOKUP(C2065&amp;F2065&amp;I2065&amp;J2065,'[1]2025年已发货'!$F:$F&amp;'[1]2025年已发货'!$C:$C&amp;'[1]2025年已发货'!$G:$G&amp;'[1]2025年已发货'!$H:$H,'[1]2025年已发货'!$E:$E,"未发货")</f>
        <v>9</v>
      </c>
      <c r="I2065" s="107" t="str">
        <f>VLOOKUP(B2065,辅助信息!E:I,3,FALSE)</f>
        <v>（五冶钢构宜宾高县月江镇建设项目）  四川省宜宾市高县月江镇刚记超市斜对面(还阳组团沪碳二期项目)</v>
      </c>
      <c r="J2065" s="107" t="str">
        <f>VLOOKUP(B2065,辅助信息!E:I,4,FALSE)</f>
        <v>张朝亮</v>
      </c>
      <c r="K2065" s="107">
        <f>VLOOKUP(J2065,辅助信息!H:I,2,FALSE)</f>
        <v>15228205853</v>
      </c>
      <c r="L2065" s="109" t="str">
        <f>VLOOKUP(B2065,辅助信息!E:J,6,FALSE)</f>
        <v>提前联系到场规格</v>
      </c>
      <c r="M2065" s="79">
        <v>45838</v>
      </c>
      <c r="O2065" s="49">
        <f ca="1" t="shared" si="139"/>
        <v>0</v>
      </c>
      <c r="P2065" s="49">
        <f ca="1" t="shared" si="140"/>
        <v>112</v>
      </c>
      <c r="Q2065" s="50" t="str">
        <f>VLOOKUP(B2065,辅助信息!E:M,9,FALSE)</f>
        <v>ZTWM-CDGS-XS-2024-0169-中冶西部钢构-宜宾市南溪区幸福路东路,高县月江镇建设项目</v>
      </c>
      <c r="R2065" s="50" t="str">
        <f>_xlfn._xlws.FILTER(辅助信息!D:D,辅助信息!E:E=B2065)</f>
        <v>五冶钢构-宜宾市南溪区高县月江镇建设项目</v>
      </c>
    </row>
    <row r="2066" hidden="1" spans="2:18">
      <c r="B2066" s="28" t="s">
        <v>106</v>
      </c>
      <c r="C2066" s="58">
        <v>45839</v>
      </c>
      <c r="D2066" s="107" t="str">
        <f>VLOOKUP(B2066,辅助信息!E:K,7,FALSE)</f>
        <v>JWDDCD2024101600133</v>
      </c>
      <c r="E2066" s="107" t="str">
        <f>VLOOKUP(F2066,辅助信息!A:B,2,FALSE)</f>
        <v>螺纹钢</v>
      </c>
      <c r="F2066" s="28" t="s">
        <v>28</v>
      </c>
      <c r="G2066" s="24">
        <v>27</v>
      </c>
      <c r="H2066" s="121">
        <f>_xlfn.XLOOKUP(C2066&amp;F2066&amp;I2066&amp;J2066,'[1]2025年已发货'!$F:$F&amp;'[1]2025年已发货'!$C:$C&amp;'[1]2025年已发货'!$G:$G&amp;'[1]2025年已发货'!$H:$H,'[1]2025年已发货'!$E:$E,"未发货")</f>
        <v>27</v>
      </c>
      <c r="I2066" s="107" t="str">
        <f>VLOOKUP(B2066,辅助信息!E:I,3,FALSE)</f>
        <v>（五冶钢构宜宾高县月江镇建设项目）  四川省宜宾市高县月江镇刚记超市斜对面(还阳组团沪碳二期项目)</v>
      </c>
      <c r="J2066" s="107" t="str">
        <f>VLOOKUP(B2066,辅助信息!E:I,4,FALSE)</f>
        <v>张朝亮</v>
      </c>
      <c r="K2066" s="107">
        <f>VLOOKUP(J2066,辅助信息!H:I,2,FALSE)</f>
        <v>15228205853</v>
      </c>
      <c r="L2066" s="109" t="str">
        <f>VLOOKUP(B2066,辅助信息!E:J,6,FALSE)</f>
        <v>提前联系到场规格</v>
      </c>
      <c r="M2066" s="79">
        <v>45838</v>
      </c>
      <c r="O2066" s="49">
        <f ca="1" t="shared" si="139"/>
        <v>0</v>
      </c>
      <c r="P2066" s="49">
        <f ca="1" t="shared" si="140"/>
        <v>112</v>
      </c>
      <c r="Q2066" s="50" t="str">
        <f>VLOOKUP(B2066,辅助信息!E:M,9,FALSE)</f>
        <v>ZTWM-CDGS-XS-2024-0169-中冶西部钢构-宜宾市南溪区幸福路东路,高县月江镇建设项目</v>
      </c>
      <c r="R2066" s="50" t="str">
        <f>_xlfn._xlws.FILTER(辅助信息!D:D,辅助信息!E:E=B2066)</f>
        <v>五冶钢构-宜宾市南溪区高县月江镇建设项目</v>
      </c>
    </row>
    <row r="2067" hidden="1" spans="2:18">
      <c r="B2067" s="28" t="s">
        <v>106</v>
      </c>
      <c r="C2067" s="58">
        <v>45839</v>
      </c>
      <c r="D2067" s="107" t="str">
        <f>VLOOKUP(B2067,辅助信息!E:K,7,FALSE)</f>
        <v>JWDDCD2024101600133</v>
      </c>
      <c r="E2067" s="107" t="str">
        <f>VLOOKUP(F2067,辅助信息!A:B,2,FALSE)</f>
        <v>螺纹钢</v>
      </c>
      <c r="F2067" s="28" t="s">
        <v>18</v>
      </c>
      <c r="G2067" s="24">
        <v>36</v>
      </c>
      <c r="H2067" s="121">
        <f>_xlfn.XLOOKUP(C2067&amp;F2067&amp;I2067&amp;J2067,'[1]2025年已发货'!$F:$F&amp;'[1]2025年已发货'!$C:$C&amp;'[1]2025年已发货'!$G:$G&amp;'[1]2025年已发货'!$H:$H,'[1]2025年已发货'!$E:$E,"未发货")</f>
        <v>36</v>
      </c>
      <c r="I2067" s="107" t="str">
        <f>VLOOKUP(B2067,辅助信息!E:I,3,FALSE)</f>
        <v>（五冶钢构宜宾高县月江镇建设项目）  四川省宜宾市高县月江镇刚记超市斜对面(还阳组团沪碳二期项目)</v>
      </c>
      <c r="J2067" s="107" t="str">
        <f>VLOOKUP(B2067,辅助信息!E:I,4,FALSE)</f>
        <v>张朝亮</v>
      </c>
      <c r="K2067" s="107">
        <f>VLOOKUP(J2067,辅助信息!H:I,2,FALSE)</f>
        <v>15228205853</v>
      </c>
      <c r="L2067" s="109" t="str">
        <f>VLOOKUP(B2067,辅助信息!E:J,6,FALSE)</f>
        <v>提前联系到场规格</v>
      </c>
      <c r="M2067" s="79">
        <v>45838</v>
      </c>
      <c r="O2067" s="49">
        <f ca="1" t="shared" ref="O2067:O2112" si="141">IF(OR(M2067="",N2067&lt;&gt;""),"",MAX(M2067-TODAY(),0))</f>
        <v>0</v>
      </c>
      <c r="P2067" s="49">
        <f ca="1" t="shared" ref="P2067:P2112" si="142">IF(M2067="","",IF(N2067&lt;&gt;"",MAX(N2067-M2067,0),IF(TODAY()&gt;M2067,TODAY()-M2067,0)))</f>
        <v>112</v>
      </c>
      <c r="Q2067" s="50" t="str">
        <f>VLOOKUP(B2067,辅助信息!E:M,9,FALSE)</f>
        <v>ZTWM-CDGS-XS-2024-0169-中冶西部钢构-宜宾市南溪区幸福路东路,高县月江镇建设项目</v>
      </c>
      <c r="R2067" s="50" t="str">
        <f>_xlfn._xlws.FILTER(辅助信息!D:D,辅助信息!E:E=B2067)</f>
        <v>五冶钢构-宜宾市南溪区高县月江镇建设项目</v>
      </c>
    </row>
    <row r="2068" hidden="1" spans="2:18">
      <c r="B2068" s="28" t="s">
        <v>186</v>
      </c>
      <c r="C2068" s="58">
        <v>45839</v>
      </c>
      <c r="D2068" s="107">
        <f>VLOOKUP(B2068,辅助信息!E:K,7,FALSE)</f>
        <v>0</v>
      </c>
      <c r="E2068" s="107" t="str">
        <f>VLOOKUP(F2068,辅助信息!A:B,2,FALSE)</f>
        <v>盘螺</v>
      </c>
      <c r="F2068" s="28" t="s">
        <v>49</v>
      </c>
      <c r="G2068" s="24">
        <v>2.5</v>
      </c>
      <c r="H2068" s="121">
        <f>_xlfn.XLOOKUP(C2068&amp;F2068&amp;I2068&amp;J2068,'[1]2025年已发货'!$F:$F&amp;'[1]2025年已发货'!$C:$C&amp;'[1]2025年已发货'!$G:$G&amp;'[1]2025年已发货'!$H:$H,'[1]2025年已发货'!$E:$E,"未发货")</f>
        <v>2.5</v>
      </c>
      <c r="I2068" s="107" t="str">
        <f>VLOOKUP(B2068,辅助信息!E:I,3,FALSE)</f>
        <v>(乐山市校地共建产教融合基地建设项目二标段)四川省乐山市市中区苏稽镇</v>
      </c>
      <c r="J2068" s="107" t="str">
        <f>VLOOKUP(B2068,辅助信息!E:I,4,FALSE)</f>
        <v>彭江涛</v>
      </c>
      <c r="K2068" s="107">
        <f>VLOOKUP(J2068,辅助信息!H:I,2,FALSE)</f>
        <v>13990276572</v>
      </c>
      <c r="L2068" s="109" t="str">
        <f>VLOOKUP(B2068,辅助信息!E:J,6,FALSE)</f>
        <v>提前联系到场规格及数量</v>
      </c>
      <c r="M2068" s="79">
        <v>45838</v>
      </c>
      <c r="O2068" s="49">
        <f ca="1" t="shared" si="141"/>
        <v>0</v>
      </c>
      <c r="P2068" s="49">
        <f ca="1" t="shared" si="142"/>
        <v>112</v>
      </c>
      <c r="Q2068" s="50">
        <f>VLOOKUP(B2068,辅助信息!E:M,9,FALSE)</f>
        <v>0</v>
      </c>
      <c r="R2068" s="50" t="str">
        <f>_xlfn._xlws.FILTER(辅助信息!D:D,辅助信息!E:E=B2068)</f>
        <v>乐山市校地共建产教融合基地配套设施项目（一、二标段）</v>
      </c>
    </row>
    <row r="2069" hidden="1" spans="2:18">
      <c r="B2069" s="28" t="s">
        <v>186</v>
      </c>
      <c r="C2069" s="58">
        <v>45839</v>
      </c>
      <c r="D2069" s="107">
        <f>VLOOKUP(B2069,辅助信息!E:K,7,FALSE)</f>
        <v>0</v>
      </c>
      <c r="E2069" s="107" t="str">
        <f>VLOOKUP(F2069,辅助信息!A:B,2,FALSE)</f>
        <v>盘螺</v>
      </c>
      <c r="F2069" s="28" t="s">
        <v>40</v>
      </c>
      <c r="G2069" s="24">
        <v>12.5</v>
      </c>
      <c r="H2069" s="121">
        <f>_xlfn.XLOOKUP(C2069&amp;F2069&amp;I2069&amp;J2069,'[1]2025年已发货'!$F:$F&amp;'[1]2025年已发货'!$C:$C&amp;'[1]2025年已发货'!$G:$G&amp;'[1]2025年已发货'!$H:$H,'[1]2025年已发货'!$E:$E,"未发货")</f>
        <v>12.5</v>
      </c>
      <c r="I2069" s="107" t="str">
        <f>VLOOKUP(B2069,辅助信息!E:I,3,FALSE)</f>
        <v>(乐山市校地共建产教融合基地建设项目二标段)四川省乐山市市中区苏稽镇</v>
      </c>
      <c r="J2069" s="107" t="str">
        <f>VLOOKUP(B2069,辅助信息!E:I,4,FALSE)</f>
        <v>彭江涛</v>
      </c>
      <c r="K2069" s="107">
        <f>VLOOKUP(J2069,辅助信息!H:I,2,FALSE)</f>
        <v>13990276572</v>
      </c>
      <c r="L2069" s="109" t="str">
        <f>VLOOKUP(B2069,辅助信息!E:J,6,FALSE)</f>
        <v>提前联系到场规格及数量</v>
      </c>
      <c r="M2069" s="79">
        <v>45838</v>
      </c>
      <c r="O2069" s="49">
        <f ca="1" t="shared" si="141"/>
        <v>0</v>
      </c>
      <c r="P2069" s="49">
        <f ca="1" t="shared" si="142"/>
        <v>112</v>
      </c>
      <c r="Q2069" s="50">
        <f>VLOOKUP(B2069,辅助信息!E:M,9,FALSE)</f>
        <v>0</v>
      </c>
      <c r="R2069" s="50" t="str">
        <f>_xlfn._xlws.FILTER(辅助信息!D:D,辅助信息!E:E=B2069)</f>
        <v>乐山市校地共建产教融合基地配套设施项目（一、二标段）</v>
      </c>
    </row>
    <row r="2070" hidden="1" spans="2:18">
      <c r="B2070" s="28" t="s">
        <v>186</v>
      </c>
      <c r="C2070" s="58">
        <v>45839</v>
      </c>
      <c r="D2070" s="107">
        <f>VLOOKUP(B2070,辅助信息!E:K,7,FALSE)</f>
        <v>0</v>
      </c>
      <c r="E2070" s="107" t="str">
        <f>VLOOKUP(F2070,辅助信息!A:B,2,FALSE)</f>
        <v>盘螺</v>
      </c>
      <c r="F2070" s="28" t="s">
        <v>41</v>
      </c>
      <c r="G2070" s="24">
        <v>15</v>
      </c>
      <c r="H2070" s="121">
        <f>_xlfn.XLOOKUP(C2070&amp;F2070&amp;I2070&amp;J2070,'[1]2025年已发货'!$F:$F&amp;'[1]2025年已发货'!$C:$C&amp;'[1]2025年已发货'!$G:$G&amp;'[1]2025年已发货'!$H:$H,'[1]2025年已发货'!$E:$E,"未发货")</f>
        <v>15</v>
      </c>
      <c r="I2070" s="107" t="str">
        <f>VLOOKUP(B2070,辅助信息!E:I,3,FALSE)</f>
        <v>(乐山市校地共建产教融合基地建设项目二标段)四川省乐山市市中区苏稽镇</v>
      </c>
      <c r="J2070" s="107" t="str">
        <f>VLOOKUP(B2070,辅助信息!E:I,4,FALSE)</f>
        <v>彭江涛</v>
      </c>
      <c r="K2070" s="107">
        <f>VLOOKUP(J2070,辅助信息!H:I,2,FALSE)</f>
        <v>13990276572</v>
      </c>
      <c r="L2070" s="109" t="str">
        <f>VLOOKUP(B2070,辅助信息!E:J,6,FALSE)</f>
        <v>提前联系到场规格及数量</v>
      </c>
      <c r="M2070" s="79">
        <v>45838</v>
      </c>
      <c r="O2070" s="49">
        <f ca="1" t="shared" si="141"/>
        <v>0</v>
      </c>
      <c r="P2070" s="49">
        <f ca="1" t="shared" si="142"/>
        <v>112</v>
      </c>
      <c r="Q2070" s="50">
        <f>VLOOKUP(B2070,辅助信息!E:M,9,FALSE)</f>
        <v>0</v>
      </c>
      <c r="R2070" s="50" t="str">
        <f>_xlfn._xlws.FILTER(辅助信息!D:D,辅助信息!E:E=B2070)</f>
        <v>乐山市校地共建产教融合基地配套设施项目（一、二标段）</v>
      </c>
    </row>
    <row r="2071" hidden="1" spans="2:18">
      <c r="B2071" s="28" t="s">
        <v>186</v>
      </c>
      <c r="C2071" s="58">
        <v>45839</v>
      </c>
      <c r="D2071" s="107">
        <f>VLOOKUP(B2071,辅助信息!E:K,7,FALSE)</f>
        <v>0</v>
      </c>
      <c r="E2071" s="107" t="str">
        <f>VLOOKUP(F2071,辅助信息!A:B,2,FALSE)</f>
        <v>螺纹钢</v>
      </c>
      <c r="F2071" s="28" t="s">
        <v>66</v>
      </c>
      <c r="G2071" s="24">
        <v>12</v>
      </c>
      <c r="H2071" s="121" t="str">
        <f>_xlfn.XLOOKUP(C2071&amp;F2071&amp;I2071&amp;J2071,'[1]2025年已发货'!$F:$F&amp;'[1]2025年已发货'!$C:$C&amp;'[1]2025年已发货'!$G:$G&amp;'[1]2025年已发货'!$H:$H,'[1]2025年已发货'!$E:$E,"未发货")</f>
        <v>未发货</v>
      </c>
      <c r="I2071" s="107" t="str">
        <f>VLOOKUP(B2071,辅助信息!E:I,3,FALSE)</f>
        <v>(乐山市校地共建产教融合基地建设项目二标段)四川省乐山市市中区苏稽镇</v>
      </c>
      <c r="J2071" s="107" t="str">
        <f>VLOOKUP(B2071,辅助信息!E:I,4,FALSE)</f>
        <v>彭江涛</v>
      </c>
      <c r="K2071" s="107">
        <f>VLOOKUP(J2071,辅助信息!H:I,2,FALSE)</f>
        <v>13990276572</v>
      </c>
      <c r="L2071" s="109" t="str">
        <f>VLOOKUP(B2071,辅助信息!E:J,6,FALSE)</f>
        <v>提前联系到场规格及数量</v>
      </c>
      <c r="M2071" s="79">
        <v>45838</v>
      </c>
      <c r="O2071" s="49">
        <f ca="1" t="shared" si="141"/>
        <v>0</v>
      </c>
      <c r="P2071" s="49">
        <f ca="1" t="shared" si="142"/>
        <v>112</v>
      </c>
      <c r="Q2071" s="50">
        <f>VLOOKUP(B2071,辅助信息!E:M,9,FALSE)</f>
        <v>0</v>
      </c>
      <c r="R2071" s="50" t="str">
        <f>_xlfn._xlws.FILTER(辅助信息!D:D,辅助信息!E:E=B2071)</f>
        <v>乐山市校地共建产教融合基地配套设施项目（一、二标段）</v>
      </c>
    </row>
    <row r="2072" hidden="1" spans="2:18">
      <c r="B2072" s="28" t="s">
        <v>186</v>
      </c>
      <c r="C2072" s="58">
        <v>45839</v>
      </c>
      <c r="D2072" s="107">
        <f>VLOOKUP(B2072,辅助信息!E:K,7,FALSE)</f>
        <v>0</v>
      </c>
      <c r="E2072" s="107" t="str">
        <f>VLOOKUP(F2072,辅助信息!A:B,2,FALSE)</f>
        <v>螺纹钢</v>
      </c>
      <c r="F2072" s="28" t="s">
        <v>82</v>
      </c>
      <c r="G2072" s="24">
        <v>3</v>
      </c>
      <c r="H2072" s="121">
        <f>_xlfn.XLOOKUP(C2072&amp;F2072&amp;I2072&amp;J2072,'[1]2025年已发货'!$F:$F&amp;'[1]2025年已发货'!$C:$C&amp;'[1]2025年已发货'!$G:$G&amp;'[1]2025年已发货'!$H:$H,'[1]2025年已发货'!$E:$E,"未发货")</f>
        <v>3</v>
      </c>
      <c r="I2072" s="107" t="str">
        <f>VLOOKUP(B2072,辅助信息!E:I,3,FALSE)</f>
        <v>(乐山市校地共建产教融合基地建设项目二标段)四川省乐山市市中区苏稽镇</v>
      </c>
      <c r="J2072" s="107" t="str">
        <f>VLOOKUP(B2072,辅助信息!E:I,4,FALSE)</f>
        <v>彭江涛</v>
      </c>
      <c r="K2072" s="107">
        <f>VLOOKUP(J2072,辅助信息!H:I,2,FALSE)</f>
        <v>13990276572</v>
      </c>
      <c r="L2072" s="109" t="str">
        <f>VLOOKUP(B2072,辅助信息!E:J,6,FALSE)</f>
        <v>提前联系到场规格及数量</v>
      </c>
      <c r="M2072" s="79">
        <v>45838</v>
      </c>
      <c r="O2072" s="49">
        <f ca="1" t="shared" si="141"/>
        <v>0</v>
      </c>
      <c r="P2072" s="49">
        <f ca="1" t="shared" si="142"/>
        <v>112</v>
      </c>
      <c r="Q2072" s="50">
        <f>VLOOKUP(B2072,辅助信息!E:M,9,FALSE)</f>
        <v>0</v>
      </c>
      <c r="R2072" s="50" t="str">
        <f>_xlfn._xlws.FILTER(辅助信息!D:D,辅助信息!E:E=B2072)</f>
        <v>乐山市校地共建产教融合基地配套设施项目（一、二标段）</v>
      </c>
    </row>
    <row r="2073" hidden="1" spans="2:18">
      <c r="B2073" s="28" t="s">
        <v>186</v>
      </c>
      <c r="C2073" s="58">
        <v>45839</v>
      </c>
      <c r="D2073" s="107">
        <f>VLOOKUP(B2073,辅助信息!E:K,7,FALSE)</f>
        <v>0</v>
      </c>
      <c r="E2073" s="107" t="str">
        <f>VLOOKUP(F2073,辅助信息!A:B,2,FALSE)</f>
        <v>螺纹钢</v>
      </c>
      <c r="F2073" s="28" t="s">
        <v>45</v>
      </c>
      <c r="G2073" s="24">
        <v>3</v>
      </c>
      <c r="H2073" s="121" t="str">
        <f>_xlfn.XLOOKUP(C2073&amp;F2073&amp;I2073&amp;J2073,'[1]2025年已发货'!$F:$F&amp;'[1]2025年已发货'!$C:$C&amp;'[1]2025年已发货'!$G:$G&amp;'[1]2025年已发货'!$H:$H,'[1]2025年已发货'!$E:$E,"未发货")</f>
        <v>未发货</v>
      </c>
      <c r="I2073" s="107" t="str">
        <f>VLOOKUP(B2073,辅助信息!E:I,3,FALSE)</f>
        <v>(乐山市校地共建产教融合基地建设项目二标段)四川省乐山市市中区苏稽镇</v>
      </c>
      <c r="J2073" s="107" t="str">
        <f>VLOOKUP(B2073,辅助信息!E:I,4,FALSE)</f>
        <v>彭江涛</v>
      </c>
      <c r="K2073" s="107">
        <f>VLOOKUP(J2073,辅助信息!H:I,2,FALSE)</f>
        <v>13990276572</v>
      </c>
      <c r="L2073" s="109" t="str">
        <f>VLOOKUP(B2073,辅助信息!E:J,6,FALSE)</f>
        <v>提前联系到场规格及数量</v>
      </c>
      <c r="M2073" s="79">
        <v>45838</v>
      </c>
      <c r="O2073" s="49">
        <f ca="1" t="shared" si="141"/>
        <v>0</v>
      </c>
      <c r="P2073" s="49">
        <f ca="1" t="shared" si="142"/>
        <v>112</v>
      </c>
      <c r="Q2073" s="50">
        <f>VLOOKUP(B2073,辅助信息!E:M,9,FALSE)</f>
        <v>0</v>
      </c>
      <c r="R2073" s="50" t="str">
        <f>_xlfn._xlws.FILTER(辅助信息!D:D,辅助信息!E:E=B2073)</f>
        <v>乐山市校地共建产教融合基地配套设施项目（一、二标段）</v>
      </c>
    </row>
    <row r="2074" hidden="1" spans="2:18">
      <c r="B2074" s="28" t="s">
        <v>186</v>
      </c>
      <c r="C2074" s="58">
        <v>45839</v>
      </c>
      <c r="D2074" s="107">
        <f>VLOOKUP(B2074,辅助信息!E:K,7,FALSE)</f>
        <v>0</v>
      </c>
      <c r="E2074" s="107" t="str">
        <f>VLOOKUP(F2074,辅助信息!A:B,2,FALSE)</f>
        <v>螺纹钢</v>
      </c>
      <c r="F2074" s="28" t="s">
        <v>21</v>
      </c>
      <c r="G2074" s="24">
        <v>3</v>
      </c>
      <c r="H2074" s="121" t="str">
        <f>_xlfn.XLOOKUP(C2074&amp;F2074&amp;I2074&amp;J2074,'[1]2025年已发货'!$F:$F&amp;'[1]2025年已发货'!$C:$C&amp;'[1]2025年已发货'!$G:$G&amp;'[1]2025年已发货'!$H:$H,'[1]2025年已发货'!$E:$E,"未发货")</f>
        <v>未发货</v>
      </c>
      <c r="I2074" s="107" t="str">
        <f>VLOOKUP(B2074,辅助信息!E:I,3,FALSE)</f>
        <v>(乐山市校地共建产教融合基地建设项目二标段)四川省乐山市市中区苏稽镇</v>
      </c>
      <c r="J2074" s="107" t="str">
        <f>VLOOKUP(B2074,辅助信息!E:I,4,FALSE)</f>
        <v>彭江涛</v>
      </c>
      <c r="K2074" s="107">
        <f>VLOOKUP(J2074,辅助信息!H:I,2,FALSE)</f>
        <v>13990276572</v>
      </c>
      <c r="L2074" s="109" t="str">
        <f>VLOOKUP(B2074,辅助信息!E:J,6,FALSE)</f>
        <v>提前联系到场规格及数量</v>
      </c>
      <c r="M2074" s="79">
        <v>45838</v>
      </c>
      <c r="O2074" s="49">
        <f ca="1" t="shared" si="141"/>
        <v>0</v>
      </c>
      <c r="P2074" s="49">
        <f ca="1" t="shared" si="142"/>
        <v>112</v>
      </c>
      <c r="Q2074" s="50">
        <f>VLOOKUP(B2074,辅助信息!E:M,9,FALSE)</f>
        <v>0</v>
      </c>
      <c r="R2074" s="50" t="str">
        <f>_xlfn._xlws.FILTER(辅助信息!D:D,辅助信息!E:E=B2074)</f>
        <v>乐山市校地共建产教融合基地配套设施项目（一、二标段）</v>
      </c>
    </row>
    <row r="2075" hidden="1" spans="2:18">
      <c r="B2075" s="28" t="s">
        <v>186</v>
      </c>
      <c r="C2075" s="58">
        <v>45839</v>
      </c>
      <c r="D2075" s="107">
        <f>VLOOKUP(B2075,辅助信息!E:K,7,FALSE)</f>
        <v>0</v>
      </c>
      <c r="E2075" s="107" t="str">
        <f>VLOOKUP(F2075,辅助信息!A:B,2,FALSE)</f>
        <v>螺纹钢</v>
      </c>
      <c r="F2075" s="28" t="s">
        <v>58</v>
      </c>
      <c r="G2075" s="24">
        <v>3</v>
      </c>
      <c r="H2075" s="121" t="str">
        <f>_xlfn.XLOOKUP(C2075&amp;F2075&amp;I2075&amp;J2075,'[1]2025年已发货'!$F:$F&amp;'[1]2025年已发货'!$C:$C&amp;'[1]2025年已发货'!$G:$G&amp;'[1]2025年已发货'!$H:$H,'[1]2025年已发货'!$E:$E,"未发货")</f>
        <v>未发货</v>
      </c>
      <c r="I2075" s="107" t="str">
        <f>VLOOKUP(B2075,辅助信息!E:I,3,FALSE)</f>
        <v>(乐山市校地共建产教融合基地建设项目二标段)四川省乐山市市中区苏稽镇</v>
      </c>
      <c r="J2075" s="107" t="str">
        <f>VLOOKUP(B2075,辅助信息!E:I,4,FALSE)</f>
        <v>彭江涛</v>
      </c>
      <c r="K2075" s="107">
        <f>VLOOKUP(J2075,辅助信息!H:I,2,FALSE)</f>
        <v>13990276572</v>
      </c>
      <c r="L2075" s="109" t="str">
        <f>VLOOKUP(B2075,辅助信息!E:J,6,FALSE)</f>
        <v>提前联系到场规格及数量</v>
      </c>
      <c r="M2075" s="79">
        <v>45838</v>
      </c>
      <c r="O2075" s="49">
        <f ca="1" t="shared" si="141"/>
        <v>0</v>
      </c>
      <c r="P2075" s="49">
        <f ca="1" t="shared" si="142"/>
        <v>112</v>
      </c>
      <c r="Q2075" s="50">
        <f>VLOOKUP(B2075,辅助信息!E:M,9,FALSE)</f>
        <v>0</v>
      </c>
      <c r="R2075" s="50" t="str">
        <f>_xlfn._xlws.FILTER(辅助信息!D:D,辅助信息!E:E=B2075)</f>
        <v>乐山市校地共建产教融合基地配套设施项目（一、二标段）</v>
      </c>
    </row>
    <row r="2076" hidden="1" spans="2:18">
      <c r="B2076" s="28" t="s">
        <v>186</v>
      </c>
      <c r="C2076" s="58">
        <v>45839</v>
      </c>
      <c r="D2076" s="107">
        <f>VLOOKUP(B2076,辅助信息!E:K,7,FALSE)</f>
        <v>0</v>
      </c>
      <c r="E2076" s="107" t="str">
        <f>VLOOKUP(F2076,辅助信息!A:B,2,FALSE)</f>
        <v>螺纹钢</v>
      </c>
      <c r="F2076" s="28" t="s">
        <v>46</v>
      </c>
      <c r="G2076" s="24">
        <v>3</v>
      </c>
      <c r="H2076" s="121" t="str">
        <f>_xlfn.XLOOKUP(C2076&amp;F2076&amp;I2076&amp;J2076,'[1]2025年已发货'!$F:$F&amp;'[1]2025年已发货'!$C:$C&amp;'[1]2025年已发货'!$G:$G&amp;'[1]2025年已发货'!$H:$H,'[1]2025年已发货'!$E:$E,"未发货")</f>
        <v>未发货</v>
      </c>
      <c r="I2076" s="107" t="str">
        <f>VLOOKUP(B2076,辅助信息!E:I,3,FALSE)</f>
        <v>(乐山市校地共建产教融合基地建设项目二标段)四川省乐山市市中区苏稽镇</v>
      </c>
      <c r="J2076" s="107" t="str">
        <f>VLOOKUP(B2076,辅助信息!E:I,4,FALSE)</f>
        <v>彭江涛</v>
      </c>
      <c r="K2076" s="107">
        <f>VLOOKUP(J2076,辅助信息!H:I,2,FALSE)</f>
        <v>13990276572</v>
      </c>
      <c r="L2076" s="109" t="str">
        <f>VLOOKUP(B2076,辅助信息!E:J,6,FALSE)</f>
        <v>提前联系到场规格及数量</v>
      </c>
      <c r="M2076" s="79">
        <v>45838</v>
      </c>
      <c r="O2076" s="49">
        <f ca="1" t="shared" si="141"/>
        <v>0</v>
      </c>
      <c r="P2076" s="49">
        <f ca="1" t="shared" si="142"/>
        <v>112</v>
      </c>
      <c r="Q2076" s="50">
        <f>VLOOKUP(B2076,辅助信息!E:M,9,FALSE)</f>
        <v>0</v>
      </c>
      <c r="R2076" s="50" t="str">
        <f>_xlfn._xlws.FILTER(辅助信息!D:D,辅助信息!E:E=B2076)</f>
        <v>乐山市校地共建产教融合基地配套设施项目（一、二标段）</v>
      </c>
    </row>
    <row r="2077" hidden="1" spans="2:18">
      <c r="B2077" s="28" t="s">
        <v>186</v>
      </c>
      <c r="C2077" s="58">
        <v>45839</v>
      </c>
      <c r="D2077" s="107">
        <f>VLOOKUP(B2077,辅助信息!E:K,7,FALSE)</f>
        <v>0</v>
      </c>
      <c r="E2077" s="107" t="str">
        <f>VLOOKUP(F2077,辅助信息!A:B,2,FALSE)</f>
        <v>螺纹钢</v>
      </c>
      <c r="F2077" s="28" t="s">
        <v>22</v>
      </c>
      <c r="G2077" s="24">
        <v>27</v>
      </c>
      <c r="H2077" s="121" t="str">
        <f>_xlfn.XLOOKUP(C2077&amp;F2077&amp;I2077&amp;J2077,'[1]2025年已发货'!$F:$F&amp;'[1]2025年已发货'!$C:$C&amp;'[1]2025年已发货'!$G:$G&amp;'[1]2025年已发货'!$H:$H,'[1]2025年已发货'!$E:$E,"未发货")</f>
        <v>未发货</v>
      </c>
      <c r="I2077" s="107" t="str">
        <f>VLOOKUP(B2077,辅助信息!E:I,3,FALSE)</f>
        <v>(乐山市校地共建产教融合基地建设项目二标段)四川省乐山市市中区苏稽镇</v>
      </c>
      <c r="J2077" s="107" t="str">
        <f>VLOOKUP(B2077,辅助信息!E:I,4,FALSE)</f>
        <v>彭江涛</v>
      </c>
      <c r="K2077" s="107">
        <f>VLOOKUP(J2077,辅助信息!H:I,2,FALSE)</f>
        <v>13990276572</v>
      </c>
      <c r="L2077" s="109" t="str">
        <f>VLOOKUP(B2077,辅助信息!E:J,6,FALSE)</f>
        <v>提前联系到场规格及数量</v>
      </c>
      <c r="M2077" s="79">
        <v>45838</v>
      </c>
      <c r="O2077" s="49">
        <f ca="1" t="shared" si="141"/>
        <v>0</v>
      </c>
      <c r="P2077" s="49">
        <f ca="1" t="shared" si="142"/>
        <v>112</v>
      </c>
      <c r="Q2077" s="50">
        <f>VLOOKUP(B2077,辅助信息!E:M,9,FALSE)</f>
        <v>0</v>
      </c>
      <c r="R2077" s="50" t="str">
        <f>_xlfn._xlws.FILTER(辅助信息!D:D,辅助信息!E:E=B2077)</f>
        <v>乐山市校地共建产教融合基地配套设施项目（一、二标段）</v>
      </c>
    </row>
    <row r="2078" hidden="1" spans="2:18">
      <c r="B2078" s="28" t="s">
        <v>186</v>
      </c>
      <c r="C2078" s="58">
        <v>45839</v>
      </c>
      <c r="D2078" s="107">
        <f>VLOOKUP(B2078,辅助信息!E:K,7,FALSE)</f>
        <v>0</v>
      </c>
      <c r="E2078" s="107" t="str">
        <f>VLOOKUP(F2078,辅助信息!A:B,2,FALSE)</f>
        <v>螺纹钢</v>
      </c>
      <c r="F2078" s="28" t="s">
        <v>181</v>
      </c>
      <c r="G2078" s="24">
        <v>3</v>
      </c>
      <c r="H2078" s="121" t="str">
        <f>_xlfn.XLOOKUP(C2078&amp;F2078&amp;I2078&amp;J2078,'[1]2025年已发货'!$F:$F&amp;'[1]2025年已发货'!$C:$C&amp;'[1]2025年已发货'!$G:$G&amp;'[1]2025年已发货'!$H:$H,'[1]2025年已发货'!$E:$E,"未发货")</f>
        <v>未发货</v>
      </c>
      <c r="I2078" s="107" t="str">
        <f>VLOOKUP(B2078,辅助信息!E:I,3,FALSE)</f>
        <v>(乐山市校地共建产教融合基地建设项目二标段)四川省乐山市市中区苏稽镇</v>
      </c>
      <c r="J2078" s="107" t="str">
        <f>VLOOKUP(B2078,辅助信息!E:I,4,FALSE)</f>
        <v>彭江涛</v>
      </c>
      <c r="K2078" s="107">
        <f>VLOOKUP(J2078,辅助信息!H:I,2,FALSE)</f>
        <v>13990276572</v>
      </c>
      <c r="L2078" s="109" t="str">
        <f>VLOOKUP(B2078,辅助信息!E:J,6,FALSE)</f>
        <v>提前联系到场规格及数量</v>
      </c>
      <c r="M2078" s="79">
        <v>45838</v>
      </c>
      <c r="O2078" s="49">
        <f ca="1" t="shared" si="141"/>
        <v>0</v>
      </c>
      <c r="P2078" s="49">
        <f ca="1" t="shared" si="142"/>
        <v>112</v>
      </c>
      <c r="Q2078" s="50">
        <f>VLOOKUP(B2078,辅助信息!E:M,9,FALSE)</f>
        <v>0</v>
      </c>
      <c r="R2078" s="50" t="str">
        <f>_xlfn._xlws.FILTER(辅助信息!D:D,辅助信息!E:E=B2078)</f>
        <v>乐山市校地共建产教融合基地配套设施项目（一、二标段）</v>
      </c>
    </row>
    <row r="2079" hidden="1" spans="2:18">
      <c r="B2079" s="28" t="s">
        <v>186</v>
      </c>
      <c r="C2079" s="58">
        <v>45839</v>
      </c>
      <c r="D2079" s="107">
        <f>VLOOKUP(B2079,辅助信息!E:K,7,FALSE)</f>
        <v>0</v>
      </c>
      <c r="E2079" s="107" t="str">
        <f>VLOOKUP(F2079,辅助信息!A:B,2,FALSE)</f>
        <v>螺纹钢</v>
      </c>
      <c r="F2079" s="28" t="s">
        <v>182</v>
      </c>
      <c r="G2079" s="24">
        <v>3</v>
      </c>
      <c r="H2079" s="121" t="str">
        <f>_xlfn.XLOOKUP(C2079&amp;F2079&amp;I2079&amp;J2079,'[1]2025年已发货'!$F:$F&amp;'[1]2025年已发货'!$C:$C&amp;'[1]2025年已发货'!$G:$G&amp;'[1]2025年已发货'!$H:$H,'[1]2025年已发货'!$E:$E,"未发货")</f>
        <v>未发货</v>
      </c>
      <c r="I2079" s="107" t="str">
        <f>VLOOKUP(B2079,辅助信息!E:I,3,FALSE)</f>
        <v>(乐山市校地共建产教融合基地建设项目二标段)四川省乐山市市中区苏稽镇</v>
      </c>
      <c r="J2079" s="107" t="str">
        <f>VLOOKUP(B2079,辅助信息!E:I,4,FALSE)</f>
        <v>彭江涛</v>
      </c>
      <c r="K2079" s="107">
        <f>VLOOKUP(J2079,辅助信息!H:I,2,FALSE)</f>
        <v>13990276572</v>
      </c>
      <c r="L2079" s="109" t="str">
        <f>VLOOKUP(B2079,辅助信息!E:J,6,FALSE)</f>
        <v>提前联系到场规格及数量</v>
      </c>
      <c r="M2079" s="79">
        <v>45838</v>
      </c>
      <c r="O2079" s="49">
        <f ca="1" t="shared" si="141"/>
        <v>0</v>
      </c>
      <c r="P2079" s="49">
        <f ca="1" t="shared" si="142"/>
        <v>112</v>
      </c>
      <c r="Q2079" s="50">
        <f>VLOOKUP(B2079,辅助信息!E:M,9,FALSE)</f>
        <v>0</v>
      </c>
      <c r="R2079" s="50" t="str">
        <f>_xlfn._xlws.FILTER(辅助信息!D:D,辅助信息!E:E=B2079)</f>
        <v>乐山市校地共建产教融合基地配套设施项目（一、二标段）</v>
      </c>
    </row>
    <row r="2080" hidden="1" spans="2:18">
      <c r="B2080" s="28" t="s">
        <v>31</v>
      </c>
      <c r="C2080" s="58">
        <v>45839</v>
      </c>
      <c r="D2080" s="107" t="str">
        <f>VLOOKUP(B2080,辅助信息!E:K,7,FALSE)</f>
        <v>JWDDCD2024121000136</v>
      </c>
      <c r="E2080" s="107" t="str">
        <f>VLOOKUP(F2080,辅助信息!A:B,2,FALSE)</f>
        <v>高线</v>
      </c>
      <c r="F2080" s="28" t="s">
        <v>53</v>
      </c>
      <c r="G2080" s="24">
        <v>2.5</v>
      </c>
      <c r="H2080" s="121">
        <f>_xlfn.XLOOKUP(C2080&amp;F2080&amp;I2080&amp;J2080,'[1]2025年已发货'!$F:$F&amp;'[1]2025年已发货'!$C:$C&amp;'[1]2025年已发货'!$G:$G&amp;'[1]2025年已发货'!$H:$H,'[1]2025年已发货'!$E:$E,"未发货")</f>
        <v>2.5</v>
      </c>
      <c r="I2080" s="107" t="str">
        <f>VLOOKUP(B2080,辅助信息!E:I,3,FALSE)</f>
        <v>（四川商建-射洪城乡一体化项目）遂宁市射洪市忠新幼儿园北侧约220米新溪小区</v>
      </c>
      <c r="J2080" s="107" t="str">
        <f>VLOOKUP(B2080,辅助信息!E:I,4,FALSE)</f>
        <v>柏子刚</v>
      </c>
      <c r="K2080" s="107">
        <f>VLOOKUP(J2080,辅助信息!H:I,2,FALSE)</f>
        <v>15692885305</v>
      </c>
      <c r="L2080" s="109" t="str">
        <f>VLOOKUP(B2080,辅助信息!E:J,6,FALSE)</f>
        <v>提前联系到场规格及数量</v>
      </c>
      <c r="M2080" s="79">
        <v>45838</v>
      </c>
      <c r="O2080" s="49">
        <f ca="1" t="shared" si="141"/>
        <v>0</v>
      </c>
      <c r="P2080" s="49">
        <f ca="1" t="shared" si="142"/>
        <v>112</v>
      </c>
      <c r="Q2080" s="50" t="str">
        <f>VLOOKUP(B2080,辅助信息!E:M,9,FALSE)</f>
        <v>ZTWM-CDGS-XS-2024-0179-四川商投-射洪城乡一体化建设项目</v>
      </c>
      <c r="R2080" s="50" t="str">
        <f>_xlfn._xlws.FILTER(辅助信息!D:D,辅助信息!E:E=B2080)</f>
        <v>四川商建
射洪城乡一体化项目</v>
      </c>
    </row>
    <row r="2081" hidden="1" spans="2:18">
      <c r="B2081" s="28" t="s">
        <v>31</v>
      </c>
      <c r="C2081" s="58">
        <v>45839</v>
      </c>
      <c r="D2081" s="107" t="str">
        <f>VLOOKUP(B2081,辅助信息!E:K,7,FALSE)</f>
        <v>JWDDCD2024121000136</v>
      </c>
      <c r="E2081" s="107" t="str">
        <f>VLOOKUP(F2081,辅助信息!A:B,2,FALSE)</f>
        <v>螺纹钢</v>
      </c>
      <c r="F2081" s="28" t="s">
        <v>66</v>
      </c>
      <c r="G2081" s="24">
        <v>3</v>
      </c>
      <c r="H2081" s="121">
        <f>_xlfn.XLOOKUP(C2081&amp;F2081&amp;I2081&amp;J2081,'[1]2025年已发货'!$F:$F&amp;'[1]2025年已发货'!$C:$C&amp;'[1]2025年已发货'!$G:$G&amp;'[1]2025年已发货'!$H:$H,'[1]2025年已发货'!$E:$E,"未发货")</f>
        <v>3</v>
      </c>
      <c r="I2081" s="107" t="str">
        <f>VLOOKUP(B2081,辅助信息!E:I,3,FALSE)</f>
        <v>（四川商建-射洪城乡一体化项目）遂宁市射洪市忠新幼儿园北侧约220米新溪小区</v>
      </c>
      <c r="J2081" s="107" t="str">
        <f>VLOOKUP(B2081,辅助信息!E:I,4,FALSE)</f>
        <v>柏子刚</v>
      </c>
      <c r="K2081" s="107">
        <f>VLOOKUP(J2081,辅助信息!H:I,2,FALSE)</f>
        <v>15692885305</v>
      </c>
      <c r="L2081" s="109" t="str">
        <f>VLOOKUP(B2081,辅助信息!E:J,6,FALSE)</f>
        <v>提前联系到场规格及数量</v>
      </c>
      <c r="M2081" s="79">
        <v>45838</v>
      </c>
      <c r="O2081" s="49">
        <f ca="1" t="shared" si="141"/>
        <v>0</v>
      </c>
      <c r="P2081" s="49">
        <f ca="1" t="shared" si="142"/>
        <v>112</v>
      </c>
      <c r="Q2081" s="50" t="str">
        <f>VLOOKUP(B2081,辅助信息!E:M,9,FALSE)</f>
        <v>ZTWM-CDGS-XS-2024-0179-四川商投-射洪城乡一体化建设项目</v>
      </c>
      <c r="R2081" s="50" t="str">
        <f>_xlfn._xlws.FILTER(辅助信息!D:D,辅助信息!E:E=B2081)</f>
        <v>四川商建
射洪城乡一体化项目</v>
      </c>
    </row>
    <row r="2082" hidden="1" spans="2:18">
      <c r="B2082" s="28" t="s">
        <v>31</v>
      </c>
      <c r="C2082" s="58">
        <v>45839</v>
      </c>
      <c r="D2082" s="107" t="str">
        <f>VLOOKUP(B2082,辅助信息!E:K,7,FALSE)</f>
        <v>JWDDCD2024121000136</v>
      </c>
      <c r="E2082" s="107" t="str">
        <f>VLOOKUP(F2082,辅助信息!A:B,2,FALSE)</f>
        <v>螺纹钢</v>
      </c>
      <c r="F2082" s="28" t="s">
        <v>45</v>
      </c>
      <c r="G2082" s="24">
        <v>3</v>
      </c>
      <c r="H2082" s="121">
        <f>_xlfn.XLOOKUP(C2082&amp;F2082&amp;I2082&amp;J2082,'[1]2025年已发货'!$F:$F&amp;'[1]2025年已发货'!$C:$C&amp;'[1]2025年已发货'!$G:$G&amp;'[1]2025年已发货'!$H:$H,'[1]2025年已发货'!$E:$E,"未发货")</f>
        <v>3</v>
      </c>
      <c r="I2082" s="107" t="str">
        <f>VLOOKUP(B2082,辅助信息!E:I,3,FALSE)</f>
        <v>（四川商建-射洪城乡一体化项目）遂宁市射洪市忠新幼儿园北侧约220米新溪小区</v>
      </c>
      <c r="J2082" s="107" t="str">
        <f>VLOOKUP(B2082,辅助信息!E:I,4,FALSE)</f>
        <v>柏子刚</v>
      </c>
      <c r="K2082" s="107">
        <f>VLOOKUP(J2082,辅助信息!H:I,2,FALSE)</f>
        <v>15692885305</v>
      </c>
      <c r="L2082" s="109" t="str">
        <f>VLOOKUP(B2082,辅助信息!E:J,6,FALSE)</f>
        <v>提前联系到场规格及数量</v>
      </c>
      <c r="M2082" s="79">
        <v>45838</v>
      </c>
      <c r="O2082" s="49">
        <f ca="1" t="shared" si="141"/>
        <v>0</v>
      </c>
      <c r="P2082" s="49">
        <f ca="1" t="shared" si="142"/>
        <v>112</v>
      </c>
      <c r="Q2082" s="50" t="str">
        <f>VLOOKUP(B2082,辅助信息!E:M,9,FALSE)</f>
        <v>ZTWM-CDGS-XS-2024-0179-四川商投-射洪城乡一体化建设项目</v>
      </c>
      <c r="R2082" s="50" t="str">
        <f>_xlfn._xlws.FILTER(辅助信息!D:D,辅助信息!E:E=B2082)</f>
        <v>四川商建
射洪城乡一体化项目</v>
      </c>
    </row>
    <row r="2083" hidden="1" spans="2:18">
      <c r="B2083" s="28" t="s">
        <v>31</v>
      </c>
      <c r="C2083" s="58">
        <v>45839</v>
      </c>
      <c r="D2083" s="107" t="str">
        <f>VLOOKUP(B2083,辅助信息!E:K,7,FALSE)</f>
        <v>JWDDCD2024121000136</v>
      </c>
      <c r="E2083" s="107" t="str">
        <f>VLOOKUP(F2083,辅助信息!A:B,2,FALSE)</f>
        <v>螺纹钢</v>
      </c>
      <c r="F2083" s="28" t="s">
        <v>21</v>
      </c>
      <c r="G2083" s="24">
        <v>3</v>
      </c>
      <c r="H2083" s="121">
        <f>_xlfn.XLOOKUP(C2083&amp;F2083&amp;I2083&amp;J2083,'[1]2025年已发货'!$F:$F&amp;'[1]2025年已发货'!$C:$C&amp;'[1]2025年已发货'!$G:$G&amp;'[1]2025年已发货'!$H:$H,'[1]2025年已发货'!$E:$E,"未发货")</f>
        <v>3</v>
      </c>
      <c r="I2083" s="107" t="str">
        <f>VLOOKUP(B2083,辅助信息!E:I,3,FALSE)</f>
        <v>（四川商建-射洪城乡一体化项目）遂宁市射洪市忠新幼儿园北侧约220米新溪小区</v>
      </c>
      <c r="J2083" s="107" t="str">
        <f>VLOOKUP(B2083,辅助信息!E:I,4,FALSE)</f>
        <v>柏子刚</v>
      </c>
      <c r="K2083" s="107">
        <f>VLOOKUP(J2083,辅助信息!H:I,2,FALSE)</f>
        <v>15692885305</v>
      </c>
      <c r="L2083" s="109" t="str">
        <f>VLOOKUP(B2083,辅助信息!E:J,6,FALSE)</f>
        <v>提前联系到场规格及数量</v>
      </c>
      <c r="M2083" s="79">
        <v>45838</v>
      </c>
      <c r="O2083" s="49">
        <f ca="1" t="shared" si="141"/>
        <v>0</v>
      </c>
      <c r="P2083" s="49">
        <f ca="1" t="shared" si="142"/>
        <v>112</v>
      </c>
      <c r="Q2083" s="50" t="str">
        <f>VLOOKUP(B2083,辅助信息!E:M,9,FALSE)</f>
        <v>ZTWM-CDGS-XS-2024-0179-四川商投-射洪城乡一体化建设项目</v>
      </c>
      <c r="R2083" s="50" t="str">
        <f>_xlfn._xlws.FILTER(辅助信息!D:D,辅助信息!E:E=B2083)</f>
        <v>四川商建
射洪城乡一体化项目</v>
      </c>
    </row>
    <row r="2084" hidden="1" spans="2:18">
      <c r="B2084" s="28" t="s">
        <v>31</v>
      </c>
      <c r="C2084" s="58">
        <v>45839</v>
      </c>
      <c r="D2084" s="107" t="str">
        <f>VLOOKUP(B2084,辅助信息!E:K,7,FALSE)</f>
        <v>JWDDCD2024121000136</v>
      </c>
      <c r="E2084" s="107" t="str">
        <f>VLOOKUP(F2084,辅助信息!A:B,2,FALSE)</f>
        <v>螺纹钢</v>
      </c>
      <c r="F2084" s="28" t="s">
        <v>58</v>
      </c>
      <c r="G2084" s="24">
        <v>6</v>
      </c>
      <c r="H2084" s="121">
        <f>_xlfn.XLOOKUP(C2084&amp;F2084&amp;I2084&amp;J2084,'[1]2025年已发货'!$F:$F&amp;'[1]2025年已发货'!$C:$C&amp;'[1]2025年已发货'!$G:$G&amp;'[1]2025年已发货'!$H:$H,'[1]2025年已发货'!$E:$E,"未发货")</f>
        <v>6</v>
      </c>
      <c r="I2084" s="107" t="str">
        <f>VLOOKUP(B2084,辅助信息!E:I,3,FALSE)</f>
        <v>（四川商建-射洪城乡一体化项目）遂宁市射洪市忠新幼儿园北侧约220米新溪小区</v>
      </c>
      <c r="J2084" s="107" t="str">
        <f>VLOOKUP(B2084,辅助信息!E:I,4,FALSE)</f>
        <v>柏子刚</v>
      </c>
      <c r="K2084" s="107">
        <f>VLOOKUP(J2084,辅助信息!H:I,2,FALSE)</f>
        <v>15692885305</v>
      </c>
      <c r="L2084" s="109" t="str">
        <f>VLOOKUP(B2084,辅助信息!E:J,6,FALSE)</f>
        <v>提前联系到场规格及数量</v>
      </c>
      <c r="M2084" s="79">
        <v>45838</v>
      </c>
      <c r="O2084" s="49">
        <f ca="1" t="shared" si="141"/>
        <v>0</v>
      </c>
      <c r="P2084" s="49">
        <f ca="1" t="shared" si="142"/>
        <v>112</v>
      </c>
      <c r="Q2084" s="50" t="str">
        <f>VLOOKUP(B2084,辅助信息!E:M,9,FALSE)</f>
        <v>ZTWM-CDGS-XS-2024-0179-四川商投-射洪城乡一体化建设项目</v>
      </c>
      <c r="R2084" s="50" t="str">
        <f>_xlfn._xlws.FILTER(辅助信息!D:D,辅助信息!E:E=B2084)</f>
        <v>四川商建
射洪城乡一体化项目</v>
      </c>
    </row>
    <row r="2085" hidden="1" spans="2:18">
      <c r="B2085" s="28" t="s">
        <v>31</v>
      </c>
      <c r="C2085" s="58">
        <v>45839</v>
      </c>
      <c r="D2085" s="107" t="str">
        <f>VLOOKUP(B2085,辅助信息!E:K,7,FALSE)</f>
        <v>JWDDCD2024121000136</v>
      </c>
      <c r="E2085" s="107" t="str">
        <f>VLOOKUP(F2085,辅助信息!A:B,2,FALSE)</f>
        <v>螺纹钢</v>
      </c>
      <c r="F2085" s="28" t="s">
        <v>46</v>
      </c>
      <c r="G2085" s="24">
        <v>12</v>
      </c>
      <c r="H2085" s="121">
        <f>_xlfn.XLOOKUP(C2085&amp;F2085&amp;I2085&amp;J2085,'[1]2025年已发货'!$F:$F&amp;'[1]2025年已发货'!$C:$C&amp;'[1]2025年已发货'!$G:$G&amp;'[1]2025年已发货'!$H:$H,'[1]2025年已发货'!$E:$E,"未发货")</f>
        <v>12</v>
      </c>
      <c r="I2085" s="107" t="str">
        <f>VLOOKUP(B2085,辅助信息!E:I,3,FALSE)</f>
        <v>（四川商建-射洪城乡一体化项目）遂宁市射洪市忠新幼儿园北侧约220米新溪小区</v>
      </c>
      <c r="J2085" s="107" t="str">
        <f>VLOOKUP(B2085,辅助信息!E:I,4,FALSE)</f>
        <v>柏子刚</v>
      </c>
      <c r="K2085" s="107">
        <f>VLOOKUP(J2085,辅助信息!H:I,2,FALSE)</f>
        <v>15692885305</v>
      </c>
      <c r="L2085" s="109" t="str">
        <f>VLOOKUP(B2085,辅助信息!E:J,6,FALSE)</f>
        <v>提前联系到场规格及数量</v>
      </c>
      <c r="M2085" s="79">
        <v>45838</v>
      </c>
      <c r="O2085" s="49">
        <f ca="1" t="shared" si="141"/>
        <v>0</v>
      </c>
      <c r="P2085" s="49">
        <f ca="1" t="shared" si="142"/>
        <v>112</v>
      </c>
      <c r="Q2085" s="50" t="str">
        <f>VLOOKUP(B2085,辅助信息!E:M,9,FALSE)</f>
        <v>ZTWM-CDGS-XS-2024-0179-四川商投-射洪城乡一体化建设项目</v>
      </c>
      <c r="R2085" s="50" t="str">
        <f>_xlfn._xlws.FILTER(辅助信息!D:D,辅助信息!E:E=B2085)</f>
        <v>四川商建
射洪城乡一体化项目</v>
      </c>
    </row>
    <row r="2086" hidden="1" spans="2:18">
      <c r="B2086" s="28" t="s">
        <v>31</v>
      </c>
      <c r="C2086" s="58">
        <v>45839</v>
      </c>
      <c r="D2086" s="107" t="str">
        <f>VLOOKUP(B2086,辅助信息!E:K,7,FALSE)</f>
        <v>JWDDCD2024121000136</v>
      </c>
      <c r="E2086" s="107" t="str">
        <f>VLOOKUP(F2086,辅助信息!A:B,2,FALSE)</f>
        <v>螺纹钢</v>
      </c>
      <c r="F2086" s="28" t="s">
        <v>22</v>
      </c>
      <c r="G2086" s="24">
        <v>40.5</v>
      </c>
      <c r="H2086" s="121">
        <f>_xlfn.XLOOKUP(C2086&amp;F2086&amp;I2086&amp;J2086,'[1]2025年已发货'!$F:$F&amp;'[1]2025年已发货'!$C:$C&amp;'[1]2025年已发货'!$G:$G&amp;'[1]2025年已发货'!$H:$H,'[1]2025年已发货'!$E:$E,"未发货")</f>
        <v>39</v>
      </c>
      <c r="I2086" s="107" t="str">
        <f>VLOOKUP(B2086,辅助信息!E:I,3,FALSE)</f>
        <v>（四川商建-射洪城乡一体化项目）遂宁市射洪市忠新幼儿园北侧约220米新溪小区</v>
      </c>
      <c r="J2086" s="107" t="str">
        <f>VLOOKUP(B2086,辅助信息!E:I,4,FALSE)</f>
        <v>柏子刚</v>
      </c>
      <c r="K2086" s="107">
        <f>VLOOKUP(J2086,辅助信息!H:I,2,FALSE)</f>
        <v>15692885305</v>
      </c>
      <c r="L2086" s="109" t="str">
        <f>VLOOKUP(B2086,辅助信息!E:J,6,FALSE)</f>
        <v>提前联系到场规格及数量</v>
      </c>
      <c r="M2086" s="79">
        <v>45838</v>
      </c>
      <c r="O2086" s="49">
        <f ca="1" t="shared" si="141"/>
        <v>0</v>
      </c>
      <c r="P2086" s="49">
        <f ca="1" t="shared" si="142"/>
        <v>112</v>
      </c>
      <c r="Q2086" s="50" t="str">
        <f>VLOOKUP(B2086,辅助信息!E:M,9,FALSE)</f>
        <v>ZTWM-CDGS-XS-2024-0179-四川商投-射洪城乡一体化建设项目</v>
      </c>
      <c r="R2086" s="50" t="str">
        <f>_xlfn._xlws.FILTER(辅助信息!D:D,辅助信息!E:E=B2086)</f>
        <v>四川商建
射洪城乡一体化项目</v>
      </c>
    </row>
    <row r="2087" hidden="1" spans="2:18">
      <c r="B2087" s="107" t="s">
        <v>176</v>
      </c>
      <c r="C2087" s="58">
        <v>45842</v>
      </c>
      <c r="D2087" s="107" t="str">
        <f>VLOOKUP(B2087,辅助信息!E:K,7,FALSE)</f>
        <v>JWDDCD2025062200016</v>
      </c>
      <c r="E2087" s="107" t="str">
        <f>VLOOKUP(F2087,辅助信息!A:B,2,FALSE)</f>
        <v>高线</v>
      </c>
      <c r="F2087" s="107" t="s">
        <v>57</v>
      </c>
      <c r="G2087" s="108">
        <v>2.5</v>
      </c>
      <c r="H2087" s="121" t="str">
        <f>_xlfn.XLOOKUP(C2087&amp;F2087&amp;I2087&amp;J2087,'[1]2025年已发货'!$F:$F&amp;'[1]2025年已发货'!$C:$C&amp;'[1]2025年已发货'!$G:$G&amp;'[1]2025年已发货'!$H:$H,'[1]2025年已发货'!$E:$E,"未发货")</f>
        <v>未发货</v>
      </c>
      <c r="I2087" s="107" t="str">
        <f>VLOOKUP(B2087,辅助信息!E:I,3,FALSE)</f>
        <v>(武汉电气化局成达万高铁强电项目-渠县)四川省达州市渠县渠北镇雷家湾渠县北站旁</v>
      </c>
      <c r="J2087" s="107" t="str">
        <f>VLOOKUP(B2087,辅助信息!E:I,4,FALSE)</f>
        <v>刘频</v>
      </c>
      <c r="K2087" s="107">
        <f>VLOOKUP(J2087,辅助信息!H:I,2,FALSE)</f>
        <v>18779627939</v>
      </c>
      <c r="L2087" s="109" t="str">
        <f>VLOOKUP(B2087,辅助信息!E:J,6,FALSE)</f>
        <v>锈货不收！！下雨天钢筋没盖篷布不收！！，装货前联系收货人核实到场规格,没提前告知进场规格现场不给予接收</v>
      </c>
      <c r="M2087" s="79">
        <v>45841</v>
      </c>
      <c r="O2087" s="49">
        <f ca="1" t="shared" si="141"/>
        <v>0</v>
      </c>
      <c r="P2087" s="49">
        <f ca="1" t="shared" si="142"/>
        <v>109</v>
      </c>
      <c r="Q2087" s="50" t="str">
        <f>VLOOKUP(B2087,辅助信息!E:M,9,FALSE)</f>
        <v>ZTWM-CDGS-XS-2025-0033-中铁武汉电气化局集团有限公司成达万高速铁路强电工程项目</v>
      </c>
      <c r="R2087" s="50" t="str">
        <f>_xlfn._xlws.FILTER(辅助信息!D:D,辅助信息!E:E=B2087)</f>
        <v>武汉电气化局成达万高铁强电项目</v>
      </c>
    </row>
    <row r="2088" hidden="1" spans="2:18">
      <c r="B2088" s="107" t="s">
        <v>176</v>
      </c>
      <c r="C2088" s="58">
        <v>45842</v>
      </c>
      <c r="D2088" s="107" t="str">
        <f>VLOOKUP(B2088,辅助信息!E:K,7,FALSE)</f>
        <v>JWDDCD2025062200016</v>
      </c>
      <c r="E2088" s="107" t="str">
        <f>VLOOKUP(F2088,辅助信息!A:B,2,FALSE)</f>
        <v>盘螺</v>
      </c>
      <c r="F2088" s="107" t="s">
        <v>40</v>
      </c>
      <c r="G2088" s="108">
        <v>5</v>
      </c>
      <c r="H2088" s="121" t="str">
        <f>_xlfn.XLOOKUP(C2088&amp;F2088&amp;I2088&amp;J2088,'[1]2025年已发货'!$F:$F&amp;'[1]2025年已发货'!$C:$C&amp;'[1]2025年已发货'!$G:$G&amp;'[1]2025年已发货'!$H:$H,'[1]2025年已发货'!$E:$E,"未发货")</f>
        <v>未发货</v>
      </c>
      <c r="I2088" s="107" t="str">
        <f>VLOOKUP(B2088,辅助信息!E:I,3,FALSE)</f>
        <v>(武汉电气化局成达万高铁强电项目-渠县)四川省达州市渠县渠北镇雷家湾渠县北站旁</v>
      </c>
      <c r="J2088" s="107" t="str">
        <f>VLOOKUP(B2088,辅助信息!E:I,4,FALSE)</f>
        <v>刘频</v>
      </c>
      <c r="K2088" s="107">
        <f>VLOOKUP(J2088,辅助信息!H:I,2,FALSE)</f>
        <v>18779627939</v>
      </c>
      <c r="L2088" s="109" t="str">
        <f>VLOOKUP(B2088,辅助信息!E:J,6,FALSE)</f>
        <v>锈货不收！！下雨天钢筋没盖篷布不收！！，装货前联系收货人核实到场规格,没提前告知进场规格现场不给予接收</v>
      </c>
      <c r="M2088" s="79">
        <v>45841</v>
      </c>
      <c r="O2088" s="49">
        <f ca="1" t="shared" si="141"/>
        <v>0</v>
      </c>
      <c r="P2088" s="49">
        <f ca="1" t="shared" si="142"/>
        <v>109</v>
      </c>
      <c r="Q2088" s="50" t="str">
        <f>VLOOKUP(B2088,辅助信息!E:M,9,FALSE)</f>
        <v>ZTWM-CDGS-XS-2025-0033-中铁武汉电气化局集团有限公司成达万高速铁路强电工程项目</v>
      </c>
      <c r="R2088" s="50" t="str">
        <f>_xlfn._xlws.FILTER(辅助信息!D:D,辅助信息!E:E=B2088)</f>
        <v>武汉电气化局成达万高铁强电项目</v>
      </c>
    </row>
    <row r="2089" hidden="1" spans="2:18">
      <c r="B2089" s="107" t="s">
        <v>176</v>
      </c>
      <c r="C2089" s="58">
        <v>45842</v>
      </c>
      <c r="D2089" s="107" t="str">
        <f>VLOOKUP(B2089,辅助信息!E:K,7,FALSE)</f>
        <v>JWDDCD2025062200016</v>
      </c>
      <c r="E2089" s="107" t="str">
        <f>VLOOKUP(F2089,辅助信息!A:B,2,FALSE)</f>
        <v>螺纹钢</v>
      </c>
      <c r="F2089" s="107" t="s">
        <v>111</v>
      </c>
      <c r="G2089" s="108">
        <v>5</v>
      </c>
      <c r="H2089" s="121" t="str">
        <f>_xlfn.XLOOKUP(C2089&amp;F2089&amp;I2089&amp;J2089,'[1]2025年已发货'!$F:$F&amp;'[1]2025年已发货'!$C:$C&amp;'[1]2025年已发货'!$G:$G&amp;'[1]2025年已发货'!$H:$H,'[1]2025年已发货'!$E:$E,"未发货")</f>
        <v>未发货</v>
      </c>
      <c r="I2089" s="107" t="str">
        <f>VLOOKUP(B2089,辅助信息!E:I,3,FALSE)</f>
        <v>(武汉电气化局成达万高铁强电项目-渠县)四川省达州市渠县渠北镇雷家湾渠县北站旁</v>
      </c>
      <c r="J2089" s="107" t="str">
        <f>VLOOKUP(B2089,辅助信息!E:I,4,FALSE)</f>
        <v>刘频</v>
      </c>
      <c r="K2089" s="107">
        <f>VLOOKUP(J2089,辅助信息!H:I,2,FALSE)</f>
        <v>18779627939</v>
      </c>
      <c r="L2089" s="109" t="str">
        <f>VLOOKUP(B2089,辅助信息!E:J,6,FALSE)</f>
        <v>锈货不收！！下雨天钢筋没盖篷布不收！！，装货前联系收货人核实到场规格,没提前告知进场规格现场不给予接收</v>
      </c>
      <c r="M2089" s="79">
        <v>45841</v>
      </c>
      <c r="O2089" s="49">
        <f ca="1" t="shared" si="141"/>
        <v>0</v>
      </c>
      <c r="P2089" s="49">
        <f ca="1" t="shared" si="142"/>
        <v>109</v>
      </c>
      <c r="Q2089" s="50" t="str">
        <f>VLOOKUP(B2089,辅助信息!E:M,9,FALSE)</f>
        <v>ZTWM-CDGS-XS-2025-0033-中铁武汉电气化局集团有限公司成达万高速铁路强电工程项目</v>
      </c>
      <c r="R2089" s="50" t="str">
        <f>_xlfn._xlws.FILTER(辅助信息!D:D,辅助信息!E:E=B2089)</f>
        <v>武汉电气化局成达万高铁强电项目</v>
      </c>
    </row>
    <row r="2090" hidden="1" spans="2:18">
      <c r="B2090" s="107" t="s">
        <v>176</v>
      </c>
      <c r="C2090" s="58">
        <v>45842</v>
      </c>
      <c r="D2090" s="107" t="str">
        <f>VLOOKUP(B2090,辅助信息!E:K,7,FALSE)</f>
        <v>JWDDCD2025062200016</v>
      </c>
      <c r="E2090" s="107" t="str">
        <f>VLOOKUP(F2090,辅助信息!A:B,2,FALSE)</f>
        <v>螺纹钢</v>
      </c>
      <c r="F2090" s="107" t="s">
        <v>76</v>
      </c>
      <c r="G2090" s="108">
        <v>20</v>
      </c>
      <c r="H2090" s="121" t="str">
        <f>_xlfn.XLOOKUP(C2090&amp;F2090&amp;I2090&amp;J2090,'[1]2025年已发货'!$F:$F&amp;'[1]2025年已发货'!$C:$C&amp;'[1]2025年已发货'!$G:$G&amp;'[1]2025年已发货'!$H:$H,'[1]2025年已发货'!$E:$E,"未发货")</f>
        <v>未发货</v>
      </c>
      <c r="I2090" s="107" t="str">
        <f>VLOOKUP(B2090,辅助信息!E:I,3,FALSE)</f>
        <v>(武汉电气化局成达万高铁强电项目-渠县)四川省达州市渠县渠北镇雷家湾渠县北站旁</v>
      </c>
      <c r="J2090" s="107" t="str">
        <f>VLOOKUP(B2090,辅助信息!E:I,4,FALSE)</f>
        <v>刘频</v>
      </c>
      <c r="K2090" s="107">
        <f>VLOOKUP(J2090,辅助信息!H:I,2,FALSE)</f>
        <v>18779627939</v>
      </c>
      <c r="L2090" s="109" t="str">
        <f>VLOOKUP(B2090,辅助信息!E:J,6,FALSE)</f>
        <v>锈货不收！！下雨天钢筋没盖篷布不收！！，装货前联系收货人核实到场规格,没提前告知进场规格现场不给予接收</v>
      </c>
      <c r="M2090" s="79">
        <v>45841</v>
      </c>
      <c r="O2090" s="49">
        <f ca="1" t="shared" si="141"/>
        <v>0</v>
      </c>
      <c r="P2090" s="49">
        <f ca="1" t="shared" si="142"/>
        <v>109</v>
      </c>
      <c r="Q2090" s="50" t="str">
        <f>VLOOKUP(B2090,辅助信息!E:M,9,FALSE)</f>
        <v>ZTWM-CDGS-XS-2025-0033-中铁武汉电气化局集团有限公司成达万高速铁路强电工程项目</v>
      </c>
      <c r="R2090" s="50" t="str">
        <f>_xlfn._xlws.FILTER(辅助信息!D:D,辅助信息!E:E=B2090)</f>
        <v>武汉电气化局成达万高铁强电项目</v>
      </c>
    </row>
    <row r="2091" hidden="1" spans="2:18">
      <c r="B2091" s="28" t="s">
        <v>147</v>
      </c>
      <c r="C2091" s="58">
        <v>45842</v>
      </c>
      <c r="D2091" s="107" t="str">
        <f>VLOOKUP(B2091,辅助信息!E:K,7,FALSE)</f>
        <v>JWDDCD2025052800131</v>
      </c>
      <c r="E2091" s="107" t="str">
        <f>VLOOKUP(F2091,辅助信息!A:B,2,FALSE)</f>
        <v>螺纹钢</v>
      </c>
      <c r="F2091" s="28" t="s">
        <v>21</v>
      </c>
      <c r="G2091" s="24">
        <v>6</v>
      </c>
      <c r="H2091" s="121" t="str">
        <f>_xlfn.XLOOKUP(C2091&amp;F2091&amp;I2091&amp;J2091,'[1]2025年已发货'!$F:$F&amp;'[1]2025年已发货'!$C:$C&amp;'[1]2025年已发货'!$G:$G&amp;'[1]2025年已发货'!$H:$H,'[1]2025年已发货'!$E:$E,"未发货")</f>
        <v>未发货</v>
      </c>
      <c r="I2091" s="107" t="str">
        <f>VLOOKUP(B2091,辅助信息!E:I,3,FALSE)</f>
        <v>（商投建工达州中医药科技园-4工区-11号楼）达州市通川区达州中医药职业学院犀牛大道北段</v>
      </c>
      <c r="J2091" s="107" t="str">
        <f>VLOOKUP(B2091,辅助信息!E:I,4,FALSE)</f>
        <v>张扬</v>
      </c>
      <c r="K2091" s="107">
        <f>VLOOKUP(J2091,辅助信息!H:I,2,FALSE)</f>
        <v>18381904567</v>
      </c>
      <c r="L2091" s="109" t="str">
        <f>VLOOKUP(B2091,辅助信息!E:J,6,FALSE)</f>
        <v>控制炉批号！多了现场不收！,优先安排达钢,提前联系到场规格及数量</v>
      </c>
      <c r="M2091" s="79">
        <v>45842</v>
      </c>
      <c r="O2091" s="49">
        <f ca="1" t="shared" si="141"/>
        <v>0</v>
      </c>
      <c r="P2091" s="49">
        <f ca="1" t="shared" si="142"/>
        <v>108</v>
      </c>
      <c r="Q2091" s="50" t="str">
        <f>VLOOKUP(B2091,辅助信息!E:M,9,FALSE)</f>
        <v>ZTWM-CDGS-XS-2024-0134-商投建工达州中医药科技成果示范园项目</v>
      </c>
      <c r="R2091" s="50" t="str">
        <f>_xlfn._xlws.FILTER(辅助信息!D:D,辅助信息!E:E=B2091)</f>
        <v>商投建工达州中医药科技园</v>
      </c>
    </row>
    <row r="2092" hidden="1" spans="2:18">
      <c r="B2092" s="28" t="s">
        <v>147</v>
      </c>
      <c r="C2092" s="58">
        <v>45842</v>
      </c>
      <c r="D2092" s="107" t="str">
        <f>VLOOKUP(B2092,辅助信息!E:K,7,FALSE)</f>
        <v>JWDDCD2025052800131</v>
      </c>
      <c r="E2092" s="107" t="str">
        <f>VLOOKUP(F2092,辅助信息!A:B,2,FALSE)</f>
        <v>螺纹钢</v>
      </c>
      <c r="F2092" s="28" t="s">
        <v>58</v>
      </c>
      <c r="G2092" s="24">
        <v>6</v>
      </c>
      <c r="H2092" s="121" t="str">
        <f>_xlfn.XLOOKUP(C2092&amp;F2092&amp;I2092&amp;J2092,'[1]2025年已发货'!$F:$F&amp;'[1]2025年已发货'!$C:$C&amp;'[1]2025年已发货'!$G:$G&amp;'[1]2025年已发货'!$H:$H,'[1]2025年已发货'!$E:$E,"未发货")</f>
        <v>未发货</v>
      </c>
      <c r="I2092" s="107" t="str">
        <f>VLOOKUP(B2092,辅助信息!E:I,3,FALSE)</f>
        <v>（商投建工达州中医药科技园-4工区-11号楼）达州市通川区达州中医药职业学院犀牛大道北段</v>
      </c>
      <c r="J2092" s="107" t="str">
        <f>VLOOKUP(B2092,辅助信息!E:I,4,FALSE)</f>
        <v>张扬</v>
      </c>
      <c r="K2092" s="107">
        <f>VLOOKUP(J2092,辅助信息!H:I,2,FALSE)</f>
        <v>18381904567</v>
      </c>
      <c r="L2092" s="109" t="str">
        <f>VLOOKUP(B2092,辅助信息!E:J,6,FALSE)</f>
        <v>控制炉批号！多了现场不收！,优先安排达钢,提前联系到场规格及数量</v>
      </c>
      <c r="M2092" s="79">
        <v>45842</v>
      </c>
      <c r="O2092" s="49">
        <f ca="1" t="shared" si="141"/>
        <v>0</v>
      </c>
      <c r="P2092" s="49">
        <f ca="1" t="shared" si="142"/>
        <v>108</v>
      </c>
      <c r="Q2092" s="50" t="str">
        <f>VLOOKUP(B2092,辅助信息!E:M,9,FALSE)</f>
        <v>ZTWM-CDGS-XS-2024-0134-商投建工达州中医药科技成果示范园项目</v>
      </c>
      <c r="R2092" s="50" t="str">
        <f>_xlfn._xlws.FILTER(辅助信息!D:D,辅助信息!E:E=B2092)</f>
        <v>商投建工达州中医药科技园</v>
      </c>
    </row>
    <row r="2093" hidden="1" spans="2:18">
      <c r="B2093" s="28" t="s">
        <v>147</v>
      </c>
      <c r="C2093" s="58">
        <v>45842</v>
      </c>
      <c r="D2093" s="107" t="str">
        <f>VLOOKUP(B2093,辅助信息!E:K,7,FALSE)</f>
        <v>JWDDCD2025052800131</v>
      </c>
      <c r="E2093" s="107" t="str">
        <f>VLOOKUP(F2093,辅助信息!A:B,2,FALSE)</f>
        <v>螺纹钢</v>
      </c>
      <c r="F2093" s="28" t="s">
        <v>46</v>
      </c>
      <c r="G2093" s="24">
        <v>15</v>
      </c>
      <c r="H2093" s="121" t="str">
        <f>_xlfn.XLOOKUP(C2093&amp;F2093&amp;I2093&amp;J2093,'[1]2025年已发货'!$F:$F&amp;'[1]2025年已发货'!$C:$C&amp;'[1]2025年已发货'!$G:$G&amp;'[1]2025年已发货'!$H:$H,'[1]2025年已发货'!$E:$E,"未发货")</f>
        <v>未发货</v>
      </c>
      <c r="I2093" s="107" t="str">
        <f>VLOOKUP(B2093,辅助信息!E:I,3,FALSE)</f>
        <v>（商投建工达州中医药科技园-4工区-11号楼）达州市通川区达州中医药职业学院犀牛大道北段</v>
      </c>
      <c r="J2093" s="107" t="str">
        <f>VLOOKUP(B2093,辅助信息!E:I,4,FALSE)</f>
        <v>张扬</v>
      </c>
      <c r="K2093" s="107">
        <f>VLOOKUP(J2093,辅助信息!H:I,2,FALSE)</f>
        <v>18381904567</v>
      </c>
      <c r="L2093" s="109" t="str">
        <f>VLOOKUP(B2093,辅助信息!E:J,6,FALSE)</f>
        <v>控制炉批号！多了现场不收！,优先安排达钢,提前联系到场规格及数量</v>
      </c>
      <c r="M2093" s="79">
        <v>45842</v>
      </c>
      <c r="O2093" s="49">
        <f ca="1" t="shared" si="141"/>
        <v>0</v>
      </c>
      <c r="P2093" s="49">
        <f ca="1" t="shared" si="142"/>
        <v>108</v>
      </c>
      <c r="Q2093" s="50" t="str">
        <f>VLOOKUP(B2093,辅助信息!E:M,9,FALSE)</f>
        <v>ZTWM-CDGS-XS-2024-0134-商投建工达州中医药科技成果示范园项目</v>
      </c>
      <c r="R2093" s="50" t="str">
        <f>_xlfn._xlws.FILTER(辅助信息!D:D,辅助信息!E:E=B2093)</f>
        <v>商投建工达州中医药科技园</v>
      </c>
    </row>
    <row r="2094" hidden="1" spans="2:18">
      <c r="B2094" s="28" t="s">
        <v>147</v>
      </c>
      <c r="C2094" s="58">
        <v>45842</v>
      </c>
      <c r="D2094" s="107" t="str">
        <f>VLOOKUP(B2094,辅助信息!E:K,7,FALSE)</f>
        <v>JWDDCD2025052800131</v>
      </c>
      <c r="E2094" s="107" t="str">
        <f>VLOOKUP(F2094,辅助信息!A:B,2,FALSE)</f>
        <v>螺纹钢</v>
      </c>
      <c r="F2094" s="28" t="s">
        <v>22</v>
      </c>
      <c r="G2094" s="24">
        <v>9</v>
      </c>
      <c r="H2094" s="121" t="str">
        <f>_xlfn.XLOOKUP(C2094&amp;F2094&amp;I2094&amp;J2094,'[1]2025年已发货'!$F:$F&amp;'[1]2025年已发货'!$C:$C&amp;'[1]2025年已发货'!$G:$G&amp;'[1]2025年已发货'!$H:$H,'[1]2025年已发货'!$E:$E,"未发货")</f>
        <v>未发货</v>
      </c>
      <c r="I2094" s="107" t="str">
        <f>VLOOKUP(B2094,辅助信息!E:I,3,FALSE)</f>
        <v>（商投建工达州中医药科技园-4工区-11号楼）达州市通川区达州中医药职业学院犀牛大道北段</v>
      </c>
      <c r="J2094" s="107" t="str">
        <f>VLOOKUP(B2094,辅助信息!E:I,4,FALSE)</f>
        <v>张扬</v>
      </c>
      <c r="K2094" s="107">
        <f>VLOOKUP(J2094,辅助信息!H:I,2,FALSE)</f>
        <v>18381904567</v>
      </c>
      <c r="L2094" s="109" t="str">
        <f>VLOOKUP(B2094,辅助信息!E:J,6,FALSE)</f>
        <v>控制炉批号！多了现场不收！,优先安排达钢,提前联系到场规格及数量</v>
      </c>
      <c r="M2094" s="79">
        <v>45842</v>
      </c>
      <c r="O2094" s="49">
        <f ca="1" t="shared" si="141"/>
        <v>0</v>
      </c>
      <c r="P2094" s="49">
        <f ca="1" t="shared" si="142"/>
        <v>108</v>
      </c>
      <c r="Q2094" s="50" t="str">
        <f>VLOOKUP(B2094,辅助信息!E:M,9,FALSE)</f>
        <v>ZTWM-CDGS-XS-2024-0134-商投建工达州中医药科技成果示范园项目</v>
      </c>
      <c r="R2094" s="50" t="str">
        <f>_xlfn._xlws.FILTER(辅助信息!D:D,辅助信息!E:E=B2094)</f>
        <v>商投建工达州中医药科技园</v>
      </c>
    </row>
    <row r="2095" hidden="1" spans="2:18">
      <c r="B2095" s="28" t="s">
        <v>81</v>
      </c>
      <c r="C2095" s="58">
        <v>45842</v>
      </c>
      <c r="D2095" s="107" t="str">
        <f>VLOOKUP(B2095,辅助信息!E:K,7,FALSE)</f>
        <v>JWDDCD2025060900080</v>
      </c>
      <c r="E2095" s="107" t="str">
        <f>VLOOKUP(F2095,辅助信息!A:B,2,FALSE)</f>
        <v>盘螺</v>
      </c>
      <c r="F2095" s="28" t="s">
        <v>49</v>
      </c>
      <c r="G2095" s="24">
        <v>5</v>
      </c>
      <c r="H2095" s="121">
        <f>_xlfn.XLOOKUP(C2095&amp;F2095&amp;I2095&amp;J2095,'[1]2025年已发货'!$F:$F&amp;'[1]2025年已发货'!$C:$C&amp;'[1]2025年已发货'!$G:$G&amp;'[1]2025年已发货'!$H:$H,'[1]2025年已发货'!$E:$E,"未发货")</f>
        <v>5</v>
      </c>
      <c r="I2095" s="107" t="str">
        <f>VLOOKUP(B2095,辅助信息!E:I,3,FALSE)</f>
        <v>（华西简阳西城嘉苑）四川省成都市简阳市简城街道高屋村</v>
      </c>
      <c r="J2095" s="107" t="str">
        <f>VLOOKUP(B2095,辅助信息!E:I,4,FALSE)</f>
        <v>张瀚镭</v>
      </c>
      <c r="K2095" s="107">
        <f>VLOOKUP(J2095,辅助信息!H:I,2,FALSE)</f>
        <v>15884666220</v>
      </c>
      <c r="L2095" s="109" t="str">
        <f>VLOOKUP(B2095,辅助信息!E:J,6,FALSE)</f>
        <v>优先威钢发货,我方卸车,新老国标钢厂不加价可直发，因陕钢多次出现磅差，项目拒绝使用</v>
      </c>
      <c r="M2095" s="79">
        <v>45845</v>
      </c>
      <c r="O2095" s="49">
        <f ca="1" t="shared" ref="O2095:O2120" si="143">IF(OR(M2095="",N2095&lt;&gt;""),"",MAX(M2095-TODAY(),0))</f>
        <v>0</v>
      </c>
      <c r="P2095" s="49">
        <f ca="1" t="shared" ref="P2095:P2120" si="144">IF(M2095="","",IF(N2095&lt;&gt;"",MAX(N2095-M2095,0),IF(TODAY()&gt;M2095,TODAY()-M2095,0)))</f>
        <v>105</v>
      </c>
      <c r="Q2095" s="50" t="str">
        <f>VLOOKUP(B2095,辅助信息!E:M,9,FALSE)</f>
        <v>ZTWM-CDGS-XS-2024-0030-华西集采-简州大道</v>
      </c>
      <c r="R2095" s="50" t="str">
        <f>_xlfn._xlws.FILTER(辅助信息!D:D,辅助信息!E:E=B2095)</f>
        <v>华西简阳西城嘉苑</v>
      </c>
    </row>
    <row r="2096" hidden="1" spans="2:18">
      <c r="B2096" s="28" t="s">
        <v>81</v>
      </c>
      <c r="C2096" s="58">
        <v>45842</v>
      </c>
      <c r="D2096" s="107" t="str">
        <f>VLOOKUP(B2096,辅助信息!E:K,7,FALSE)</f>
        <v>JWDDCD2025060900080</v>
      </c>
      <c r="E2096" s="107" t="str">
        <f>VLOOKUP(F2096,辅助信息!A:B,2,FALSE)</f>
        <v>盘螺</v>
      </c>
      <c r="F2096" s="28" t="s">
        <v>40</v>
      </c>
      <c r="G2096" s="24">
        <v>46</v>
      </c>
      <c r="H2096" s="121">
        <f>_xlfn.XLOOKUP(C2096&amp;F2096&amp;I2096&amp;J2096,'[1]2025年已发货'!$F:$F&amp;'[1]2025年已发货'!$C:$C&amp;'[1]2025年已发货'!$G:$G&amp;'[1]2025年已发货'!$H:$H,'[1]2025年已发货'!$E:$E,"未发货")</f>
        <v>30</v>
      </c>
      <c r="I2096" s="107" t="str">
        <f>VLOOKUP(B2096,辅助信息!E:I,3,FALSE)</f>
        <v>（华西简阳西城嘉苑）四川省成都市简阳市简城街道高屋村</v>
      </c>
      <c r="J2096" s="107" t="str">
        <f>VLOOKUP(B2096,辅助信息!E:I,4,FALSE)</f>
        <v>张瀚镭</v>
      </c>
      <c r="K2096" s="107">
        <f>VLOOKUP(J2096,辅助信息!H:I,2,FALSE)</f>
        <v>15884666220</v>
      </c>
      <c r="L2096" s="109" t="str">
        <f>VLOOKUP(B2096,辅助信息!E:J,6,FALSE)</f>
        <v>优先威钢发货,我方卸车,新老国标钢厂不加价可直发，因陕钢多次出现磅差，项目拒绝使用</v>
      </c>
      <c r="M2096" s="79">
        <v>45845</v>
      </c>
      <c r="O2096" s="49">
        <f ca="1" t="shared" si="143"/>
        <v>0</v>
      </c>
      <c r="P2096" s="49">
        <f ca="1" t="shared" si="144"/>
        <v>105</v>
      </c>
      <c r="Q2096" s="50" t="str">
        <f>VLOOKUP(B2096,辅助信息!E:M,9,FALSE)</f>
        <v>ZTWM-CDGS-XS-2024-0030-华西集采-简州大道</v>
      </c>
      <c r="R2096" s="50" t="str">
        <f>_xlfn._xlws.FILTER(辅助信息!D:D,辅助信息!E:E=B2096)</f>
        <v>华西简阳西城嘉苑</v>
      </c>
    </row>
    <row r="2097" hidden="1" spans="2:18">
      <c r="B2097" s="28" t="s">
        <v>81</v>
      </c>
      <c r="C2097" s="58">
        <v>45842</v>
      </c>
      <c r="D2097" s="107" t="str">
        <f>VLOOKUP(B2097,辅助信息!E:K,7,FALSE)</f>
        <v>JWDDCD2025060900080</v>
      </c>
      <c r="E2097" s="107" t="str">
        <f>VLOOKUP(F2097,辅助信息!A:B,2,FALSE)</f>
        <v>盘螺</v>
      </c>
      <c r="F2097" s="28" t="s">
        <v>26</v>
      </c>
      <c r="G2097" s="24">
        <v>15</v>
      </c>
      <c r="H2097" s="121" t="str">
        <f>_xlfn.XLOOKUP(C2097&amp;F2097&amp;I2097&amp;J2097,'[1]2025年已发货'!$F:$F&amp;'[1]2025年已发货'!$C:$C&amp;'[1]2025年已发货'!$G:$G&amp;'[1]2025年已发货'!$H:$H,'[1]2025年已发货'!$E:$E,"未发货")</f>
        <v>未发货</v>
      </c>
      <c r="I2097" s="107" t="str">
        <f>VLOOKUP(B2097,辅助信息!E:I,3,FALSE)</f>
        <v>（华西简阳西城嘉苑）四川省成都市简阳市简城街道高屋村</v>
      </c>
      <c r="J2097" s="107" t="str">
        <f>VLOOKUP(B2097,辅助信息!E:I,4,FALSE)</f>
        <v>张瀚镭</v>
      </c>
      <c r="K2097" s="107">
        <f>VLOOKUP(J2097,辅助信息!H:I,2,FALSE)</f>
        <v>15884666220</v>
      </c>
      <c r="L2097" s="109" t="str">
        <f>VLOOKUP(B2097,辅助信息!E:J,6,FALSE)</f>
        <v>优先威钢发货,我方卸车,新老国标钢厂不加价可直发，因陕钢多次出现磅差，项目拒绝使用</v>
      </c>
      <c r="M2097" s="79">
        <v>45845</v>
      </c>
      <c r="O2097" s="49">
        <f ca="1" t="shared" si="143"/>
        <v>0</v>
      </c>
      <c r="P2097" s="49">
        <f ca="1" t="shared" si="144"/>
        <v>105</v>
      </c>
      <c r="Q2097" s="50" t="str">
        <f>VLOOKUP(B2097,辅助信息!E:M,9,FALSE)</f>
        <v>ZTWM-CDGS-XS-2024-0030-华西集采-简州大道</v>
      </c>
      <c r="R2097" s="50" t="str">
        <f>_xlfn._xlws.FILTER(辅助信息!D:D,辅助信息!E:E=B2097)</f>
        <v>华西简阳西城嘉苑</v>
      </c>
    </row>
    <row r="2098" hidden="1" spans="2:18">
      <c r="B2098" s="28" t="s">
        <v>81</v>
      </c>
      <c r="C2098" s="58">
        <v>45842</v>
      </c>
      <c r="D2098" s="107" t="str">
        <f>VLOOKUP(B2098,辅助信息!E:K,7,FALSE)</f>
        <v>JWDDCD2025060900080</v>
      </c>
      <c r="E2098" s="107" t="str">
        <f>VLOOKUP(F2098,辅助信息!A:B,2,FALSE)</f>
        <v>螺纹钢</v>
      </c>
      <c r="F2098" s="28" t="s">
        <v>19</v>
      </c>
      <c r="G2098" s="24">
        <v>5.5</v>
      </c>
      <c r="H2098" s="121">
        <f>_xlfn.XLOOKUP(C2098&amp;F2098&amp;I2098&amp;J2098,'[1]2025年已发货'!$F:$F&amp;'[1]2025年已发货'!$C:$C&amp;'[1]2025年已发货'!$G:$G&amp;'[1]2025年已发货'!$H:$H,'[1]2025年已发货'!$E:$E,"未发货")</f>
        <v>5.5</v>
      </c>
      <c r="I2098" s="107" t="str">
        <f>VLOOKUP(B2098,辅助信息!E:I,3,FALSE)</f>
        <v>（华西简阳西城嘉苑）四川省成都市简阳市简城街道高屋村</v>
      </c>
      <c r="J2098" s="107" t="str">
        <f>VLOOKUP(B2098,辅助信息!E:I,4,FALSE)</f>
        <v>张瀚镭</v>
      </c>
      <c r="K2098" s="107">
        <f>VLOOKUP(J2098,辅助信息!H:I,2,FALSE)</f>
        <v>15884666220</v>
      </c>
      <c r="L2098" s="109" t="str">
        <f>VLOOKUP(B2098,辅助信息!E:J,6,FALSE)</f>
        <v>优先威钢发货,我方卸车,新老国标钢厂不加价可直发，因陕钢多次出现磅差，项目拒绝使用</v>
      </c>
      <c r="M2098" s="79">
        <v>45845</v>
      </c>
      <c r="O2098" s="49">
        <f ca="1" t="shared" si="143"/>
        <v>0</v>
      </c>
      <c r="P2098" s="49">
        <f ca="1" t="shared" si="144"/>
        <v>105</v>
      </c>
      <c r="Q2098" s="50" t="str">
        <f>VLOOKUP(B2098,辅助信息!E:M,9,FALSE)</f>
        <v>ZTWM-CDGS-XS-2024-0030-华西集采-简州大道</v>
      </c>
      <c r="R2098" s="50" t="str">
        <f>_xlfn._xlws.FILTER(辅助信息!D:D,辅助信息!E:E=B2098)</f>
        <v>华西简阳西城嘉苑</v>
      </c>
    </row>
    <row r="2099" hidden="1" spans="2:18">
      <c r="B2099" s="28" t="s">
        <v>81</v>
      </c>
      <c r="C2099" s="58">
        <v>45842</v>
      </c>
      <c r="D2099" s="107" t="str">
        <f>VLOOKUP(B2099,辅助信息!E:K,7,FALSE)</f>
        <v>JWDDCD2025060900080</v>
      </c>
      <c r="E2099" s="107" t="str">
        <f>VLOOKUP(F2099,辅助信息!A:B,2,FALSE)</f>
        <v>螺纹钢</v>
      </c>
      <c r="F2099" s="28" t="s">
        <v>32</v>
      </c>
      <c r="G2099" s="24">
        <v>7</v>
      </c>
      <c r="H2099" s="121">
        <f>_xlfn.XLOOKUP(C2099&amp;F2099&amp;I2099&amp;J2099,'[1]2025年已发货'!$F:$F&amp;'[1]2025年已发货'!$C:$C&amp;'[1]2025年已发货'!$G:$G&amp;'[1]2025年已发货'!$H:$H,'[1]2025年已发货'!$E:$E,"未发货")</f>
        <v>7</v>
      </c>
      <c r="I2099" s="107" t="str">
        <f>VLOOKUP(B2099,辅助信息!E:I,3,FALSE)</f>
        <v>（华西简阳西城嘉苑）四川省成都市简阳市简城街道高屋村</v>
      </c>
      <c r="J2099" s="107" t="str">
        <f>VLOOKUP(B2099,辅助信息!E:I,4,FALSE)</f>
        <v>张瀚镭</v>
      </c>
      <c r="K2099" s="107">
        <f>VLOOKUP(J2099,辅助信息!H:I,2,FALSE)</f>
        <v>15884666220</v>
      </c>
      <c r="L2099" s="109" t="str">
        <f>VLOOKUP(B2099,辅助信息!E:J,6,FALSE)</f>
        <v>优先威钢发货,我方卸车,新老国标钢厂不加价可直发，因陕钢多次出现磅差，项目拒绝使用</v>
      </c>
      <c r="M2099" s="79">
        <v>45845</v>
      </c>
      <c r="O2099" s="49">
        <f ca="1" t="shared" si="143"/>
        <v>0</v>
      </c>
      <c r="P2099" s="49">
        <f ca="1" t="shared" si="144"/>
        <v>105</v>
      </c>
      <c r="Q2099" s="50" t="str">
        <f>VLOOKUP(B2099,辅助信息!E:M,9,FALSE)</f>
        <v>ZTWM-CDGS-XS-2024-0030-华西集采-简州大道</v>
      </c>
      <c r="R2099" s="50" t="str">
        <f>_xlfn._xlws.FILTER(辅助信息!D:D,辅助信息!E:E=B2099)</f>
        <v>华西简阳西城嘉苑</v>
      </c>
    </row>
    <row r="2100" hidden="1" spans="2:18">
      <c r="B2100" s="28" t="s">
        <v>81</v>
      </c>
      <c r="C2100" s="58">
        <v>45842</v>
      </c>
      <c r="D2100" s="107" t="str">
        <f>VLOOKUP(B2100,辅助信息!E:K,7,FALSE)</f>
        <v>JWDDCD2025060900080</v>
      </c>
      <c r="E2100" s="107" t="str">
        <f>VLOOKUP(F2100,辅助信息!A:B,2,FALSE)</f>
        <v>螺纹钢</v>
      </c>
      <c r="F2100" s="28" t="s">
        <v>30</v>
      </c>
      <c r="G2100" s="24">
        <v>5.5</v>
      </c>
      <c r="H2100" s="121" t="str">
        <f>_xlfn.XLOOKUP(C2100&amp;F2100&amp;I2100&amp;J2100,'[1]2025年已发货'!$F:$F&amp;'[1]2025年已发货'!$C:$C&amp;'[1]2025年已发货'!$G:$G&amp;'[1]2025年已发货'!$H:$H,'[1]2025年已发货'!$E:$E,"未发货")</f>
        <v>未发货</v>
      </c>
      <c r="I2100" s="107" t="str">
        <f>VLOOKUP(B2100,辅助信息!E:I,3,FALSE)</f>
        <v>（华西简阳西城嘉苑）四川省成都市简阳市简城街道高屋村</v>
      </c>
      <c r="J2100" s="107" t="str">
        <f>VLOOKUP(B2100,辅助信息!E:I,4,FALSE)</f>
        <v>张瀚镭</v>
      </c>
      <c r="K2100" s="107">
        <f>VLOOKUP(J2100,辅助信息!H:I,2,FALSE)</f>
        <v>15884666220</v>
      </c>
      <c r="L2100" s="109" t="str">
        <f>VLOOKUP(B2100,辅助信息!E:J,6,FALSE)</f>
        <v>优先威钢发货,我方卸车,新老国标钢厂不加价可直发，因陕钢多次出现磅差，项目拒绝使用</v>
      </c>
      <c r="M2100" s="79">
        <v>45845</v>
      </c>
      <c r="O2100" s="49">
        <f ca="1" t="shared" si="143"/>
        <v>0</v>
      </c>
      <c r="P2100" s="49">
        <f ca="1" t="shared" si="144"/>
        <v>105</v>
      </c>
      <c r="Q2100" s="50" t="str">
        <f>VLOOKUP(B2100,辅助信息!E:M,9,FALSE)</f>
        <v>ZTWM-CDGS-XS-2024-0030-华西集采-简州大道</v>
      </c>
      <c r="R2100" s="50" t="str">
        <f>_xlfn._xlws.FILTER(辅助信息!D:D,辅助信息!E:E=B2100)</f>
        <v>华西简阳西城嘉苑</v>
      </c>
    </row>
    <row r="2101" hidden="1" spans="2:18">
      <c r="B2101" s="28" t="s">
        <v>81</v>
      </c>
      <c r="C2101" s="58">
        <v>45842</v>
      </c>
      <c r="D2101" s="107" t="str">
        <f>VLOOKUP(B2101,辅助信息!E:K,7,FALSE)</f>
        <v>JWDDCD2025060900080</v>
      </c>
      <c r="E2101" s="107" t="str">
        <f>VLOOKUP(F2101,辅助信息!A:B,2,FALSE)</f>
        <v>螺纹钢</v>
      </c>
      <c r="F2101" s="28" t="s">
        <v>33</v>
      </c>
      <c r="G2101" s="24">
        <v>15</v>
      </c>
      <c r="H2101" s="121">
        <f>_xlfn.XLOOKUP(C2101&amp;F2101&amp;I2101&amp;J2101,'[1]2025年已发货'!$F:$F&amp;'[1]2025年已发货'!$C:$C&amp;'[1]2025年已发货'!$G:$G&amp;'[1]2025年已发货'!$H:$H,'[1]2025年已发货'!$E:$E,"未发货")</f>
        <v>15</v>
      </c>
      <c r="I2101" s="107" t="str">
        <f>VLOOKUP(B2101,辅助信息!E:I,3,FALSE)</f>
        <v>（华西简阳西城嘉苑）四川省成都市简阳市简城街道高屋村</v>
      </c>
      <c r="J2101" s="107" t="str">
        <f>VLOOKUP(B2101,辅助信息!E:I,4,FALSE)</f>
        <v>张瀚镭</v>
      </c>
      <c r="K2101" s="107">
        <f>VLOOKUP(J2101,辅助信息!H:I,2,FALSE)</f>
        <v>15884666220</v>
      </c>
      <c r="L2101" s="109" t="str">
        <f>VLOOKUP(B2101,辅助信息!E:J,6,FALSE)</f>
        <v>优先威钢发货,我方卸车,新老国标钢厂不加价可直发，因陕钢多次出现磅差，项目拒绝使用</v>
      </c>
      <c r="M2101" s="79">
        <v>45845</v>
      </c>
      <c r="O2101" s="49">
        <f ca="1" t="shared" si="143"/>
        <v>0</v>
      </c>
      <c r="P2101" s="49">
        <f ca="1" t="shared" si="144"/>
        <v>105</v>
      </c>
      <c r="Q2101" s="50" t="str">
        <f>VLOOKUP(B2101,辅助信息!E:M,9,FALSE)</f>
        <v>ZTWM-CDGS-XS-2024-0030-华西集采-简州大道</v>
      </c>
      <c r="R2101" s="50" t="str">
        <f>_xlfn._xlws.FILTER(辅助信息!D:D,辅助信息!E:E=B2101)</f>
        <v>华西简阳西城嘉苑</v>
      </c>
    </row>
    <row r="2102" hidden="1" spans="2:18">
      <c r="B2102" s="28" t="s">
        <v>81</v>
      </c>
      <c r="C2102" s="58">
        <v>45842</v>
      </c>
      <c r="D2102" s="107" t="str">
        <f>VLOOKUP(B2102,辅助信息!E:K,7,FALSE)</f>
        <v>JWDDCD2025060900080</v>
      </c>
      <c r="E2102" s="107" t="str">
        <f>VLOOKUP(F2102,辅助信息!A:B,2,FALSE)</f>
        <v>螺纹钢</v>
      </c>
      <c r="F2102" s="28" t="s">
        <v>18</v>
      </c>
      <c r="G2102" s="24">
        <v>7.5</v>
      </c>
      <c r="H2102" s="121">
        <f>_xlfn.XLOOKUP(C2102&amp;F2102&amp;I2102&amp;J2102,'[1]2025年已发货'!$F:$F&amp;'[1]2025年已发货'!$C:$C&amp;'[1]2025年已发货'!$G:$G&amp;'[1]2025年已发货'!$H:$H,'[1]2025年已发货'!$E:$E,"未发货")</f>
        <v>7.5</v>
      </c>
      <c r="I2102" s="107" t="str">
        <f>VLOOKUP(B2102,辅助信息!E:I,3,FALSE)</f>
        <v>（华西简阳西城嘉苑）四川省成都市简阳市简城街道高屋村</v>
      </c>
      <c r="J2102" s="107" t="str">
        <f>VLOOKUP(B2102,辅助信息!E:I,4,FALSE)</f>
        <v>张瀚镭</v>
      </c>
      <c r="K2102" s="107">
        <f>VLOOKUP(J2102,辅助信息!H:I,2,FALSE)</f>
        <v>15884666220</v>
      </c>
      <c r="L2102" s="109" t="str">
        <f>VLOOKUP(B2102,辅助信息!E:J,6,FALSE)</f>
        <v>优先威钢发货,我方卸车,新老国标钢厂不加价可直发，因陕钢多次出现磅差，项目拒绝使用</v>
      </c>
      <c r="M2102" s="79">
        <v>45845</v>
      </c>
      <c r="O2102" s="49">
        <f ca="1" t="shared" si="143"/>
        <v>0</v>
      </c>
      <c r="P2102" s="49">
        <f ca="1" t="shared" si="144"/>
        <v>105</v>
      </c>
      <c r="Q2102" s="50" t="str">
        <f>VLOOKUP(B2102,辅助信息!E:M,9,FALSE)</f>
        <v>ZTWM-CDGS-XS-2024-0030-华西集采-简州大道</v>
      </c>
      <c r="R2102" s="50" t="str">
        <f>_xlfn._xlws.FILTER(辅助信息!D:D,辅助信息!E:E=B2102)</f>
        <v>华西简阳西城嘉苑</v>
      </c>
    </row>
    <row r="2103" hidden="1" spans="2:18">
      <c r="B2103" s="28" t="s">
        <v>187</v>
      </c>
      <c r="C2103" s="58">
        <v>45842</v>
      </c>
      <c r="D2103" s="107">
        <f>VLOOKUP(B2103,辅助信息!E:K,7,FALSE)</f>
        <v>0</v>
      </c>
      <c r="E2103" s="107" t="str">
        <f>VLOOKUP(F2103,辅助信息!A:B,2,FALSE)</f>
        <v>盘螺</v>
      </c>
      <c r="F2103" s="28" t="s">
        <v>40</v>
      </c>
      <c r="G2103" s="24">
        <v>3</v>
      </c>
      <c r="H2103" s="121" t="str">
        <f>_xlfn.XLOOKUP(C2103&amp;F2103&amp;I2103&amp;J2103,'[1]2025年已发货'!$F:$F&amp;'[1]2025年已发货'!$C:$C&amp;'[1]2025年已发货'!$G:$G&amp;'[1]2025年已发货'!$H:$H,'[1]2025年已发货'!$E:$E,"未发货")</f>
        <v>未发货</v>
      </c>
      <c r="I2103" s="107" t="str">
        <f>VLOOKUP(B2103,辅助信息!E:I,3,FALSE)</f>
        <v>(乐山市校地共建产教融合基地建设项目一标段)四川省乐山市市中区苏稽镇周山嘴</v>
      </c>
      <c r="J2103" s="107" t="str">
        <f>VLOOKUP(B2103,辅助信息!E:I,4,FALSE)</f>
        <v>范增云</v>
      </c>
      <c r="K2103" s="107">
        <f>VLOOKUP(J2103,辅助信息!H:I,2,FALSE)</f>
        <v>13668153241</v>
      </c>
      <c r="L2103" s="109" t="str">
        <f>VLOOKUP(B2103,辅助信息!E:J,6,FALSE)</f>
        <v>提前联系到场规格及数量</v>
      </c>
      <c r="M2103" s="79">
        <v>45843</v>
      </c>
      <c r="O2103" s="49">
        <f ca="1" t="shared" si="143"/>
        <v>0</v>
      </c>
      <c r="P2103" s="49">
        <f ca="1" t="shared" si="144"/>
        <v>107</v>
      </c>
      <c r="Q2103" s="50">
        <f>VLOOKUP(B2103,辅助信息!E:M,9,FALSE)</f>
        <v>0</v>
      </c>
      <c r="R2103" s="50" t="str">
        <f>_xlfn._xlws.FILTER(辅助信息!D:D,辅助信息!E:E=B2103)</f>
        <v>乐山市校地共建产教融合基地配套设施项目（一、二标段）</v>
      </c>
    </row>
    <row r="2104" hidden="1" spans="2:18">
      <c r="B2104" s="28" t="s">
        <v>187</v>
      </c>
      <c r="C2104" s="58">
        <v>45842</v>
      </c>
      <c r="D2104" s="107">
        <f>VLOOKUP(B2104,辅助信息!E:K,7,FALSE)</f>
        <v>0</v>
      </c>
      <c r="E2104" s="107" t="str">
        <f>VLOOKUP(F2104,辅助信息!A:B,2,FALSE)</f>
        <v>螺纹钢</v>
      </c>
      <c r="F2104" s="28" t="s">
        <v>32</v>
      </c>
      <c r="G2104" s="24">
        <v>5</v>
      </c>
      <c r="H2104" s="121" t="str">
        <f>_xlfn.XLOOKUP(C2104&amp;F2104&amp;I2104&amp;J2104,'[1]2025年已发货'!$F:$F&amp;'[1]2025年已发货'!$C:$C&amp;'[1]2025年已发货'!$G:$G&amp;'[1]2025年已发货'!$H:$H,'[1]2025年已发货'!$E:$E,"未发货")</f>
        <v>未发货</v>
      </c>
      <c r="I2104" s="107" t="str">
        <f>VLOOKUP(B2104,辅助信息!E:I,3,FALSE)</f>
        <v>(乐山市校地共建产教融合基地建设项目一标段)四川省乐山市市中区苏稽镇周山嘴</v>
      </c>
      <c r="J2104" s="107" t="str">
        <f>VLOOKUP(B2104,辅助信息!E:I,4,FALSE)</f>
        <v>范增云</v>
      </c>
      <c r="K2104" s="107">
        <f>VLOOKUP(J2104,辅助信息!H:I,2,FALSE)</f>
        <v>13668153241</v>
      </c>
      <c r="L2104" s="109" t="str">
        <f>VLOOKUP(B2104,辅助信息!E:J,6,FALSE)</f>
        <v>提前联系到场规格及数量</v>
      </c>
      <c r="M2104" s="79">
        <v>45843</v>
      </c>
      <c r="O2104" s="49">
        <f ca="1" t="shared" si="143"/>
        <v>0</v>
      </c>
      <c r="P2104" s="49">
        <f ca="1" t="shared" si="144"/>
        <v>107</v>
      </c>
      <c r="Q2104" s="50">
        <f>VLOOKUP(B2104,辅助信息!E:M,9,FALSE)</f>
        <v>0</v>
      </c>
      <c r="R2104" s="50" t="str">
        <f>_xlfn._xlws.FILTER(辅助信息!D:D,辅助信息!E:E=B2104)</f>
        <v>乐山市校地共建产教融合基地配套设施项目（一、二标段）</v>
      </c>
    </row>
    <row r="2105" hidden="1" spans="2:18">
      <c r="B2105" s="28" t="s">
        <v>187</v>
      </c>
      <c r="C2105" s="58">
        <v>45842</v>
      </c>
      <c r="D2105" s="107">
        <f>VLOOKUP(B2105,辅助信息!E:K,7,FALSE)</f>
        <v>0</v>
      </c>
      <c r="E2105" s="107" t="str">
        <f>VLOOKUP(F2105,辅助信息!A:B,2,FALSE)</f>
        <v>螺纹钢</v>
      </c>
      <c r="F2105" s="28" t="s">
        <v>30</v>
      </c>
      <c r="G2105" s="24">
        <v>3</v>
      </c>
      <c r="H2105" s="121" t="str">
        <f>_xlfn.XLOOKUP(C2105&amp;F2105&amp;I2105&amp;J2105,'[1]2025年已发货'!$F:$F&amp;'[1]2025年已发货'!$C:$C&amp;'[1]2025年已发货'!$G:$G&amp;'[1]2025年已发货'!$H:$H,'[1]2025年已发货'!$E:$E,"未发货")</f>
        <v>未发货</v>
      </c>
      <c r="I2105" s="107" t="str">
        <f>VLOOKUP(B2105,辅助信息!E:I,3,FALSE)</f>
        <v>(乐山市校地共建产教融合基地建设项目一标段)四川省乐山市市中区苏稽镇周山嘴</v>
      </c>
      <c r="J2105" s="107" t="str">
        <f>VLOOKUP(B2105,辅助信息!E:I,4,FALSE)</f>
        <v>范增云</v>
      </c>
      <c r="K2105" s="107">
        <f>VLOOKUP(J2105,辅助信息!H:I,2,FALSE)</f>
        <v>13668153241</v>
      </c>
      <c r="L2105" s="109" t="str">
        <f>VLOOKUP(B2105,辅助信息!E:J,6,FALSE)</f>
        <v>提前联系到场规格及数量</v>
      </c>
      <c r="M2105" s="79">
        <v>45843</v>
      </c>
      <c r="O2105" s="49">
        <f ca="1" t="shared" si="143"/>
        <v>0</v>
      </c>
      <c r="P2105" s="49">
        <f ca="1" t="shared" si="144"/>
        <v>107</v>
      </c>
      <c r="Q2105" s="50">
        <f>VLOOKUP(B2105,辅助信息!E:M,9,FALSE)</f>
        <v>0</v>
      </c>
      <c r="R2105" s="50" t="str">
        <f>_xlfn._xlws.FILTER(辅助信息!D:D,辅助信息!E:E=B2105)</f>
        <v>乐山市校地共建产教融合基地配套设施项目（一、二标段）</v>
      </c>
    </row>
    <row r="2106" hidden="1" spans="2:18">
      <c r="B2106" s="28" t="s">
        <v>187</v>
      </c>
      <c r="C2106" s="58">
        <v>45842</v>
      </c>
      <c r="D2106" s="107">
        <f>VLOOKUP(B2106,辅助信息!E:K,7,FALSE)</f>
        <v>0</v>
      </c>
      <c r="E2106" s="107" t="str">
        <f>VLOOKUP(F2106,辅助信息!A:B,2,FALSE)</f>
        <v>螺纹钢</v>
      </c>
      <c r="F2106" s="28" t="s">
        <v>33</v>
      </c>
      <c r="G2106" s="24">
        <v>3</v>
      </c>
      <c r="H2106" s="121" t="str">
        <f>_xlfn.XLOOKUP(C2106&amp;F2106&amp;I2106&amp;J2106,'[1]2025年已发货'!$F:$F&amp;'[1]2025年已发货'!$C:$C&amp;'[1]2025年已发货'!$G:$G&amp;'[1]2025年已发货'!$H:$H,'[1]2025年已发货'!$E:$E,"未发货")</f>
        <v>未发货</v>
      </c>
      <c r="I2106" s="107" t="str">
        <f>VLOOKUP(B2106,辅助信息!E:I,3,FALSE)</f>
        <v>(乐山市校地共建产教融合基地建设项目一标段)四川省乐山市市中区苏稽镇周山嘴</v>
      </c>
      <c r="J2106" s="107" t="str">
        <f>VLOOKUP(B2106,辅助信息!E:I,4,FALSE)</f>
        <v>范增云</v>
      </c>
      <c r="K2106" s="107">
        <f>VLOOKUP(J2106,辅助信息!H:I,2,FALSE)</f>
        <v>13668153241</v>
      </c>
      <c r="L2106" s="109" t="str">
        <f>VLOOKUP(B2106,辅助信息!E:J,6,FALSE)</f>
        <v>提前联系到场规格及数量</v>
      </c>
      <c r="M2106" s="79">
        <v>45843</v>
      </c>
      <c r="O2106" s="49">
        <f ca="1" t="shared" si="143"/>
        <v>0</v>
      </c>
      <c r="P2106" s="49">
        <f ca="1" t="shared" si="144"/>
        <v>107</v>
      </c>
      <c r="Q2106" s="50">
        <f>VLOOKUP(B2106,辅助信息!E:M,9,FALSE)</f>
        <v>0</v>
      </c>
      <c r="R2106" s="50" t="str">
        <f>_xlfn._xlws.FILTER(辅助信息!D:D,辅助信息!E:E=B2106)</f>
        <v>乐山市校地共建产教融合基地配套设施项目（一、二标段）</v>
      </c>
    </row>
    <row r="2107" hidden="1" spans="2:18">
      <c r="B2107" s="28" t="s">
        <v>187</v>
      </c>
      <c r="C2107" s="58">
        <v>45842</v>
      </c>
      <c r="D2107" s="107">
        <f>VLOOKUP(B2107,辅助信息!E:K,7,FALSE)</f>
        <v>0</v>
      </c>
      <c r="E2107" s="107" t="str">
        <f>VLOOKUP(F2107,辅助信息!A:B,2,FALSE)</f>
        <v>螺纹钢</v>
      </c>
      <c r="F2107" s="28" t="s">
        <v>28</v>
      </c>
      <c r="G2107" s="24">
        <v>3</v>
      </c>
      <c r="H2107" s="121" t="str">
        <f>_xlfn.XLOOKUP(C2107&amp;F2107&amp;I2107&amp;J2107,'[1]2025年已发货'!$F:$F&amp;'[1]2025年已发货'!$C:$C&amp;'[1]2025年已发货'!$G:$G&amp;'[1]2025年已发货'!$H:$H,'[1]2025年已发货'!$E:$E,"未发货")</f>
        <v>未发货</v>
      </c>
      <c r="I2107" s="107" t="str">
        <f>VLOOKUP(B2107,辅助信息!E:I,3,FALSE)</f>
        <v>(乐山市校地共建产教融合基地建设项目一标段)四川省乐山市市中区苏稽镇周山嘴</v>
      </c>
      <c r="J2107" s="107" t="str">
        <f>VLOOKUP(B2107,辅助信息!E:I,4,FALSE)</f>
        <v>范增云</v>
      </c>
      <c r="K2107" s="107">
        <f>VLOOKUP(J2107,辅助信息!H:I,2,FALSE)</f>
        <v>13668153241</v>
      </c>
      <c r="L2107" s="109" t="str">
        <f>VLOOKUP(B2107,辅助信息!E:J,6,FALSE)</f>
        <v>提前联系到场规格及数量</v>
      </c>
      <c r="M2107" s="79">
        <v>45843</v>
      </c>
      <c r="O2107" s="49">
        <f ca="1" t="shared" si="143"/>
        <v>0</v>
      </c>
      <c r="P2107" s="49">
        <f ca="1" t="shared" si="144"/>
        <v>107</v>
      </c>
      <c r="Q2107" s="50">
        <f>VLOOKUP(B2107,辅助信息!E:M,9,FALSE)</f>
        <v>0</v>
      </c>
      <c r="R2107" s="50" t="str">
        <f>_xlfn._xlws.FILTER(辅助信息!D:D,辅助信息!E:E=B2107)</f>
        <v>乐山市校地共建产教融合基地配套设施项目（一、二标段）</v>
      </c>
    </row>
    <row r="2108" hidden="1" spans="2:18">
      <c r="B2108" s="28" t="s">
        <v>187</v>
      </c>
      <c r="C2108" s="58">
        <v>45842</v>
      </c>
      <c r="D2108" s="107">
        <f>VLOOKUP(B2108,辅助信息!E:K,7,FALSE)</f>
        <v>0</v>
      </c>
      <c r="E2108" s="107" t="str">
        <f>VLOOKUP(F2108,辅助信息!A:B,2,FALSE)</f>
        <v>螺纹钢</v>
      </c>
      <c r="F2108" s="28" t="s">
        <v>18</v>
      </c>
      <c r="G2108" s="24">
        <v>18</v>
      </c>
      <c r="H2108" s="121" t="str">
        <f>_xlfn.XLOOKUP(C2108&amp;F2108&amp;I2108&amp;J2108,'[1]2025年已发货'!$F:$F&amp;'[1]2025年已发货'!$C:$C&amp;'[1]2025年已发货'!$G:$G&amp;'[1]2025年已发货'!$H:$H,'[1]2025年已发货'!$E:$E,"未发货")</f>
        <v>未发货</v>
      </c>
      <c r="I2108" s="107" t="str">
        <f>VLOOKUP(B2108,辅助信息!E:I,3,FALSE)</f>
        <v>(乐山市校地共建产教融合基地建设项目一标段)四川省乐山市市中区苏稽镇周山嘴</v>
      </c>
      <c r="J2108" s="107" t="str">
        <f>VLOOKUP(B2108,辅助信息!E:I,4,FALSE)</f>
        <v>范增云</v>
      </c>
      <c r="K2108" s="107">
        <f>VLOOKUP(J2108,辅助信息!H:I,2,FALSE)</f>
        <v>13668153241</v>
      </c>
      <c r="L2108" s="109" t="str">
        <f>VLOOKUP(B2108,辅助信息!E:J,6,FALSE)</f>
        <v>提前联系到场规格及数量</v>
      </c>
      <c r="M2108" s="79">
        <v>45843</v>
      </c>
      <c r="O2108" s="49">
        <f ca="1" t="shared" si="143"/>
        <v>0</v>
      </c>
      <c r="P2108" s="49">
        <f ca="1" t="shared" si="144"/>
        <v>107</v>
      </c>
      <c r="Q2108" s="50">
        <f>VLOOKUP(B2108,辅助信息!E:M,9,FALSE)</f>
        <v>0</v>
      </c>
      <c r="R2108" s="50" t="str">
        <f>_xlfn._xlws.FILTER(辅助信息!D:D,辅助信息!E:E=B2108)</f>
        <v>乐山市校地共建产教融合基地配套设施项目（一、二标段）</v>
      </c>
    </row>
    <row r="2109" hidden="1" spans="2:18">
      <c r="B2109" s="107" t="s">
        <v>176</v>
      </c>
      <c r="C2109" s="58">
        <v>45845</v>
      </c>
      <c r="D2109" s="107" t="str">
        <f>VLOOKUP(B2109,辅助信息!E:K,7,FALSE)</f>
        <v>JWDDCD2025062200016</v>
      </c>
      <c r="E2109" s="107" t="str">
        <f>VLOOKUP(F2109,辅助信息!A:B,2,FALSE)</f>
        <v>高线</v>
      </c>
      <c r="F2109" s="107" t="s">
        <v>57</v>
      </c>
      <c r="G2109" s="108">
        <v>5</v>
      </c>
      <c r="H2109" s="121" t="str">
        <f>_xlfn.XLOOKUP(C2109&amp;F2109&amp;I2109&amp;J2109,'[1]2025年已发货'!$F:$F&amp;'[1]2025年已发货'!$C:$C&amp;'[1]2025年已发货'!$G:$G&amp;'[1]2025年已发货'!$H:$H,'[1]2025年已发货'!$E:$E,"未发货")</f>
        <v>未发货</v>
      </c>
      <c r="I2109" s="107" t="str">
        <f>VLOOKUP(B2109,辅助信息!E:I,3,FALSE)</f>
        <v>(武汉电气化局成达万高铁强电项目-渠县)四川省达州市渠县渠北镇雷家湾渠县北站旁</v>
      </c>
      <c r="J2109" s="107" t="str">
        <f>VLOOKUP(B2109,辅助信息!E:I,4,FALSE)</f>
        <v>刘频</v>
      </c>
      <c r="K2109" s="107">
        <f>VLOOKUP(J2109,辅助信息!H:I,2,FALSE)</f>
        <v>18779627939</v>
      </c>
      <c r="L2109" s="109" t="str">
        <f>VLOOKUP(B2109,辅助信息!E:J,6,FALSE)</f>
        <v>锈货不收！！下雨天钢筋没盖篷布不收！！，装货前联系收货人核实到场规格,没提前告知进场规格现场不给予接收</v>
      </c>
      <c r="M2109" s="79">
        <v>45845</v>
      </c>
      <c r="O2109" s="49">
        <f ca="1" t="shared" si="143"/>
        <v>0</v>
      </c>
      <c r="P2109" s="49">
        <f ca="1" t="shared" si="144"/>
        <v>105</v>
      </c>
      <c r="Q2109" s="50" t="str">
        <f>VLOOKUP(B2109,辅助信息!E:M,9,FALSE)</f>
        <v>ZTWM-CDGS-XS-2025-0033-中铁武汉电气化局集团有限公司成达万高速铁路强电工程项目</v>
      </c>
      <c r="R2109" s="50" t="str">
        <f>_xlfn._xlws.FILTER(辅助信息!D:D,辅助信息!E:E=B2109)</f>
        <v>武汉电气化局成达万高铁强电项目</v>
      </c>
    </row>
    <row r="2110" hidden="1" spans="2:18">
      <c r="B2110" s="107" t="s">
        <v>176</v>
      </c>
      <c r="C2110" s="58">
        <v>45845</v>
      </c>
      <c r="D2110" s="107" t="str">
        <f>VLOOKUP(B2110,辅助信息!E:K,7,FALSE)</f>
        <v>JWDDCD2025062200016</v>
      </c>
      <c r="E2110" s="107" t="str">
        <f>VLOOKUP(F2110,辅助信息!A:B,2,FALSE)</f>
        <v>盘螺</v>
      </c>
      <c r="F2110" s="107" t="s">
        <v>40</v>
      </c>
      <c r="G2110" s="108">
        <v>35</v>
      </c>
      <c r="H2110" s="121">
        <f>_xlfn.XLOOKUP(C2110&amp;F2110&amp;I2110&amp;J2110,'[1]2025年已发货'!$F:$F&amp;'[1]2025年已发货'!$C:$C&amp;'[1]2025年已发货'!$G:$G&amp;'[1]2025年已发货'!$H:$H,'[1]2025年已发货'!$E:$E,"未发货")</f>
        <v>36</v>
      </c>
      <c r="I2110" s="107" t="str">
        <f>VLOOKUP(B2110,辅助信息!E:I,3,FALSE)</f>
        <v>(武汉电气化局成达万高铁强电项目-渠县)四川省达州市渠县渠北镇雷家湾渠县北站旁</v>
      </c>
      <c r="J2110" s="107" t="str">
        <f>VLOOKUP(B2110,辅助信息!E:I,4,FALSE)</f>
        <v>刘频</v>
      </c>
      <c r="K2110" s="107">
        <f>VLOOKUP(J2110,辅助信息!H:I,2,FALSE)</f>
        <v>18779627939</v>
      </c>
      <c r="L2110" s="109" t="str">
        <f>VLOOKUP(B2110,辅助信息!E:J,6,FALSE)</f>
        <v>锈货不收！！下雨天钢筋没盖篷布不收！！，装货前联系收货人核实到场规格,没提前告知进场规格现场不给予接收</v>
      </c>
      <c r="M2110" s="79">
        <v>45845</v>
      </c>
      <c r="O2110" s="49">
        <f ca="1" t="shared" si="143"/>
        <v>0</v>
      </c>
      <c r="P2110" s="49">
        <f ca="1" t="shared" si="144"/>
        <v>105</v>
      </c>
      <c r="Q2110" s="50" t="str">
        <f>VLOOKUP(B2110,辅助信息!E:M,9,FALSE)</f>
        <v>ZTWM-CDGS-XS-2025-0033-中铁武汉电气化局集团有限公司成达万高速铁路强电工程项目</v>
      </c>
      <c r="R2110" s="50" t="str">
        <f>_xlfn._xlws.FILTER(辅助信息!D:D,辅助信息!E:E=B2110)</f>
        <v>武汉电气化局成达万高铁强电项目</v>
      </c>
    </row>
    <row r="2111" hidden="1" spans="2:18">
      <c r="B2111" s="107" t="s">
        <v>176</v>
      </c>
      <c r="C2111" s="58">
        <v>45845</v>
      </c>
      <c r="D2111" s="107" t="str">
        <f>VLOOKUP(B2111,辅助信息!E:K,7,FALSE)</f>
        <v>JWDDCD2025062200016</v>
      </c>
      <c r="E2111" s="107" t="str">
        <f>VLOOKUP(F2111,辅助信息!A:B,2,FALSE)</f>
        <v>盘螺</v>
      </c>
      <c r="F2111" s="107" t="s">
        <v>41</v>
      </c>
      <c r="G2111" s="108">
        <v>30</v>
      </c>
      <c r="H2111" s="121">
        <f>_xlfn.XLOOKUP(C2111&amp;F2111&amp;I2111&amp;J2111,'[1]2025年已发货'!$F:$F&amp;'[1]2025年已发货'!$C:$C&amp;'[1]2025年已发货'!$G:$G&amp;'[1]2025年已发货'!$H:$H,'[1]2025年已发货'!$E:$E,"未发货")</f>
        <v>30</v>
      </c>
      <c r="I2111" s="107" t="str">
        <f>VLOOKUP(B2111,辅助信息!E:I,3,FALSE)</f>
        <v>(武汉电气化局成达万高铁强电项目-渠县)四川省达州市渠县渠北镇雷家湾渠县北站旁</v>
      </c>
      <c r="J2111" s="107" t="str">
        <f>VLOOKUP(B2111,辅助信息!E:I,4,FALSE)</f>
        <v>刘频</v>
      </c>
      <c r="K2111" s="107">
        <f>VLOOKUP(J2111,辅助信息!H:I,2,FALSE)</f>
        <v>18779627939</v>
      </c>
      <c r="L2111" s="109" t="str">
        <f>VLOOKUP(B2111,辅助信息!E:J,6,FALSE)</f>
        <v>锈货不收！！下雨天钢筋没盖篷布不收！！，装货前联系收货人核实到场规格,没提前告知进场规格现场不给予接收</v>
      </c>
      <c r="M2111" s="79">
        <v>45845</v>
      </c>
      <c r="O2111" s="49">
        <f ca="1" t="shared" si="143"/>
        <v>0</v>
      </c>
      <c r="P2111" s="49">
        <f ca="1" t="shared" si="144"/>
        <v>105</v>
      </c>
      <c r="Q2111" s="50" t="str">
        <f>VLOOKUP(B2111,辅助信息!E:M,9,FALSE)</f>
        <v>ZTWM-CDGS-XS-2025-0033-中铁武汉电气化局集团有限公司成达万高速铁路强电工程项目</v>
      </c>
      <c r="R2111" s="50" t="str">
        <f>_xlfn._xlws.FILTER(辅助信息!D:D,辅助信息!E:E=B2111)</f>
        <v>武汉电气化局成达万高铁强电项目</v>
      </c>
    </row>
    <row r="2112" hidden="1" spans="2:18">
      <c r="B2112" s="107" t="s">
        <v>176</v>
      </c>
      <c r="C2112" s="58">
        <v>45845</v>
      </c>
      <c r="D2112" s="107" t="str">
        <f>VLOOKUP(B2112,辅助信息!E:K,7,FALSE)</f>
        <v>JWDDCD2025062200016</v>
      </c>
      <c r="E2112" s="107" t="str">
        <f>VLOOKUP(F2112,辅助信息!A:B,2,FALSE)</f>
        <v>螺纹钢</v>
      </c>
      <c r="F2112" s="107" t="s">
        <v>27</v>
      </c>
      <c r="G2112" s="108">
        <v>47</v>
      </c>
      <c r="H2112" s="121">
        <f>_xlfn.XLOOKUP(C2112&amp;F2112&amp;I2112&amp;J2112,'[1]2025年已发货'!$F:$F&amp;'[1]2025年已发货'!$C:$C&amp;'[1]2025年已发货'!$G:$G&amp;'[1]2025年已发货'!$H:$H,'[1]2025年已发货'!$E:$E,"未发货")</f>
        <v>24</v>
      </c>
      <c r="I2112" s="107" t="str">
        <f>VLOOKUP(B2112,辅助信息!E:I,3,FALSE)</f>
        <v>(武汉电气化局成达万高铁强电项目-渠县)四川省达州市渠县渠北镇雷家湾渠县北站旁</v>
      </c>
      <c r="J2112" s="107" t="str">
        <f>VLOOKUP(B2112,辅助信息!E:I,4,FALSE)</f>
        <v>刘频</v>
      </c>
      <c r="K2112" s="107">
        <f>VLOOKUP(J2112,辅助信息!H:I,2,FALSE)</f>
        <v>18779627939</v>
      </c>
      <c r="L2112" s="109" t="str">
        <f>VLOOKUP(B2112,辅助信息!E:J,6,FALSE)</f>
        <v>锈货不收！！下雨天钢筋没盖篷布不收！！，装货前联系收货人核实到场规格,没提前告知进场规格现场不给予接收</v>
      </c>
      <c r="M2112" s="79">
        <v>45845</v>
      </c>
      <c r="O2112" s="49">
        <f ca="1" t="shared" si="143"/>
        <v>0</v>
      </c>
      <c r="P2112" s="49">
        <f ca="1" t="shared" si="144"/>
        <v>105</v>
      </c>
      <c r="Q2112" s="50" t="str">
        <f>VLOOKUP(B2112,辅助信息!E:M,9,FALSE)</f>
        <v>ZTWM-CDGS-XS-2025-0033-中铁武汉电气化局集团有限公司成达万高速铁路强电工程项目</v>
      </c>
      <c r="R2112" s="50" t="str">
        <f>_xlfn._xlws.FILTER(辅助信息!D:D,辅助信息!E:E=B2112)</f>
        <v>武汉电气化局成达万高铁强电项目</v>
      </c>
    </row>
    <row r="2113" hidden="1" spans="2:18">
      <c r="B2113" s="107" t="s">
        <v>176</v>
      </c>
      <c r="C2113" s="58">
        <v>45845</v>
      </c>
      <c r="D2113" s="107" t="str">
        <f>VLOOKUP(B2113,辅助信息!E:K,7,FALSE)</f>
        <v>JWDDCD2025062200016</v>
      </c>
      <c r="E2113" s="107" t="str">
        <f>VLOOKUP(F2113,辅助信息!A:B,2,FALSE)</f>
        <v>螺纹钢</v>
      </c>
      <c r="F2113" s="107" t="s">
        <v>19</v>
      </c>
      <c r="G2113" s="108">
        <v>25</v>
      </c>
      <c r="H2113" s="121">
        <f>_xlfn.XLOOKUP(C2113&amp;F2113&amp;I2113&amp;J2113,'[1]2025年已发货'!$F:$F&amp;'[1]2025年已发货'!$C:$C&amp;'[1]2025年已发货'!$G:$G&amp;'[1]2025年已发货'!$H:$H,'[1]2025年已发货'!$E:$E,"未发货")</f>
        <v>24</v>
      </c>
      <c r="I2113" s="107" t="str">
        <f>VLOOKUP(B2113,辅助信息!E:I,3,FALSE)</f>
        <v>(武汉电气化局成达万高铁强电项目-渠县)四川省达州市渠县渠北镇雷家湾渠县北站旁</v>
      </c>
      <c r="J2113" s="107" t="str">
        <f>VLOOKUP(B2113,辅助信息!E:I,4,FALSE)</f>
        <v>刘频</v>
      </c>
      <c r="K2113" s="107">
        <f>VLOOKUP(J2113,辅助信息!H:I,2,FALSE)</f>
        <v>18779627939</v>
      </c>
      <c r="L2113" s="109" t="str">
        <f>VLOOKUP(B2113,辅助信息!E:J,6,FALSE)</f>
        <v>锈货不收！！下雨天钢筋没盖篷布不收！！，装货前联系收货人核实到场规格,没提前告知进场规格现场不给予接收</v>
      </c>
      <c r="M2113" s="79">
        <v>45845</v>
      </c>
      <c r="O2113" s="49">
        <f ca="1" t="shared" si="143"/>
        <v>0</v>
      </c>
      <c r="P2113" s="49">
        <f ca="1" t="shared" si="144"/>
        <v>105</v>
      </c>
      <c r="Q2113" s="50" t="str">
        <f>VLOOKUP(B2113,辅助信息!E:M,9,FALSE)</f>
        <v>ZTWM-CDGS-XS-2025-0033-中铁武汉电气化局集团有限公司成达万高速铁路强电工程项目</v>
      </c>
      <c r="R2113" s="50" t="str">
        <f>_xlfn._xlws.FILTER(辅助信息!D:D,辅助信息!E:E=B2113)</f>
        <v>武汉电气化局成达万高铁强电项目</v>
      </c>
    </row>
    <row r="2114" hidden="1" spans="2:18">
      <c r="B2114" s="107" t="s">
        <v>176</v>
      </c>
      <c r="C2114" s="58">
        <v>45845</v>
      </c>
      <c r="D2114" s="107" t="str">
        <f>VLOOKUP(B2114,辅助信息!E:K,7,FALSE)</f>
        <v>JWDDCD2025062200016</v>
      </c>
      <c r="E2114" s="107" t="str">
        <f>VLOOKUP(F2114,辅助信息!A:B,2,FALSE)</f>
        <v>螺纹钢</v>
      </c>
      <c r="F2114" s="107" t="s">
        <v>32</v>
      </c>
      <c r="G2114" s="108">
        <v>6</v>
      </c>
      <c r="H2114" s="121">
        <f>_xlfn.XLOOKUP(C2114&amp;F2114&amp;I2114&amp;J2114,'[1]2025年已发货'!$F:$F&amp;'[1]2025年已发货'!$C:$C&amp;'[1]2025年已发货'!$G:$G&amp;'[1]2025年已发货'!$H:$H,'[1]2025年已发货'!$E:$E,"未发货")</f>
        <v>6</v>
      </c>
      <c r="I2114" s="107" t="str">
        <f>VLOOKUP(B2114,辅助信息!E:I,3,FALSE)</f>
        <v>(武汉电气化局成达万高铁强电项目-渠县)四川省达州市渠县渠北镇雷家湾渠县北站旁</v>
      </c>
      <c r="J2114" s="107" t="str">
        <f>VLOOKUP(B2114,辅助信息!E:I,4,FALSE)</f>
        <v>刘频</v>
      </c>
      <c r="K2114" s="107">
        <f>VLOOKUP(J2114,辅助信息!H:I,2,FALSE)</f>
        <v>18779627939</v>
      </c>
      <c r="L2114" s="109" t="str">
        <f>VLOOKUP(B2114,辅助信息!E:J,6,FALSE)</f>
        <v>锈货不收！！下雨天钢筋没盖篷布不收！！，装货前联系收货人核实到场规格,没提前告知进场规格现场不给予接收</v>
      </c>
      <c r="M2114" s="79">
        <v>45845</v>
      </c>
      <c r="O2114" s="49">
        <f ca="1" t="shared" si="143"/>
        <v>0</v>
      </c>
      <c r="P2114" s="49">
        <f ca="1" t="shared" si="144"/>
        <v>105</v>
      </c>
      <c r="Q2114" s="50" t="str">
        <f>VLOOKUP(B2114,辅助信息!E:M,9,FALSE)</f>
        <v>ZTWM-CDGS-XS-2025-0033-中铁武汉电气化局集团有限公司成达万高速铁路强电工程项目</v>
      </c>
      <c r="R2114" s="50" t="str">
        <f>_xlfn._xlws.FILTER(辅助信息!D:D,辅助信息!E:E=B2114)</f>
        <v>武汉电气化局成达万高铁强电项目</v>
      </c>
    </row>
    <row r="2115" hidden="1" spans="2:18">
      <c r="B2115" s="107" t="s">
        <v>176</v>
      </c>
      <c r="C2115" s="58">
        <v>45845</v>
      </c>
      <c r="D2115" s="107" t="str">
        <f>VLOOKUP(B2115,辅助信息!E:K,7,FALSE)</f>
        <v>JWDDCD2025062200016</v>
      </c>
      <c r="E2115" s="107" t="str">
        <f>VLOOKUP(F2115,辅助信息!A:B,2,FALSE)</f>
        <v>螺纹钢</v>
      </c>
      <c r="F2115" s="107" t="s">
        <v>30</v>
      </c>
      <c r="G2115" s="108">
        <v>38</v>
      </c>
      <c r="H2115" s="121">
        <f>_xlfn.XLOOKUP(C2115&amp;F2115&amp;I2115&amp;J2115,'[1]2025年已发货'!$F:$F&amp;'[1]2025年已发货'!$C:$C&amp;'[1]2025年已发货'!$G:$G&amp;'[1]2025年已发货'!$H:$H,'[1]2025年已发货'!$E:$E,"未发货")</f>
        <v>36</v>
      </c>
      <c r="I2115" s="107" t="str">
        <f>VLOOKUP(B2115,辅助信息!E:I,3,FALSE)</f>
        <v>(武汉电气化局成达万高铁强电项目-渠县)四川省达州市渠县渠北镇雷家湾渠县北站旁</v>
      </c>
      <c r="J2115" s="107" t="str">
        <f>VLOOKUP(B2115,辅助信息!E:I,4,FALSE)</f>
        <v>刘频</v>
      </c>
      <c r="K2115" s="107">
        <f>VLOOKUP(J2115,辅助信息!H:I,2,FALSE)</f>
        <v>18779627939</v>
      </c>
      <c r="L2115" s="109" t="str">
        <f>VLOOKUP(B2115,辅助信息!E:J,6,FALSE)</f>
        <v>锈货不收！！下雨天钢筋没盖篷布不收！！，装货前联系收货人核实到场规格,没提前告知进场规格现场不给予接收</v>
      </c>
      <c r="M2115" s="79">
        <v>45845</v>
      </c>
      <c r="O2115" s="49">
        <f ca="1" t="shared" si="143"/>
        <v>0</v>
      </c>
      <c r="P2115" s="49">
        <f ca="1" t="shared" si="144"/>
        <v>105</v>
      </c>
      <c r="Q2115" s="50" t="str">
        <f>VLOOKUP(B2115,辅助信息!E:M,9,FALSE)</f>
        <v>ZTWM-CDGS-XS-2025-0033-中铁武汉电气化局集团有限公司成达万高速铁路强电工程项目</v>
      </c>
      <c r="R2115" s="50" t="str">
        <f>_xlfn._xlws.FILTER(辅助信息!D:D,辅助信息!E:E=B2115)</f>
        <v>武汉电气化局成达万高铁强电项目</v>
      </c>
    </row>
    <row r="2116" hidden="1" spans="2:18">
      <c r="B2116" s="107" t="s">
        <v>176</v>
      </c>
      <c r="C2116" s="58">
        <v>45845</v>
      </c>
      <c r="D2116" s="107" t="str">
        <f>VLOOKUP(B2116,辅助信息!E:K,7,FALSE)</f>
        <v>JWDDCD2025062200016</v>
      </c>
      <c r="E2116" s="107" t="str">
        <f>VLOOKUP(F2116,辅助信息!A:B,2,FALSE)</f>
        <v>螺纹钢</v>
      </c>
      <c r="F2116" s="107" t="s">
        <v>33</v>
      </c>
      <c r="G2116" s="108">
        <v>34</v>
      </c>
      <c r="H2116" s="121">
        <f>_xlfn.XLOOKUP(C2116&amp;F2116&amp;I2116&amp;J2116,'[1]2025年已发货'!$F:$F&amp;'[1]2025年已发货'!$C:$C&amp;'[1]2025年已发货'!$G:$G&amp;'[1]2025年已发货'!$H:$H,'[1]2025年已发货'!$E:$E,"未发货")</f>
        <v>33</v>
      </c>
      <c r="I2116" s="107" t="str">
        <f>VLOOKUP(B2116,辅助信息!E:I,3,FALSE)</f>
        <v>(武汉电气化局成达万高铁强电项目-渠县)四川省达州市渠县渠北镇雷家湾渠县北站旁</v>
      </c>
      <c r="J2116" s="107" t="str">
        <f>VLOOKUP(B2116,辅助信息!E:I,4,FALSE)</f>
        <v>刘频</v>
      </c>
      <c r="K2116" s="107">
        <f>VLOOKUP(J2116,辅助信息!H:I,2,FALSE)</f>
        <v>18779627939</v>
      </c>
      <c r="L2116" s="109" t="str">
        <f>VLOOKUP(B2116,辅助信息!E:J,6,FALSE)</f>
        <v>锈货不收！！下雨天钢筋没盖篷布不收！！，装货前联系收货人核实到场规格,没提前告知进场规格现场不给予接收</v>
      </c>
      <c r="M2116" s="79">
        <v>45845</v>
      </c>
      <c r="O2116" s="49">
        <f ca="1" t="shared" si="143"/>
        <v>0</v>
      </c>
      <c r="P2116" s="49">
        <f ca="1" t="shared" si="144"/>
        <v>105</v>
      </c>
      <c r="Q2116" s="50" t="str">
        <f>VLOOKUP(B2116,辅助信息!E:M,9,FALSE)</f>
        <v>ZTWM-CDGS-XS-2025-0033-中铁武汉电气化局集团有限公司成达万高速铁路强电工程项目</v>
      </c>
      <c r="R2116" s="50" t="str">
        <f>_xlfn._xlws.FILTER(辅助信息!D:D,辅助信息!E:E=B2116)</f>
        <v>武汉电气化局成达万高铁强电项目</v>
      </c>
    </row>
    <row r="2117" hidden="1" spans="2:18">
      <c r="B2117" s="107" t="s">
        <v>176</v>
      </c>
      <c r="C2117" s="58">
        <v>45845</v>
      </c>
      <c r="D2117" s="107" t="str">
        <f>VLOOKUP(B2117,辅助信息!E:K,7,FALSE)</f>
        <v>JWDDCD2025062200016</v>
      </c>
      <c r="E2117" s="107" t="str">
        <f>VLOOKUP(F2117,辅助信息!A:B,2,FALSE)</f>
        <v>螺纹钢</v>
      </c>
      <c r="F2117" s="107" t="s">
        <v>28</v>
      </c>
      <c r="G2117" s="108">
        <v>7</v>
      </c>
      <c r="H2117" s="121">
        <f>_xlfn.XLOOKUP(C2117&amp;F2117&amp;I2117&amp;J2117,'[1]2025年已发货'!$F:$F&amp;'[1]2025年已发货'!$C:$C&amp;'[1]2025年已发货'!$G:$G&amp;'[1]2025年已发货'!$H:$H,'[1]2025年已发货'!$E:$E,"未发货")</f>
        <v>3</v>
      </c>
      <c r="I2117" s="107" t="str">
        <f>VLOOKUP(B2117,辅助信息!E:I,3,FALSE)</f>
        <v>(武汉电气化局成达万高铁强电项目-渠县)四川省达州市渠县渠北镇雷家湾渠县北站旁</v>
      </c>
      <c r="J2117" s="107" t="str">
        <f>VLOOKUP(B2117,辅助信息!E:I,4,FALSE)</f>
        <v>刘频</v>
      </c>
      <c r="K2117" s="107">
        <f>VLOOKUP(J2117,辅助信息!H:I,2,FALSE)</f>
        <v>18779627939</v>
      </c>
      <c r="L2117" s="109" t="str">
        <f>VLOOKUP(B2117,辅助信息!E:J,6,FALSE)</f>
        <v>锈货不收！！下雨天钢筋没盖篷布不收！！，装货前联系收货人核实到场规格,没提前告知进场规格现场不给予接收</v>
      </c>
      <c r="M2117" s="79">
        <v>45845</v>
      </c>
      <c r="O2117" s="49">
        <f ca="1" t="shared" si="143"/>
        <v>0</v>
      </c>
      <c r="P2117" s="49">
        <f ca="1" t="shared" si="144"/>
        <v>105</v>
      </c>
      <c r="Q2117" s="50" t="str">
        <f>VLOOKUP(B2117,辅助信息!E:M,9,FALSE)</f>
        <v>ZTWM-CDGS-XS-2025-0033-中铁武汉电气化局集团有限公司成达万高速铁路强电工程项目</v>
      </c>
      <c r="R2117" s="50" t="str">
        <f>_xlfn._xlws.FILTER(辅助信息!D:D,辅助信息!E:E=B2117)</f>
        <v>武汉电气化局成达万高铁强电项目</v>
      </c>
    </row>
    <row r="2118" hidden="1" spans="2:18">
      <c r="B2118" s="107" t="s">
        <v>176</v>
      </c>
      <c r="C2118" s="58">
        <v>45845</v>
      </c>
      <c r="D2118" s="107" t="str">
        <f>VLOOKUP(B2118,辅助信息!E:K,7,FALSE)</f>
        <v>JWDDCD2025062200016</v>
      </c>
      <c r="E2118" s="107" t="str">
        <f>VLOOKUP(F2118,辅助信息!A:B,2,FALSE)</f>
        <v>螺纹钢</v>
      </c>
      <c r="F2118" s="107" t="s">
        <v>18</v>
      </c>
      <c r="G2118" s="108">
        <v>38</v>
      </c>
      <c r="H2118" s="121" t="str">
        <f>_xlfn.XLOOKUP(C2118&amp;F2118&amp;I2118&amp;J2118,'[1]2025年已发货'!$F:$F&amp;'[1]2025年已发货'!$C:$C&amp;'[1]2025年已发货'!$G:$G&amp;'[1]2025年已发货'!$H:$H,'[1]2025年已发货'!$E:$E,"未发货")</f>
        <v>未发货</v>
      </c>
      <c r="I2118" s="107" t="str">
        <f>VLOOKUP(B2118,辅助信息!E:I,3,FALSE)</f>
        <v>(武汉电气化局成达万高铁强电项目-渠县)四川省达州市渠县渠北镇雷家湾渠县北站旁</v>
      </c>
      <c r="J2118" s="107" t="str">
        <f>VLOOKUP(B2118,辅助信息!E:I,4,FALSE)</f>
        <v>刘频</v>
      </c>
      <c r="K2118" s="107">
        <f>VLOOKUP(J2118,辅助信息!H:I,2,FALSE)</f>
        <v>18779627939</v>
      </c>
      <c r="L2118" s="109" t="str">
        <f>VLOOKUP(B2118,辅助信息!E:J,6,FALSE)</f>
        <v>锈货不收！！下雨天钢筋没盖篷布不收！！，装货前联系收货人核实到场规格,没提前告知进场规格现场不给予接收</v>
      </c>
      <c r="M2118" s="79">
        <v>45845</v>
      </c>
      <c r="O2118" s="49">
        <f ca="1" t="shared" si="143"/>
        <v>0</v>
      </c>
      <c r="P2118" s="49">
        <f ca="1" t="shared" si="144"/>
        <v>105</v>
      </c>
      <c r="Q2118" s="50" t="str">
        <f>VLOOKUP(B2118,辅助信息!E:M,9,FALSE)</f>
        <v>ZTWM-CDGS-XS-2025-0033-中铁武汉电气化局集团有限公司成达万高速铁路强电工程项目</v>
      </c>
      <c r="R2118" s="50" t="str">
        <f>_xlfn._xlws.FILTER(辅助信息!D:D,辅助信息!E:E=B2118)</f>
        <v>武汉电气化局成达万高铁强电项目</v>
      </c>
    </row>
    <row r="2119" hidden="1" spans="2:18">
      <c r="B2119" s="107" t="s">
        <v>176</v>
      </c>
      <c r="C2119" s="58">
        <v>45845</v>
      </c>
      <c r="D2119" s="107" t="str">
        <f>VLOOKUP(B2119,辅助信息!E:K,7,FALSE)</f>
        <v>JWDDCD2025062200016</v>
      </c>
      <c r="E2119" s="107" t="str">
        <f>VLOOKUP(F2119,辅助信息!A:B,2,FALSE)</f>
        <v>螺纹钢</v>
      </c>
      <c r="F2119" s="107" t="s">
        <v>111</v>
      </c>
      <c r="G2119" s="108">
        <v>5</v>
      </c>
      <c r="H2119" s="121">
        <f>_xlfn.XLOOKUP(C2119&amp;F2119&amp;I2119&amp;J2119,'[1]2025年已发货'!$F:$F&amp;'[1]2025年已发货'!$C:$C&amp;'[1]2025年已发货'!$G:$G&amp;'[1]2025年已发货'!$H:$H,'[1]2025年已发货'!$E:$E,"未发货")</f>
        <v>6</v>
      </c>
      <c r="I2119" s="107" t="str">
        <f>VLOOKUP(B2119,辅助信息!E:I,3,FALSE)</f>
        <v>(武汉电气化局成达万高铁强电项目-渠县)四川省达州市渠县渠北镇雷家湾渠县北站旁</v>
      </c>
      <c r="J2119" s="107" t="str">
        <f>VLOOKUP(B2119,辅助信息!E:I,4,FALSE)</f>
        <v>刘频</v>
      </c>
      <c r="K2119" s="107">
        <f>VLOOKUP(J2119,辅助信息!H:I,2,FALSE)</f>
        <v>18779627939</v>
      </c>
      <c r="L2119" s="109" t="str">
        <f>VLOOKUP(B2119,辅助信息!E:J,6,FALSE)</f>
        <v>锈货不收！！下雨天钢筋没盖篷布不收！！，装货前联系收货人核实到场规格,没提前告知进场规格现场不给予接收</v>
      </c>
      <c r="M2119" s="79">
        <v>45845</v>
      </c>
      <c r="O2119" s="49">
        <f ca="1" t="shared" si="143"/>
        <v>0</v>
      </c>
      <c r="P2119" s="49">
        <f ca="1" t="shared" si="144"/>
        <v>105</v>
      </c>
      <c r="Q2119" s="50" t="str">
        <f>VLOOKUP(B2119,辅助信息!E:M,9,FALSE)</f>
        <v>ZTWM-CDGS-XS-2025-0033-中铁武汉电气化局集团有限公司成达万高速铁路强电工程项目</v>
      </c>
      <c r="R2119" s="50" t="str">
        <f>_xlfn._xlws.FILTER(辅助信息!D:D,辅助信息!E:E=B2119)</f>
        <v>武汉电气化局成达万高铁强电项目</v>
      </c>
    </row>
    <row r="2120" hidden="1" spans="2:18">
      <c r="B2120" s="107" t="s">
        <v>176</v>
      </c>
      <c r="C2120" s="58">
        <v>45845</v>
      </c>
      <c r="D2120" s="107" t="str">
        <f>VLOOKUP(B2120,辅助信息!E:K,7,FALSE)</f>
        <v>JWDDCD2025062200016</v>
      </c>
      <c r="E2120" s="107" t="str">
        <f>VLOOKUP(F2120,辅助信息!A:B,2,FALSE)</f>
        <v>螺纹钢</v>
      </c>
      <c r="F2120" s="107" t="s">
        <v>76</v>
      </c>
      <c r="G2120" s="108">
        <v>20</v>
      </c>
      <c r="H2120" s="121">
        <f>_xlfn.XLOOKUP(C2120&amp;F2120&amp;I2120&amp;J2120,'[1]2025年已发货'!$F:$F&amp;'[1]2025年已发货'!$C:$C&amp;'[1]2025年已发货'!$G:$G&amp;'[1]2025年已发货'!$H:$H,'[1]2025年已发货'!$E:$E,"未发货")</f>
        <v>18</v>
      </c>
      <c r="I2120" s="107" t="str">
        <f>VLOOKUP(B2120,辅助信息!E:I,3,FALSE)</f>
        <v>(武汉电气化局成达万高铁强电项目-渠县)四川省达州市渠县渠北镇雷家湾渠县北站旁</v>
      </c>
      <c r="J2120" s="107" t="str">
        <f>VLOOKUP(B2120,辅助信息!E:I,4,FALSE)</f>
        <v>刘频</v>
      </c>
      <c r="K2120" s="107">
        <f>VLOOKUP(J2120,辅助信息!H:I,2,FALSE)</f>
        <v>18779627939</v>
      </c>
      <c r="L2120" s="109" t="str">
        <f>VLOOKUP(B2120,辅助信息!E:J,6,FALSE)</f>
        <v>锈货不收！！下雨天钢筋没盖篷布不收！！，装货前联系收货人核实到场规格,没提前告知进场规格现场不给予接收</v>
      </c>
      <c r="M2120" s="79">
        <v>45845</v>
      </c>
      <c r="O2120" s="49">
        <f ca="1" t="shared" si="143"/>
        <v>0</v>
      </c>
      <c r="P2120" s="49">
        <f ca="1" t="shared" si="144"/>
        <v>105</v>
      </c>
      <c r="Q2120" s="50" t="str">
        <f>VLOOKUP(B2120,辅助信息!E:M,9,FALSE)</f>
        <v>ZTWM-CDGS-XS-2025-0033-中铁武汉电气化局集团有限公司成达万高速铁路强电工程项目</v>
      </c>
      <c r="R2120" s="50" t="str">
        <f>_xlfn._xlws.FILTER(辅助信息!D:D,辅助信息!E:E=B2120)</f>
        <v>武汉电气化局成达万高铁强电项目</v>
      </c>
    </row>
    <row r="2121" hidden="1" spans="2:18">
      <c r="B2121" s="107" t="s">
        <v>188</v>
      </c>
      <c r="C2121" s="58">
        <v>45845</v>
      </c>
      <c r="D2121" s="107" t="str">
        <f>VLOOKUP(B2121,辅助信息!E:K,7,FALSE)</f>
        <v>JWDDCD2025062200016</v>
      </c>
      <c r="E2121" s="107" t="str">
        <f>VLOOKUP(F2121,辅助信息!A:B,2,FALSE)</f>
        <v>盘螺</v>
      </c>
      <c r="F2121" s="107" t="s">
        <v>40</v>
      </c>
      <c r="G2121" s="108">
        <v>2.5</v>
      </c>
      <c r="H2121" s="121">
        <f>_xlfn.XLOOKUP(C2121&amp;F2121&amp;I2121&amp;J2121,'[1]2025年已发货'!$F:$F&amp;'[1]2025年已发货'!$C:$C&amp;'[1]2025年已发货'!$G:$G&amp;'[1]2025年已发货'!$H:$H,'[1]2025年已发货'!$E:$E,"未发货")</f>
        <v>2.5</v>
      </c>
      <c r="I2121" s="107" t="str">
        <f>VLOOKUP(B2121,辅助信息!E:I,3,FALSE)</f>
        <v>(武汉电气化局成达万高铁强电项目-达州主城区)四川省达州市达川区斌郎街道四川省达州市达川区洞洞湾256米</v>
      </c>
      <c r="J2121" s="107" t="str">
        <f>VLOOKUP(B2121,辅助信息!E:I,4,FALSE)</f>
        <v>余凡</v>
      </c>
      <c r="K2121" s="107">
        <f>VLOOKUP(J2121,辅助信息!H:I,2,FALSE)</f>
        <v>18228076992</v>
      </c>
      <c r="L2121" s="109" t="str">
        <f>VLOOKUP(B2121,辅助信息!E:J,6,FALSE)</f>
        <v>锈货不收！！下雨天钢筋没盖篷布不收！！，装货前联系收货人核实到场规格,没提前告知进场规格现场不给予接收</v>
      </c>
      <c r="M2121" s="79">
        <v>45845</v>
      </c>
      <c r="O2121" s="49">
        <f ca="1" t="shared" ref="O2121:O2142" si="145">IF(OR(M2121="",N2121&lt;&gt;""),"",MAX(M2121-TODAY(),0))</f>
        <v>0</v>
      </c>
      <c r="P2121" s="49">
        <f ca="1" t="shared" ref="P2121:P2142" si="146">IF(M2121="","",IF(N2121&lt;&gt;"",MAX(N2121-M2121,0),IF(TODAY()&gt;M2121,TODAY()-M2121,0)))</f>
        <v>105</v>
      </c>
      <c r="Q2121" s="50" t="str">
        <f>VLOOKUP(B2121,辅助信息!E:M,9,FALSE)</f>
        <v>ZTWM-CDGS-XS-2025-0033-中铁武汉电气化局集团有限公司成达万高速铁路强电工程项目</v>
      </c>
      <c r="R2121" s="50" t="str">
        <f>_xlfn._xlws.FILTER(辅助信息!D:D,辅助信息!E:E=B2121)</f>
        <v>武汉电气化局成达万高铁强电项目</v>
      </c>
    </row>
    <row r="2122" hidden="1" spans="2:18">
      <c r="B2122" s="107" t="s">
        <v>188</v>
      </c>
      <c r="C2122" s="58">
        <v>45845</v>
      </c>
      <c r="D2122" s="107" t="str">
        <f>VLOOKUP(B2122,辅助信息!E:K,7,FALSE)</f>
        <v>JWDDCD2025062200016</v>
      </c>
      <c r="E2122" s="107" t="str">
        <f>VLOOKUP(F2122,辅助信息!A:B,2,FALSE)</f>
        <v>盘螺</v>
      </c>
      <c r="F2122" s="107" t="s">
        <v>41</v>
      </c>
      <c r="G2122" s="108">
        <v>2.5</v>
      </c>
      <c r="H2122" s="121">
        <f>_xlfn.XLOOKUP(C2122&amp;F2122&amp;I2122&amp;J2122,'[1]2025年已发货'!$F:$F&amp;'[1]2025年已发货'!$C:$C&amp;'[1]2025年已发货'!$G:$G&amp;'[1]2025年已发货'!$H:$H,'[1]2025年已发货'!$E:$E,"未发货")</f>
        <v>2.5</v>
      </c>
      <c r="I2122" s="107" t="str">
        <f>VLOOKUP(B2122,辅助信息!E:I,3,FALSE)</f>
        <v>(武汉电气化局成达万高铁强电项目-达州主城区)四川省达州市达川区斌郎街道四川省达州市达川区洞洞湾256米</v>
      </c>
      <c r="J2122" s="107" t="str">
        <f>VLOOKUP(B2122,辅助信息!E:I,4,FALSE)</f>
        <v>余凡</v>
      </c>
      <c r="K2122" s="107">
        <f>VLOOKUP(J2122,辅助信息!H:I,2,FALSE)</f>
        <v>18228076992</v>
      </c>
      <c r="L2122" s="109" t="str">
        <f>VLOOKUP(B2122,辅助信息!E:J,6,FALSE)</f>
        <v>锈货不收！！下雨天钢筋没盖篷布不收！！，装货前联系收货人核实到场规格,没提前告知进场规格现场不给予接收</v>
      </c>
      <c r="M2122" s="79">
        <v>45845</v>
      </c>
      <c r="O2122" s="49">
        <f ca="1" t="shared" si="145"/>
        <v>0</v>
      </c>
      <c r="P2122" s="49">
        <f ca="1" t="shared" si="146"/>
        <v>105</v>
      </c>
      <c r="Q2122" s="50" t="str">
        <f>VLOOKUP(B2122,辅助信息!E:M,9,FALSE)</f>
        <v>ZTWM-CDGS-XS-2025-0033-中铁武汉电气化局集团有限公司成达万高速铁路强电工程项目</v>
      </c>
      <c r="R2122" s="50" t="str">
        <f>_xlfn._xlws.FILTER(辅助信息!D:D,辅助信息!E:E=B2122)</f>
        <v>武汉电气化局成达万高铁强电项目</v>
      </c>
    </row>
    <row r="2123" hidden="1" spans="2:18">
      <c r="B2123" s="107" t="s">
        <v>188</v>
      </c>
      <c r="C2123" s="58">
        <v>45845</v>
      </c>
      <c r="D2123" s="107" t="str">
        <f>VLOOKUP(B2123,辅助信息!E:K,7,FALSE)</f>
        <v>JWDDCD2025062200016</v>
      </c>
      <c r="E2123" s="107" t="str">
        <f>VLOOKUP(F2123,辅助信息!A:B,2,FALSE)</f>
        <v>螺纹钢</v>
      </c>
      <c r="F2123" s="107" t="s">
        <v>27</v>
      </c>
      <c r="G2123" s="108">
        <v>9</v>
      </c>
      <c r="H2123" s="121">
        <f>_xlfn.XLOOKUP(C2123&amp;F2123&amp;I2123&amp;J2123,'[1]2025年已发货'!$F:$F&amp;'[1]2025年已发货'!$C:$C&amp;'[1]2025年已发货'!$G:$G&amp;'[1]2025年已发货'!$H:$H,'[1]2025年已发货'!$E:$E,"未发货")</f>
        <v>9</v>
      </c>
      <c r="I2123" s="107" t="str">
        <f>VLOOKUP(B2123,辅助信息!E:I,3,FALSE)</f>
        <v>(武汉电气化局成达万高铁强电项目-达州主城区)四川省达州市达川区斌郎街道四川省达州市达川区洞洞湾256米</v>
      </c>
      <c r="J2123" s="107" t="str">
        <f>VLOOKUP(B2123,辅助信息!E:I,4,FALSE)</f>
        <v>余凡</v>
      </c>
      <c r="K2123" s="107">
        <f>VLOOKUP(J2123,辅助信息!H:I,2,FALSE)</f>
        <v>18228076992</v>
      </c>
      <c r="L2123" s="109" t="str">
        <f>VLOOKUP(B2123,辅助信息!E:J,6,FALSE)</f>
        <v>锈货不收！！下雨天钢筋没盖篷布不收！！，装货前联系收货人核实到场规格,没提前告知进场规格现场不给予接收</v>
      </c>
      <c r="M2123" s="79">
        <v>45845</v>
      </c>
      <c r="O2123" s="49">
        <f ca="1" t="shared" si="145"/>
        <v>0</v>
      </c>
      <c r="P2123" s="49">
        <f ca="1" t="shared" si="146"/>
        <v>105</v>
      </c>
      <c r="Q2123" s="50" t="str">
        <f>VLOOKUP(B2123,辅助信息!E:M,9,FALSE)</f>
        <v>ZTWM-CDGS-XS-2025-0033-中铁武汉电气化局集团有限公司成达万高速铁路强电工程项目</v>
      </c>
      <c r="R2123" s="50" t="str">
        <f>_xlfn._xlws.FILTER(辅助信息!D:D,辅助信息!E:E=B2123)</f>
        <v>武汉电气化局成达万高铁强电项目</v>
      </c>
    </row>
    <row r="2124" hidden="1" spans="2:18">
      <c r="B2124" s="107" t="s">
        <v>188</v>
      </c>
      <c r="C2124" s="58">
        <v>45845</v>
      </c>
      <c r="D2124" s="107" t="str">
        <f>VLOOKUP(B2124,辅助信息!E:K,7,FALSE)</f>
        <v>JWDDCD2025062200016</v>
      </c>
      <c r="E2124" s="107" t="str">
        <f>VLOOKUP(F2124,辅助信息!A:B,2,FALSE)</f>
        <v>螺纹钢</v>
      </c>
      <c r="F2124" s="107" t="s">
        <v>19</v>
      </c>
      <c r="G2124" s="108">
        <v>15</v>
      </c>
      <c r="H2124" s="121">
        <f>_xlfn.XLOOKUP(C2124&amp;F2124&amp;I2124&amp;J2124,'[1]2025年已发货'!$F:$F&amp;'[1]2025年已发货'!$C:$C&amp;'[1]2025年已发货'!$G:$G&amp;'[1]2025年已发货'!$H:$H,'[1]2025年已发货'!$E:$E,"未发货")</f>
        <v>15</v>
      </c>
      <c r="I2124" s="107" t="str">
        <f>VLOOKUP(B2124,辅助信息!E:I,3,FALSE)</f>
        <v>(武汉电气化局成达万高铁强电项目-达州主城区)四川省达州市达川区斌郎街道四川省达州市达川区洞洞湾256米</v>
      </c>
      <c r="J2124" s="107" t="str">
        <f>VLOOKUP(B2124,辅助信息!E:I,4,FALSE)</f>
        <v>余凡</v>
      </c>
      <c r="K2124" s="107">
        <f>VLOOKUP(J2124,辅助信息!H:I,2,FALSE)</f>
        <v>18228076992</v>
      </c>
      <c r="L2124" s="109" t="str">
        <f>VLOOKUP(B2124,辅助信息!E:J,6,FALSE)</f>
        <v>锈货不收！！下雨天钢筋没盖篷布不收！！，装货前联系收货人核实到场规格,没提前告知进场规格现场不给予接收</v>
      </c>
      <c r="M2124" s="79">
        <v>45845</v>
      </c>
      <c r="O2124" s="49">
        <f ca="1" t="shared" si="145"/>
        <v>0</v>
      </c>
      <c r="P2124" s="49">
        <f ca="1" t="shared" si="146"/>
        <v>105</v>
      </c>
      <c r="Q2124" s="50" t="str">
        <f>VLOOKUP(B2124,辅助信息!E:M,9,FALSE)</f>
        <v>ZTWM-CDGS-XS-2025-0033-中铁武汉电气化局集团有限公司成达万高速铁路强电工程项目</v>
      </c>
      <c r="R2124" s="50" t="str">
        <f>_xlfn._xlws.FILTER(辅助信息!D:D,辅助信息!E:E=B2124)</f>
        <v>武汉电气化局成达万高铁强电项目</v>
      </c>
    </row>
    <row r="2125" hidden="1" spans="2:18">
      <c r="B2125" s="107" t="s">
        <v>188</v>
      </c>
      <c r="C2125" s="58">
        <v>45845</v>
      </c>
      <c r="D2125" s="107" t="str">
        <f>VLOOKUP(B2125,辅助信息!E:K,7,FALSE)</f>
        <v>JWDDCD2025062200016</v>
      </c>
      <c r="E2125" s="107" t="str">
        <f>VLOOKUP(F2125,辅助信息!A:B,2,FALSE)</f>
        <v>螺纹钢</v>
      </c>
      <c r="F2125" s="107" t="s">
        <v>32</v>
      </c>
      <c r="G2125" s="108">
        <v>15</v>
      </c>
      <c r="H2125" s="121">
        <f>_xlfn.XLOOKUP(C2125&amp;F2125&amp;I2125&amp;J2125,'[1]2025年已发货'!$F:$F&amp;'[1]2025年已发货'!$C:$C&amp;'[1]2025年已发货'!$G:$G&amp;'[1]2025年已发货'!$H:$H,'[1]2025年已发货'!$E:$E,"未发货")</f>
        <v>15</v>
      </c>
      <c r="I2125" s="107" t="str">
        <f>VLOOKUP(B2125,辅助信息!E:I,3,FALSE)</f>
        <v>(武汉电气化局成达万高铁强电项目-达州主城区)四川省达州市达川区斌郎街道四川省达州市达川区洞洞湾256米</v>
      </c>
      <c r="J2125" s="107" t="str">
        <f>VLOOKUP(B2125,辅助信息!E:I,4,FALSE)</f>
        <v>余凡</v>
      </c>
      <c r="K2125" s="107">
        <f>VLOOKUP(J2125,辅助信息!H:I,2,FALSE)</f>
        <v>18228076992</v>
      </c>
      <c r="L2125" s="109" t="str">
        <f>VLOOKUP(B2125,辅助信息!E:J,6,FALSE)</f>
        <v>锈货不收！！下雨天钢筋没盖篷布不收！！，装货前联系收货人核实到场规格,没提前告知进场规格现场不给予接收</v>
      </c>
      <c r="M2125" s="79">
        <v>45845</v>
      </c>
      <c r="O2125" s="49">
        <f ca="1" t="shared" si="145"/>
        <v>0</v>
      </c>
      <c r="P2125" s="49">
        <f ca="1" t="shared" si="146"/>
        <v>105</v>
      </c>
      <c r="Q2125" s="50" t="str">
        <f>VLOOKUP(B2125,辅助信息!E:M,9,FALSE)</f>
        <v>ZTWM-CDGS-XS-2025-0033-中铁武汉电气化局集团有限公司成达万高速铁路强电工程项目</v>
      </c>
      <c r="R2125" s="50" t="str">
        <f>_xlfn._xlws.FILTER(辅助信息!D:D,辅助信息!E:E=B2125)</f>
        <v>武汉电气化局成达万高铁强电项目</v>
      </c>
    </row>
    <row r="2126" hidden="1" spans="2:18">
      <c r="B2126" s="107" t="s">
        <v>188</v>
      </c>
      <c r="C2126" s="58">
        <v>45845</v>
      </c>
      <c r="D2126" s="107" t="str">
        <f>VLOOKUP(B2126,辅助信息!E:K,7,FALSE)</f>
        <v>JWDDCD2025062200016</v>
      </c>
      <c r="E2126" s="107" t="str">
        <f>VLOOKUP(F2126,辅助信息!A:B,2,FALSE)</f>
        <v>螺纹钢</v>
      </c>
      <c r="F2126" s="107" t="s">
        <v>30</v>
      </c>
      <c r="G2126" s="108">
        <v>46</v>
      </c>
      <c r="H2126" s="121">
        <f>_xlfn.XLOOKUP(C2126&amp;F2126&amp;I2126&amp;J2126,'[1]2025年已发货'!$F:$F&amp;'[1]2025年已发货'!$C:$C&amp;'[1]2025年已发货'!$G:$G&amp;'[1]2025年已发货'!$H:$H,'[1]2025年已发货'!$E:$E,"未发货")</f>
        <v>45</v>
      </c>
      <c r="I2126" s="107" t="str">
        <f>VLOOKUP(B2126,辅助信息!E:I,3,FALSE)</f>
        <v>(武汉电气化局成达万高铁强电项目-达州主城区)四川省达州市达川区斌郎街道四川省达州市达川区洞洞湾256米</v>
      </c>
      <c r="J2126" s="107" t="str">
        <f>VLOOKUP(B2126,辅助信息!E:I,4,FALSE)</f>
        <v>余凡</v>
      </c>
      <c r="K2126" s="107">
        <f>VLOOKUP(J2126,辅助信息!H:I,2,FALSE)</f>
        <v>18228076992</v>
      </c>
      <c r="L2126" s="109" t="str">
        <f>VLOOKUP(B2126,辅助信息!E:J,6,FALSE)</f>
        <v>锈货不收！！下雨天钢筋没盖篷布不收！！，装货前联系收货人核实到场规格,没提前告知进场规格现场不给予接收</v>
      </c>
      <c r="M2126" s="79">
        <v>45845</v>
      </c>
      <c r="O2126" s="49">
        <f ca="1" t="shared" si="145"/>
        <v>0</v>
      </c>
      <c r="P2126" s="49">
        <f ca="1" t="shared" si="146"/>
        <v>105</v>
      </c>
      <c r="Q2126" s="50" t="str">
        <f>VLOOKUP(B2126,辅助信息!E:M,9,FALSE)</f>
        <v>ZTWM-CDGS-XS-2025-0033-中铁武汉电气化局集团有限公司成达万高速铁路强电工程项目</v>
      </c>
      <c r="R2126" s="50" t="str">
        <f>_xlfn._xlws.FILTER(辅助信息!D:D,辅助信息!E:E=B2126)</f>
        <v>武汉电气化局成达万高铁强电项目</v>
      </c>
    </row>
    <row r="2127" hidden="1" spans="2:18">
      <c r="B2127" s="107" t="s">
        <v>188</v>
      </c>
      <c r="C2127" s="58">
        <v>45845</v>
      </c>
      <c r="D2127" s="107" t="str">
        <f>VLOOKUP(B2127,辅助信息!E:K,7,FALSE)</f>
        <v>JWDDCD2025062200016</v>
      </c>
      <c r="E2127" s="107" t="str">
        <f>VLOOKUP(F2127,辅助信息!A:B,2,FALSE)</f>
        <v>螺纹钢</v>
      </c>
      <c r="F2127" s="107" t="s">
        <v>33</v>
      </c>
      <c r="G2127" s="108">
        <v>15</v>
      </c>
      <c r="H2127" s="121">
        <f>_xlfn.XLOOKUP(C2127&amp;F2127&amp;I2127&amp;J2127,'[1]2025年已发货'!$F:$F&amp;'[1]2025年已发货'!$C:$C&amp;'[1]2025年已发货'!$G:$G&amp;'[1]2025年已发货'!$H:$H,'[1]2025年已发货'!$E:$E,"未发货")</f>
        <v>15</v>
      </c>
      <c r="I2127" s="107" t="str">
        <f>VLOOKUP(B2127,辅助信息!E:I,3,FALSE)</f>
        <v>(武汉电气化局成达万高铁强电项目-达州主城区)四川省达州市达川区斌郎街道四川省达州市达川区洞洞湾256米</v>
      </c>
      <c r="J2127" s="107" t="str">
        <f>VLOOKUP(B2127,辅助信息!E:I,4,FALSE)</f>
        <v>余凡</v>
      </c>
      <c r="K2127" s="107">
        <f>VLOOKUP(J2127,辅助信息!H:I,2,FALSE)</f>
        <v>18228076992</v>
      </c>
      <c r="L2127" s="109" t="str">
        <f>VLOOKUP(B2127,辅助信息!E:J,6,FALSE)</f>
        <v>锈货不收！！下雨天钢筋没盖篷布不收！！，装货前联系收货人核实到场规格,没提前告知进场规格现场不给予接收</v>
      </c>
      <c r="M2127" s="79">
        <v>45845</v>
      </c>
      <c r="O2127" s="49">
        <f ca="1" t="shared" si="145"/>
        <v>0</v>
      </c>
      <c r="P2127" s="49">
        <f ca="1" t="shared" si="146"/>
        <v>105</v>
      </c>
      <c r="Q2127" s="50" t="str">
        <f>VLOOKUP(B2127,辅助信息!E:M,9,FALSE)</f>
        <v>ZTWM-CDGS-XS-2025-0033-中铁武汉电气化局集团有限公司成达万高速铁路强电工程项目</v>
      </c>
      <c r="R2127" s="50" t="str">
        <f>_xlfn._xlws.FILTER(辅助信息!D:D,辅助信息!E:E=B2127)</f>
        <v>武汉电气化局成达万高铁强电项目</v>
      </c>
    </row>
    <row r="2128" hidden="1" spans="2:18">
      <c r="B2128" s="107" t="s">
        <v>188</v>
      </c>
      <c r="C2128" s="58">
        <v>45845</v>
      </c>
      <c r="D2128" s="107" t="str">
        <f>VLOOKUP(B2128,辅助信息!E:K,7,FALSE)</f>
        <v>JWDDCD2025062200016</v>
      </c>
      <c r="E2128" s="107" t="str">
        <f>VLOOKUP(F2128,辅助信息!A:B,2,FALSE)</f>
        <v>螺纹钢</v>
      </c>
      <c r="F2128" s="107" t="s">
        <v>18</v>
      </c>
      <c r="G2128" s="108">
        <v>6</v>
      </c>
      <c r="H2128" s="121" t="str">
        <f>_xlfn.XLOOKUP(C2128&amp;F2128&amp;I2128&amp;J2128,'[1]2025年已发货'!$F:$F&amp;'[1]2025年已发货'!$C:$C&amp;'[1]2025年已发货'!$G:$G&amp;'[1]2025年已发货'!$H:$H,'[1]2025年已发货'!$E:$E,"未发货")</f>
        <v>未发货</v>
      </c>
      <c r="I2128" s="107" t="str">
        <f>VLOOKUP(B2128,辅助信息!E:I,3,FALSE)</f>
        <v>(武汉电气化局成达万高铁强电项目-达州主城区)四川省达州市达川区斌郎街道四川省达州市达川区洞洞湾256米</v>
      </c>
      <c r="J2128" s="107" t="str">
        <f>VLOOKUP(B2128,辅助信息!E:I,4,FALSE)</f>
        <v>余凡</v>
      </c>
      <c r="K2128" s="107">
        <f>VLOOKUP(J2128,辅助信息!H:I,2,FALSE)</f>
        <v>18228076992</v>
      </c>
      <c r="L2128" s="109" t="str">
        <f>VLOOKUP(B2128,辅助信息!E:J,6,FALSE)</f>
        <v>锈货不收！！下雨天钢筋没盖篷布不收！！，装货前联系收货人核实到场规格,没提前告知进场规格现场不给予接收</v>
      </c>
      <c r="M2128" s="79">
        <v>45845</v>
      </c>
      <c r="O2128" s="49">
        <f ca="1" t="shared" si="145"/>
        <v>0</v>
      </c>
      <c r="P2128" s="49">
        <f ca="1" t="shared" si="146"/>
        <v>105</v>
      </c>
      <c r="Q2128" s="50" t="str">
        <f>VLOOKUP(B2128,辅助信息!E:M,9,FALSE)</f>
        <v>ZTWM-CDGS-XS-2025-0033-中铁武汉电气化局集团有限公司成达万高速铁路强电工程项目</v>
      </c>
      <c r="R2128" s="50" t="str">
        <f>_xlfn._xlws.FILTER(辅助信息!D:D,辅助信息!E:E=B2128)</f>
        <v>武汉电气化局成达万高铁强电项目</v>
      </c>
    </row>
    <row r="2129" hidden="1" spans="2:18">
      <c r="B2129" s="107" t="s">
        <v>147</v>
      </c>
      <c r="C2129" s="58">
        <v>45845</v>
      </c>
      <c r="D2129" s="107" t="str">
        <f>VLOOKUP(B2129,辅助信息!E:K,7,FALSE)</f>
        <v>JWDDCD2025052800131</v>
      </c>
      <c r="E2129" s="107" t="str">
        <f>VLOOKUP(F2129,辅助信息!A:B,2,FALSE)</f>
        <v>螺纹钢</v>
      </c>
      <c r="F2129" s="107" t="s">
        <v>21</v>
      </c>
      <c r="G2129" s="108">
        <v>6</v>
      </c>
      <c r="H2129" s="121" t="str">
        <f>_xlfn.XLOOKUP(C2129&amp;F2129&amp;I2129&amp;J2129,'[1]2025年已发货'!$F:$F&amp;'[1]2025年已发货'!$C:$C&amp;'[1]2025年已发货'!$G:$G&amp;'[1]2025年已发货'!$H:$H,'[1]2025年已发货'!$E:$E,"未发货")</f>
        <v>未发货</v>
      </c>
      <c r="I2129" s="107" t="str">
        <f>VLOOKUP(B2129,辅助信息!E:I,3,FALSE)</f>
        <v>（商投建工达州中医药科技园-4工区-11号楼）达州市通川区达州中医药职业学院犀牛大道北段</v>
      </c>
      <c r="J2129" s="107" t="str">
        <f>VLOOKUP(B2129,辅助信息!E:I,4,FALSE)</f>
        <v>张扬</v>
      </c>
      <c r="K2129" s="107">
        <f>VLOOKUP(J2129,辅助信息!H:I,2,FALSE)</f>
        <v>18381904567</v>
      </c>
      <c r="L2129" s="109" t="str">
        <f>VLOOKUP(B2129,辅助信息!E:J,6,FALSE)</f>
        <v>控制炉批号！多了现场不收！,优先安排达钢,提前联系到场规格及数量</v>
      </c>
      <c r="M2129" s="79">
        <v>45845</v>
      </c>
      <c r="O2129" s="49">
        <f ca="1" t="shared" si="145"/>
        <v>0</v>
      </c>
      <c r="P2129" s="49">
        <f ca="1" t="shared" si="146"/>
        <v>105</v>
      </c>
      <c r="Q2129" s="50" t="str">
        <f>VLOOKUP(B2129,辅助信息!E:M,9,FALSE)</f>
        <v>ZTWM-CDGS-XS-2024-0134-商投建工达州中医药科技成果示范园项目</v>
      </c>
      <c r="R2129" s="50" t="str">
        <f>_xlfn._xlws.FILTER(辅助信息!D:D,辅助信息!E:E=B2129)</f>
        <v>商投建工达州中医药科技园</v>
      </c>
    </row>
    <row r="2130" hidden="1" spans="2:18">
      <c r="B2130" s="107" t="s">
        <v>147</v>
      </c>
      <c r="C2130" s="58">
        <v>45845</v>
      </c>
      <c r="D2130" s="107" t="str">
        <f>VLOOKUP(B2130,辅助信息!E:K,7,FALSE)</f>
        <v>JWDDCD2025052800131</v>
      </c>
      <c r="E2130" s="107" t="str">
        <f>VLOOKUP(F2130,辅助信息!A:B,2,FALSE)</f>
        <v>螺纹钢</v>
      </c>
      <c r="F2130" s="107" t="s">
        <v>58</v>
      </c>
      <c r="G2130" s="108">
        <v>6</v>
      </c>
      <c r="H2130" s="121" t="str">
        <f>_xlfn.XLOOKUP(C2130&amp;F2130&amp;I2130&amp;J2130,'[1]2025年已发货'!$F:$F&amp;'[1]2025年已发货'!$C:$C&amp;'[1]2025年已发货'!$G:$G&amp;'[1]2025年已发货'!$H:$H,'[1]2025年已发货'!$E:$E,"未发货")</f>
        <v>未发货</v>
      </c>
      <c r="I2130" s="107" t="str">
        <f>VLOOKUP(B2130,辅助信息!E:I,3,FALSE)</f>
        <v>（商投建工达州中医药科技园-4工区-11号楼）达州市通川区达州中医药职业学院犀牛大道北段</v>
      </c>
      <c r="J2130" s="107" t="str">
        <f>VLOOKUP(B2130,辅助信息!E:I,4,FALSE)</f>
        <v>张扬</v>
      </c>
      <c r="K2130" s="107">
        <f>VLOOKUP(J2130,辅助信息!H:I,2,FALSE)</f>
        <v>18381904567</v>
      </c>
      <c r="L2130" s="109" t="str">
        <f>VLOOKUP(B2130,辅助信息!E:J,6,FALSE)</f>
        <v>控制炉批号！多了现场不收！,优先安排达钢,提前联系到场规格及数量</v>
      </c>
      <c r="M2130" s="79">
        <v>45845</v>
      </c>
      <c r="O2130" s="49">
        <f ca="1" t="shared" si="145"/>
        <v>0</v>
      </c>
      <c r="P2130" s="49">
        <f ca="1" t="shared" si="146"/>
        <v>105</v>
      </c>
      <c r="Q2130" s="50" t="str">
        <f>VLOOKUP(B2130,辅助信息!E:M,9,FALSE)</f>
        <v>ZTWM-CDGS-XS-2024-0134-商投建工达州中医药科技成果示范园项目</v>
      </c>
      <c r="R2130" s="50" t="str">
        <f>_xlfn._xlws.FILTER(辅助信息!D:D,辅助信息!E:E=B2130)</f>
        <v>商投建工达州中医药科技园</v>
      </c>
    </row>
    <row r="2131" hidden="1" spans="2:18">
      <c r="B2131" s="107" t="s">
        <v>147</v>
      </c>
      <c r="C2131" s="58">
        <v>45845</v>
      </c>
      <c r="D2131" s="107" t="str">
        <f>VLOOKUP(B2131,辅助信息!E:K,7,FALSE)</f>
        <v>JWDDCD2025052800131</v>
      </c>
      <c r="E2131" s="107" t="str">
        <f>VLOOKUP(F2131,辅助信息!A:B,2,FALSE)</f>
        <v>螺纹钢</v>
      </c>
      <c r="F2131" s="107" t="s">
        <v>46</v>
      </c>
      <c r="G2131" s="108">
        <v>15</v>
      </c>
      <c r="H2131" s="121" t="str">
        <f>_xlfn.XLOOKUP(C2131&amp;F2131&amp;I2131&amp;J2131,'[1]2025年已发货'!$F:$F&amp;'[1]2025年已发货'!$C:$C&amp;'[1]2025年已发货'!$G:$G&amp;'[1]2025年已发货'!$H:$H,'[1]2025年已发货'!$E:$E,"未发货")</f>
        <v>未发货</v>
      </c>
      <c r="I2131" s="107" t="str">
        <f>VLOOKUP(B2131,辅助信息!E:I,3,FALSE)</f>
        <v>（商投建工达州中医药科技园-4工区-11号楼）达州市通川区达州中医药职业学院犀牛大道北段</v>
      </c>
      <c r="J2131" s="107" t="str">
        <f>VLOOKUP(B2131,辅助信息!E:I,4,FALSE)</f>
        <v>张扬</v>
      </c>
      <c r="K2131" s="107">
        <f>VLOOKUP(J2131,辅助信息!H:I,2,FALSE)</f>
        <v>18381904567</v>
      </c>
      <c r="L2131" s="109" t="str">
        <f>VLOOKUP(B2131,辅助信息!E:J,6,FALSE)</f>
        <v>控制炉批号！多了现场不收！,优先安排达钢,提前联系到场规格及数量</v>
      </c>
      <c r="M2131" s="79">
        <v>45845</v>
      </c>
      <c r="O2131" s="49">
        <f ca="1" t="shared" si="145"/>
        <v>0</v>
      </c>
      <c r="P2131" s="49">
        <f ca="1" t="shared" si="146"/>
        <v>105</v>
      </c>
      <c r="Q2131" s="50" t="str">
        <f>VLOOKUP(B2131,辅助信息!E:M,9,FALSE)</f>
        <v>ZTWM-CDGS-XS-2024-0134-商投建工达州中医药科技成果示范园项目</v>
      </c>
      <c r="R2131" s="50" t="str">
        <f>_xlfn._xlws.FILTER(辅助信息!D:D,辅助信息!E:E=B2131)</f>
        <v>商投建工达州中医药科技园</v>
      </c>
    </row>
    <row r="2132" hidden="1" spans="2:18">
      <c r="B2132" s="107" t="s">
        <v>147</v>
      </c>
      <c r="C2132" s="58">
        <v>45845</v>
      </c>
      <c r="D2132" s="107" t="str">
        <f>VLOOKUP(B2132,辅助信息!E:K,7,FALSE)</f>
        <v>JWDDCD2025052800131</v>
      </c>
      <c r="E2132" s="107" t="str">
        <f>VLOOKUP(F2132,辅助信息!A:B,2,FALSE)</f>
        <v>螺纹钢</v>
      </c>
      <c r="F2132" s="107" t="s">
        <v>22</v>
      </c>
      <c r="G2132" s="108">
        <v>9</v>
      </c>
      <c r="H2132" s="121" t="str">
        <f>_xlfn.XLOOKUP(C2132&amp;F2132&amp;I2132&amp;J2132,'[1]2025年已发货'!$F:$F&amp;'[1]2025年已发货'!$C:$C&amp;'[1]2025年已发货'!$G:$G&amp;'[1]2025年已发货'!$H:$H,'[1]2025年已发货'!$E:$E,"未发货")</f>
        <v>未发货</v>
      </c>
      <c r="I2132" s="107" t="str">
        <f>VLOOKUP(B2132,辅助信息!E:I,3,FALSE)</f>
        <v>（商投建工达州中医药科技园-4工区-11号楼）达州市通川区达州中医药职业学院犀牛大道北段</v>
      </c>
      <c r="J2132" s="107" t="str">
        <f>VLOOKUP(B2132,辅助信息!E:I,4,FALSE)</f>
        <v>张扬</v>
      </c>
      <c r="K2132" s="107">
        <f>VLOOKUP(J2132,辅助信息!H:I,2,FALSE)</f>
        <v>18381904567</v>
      </c>
      <c r="L2132" s="109" t="str">
        <f>VLOOKUP(B2132,辅助信息!E:J,6,FALSE)</f>
        <v>控制炉批号！多了现场不收！,优先安排达钢,提前联系到场规格及数量</v>
      </c>
      <c r="M2132" s="79">
        <v>45845</v>
      </c>
      <c r="O2132" s="49">
        <f ca="1" t="shared" si="145"/>
        <v>0</v>
      </c>
      <c r="P2132" s="49">
        <f ca="1" t="shared" si="146"/>
        <v>105</v>
      </c>
      <c r="Q2132" s="50" t="str">
        <f>VLOOKUP(B2132,辅助信息!E:M,9,FALSE)</f>
        <v>ZTWM-CDGS-XS-2024-0134-商投建工达州中医药科技成果示范园项目</v>
      </c>
      <c r="R2132" s="50" t="str">
        <f>_xlfn._xlws.FILTER(辅助信息!D:D,辅助信息!E:E=B2132)</f>
        <v>商投建工达州中医药科技园</v>
      </c>
    </row>
    <row r="2133" hidden="1" spans="2:18">
      <c r="B2133" s="107" t="s">
        <v>81</v>
      </c>
      <c r="C2133" s="58">
        <v>45845</v>
      </c>
      <c r="D2133" s="107" t="str">
        <f>VLOOKUP(B2133,辅助信息!E:K,7,FALSE)</f>
        <v>JWDDCD2025060900080</v>
      </c>
      <c r="E2133" s="107" t="str">
        <f>VLOOKUP(F2133,辅助信息!A:B,2,FALSE)</f>
        <v>盘螺</v>
      </c>
      <c r="F2133" s="107" t="s">
        <v>40</v>
      </c>
      <c r="G2133" s="108">
        <v>16</v>
      </c>
      <c r="H2133" s="121">
        <f>_xlfn.XLOOKUP(C2133&amp;F2133&amp;I2133&amp;J2133,'[1]2025年已发货'!$F:$F&amp;'[1]2025年已发货'!$C:$C&amp;'[1]2025年已发货'!$G:$G&amp;'[1]2025年已发货'!$H:$H,'[1]2025年已发货'!$E:$E,"未发货")</f>
        <v>15</v>
      </c>
      <c r="I2133" s="107" t="str">
        <f>VLOOKUP(B2133,辅助信息!E:I,3,FALSE)</f>
        <v>（华西简阳西城嘉苑）四川省成都市简阳市简城街道高屋村</v>
      </c>
      <c r="J2133" s="107" t="str">
        <f>VLOOKUP(B2133,辅助信息!E:I,4,FALSE)</f>
        <v>张瀚镭</v>
      </c>
      <c r="K2133" s="107">
        <f>VLOOKUP(J2133,辅助信息!H:I,2,FALSE)</f>
        <v>15884666220</v>
      </c>
      <c r="L2133" s="109" t="str">
        <f>VLOOKUP(B2133,辅助信息!E:J,6,FALSE)</f>
        <v>优先威钢发货,我方卸车,新老国标钢厂不加价可直发，因陕钢多次出现磅差，项目拒绝使用</v>
      </c>
      <c r="M2133" s="79">
        <v>45845</v>
      </c>
      <c r="O2133" s="49">
        <f ca="1" t="shared" si="145"/>
        <v>0</v>
      </c>
      <c r="P2133" s="49">
        <f ca="1" t="shared" si="146"/>
        <v>105</v>
      </c>
      <c r="Q2133" s="50" t="str">
        <f>VLOOKUP(B2133,辅助信息!E:M,9,FALSE)</f>
        <v>ZTWM-CDGS-XS-2024-0030-华西集采-简州大道</v>
      </c>
      <c r="R2133" s="50" t="str">
        <f>_xlfn._xlws.FILTER(辅助信息!D:D,辅助信息!E:E=B2133)</f>
        <v>华西简阳西城嘉苑</v>
      </c>
    </row>
    <row r="2134" hidden="1" spans="2:18">
      <c r="B2134" s="107" t="s">
        <v>81</v>
      </c>
      <c r="C2134" s="58">
        <v>45845</v>
      </c>
      <c r="D2134" s="107" t="str">
        <f>VLOOKUP(B2134,辅助信息!E:K,7,FALSE)</f>
        <v>JWDDCD2025060900080</v>
      </c>
      <c r="E2134" s="107" t="str">
        <f>VLOOKUP(F2134,辅助信息!A:B,2,FALSE)</f>
        <v>盘螺</v>
      </c>
      <c r="F2134" s="107" t="s">
        <v>26</v>
      </c>
      <c r="G2134" s="108">
        <v>15</v>
      </c>
      <c r="H2134" s="121">
        <f>_xlfn.XLOOKUP(C2134&amp;F2134&amp;I2134&amp;J2134,'[1]2025年已发货'!$F:$F&amp;'[1]2025年已发货'!$C:$C&amp;'[1]2025年已发货'!$G:$G&amp;'[1]2025年已发货'!$H:$H,'[1]2025年已发货'!$E:$E,"未发货")</f>
        <v>15</v>
      </c>
      <c r="I2134" s="107" t="str">
        <f>VLOOKUP(B2134,辅助信息!E:I,3,FALSE)</f>
        <v>（华西简阳西城嘉苑）四川省成都市简阳市简城街道高屋村</v>
      </c>
      <c r="J2134" s="107" t="str">
        <f>VLOOKUP(B2134,辅助信息!E:I,4,FALSE)</f>
        <v>张瀚镭</v>
      </c>
      <c r="K2134" s="107">
        <f>VLOOKUP(J2134,辅助信息!H:I,2,FALSE)</f>
        <v>15884666220</v>
      </c>
      <c r="L2134" s="109" t="str">
        <f>VLOOKUP(B2134,辅助信息!E:J,6,FALSE)</f>
        <v>优先威钢发货,我方卸车,新老国标钢厂不加价可直发，因陕钢多次出现磅差，项目拒绝使用</v>
      </c>
      <c r="M2134" s="79">
        <v>45845</v>
      </c>
      <c r="O2134" s="49">
        <f ca="1" t="shared" si="145"/>
        <v>0</v>
      </c>
      <c r="P2134" s="49">
        <f ca="1" t="shared" si="146"/>
        <v>105</v>
      </c>
      <c r="Q2134" s="50" t="str">
        <f>VLOOKUP(B2134,辅助信息!E:M,9,FALSE)</f>
        <v>ZTWM-CDGS-XS-2024-0030-华西集采-简州大道</v>
      </c>
      <c r="R2134" s="50" t="str">
        <f>_xlfn._xlws.FILTER(辅助信息!D:D,辅助信息!E:E=B2134)</f>
        <v>华西简阳西城嘉苑</v>
      </c>
    </row>
    <row r="2135" hidden="1" spans="2:18">
      <c r="B2135" s="107" t="s">
        <v>81</v>
      </c>
      <c r="C2135" s="58">
        <v>45845</v>
      </c>
      <c r="D2135" s="107" t="str">
        <f>VLOOKUP(B2135,辅助信息!E:K,7,FALSE)</f>
        <v>JWDDCD2025060900080</v>
      </c>
      <c r="E2135" s="107" t="str">
        <f>VLOOKUP(F2135,辅助信息!A:B,2,FALSE)</f>
        <v>螺纹钢</v>
      </c>
      <c r="F2135" s="107" t="s">
        <v>30</v>
      </c>
      <c r="G2135" s="108">
        <v>5.5</v>
      </c>
      <c r="H2135" s="121">
        <f>_xlfn.XLOOKUP(C2135&amp;F2135&amp;I2135&amp;J2135,'[1]2025年已发货'!$F:$F&amp;'[1]2025年已发货'!$C:$C&amp;'[1]2025年已发货'!$G:$G&amp;'[1]2025年已发货'!$H:$H,'[1]2025年已发货'!$E:$E,"未发货")</f>
        <v>6</v>
      </c>
      <c r="I2135" s="107" t="str">
        <f>VLOOKUP(B2135,辅助信息!E:I,3,FALSE)</f>
        <v>（华西简阳西城嘉苑）四川省成都市简阳市简城街道高屋村</v>
      </c>
      <c r="J2135" s="107" t="str">
        <f>VLOOKUP(B2135,辅助信息!E:I,4,FALSE)</f>
        <v>张瀚镭</v>
      </c>
      <c r="K2135" s="107">
        <f>VLOOKUP(J2135,辅助信息!H:I,2,FALSE)</f>
        <v>15884666220</v>
      </c>
      <c r="L2135" s="109" t="str">
        <f>VLOOKUP(B2135,辅助信息!E:J,6,FALSE)</f>
        <v>优先威钢发货,我方卸车,新老国标钢厂不加价可直发，因陕钢多次出现磅差，项目拒绝使用</v>
      </c>
      <c r="M2135" s="79">
        <v>45845</v>
      </c>
      <c r="O2135" s="49">
        <f ca="1" t="shared" si="145"/>
        <v>0</v>
      </c>
      <c r="P2135" s="49">
        <f ca="1" t="shared" si="146"/>
        <v>105</v>
      </c>
      <c r="Q2135" s="50" t="str">
        <f>VLOOKUP(B2135,辅助信息!E:M,9,FALSE)</f>
        <v>ZTWM-CDGS-XS-2024-0030-华西集采-简州大道</v>
      </c>
      <c r="R2135" s="50" t="str">
        <f>_xlfn._xlws.FILTER(辅助信息!D:D,辅助信息!E:E=B2135)</f>
        <v>华西简阳西城嘉苑</v>
      </c>
    </row>
    <row r="2136" hidden="1" spans="2:18">
      <c r="B2136" s="28" t="s">
        <v>159</v>
      </c>
      <c r="C2136" s="58">
        <v>45845</v>
      </c>
      <c r="D2136" s="107" t="str">
        <f>VLOOKUP(B2136,辅助信息!E:K,7,FALSE)</f>
        <v>JWDDCD2025052800131</v>
      </c>
      <c r="E2136" s="107" t="str">
        <f>VLOOKUP(F2136,辅助信息!A:B,2,FALSE)</f>
        <v>螺纹钢</v>
      </c>
      <c r="F2136" s="28" t="s">
        <v>66</v>
      </c>
      <c r="G2136" s="24">
        <v>6</v>
      </c>
      <c r="H2136" s="121" t="str">
        <f>_xlfn.XLOOKUP(C2136&amp;F2136&amp;I2136&amp;J2136,'[1]2025年已发货'!$F:$F&amp;'[1]2025年已发货'!$C:$C&amp;'[1]2025年已发货'!$G:$G&amp;'[1]2025年已发货'!$H:$H,'[1]2025年已发货'!$E:$E,"未发货")</f>
        <v>未发货</v>
      </c>
      <c r="I2136" s="107" t="str">
        <f>VLOOKUP(B2136,辅助信息!E:I,3,FALSE)</f>
        <v>（商投建工达州中医药科技园-3工区）达州市通川区达州中医药职业学院犀牛大道北段</v>
      </c>
      <c r="J2136" s="107" t="str">
        <f>VLOOKUP(B2136,辅助信息!E:I,4,FALSE)</f>
        <v>程黄刚</v>
      </c>
      <c r="K2136" s="107">
        <f>VLOOKUP(J2136,辅助信息!H:I,2,FALSE)</f>
        <v>15108211617</v>
      </c>
      <c r="L2136" s="109" t="str">
        <f>VLOOKUP(B2136,辅助信息!E:J,6,FALSE)</f>
        <v>控制炉批号！多了现场不收！,优先安排达钢,提前联系到场规格及数量</v>
      </c>
      <c r="M2136" s="79">
        <v>45845</v>
      </c>
      <c r="O2136" s="49">
        <f ca="1" t="shared" si="145"/>
        <v>0</v>
      </c>
      <c r="P2136" s="49">
        <f ca="1" t="shared" si="146"/>
        <v>105</v>
      </c>
      <c r="Q2136" s="50" t="str">
        <f>VLOOKUP(B2136,辅助信息!E:M,9,FALSE)</f>
        <v>ZTWM-CDGS-XS-2024-0134-商投建工达州中医药科技成果示范园项目</v>
      </c>
      <c r="R2136" s="50" t="str">
        <f>_xlfn._xlws.FILTER(辅助信息!D:D,辅助信息!E:E=B2136)</f>
        <v>商投建工达州中医药科技园</v>
      </c>
    </row>
    <row r="2137" hidden="1" spans="2:18">
      <c r="B2137" s="28" t="s">
        <v>159</v>
      </c>
      <c r="C2137" s="58">
        <v>45845</v>
      </c>
      <c r="D2137" s="107" t="str">
        <f>VLOOKUP(B2137,辅助信息!E:K,7,FALSE)</f>
        <v>JWDDCD2025052800131</v>
      </c>
      <c r="E2137" s="107" t="str">
        <f>VLOOKUP(F2137,辅助信息!A:B,2,FALSE)</f>
        <v>螺纹钢</v>
      </c>
      <c r="F2137" s="28" t="s">
        <v>45</v>
      </c>
      <c r="G2137" s="24">
        <v>6</v>
      </c>
      <c r="H2137" s="121" t="str">
        <f>_xlfn.XLOOKUP(C2137&amp;F2137&amp;I2137&amp;J2137,'[1]2025年已发货'!$F:$F&amp;'[1]2025年已发货'!$C:$C&amp;'[1]2025年已发货'!$G:$G&amp;'[1]2025年已发货'!$H:$H,'[1]2025年已发货'!$E:$E,"未发货")</f>
        <v>未发货</v>
      </c>
      <c r="I2137" s="107" t="str">
        <f>VLOOKUP(B2137,辅助信息!E:I,3,FALSE)</f>
        <v>（商投建工达州中医药科技园-3工区）达州市通川区达州中医药职业学院犀牛大道北段</v>
      </c>
      <c r="J2137" s="107" t="str">
        <f>VLOOKUP(B2137,辅助信息!E:I,4,FALSE)</f>
        <v>程黄刚</v>
      </c>
      <c r="K2137" s="107">
        <f>VLOOKUP(J2137,辅助信息!H:I,2,FALSE)</f>
        <v>15108211617</v>
      </c>
      <c r="L2137" s="109" t="str">
        <f>VLOOKUP(B2137,辅助信息!E:J,6,FALSE)</f>
        <v>控制炉批号！多了现场不收！,优先安排达钢,提前联系到场规格及数量</v>
      </c>
      <c r="M2137" s="79">
        <v>45845</v>
      </c>
      <c r="O2137" s="49">
        <f ca="1" t="shared" si="145"/>
        <v>0</v>
      </c>
      <c r="P2137" s="49">
        <f ca="1" t="shared" si="146"/>
        <v>105</v>
      </c>
      <c r="Q2137" s="50" t="str">
        <f>VLOOKUP(B2137,辅助信息!E:M,9,FALSE)</f>
        <v>ZTWM-CDGS-XS-2024-0134-商投建工达州中医药科技成果示范园项目</v>
      </c>
      <c r="R2137" s="50" t="str">
        <f>_xlfn._xlws.FILTER(辅助信息!D:D,辅助信息!E:E=B2137)</f>
        <v>商投建工达州中医药科技园</v>
      </c>
    </row>
    <row r="2138" hidden="1" spans="2:18">
      <c r="B2138" s="28" t="s">
        <v>159</v>
      </c>
      <c r="C2138" s="58">
        <v>45845</v>
      </c>
      <c r="D2138" s="107" t="str">
        <f>VLOOKUP(B2138,辅助信息!E:K,7,FALSE)</f>
        <v>JWDDCD2025052800131</v>
      </c>
      <c r="E2138" s="107" t="str">
        <f>VLOOKUP(F2138,辅助信息!A:B,2,FALSE)</f>
        <v>螺纹钢</v>
      </c>
      <c r="F2138" s="28" t="s">
        <v>21</v>
      </c>
      <c r="G2138" s="24">
        <v>6</v>
      </c>
      <c r="H2138" s="121" t="str">
        <f>_xlfn.XLOOKUP(C2138&amp;F2138&amp;I2138&amp;J2138,'[1]2025年已发货'!$F:$F&amp;'[1]2025年已发货'!$C:$C&amp;'[1]2025年已发货'!$G:$G&amp;'[1]2025年已发货'!$H:$H,'[1]2025年已发货'!$E:$E,"未发货")</f>
        <v>未发货</v>
      </c>
      <c r="I2138" s="107" t="str">
        <f>VLOOKUP(B2138,辅助信息!E:I,3,FALSE)</f>
        <v>（商投建工达州中医药科技园-3工区）达州市通川区达州中医药职业学院犀牛大道北段</v>
      </c>
      <c r="J2138" s="107" t="str">
        <f>VLOOKUP(B2138,辅助信息!E:I,4,FALSE)</f>
        <v>程黄刚</v>
      </c>
      <c r="K2138" s="107">
        <f>VLOOKUP(J2138,辅助信息!H:I,2,FALSE)</f>
        <v>15108211617</v>
      </c>
      <c r="L2138" s="109" t="str">
        <f>VLOOKUP(B2138,辅助信息!E:J,6,FALSE)</f>
        <v>控制炉批号！多了现场不收！,优先安排达钢,提前联系到场规格及数量</v>
      </c>
      <c r="M2138" s="79">
        <v>45845</v>
      </c>
      <c r="O2138" s="49">
        <f ca="1" t="shared" si="145"/>
        <v>0</v>
      </c>
      <c r="P2138" s="49">
        <f ca="1" t="shared" si="146"/>
        <v>105</v>
      </c>
      <c r="Q2138" s="50" t="str">
        <f>VLOOKUP(B2138,辅助信息!E:M,9,FALSE)</f>
        <v>ZTWM-CDGS-XS-2024-0134-商投建工达州中医药科技成果示范园项目</v>
      </c>
      <c r="R2138" s="50" t="str">
        <f>_xlfn._xlws.FILTER(辅助信息!D:D,辅助信息!E:E=B2138)</f>
        <v>商投建工达州中医药科技园</v>
      </c>
    </row>
    <row r="2139" hidden="1" spans="2:18">
      <c r="B2139" s="28" t="s">
        <v>159</v>
      </c>
      <c r="C2139" s="58">
        <v>45845</v>
      </c>
      <c r="D2139" s="107" t="str">
        <f>VLOOKUP(B2139,辅助信息!E:K,7,FALSE)</f>
        <v>JWDDCD2025052800131</v>
      </c>
      <c r="E2139" s="107" t="str">
        <f>VLOOKUP(F2139,辅助信息!A:B,2,FALSE)</f>
        <v>螺纹钢</v>
      </c>
      <c r="F2139" s="28" t="s">
        <v>46</v>
      </c>
      <c r="G2139" s="24">
        <v>12</v>
      </c>
      <c r="H2139" s="121" t="str">
        <f>_xlfn.XLOOKUP(C2139&amp;F2139&amp;I2139&amp;J2139,'[1]2025年已发货'!$F:$F&amp;'[1]2025年已发货'!$C:$C&amp;'[1]2025年已发货'!$G:$G&amp;'[1]2025年已发货'!$H:$H,'[1]2025年已发货'!$E:$E,"未发货")</f>
        <v>未发货</v>
      </c>
      <c r="I2139" s="107" t="str">
        <f>VLOOKUP(B2139,辅助信息!E:I,3,FALSE)</f>
        <v>（商投建工达州中医药科技园-3工区）达州市通川区达州中医药职业学院犀牛大道北段</v>
      </c>
      <c r="J2139" s="107" t="str">
        <f>VLOOKUP(B2139,辅助信息!E:I,4,FALSE)</f>
        <v>程黄刚</v>
      </c>
      <c r="K2139" s="107">
        <f>VLOOKUP(J2139,辅助信息!H:I,2,FALSE)</f>
        <v>15108211617</v>
      </c>
      <c r="L2139" s="109" t="str">
        <f>VLOOKUP(B2139,辅助信息!E:J,6,FALSE)</f>
        <v>控制炉批号！多了现场不收！,优先安排达钢,提前联系到场规格及数量</v>
      </c>
      <c r="M2139" s="79">
        <v>45845</v>
      </c>
      <c r="O2139" s="49">
        <f ca="1" t="shared" si="145"/>
        <v>0</v>
      </c>
      <c r="P2139" s="49">
        <f ca="1" t="shared" si="146"/>
        <v>105</v>
      </c>
      <c r="Q2139" s="50" t="str">
        <f>VLOOKUP(B2139,辅助信息!E:M,9,FALSE)</f>
        <v>ZTWM-CDGS-XS-2024-0134-商投建工达州中医药科技成果示范园项目</v>
      </c>
      <c r="R2139" s="50" t="str">
        <f>_xlfn._xlws.FILTER(辅助信息!D:D,辅助信息!E:E=B2139)</f>
        <v>商投建工达州中医药科技园</v>
      </c>
    </row>
    <row r="2140" hidden="1" spans="2:18">
      <c r="B2140" s="28" t="s">
        <v>156</v>
      </c>
      <c r="C2140" s="58">
        <v>45845</v>
      </c>
      <c r="D2140" s="107" t="str">
        <f>VLOOKUP(B2140,辅助信息!E:K,7,FALSE)</f>
        <v>JWDDCD2025052800131</v>
      </c>
      <c r="E2140" s="107" t="str">
        <f>VLOOKUP(F2140,辅助信息!A:B,2,FALSE)</f>
        <v>盘螺</v>
      </c>
      <c r="F2140" s="28" t="s">
        <v>40</v>
      </c>
      <c r="G2140" s="24">
        <v>3</v>
      </c>
      <c r="H2140" s="121" t="str">
        <f>_xlfn.XLOOKUP(C2140&amp;F2140&amp;I2140&amp;J2140,'[1]2025年已发货'!$F:$F&amp;'[1]2025年已发货'!$C:$C&amp;'[1]2025年已发货'!$G:$G&amp;'[1]2025年已发货'!$H:$H,'[1]2025年已发货'!$E:$E,"未发货")</f>
        <v>未发货</v>
      </c>
      <c r="I2140" s="107" t="str">
        <f>VLOOKUP(B2140,辅助信息!E:I,3,FALSE)</f>
        <v>（商投建工达州中医药科技园-2工区-2号桥）达州市通川区达州中医药职业学院犀牛大道北段</v>
      </c>
      <c r="J2140" s="107" t="str">
        <f>VLOOKUP(B2140,辅助信息!E:I,4,FALSE)</f>
        <v>李波</v>
      </c>
      <c r="K2140" s="107">
        <f>VLOOKUP(J2140,辅助信息!H:I,2,FALSE)</f>
        <v>18381899787</v>
      </c>
      <c r="L2140" s="109" t="str">
        <f>VLOOKUP(B2140,辅助信息!E:J,6,FALSE)</f>
        <v>控制炉批号！多了现场不收！,优先安排达钢,提前联系到场规格及数量</v>
      </c>
      <c r="M2140" s="79">
        <v>45845</v>
      </c>
      <c r="O2140" s="49">
        <f ca="1" t="shared" si="145"/>
        <v>0</v>
      </c>
      <c r="P2140" s="49">
        <f ca="1" t="shared" si="146"/>
        <v>105</v>
      </c>
      <c r="Q2140" s="50" t="str">
        <f>VLOOKUP(B2140,辅助信息!E:M,9,FALSE)</f>
        <v>ZTWM-CDGS-XS-2024-0134-商投建工达州中医药科技成果示范园项目</v>
      </c>
      <c r="R2140" s="50" t="str">
        <f>_xlfn._xlws.FILTER(辅助信息!D:D,辅助信息!E:E=B2140)</f>
        <v>商投建工达州中医药科技园</v>
      </c>
    </row>
    <row r="2141" hidden="1" spans="2:18">
      <c r="B2141" s="28" t="s">
        <v>156</v>
      </c>
      <c r="C2141" s="58">
        <v>45845</v>
      </c>
      <c r="D2141" s="107" t="str">
        <f>VLOOKUP(B2141,辅助信息!E:K,7,FALSE)</f>
        <v>JWDDCD2025052800131</v>
      </c>
      <c r="E2141" s="107" t="str">
        <f>VLOOKUP(F2141,辅助信息!A:B,2,FALSE)</f>
        <v>螺纹钢</v>
      </c>
      <c r="F2141" s="28" t="s">
        <v>19</v>
      </c>
      <c r="G2141" s="24">
        <v>16</v>
      </c>
      <c r="H2141" s="121" t="str">
        <f>_xlfn.XLOOKUP(C2141&amp;F2141&amp;I2141&amp;J2141,'[1]2025年已发货'!$F:$F&amp;'[1]2025年已发货'!$C:$C&amp;'[1]2025年已发货'!$G:$G&amp;'[1]2025年已发货'!$H:$H,'[1]2025年已发货'!$E:$E,"未发货")</f>
        <v>未发货</v>
      </c>
      <c r="I2141" s="107" t="str">
        <f>VLOOKUP(B2141,辅助信息!E:I,3,FALSE)</f>
        <v>（商投建工达州中医药科技园-2工区-2号桥）达州市通川区达州中医药职业学院犀牛大道北段</v>
      </c>
      <c r="J2141" s="107" t="str">
        <f>VLOOKUP(B2141,辅助信息!E:I,4,FALSE)</f>
        <v>李波</v>
      </c>
      <c r="K2141" s="107">
        <f>VLOOKUP(J2141,辅助信息!H:I,2,FALSE)</f>
        <v>18381899787</v>
      </c>
      <c r="L2141" s="109" t="str">
        <f>VLOOKUP(B2141,辅助信息!E:J,6,FALSE)</f>
        <v>控制炉批号！多了现场不收！,优先安排达钢,提前联系到场规格及数量</v>
      </c>
      <c r="M2141" s="79">
        <v>45845</v>
      </c>
      <c r="O2141" s="49">
        <f ca="1" t="shared" si="145"/>
        <v>0</v>
      </c>
      <c r="P2141" s="49">
        <f ca="1" t="shared" si="146"/>
        <v>105</v>
      </c>
      <c r="Q2141" s="50" t="str">
        <f>VLOOKUP(B2141,辅助信息!E:M,9,FALSE)</f>
        <v>ZTWM-CDGS-XS-2024-0134-商投建工达州中医药科技成果示范园项目</v>
      </c>
      <c r="R2141" s="50" t="str">
        <f>_xlfn._xlws.FILTER(辅助信息!D:D,辅助信息!E:E=B2141)</f>
        <v>商投建工达州中医药科技园</v>
      </c>
    </row>
    <row r="2142" hidden="1" spans="2:18">
      <c r="B2142" s="28" t="s">
        <v>156</v>
      </c>
      <c r="C2142" s="58">
        <v>45845</v>
      </c>
      <c r="D2142" s="107" t="str">
        <f>VLOOKUP(B2142,辅助信息!E:K,7,FALSE)</f>
        <v>JWDDCD2025052800131</v>
      </c>
      <c r="E2142" s="107" t="str">
        <f>VLOOKUP(F2142,辅助信息!A:B,2,FALSE)</f>
        <v>螺纹钢</v>
      </c>
      <c r="F2142" s="28" t="s">
        <v>30</v>
      </c>
      <c r="G2142" s="24">
        <v>24</v>
      </c>
      <c r="H2142" s="121" t="str">
        <f>_xlfn.XLOOKUP(C2142&amp;F2142&amp;I2142&amp;J2142,'[1]2025年已发货'!$F:$F&amp;'[1]2025年已发货'!$C:$C&amp;'[1]2025年已发货'!$G:$G&amp;'[1]2025年已发货'!$H:$H,'[1]2025年已发货'!$E:$E,"未发货")</f>
        <v>未发货</v>
      </c>
      <c r="I2142" s="107" t="str">
        <f>VLOOKUP(B2142,辅助信息!E:I,3,FALSE)</f>
        <v>（商投建工达州中医药科技园-2工区-2号桥）达州市通川区达州中医药职业学院犀牛大道北段</v>
      </c>
      <c r="J2142" s="107" t="str">
        <f>VLOOKUP(B2142,辅助信息!E:I,4,FALSE)</f>
        <v>李波</v>
      </c>
      <c r="K2142" s="107">
        <f>VLOOKUP(J2142,辅助信息!H:I,2,FALSE)</f>
        <v>18381899787</v>
      </c>
      <c r="L2142" s="109" t="str">
        <f>VLOOKUP(B2142,辅助信息!E:J,6,FALSE)</f>
        <v>控制炉批号！多了现场不收！,优先安排达钢,提前联系到场规格及数量</v>
      </c>
      <c r="M2142" s="79">
        <v>45845</v>
      </c>
      <c r="O2142" s="49">
        <f ca="1" t="shared" si="145"/>
        <v>0</v>
      </c>
      <c r="P2142" s="49">
        <f ca="1" t="shared" si="146"/>
        <v>105</v>
      </c>
      <c r="Q2142" s="50" t="str">
        <f>VLOOKUP(B2142,辅助信息!E:M,9,FALSE)</f>
        <v>ZTWM-CDGS-XS-2024-0134-商投建工达州中医药科技成果示范园项目</v>
      </c>
      <c r="R2142" s="50" t="str">
        <f>_xlfn._xlws.FILTER(辅助信息!D:D,辅助信息!E:E=B2142)</f>
        <v>商投建工达州中医药科技园</v>
      </c>
    </row>
    <row r="2143" hidden="1" spans="1:12">
      <c r="A2143" s="59" t="s">
        <v>189</v>
      </c>
      <c r="B2143" s="28" t="s">
        <v>180</v>
      </c>
      <c r="C2143" s="58">
        <v>45845</v>
      </c>
      <c r="D2143" s="107" t="str">
        <f>VLOOKUP(B2143,辅助信息!E:K,7,FALSE)</f>
        <v>JWDDCD2025052800131</v>
      </c>
      <c r="E2143" s="107" t="str">
        <f>VLOOKUP(F2143,辅助信息!A:B,2,FALSE)</f>
        <v>盘螺</v>
      </c>
      <c r="F2143" s="28" t="s">
        <v>49</v>
      </c>
      <c r="G2143" s="24">
        <v>6</v>
      </c>
      <c r="H2143" s="121" t="str">
        <f>_xlfn.XLOOKUP(C2143&amp;F2143&amp;I2143&amp;J2143,'[1]2025年已发货'!$F:$F&amp;'[1]2025年已发货'!$C:$C&amp;'[1]2025年已发货'!$G:$G&amp;'[1]2025年已发货'!$H:$H,'[1]2025年已发货'!$E:$E,"未发货")</f>
        <v>未发货</v>
      </c>
      <c r="I2143" s="107" t="str">
        <f>VLOOKUP(B2143,辅助信息!E:I,3,FALSE)</f>
        <v>（商投建工达州中医药科技园-4工区-8号楼）达州市通川区达州中医药职业学院犀牛大道北段</v>
      </c>
      <c r="J2143" s="107" t="str">
        <f>VLOOKUP(B2143,辅助信息!E:I,4,FALSE)</f>
        <v>张扬</v>
      </c>
      <c r="K2143" s="107">
        <f>VLOOKUP(J2143,辅助信息!H:I,2,FALSE)</f>
        <v>18381904567</v>
      </c>
      <c r="L2143" s="109" t="str">
        <f>VLOOKUP(B2143,辅助信息!E:J,6,FALSE)</f>
        <v>控制炉批号！多了现场不收！,优先安排达钢,提前联系到场规格及数量</v>
      </c>
    </row>
    <row r="2144" hidden="1" spans="1:12">
      <c r="A2144" s="59"/>
      <c r="B2144" s="28" t="s">
        <v>180</v>
      </c>
      <c r="C2144" s="58">
        <v>45845</v>
      </c>
      <c r="D2144" s="107" t="str">
        <f>VLOOKUP(B2144,辅助信息!E:K,7,FALSE)</f>
        <v>JWDDCD2025052800131</v>
      </c>
      <c r="E2144" s="107" t="str">
        <f>VLOOKUP(F2144,辅助信息!A:B,2,FALSE)</f>
        <v>盘螺</v>
      </c>
      <c r="F2144" s="28" t="s">
        <v>40</v>
      </c>
      <c r="G2144" s="24">
        <v>21</v>
      </c>
      <c r="H2144" s="121" t="str">
        <f>_xlfn.XLOOKUP(C2144&amp;F2144&amp;I2144&amp;J2144,'[1]2025年已发货'!$F:$F&amp;'[1]2025年已发货'!$C:$C&amp;'[1]2025年已发货'!$G:$G&amp;'[1]2025年已发货'!$H:$H,'[1]2025年已发货'!$E:$E,"未发货")</f>
        <v>未发货</v>
      </c>
      <c r="I2144" s="107" t="str">
        <f>VLOOKUP(B2144,辅助信息!E:I,3,FALSE)</f>
        <v>（商投建工达州中医药科技园-4工区-8号楼）达州市通川区达州中医药职业学院犀牛大道北段</v>
      </c>
      <c r="J2144" s="107" t="str">
        <f>VLOOKUP(B2144,辅助信息!E:I,4,FALSE)</f>
        <v>张扬</v>
      </c>
      <c r="K2144" s="107">
        <f>VLOOKUP(J2144,辅助信息!H:I,2,FALSE)</f>
        <v>18381904567</v>
      </c>
      <c r="L2144" s="109" t="str">
        <f>VLOOKUP(B2144,辅助信息!E:J,6,FALSE)</f>
        <v>控制炉批号！多了现场不收！,优先安排达钢,提前联系到场规格及数量</v>
      </c>
    </row>
    <row r="2145" hidden="1" spans="1:12">
      <c r="A2145" s="59"/>
      <c r="B2145" s="28" t="s">
        <v>180</v>
      </c>
      <c r="C2145" s="58">
        <v>45845</v>
      </c>
      <c r="D2145" s="107" t="str">
        <f>VLOOKUP(B2145,辅助信息!E:K,7,FALSE)</f>
        <v>JWDDCD2025052800131</v>
      </c>
      <c r="E2145" s="107" t="str">
        <f>VLOOKUP(F2145,辅助信息!A:B,2,FALSE)</f>
        <v>盘螺</v>
      </c>
      <c r="F2145" s="28" t="s">
        <v>41</v>
      </c>
      <c r="G2145" s="24">
        <v>15</v>
      </c>
      <c r="H2145" s="121" t="str">
        <f>_xlfn.XLOOKUP(C2145&amp;F2145&amp;I2145&amp;J2145,'[1]2025年已发货'!$F:$F&amp;'[1]2025年已发货'!$C:$C&amp;'[1]2025年已发货'!$G:$G&amp;'[1]2025年已发货'!$H:$H,'[1]2025年已发货'!$E:$E,"未发货")</f>
        <v>未发货</v>
      </c>
      <c r="I2145" s="107" t="str">
        <f>VLOOKUP(B2145,辅助信息!E:I,3,FALSE)</f>
        <v>（商投建工达州中医药科技园-4工区-8号楼）达州市通川区达州中医药职业学院犀牛大道北段</v>
      </c>
      <c r="J2145" s="107" t="str">
        <f>VLOOKUP(B2145,辅助信息!E:I,4,FALSE)</f>
        <v>张扬</v>
      </c>
      <c r="K2145" s="107">
        <f>VLOOKUP(J2145,辅助信息!H:I,2,FALSE)</f>
        <v>18381904567</v>
      </c>
      <c r="L2145" s="109" t="str">
        <f>VLOOKUP(B2145,辅助信息!E:J,6,FALSE)</f>
        <v>控制炉批号！多了现场不收！,优先安排达钢,提前联系到场规格及数量</v>
      </c>
    </row>
    <row r="2146" hidden="1" spans="1:12">
      <c r="A2146" s="59"/>
      <c r="B2146" s="28" t="s">
        <v>69</v>
      </c>
      <c r="C2146" s="58">
        <v>45845</v>
      </c>
      <c r="D2146" s="107" t="str">
        <f>VLOOKUP(B2146,辅助信息!E:K,7,FALSE)</f>
        <v>JWDDCD2025052800131</v>
      </c>
      <c r="E2146" s="107" t="str">
        <f>VLOOKUP(F2146,辅助信息!A:B,2,FALSE)</f>
        <v>螺纹钢</v>
      </c>
      <c r="F2146" s="28" t="s">
        <v>19</v>
      </c>
      <c r="G2146" s="24">
        <v>3</v>
      </c>
      <c r="H2146" s="121" t="str">
        <f>_xlfn.XLOOKUP(C2146&amp;F2146&amp;I2146&amp;J2146,'[1]2025年已发货'!$F:$F&amp;'[1]2025年已发货'!$C:$C&amp;'[1]2025年已发货'!$G:$G&amp;'[1]2025年已发货'!$H:$H,'[1]2025年已发货'!$E:$E,"未发货")</f>
        <v>未发货</v>
      </c>
      <c r="I2146" s="107" t="str">
        <f>VLOOKUP(B2146,辅助信息!E:I,3,FALSE)</f>
        <v>（商投建工达州中医药科技园-4工区-2号楼）达州市通川区达州中医药职业学院犀牛大道北段</v>
      </c>
      <c r="J2146" s="107" t="str">
        <f>VLOOKUP(B2146,辅助信息!E:I,4,FALSE)</f>
        <v>张扬</v>
      </c>
      <c r="K2146" s="107">
        <f>VLOOKUP(J2146,辅助信息!H:I,2,FALSE)</f>
        <v>18381904567</v>
      </c>
      <c r="L2146" s="109" t="str">
        <f>VLOOKUP(B2146,辅助信息!E:J,6,FALSE)</f>
        <v>控制炉批号！多了现场不收！,优先安排达钢,提前联系到场规格及数量</v>
      </c>
    </row>
    <row r="2147" hidden="1" spans="2:18">
      <c r="B2147" s="107" t="s">
        <v>176</v>
      </c>
      <c r="C2147" s="58">
        <v>45846</v>
      </c>
      <c r="D2147" s="107" t="str">
        <f>VLOOKUP(B2147,辅助信息!E:K,7,FALSE)</f>
        <v>JWDDCD2025062200016</v>
      </c>
      <c r="E2147" s="107" t="str">
        <f>VLOOKUP(F2147,辅助信息!A:B,2,FALSE)</f>
        <v>高线</v>
      </c>
      <c r="F2147" s="107" t="s">
        <v>57</v>
      </c>
      <c r="G2147" s="108">
        <v>5</v>
      </c>
      <c r="H2147" s="121" t="str">
        <f>_xlfn.XLOOKUP(C2147&amp;F2147&amp;I2147&amp;J2147,'[1]2025年已发货'!$F:$F&amp;'[1]2025年已发货'!$C:$C&amp;'[1]2025年已发货'!$G:$G&amp;'[1]2025年已发货'!$H:$H,'[1]2025年已发货'!$E:$E,"未发货")</f>
        <v>未发货</v>
      </c>
      <c r="I2147" s="107" t="str">
        <f>VLOOKUP(B2147,辅助信息!E:I,3,FALSE)</f>
        <v>(武汉电气化局成达万高铁强电项目-渠县)四川省达州市渠县渠北镇雷家湾渠县北站旁</v>
      </c>
      <c r="J2147" s="107" t="str">
        <f>VLOOKUP(B2147,辅助信息!E:I,4,FALSE)</f>
        <v>刘频</v>
      </c>
      <c r="K2147" s="107">
        <f>VLOOKUP(J2147,辅助信息!H:I,2,FALSE)</f>
        <v>18779627939</v>
      </c>
      <c r="L2147" s="109" t="str">
        <f>VLOOKUP(B2147,辅助信息!E:J,6,FALSE)</f>
        <v>锈货不收！！下雨天钢筋没盖篷布不收！！，装货前联系收货人核实到场规格,没提前告知进场规格现场不给予接收</v>
      </c>
      <c r="M2147" s="79">
        <v>45845</v>
      </c>
      <c r="O2147" s="49">
        <f ca="1">IF(OR(M2147="",N2147&lt;&gt;""),"",MAX(M2147-TODAY(),0))</f>
        <v>0</v>
      </c>
      <c r="P2147" s="49">
        <f ca="1">IF(M2147="","",IF(N2147&lt;&gt;"",MAX(N2147-M2147,0),IF(TODAY()&gt;M2147,TODAY()-M2147,0)))</f>
        <v>105</v>
      </c>
      <c r="Q2147" s="50" t="str">
        <f>VLOOKUP(B2147,辅助信息!E:M,9,FALSE)</f>
        <v>ZTWM-CDGS-XS-2025-0033-中铁武汉电气化局集团有限公司成达万高速铁路强电工程项目</v>
      </c>
      <c r="R2147" s="50" t="str">
        <f>_xlfn._xlws.FILTER(辅助信息!D:D,辅助信息!E:E=B2147)</f>
        <v>武汉电气化局成达万高铁强电项目</v>
      </c>
    </row>
    <row r="2148" hidden="1" spans="2:18">
      <c r="B2148" s="107" t="s">
        <v>176</v>
      </c>
      <c r="C2148" s="58">
        <v>45846</v>
      </c>
      <c r="D2148" s="107" t="str">
        <f>VLOOKUP(B2148,辅助信息!E:K,7,FALSE)</f>
        <v>JWDDCD2025062200016</v>
      </c>
      <c r="E2148" s="107" t="str">
        <f>VLOOKUP(F2148,辅助信息!A:B,2,FALSE)</f>
        <v>螺纹钢</v>
      </c>
      <c r="F2148" s="107" t="s">
        <v>27</v>
      </c>
      <c r="G2148" s="108">
        <f>47-24</f>
        <v>23</v>
      </c>
      <c r="H2148" s="121" t="str">
        <f>_xlfn.XLOOKUP(C2148&amp;F2148&amp;I2148&amp;J2148,'[1]2025年已发货'!$F:$F&amp;'[1]2025年已发货'!$C:$C&amp;'[1]2025年已发货'!$G:$G&amp;'[1]2025年已发货'!$H:$H,'[1]2025年已发货'!$E:$E,"未发货")</f>
        <v>未发货</v>
      </c>
      <c r="I2148" s="107" t="str">
        <f>VLOOKUP(B2148,辅助信息!E:I,3,FALSE)</f>
        <v>(武汉电气化局成达万高铁强电项目-渠县)四川省达州市渠县渠北镇雷家湾渠县北站旁</v>
      </c>
      <c r="J2148" s="107" t="str">
        <f>VLOOKUP(B2148,辅助信息!E:I,4,FALSE)</f>
        <v>刘频</v>
      </c>
      <c r="K2148" s="107">
        <f>VLOOKUP(J2148,辅助信息!H:I,2,FALSE)</f>
        <v>18779627939</v>
      </c>
      <c r="L2148" s="109" t="str">
        <f>VLOOKUP(B2148,辅助信息!E:J,6,FALSE)</f>
        <v>锈货不收！！下雨天钢筋没盖篷布不收！！，装货前联系收货人核实到场规格,没提前告知进场规格现场不给予接收</v>
      </c>
      <c r="M2148" s="79">
        <v>45845</v>
      </c>
      <c r="O2148" s="49">
        <f ca="1" t="shared" ref="O2148:O2181" si="147">IF(OR(M2148="",N2148&lt;&gt;""),"",MAX(M2148-TODAY(),0))</f>
        <v>0</v>
      </c>
      <c r="P2148" s="49">
        <f ca="1" t="shared" ref="P2148:P2181" si="148">IF(M2148="","",IF(N2148&lt;&gt;"",MAX(N2148-M2148,0),IF(TODAY()&gt;M2148,TODAY()-M2148,0)))</f>
        <v>105</v>
      </c>
      <c r="Q2148" s="50" t="str">
        <f>VLOOKUP(B2148,辅助信息!E:M,9,FALSE)</f>
        <v>ZTWM-CDGS-XS-2025-0033-中铁武汉电气化局集团有限公司成达万高速铁路强电工程项目</v>
      </c>
      <c r="R2148" s="50" t="str">
        <f>_xlfn._xlws.FILTER(辅助信息!D:D,辅助信息!E:E=B2148)</f>
        <v>武汉电气化局成达万高铁强电项目</v>
      </c>
    </row>
    <row r="2149" hidden="1" spans="2:18">
      <c r="B2149" s="107" t="s">
        <v>176</v>
      </c>
      <c r="C2149" s="58">
        <v>45846</v>
      </c>
      <c r="D2149" s="107" t="str">
        <f>VLOOKUP(B2149,辅助信息!E:K,7,FALSE)</f>
        <v>JWDDCD2025062200016</v>
      </c>
      <c r="E2149" s="107" t="str">
        <f>VLOOKUP(F2149,辅助信息!A:B,2,FALSE)</f>
        <v>螺纹钢</v>
      </c>
      <c r="F2149" s="107" t="s">
        <v>18</v>
      </c>
      <c r="G2149" s="108">
        <v>38</v>
      </c>
      <c r="H2149" s="121" t="str">
        <f>_xlfn.XLOOKUP(C2149&amp;F2149&amp;I2149&amp;J2149,'[1]2025年已发货'!$F:$F&amp;'[1]2025年已发货'!$C:$C&amp;'[1]2025年已发货'!$G:$G&amp;'[1]2025年已发货'!$H:$H,'[1]2025年已发货'!$E:$E,"未发货")</f>
        <v>未发货</v>
      </c>
      <c r="I2149" s="107" t="str">
        <f>VLOOKUP(B2149,辅助信息!E:I,3,FALSE)</f>
        <v>(武汉电气化局成达万高铁强电项目-渠县)四川省达州市渠县渠北镇雷家湾渠县北站旁</v>
      </c>
      <c r="J2149" s="107" t="str">
        <f>VLOOKUP(B2149,辅助信息!E:I,4,FALSE)</f>
        <v>刘频</v>
      </c>
      <c r="K2149" s="107">
        <f>VLOOKUP(J2149,辅助信息!H:I,2,FALSE)</f>
        <v>18779627939</v>
      </c>
      <c r="L2149" s="109" t="str">
        <f>VLOOKUP(B2149,辅助信息!E:J,6,FALSE)</f>
        <v>锈货不收！！下雨天钢筋没盖篷布不收！！，装货前联系收货人核实到场规格,没提前告知进场规格现场不给予接收</v>
      </c>
      <c r="M2149" s="79">
        <v>45845</v>
      </c>
      <c r="O2149" s="49">
        <f ca="1" t="shared" si="147"/>
        <v>0</v>
      </c>
      <c r="P2149" s="49">
        <f ca="1" t="shared" si="148"/>
        <v>105</v>
      </c>
      <c r="Q2149" s="50" t="str">
        <f>VLOOKUP(B2149,辅助信息!E:M,9,FALSE)</f>
        <v>ZTWM-CDGS-XS-2025-0033-中铁武汉电气化局集团有限公司成达万高速铁路强电工程项目</v>
      </c>
      <c r="R2149" s="50" t="str">
        <f>_xlfn._xlws.FILTER(辅助信息!D:D,辅助信息!E:E=B2149)</f>
        <v>武汉电气化局成达万高铁强电项目</v>
      </c>
    </row>
    <row r="2150" hidden="1" spans="2:18">
      <c r="B2150" s="107" t="s">
        <v>188</v>
      </c>
      <c r="C2150" s="58">
        <v>45846</v>
      </c>
      <c r="D2150" s="107" t="str">
        <f>VLOOKUP(B2150,辅助信息!E:K,7,FALSE)</f>
        <v>JWDDCD2025062200016</v>
      </c>
      <c r="E2150" s="107" t="str">
        <f>VLOOKUP(F2150,辅助信息!A:B,2,FALSE)</f>
        <v>螺纹钢</v>
      </c>
      <c r="F2150" s="107" t="s">
        <v>18</v>
      </c>
      <c r="G2150" s="108">
        <v>6</v>
      </c>
      <c r="H2150" s="121" t="str">
        <f>_xlfn.XLOOKUP(C2150&amp;F2150&amp;I2150&amp;J2150,'[1]2025年已发货'!$F:$F&amp;'[1]2025年已发货'!$C:$C&amp;'[1]2025年已发货'!$G:$G&amp;'[1]2025年已发货'!$H:$H,'[1]2025年已发货'!$E:$E,"未发货")</f>
        <v>未发货</v>
      </c>
      <c r="I2150" s="107" t="str">
        <f>VLOOKUP(B2150,辅助信息!E:I,3,FALSE)</f>
        <v>(武汉电气化局成达万高铁强电项目-达州主城区)四川省达州市达川区斌郎街道四川省达州市达川区洞洞湾256米</v>
      </c>
      <c r="J2150" s="107" t="str">
        <f>VLOOKUP(B2150,辅助信息!E:I,4,FALSE)</f>
        <v>余凡</v>
      </c>
      <c r="K2150" s="107">
        <f>VLOOKUP(J2150,辅助信息!H:I,2,FALSE)</f>
        <v>18228076992</v>
      </c>
      <c r="L2150" s="109" t="str">
        <f>VLOOKUP(B2150,辅助信息!E:J,6,FALSE)</f>
        <v>锈货不收！！下雨天钢筋没盖篷布不收！！，装货前联系收货人核实到场规格,没提前告知进场规格现场不给予接收</v>
      </c>
      <c r="M2150" s="79">
        <v>45845</v>
      </c>
      <c r="O2150" s="49">
        <f ca="1" t="shared" si="147"/>
        <v>0</v>
      </c>
      <c r="P2150" s="49">
        <f ca="1" t="shared" si="148"/>
        <v>105</v>
      </c>
      <c r="Q2150" s="50" t="str">
        <f>VLOOKUP(B2150,辅助信息!E:M,9,FALSE)</f>
        <v>ZTWM-CDGS-XS-2025-0033-中铁武汉电气化局集团有限公司成达万高速铁路强电工程项目</v>
      </c>
      <c r="R2150" s="50" t="str">
        <f>_xlfn._xlws.FILTER(辅助信息!D:D,辅助信息!E:E=B2150)</f>
        <v>武汉电气化局成达万高铁强电项目</v>
      </c>
    </row>
    <row r="2151" hidden="1" spans="2:18">
      <c r="B2151" s="107" t="s">
        <v>147</v>
      </c>
      <c r="C2151" s="58">
        <v>45846</v>
      </c>
      <c r="D2151" s="107" t="str">
        <f>VLOOKUP(B2151,辅助信息!E:K,7,FALSE)</f>
        <v>JWDDCD2025052800131</v>
      </c>
      <c r="E2151" s="107" t="str">
        <f>VLOOKUP(F2151,辅助信息!A:B,2,FALSE)</f>
        <v>螺纹钢</v>
      </c>
      <c r="F2151" s="107" t="s">
        <v>21</v>
      </c>
      <c r="G2151" s="108">
        <v>6</v>
      </c>
      <c r="H2151" s="121" t="str">
        <f>_xlfn.XLOOKUP(C2151&amp;F2151&amp;I2151&amp;J2151,'[1]2025年已发货'!$F:$F&amp;'[1]2025年已发货'!$C:$C&amp;'[1]2025年已发货'!$G:$G&amp;'[1]2025年已发货'!$H:$H,'[1]2025年已发货'!$E:$E,"未发货")</f>
        <v>未发货</v>
      </c>
      <c r="I2151" s="107" t="str">
        <f>VLOOKUP(B2151,辅助信息!E:I,3,FALSE)</f>
        <v>（商投建工达州中医药科技园-4工区-11号楼）达州市通川区达州中医药职业学院犀牛大道北段</v>
      </c>
      <c r="J2151" s="107" t="str">
        <f>VLOOKUP(B2151,辅助信息!E:I,4,FALSE)</f>
        <v>张扬</v>
      </c>
      <c r="K2151" s="107">
        <f>VLOOKUP(J2151,辅助信息!H:I,2,FALSE)</f>
        <v>18381904567</v>
      </c>
      <c r="L2151" s="109" t="str">
        <f>VLOOKUP(B2151,辅助信息!E:J,6,FALSE)</f>
        <v>控制炉批号！多了现场不收！,优先安排达钢,提前联系到场规格及数量</v>
      </c>
      <c r="M2151" s="79">
        <v>45845</v>
      </c>
      <c r="O2151" s="49">
        <f ca="1" t="shared" si="147"/>
        <v>0</v>
      </c>
      <c r="P2151" s="49">
        <f ca="1" t="shared" si="148"/>
        <v>105</v>
      </c>
      <c r="Q2151" s="50" t="str">
        <f>VLOOKUP(B2151,辅助信息!E:M,9,FALSE)</f>
        <v>ZTWM-CDGS-XS-2024-0134-商投建工达州中医药科技成果示范园项目</v>
      </c>
      <c r="R2151" s="50" t="str">
        <f>_xlfn._xlws.FILTER(辅助信息!D:D,辅助信息!E:E=B2151)</f>
        <v>商投建工达州中医药科技园</v>
      </c>
    </row>
    <row r="2152" hidden="1" spans="2:18">
      <c r="B2152" s="107" t="s">
        <v>147</v>
      </c>
      <c r="C2152" s="58">
        <v>45846</v>
      </c>
      <c r="D2152" s="107" t="str">
        <f>VLOOKUP(B2152,辅助信息!E:K,7,FALSE)</f>
        <v>JWDDCD2025052800131</v>
      </c>
      <c r="E2152" s="107" t="str">
        <f>VLOOKUP(F2152,辅助信息!A:B,2,FALSE)</f>
        <v>螺纹钢</v>
      </c>
      <c r="F2152" s="107" t="s">
        <v>58</v>
      </c>
      <c r="G2152" s="108">
        <v>6</v>
      </c>
      <c r="H2152" s="121" t="str">
        <f>_xlfn.XLOOKUP(C2152&amp;F2152&amp;I2152&amp;J2152,'[1]2025年已发货'!$F:$F&amp;'[1]2025年已发货'!$C:$C&amp;'[1]2025年已发货'!$G:$G&amp;'[1]2025年已发货'!$H:$H,'[1]2025年已发货'!$E:$E,"未发货")</f>
        <v>未发货</v>
      </c>
      <c r="I2152" s="107" t="str">
        <f>VLOOKUP(B2152,辅助信息!E:I,3,FALSE)</f>
        <v>（商投建工达州中医药科技园-4工区-11号楼）达州市通川区达州中医药职业学院犀牛大道北段</v>
      </c>
      <c r="J2152" s="107" t="str">
        <f>VLOOKUP(B2152,辅助信息!E:I,4,FALSE)</f>
        <v>张扬</v>
      </c>
      <c r="K2152" s="107">
        <f>VLOOKUP(J2152,辅助信息!H:I,2,FALSE)</f>
        <v>18381904567</v>
      </c>
      <c r="L2152" s="109" t="str">
        <f>VLOOKUP(B2152,辅助信息!E:J,6,FALSE)</f>
        <v>控制炉批号！多了现场不收！,优先安排达钢,提前联系到场规格及数量</v>
      </c>
      <c r="M2152" s="79">
        <v>45845</v>
      </c>
      <c r="O2152" s="49">
        <f ca="1" t="shared" si="147"/>
        <v>0</v>
      </c>
      <c r="P2152" s="49">
        <f ca="1" t="shared" si="148"/>
        <v>105</v>
      </c>
      <c r="Q2152" s="50" t="str">
        <f>VLOOKUP(B2152,辅助信息!E:M,9,FALSE)</f>
        <v>ZTWM-CDGS-XS-2024-0134-商投建工达州中医药科技成果示范园项目</v>
      </c>
      <c r="R2152" s="50" t="str">
        <f>_xlfn._xlws.FILTER(辅助信息!D:D,辅助信息!E:E=B2152)</f>
        <v>商投建工达州中医药科技园</v>
      </c>
    </row>
    <row r="2153" hidden="1" spans="2:18">
      <c r="B2153" s="107" t="s">
        <v>147</v>
      </c>
      <c r="C2153" s="58">
        <v>45846</v>
      </c>
      <c r="D2153" s="107" t="str">
        <f>VLOOKUP(B2153,辅助信息!E:K,7,FALSE)</f>
        <v>JWDDCD2025052800131</v>
      </c>
      <c r="E2153" s="107" t="str">
        <f>VLOOKUP(F2153,辅助信息!A:B,2,FALSE)</f>
        <v>螺纹钢</v>
      </c>
      <c r="F2153" s="107" t="s">
        <v>46</v>
      </c>
      <c r="G2153" s="108">
        <v>15</v>
      </c>
      <c r="H2153" s="121" t="str">
        <f>_xlfn.XLOOKUP(C2153&amp;F2153&amp;I2153&amp;J2153,'[1]2025年已发货'!$F:$F&amp;'[1]2025年已发货'!$C:$C&amp;'[1]2025年已发货'!$G:$G&amp;'[1]2025年已发货'!$H:$H,'[1]2025年已发货'!$E:$E,"未发货")</f>
        <v>未发货</v>
      </c>
      <c r="I2153" s="107" t="str">
        <f>VLOOKUP(B2153,辅助信息!E:I,3,FALSE)</f>
        <v>（商投建工达州中医药科技园-4工区-11号楼）达州市通川区达州中医药职业学院犀牛大道北段</v>
      </c>
      <c r="J2153" s="107" t="str">
        <f>VLOOKUP(B2153,辅助信息!E:I,4,FALSE)</f>
        <v>张扬</v>
      </c>
      <c r="K2153" s="107">
        <f>VLOOKUP(J2153,辅助信息!H:I,2,FALSE)</f>
        <v>18381904567</v>
      </c>
      <c r="L2153" s="109" t="str">
        <f>VLOOKUP(B2153,辅助信息!E:J,6,FALSE)</f>
        <v>控制炉批号！多了现场不收！,优先安排达钢,提前联系到场规格及数量</v>
      </c>
      <c r="M2153" s="79">
        <v>45845</v>
      </c>
      <c r="O2153" s="49">
        <f ca="1" t="shared" si="147"/>
        <v>0</v>
      </c>
      <c r="P2153" s="49">
        <f ca="1" t="shared" si="148"/>
        <v>105</v>
      </c>
      <c r="Q2153" s="50" t="str">
        <f>VLOOKUP(B2153,辅助信息!E:M,9,FALSE)</f>
        <v>ZTWM-CDGS-XS-2024-0134-商投建工达州中医药科技成果示范园项目</v>
      </c>
      <c r="R2153" s="50" t="str">
        <f>_xlfn._xlws.FILTER(辅助信息!D:D,辅助信息!E:E=B2153)</f>
        <v>商投建工达州中医药科技园</v>
      </c>
    </row>
    <row r="2154" hidden="1" spans="2:18">
      <c r="B2154" s="107" t="s">
        <v>147</v>
      </c>
      <c r="C2154" s="58">
        <v>45846</v>
      </c>
      <c r="D2154" s="107" t="str">
        <f>VLOOKUP(B2154,辅助信息!E:K,7,FALSE)</f>
        <v>JWDDCD2025052800131</v>
      </c>
      <c r="E2154" s="107" t="str">
        <f>VLOOKUP(F2154,辅助信息!A:B,2,FALSE)</f>
        <v>螺纹钢</v>
      </c>
      <c r="F2154" s="107" t="s">
        <v>22</v>
      </c>
      <c r="G2154" s="108">
        <v>9</v>
      </c>
      <c r="H2154" s="121" t="str">
        <f>_xlfn.XLOOKUP(C2154&amp;F2154&amp;I2154&amp;J2154,'[1]2025年已发货'!$F:$F&amp;'[1]2025年已发货'!$C:$C&amp;'[1]2025年已发货'!$G:$G&amp;'[1]2025年已发货'!$H:$H,'[1]2025年已发货'!$E:$E,"未发货")</f>
        <v>未发货</v>
      </c>
      <c r="I2154" s="107" t="str">
        <f>VLOOKUP(B2154,辅助信息!E:I,3,FALSE)</f>
        <v>（商投建工达州中医药科技园-4工区-11号楼）达州市通川区达州中医药职业学院犀牛大道北段</v>
      </c>
      <c r="J2154" s="107" t="str">
        <f>VLOOKUP(B2154,辅助信息!E:I,4,FALSE)</f>
        <v>张扬</v>
      </c>
      <c r="K2154" s="107">
        <f>VLOOKUP(J2154,辅助信息!H:I,2,FALSE)</f>
        <v>18381904567</v>
      </c>
      <c r="L2154" s="109" t="str">
        <f>VLOOKUP(B2154,辅助信息!E:J,6,FALSE)</f>
        <v>控制炉批号！多了现场不收！,优先安排达钢,提前联系到场规格及数量</v>
      </c>
      <c r="M2154" s="79">
        <v>45845</v>
      </c>
      <c r="O2154" s="49">
        <f ca="1" t="shared" si="147"/>
        <v>0</v>
      </c>
      <c r="P2154" s="49">
        <f ca="1" t="shared" si="148"/>
        <v>105</v>
      </c>
      <c r="Q2154" s="50" t="str">
        <f>VLOOKUP(B2154,辅助信息!E:M,9,FALSE)</f>
        <v>ZTWM-CDGS-XS-2024-0134-商投建工达州中医药科技成果示范园项目</v>
      </c>
      <c r="R2154" s="50" t="str">
        <f>_xlfn._xlws.FILTER(辅助信息!D:D,辅助信息!E:E=B2154)</f>
        <v>商投建工达州中医药科技园</v>
      </c>
    </row>
    <row r="2155" hidden="1" spans="2:18">
      <c r="B2155" s="107" t="s">
        <v>159</v>
      </c>
      <c r="C2155" s="58">
        <v>45846</v>
      </c>
      <c r="D2155" s="107" t="str">
        <f>VLOOKUP(B2155,辅助信息!E:K,7,FALSE)</f>
        <v>JWDDCD2025052800131</v>
      </c>
      <c r="E2155" s="107" t="str">
        <f>VLOOKUP(F2155,辅助信息!A:B,2,FALSE)</f>
        <v>螺纹钢</v>
      </c>
      <c r="F2155" s="107" t="s">
        <v>66</v>
      </c>
      <c r="G2155" s="108">
        <v>6</v>
      </c>
      <c r="H2155" s="121" t="str">
        <f>_xlfn.XLOOKUP(C2155&amp;F2155&amp;I2155&amp;J2155,'[1]2025年已发货'!$F:$F&amp;'[1]2025年已发货'!$C:$C&amp;'[1]2025年已发货'!$G:$G&amp;'[1]2025年已发货'!$H:$H,'[1]2025年已发货'!$E:$E,"未发货")</f>
        <v>未发货</v>
      </c>
      <c r="I2155" s="107" t="str">
        <f>VLOOKUP(B2155,辅助信息!E:I,3,FALSE)</f>
        <v>（商投建工达州中医药科技园-3工区）达州市通川区达州中医药职业学院犀牛大道北段</v>
      </c>
      <c r="J2155" s="107" t="str">
        <f>VLOOKUP(B2155,辅助信息!E:I,4,FALSE)</f>
        <v>程黄刚</v>
      </c>
      <c r="K2155" s="107">
        <f>VLOOKUP(J2155,辅助信息!H:I,2,FALSE)</f>
        <v>15108211617</v>
      </c>
      <c r="L2155" s="109" t="str">
        <f>VLOOKUP(B2155,辅助信息!E:J,6,FALSE)</f>
        <v>控制炉批号！多了现场不收！,优先安排达钢,提前联系到场规格及数量</v>
      </c>
      <c r="M2155" s="79">
        <v>45845</v>
      </c>
      <c r="O2155" s="49">
        <f ca="1" t="shared" si="147"/>
        <v>0</v>
      </c>
      <c r="P2155" s="49">
        <f ca="1" t="shared" si="148"/>
        <v>105</v>
      </c>
      <c r="Q2155" s="50" t="str">
        <f>VLOOKUP(B2155,辅助信息!E:M,9,FALSE)</f>
        <v>ZTWM-CDGS-XS-2024-0134-商投建工达州中医药科技成果示范园项目</v>
      </c>
      <c r="R2155" s="50" t="str">
        <f>_xlfn._xlws.FILTER(辅助信息!D:D,辅助信息!E:E=B2155)</f>
        <v>商投建工达州中医药科技园</v>
      </c>
    </row>
    <row r="2156" hidden="1" spans="2:18">
      <c r="B2156" s="107" t="s">
        <v>159</v>
      </c>
      <c r="C2156" s="58">
        <v>45846</v>
      </c>
      <c r="D2156" s="107" t="str">
        <f>VLOOKUP(B2156,辅助信息!E:K,7,FALSE)</f>
        <v>JWDDCD2025052800131</v>
      </c>
      <c r="E2156" s="107" t="str">
        <f>VLOOKUP(F2156,辅助信息!A:B,2,FALSE)</f>
        <v>螺纹钢</v>
      </c>
      <c r="F2156" s="107" t="s">
        <v>45</v>
      </c>
      <c r="G2156" s="108">
        <v>6</v>
      </c>
      <c r="H2156" s="121" t="str">
        <f>_xlfn.XLOOKUP(C2156&amp;F2156&amp;I2156&amp;J2156,'[1]2025年已发货'!$F:$F&amp;'[1]2025年已发货'!$C:$C&amp;'[1]2025年已发货'!$G:$G&amp;'[1]2025年已发货'!$H:$H,'[1]2025年已发货'!$E:$E,"未发货")</f>
        <v>未发货</v>
      </c>
      <c r="I2156" s="107" t="str">
        <f>VLOOKUP(B2156,辅助信息!E:I,3,FALSE)</f>
        <v>（商投建工达州中医药科技园-3工区）达州市通川区达州中医药职业学院犀牛大道北段</v>
      </c>
      <c r="J2156" s="107" t="str">
        <f>VLOOKUP(B2156,辅助信息!E:I,4,FALSE)</f>
        <v>程黄刚</v>
      </c>
      <c r="K2156" s="107">
        <f>VLOOKUP(J2156,辅助信息!H:I,2,FALSE)</f>
        <v>15108211617</v>
      </c>
      <c r="L2156" s="109" t="str">
        <f>VLOOKUP(B2156,辅助信息!E:J,6,FALSE)</f>
        <v>控制炉批号！多了现场不收！,优先安排达钢,提前联系到场规格及数量</v>
      </c>
      <c r="M2156" s="79">
        <v>45845</v>
      </c>
      <c r="O2156" s="49">
        <f ca="1" t="shared" si="147"/>
        <v>0</v>
      </c>
      <c r="P2156" s="49">
        <f ca="1" t="shared" si="148"/>
        <v>105</v>
      </c>
      <c r="Q2156" s="50" t="str">
        <f>VLOOKUP(B2156,辅助信息!E:M,9,FALSE)</f>
        <v>ZTWM-CDGS-XS-2024-0134-商投建工达州中医药科技成果示范园项目</v>
      </c>
      <c r="R2156" s="50" t="str">
        <f>_xlfn._xlws.FILTER(辅助信息!D:D,辅助信息!E:E=B2156)</f>
        <v>商投建工达州中医药科技园</v>
      </c>
    </row>
    <row r="2157" hidden="1" spans="2:18">
      <c r="B2157" s="107" t="s">
        <v>159</v>
      </c>
      <c r="C2157" s="58">
        <v>45846</v>
      </c>
      <c r="D2157" s="107" t="str">
        <f>VLOOKUP(B2157,辅助信息!E:K,7,FALSE)</f>
        <v>JWDDCD2025052800131</v>
      </c>
      <c r="E2157" s="107" t="str">
        <f>VLOOKUP(F2157,辅助信息!A:B,2,FALSE)</f>
        <v>螺纹钢</v>
      </c>
      <c r="F2157" s="107" t="s">
        <v>21</v>
      </c>
      <c r="G2157" s="108">
        <v>6</v>
      </c>
      <c r="H2157" s="121" t="str">
        <f>_xlfn.XLOOKUP(C2157&amp;F2157&amp;I2157&amp;J2157,'[1]2025年已发货'!$F:$F&amp;'[1]2025年已发货'!$C:$C&amp;'[1]2025年已发货'!$G:$G&amp;'[1]2025年已发货'!$H:$H,'[1]2025年已发货'!$E:$E,"未发货")</f>
        <v>未发货</v>
      </c>
      <c r="I2157" s="107" t="str">
        <f>VLOOKUP(B2157,辅助信息!E:I,3,FALSE)</f>
        <v>（商投建工达州中医药科技园-3工区）达州市通川区达州中医药职业学院犀牛大道北段</v>
      </c>
      <c r="J2157" s="107" t="str">
        <f>VLOOKUP(B2157,辅助信息!E:I,4,FALSE)</f>
        <v>程黄刚</v>
      </c>
      <c r="K2157" s="107">
        <f>VLOOKUP(J2157,辅助信息!H:I,2,FALSE)</f>
        <v>15108211617</v>
      </c>
      <c r="L2157" s="109" t="str">
        <f>VLOOKUP(B2157,辅助信息!E:J,6,FALSE)</f>
        <v>控制炉批号！多了现场不收！,优先安排达钢,提前联系到场规格及数量</v>
      </c>
      <c r="M2157" s="79">
        <v>45845</v>
      </c>
      <c r="O2157" s="49">
        <f ca="1" t="shared" si="147"/>
        <v>0</v>
      </c>
      <c r="P2157" s="49">
        <f ca="1" t="shared" si="148"/>
        <v>105</v>
      </c>
      <c r="Q2157" s="50" t="str">
        <f>VLOOKUP(B2157,辅助信息!E:M,9,FALSE)</f>
        <v>ZTWM-CDGS-XS-2024-0134-商投建工达州中医药科技成果示范园项目</v>
      </c>
      <c r="R2157" s="50" t="str">
        <f>_xlfn._xlws.FILTER(辅助信息!D:D,辅助信息!E:E=B2157)</f>
        <v>商投建工达州中医药科技园</v>
      </c>
    </row>
    <row r="2158" hidden="1" spans="2:18">
      <c r="B2158" s="107" t="s">
        <v>159</v>
      </c>
      <c r="C2158" s="58">
        <v>45846</v>
      </c>
      <c r="D2158" s="107" t="str">
        <f>VLOOKUP(B2158,辅助信息!E:K,7,FALSE)</f>
        <v>JWDDCD2025052800131</v>
      </c>
      <c r="E2158" s="107" t="str">
        <f>VLOOKUP(F2158,辅助信息!A:B,2,FALSE)</f>
        <v>螺纹钢</v>
      </c>
      <c r="F2158" s="107" t="s">
        <v>46</v>
      </c>
      <c r="G2158" s="108">
        <v>12</v>
      </c>
      <c r="H2158" s="121" t="str">
        <f>_xlfn.XLOOKUP(C2158&amp;F2158&amp;I2158&amp;J2158,'[1]2025年已发货'!$F:$F&amp;'[1]2025年已发货'!$C:$C&amp;'[1]2025年已发货'!$G:$G&amp;'[1]2025年已发货'!$H:$H,'[1]2025年已发货'!$E:$E,"未发货")</f>
        <v>未发货</v>
      </c>
      <c r="I2158" s="107" t="str">
        <f>VLOOKUP(B2158,辅助信息!E:I,3,FALSE)</f>
        <v>（商投建工达州中医药科技园-3工区）达州市通川区达州中医药职业学院犀牛大道北段</v>
      </c>
      <c r="J2158" s="107" t="str">
        <f>VLOOKUP(B2158,辅助信息!E:I,4,FALSE)</f>
        <v>程黄刚</v>
      </c>
      <c r="K2158" s="107">
        <f>VLOOKUP(J2158,辅助信息!H:I,2,FALSE)</f>
        <v>15108211617</v>
      </c>
      <c r="L2158" s="109" t="str">
        <f>VLOOKUP(B2158,辅助信息!E:J,6,FALSE)</f>
        <v>控制炉批号！多了现场不收！,优先安排达钢,提前联系到场规格及数量</v>
      </c>
      <c r="M2158" s="79">
        <v>45845</v>
      </c>
      <c r="O2158" s="49">
        <f ca="1" t="shared" si="147"/>
        <v>0</v>
      </c>
      <c r="P2158" s="49">
        <f ca="1" t="shared" si="148"/>
        <v>105</v>
      </c>
      <c r="Q2158" s="50" t="str">
        <f>VLOOKUP(B2158,辅助信息!E:M,9,FALSE)</f>
        <v>ZTWM-CDGS-XS-2024-0134-商投建工达州中医药科技成果示范园项目</v>
      </c>
      <c r="R2158" s="50" t="str">
        <f>_xlfn._xlws.FILTER(辅助信息!D:D,辅助信息!E:E=B2158)</f>
        <v>商投建工达州中医药科技园</v>
      </c>
    </row>
    <row r="2159" hidden="1" spans="2:18">
      <c r="B2159" s="107" t="s">
        <v>156</v>
      </c>
      <c r="C2159" s="58">
        <v>45846</v>
      </c>
      <c r="D2159" s="107" t="str">
        <f>VLOOKUP(B2159,辅助信息!E:K,7,FALSE)</f>
        <v>JWDDCD2025052800131</v>
      </c>
      <c r="E2159" s="107" t="str">
        <f>VLOOKUP(F2159,辅助信息!A:B,2,FALSE)</f>
        <v>盘螺</v>
      </c>
      <c r="F2159" s="107" t="s">
        <v>40</v>
      </c>
      <c r="G2159" s="108">
        <v>3</v>
      </c>
      <c r="H2159" s="121" t="str">
        <f>_xlfn.XLOOKUP(C2159&amp;F2159&amp;I2159&amp;J2159,'[1]2025年已发货'!$F:$F&amp;'[1]2025年已发货'!$C:$C&amp;'[1]2025年已发货'!$G:$G&amp;'[1]2025年已发货'!$H:$H,'[1]2025年已发货'!$E:$E,"未发货")</f>
        <v>未发货</v>
      </c>
      <c r="I2159" s="107" t="str">
        <f>VLOOKUP(B2159,辅助信息!E:I,3,FALSE)</f>
        <v>（商投建工达州中医药科技园-2工区-2号桥）达州市通川区达州中医药职业学院犀牛大道北段</v>
      </c>
      <c r="J2159" s="107" t="str">
        <f>VLOOKUP(B2159,辅助信息!E:I,4,FALSE)</f>
        <v>李波</v>
      </c>
      <c r="K2159" s="107">
        <f>VLOOKUP(J2159,辅助信息!H:I,2,FALSE)</f>
        <v>18381899787</v>
      </c>
      <c r="L2159" s="109" t="str">
        <f>VLOOKUP(B2159,辅助信息!E:J,6,FALSE)</f>
        <v>控制炉批号！多了现场不收！,优先安排达钢,提前联系到场规格及数量</v>
      </c>
      <c r="M2159" s="79">
        <v>45845</v>
      </c>
      <c r="O2159" s="49">
        <f ca="1" t="shared" si="147"/>
        <v>0</v>
      </c>
      <c r="P2159" s="49">
        <f ca="1" t="shared" si="148"/>
        <v>105</v>
      </c>
      <c r="Q2159" s="50" t="str">
        <f>VLOOKUP(B2159,辅助信息!E:M,9,FALSE)</f>
        <v>ZTWM-CDGS-XS-2024-0134-商投建工达州中医药科技成果示范园项目</v>
      </c>
      <c r="R2159" s="50" t="str">
        <f>_xlfn._xlws.FILTER(辅助信息!D:D,辅助信息!E:E=B2159)</f>
        <v>商投建工达州中医药科技园</v>
      </c>
    </row>
    <row r="2160" hidden="1" spans="2:18">
      <c r="B2160" s="107" t="s">
        <v>156</v>
      </c>
      <c r="C2160" s="58">
        <v>45846</v>
      </c>
      <c r="D2160" s="107" t="str">
        <f>VLOOKUP(B2160,辅助信息!E:K,7,FALSE)</f>
        <v>JWDDCD2025052800131</v>
      </c>
      <c r="E2160" s="107" t="str">
        <f>VLOOKUP(F2160,辅助信息!A:B,2,FALSE)</f>
        <v>螺纹钢</v>
      </c>
      <c r="F2160" s="107" t="s">
        <v>19</v>
      </c>
      <c r="G2160" s="108">
        <v>16</v>
      </c>
      <c r="H2160" s="121" t="str">
        <f>_xlfn.XLOOKUP(C2160&amp;F2160&amp;I2160&amp;J2160,'[1]2025年已发货'!$F:$F&amp;'[1]2025年已发货'!$C:$C&amp;'[1]2025年已发货'!$G:$G&amp;'[1]2025年已发货'!$H:$H,'[1]2025年已发货'!$E:$E,"未发货")</f>
        <v>未发货</v>
      </c>
      <c r="I2160" s="107" t="str">
        <f>VLOOKUP(B2160,辅助信息!E:I,3,FALSE)</f>
        <v>（商投建工达州中医药科技园-2工区-2号桥）达州市通川区达州中医药职业学院犀牛大道北段</v>
      </c>
      <c r="J2160" s="107" t="str">
        <f>VLOOKUP(B2160,辅助信息!E:I,4,FALSE)</f>
        <v>李波</v>
      </c>
      <c r="K2160" s="107">
        <f>VLOOKUP(J2160,辅助信息!H:I,2,FALSE)</f>
        <v>18381899787</v>
      </c>
      <c r="L2160" s="109" t="str">
        <f>VLOOKUP(B2160,辅助信息!E:J,6,FALSE)</f>
        <v>控制炉批号！多了现场不收！,优先安排达钢,提前联系到场规格及数量</v>
      </c>
      <c r="M2160" s="79">
        <v>45845</v>
      </c>
      <c r="O2160" s="49">
        <f ca="1" t="shared" si="147"/>
        <v>0</v>
      </c>
      <c r="P2160" s="49">
        <f ca="1" t="shared" si="148"/>
        <v>105</v>
      </c>
      <c r="Q2160" s="50" t="str">
        <f>VLOOKUP(B2160,辅助信息!E:M,9,FALSE)</f>
        <v>ZTWM-CDGS-XS-2024-0134-商投建工达州中医药科技成果示范园项目</v>
      </c>
      <c r="R2160" s="50" t="str">
        <f>_xlfn._xlws.FILTER(辅助信息!D:D,辅助信息!E:E=B2160)</f>
        <v>商投建工达州中医药科技园</v>
      </c>
    </row>
    <row r="2161" hidden="1" spans="2:18">
      <c r="B2161" s="107" t="s">
        <v>156</v>
      </c>
      <c r="C2161" s="58">
        <v>45846</v>
      </c>
      <c r="D2161" s="107" t="str">
        <f>VLOOKUP(B2161,辅助信息!E:K,7,FALSE)</f>
        <v>JWDDCD2025052800131</v>
      </c>
      <c r="E2161" s="107" t="str">
        <f>VLOOKUP(F2161,辅助信息!A:B,2,FALSE)</f>
        <v>螺纹钢</v>
      </c>
      <c r="F2161" s="107" t="s">
        <v>30</v>
      </c>
      <c r="G2161" s="108">
        <v>24</v>
      </c>
      <c r="H2161" s="121" t="str">
        <f>_xlfn.XLOOKUP(C2161&amp;F2161&amp;I2161&amp;J2161,'[1]2025年已发货'!$F:$F&amp;'[1]2025年已发货'!$C:$C&amp;'[1]2025年已发货'!$G:$G&amp;'[1]2025年已发货'!$H:$H,'[1]2025年已发货'!$E:$E,"未发货")</f>
        <v>未发货</v>
      </c>
      <c r="I2161" s="107" t="str">
        <f>VLOOKUP(B2161,辅助信息!E:I,3,FALSE)</f>
        <v>（商投建工达州中医药科技园-2工区-2号桥）达州市通川区达州中医药职业学院犀牛大道北段</v>
      </c>
      <c r="J2161" s="107" t="str">
        <f>VLOOKUP(B2161,辅助信息!E:I,4,FALSE)</f>
        <v>李波</v>
      </c>
      <c r="K2161" s="107">
        <f>VLOOKUP(J2161,辅助信息!H:I,2,FALSE)</f>
        <v>18381899787</v>
      </c>
      <c r="L2161" s="109" t="str">
        <f>VLOOKUP(B2161,辅助信息!E:J,6,FALSE)</f>
        <v>控制炉批号！多了现场不收！,优先安排达钢,提前联系到场规格及数量</v>
      </c>
      <c r="M2161" s="79">
        <v>45845</v>
      </c>
      <c r="O2161" s="49">
        <f ca="1" t="shared" si="147"/>
        <v>0</v>
      </c>
      <c r="P2161" s="49">
        <f ca="1" t="shared" si="148"/>
        <v>105</v>
      </c>
      <c r="Q2161" s="50" t="str">
        <f>VLOOKUP(B2161,辅助信息!E:M,9,FALSE)</f>
        <v>ZTWM-CDGS-XS-2024-0134-商投建工达州中医药科技成果示范园项目</v>
      </c>
      <c r="R2161" s="50" t="str">
        <f>_xlfn._xlws.FILTER(辅助信息!D:D,辅助信息!E:E=B2161)</f>
        <v>商投建工达州中医药科技园</v>
      </c>
    </row>
    <row r="2162" hidden="1" spans="1:18">
      <c r="A2162" s="115" t="s">
        <v>189</v>
      </c>
      <c r="B2162" s="118" t="s">
        <v>180</v>
      </c>
      <c r="C2162" s="58">
        <v>45846</v>
      </c>
      <c r="D2162" s="107" t="str">
        <f>VLOOKUP(B2162,辅助信息!E:K,7,FALSE)</f>
        <v>JWDDCD2025052800131</v>
      </c>
      <c r="E2162" s="107" t="str">
        <f>VLOOKUP(F2162,辅助信息!A:B,2,FALSE)</f>
        <v>盘螺</v>
      </c>
      <c r="F2162" s="107" t="s">
        <v>49</v>
      </c>
      <c r="G2162" s="108">
        <v>6</v>
      </c>
      <c r="H2162" s="121" t="str">
        <f>_xlfn.XLOOKUP(C2162&amp;F2162&amp;I2162&amp;J2162,'[1]2025年已发货'!$F:$F&amp;'[1]2025年已发货'!$C:$C&amp;'[1]2025年已发货'!$G:$G&amp;'[1]2025年已发货'!$H:$H,'[1]2025年已发货'!$E:$E,"未发货")</f>
        <v>未发货</v>
      </c>
      <c r="I2162" s="107" t="str">
        <f>VLOOKUP(B2162,辅助信息!E:I,3,FALSE)</f>
        <v>（商投建工达州中医药科技园-4工区-8号楼）达州市通川区达州中医药职业学院犀牛大道北段</v>
      </c>
      <c r="J2162" s="107" t="str">
        <f>VLOOKUP(B2162,辅助信息!E:I,4,FALSE)</f>
        <v>张扬</v>
      </c>
      <c r="K2162" s="107">
        <f>VLOOKUP(J2162,辅助信息!H:I,2,FALSE)</f>
        <v>18381904567</v>
      </c>
      <c r="L2162" s="109" t="str">
        <f>VLOOKUP(B2162,辅助信息!E:J,6,FALSE)</f>
        <v>控制炉批号！多了现场不收！,优先安排达钢,提前联系到场规格及数量</v>
      </c>
      <c r="M2162" s="79">
        <v>45845</v>
      </c>
      <c r="O2162" s="49">
        <f ca="1" t="shared" si="147"/>
        <v>0</v>
      </c>
      <c r="P2162" s="49">
        <f ca="1" t="shared" si="148"/>
        <v>105</v>
      </c>
      <c r="Q2162" s="50" t="str">
        <f>VLOOKUP(B2162,辅助信息!E:M,9,FALSE)</f>
        <v>ZTWM-CDGS-XS-2024-0134-商投建工达州中医药科技成果示范园项目</v>
      </c>
      <c r="R2162" s="50" t="str">
        <f>_xlfn._xlws.FILTER(辅助信息!D:D,辅助信息!E:E=B2162)</f>
        <v>商投建工达州中医药科技园</v>
      </c>
    </row>
    <row r="2163" hidden="1" spans="1:18">
      <c r="A2163" s="115"/>
      <c r="B2163" s="118" t="s">
        <v>180</v>
      </c>
      <c r="C2163" s="58">
        <v>45846</v>
      </c>
      <c r="D2163" s="107" t="str">
        <f>VLOOKUP(B2163,辅助信息!E:K,7,FALSE)</f>
        <v>JWDDCD2025052800131</v>
      </c>
      <c r="E2163" s="107" t="str">
        <f>VLOOKUP(F2163,辅助信息!A:B,2,FALSE)</f>
        <v>盘螺</v>
      </c>
      <c r="F2163" s="107" t="s">
        <v>40</v>
      </c>
      <c r="G2163" s="108">
        <v>21</v>
      </c>
      <c r="H2163" s="121" t="str">
        <f>_xlfn.XLOOKUP(C2163&amp;F2163&amp;I2163&amp;J2163,'[1]2025年已发货'!$F:$F&amp;'[1]2025年已发货'!$C:$C&amp;'[1]2025年已发货'!$G:$G&amp;'[1]2025年已发货'!$H:$H,'[1]2025年已发货'!$E:$E,"未发货")</f>
        <v>未发货</v>
      </c>
      <c r="I2163" s="107" t="str">
        <f>VLOOKUP(B2163,辅助信息!E:I,3,FALSE)</f>
        <v>（商投建工达州中医药科技园-4工区-8号楼）达州市通川区达州中医药职业学院犀牛大道北段</v>
      </c>
      <c r="J2163" s="107" t="str">
        <f>VLOOKUP(B2163,辅助信息!E:I,4,FALSE)</f>
        <v>张扬</v>
      </c>
      <c r="K2163" s="107">
        <f>VLOOKUP(J2163,辅助信息!H:I,2,FALSE)</f>
        <v>18381904567</v>
      </c>
      <c r="L2163" s="109" t="str">
        <f>VLOOKUP(B2163,辅助信息!E:J,6,FALSE)</f>
        <v>控制炉批号！多了现场不收！,优先安排达钢,提前联系到场规格及数量</v>
      </c>
      <c r="M2163" s="79">
        <v>45845</v>
      </c>
      <c r="O2163" s="49">
        <f ca="1" t="shared" si="147"/>
        <v>0</v>
      </c>
      <c r="P2163" s="49">
        <f ca="1" t="shared" si="148"/>
        <v>105</v>
      </c>
      <c r="Q2163" s="50" t="str">
        <f>VLOOKUP(B2163,辅助信息!E:M,9,FALSE)</f>
        <v>ZTWM-CDGS-XS-2024-0134-商投建工达州中医药科技成果示范园项目</v>
      </c>
      <c r="R2163" s="50" t="str">
        <f>_xlfn._xlws.FILTER(辅助信息!D:D,辅助信息!E:E=B2163)</f>
        <v>商投建工达州中医药科技园</v>
      </c>
    </row>
    <row r="2164" hidden="1" spans="1:18">
      <c r="A2164" s="115"/>
      <c r="B2164" s="118" t="s">
        <v>180</v>
      </c>
      <c r="C2164" s="58">
        <v>45846</v>
      </c>
      <c r="D2164" s="107" t="str">
        <f>VLOOKUP(B2164,辅助信息!E:K,7,FALSE)</f>
        <v>JWDDCD2025052800131</v>
      </c>
      <c r="E2164" s="107" t="str">
        <f>VLOOKUP(F2164,辅助信息!A:B,2,FALSE)</f>
        <v>盘螺</v>
      </c>
      <c r="F2164" s="107" t="s">
        <v>41</v>
      </c>
      <c r="G2164" s="108">
        <v>15</v>
      </c>
      <c r="H2164" s="121" t="str">
        <f>_xlfn.XLOOKUP(C2164&amp;F2164&amp;I2164&amp;J2164,'[1]2025年已发货'!$F:$F&amp;'[1]2025年已发货'!$C:$C&amp;'[1]2025年已发货'!$G:$G&amp;'[1]2025年已发货'!$H:$H,'[1]2025年已发货'!$E:$E,"未发货")</f>
        <v>未发货</v>
      </c>
      <c r="I2164" s="107" t="str">
        <f>VLOOKUP(B2164,辅助信息!E:I,3,FALSE)</f>
        <v>（商投建工达州中医药科技园-4工区-8号楼）达州市通川区达州中医药职业学院犀牛大道北段</v>
      </c>
      <c r="J2164" s="107" t="str">
        <f>VLOOKUP(B2164,辅助信息!E:I,4,FALSE)</f>
        <v>张扬</v>
      </c>
      <c r="K2164" s="107">
        <f>VLOOKUP(J2164,辅助信息!H:I,2,FALSE)</f>
        <v>18381904567</v>
      </c>
      <c r="L2164" s="109" t="str">
        <f>VLOOKUP(B2164,辅助信息!E:J,6,FALSE)</f>
        <v>控制炉批号！多了现场不收！,优先安排达钢,提前联系到场规格及数量</v>
      </c>
      <c r="M2164" s="79">
        <v>45845</v>
      </c>
      <c r="O2164" s="49">
        <f ca="1" t="shared" si="147"/>
        <v>0</v>
      </c>
      <c r="P2164" s="49">
        <f ca="1" t="shared" si="148"/>
        <v>105</v>
      </c>
      <c r="Q2164" s="50" t="str">
        <f>VLOOKUP(B2164,辅助信息!E:M,9,FALSE)</f>
        <v>ZTWM-CDGS-XS-2024-0134-商投建工达州中医药科技成果示范园项目</v>
      </c>
      <c r="R2164" s="50" t="str">
        <f>_xlfn._xlws.FILTER(辅助信息!D:D,辅助信息!E:E=B2164)</f>
        <v>商投建工达州中医药科技园</v>
      </c>
    </row>
    <row r="2165" hidden="1" spans="1:18">
      <c r="A2165" s="115"/>
      <c r="B2165" s="118" t="s">
        <v>69</v>
      </c>
      <c r="C2165" s="58">
        <v>45846</v>
      </c>
      <c r="D2165" s="107" t="str">
        <f>VLOOKUP(B2165,辅助信息!E:K,7,FALSE)</f>
        <v>JWDDCD2025052800131</v>
      </c>
      <c r="E2165" s="107" t="str">
        <f>VLOOKUP(F2165,辅助信息!A:B,2,FALSE)</f>
        <v>螺纹钢</v>
      </c>
      <c r="F2165" s="107" t="s">
        <v>19</v>
      </c>
      <c r="G2165" s="108">
        <v>3</v>
      </c>
      <c r="H2165" s="121" t="str">
        <f>_xlfn.XLOOKUP(C2165&amp;F2165&amp;I2165&amp;J2165,'[1]2025年已发货'!$F:$F&amp;'[1]2025年已发货'!$C:$C&amp;'[1]2025年已发货'!$G:$G&amp;'[1]2025年已发货'!$H:$H,'[1]2025年已发货'!$E:$E,"未发货")</f>
        <v>未发货</v>
      </c>
      <c r="I2165" s="107" t="str">
        <f>VLOOKUP(B2165,辅助信息!E:I,3,FALSE)</f>
        <v>（商投建工达州中医药科技园-4工区-2号楼）达州市通川区达州中医药职业学院犀牛大道北段</v>
      </c>
      <c r="J2165" s="107" t="str">
        <f>VLOOKUP(B2165,辅助信息!E:I,4,FALSE)</f>
        <v>张扬</v>
      </c>
      <c r="K2165" s="107">
        <f>VLOOKUP(J2165,辅助信息!H:I,2,FALSE)</f>
        <v>18381904567</v>
      </c>
      <c r="L2165" s="109" t="str">
        <f>VLOOKUP(B2165,辅助信息!E:J,6,FALSE)</f>
        <v>控制炉批号！多了现场不收！,优先安排达钢,提前联系到场规格及数量</v>
      </c>
      <c r="M2165" s="79">
        <v>45845</v>
      </c>
      <c r="O2165" s="49">
        <f ca="1" t="shared" si="147"/>
        <v>0</v>
      </c>
      <c r="P2165" s="49">
        <f ca="1" t="shared" si="148"/>
        <v>105</v>
      </c>
      <c r="Q2165" s="50" t="str">
        <f>VLOOKUP(B2165,辅助信息!E:M,9,FALSE)</f>
        <v>ZTWM-CDGS-XS-2024-0134-商投建工达州中医药科技成果示范园项目</v>
      </c>
      <c r="R2165" s="50" t="str">
        <f>_xlfn._xlws.FILTER(辅助信息!D:D,辅助信息!E:E=B2165)</f>
        <v>商投建工达州中医药科技园</v>
      </c>
    </row>
    <row r="2166" hidden="1" spans="2:18">
      <c r="B2166" s="28" t="s">
        <v>81</v>
      </c>
      <c r="C2166" s="58">
        <v>45846</v>
      </c>
      <c r="D2166" s="107" t="str">
        <f>VLOOKUP(B2166,辅助信息!E:K,7,FALSE)</f>
        <v>JWDDCD2025060900080</v>
      </c>
      <c r="E2166" s="107" t="str">
        <f>VLOOKUP(F2166,辅助信息!A:B,2,FALSE)</f>
        <v>盘螺</v>
      </c>
      <c r="F2166" s="28" t="s">
        <v>49</v>
      </c>
      <c r="G2166" s="24">
        <v>5</v>
      </c>
      <c r="H2166" s="121">
        <f>_xlfn.XLOOKUP(C2166&amp;F2166&amp;I2166&amp;J2166,'[1]2025年已发货'!$F:$F&amp;'[1]2025年已发货'!$C:$C&amp;'[1]2025年已发货'!$G:$G&amp;'[1]2025年已发货'!$H:$H,'[1]2025年已发货'!$E:$E,"未发货")</f>
        <v>5</v>
      </c>
      <c r="I2166" s="107" t="str">
        <f>VLOOKUP(B2166,辅助信息!E:I,3,FALSE)</f>
        <v>（华西简阳西城嘉苑）四川省成都市简阳市简城街道高屋村</v>
      </c>
      <c r="J2166" s="107" t="str">
        <f>VLOOKUP(B2166,辅助信息!E:I,4,FALSE)</f>
        <v>张瀚镭</v>
      </c>
      <c r="K2166" s="107">
        <f>VLOOKUP(J2166,辅助信息!H:I,2,FALSE)</f>
        <v>15884666220</v>
      </c>
      <c r="L2166" s="109" t="str">
        <f>VLOOKUP(B2166,辅助信息!E:J,6,FALSE)</f>
        <v>优先威钢发货,我方卸车,新老国标钢厂不加价可直发，因陕钢多次出现磅差，项目拒绝使用</v>
      </c>
      <c r="M2166" s="79">
        <v>45847</v>
      </c>
      <c r="O2166" s="49">
        <f ca="1" t="shared" si="147"/>
        <v>0</v>
      </c>
      <c r="P2166" s="49">
        <f ca="1" t="shared" si="148"/>
        <v>103</v>
      </c>
      <c r="Q2166" s="50" t="str">
        <f>VLOOKUP(B2166,辅助信息!E:M,9,FALSE)</f>
        <v>ZTWM-CDGS-XS-2024-0030-华西集采-简州大道</v>
      </c>
      <c r="R2166" s="50" t="str">
        <f>_xlfn._xlws.FILTER(辅助信息!D:D,辅助信息!E:E=B2166)</f>
        <v>华西简阳西城嘉苑</v>
      </c>
    </row>
    <row r="2167" hidden="1" spans="2:18">
      <c r="B2167" s="28" t="s">
        <v>81</v>
      </c>
      <c r="C2167" s="58">
        <v>45846</v>
      </c>
      <c r="D2167" s="107" t="str">
        <f>VLOOKUP(B2167,辅助信息!E:K,7,FALSE)</f>
        <v>JWDDCD2025060900080</v>
      </c>
      <c r="E2167" s="107" t="str">
        <f>VLOOKUP(F2167,辅助信息!A:B,2,FALSE)</f>
        <v>盘螺</v>
      </c>
      <c r="F2167" s="28" t="s">
        <v>40</v>
      </c>
      <c r="G2167" s="24">
        <v>43.5</v>
      </c>
      <c r="H2167" s="121">
        <f>_xlfn.XLOOKUP(C2167&amp;F2167&amp;I2167&amp;J2167,'[1]2025年已发货'!$F:$F&amp;'[1]2025年已发货'!$C:$C&amp;'[1]2025年已发货'!$G:$G&amp;'[1]2025年已发货'!$H:$H,'[1]2025年已发货'!$E:$E,"未发货")</f>
        <v>43.5</v>
      </c>
      <c r="I2167" s="107" t="str">
        <f>VLOOKUP(B2167,辅助信息!E:I,3,FALSE)</f>
        <v>（华西简阳西城嘉苑）四川省成都市简阳市简城街道高屋村</v>
      </c>
      <c r="J2167" s="107" t="str">
        <f>VLOOKUP(B2167,辅助信息!E:I,4,FALSE)</f>
        <v>张瀚镭</v>
      </c>
      <c r="K2167" s="107">
        <f>VLOOKUP(J2167,辅助信息!H:I,2,FALSE)</f>
        <v>15884666220</v>
      </c>
      <c r="L2167" s="109" t="str">
        <f>VLOOKUP(B2167,辅助信息!E:J,6,FALSE)</f>
        <v>优先威钢发货,我方卸车,新老国标钢厂不加价可直发，因陕钢多次出现磅差，项目拒绝使用</v>
      </c>
      <c r="M2167" s="79">
        <v>45847</v>
      </c>
      <c r="O2167" s="49">
        <f ca="1" t="shared" si="147"/>
        <v>0</v>
      </c>
      <c r="P2167" s="49">
        <f ca="1" t="shared" si="148"/>
        <v>103</v>
      </c>
      <c r="Q2167" s="50" t="str">
        <f>VLOOKUP(B2167,辅助信息!E:M,9,FALSE)</f>
        <v>ZTWM-CDGS-XS-2024-0030-华西集采-简州大道</v>
      </c>
      <c r="R2167" s="50" t="str">
        <f>_xlfn._xlws.FILTER(辅助信息!D:D,辅助信息!E:E=B2167)</f>
        <v>华西简阳西城嘉苑</v>
      </c>
    </row>
    <row r="2168" hidden="1" spans="2:18">
      <c r="B2168" s="28" t="s">
        <v>81</v>
      </c>
      <c r="C2168" s="58">
        <v>45846</v>
      </c>
      <c r="D2168" s="107" t="str">
        <f>VLOOKUP(B2168,辅助信息!E:K,7,FALSE)</f>
        <v>JWDDCD2025060900080</v>
      </c>
      <c r="E2168" s="107" t="str">
        <f>VLOOKUP(F2168,辅助信息!A:B,2,FALSE)</f>
        <v>盘螺</v>
      </c>
      <c r="F2168" s="28" t="s">
        <v>41</v>
      </c>
      <c r="G2168" s="24">
        <v>18</v>
      </c>
      <c r="H2168" s="121">
        <f>_xlfn.XLOOKUP(C2168&amp;F2168&amp;I2168&amp;J2168,'[1]2025年已发货'!$F:$F&amp;'[1]2025年已发货'!$C:$C&amp;'[1]2025年已发货'!$G:$G&amp;'[1]2025年已发货'!$H:$H,'[1]2025年已发货'!$E:$E,"未发货")</f>
        <v>18</v>
      </c>
      <c r="I2168" s="107" t="str">
        <f>VLOOKUP(B2168,辅助信息!E:I,3,FALSE)</f>
        <v>（华西简阳西城嘉苑）四川省成都市简阳市简城街道高屋村</v>
      </c>
      <c r="J2168" s="107" t="str">
        <f>VLOOKUP(B2168,辅助信息!E:I,4,FALSE)</f>
        <v>张瀚镭</v>
      </c>
      <c r="K2168" s="107">
        <f>VLOOKUP(J2168,辅助信息!H:I,2,FALSE)</f>
        <v>15884666220</v>
      </c>
      <c r="L2168" s="109" t="str">
        <f>VLOOKUP(B2168,辅助信息!E:J,6,FALSE)</f>
        <v>优先威钢发货,我方卸车,新老国标钢厂不加价可直发，因陕钢多次出现磅差，项目拒绝使用</v>
      </c>
      <c r="M2168" s="79">
        <v>45847</v>
      </c>
      <c r="O2168" s="49">
        <f ca="1" t="shared" si="147"/>
        <v>0</v>
      </c>
      <c r="P2168" s="49">
        <f ca="1" t="shared" si="148"/>
        <v>103</v>
      </c>
      <c r="Q2168" s="50" t="str">
        <f>VLOOKUP(B2168,辅助信息!E:M,9,FALSE)</f>
        <v>ZTWM-CDGS-XS-2024-0030-华西集采-简州大道</v>
      </c>
      <c r="R2168" s="50" t="str">
        <f>_xlfn._xlws.FILTER(辅助信息!D:D,辅助信息!E:E=B2168)</f>
        <v>华西简阳西城嘉苑</v>
      </c>
    </row>
    <row r="2169" hidden="1" spans="2:18">
      <c r="B2169" s="28" t="s">
        <v>81</v>
      </c>
      <c r="C2169" s="58">
        <v>45846</v>
      </c>
      <c r="D2169" s="107" t="str">
        <f>VLOOKUP(B2169,辅助信息!E:K,7,FALSE)</f>
        <v>JWDDCD2025060900080</v>
      </c>
      <c r="E2169" s="107" t="str">
        <f>VLOOKUP(F2169,辅助信息!A:B,2,FALSE)</f>
        <v>盘螺</v>
      </c>
      <c r="F2169" s="28" t="s">
        <v>26</v>
      </c>
      <c r="G2169" s="24">
        <v>38</v>
      </c>
      <c r="H2169" s="121">
        <f>_xlfn.XLOOKUP(C2169&amp;F2169&amp;I2169&amp;J2169,'[1]2025年已发货'!$F:$F&amp;'[1]2025年已发货'!$C:$C&amp;'[1]2025年已发货'!$G:$G&amp;'[1]2025年已发货'!$H:$H,'[1]2025年已发货'!$E:$E,"未发货")</f>
        <v>38</v>
      </c>
      <c r="I2169" s="107" t="str">
        <f>VLOOKUP(B2169,辅助信息!E:I,3,FALSE)</f>
        <v>（华西简阳西城嘉苑）四川省成都市简阳市简城街道高屋村</v>
      </c>
      <c r="J2169" s="107" t="str">
        <f>VLOOKUP(B2169,辅助信息!E:I,4,FALSE)</f>
        <v>张瀚镭</v>
      </c>
      <c r="K2169" s="107">
        <f>VLOOKUP(J2169,辅助信息!H:I,2,FALSE)</f>
        <v>15884666220</v>
      </c>
      <c r="L2169" s="109" t="str">
        <f>VLOOKUP(B2169,辅助信息!E:J,6,FALSE)</f>
        <v>优先威钢发货,我方卸车,新老国标钢厂不加价可直发，因陕钢多次出现磅差，项目拒绝使用</v>
      </c>
      <c r="M2169" s="79">
        <v>45847</v>
      </c>
      <c r="O2169" s="49">
        <f ca="1" t="shared" si="147"/>
        <v>0</v>
      </c>
      <c r="P2169" s="49">
        <f ca="1" t="shared" si="148"/>
        <v>103</v>
      </c>
      <c r="Q2169" s="50" t="str">
        <f>VLOOKUP(B2169,辅助信息!E:M,9,FALSE)</f>
        <v>ZTWM-CDGS-XS-2024-0030-华西集采-简州大道</v>
      </c>
      <c r="R2169" s="50" t="str">
        <f>_xlfn._xlws.FILTER(辅助信息!D:D,辅助信息!E:E=B2169)</f>
        <v>华西简阳西城嘉苑</v>
      </c>
    </row>
    <row r="2170" hidden="1" spans="2:18">
      <c r="B2170" s="28" t="s">
        <v>81</v>
      </c>
      <c r="C2170" s="58">
        <v>45846</v>
      </c>
      <c r="D2170" s="107" t="str">
        <f>VLOOKUP(B2170,辅助信息!E:K,7,FALSE)</f>
        <v>JWDDCD2025060900080</v>
      </c>
      <c r="E2170" s="107" t="str">
        <f>VLOOKUP(F2170,辅助信息!A:B,2,FALSE)</f>
        <v>螺纹钢</v>
      </c>
      <c r="F2170" s="28" t="s">
        <v>19</v>
      </c>
      <c r="G2170" s="24">
        <v>10.7</v>
      </c>
      <c r="H2170" s="121">
        <f>_xlfn.XLOOKUP(C2170&amp;F2170&amp;I2170&amp;J2170,'[1]2025年已发货'!$F:$F&amp;'[1]2025年已发货'!$C:$C&amp;'[1]2025年已发货'!$G:$G&amp;'[1]2025年已发货'!$H:$H,'[1]2025年已发货'!$E:$E,"未发货")</f>
        <v>10.7</v>
      </c>
      <c r="I2170" s="107" t="str">
        <f>VLOOKUP(B2170,辅助信息!E:I,3,FALSE)</f>
        <v>（华西简阳西城嘉苑）四川省成都市简阳市简城街道高屋村</v>
      </c>
      <c r="J2170" s="107" t="str">
        <f>VLOOKUP(B2170,辅助信息!E:I,4,FALSE)</f>
        <v>张瀚镭</v>
      </c>
      <c r="K2170" s="107">
        <f>VLOOKUP(J2170,辅助信息!H:I,2,FALSE)</f>
        <v>15884666220</v>
      </c>
      <c r="L2170" s="109" t="str">
        <f>VLOOKUP(B2170,辅助信息!E:J,6,FALSE)</f>
        <v>优先威钢发货,我方卸车,新老国标钢厂不加价可直发，因陕钢多次出现磅差，项目拒绝使用</v>
      </c>
      <c r="M2170" s="79">
        <v>45847</v>
      </c>
      <c r="O2170" s="49">
        <f ca="1" t="shared" si="147"/>
        <v>0</v>
      </c>
      <c r="P2170" s="49">
        <f ca="1" t="shared" si="148"/>
        <v>103</v>
      </c>
      <c r="Q2170" s="50" t="str">
        <f>VLOOKUP(B2170,辅助信息!E:M,9,FALSE)</f>
        <v>ZTWM-CDGS-XS-2024-0030-华西集采-简州大道</v>
      </c>
      <c r="R2170" s="50" t="str">
        <f>_xlfn._xlws.FILTER(辅助信息!D:D,辅助信息!E:E=B2170)</f>
        <v>华西简阳西城嘉苑</v>
      </c>
    </row>
    <row r="2171" hidden="1" spans="2:18">
      <c r="B2171" s="28" t="s">
        <v>81</v>
      </c>
      <c r="C2171" s="58">
        <v>45846</v>
      </c>
      <c r="D2171" s="107" t="str">
        <f>VLOOKUP(B2171,辅助信息!E:K,7,FALSE)</f>
        <v>JWDDCD2025060900080</v>
      </c>
      <c r="E2171" s="107" t="str">
        <f>VLOOKUP(F2171,辅助信息!A:B,2,FALSE)</f>
        <v>螺纹钢</v>
      </c>
      <c r="F2171" s="28" t="s">
        <v>32</v>
      </c>
      <c r="G2171" s="24">
        <v>62.5</v>
      </c>
      <c r="H2171" s="121">
        <f>_xlfn.XLOOKUP(C2171&amp;F2171&amp;I2171&amp;J2171,'[1]2025年已发货'!$F:$F&amp;'[1]2025年已发货'!$C:$C&amp;'[1]2025年已发货'!$G:$G&amp;'[1]2025年已发货'!$H:$H,'[1]2025年已发货'!$E:$E,"未发货")</f>
        <v>62.5</v>
      </c>
      <c r="I2171" s="107" t="str">
        <f>VLOOKUP(B2171,辅助信息!E:I,3,FALSE)</f>
        <v>（华西简阳西城嘉苑）四川省成都市简阳市简城街道高屋村</v>
      </c>
      <c r="J2171" s="107" t="str">
        <f>VLOOKUP(B2171,辅助信息!E:I,4,FALSE)</f>
        <v>张瀚镭</v>
      </c>
      <c r="K2171" s="107">
        <f>VLOOKUP(J2171,辅助信息!H:I,2,FALSE)</f>
        <v>15884666220</v>
      </c>
      <c r="L2171" s="109" t="str">
        <f>VLOOKUP(B2171,辅助信息!E:J,6,FALSE)</f>
        <v>优先威钢发货,我方卸车,新老国标钢厂不加价可直发，因陕钢多次出现磅差，项目拒绝使用</v>
      </c>
      <c r="M2171" s="79">
        <v>45847</v>
      </c>
      <c r="O2171" s="49">
        <f ca="1" t="shared" si="147"/>
        <v>0</v>
      </c>
      <c r="P2171" s="49">
        <f ca="1" t="shared" si="148"/>
        <v>103</v>
      </c>
      <c r="Q2171" s="50" t="str">
        <f>VLOOKUP(B2171,辅助信息!E:M,9,FALSE)</f>
        <v>ZTWM-CDGS-XS-2024-0030-华西集采-简州大道</v>
      </c>
      <c r="R2171" s="50" t="str">
        <f>_xlfn._xlws.FILTER(辅助信息!D:D,辅助信息!E:E=B2171)</f>
        <v>华西简阳西城嘉苑</v>
      </c>
    </row>
    <row r="2172" hidden="1" spans="2:18">
      <c r="B2172" s="28" t="s">
        <v>81</v>
      </c>
      <c r="C2172" s="58">
        <v>45846</v>
      </c>
      <c r="D2172" s="107" t="str">
        <f>VLOOKUP(B2172,辅助信息!E:K,7,FALSE)</f>
        <v>JWDDCD2025060900080</v>
      </c>
      <c r="E2172" s="107" t="str">
        <f>VLOOKUP(F2172,辅助信息!A:B,2,FALSE)</f>
        <v>螺纹钢</v>
      </c>
      <c r="F2172" s="28" t="s">
        <v>30</v>
      </c>
      <c r="G2172" s="24">
        <v>8.2</v>
      </c>
      <c r="H2172" s="121">
        <f>_xlfn.XLOOKUP(C2172&amp;F2172&amp;I2172&amp;J2172,'[1]2025年已发货'!$F:$F&amp;'[1]2025年已发货'!$C:$C&amp;'[1]2025年已发货'!$G:$G&amp;'[1]2025年已发货'!$H:$H,'[1]2025年已发货'!$E:$E,"未发货")</f>
        <v>8.2</v>
      </c>
      <c r="I2172" s="107" t="str">
        <f>VLOOKUP(B2172,辅助信息!E:I,3,FALSE)</f>
        <v>（华西简阳西城嘉苑）四川省成都市简阳市简城街道高屋村</v>
      </c>
      <c r="J2172" s="107" t="str">
        <f>VLOOKUP(B2172,辅助信息!E:I,4,FALSE)</f>
        <v>张瀚镭</v>
      </c>
      <c r="K2172" s="107">
        <f>VLOOKUP(J2172,辅助信息!H:I,2,FALSE)</f>
        <v>15884666220</v>
      </c>
      <c r="L2172" s="109" t="str">
        <f>VLOOKUP(B2172,辅助信息!E:J,6,FALSE)</f>
        <v>优先威钢发货,我方卸车,新老国标钢厂不加价可直发，因陕钢多次出现磅差，项目拒绝使用</v>
      </c>
      <c r="M2172" s="79">
        <v>45847</v>
      </c>
      <c r="O2172" s="49">
        <f ca="1" t="shared" si="147"/>
        <v>0</v>
      </c>
      <c r="P2172" s="49">
        <f ca="1" t="shared" si="148"/>
        <v>103</v>
      </c>
      <c r="Q2172" s="50" t="str">
        <f>VLOOKUP(B2172,辅助信息!E:M,9,FALSE)</f>
        <v>ZTWM-CDGS-XS-2024-0030-华西集采-简州大道</v>
      </c>
      <c r="R2172" s="50" t="str">
        <f>_xlfn._xlws.FILTER(辅助信息!D:D,辅助信息!E:E=B2172)</f>
        <v>华西简阳西城嘉苑</v>
      </c>
    </row>
    <row r="2173" hidden="1" spans="2:18">
      <c r="B2173" s="28" t="s">
        <v>81</v>
      </c>
      <c r="C2173" s="58">
        <v>45846</v>
      </c>
      <c r="D2173" s="107" t="str">
        <f>VLOOKUP(B2173,辅助信息!E:K,7,FALSE)</f>
        <v>JWDDCD2025060900080</v>
      </c>
      <c r="E2173" s="107" t="str">
        <f>VLOOKUP(F2173,辅助信息!A:B,2,FALSE)</f>
        <v>螺纹钢</v>
      </c>
      <c r="F2173" s="28" t="s">
        <v>33</v>
      </c>
      <c r="G2173" s="24">
        <v>11</v>
      </c>
      <c r="H2173" s="121">
        <f>_xlfn.XLOOKUP(C2173&amp;F2173&amp;I2173&amp;J2173,'[1]2025年已发货'!$F:$F&amp;'[1]2025年已发货'!$C:$C&amp;'[1]2025年已发货'!$G:$G&amp;'[1]2025年已发货'!$H:$H,'[1]2025年已发货'!$E:$E,"未发货")</f>
        <v>11</v>
      </c>
      <c r="I2173" s="107" t="str">
        <f>VLOOKUP(B2173,辅助信息!E:I,3,FALSE)</f>
        <v>（华西简阳西城嘉苑）四川省成都市简阳市简城街道高屋村</v>
      </c>
      <c r="J2173" s="107" t="str">
        <f>VLOOKUP(B2173,辅助信息!E:I,4,FALSE)</f>
        <v>张瀚镭</v>
      </c>
      <c r="K2173" s="107">
        <f>VLOOKUP(J2173,辅助信息!H:I,2,FALSE)</f>
        <v>15884666220</v>
      </c>
      <c r="L2173" s="109" t="str">
        <f>VLOOKUP(B2173,辅助信息!E:J,6,FALSE)</f>
        <v>优先威钢发货,我方卸车,新老国标钢厂不加价可直发，因陕钢多次出现磅差，项目拒绝使用</v>
      </c>
      <c r="M2173" s="79">
        <v>45847</v>
      </c>
      <c r="O2173" s="49">
        <f ca="1" t="shared" si="147"/>
        <v>0</v>
      </c>
      <c r="P2173" s="49">
        <f ca="1" t="shared" si="148"/>
        <v>103</v>
      </c>
      <c r="Q2173" s="50" t="str">
        <f>VLOOKUP(B2173,辅助信息!E:M,9,FALSE)</f>
        <v>ZTWM-CDGS-XS-2024-0030-华西集采-简州大道</v>
      </c>
      <c r="R2173" s="50" t="str">
        <f>_xlfn._xlws.FILTER(辅助信息!D:D,辅助信息!E:E=B2173)</f>
        <v>华西简阳西城嘉苑</v>
      </c>
    </row>
    <row r="2174" hidden="1" spans="2:18">
      <c r="B2174" s="28" t="s">
        <v>81</v>
      </c>
      <c r="C2174" s="58">
        <v>45846</v>
      </c>
      <c r="D2174" s="107" t="str">
        <f>VLOOKUP(B2174,辅助信息!E:K,7,FALSE)</f>
        <v>JWDDCD2025060900080</v>
      </c>
      <c r="E2174" s="107" t="str">
        <f>VLOOKUP(F2174,辅助信息!A:B,2,FALSE)</f>
        <v>螺纹钢</v>
      </c>
      <c r="F2174" s="28" t="s">
        <v>18</v>
      </c>
      <c r="G2174" s="24">
        <v>20</v>
      </c>
      <c r="H2174" s="121">
        <f>_xlfn.XLOOKUP(C2174&amp;F2174&amp;I2174&amp;J2174,'[1]2025年已发货'!$F:$F&amp;'[1]2025年已发货'!$C:$C&amp;'[1]2025年已发货'!$G:$G&amp;'[1]2025年已发货'!$H:$H,'[1]2025年已发货'!$E:$E,"未发货")</f>
        <v>20</v>
      </c>
      <c r="I2174" s="107" t="str">
        <f>VLOOKUP(B2174,辅助信息!E:I,3,FALSE)</f>
        <v>（华西简阳西城嘉苑）四川省成都市简阳市简城街道高屋村</v>
      </c>
      <c r="J2174" s="107" t="str">
        <f>VLOOKUP(B2174,辅助信息!E:I,4,FALSE)</f>
        <v>张瀚镭</v>
      </c>
      <c r="K2174" s="107">
        <f>VLOOKUP(J2174,辅助信息!H:I,2,FALSE)</f>
        <v>15884666220</v>
      </c>
      <c r="L2174" s="109" t="str">
        <f>VLOOKUP(B2174,辅助信息!E:J,6,FALSE)</f>
        <v>优先威钢发货,我方卸车,新老国标钢厂不加价可直发，因陕钢多次出现磅差，项目拒绝使用</v>
      </c>
      <c r="M2174" s="79">
        <v>45847</v>
      </c>
      <c r="O2174" s="49">
        <f ca="1" t="shared" si="147"/>
        <v>0</v>
      </c>
      <c r="P2174" s="49">
        <f ca="1" t="shared" si="148"/>
        <v>103</v>
      </c>
      <c r="Q2174" s="50" t="str">
        <f>VLOOKUP(B2174,辅助信息!E:M,9,FALSE)</f>
        <v>ZTWM-CDGS-XS-2024-0030-华西集采-简州大道</v>
      </c>
      <c r="R2174" s="50" t="str">
        <f>_xlfn._xlws.FILTER(辅助信息!D:D,辅助信息!E:E=B2174)</f>
        <v>华西简阳西城嘉苑</v>
      </c>
    </row>
    <row r="2175" hidden="1" spans="2:18">
      <c r="B2175" s="28" t="s">
        <v>81</v>
      </c>
      <c r="C2175" s="58">
        <v>45846</v>
      </c>
      <c r="D2175" s="107" t="str">
        <f>VLOOKUP(B2175,辅助信息!E:K,7,FALSE)</f>
        <v>JWDDCD2025060900080</v>
      </c>
      <c r="E2175" s="107" t="str">
        <f>VLOOKUP(F2175,辅助信息!A:B,2,FALSE)</f>
        <v>螺纹钢</v>
      </c>
      <c r="F2175" s="28" t="s">
        <v>66</v>
      </c>
      <c r="G2175" s="24">
        <v>2.5</v>
      </c>
      <c r="H2175" s="121" t="str">
        <f>_xlfn.XLOOKUP(C2175&amp;F2175&amp;I2175&amp;J2175,'[1]2025年已发货'!$F:$F&amp;'[1]2025年已发货'!$C:$C&amp;'[1]2025年已发货'!$G:$G&amp;'[1]2025年已发货'!$H:$H,'[1]2025年已发货'!$E:$E,"未发货")</f>
        <v>未发货</v>
      </c>
      <c r="I2175" s="107" t="str">
        <f>VLOOKUP(B2175,辅助信息!E:I,3,FALSE)</f>
        <v>（华西简阳西城嘉苑）四川省成都市简阳市简城街道高屋村</v>
      </c>
      <c r="J2175" s="107" t="str">
        <f>VLOOKUP(B2175,辅助信息!E:I,4,FALSE)</f>
        <v>张瀚镭</v>
      </c>
      <c r="K2175" s="107">
        <f>VLOOKUP(J2175,辅助信息!H:I,2,FALSE)</f>
        <v>15884666220</v>
      </c>
      <c r="L2175" s="109" t="str">
        <f>VLOOKUP(B2175,辅助信息!E:J,6,FALSE)</f>
        <v>优先威钢发货,我方卸车,新老国标钢厂不加价可直发，因陕钢多次出现磅差，项目拒绝使用</v>
      </c>
      <c r="M2175" s="79">
        <v>45847</v>
      </c>
      <c r="O2175" s="49">
        <f ca="1" t="shared" si="147"/>
        <v>0</v>
      </c>
      <c r="P2175" s="49">
        <f ca="1" t="shared" si="148"/>
        <v>103</v>
      </c>
      <c r="Q2175" s="50" t="str">
        <f>VLOOKUP(B2175,辅助信息!E:M,9,FALSE)</f>
        <v>ZTWM-CDGS-XS-2024-0030-华西集采-简州大道</v>
      </c>
      <c r="R2175" s="50" t="str">
        <f>_xlfn._xlws.FILTER(辅助信息!D:D,辅助信息!E:E=B2175)</f>
        <v>华西简阳西城嘉苑</v>
      </c>
    </row>
    <row r="2176" hidden="1" spans="2:18">
      <c r="B2176" s="28" t="s">
        <v>81</v>
      </c>
      <c r="C2176" s="58">
        <v>45846</v>
      </c>
      <c r="D2176" s="107" t="str">
        <f>VLOOKUP(B2176,辅助信息!E:K,7,FALSE)</f>
        <v>JWDDCD2025060900080</v>
      </c>
      <c r="E2176" s="107" t="str">
        <f>VLOOKUP(F2176,辅助信息!A:B,2,FALSE)</f>
        <v>螺纹钢</v>
      </c>
      <c r="F2176" s="28" t="s">
        <v>82</v>
      </c>
      <c r="G2176" s="24">
        <v>2.5</v>
      </c>
      <c r="H2176" s="121">
        <f>_xlfn.XLOOKUP(C2176&amp;F2176&amp;I2176&amp;J2176,'[1]2025年已发货'!$F:$F&amp;'[1]2025年已发货'!$C:$C&amp;'[1]2025年已发货'!$G:$G&amp;'[1]2025年已发货'!$H:$H,'[1]2025年已发货'!$E:$E,"未发货")</f>
        <v>2.5</v>
      </c>
      <c r="I2176" s="107" t="str">
        <f>VLOOKUP(B2176,辅助信息!E:I,3,FALSE)</f>
        <v>（华西简阳西城嘉苑）四川省成都市简阳市简城街道高屋村</v>
      </c>
      <c r="J2176" s="107" t="str">
        <f>VLOOKUP(B2176,辅助信息!E:I,4,FALSE)</f>
        <v>张瀚镭</v>
      </c>
      <c r="K2176" s="107">
        <f>VLOOKUP(J2176,辅助信息!H:I,2,FALSE)</f>
        <v>15884666220</v>
      </c>
      <c r="L2176" s="109" t="str">
        <f>VLOOKUP(B2176,辅助信息!E:J,6,FALSE)</f>
        <v>优先威钢发货,我方卸车,新老国标钢厂不加价可直发，因陕钢多次出现磅差，项目拒绝使用</v>
      </c>
      <c r="M2176" s="79">
        <v>45847</v>
      </c>
      <c r="O2176" s="49">
        <f ca="1" t="shared" si="147"/>
        <v>0</v>
      </c>
      <c r="P2176" s="49">
        <f ca="1" t="shared" si="148"/>
        <v>103</v>
      </c>
      <c r="Q2176" s="50" t="str">
        <f>VLOOKUP(B2176,辅助信息!E:M,9,FALSE)</f>
        <v>ZTWM-CDGS-XS-2024-0030-华西集采-简州大道</v>
      </c>
      <c r="R2176" s="50" t="str">
        <f>_xlfn._xlws.FILTER(辅助信息!D:D,辅助信息!E:E=B2176)</f>
        <v>华西简阳西城嘉苑</v>
      </c>
    </row>
    <row r="2177" hidden="1" spans="2:18">
      <c r="B2177" s="28" t="s">
        <v>81</v>
      </c>
      <c r="C2177" s="58">
        <v>45846</v>
      </c>
      <c r="D2177" s="107" t="str">
        <f>VLOOKUP(B2177,辅助信息!E:K,7,FALSE)</f>
        <v>JWDDCD2025060900080</v>
      </c>
      <c r="E2177" s="107" t="str">
        <f>VLOOKUP(F2177,辅助信息!A:B,2,FALSE)</f>
        <v>螺纹钢</v>
      </c>
      <c r="F2177" s="28" t="s">
        <v>45</v>
      </c>
      <c r="G2177" s="24">
        <v>2.5</v>
      </c>
      <c r="H2177" s="121">
        <f>_xlfn.XLOOKUP(C2177&amp;F2177&amp;I2177&amp;J2177,'[1]2025年已发货'!$F:$F&amp;'[1]2025年已发货'!$C:$C&amp;'[1]2025年已发货'!$G:$G&amp;'[1]2025年已发货'!$H:$H,'[1]2025年已发货'!$E:$E,"未发货")</f>
        <v>2.5</v>
      </c>
      <c r="I2177" s="107" t="str">
        <f>VLOOKUP(B2177,辅助信息!E:I,3,FALSE)</f>
        <v>（华西简阳西城嘉苑）四川省成都市简阳市简城街道高屋村</v>
      </c>
      <c r="J2177" s="107" t="str">
        <f>VLOOKUP(B2177,辅助信息!E:I,4,FALSE)</f>
        <v>张瀚镭</v>
      </c>
      <c r="K2177" s="107">
        <f>VLOOKUP(J2177,辅助信息!H:I,2,FALSE)</f>
        <v>15884666220</v>
      </c>
      <c r="L2177" s="109" t="str">
        <f>VLOOKUP(B2177,辅助信息!E:J,6,FALSE)</f>
        <v>优先威钢发货,我方卸车,新老国标钢厂不加价可直发，因陕钢多次出现磅差，项目拒绝使用</v>
      </c>
      <c r="M2177" s="79">
        <v>45847</v>
      </c>
      <c r="O2177" s="49">
        <f ca="1" t="shared" si="147"/>
        <v>0</v>
      </c>
      <c r="P2177" s="49">
        <f ca="1" t="shared" si="148"/>
        <v>103</v>
      </c>
      <c r="Q2177" s="50" t="str">
        <f>VLOOKUP(B2177,辅助信息!E:M,9,FALSE)</f>
        <v>ZTWM-CDGS-XS-2024-0030-华西集采-简州大道</v>
      </c>
      <c r="R2177" s="50" t="str">
        <f>_xlfn._xlws.FILTER(辅助信息!D:D,辅助信息!E:E=B2177)</f>
        <v>华西简阳西城嘉苑</v>
      </c>
    </row>
    <row r="2178" hidden="1" spans="2:18">
      <c r="B2178" s="28" t="s">
        <v>81</v>
      </c>
      <c r="C2178" s="58">
        <v>45846</v>
      </c>
      <c r="D2178" s="107" t="str">
        <f>VLOOKUP(B2178,辅助信息!E:K,7,FALSE)</f>
        <v>JWDDCD2025060900080</v>
      </c>
      <c r="E2178" s="107" t="str">
        <f>VLOOKUP(F2178,辅助信息!A:B,2,FALSE)</f>
        <v>螺纹钢</v>
      </c>
      <c r="F2178" s="28" t="s">
        <v>21</v>
      </c>
      <c r="G2178" s="24">
        <v>2.5</v>
      </c>
      <c r="H2178" s="121">
        <f>_xlfn.XLOOKUP(C2178&amp;F2178&amp;I2178&amp;J2178,'[1]2025年已发货'!$F:$F&amp;'[1]2025年已发货'!$C:$C&amp;'[1]2025年已发货'!$G:$G&amp;'[1]2025年已发货'!$H:$H,'[1]2025年已发货'!$E:$E,"未发货")</f>
        <v>2.5</v>
      </c>
      <c r="I2178" s="107" t="str">
        <f>VLOOKUP(B2178,辅助信息!E:I,3,FALSE)</f>
        <v>（华西简阳西城嘉苑）四川省成都市简阳市简城街道高屋村</v>
      </c>
      <c r="J2178" s="107" t="str">
        <f>VLOOKUP(B2178,辅助信息!E:I,4,FALSE)</f>
        <v>张瀚镭</v>
      </c>
      <c r="K2178" s="107">
        <f>VLOOKUP(J2178,辅助信息!H:I,2,FALSE)</f>
        <v>15884666220</v>
      </c>
      <c r="L2178" s="109" t="str">
        <f>VLOOKUP(B2178,辅助信息!E:J,6,FALSE)</f>
        <v>优先威钢发货,我方卸车,新老国标钢厂不加价可直发，因陕钢多次出现磅差，项目拒绝使用</v>
      </c>
      <c r="M2178" s="79">
        <v>45847</v>
      </c>
      <c r="O2178" s="49">
        <f ca="1" t="shared" si="147"/>
        <v>0</v>
      </c>
      <c r="P2178" s="49">
        <f ca="1" t="shared" si="148"/>
        <v>103</v>
      </c>
      <c r="Q2178" s="50" t="str">
        <f>VLOOKUP(B2178,辅助信息!E:M,9,FALSE)</f>
        <v>ZTWM-CDGS-XS-2024-0030-华西集采-简州大道</v>
      </c>
      <c r="R2178" s="50" t="str">
        <f>_xlfn._xlws.FILTER(辅助信息!D:D,辅助信息!E:E=B2178)</f>
        <v>华西简阳西城嘉苑</v>
      </c>
    </row>
    <row r="2179" hidden="1" spans="2:18">
      <c r="B2179" s="28" t="s">
        <v>81</v>
      </c>
      <c r="C2179" s="58">
        <v>45846</v>
      </c>
      <c r="D2179" s="107" t="str">
        <f>VLOOKUP(B2179,辅助信息!E:K,7,FALSE)</f>
        <v>JWDDCD2025060900080</v>
      </c>
      <c r="E2179" s="107" t="str">
        <f>VLOOKUP(F2179,辅助信息!A:B,2,FALSE)</f>
        <v>螺纹钢</v>
      </c>
      <c r="F2179" s="28" t="s">
        <v>58</v>
      </c>
      <c r="G2179" s="24">
        <v>10</v>
      </c>
      <c r="H2179" s="121">
        <f>_xlfn.XLOOKUP(C2179&amp;F2179&amp;I2179&amp;J2179,'[1]2025年已发货'!$F:$F&amp;'[1]2025年已发货'!$C:$C&amp;'[1]2025年已发货'!$G:$G&amp;'[1]2025年已发货'!$H:$H,'[1]2025年已发货'!$E:$E,"未发货")</f>
        <v>10</v>
      </c>
      <c r="I2179" s="107" t="str">
        <f>VLOOKUP(B2179,辅助信息!E:I,3,FALSE)</f>
        <v>（华西简阳西城嘉苑）四川省成都市简阳市简城街道高屋村</v>
      </c>
      <c r="J2179" s="107" t="str">
        <f>VLOOKUP(B2179,辅助信息!E:I,4,FALSE)</f>
        <v>张瀚镭</v>
      </c>
      <c r="K2179" s="107">
        <f>VLOOKUP(J2179,辅助信息!H:I,2,FALSE)</f>
        <v>15884666220</v>
      </c>
      <c r="L2179" s="109" t="str">
        <f>VLOOKUP(B2179,辅助信息!E:J,6,FALSE)</f>
        <v>优先威钢发货,我方卸车,新老国标钢厂不加价可直发，因陕钢多次出现磅差，项目拒绝使用</v>
      </c>
      <c r="M2179" s="79">
        <v>45847</v>
      </c>
      <c r="O2179" s="49">
        <f ca="1" t="shared" si="147"/>
        <v>0</v>
      </c>
      <c r="P2179" s="49">
        <f ca="1" t="shared" si="148"/>
        <v>103</v>
      </c>
      <c r="Q2179" s="50" t="str">
        <f>VLOOKUP(B2179,辅助信息!E:M,9,FALSE)</f>
        <v>ZTWM-CDGS-XS-2024-0030-华西集采-简州大道</v>
      </c>
      <c r="R2179" s="50" t="str">
        <f>_xlfn._xlws.FILTER(辅助信息!D:D,辅助信息!E:E=B2179)</f>
        <v>华西简阳西城嘉苑</v>
      </c>
    </row>
    <row r="2180" hidden="1" spans="2:18">
      <c r="B2180" s="28" t="s">
        <v>81</v>
      </c>
      <c r="C2180" s="58">
        <v>45846</v>
      </c>
      <c r="D2180" s="107" t="str">
        <f>VLOOKUP(B2180,辅助信息!E:K,7,FALSE)</f>
        <v>JWDDCD2025060900080</v>
      </c>
      <c r="E2180" s="107" t="str">
        <f>VLOOKUP(F2180,辅助信息!A:B,2,FALSE)</f>
        <v>螺纹钢</v>
      </c>
      <c r="F2180" s="28" t="s">
        <v>46</v>
      </c>
      <c r="G2180" s="24">
        <v>5</v>
      </c>
      <c r="H2180" s="121">
        <f>_xlfn.XLOOKUP(C2180&amp;F2180&amp;I2180&amp;J2180,'[1]2025年已发货'!$F:$F&amp;'[1]2025年已发货'!$C:$C&amp;'[1]2025年已发货'!$G:$G&amp;'[1]2025年已发货'!$H:$H,'[1]2025年已发货'!$E:$E,"未发货")</f>
        <v>5</v>
      </c>
      <c r="I2180" s="107" t="str">
        <f>VLOOKUP(B2180,辅助信息!E:I,3,FALSE)</f>
        <v>（华西简阳西城嘉苑）四川省成都市简阳市简城街道高屋村</v>
      </c>
      <c r="J2180" s="107" t="str">
        <f>VLOOKUP(B2180,辅助信息!E:I,4,FALSE)</f>
        <v>张瀚镭</v>
      </c>
      <c r="K2180" s="107">
        <f>VLOOKUP(J2180,辅助信息!H:I,2,FALSE)</f>
        <v>15884666220</v>
      </c>
      <c r="L2180" s="109" t="str">
        <f>VLOOKUP(B2180,辅助信息!E:J,6,FALSE)</f>
        <v>优先威钢发货,我方卸车,新老国标钢厂不加价可直发，因陕钢多次出现磅差，项目拒绝使用</v>
      </c>
      <c r="M2180" s="79">
        <v>45847</v>
      </c>
      <c r="O2180" s="49">
        <f ca="1" t="shared" si="147"/>
        <v>0</v>
      </c>
      <c r="P2180" s="49">
        <f ca="1" t="shared" si="148"/>
        <v>103</v>
      </c>
      <c r="Q2180" s="50" t="str">
        <f>VLOOKUP(B2180,辅助信息!E:M,9,FALSE)</f>
        <v>ZTWM-CDGS-XS-2024-0030-华西集采-简州大道</v>
      </c>
      <c r="R2180" s="50" t="str">
        <f>_xlfn._xlws.FILTER(辅助信息!D:D,辅助信息!E:E=B2180)</f>
        <v>华西简阳西城嘉苑</v>
      </c>
    </row>
    <row r="2181" hidden="1" spans="2:18">
      <c r="B2181" s="28" t="s">
        <v>81</v>
      </c>
      <c r="C2181" s="58">
        <v>45846</v>
      </c>
      <c r="D2181" s="107" t="str">
        <f>VLOOKUP(B2181,辅助信息!E:K,7,FALSE)</f>
        <v>JWDDCD2025060900080</v>
      </c>
      <c r="E2181" s="107" t="str">
        <f>VLOOKUP(F2181,辅助信息!A:B,2,FALSE)</f>
        <v>螺纹钢</v>
      </c>
      <c r="F2181" s="28" t="s">
        <v>22</v>
      </c>
      <c r="G2181" s="24">
        <v>10</v>
      </c>
      <c r="H2181" s="121">
        <f>_xlfn.XLOOKUP(C2181&amp;F2181&amp;I2181&amp;J2181,'[1]2025年已发货'!$F:$F&amp;'[1]2025年已发货'!$C:$C&amp;'[1]2025年已发货'!$G:$G&amp;'[1]2025年已发货'!$H:$H,'[1]2025年已发货'!$E:$E,"未发货")</f>
        <v>10</v>
      </c>
      <c r="I2181" s="107" t="str">
        <f>VLOOKUP(B2181,辅助信息!E:I,3,FALSE)</f>
        <v>（华西简阳西城嘉苑）四川省成都市简阳市简城街道高屋村</v>
      </c>
      <c r="J2181" s="107" t="str">
        <f>VLOOKUP(B2181,辅助信息!E:I,4,FALSE)</f>
        <v>张瀚镭</v>
      </c>
      <c r="K2181" s="107">
        <f>VLOOKUP(J2181,辅助信息!H:I,2,FALSE)</f>
        <v>15884666220</v>
      </c>
      <c r="L2181" s="109" t="str">
        <f>VLOOKUP(B2181,辅助信息!E:J,6,FALSE)</f>
        <v>优先威钢发货,我方卸车,新老国标钢厂不加价可直发，因陕钢多次出现磅差，项目拒绝使用</v>
      </c>
      <c r="M2181" s="79">
        <v>45847</v>
      </c>
      <c r="O2181" s="49">
        <f ca="1" t="shared" si="147"/>
        <v>0</v>
      </c>
      <c r="P2181" s="49">
        <f ca="1" t="shared" si="148"/>
        <v>103</v>
      </c>
      <c r="Q2181" s="50" t="str">
        <f>VLOOKUP(B2181,辅助信息!E:M,9,FALSE)</f>
        <v>ZTWM-CDGS-XS-2024-0030-华西集采-简州大道</v>
      </c>
      <c r="R2181" s="50" t="str">
        <f>_xlfn._xlws.FILTER(辅助信息!D:D,辅助信息!E:E=B2181)</f>
        <v>华西简阳西城嘉苑</v>
      </c>
    </row>
    <row r="2182" hidden="1" spans="2:18">
      <c r="B2182" s="28" t="s">
        <v>186</v>
      </c>
      <c r="C2182" s="58">
        <v>45846</v>
      </c>
      <c r="D2182" s="107">
        <f>VLOOKUP(B2182,辅助信息!E:K,7,FALSE)</f>
        <v>0</v>
      </c>
      <c r="E2182" s="107" t="str">
        <f>VLOOKUP(F2182,辅助信息!A:B,2,FALSE)</f>
        <v>高线</v>
      </c>
      <c r="F2182" s="28" t="s">
        <v>53</v>
      </c>
      <c r="G2182" s="24">
        <v>2</v>
      </c>
      <c r="H2182" s="121">
        <f>_xlfn.XLOOKUP(C2182&amp;F2182&amp;I2182&amp;J2182,'[1]2025年已发货'!$F:$F&amp;'[1]2025年已发货'!$C:$C&amp;'[1]2025年已发货'!$G:$G&amp;'[1]2025年已发货'!$H:$H,'[1]2025年已发货'!$E:$E,"未发货")</f>
        <v>2</v>
      </c>
      <c r="I2182" s="107" t="str">
        <f>VLOOKUP(B2182,辅助信息!E:I,3,FALSE)</f>
        <v>(乐山市校地共建产教融合基地建设项目二标段)四川省乐山市市中区苏稽镇</v>
      </c>
      <c r="J2182" s="107" t="str">
        <f>VLOOKUP(B2182,辅助信息!E:I,4,FALSE)</f>
        <v>彭江涛</v>
      </c>
      <c r="K2182" s="107">
        <f>VLOOKUP(J2182,辅助信息!H:I,2,FALSE)</f>
        <v>13990276572</v>
      </c>
      <c r="L2182" s="109" t="str">
        <f>VLOOKUP(B2182,辅助信息!E:J,6,FALSE)</f>
        <v>提前联系到场规格及数量</v>
      </c>
      <c r="M2182" s="79">
        <v>45847</v>
      </c>
      <c r="O2182" s="49">
        <f ca="1" t="shared" ref="O2182:O2243" si="149">IF(OR(M2182="",N2182&lt;&gt;""),"",MAX(M2182-TODAY(),0))</f>
        <v>0</v>
      </c>
      <c r="P2182" s="49">
        <f ca="1" t="shared" ref="P2182:P2243" si="150">IF(M2182="","",IF(N2182&lt;&gt;"",MAX(N2182-M2182,0),IF(TODAY()&gt;M2182,TODAY()-M2182,0)))</f>
        <v>103</v>
      </c>
      <c r="Q2182" s="50">
        <f>VLOOKUP(B2182,辅助信息!E:M,9,FALSE)</f>
        <v>0</v>
      </c>
      <c r="R2182" s="50" t="str">
        <f>_xlfn._xlws.FILTER(辅助信息!D:D,辅助信息!E:E=B2182)</f>
        <v>乐山市校地共建产教融合基地配套设施项目（一、二标段）</v>
      </c>
    </row>
    <row r="2183" hidden="1" spans="2:18">
      <c r="B2183" s="28" t="s">
        <v>186</v>
      </c>
      <c r="C2183" s="58">
        <v>45846</v>
      </c>
      <c r="D2183" s="107">
        <f>VLOOKUP(B2183,辅助信息!E:K,7,FALSE)</f>
        <v>0</v>
      </c>
      <c r="E2183" s="107" t="str">
        <f>VLOOKUP(F2183,辅助信息!A:B,2,FALSE)</f>
        <v>盘螺</v>
      </c>
      <c r="F2183" s="28" t="s">
        <v>49</v>
      </c>
      <c r="G2183" s="24">
        <v>2</v>
      </c>
      <c r="H2183" s="121">
        <f>_xlfn.XLOOKUP(C2183&amp;F2183&amp;I2183&amp;J2183,'[1]2025年已发货'!$F:$F&amp;'[1]2025年已发货'!$C:$C&amp;'[1]2025年已发货'!$G:$G&amp;'[1]2025年已发货'!$H:$H,'[1]2025年已发货'!$E:$E,"未发货")</f>
        <v>2</v>
      </c>
      <c r="I2183" s="107" t="str">
        <f>VLOOKUP(B2183,辅助信息!E:I,3,FALSE)</f>
        <v>(乐山市校地共建产教融合基地建设项目二标段)四川省乐山市市中区苏稽镇</v>
      </c>
      <c r="J2183" s="107" t="str">
        <f>VLOOKUP(B2183,辅助信息!E:I,4,FALSE)</f>
        <v>彭江涛</v>
      </c>
      <c r="K2183" s="107">
        <f>VLOOKUP(J2183,辅助信息!H:I,2,FALSE)</f>
        <v>13990276572</v>
      </c>
      <c r="L2183" s="109" t="str">
        <f>VLOOKUP(B2183,辅助信息!E:J,6,FALSE)</f>
        <v>提前联系到场规格及数量</v>
      </c>
      <c r="M2183" s="79">
        <v>45847</v>
      </c>
      <c r="O2183" s="49">
        <f ca="1" t="shared" si="149"/>
        <v>0</v>
      </c>
      <c r="P2183" s="49">
        <f ca="1" t="shared" si="150"/>
        <v>103</v>
      </c>
      <c r="Q2183" s="50">
        <f>VLOOKUP(B2183,辅助信息!E:M,9,FALSE)</f>
        <v>0</v>
      </c>
      <c r="R2183" s="50" t="str">
        <f>_xlfn._xlws.FILTER(辅助信息!D:D,辅助信息!E:E=B2183)</f>
        <v>乐山市校地共建产教融合基地配套设施项目（一、二标段）</v>
      </c>
    </row>
    <row r="2184" hidden="1" spans="2:18">
      <c r="B2184" s="28" t="s">
        <v>186</v>
      </c>
      <c r="C2184" s="58">
        <v>45846</v>
      </c>
      <c r="D2184" s="107">
        <f>VLOOKUP(B2184,辅助信息!E:K,7,FALSE)</f>
        <v>0</v>
      </c>
      <c r="E2184" s="107" t="str">
        <f>VLOOKUP(F2184,辅助信息!A:B,2,FALSE)</f>
        <v>盘螺</v>
      </c>
      <c r="F2184" s="28" t="s">
        <v>40</v>
      </c>
      <c r="G2184" s="24">
        <v>7</v>
      </c>
      <c r="H2184" s="121">
        <f>_xlfn.XLOOKUP(C2184&amp;F2184&amp;I2184&amp;J2184,'[1]2025年已发货'!$F:$F&amp;'[1]2025年已发货'!$C:$C&amp;'[1]2025年已发货'!$G:$G&amp;'[1]2025年已发货'!$H:$H,'[1]2025年已发货'!$E:$E,"未发货")</f>
        <v>5</v>
      </c>
      <c r="I2184" s="107" t="str">
        <f>VLOOKUP(B2184,辅助信息!E:I,3,FALSE)</f>
        <v>(乐山市校地共建产教融合基地建设项目二标段)四川省乐山市市中区苏稽镇</v>
      </c>
      <c r="J2184" s="107" t="str">
        <f>VLOOKUP(B2184,辅助信息!E:I,4,FALSE)</f>
        <v>彭江涛</v>
      </c>
      <c r="K2184" s="107">
        <f>VLOOKUP(J2184,辅助信息!H:I,2,FALSE)</f>
        <v>13990276572</v>
      </c>
      <c r="L2184" s="109" t="str">
        <f>VLOOKUP(B2184,辅助信息!E:J,6,FALSE)</f>
        <v>提前联系到场规格及数量</v>
      </c>
      <c r="M2184" s="79">
        <v>45847</v>
      </c>
      <c r="O2184" s="49">
        <f ca="1" t="shared" si="149"/>
        <v>0</v>
      </c>
      <c r="P2184" s="49">
        <f ca="1" t="shared" si="150"/>
        <v>103</v>
      </c>
      <c r="Q2184" s="50">
        <f>VLOOKUP(B2184,辅助信息!E:M,9,FALSE)</f>
        <v>0</v>
      </c>
      <c r="R2184" s="50" t="str">
        <f>_xlfn._xlws.FILTER(辅助信息!D:D,辅助信息!E:E=B2184)</f>
        <v>乐山市校地共建产教融合基地配套设施项目（一、二标段）</v>
      </c>
    </row>
    <row r="2185" hidden="1" spans="2:18">
      <c r="B2185" s="28" t="s">
        <v>186</v>
      </c>
      <c r="C2185" s="58">
        <v>45846</v>
      </c>
      <c r="D2185" s="107">
        <f>VLOOKUP(B2185,辅助信息!E:K,7,FALSE)</f>
        <v>0</v>
      </c>
      <c r="E2185" s="107" t="str">
        <f>VLOOKUP(F2185,辅助信息!A:B,2,FALSE)</f>
        <v>盘螺</v>
      </c>
      <c r="F2185" s="28" t="s">
        <v>41</v>
      </c>
      <c r="G2185" s="24">
        <v>13</v>
      </c>
      <c r="H2185" s="121">
        <f>_xlfn.XLOOKUP(C2185&amp;F2185&amp;I2185&amp;J2185,'[1]2025年已发货'!$F:$F&amp;'[1]2025年已发货'!$C:$C&amp;'[1]2025年已发货'!$G:$G&amp;'[1]2025年已发货'!$H:$H,'[1]2025年已发货'!$E:$E,"未发货")</f>
        <v>13</v>
      </c>
      <c r="I2185" s="107" t="str">
        <f>VLOOKUP(B2185,辅助信息!E:I,3,FALSE)</f>
        <v>(乐山市校地共建产教融合基地建设项目二标段)四川省乐山市市中区苏稽镇</v>
      </c>
      <c r="J2185" s="107" t="str">
        <f>VLOOKUP(B2185,辅助信息!E:I,4,FALSE)</f>
        <v>彭江涛</v>
      </c>
      <c r="K2185" s="107">
        <f>VLOOKUP(J2185,辅助信息!H:I,2,FALSE)</f>
        <v>13990276572</v>
      </c>
      <c r="L2185" s="109" t="str">
        <f>VLOOKUP(B2185,辅助信息!E:J,6,FALSE)</f>
        <v>提前联系到场规格及数量</v>
      </c>
      <c r="M2185" s="79">
        <v>45847</v>
      </c>
      <c r="O2185" s="49">
        <f ca="1" t="shared" si="149"/>
        <v>0</v>
      </c>
      <c r="P2185" s="49">
        <f ca="1" t="shared" si="150"/>
        <v>103</v>
      </c>
      <c r="Q2185" s="50">
        <f>VLOOKUP(B2185,辅助信息!E:M,9,FALSE)</f>
        <v>0</v>
      </c>
      <c r="R2185" s="50" t="str">
        <f>_xlfn._xlws.FILTER(辅助信息!D:D,辅助信息!E:E=B2185)</f>
        <v>乐山市校地共建产教融合基地配套设施项目（一、二标段）</v>
      </c>
    </row>
    <row r="2186" hidden="1" spans="2:18">
      <c r="B2186" s="28" t="s">
        <v>186</v>
      </c>
      <c r="C2186" s="58">
        <v>45846</v>
      </c>
      <c r="D2186" s="107">
        <f>VLOOKUP(B2186,辅助信息!E:K,7,FALSE)</f>
        <v>0</v>
      </c>
      <c r="E2186" s="107" t="str">
        <f>VLOOKUP(F2186,辅助信息!A:B,2,FALSE)</f>
        <v>盘螺</v>
      </c>
      <c r="F2186" s="28" t="s">
        <v>26</v>
      </c>
      <c r="G2186" s="24">
        <v>10</v>
      </c>
      <c r="H2186" s="121">
        <f>_xlfn.XLOOKUP(C2186&amp;F2186&amp;I2186&amp;J2186,'[1]2025年已发货'!$F:$F&amp;'[1]2025年已发货'!$C:$C&amp;'[1]2025年已发货'!$G:$G&amp;'[1]2025年已发货'!$H:$H,'[1]2025年已发货'!$E:$E,"未发货")</f>
        <v>10</v>
      </c>
      <c r="I2186" s="107" t="str">
        <f>VLOOKUP(B2186,辅助信息!E:I,3,FALSE)</f>
        <v>(乐山市校地共建产教融合基地建设项目二标段)四川省乐山市市中区苏稽镇</v>
      </c>
      <c r="J2186" s="107" t="str">
        <f>VLOOKUP(B2186,辅助信息!E:I,4,FALSE)</f>
        <v>彭江涛</v>
      </c>
      <c r="K2186" s="107">
        <f>VLOOKUP(J2186,辅助信息!H:I,2,FALSE)</f>
        <v>13990276572</v>
      </c>
      <c r="L2186" s="109" t="str">
        <f>VLOOKUP(B2186,辅助信息!E:J,6,FALSE)</f>
        <v>提前联系到场规格及数量</v>
      </c>
      <c r="M2186" s="79">
        <v>45847</v>
      </c>
      <c r="O2186" s="49">
        <f ca="1" t="shared" si="149"/>
        <v>0</v>
      </c>
      <c r="P2186" s="49">
        <f ca="1" t="shared" si="150"/>
        <v>103</v>
      </c>
      <c r="Q2186" s="50">
        <f>VLOOKUP(B2186,辅助信息!E:M,9,FALSE)</f>
        <v>0</v>
      </c>
      <c r="R2186" s="50" t="str">
        <f>_xlfn._xlws.FILTER(辅助信息!D:D,辅助信息!E:E=B2186)</f>
        <v>乐山市校地共建产教融合基地配套设施项目（一、二标段）</v>
      </c>
    </row>
    <row r="2187" hidden="1" spans="2:18">
      <c r="B2187" s="28" t="s">
        <v>186</v>
      </c>
      <c r="C2187" s="58">
        <v>45846</v>
      </c>
      <c r="D2187" s="107">
        <f>VLOOKUP(B2187,辅助信息!E:K,7,FALSE)</f>
        <v>0</v>
      </c>
      <c r="E2187" s="107" t="str">
        <f>VLOOKUP(F2187,辅助信息!A:B,2,FALSE)</f>
        <v>螺纹钢</v>
      </c>
      <c r="F2187" s="28" t="s">
        <v>19</v>
      </c>
      <c r="G2187" s="24">
        <v>6</v>
      </c>
      <c r="H2187" s="121" t="str">
        <f>_xlfn.XLOOKUP(C2187&amp;F2187&amp;I2187&amp;J2187,'[1]2025年已发货'!$F:$F&amp;'[1]2025年已发货'!$C:$C&amp;'[1]2025年已发货'!$G:$G&amp;'[1]2025年已发货'!$H:$H,'[1]2025年已发货'!$E:$E,"未发货")</f>
        <v>未发货</v>
      </c>
      <c r="I2187" s="107" t="str">
        <f>VLOOKUP(B2187,辅助信息!E:I,3,FALSE)</f>
        <v>(乐山市校地共建产教融合基地建设项目二标段)四川省乐山市市中区苏稽镇</v>
      </c>
      <c r="J2187" s="107" t="str">
        <f>VLOOKUP(B2187,辅助信息!E:I,4,FALSE)</f>
        <v>彭江涛</v>
      </c>
      <c r="K2187" s="107">
        <f>VLOOKUP(J2187,辅助信息!H:I,2,FALSE)</f>
        <v>13990276572</v>
      </c>
      <c r="L2187" s="109" t="str">
        <f>VLOOKUP(B2187,辅助信息!E:J,6,FALSE)</f>
        <v>提前联系到场规格及数量</v>
      </c>
      <c r="M2187" s="79">
        <v>45847</v>
      </c>
      <c r="O2187" s="49">
        <f ca="1" t="shared" si="149"/>
        <v>0</v>
      </c>
      <c r="P2187" s="49">
        <f ca="1" t="shared" si="150"/>
        <v>103</v>
      </c>
      <c r="Q2187" s="50">
        <f>VLOOKUP(B2187,辅助信息!E:M,9,FALSE)</f>
        <v>0</v>
      </c>
      <c r="R2187" s="50" t="str">
        <f>_xlfn._xlws.FILTER(辅助信息!D:D,辅助信息!E:E=B2187)</f>
        <v>乐山市校地共建产教融合基地配套设施项目（一、二标段）</v>
      </c>
    </row>
    <row r="2188" hidden="1" spans="2:18">
      <c r="B2188" s="28" t="s">
        <v>186</v>
      </c>
      <c r="C2188" s="58">
        <v>45846</v>
      </c>
      <c r="D2188" s="107">
        <f>VLOOKUP(B2188,辅助信息!E:K,7,FALSE)</f>
        <v>0</v>
      </c>
      <c r="E2188" s="107" t="str">
        <f>VLOOKUP(F2188,辅助信息!A:B,2,FALSE)</f>
        <v>螺纹钢</v>
      </c>
      <c r="F2188" s="28" t="s">
        <v>32</v>
      </c>
      <c r="G2188" s="24">
        <v>5</v>
      </c>
      <c r="H2188" s="121" t="str">
        <f>_xlfn.XLOOKUP(C2188&amp;F2188&amp;I2188&amp;J2188,'[1]2025年已发货'!$F:$F&amp;'[1]2025年已发货'!$C:$C&amp;'[1]2025年已发货'!$G:$G&amp;'[1]2025年已发货'!$H:$H,'[1]2025年已发货'!$E:$E,"未发货")</f>
        <v>未发货</v>
      </c>
      <c r="I2188" s="107" t="str">
        <f>VLOOKUP(B2188,辅助信息!E:I,3,FALSE)</f>
        <v>(乐山市校地共建产教融合基地建设项目二标段)四川省乐山市市中区苏稽镇</v>
      </c>
      <c r="J2188" s="107" t="str">
        <f>VLOOKUP(B2188,辅助信息!E:I,4,FALSE)</f>
        <v>彭江涛</v>
      </c>
      <c r="K2188" s="107">
        <f>VLOOKUP(J2188,辅助信息!H:I,2,FALSE)</f>
        <v>13990276572</v>
      </c>
      <c r="L2188" s="109" t="str">
        <f>VLOOKUP(B2188,辅助信息!E:J,6,FALSE)</f>
        <v>提前联系到场规格及数量</v>
      </c>
      <c r="M2188" s="79">
        <v>45847</v>
      </c>
      <c r="O2188" s="49">
        <f ca="1" t="shared" si="149"/>
        <v>0</v>
      </c>
      <c r="P2188" s="49">
        <f ca="1" t="shared" si="150"/>
        <v>103</v>
      </c>
      <c r="Q2188" s="50">
        <f>VLOOKUP(B2188,辅助信息!E:M,9,FALSE)</f>
        <v>0</v>
      </c>
      <c r="R2188" s="50" t="str">
        <f>_xlfn._xlws.FILTER(辅助信息!D:D,辅助信息!E:E=B2188)</f>
        <v>乐山市校地共建产教融合基地配套设施项目（一、二标段）</v>
      </c>
    </row>
    <row r="2189" hidden="1" spans="2:18">
      <c r="B2189" s="28" t="s">
        <v>186</v>
      </c>
      <c r="C2189" s="58">
        <v>45846</v>
      </c>
      <c r="D2189" s="107">
        <f>VLOOKUP(B2189,辅助信息!E:K,7,FALSE)</f>
        <v>0</v>
      </c>
      <c r="E2189" s="107" t="str">
        <f>VLOOKUP(F2189,辅助信息!A:B,2,FALSE)</f>
        <v>螺纹钢</v>
      </c>
      <c r="F2189" s="28" t="s">
        <v>30</v>
      </c>
      <c r="G2189" s="24">
        <v>27</v>
      </c>
      <c r="H2189" s="121" t="str">
        <f>_xlfn.XLOOKUP(C2189&amp;F2189&amp;I2189&amp;J2189,'[1]2025年已发货'!$F:$F&amp;'[1]2025年已发货'!$C:$C&amp;'[1]2025年已发货'!$G:$G&amp;'[1]2025年已发货'!$H:$H,'[1]2025年已发货'!$E:$E,"未发货")</f>
        <v>未发货</v>
      </c>
      <c r="I2189" s="107" t="str">
        <f>VLOOKUP(B2189,辅助信息!E:I,3,FALSE)</f>
        <v>(乐山市校地共建产教融合基地建设项目二标段)四川省乐山市市中区苏稽镇</v>
      </c>
      <c r="J2189" s="107" t="str">
        <f>VLOOKUP(B2189,辅助信息!E:I,4,FALSE)</f>
        <v>彭江涛</v>
      </c>
      <c r="K2189" s="107">
        <f>VLOOKUP(J2189,辅助信息!H:I,2,FALSE)</f>
        <v>13990276572</v>
      </c>
      <c r="L2189" s="109" t="str">
        <f>VLOOKUP(B2189,辅助信息!E:J,6,FALSE)</f>
        <v>提前联系到场规格及数量</v>
      </c>
      <c r="M2189" s="79">
        <v>45847</v>
      </c>
      <c r="O2189" s="49">
        <f ca="1" t="shared" si="149"/>
        <v>0</v>
      </c>
      <c r="P2189" s="49">
        <f ca="1" t="shared" si="150"/>
        <v>103</v>
      </c>
      <c r="Q2189" s="50">
        <f>VLOOKUP(B2189,辅助信息!E:M,9,FALSE)</f>
        <v>0</v>
      </c>
      <c r="R2189" s="50" t="str">
        <f>_xlfn._xlws.FILTER(辅助信息!D:D,辅助信息!E:E=B2189)</f>
        <v>乐山市校地共建产教融合基地配套设施项目（一、二标段）</v>
      </c>
    </row>
    <row r="2190" hidden="1" spans="2:18">
      <c r="B2190" s="28" t="s">
        <v>186</v>
      </c>
      <c r="C2190" s="58">
        <v>45846</v>
      </c>
      <c r="D2190" s="107">
        <f>VLOOKUP(B2190,辅助信息!E:K,7,FALSE)</f>
        <v>0</v>
      </c>
      <c r="E2190" s="107" t="str">
        <f>VLOOKUP(F2190,辅助信息!A:B,2,FALSE)</f>
        <v>螺纹钢</v>
      </c>
      <c r="F2190" s="28" t="s">
        <v>33</v>
      </c>
      <c r="G2190" s="24">
        <v>5</v>
      </c>
      <c r="H2190" s="121" t="str">
        <f>_xlfn.XLOOKUP(C2190&amp;F2190&amp;I2190&amp;J2190,'[1]2025年已发货'!$F:$F&amp;'[1]2025年已发货'!$C:$C&amp;'[1]2025年已发货'!$G:$G&amp;'[1]2025年已发货'!$H:$H,'[1]2025年已发货'!$E:$E,"未发货")</f>
        <v>未发货</v>
      </c>
      <c r="I2190" s="107" t="str">
        <f>VLOOKUP(B2190,辅助信息!E:I,3,FALSE)</f>
        <v>(乐山市校地共建产教融合基地建设项目二标段)四川省乐山市市中区苏稽镇</v>
      </c>
      <c r="J2190" s="107" t="str">
        <f>VLOOKUP(B2190,辅助信息!E:I,4,FALSE)</f>
        <v>彭江涛</v>
      </c>
      <c r="K2190" s="107">
        <f>VLOOKUP(J2190,辅助信息!H:I,2,FALSE)</f>
        <v>13990276572</v>
      </c>
      <c r="L2190" s="109" t="str">
        <f>VLOOKUP(B2190,辅助信息!E:J,6,FALSE)</f>
        <v>提前联系到场规格及数量</v>
      </c>
      <c r="M2190" s="79">
        <v>45847</v>
      </c>
      <c r="O2190" s="49">
        <f ca="1" t="shared" si="149"/>
        <v>0</v>
      </c>
      <c r="P2190" s="49">
        <f ca="1" t="shared" si="150"/>
        <v>103</v>
      </c>
      <c r="Q2190" s="50">
        <f>VLOOKUP(B2190,辅助信息!E:M,9,FALSE)</f>
        <v>0</v>
      </c>
      <c r="R2190" s="50" t="str">
        <f>_xlfn._xlws.FILTER(辅助信息!D:D,辅助信息!E:E=B2190)</f>
        <v>乐山市校地共建产教融合基地配套设施项目（一、二标段）</v>
      </c>
    </row>
    <row r="2191" hidden="1" spans="2:18">
      <c r="B2191" s="28" t="s">
        <v>186</v>
      </c>
      <c r="C2191" s="58">
        <v>45846</v>
      </c>
      <c r="D2191" s="107">
        <f>VLOOKUP(B2191,辅助信息!E:K,7,FALSE)</f>
        <v>0</v>
      </c>
      <c r="E2191" s="107" t="str">
        <f>VLOOKUP(F2191,辅助信息!A:B,2,FALSE)</f>
        <v>螺纹钢</v>
      </c>
      <c r="F2191" s="28" t="s">
        <v>28</v>
      </c>
      <c r="G2191" s="24">
        <v>14</v>
      </c>
      <c r="H2191" s="121" t="str">
        <f>_xlfn.XLOOKUP(C2191&amp;F2191&amp;I2191&amp;J2191,'[1]2025年已发货'!$F:$F&amp;'[1]2025年已发货'!$C:$C&amp;'[1]2025年已发货'!$G:$G&amp;'[1]2025年已发货'!$H:$H,'[1]2025年已发货'!$E:$E,"未发货")</f>
        <v>未发货</v>
      </c>
      <c r="I2191" s="107" t="str">
        <f>VLOOKUP(B2191,辅助信息!E:I,3,FALSE)</f>
        <v>(乐山市校地共建产教融合基地建设项目二标段)四川省乐山市市中区苏稽镇</v>
      </c>
      <c r="J2191" s="107" t="str">
        <f>VLOOKUP(B2191,辅助信息!E:I,4,FALSE)</f>
        <v>彭江涛</v>
      </c>
      <c r="K2191" s="107">
        <f>VLOOKUP(J2191,辅助信息!H:I,2,FALSE)</f>
        <v>13990276572</v>
      </c>
      <c r="L2191" s="109" t="str">
        <f>VLOOKUP(B2191,辅助信息!E:J,6,FALSE)</f>
        <v>提前联系到场规格及数量</v>
      </c>
      <c r="M2191" s="79">
        <v>45847</v>
      </c>
      <c r="O2191" s="49">
        <f ca="1" t="shared" si="149"/>
        <v>0</v>
      </c>
      <c r="P2191" s="49">
        <f ca="1" t="shared" si="150"/>
        <v>103</v>
      </c>
      <c r="Q2191" s="50">
        <f>VLOOKUP(B2191,辅助信息!E:M,9,FALSE)</f>
        <v>0</v>
      </c>
      <c r="R2191" s="50" t="str">
        <f>_xlfn._xlws.FILTER(辅助信息!D:D,辅助信息!E:E=B2191)</f>
        <v>乐山市校地共建产教融合基地配套设施项目（一、二标段）</v>
      </c>
    </row>
    <row r="2192" hidden="1" spans="2:18">
      <c r="B2192" s="28" t="s">
        <v>186</v>
      </c>
      <c r="C2192" s="58">
        <v>45846</v>
      </c>
      <c r="D2192" s="107">
        <f>VLOOKUP(B2192,辅助信息!E:K,7,FALSE)</f>
        <v>0</v>
      </c>
      <c r="E2192" s="107" t="str">
        <f>VLOOKUP(F2192,辅助信息!A:B,2,FALSE)</f>
        <v>螺纹钢</v>
      </c>
      <c r="F2192" s="28" t="s">
        <v>18</v>
      </c>
      <c r="G2192" s="24">
        <v>25</v>
      </c>
      <c r="H2192" s="121" t="str">
        <f>_xlfn.XLOOKUP(C2192&amp;F2192&amp;I2192&amp;J2192,'[1]2025年已发货'!$F:$F&amp;'[1]2025年已发货'!$C:$C&amp;'[1]2025年已发货'!$G:$G&amp;'[1]2025年已发货'!$H:$H,'[1]2025年已发货'!$E:$E,"未发货")</f>
        <v>未发货</v>
      </c>
      <c r="I2192" s="107" t="str">
        <f>VLOOKUP(B2192,辅助信息!E:I,3,FALSE)</f>
        <v>(乐山市校地共建产教融合基地建设项目二标段)四川省乐山市市中区苏稽镇</v>
      </c>
      <c r="J2192" s="107" t="str">
        <f>VLOOKUP(B2192,辅助信息!E:I,4,FALSE)</f>
        <v>彭江涛</v>
      </c>
      <c r="K2192" s="107">
        <f>VLOOKUP(J2192,辅助信息!H:I,2,FALSE)</f>
        <v>13990276572</v>
      </c>
      <c r="L2192" s="109" t="str">
        <f>VLOOKUP(B2192,辅助信息!E:J,6,FALSE)</f>
        <v>提前联系到场规格及数量</v>
      </c>
      <c r="M2192" s="79">
        <v>45847</v>
      </c>
      <c r="O2192" s="49">
        <f ca="1" t="shared" si="149"/>
        <v>0</v>
      </c>
      <c r="P2192" s="49">
        <f ca="1" t="shared" si="150"/>
        <v>103</v>
      </c>
      <c r="Q2192" s="50">
        <f>VLOOKUP(B2192,辅助信息!E:M,9,FALSE)</f>
        <v>0</v>
      </c>
      <c r="R2192" s="50" t="str">
        <f>_xlfn._xlws.FILTER(辅助信息!D:D,辅助信息!E:E=B2192)</f>
        <v>乐山市校地共建产教融合基地配套设施项目（一、二标段）</v>
      </c>
    </row>
    <row r="2193" hidden="1" spans="2:18">
      <c r="B2193" s="28" t="s">
        <v>186</v>
      </c>
      <c r="C2193" s="58">
        <v>45846</v>
      </c>
      <c r="D2193" s="107">
        <f>VLOOKUP(B2193,辅助信息!E:K,7,FALSE)</f>
        <v>0</v>
      </c>
      <c r="E2193" s="107" t="str">
        <f>VLOOKUP(F2193,辅助信息!A:B,2,FALSE)</f>
        <v>螺纹钢</v>
      </c>
      <c r="F2193" s="28" t="s">
        <v>65</v>
      </c>
      <c r="G2193" s="24">
        <v>6</v>
      </c>
      <c r="H2193" s="121" t="str">
        <f>_xlfn.XLOOKUP(C2193&amp;F2193&amp;I2193&amp;J2193,'[1]2025年已发货'!$F:$F&amp;'[1]2025年已发货'!$C:$C&amp;'[1]2025年已发货'!$G:$G&amp;'[1]2025年已发货'!$H:$H,'[1]2025年已发货'!$E:$E,"未发货")</f>
        <v>未发货</v>
      </c>
      <c r="I2193" s="107" t="str">
        <f>VLOOKUP(B2193,辅助信息!E:I,3,FALSE)</f>
        <v>(乐山市校地共建产教融合基地建设项目二标段)四川省乐山市市中区苏稽镇</v>
      </c>
      <c r="J2193" s="107" t="str">
        <f>VLOOKUP(B2193,辅助信息!E:I,4,FALSE)</f>
        <v>彭江涛</v>
      </c>
      <c r="K2193" s="107">
        <f>VLOOKUP(J2193,辅助信息!H:I,2,FALSE)</f>
        <v>13990276572</v>
      </c>
      <c r="L2193" s="109" t="str">
        <f>VLOOKUP(B2193,辅助信息!E:J,6,FALSE)</f>
        <v>提前联系到场规格及数量</v>
      </c>
      <c r="M2193" s="79">
        <v>45847</v>
      </c>
      <c r="O2193" s="49">
        <f ca="1" t="shared" si="149"/>
        <v>0</v>
      </c>
      <c r="P2193" s="49">
        <f ca="1" t="shared" si="150"/>
        <v>103</v>
      </c>
      <c r="Q2193" s="50">
        <f>VLOOKUP(B2193,辅助信息!E:M,9,FALSE)</f>
        <v>0</v>
      </c>
      <c r="R2193" s="50" t="str">
        <f>_xlfn._xlws.FILTER(辅助信息!D:D,辅助信息!E:E=B2193)</f>
        <v>乐山市校地共建产教融合基地配套设施项目（一、二标段）</v>
      </c>
    </row>
    <row r="2194" hidden="1" spans="2:18">
      <c r="B2194" s="28" t="s">
        <v>186</v>
      </c>
      <c r="C2194" s="58">
        <v>45846</v>
      </c>
      <c r="D2194" s="107">
        <f>VLOOKUP(B2194,辅助信息!E:K,7,FALSE)</f>
        <v>0</v>
      </c>
      <c r="E2194" s="107" t="str">
        <f>VLOOKUP(F2194,辅助信息!A:B,2,FALSE)</f>
        <v>螺纹钢</v>
      </c>
      <c r="F2194" s="28" t="s">
        <v>66</v>
      </c>
      <c r="G2194" s="24">
        <v>3</v>
      </c>
      <c r="H2194" s="121">
        <f>_xlfn.XLOOKUP(C2194&amp;F2194&amp;I2194&amp;J2194,'[1]2025年已发货'!$F:$F&amp;'[1]2025年已发货'!$C:$C&amp;'[1]2025年已发货'!$G:$G&amp;'[1]2025年已发货'!$H:$H,'[1]2025年已发货'!$E:$E,"未发货")</f>
        <v>3</v>
      </c>
      <c r="I2194" s="107" t="str">
        <f>VLOOKUP(B2194,辅助信息!E:I,3,FALSE)</f>
        <v>(乐山市校地共建产教融合基地建设项目二标段)四川省乐山市市中区苏稽镇</v>
      </c>
      <c r="J2194" s="107" t="str">
        <f>VLOOKUP(B2194,辅助信息!E:I,4,FALSE)</f>
        <v>彭江涛</v>
      </c>
      <c r="K2194" s="107">
        <f>VLOOKUP(J2194,辅助信息!H:I,2,FALSE)</f>
        <v>13990276572</v>
      </c>
      <c r="L2194" s="109" t="str">
        <f>VLOOKUP(B2194,辅助信息!E:J,6,FALSE)</f>
        <v>提前联系到场规格及数量</v>
      </c>
      <c r="M2194" s="79">
        <v>45847</v>
      </c>
      <c r="O2194" s="49">
        <f ca="1" t="shared" si="149"/>
        <v>0</v>
      </c>
      <c r="P2194" s="49">
        <f ca="1" t="shared" si="150"/>
        <v>103</v>
      </c>
      <c r="Q2194" s="50">
        <f>VLOOKUP(B2194,辅助信息!E:M,9,FALSE)</f>
        <v>0</v>
      </c>
      <c r="R2194" s="50" t="str">
        <f>_xlfn._xlws.FILTER(辅助信息!D:D,辅助信息!E:E=B2194)</f>
        <v>乐山市校地共建产教融合基地配套设施项目（一、二标段）</v>
      </c>
    </row>
    <row r="2195" hidden="1" spans="2:18">
      <c r="B2195" s="28" t="s">
        <v>186</v>
      </c>
      <c r="C2195" s="58">
        <v>45846</v>
      </c>
      <c r="D2195" s="107">
        <f>VLOOKUP(B2195,辅助信息!E:K,7,FALSE)</f>
        <v>0</v>
      </c>
      <c r="E2195" s="107" t="str">
        <f>VLOOKUP(F2195,辅助信息!A:B,2,FALSE)</f>
        <v>螺纹钢</v>
      </c>
      <c r="F2195" s="28" t="s">
        <v>82</v>
      </c>
      <c r="G2195" s="24">
        <v>3</v>
      </c>
      <c r="H2195" s="121">
        <f>_xlfn.XLOOKUP(C2195&amp;F2195&amp;I2195&amp;J2195,'[1]2025年已发货'!$F:$F&amp;'[1]2025年已发货'!$C:$C&amp;'[1]2025年已发货'!$G:$G&amp;'[1]2025年已发货'!$H:$H,'[1]2025年已发货'!$E:$E,"未发货")</f>
        <v>3</v>
      </c>
      <c r="I2195" s="107" t="str">
        <f>VLOOKUP(B2195,辅助信息!E:I,3,FALSE)</f>
        <v>(乐山市校地共建产教融合基地建设项目二标段)四川省乐山市市中区苏稽镇</v>
      </c>
      <c r="J2195" s="107" t="str">
        <f>VLOOKUP(B2195,辅助信息!E:I,4,FALSE)</f>
        <v>彭江涛</v>
      </c>
      <c r="K2195" s="107">
        <f>VLOOKUP(J2195,辅助信息!H:I,2,FALSE)</f>
        <v>13990276572</v>
      </c>
      <c r="L2195" s="109" t="str">
        <f>VLOOKUP(B2195,辅助信息!E:J,6,FALSE)</f>
        <v>提前联系到场规格及数量</v>
      </c>
      <c r="M2195" s="79">
        <v>45847</v>
      </c>
      <c r="O2195" s="49">
        <f ca="1" t="shared" si="149"/>
        <v>0</v>
      </c>
      <c r="P2195" s="49">
        <f ca="1" t="shared" si="150"/>
        <v>103</v>
      </c>
      <c r="Q2195" s="50">
        <f>VLOOKUP(B2195,辅助信息!E:M,9,FALSE)</f>
        <v>0</v>
      </c>
      <c r="R2195" s="50" t="str">
        <f>_xlfn._xlws.FILTER(辅助信息!D:D,辅助信息!E:E=B2195)</f>
        <v>乐山市校地共建产教融合基地配套设施项目（一、二标段）</v>
      </c>
    </row>
    <row r="2196" hidden="1" spans="2:18">
      <c r="B2196" s="28" t="s">
        <v>186</v>
      </c>
      <c r="C2196" s="58">
        <v>45846</v>
      </c>
      <c r="D2196" s="107">
        <f>VLOOKUP(B2196,辅助信息!E:K,7,FALSE)</f>
        <v>0</v>
      </c>
      <c r="E2196" s="107" t="str">
        <f>VLOOKUP(F2196,辅助信息!A:B,2,FALSE)</f>
        <v>螺纹钢</v>
      </c>
      <c r="F2196" s="28" t="s">
        <v>45</v>
      </c>
      <c r="G2196" s="24">
        <v>2</v>
      </c>
      <c r="H2196" s="121">
        <f>_xlfn.XLOOKUP(C2196&amp;F2196&amp;I2196&amp;J2196,'[1]2025年已发货'!$F:$F&amp;'[1]2025年已发货'!$C:$C&amp;'[1]2025年已发货'!$G:$G&amp;'[1]2025年已发货'!$H:$H,'[1]2025年已发货'!$E:$E,"未发货")</f>
        <v>2</v>
      </c>
      <c r="I2196" s="107" t="str">
        <f>VLOOKUP(B2196,辅助信息!E:I,3,FALSE)</f>
        <v>(乐山市校地共建产教融合基地建设项目二标段)四川省乐山市市中区苏稽镇</v>
      </c>
      <c r="J2196" s="107" t="str">
        <f>VLOOKUP(B2196,辅助信息!E:I,4,FALSE)</f>
        <v>彭江涛</v>
      </c>
      <c r="K2196" s="107">
        <f>VLOOKUP(J2196,辅助信息!H:I,2,FALSE)</f>
        <v>13990276572</v>
      </c>
      <c r="L2196" s="109" t="str">
        <f>VLOOKUP(B2196,辅助信息!E:J,6,FALSE)</f>
        <v>提前联系到场规格及数量</v>
      </c>
      <c r="M2196" s="79">
        <v>45847</v>
      </c>
      <c r="O2196" s="49">
        <f ca="1" t="shared" si="149"/>
        <v>0</v>
      </c>
      <c r="P2196" s="49">
        <f ca="1" t="shared" si="150"/>
        <v>103</v>
      </c>
      <c r="Q2196" s="50">
        <f>VLOOKUP(B2196,辅助信息!E:M,9,FALSE)</f>
        <v>0</v>
      </c>
      <c r="R2196" s="50" t="str">
        <f>_xlfn._xlws.FILTER(辅助信息!D:D,辅助信息!E:E=B2196)</f>
        <v>乐山市校地共建产教融合基地配套设施项目（一、二标段）</v>
      </c>
    </row>
    <row r="2197" hidden="1" spans="2:18">
      <c r="B2197" s="28" t="s">
        <v>186</v>
      </c>
      <c r="C2197" s="58">
        <v>45846</v>
      </c>
      <c r="D2197" s="107">
        <f>VLOOKUP(B2197,辅助信息!E:K,7,FALSE)</f>
        <v>0</v>
      </c>
      <c r="E2197" s="107" t="str">
        <f>VLOOKUP(F2197,辅助信息!A:B,2,FALSE)</f>
        <v>螺纹钢</v>
      </c>
      <c r="F2197" s="28" t="s">
        <v>21</v>
      </c>
      <c r="G2197" s="24">
        <v>3</v>
      </c>
      <c r="H2197" s="121">
        <f>_xlfn.XLOOKUP(C2197&amp;F2197&amp;I2197&amp;J2197,'[1]2025年已发货'!$F:$F&amp;'[1]2025年已发货'!$C:$C&amp;'[1]2025年已发货'!$G:$G&amp;'[1]2025年已发货'!$H:$H,'[1]2025年已发货'!$E:$E,"未发货")</f>
        <v>3</v>
      </c>
      <c r="I2197" s="107" t="str">
        <f>VLOOKUP(B2197,辅助信息!E:I,3,FALSE)</f>
        <v>(乐山市校地共建产教融合基地建设项目二标段)四川省乐山市市中区苏稽镇</v>
      </c>
      <c r="J2197" s="107" t="str">
        <f>VLOOKUP(B2197,辅助信息!E:I,4,FALSE)</f>
        <v>彭江涛</v>
      </c>
      <c r="K2197" s="107">
        <f>VLOOKUP(J2197,辅助信息!H:I,2,FALSE)</f>
        <v>13990276572</v>
      </c>
      <c r="L2197" s="109" t="str">
        <f>VLOOKUP(B2197,辅助信息!E:J,6,FALSE)</f>
        <v>提前联系到场规格及数量</v>
      </c>
      <c r="M2197" s="79">
        <v>45847</v>
      </c>
      <c r="O2197" s="49">
        <f ca="1" t="shared" si="149"/>
        <v>0</v>
      </c>
      <c r="P2197" s="49">
        <f ca="1" t="shared" si="150"/>
        <v>103</v>
      </c>
      <c r="Q2197" s="50">
        <f>VLOOKUP(B2197,辅助信息!E:M,9,FALSE)</f>
        <v>0</v>
      </c>
      <c r="R2197" s="50" t="str">
        <f>_xlfn._xlws.FILTER(辅助信息!D:D,辅助信息!E:E=B2197)</f>
        <v>乐山市校地共建产教融合基地配套设施项目（一、二标段）</v>
      </c>
    </row>
    <row r="2198" hidden="1" spans="2:18">
      <c r="B2198" s="28" t="s">
        <v>186</v>
      </c>
      <c r="C2198" s="58">
        <v>45846</v>
      </c>
      <c r="D2198" s="107">
        <f>VLOOKUP(B2198,辅助信息!E:K,7,FALSE)</f>
        <v>0</v>
      </c>
      <c r="E2198" s="107" t="str">
        <f>VLOOKUP(F2198,辅助信息!A:B,2,FALSE)</f>
        <v>螺纹钢</v>
      </c>
      <c r="F2198" s="28" t="s">
        <v>58</v>
      </c>
      <c r="G2198" s="24">
        <v>8</v>
      </c>
      <c r="H2198" s="121">
        <f>_xlfn.XLOOKUP(C2198&amp;F2198&amp;I2198&amp;J2198,'[1]2025年已发货'!$F:$F&amp;'[1]2025年已发货'!$C:$C&amp;'[1]2025年已发货'!$G:$G&amp;'[1]2025年已发货'!$H:$H,'[1]2025年已发货'!$E:$E,"未发货")</f>
        <v>8</v>
      </c>
      <c r="I2198" s="107" t="str">
        <f>VLOOKUP(B2198,辅助信息!E:I,3,FALSE)</f>
        <v>(乐山市校地共建产教融合基地建设项目二标段)四川省乐山市市中区苏稽镇</v>
      </c>
      <c r="J2198" s="107" t="str">
        <f>VLOOKUP(B2198,辅助信息!E:I,4,FALSE)</f>
        <v>彭江涛</v>
      </c>
      <c r="K2198" s="107">
        <f>VLOOKUP(J2198,辅助信息!H:I,2,FALSE)</f>
        <v>13990276572</v>
      </c>
      <c r="L2198" s="109" t="str">
        <f>VLOOKUP(B2198,辅助信息!E:J,6,FALSE)</f>
        <v>提前联系到场规格及数量</v>
      </c>
      <c r="M2198" s="79">
        <v>45847</v>
      </c>
      <c r="O2198" s="49">
        <f ca="1" t="shared" si="149"/>
        <v>0</v>
      </c>
      <c r="P2198" s="49">
        <f ca="1" t="shared" si="150"/>
        <v>103</v>
      </c>
      <c r="Q2198" s="50">
        <f>VLOOKUP(B2198,辅助信息!E:M,9,FALSE)</f>
        <v>0</v>
      </c>
      <c r="R2198" s="50" t="str">
        <f>_xlfn._xlws.FILTER(辅助信息!D:D,辅助信息!E:E=B2198)</f>
        <v>乐山市校地共建产教融合基地配套设施项目（一、二标段）</v>
      </c>
    </row>
    <row r="2199" hidden="1" spans="2:18">
      <c r="B2199" s="28" t="s">
        <v>186</v>
      </c>
      <c r="C2199" s="58">
        <v>45846</v>
      </c>
      <c r="D2199" s="107">
        <f>VLOOKUP(B2199,辅助信息!E:K,7,FALSE)</f>
        <v>0</v>
      </c>
      <c r="E2199" s="107" t="str">
        <f>VLOOKUP(F2199,辅助信息!A:B,2,FALSE)</f>
        <v>螺纹钢</v>
      </c>
      <c r="F2199" s="28" t="s">
        <v>46</v>
      </c>
      <c r="G2199" s="24">
        <v>10</v>
      </c>
      <c r="H2199" s="121">
        <f>_xlfn.XLOOKUP(C2199&amp;F2199&amp;I2199&amp;J2199,'[1]2025年已发货'!$F:$F&amp;'[1]2025年已发货'!$C:$C&amp;'[1]2025年已发货'!$G:$G&amp;'[1]2025年已发货'!$H:$H,'[1]2025年已发货'!$E:$E,"未发货")</f>
        <v>10</v>
      </c>
      <c r="I2199" s="107" t="str">
        <f>VLOOKUP(B2199,辅助信息!E:I,3,FALSE)</f>
        <v>(乐山市校地共建产教融合基地建设项目二标段)四川省乐山市市中区苏稽镇</v>
      </c>
      <c r="J2199" s="107" t="str">
        <f>VLOOKUP(B2199,辅助信息!E:I,4,FALSE)</f>
        <v>彭江涛</v>
      </c>
      <c r="K2199" s="107">
        <f>VLOOKUP(J2199,辅助信息!H:I,2,FALSE)</f>
        <v>13990276572</v>
      </c>
      <c r="L2199" s="109" t="str">
        <f>VLOOKUP(B2199,辅助信息!E:J,6,FALSE)</f>
        <v>提前联系到场规格及数量</v>
      </c>
      <c r="M2199" s="79">
        <v>45847</v>
      </c>
      <c r="O2199" s="49">
        <f ca="1" t="shared" si="149"/>
        <v>0</v>
      </c>
      <c r="P2199" s="49">
        <f ca="1" t="shared" si="150"/>
        <v>103</v>
      </c>
      <c r="Q2199" s="50">
        <f>VLOOKUP(B2199,辅助信息!E:M,9,FALSE)</f>
        <v>0</v>
      </c>
      <c r="R2199" s="50" t="str">
        <f>_xlfn._xlws.FILTER(辅助信息!D:D,辅助信息!E:E=B2199)</f>
        <v>乐山市校地共建产教融合基地配套设施项目（一、二标段）</v>
      </c>
    </row>
    <row r="2200" hidden="1" spans="2:18">
      <c r="B2200" s="28" t="s">
        <v>186</v>
      </c>
      <c r="C2200" s="58">
        <v>45846</v>
      </c>
      <c r="D2200" s="107">
        <f>VLOOKUP(B2200,辅助信息!E:K,7,FALSE)</f>
        <v>0</v>
      </c>
      <c r="E2200" s="107" t="str">
        <f>VLOOKUP(F2200,辅助信息!A:B,2,FALSE)</f>
        <v>螺纹钢</v>
      </c>
      <c r="F2200" s="28" t="s">
        <v>22</v>
      </c>
      <c r="G2200" s="24">
        <v>17</v>
      </c>
      <c r="H2200" s="121" t="str">
        <f>_xlfn.XLOOKUP(C2200&amp;F2200&amp;I2200&amp;J2200,'[1]2025年已发货'!$F:$F&amp;'[1]2025年已发货'!$C:$C&amp;'[1]2025年已发货'!$G:$G&amp;'[1]2025年已发货'!$H:$H,'[1]2025年已发货'!$E:$E,"未发货")</f>
        <v>未发货</v>
      </c>
      <c r="I2200" s="107" t="str">
        <f>VLOOKUP(B2200,辅助信息!E:I,3,FALSE)</f>
        <v>(乐山市校地共建产教融合基地建设项目二标段)四川省乐山市市中区苏稽镇</v>
      </c>
      <c r="J2200" s="107" t="str">
        <f>VLOOKUP(B2200,辅助信息!E:I,4,FALSE)</f>
        <v>彭江涛</v>
      </c>
      <c r="K2200" s="107">
        <f>VLOOKUP(J2200,辅助信息!H:I,2,FALSE)</f>
        <v>13990276572</v>
      </c>
      <c r="L2200" s="109" t="str">
        <f>VLOOKUP(B2200,辅助信息!E:J,6,FALSE)</f>
        <v>提前联系到场规格及数量</v>
      </c>
      <c r="M2200" s="79">
        <v>45847</v>
      </c>
      <c r="O2200" s="49">
        <f ca="1" t="shared" si="149"/>
        <v>0</v>
      </c>
      <c r="P2200" s="49">
        <f ca="1" t="shared" si="150"/>
        <v>103</v>
      </c>
      <c r="Q2200" s="50">
        <f>VLOOKUP(B2200,辅助信息!E:M,9,FALSE)</f>
        <v>0</v>
      </c>
      <c r="R2200" s="50" t="str">
        <f>_xlfn._xlws.FILTER(辅助信息!D:D,辅助信息!E:E=B2200)</f>
        <v>乐山市校地共建产教融合基地配套设施项目（一、二标段）</v>
      </c>
    </row>
    <row r="2201" hidden="1" spans="2:18">
      <c r="B2201" s="28" t="s">
        <v>186</v>
      </c>
      <c r="C2201" s="58">
        <v>45846</v>
      </c>
      <c r="D2201" s="107">
        <f>VLOOKUP(B2201,辅助信息!E:K,7,FALSE)</f>
        <v>0</v>
      </c>
      <c r="E2201" s="107" t="str">
        <f>VLOOKUP(F2201,辅助信息!A:B,2,FALSE)</f>
        <v>螺纹钢</v>
      </c>
      <c r="F2201" s="28" t="s">
        <v>181</v>
      </c>
      <c r="G2201" s="24">
        <v>7</v>
      </c>
      <c r="H2201" s="121">
        <f>_xlfn.XLOOKUP(C2201&amp;F2201&amp;I2201&amp;J2201,'[1]2025年已发货'!$F:$F&amp;'[1]2025年已发货'!$C:$C&amp;'[1]2025年已发货'!$G:$G&amp;'[1]2025年已发货'!$H:$H,'[1]2025年已发货'!$E:$E,"未发货")</f>
        <v>7</v>
      </c>
      <c r="I2201" s="107" t="str">
        <f>VLOOKUP(B2201,辅助信息!E:I,3,FALSE)</f>
        <v>(乐山市校地共建产教融合基地建设项目二标段)四川省乐山市市中区苏稽镇</v>
      </c>
      <c r="J2201" s="107" t="str">
        <f>VLOOKUP(B2201,辅助信息!E:I,4,FALSE)</f>
        <v>彭江涛</v>
      </c>
      <c r="K2201" s="107">
        <f>VLOOKUP(J2201,辅助信息!H:I,2,FALSE)</f>
        <v>13990276572</v>
      </c>
      <c r="L2201" s="109" t="str">
        <f>VLOOKUP(B2201,辅助信息!E:J,6,FALSE)</f>
        <v>提前联系到场规格及数量</v>
      </c>
      <c r="M2201" s="79">
        <v>45847</v>
      </c>
      <c r="O2201" s="49">
        <f ca="1" t="shared" si="149"/>
        <v>0</v>
      </c>
      <c r="P2201" s="49">
        <f ca="1" t="shared" si="150"/>
        <v>103</v>
      </c>
      <c r="Q2201" s="50">
        <f>VLOOKUP(B2201,辅助信息!E:M,9,FALSE)</f>
        <v>0</v>
      </c>
      <c r="R2201" s="50" t="str">
        <f>_xlfn._xlws.FILTER(辅助信息!D:D,辅助信息!E:E=B2201)</f>
        <v>乐山市校地共建产教融合基地配套设施项目（一、二标段）</v>
      </c>
    </row>
    <row r="2202" hidden="1" spans="2:18">
      <c r="B2202" s="28" t="s">
        <v>186</v>
      </c>
      <c r="C2202" s="58">
        <v>45846</v>
      </c>
      <c r="D2202" s="107">
        <f>VLOOKUP(B2202,辅助信息!E:K,7,FALSE)</f>
        <v>0</v>
      </c>
      <c r="E2202" s="107" t="str">
        <f>VLOOKUP(F2202,辅助信息!A:B,2,FALSE)</f>
        <v>螺纹钢</v>
      </c>
      <c r="F2202" s="28" t="s">
        <v>182</v>
      </c>
      <c r="G2202" s="24">
        <v>16</v>
      </c>
      <c r="H2202" s="121">
        <f>_xlfn.XLOOKUP(C2202&amp;F2202&amp;I2202&amp;J2202,'[1]2025年已发货'!$F:$F&amp;'[1]2025年已发货'!$C:$C&amp;'[1]2025年已发货'!$G:$G&amp;'[1]2025年已发货'!$H:$H,'[1]2025年已发货'!$E:$E,"未发货")</f>
        <v>16</v>
      </c>
      <c r="I2202" s="107" t="str">
        <f>VLOOKUP(B2202,辅助信息!E:I,3,FALSE)</f>
        <v>(乐山市校地共建产教融合基地建设项目二标段)四川省乐山市市中区苏稽镇</v>
      </c>
      <c r="J2202" s="107" t="str">
        <f>VLOOKUP(B2202,辅助信息!E:I,4,FALSE)</f>
        <v>彭江涛</v>
      </c>
      <c r="K2202" s="107">
        <f>VLOOKUP(J2202,辅助信息!H:I,2,FALSE)</f>
        <v>13990276572</v>
      </c>
      <c r="L2202" s="109" t="str">
        <f>VLOOKUP(B2202,辅助信息!E:J,6,FALSE)</f>
        <v>提前联系到场规格及数量</v>
      </c>
      <c r="M2202" s="79">
        <v>45847</v>
      </c>
      <c r="O2202" s="49">
        <f ca="1" t="shared" si="149"/>
        <v>0</v>
      </c>
      <c r="P2202" s="49">
        <f ca="1" t="shared" si="150"/>
        <v>103</v>
      </c>
      <c r="Q2202" s="50">
        <f>VLOOKUP(B2202,辅助信息!E:M,9,FALSE)</f>
        <v>0</v>
      </c>
      <c r="R2202" s="50" t="str">
        <f>_xlfn._xlws.FILTER(辅助信息!D:D,辅助信息!E:E=B2202)</f>
        <v>乐山市校地共建产教融合基地配套设施项目（一、二标段）</v>
      </c>
    </row>
    <row r="2203" hidden="1" spans="2:18">
      <c r="B2203" s="28" t="s">
        <v>167</v>
      </c>
      <c r="C2203" s="58">
        <v>45846</v>
      </c>
      <c r="D2203" s="107" t="str">
        <f>VLOOKUP(B2203,辅助信息!E:K,7,FALSE)</f>
        <v>JWDDCD2025051800044</v>
      </c>
      <c r="E2203" s="107" t="str">
        <f>VLOOKUP(F2203,辅助信息!A:B,2,FALSE)</f>
        <v>螺纹钢</v>
      </c>
      <c r="F2203" s="28" t="s">
        <v>27</v>
      </c>
      <c r="G2203" s="24">
        <v>30</v>
      </c>
      <c r="H2203" s="121">
        <f>_xlfn.XLOOKUP(C2203&amp;F2203&amp;I2203&amp;J2203,'[1]2025年已发货'!$F:$F&amp;'[1]2025年已发货'!$C:$C&amp;'[1]2025年已发货'!$G:$G&amp;'[1]2025年已发货'!$H:$H,'[1]2025年已发货'!$E:$E,"未发货")</f>
        <v>30</v>
      </c>
      <c r="I2203" s="107" t="str">
        <f>VLOOKUP(B2203,辅助信息!E:I,3,FALSE)</f>
        <v>(五冶建设扩建艺体中学二期工程)四川省成都市双流区光荣路成都艺体中学南200米</v>
      </c>
      <c r="J2203" s="107" t="str">
        <f>VLOOKUP(B2203,辅助信息!E:I,4,FALSE)</f>
        <v>谢序强</v>
      </c>
      <c r="K2203" s="107">
        <f>VLOOKUP(J2203,辅助信息!H:I,2,FALSE)</f>
        <v>13458588232</v>
      </c>
      <c r="L2203" s="109" t="str">
        <f>VLOOKUP(B2203,辅助信息!E:J,6,FALSE)</f>
        <v>五冶建设送货单,一式6份材质书,锈货不收，项目名称：扩建艺体中学二期工程，装货前联系收货人核实到场规格,没提前告知进场规格现场不给予接收</v>
      </c>
      <c r="M2203" s="79">
        <v>45847</v>
      </c>
      <c r="O2203" s="49">
        <f ca="1" t="shared" si="149"/>
        <v>0</v>
      </c>
      <c r="P2203" s="49">
        <f ca="1" t="shared" si="150"/>
        <v>103</v>
      </c>
      <c r="Q2203" s="50" t="str">
        <f>VLOOKUP(B2203,辅助信息!E:M,9,FALSE)</f>
        <v>ZTWM-CDGS-XS-2025-0073-五冶天府-成都怡心湖片区及龙泉驿医院等项目</v>
      </c>
      <c r="R2203" s="50" t="str">
        <f>_xlfn._xlws.FILTER(辅助信息!D:D,辅助信息!E:E=B2203)</f>
        <v>五冶建设成都怡心湖片区及龙泉驿医院等项目</v>
      </c>
    </row>
    <row r="2204" hidden="1" spans="2:18">
      <c r="B2204" s="28" t="s">
        <v>167</v>
      </c>
      <c r="C2204" s="58">
        <v>45846</v>
      </c>
      <c r="D2204" s="107" t="str">
        <f>VLOOKUP(B2204,辅助信息!E:K,7,FALSE)</f>
        <v>JWDDCD2025051800044</v>
      </c>
      <c r="E2204" s="107" t="str">
        <f>VLOOKUP(F2204,辅助信息!A:B,2,FALSE)</f>
        <v>螺纹钢</v>
      </c>
      <c r="F2204" s="28" t="s">
        <v>19</v>
      </c>
      <c r="G2204" s="24">
        <v>51</v>
      </c>
      <c r="H2204" s="121">
        <f>_xlfn.XLOOKUP(C2204&amp;F2204&amp;I2204&amp;J2204,'[1]2025年已发货'!$F:$F&amp;'[1]2025年已发货'!$C:$C&amp;'[1]2025年已发货'!$G:$G&amp;'[1]2025年已发货'!$H:$H,'[1]2025年已发货'!$E:$E,"未发货")</f>
        <v>51</v>
      </c>
      <c r="I2204" s="107" t="str">
        <f>VLOOKUP(B2204,辅助信息!E:I,3,FALSE)</f>
        <v>(五冶建设扩建艺体中学二期工程)四川省成都市双流区光荣路成都艺体中学南200米</v>
      </c>
      <c r="J2204" s="107" t="str">
        <f>VLOOKUP(B2204,辅助信息!E:I,4,FALSE)</f>
        <v>谢序强</v>
      </c>
      <c r="K2204" s="107">
        <f>VLOOKUP(J2204,辅助信息!H:I,2,FALSE)</f>
        <v>13458588232</v>
      </c>
      <c r="L2204" s="109" t="str">
        <f>VLOOKUP(B2204,辅助信息!E:J,6,FALSE)</f>
        <v>五冶建设送货单,一式6份材质书,锈货不收，项目名称：扩建艺体中学二期工程，装货前联系收货人核实到场规格,没提前告知进场规格现场不给予接收</v>
      </c>
      <c r="M2204" s="79">
        <v>45847</v>
      </c>
      <c r="O2204" s="49">
        <f ca="1" t="shared" si="149"/>
        <v>0</v>
      </c>
      <c r="P2204" s="49">
        <f ca="1" t="shared" si="150"/>
        <v>103</v>
      </c>
      <c r="Q2204" s="50" t="str">
        <f>VLOOKUP(B2204,辅助信息!E:M,9,FALSE)</f>
        <v>ZTWM-CDGS-XS-2025-0073-五冶天府-成都怡心湖片区及龙泉驿医院等项目</v>
      </c>
      <c r="R2204" s="50" t="str">
        <f>_xlfn._xlws.FILTER(辅助信息!D:D,辅助信息!E:E=B2204)</f>
        <v>五冶建设成都怡心湖片区及龙泉驿医院等项目</v>
      </c>
    </row>
    <row r="2205" hidden="1" spans="2:18">
      <c r="B2205" s="28" t="s">
        <v>167</v>
      </c>
      <c r="C2205" s="58">
        <v>45846</v>
      </c>
      <c r="D2205" s="107" t="str">
        <f>VLOOKUP(B2205,辅助信息!E:K,7,FALSE)</f>
        <v>JWDDCD2025051800044</v>
      </c>
      <c r="E2205" s="107" t="str">
        <f>VLOOKUP(F2205,辅助信息!A:B,2,FALSE)</f>
        <v>螺纹钢</v>
      </c>
      <c r="F2205" s="28" t="s">
        <v>32</v>
      </c>
      <c r="G2205" s="24">
        <v>9</v>
      </c>
      <c r="H2205" s="121">
        <f>_xlfn.XLOOKUP(C2205&amp;F2205&amp;I2205&amp;J2205,'[1]2025年已发货'!$F:$F&amp;'[1]2025年已发货'!$C:$C&amp;'[1]2025年已发货'!$G:$G&amp;'[1]2025年已发货'!$H:$H,'[1]2025年已发货'!$E:$E,"未发货")</f>
        <v>9</v>
      </c>
      <c r="I2205" s="107" t="str">
        <f>VLOOKUP(B2205,辅助信息!E:I,3,FALSE)</f>
        <v>(五冶建设扩建艺体中学二期工程)四川省成都市双流区光荣路成都艺体中学南200米</v>
      </c>
      <c r="J2205" s="107" t="str">
        <f>VLOOKUP(B2205,辅助信息!E:I,4,FALSE)</f>
        <v>谢序强</v>
      </c>
      <c r="K2205" s="107">
        <f>VLOOKUP(J2205,辅助信息!H:I,2,FALSE)</f>
        <v>13458588232</v>
      </c>
      <c r="L2205" s="109" t="str">
        <f>VLOOKUP(B2205,辅助信息!E:J,6,FALSE)</f>
        <v>五冶建设送货单,一式6份材质书,锈货不收，项目名称：扩建艺体中学二期工程，装货前联系收货人核实到场规格,没提前告知进场规格现场不给予接收</v>
      </c>
      <c r="M2205" s="79">
        <v>45847</v>
      </c>
      <c r="O2205" s="49">
        <f ca="1" t="shared" si="149"/>
        <v>0</v>
      </c>
      <c r="P2205" s="49">
        <f ca="1" t="shared" si="150"/>
        <v>103</v>
      </c>
      <c r="Q2205" s="50" t="str">
        <f>VLOOKUP(B2205,辅助信息!E:M,9,FALSE)</f>
        <v>ZTWM-CDGS-XS-2025-0073-五冶天府-成都怡心湖片区及龙泉驿医院等项目</v>
      </c>
      <c r="R2205" s="50" t="str">
        <f>_xlfn._xlws.FILTER(辅助信息!D:D,辅助信息!E:E=B2205)</f>
        <v>五冶建设成都怡心湖片区及龙泉驿医院等项目</v>
      </c>
    </row>
    <row r="2206" hidden="1" spans="2:18">
      <c r="B2206" s="28" t="s">
        <v>167</v>
      </c>
      <c r="C2206" s="58">
        <v>45846</v>
      </c>
      <c r="D2206" s="107" t="str">
        <f>VLOOKUP(B2206,辅助信息!E:K,7,FALSE)</f>
        <v>JWDDCD2025051800044</v>
      </c>
      <c r="E2206" s="107" t="str">
        <f>VLOOKUP(F2206,辅助信息!A:B,2,FALSE)</f>
        <v>螺纹钢</v>
      </c>
      <c r="F2206" s="28" t="s">
        <v>30</v>
      </c>
      <c r="G2206" s="24">
        <v>6</v>
      </c>
      <c r="H2206" s="121" t="str">
        <f>_xlfn.XLOOKUP(C2206&amp;F2206&amp;I2206&amp;J2206,'[1]2025年已发货'!$F:$F&amp;'[1]2025年已发货'!$C:$C&amp;'[1]2025年已发货'!$G:$G&amp;'[1]2025年已发货'!$H:$H,'[1]2025年已发货'!$E:$E,"未发货")</f>
        <v>未发货</v>
      </c>
      <c r="I2206" s="107" t="str">
        <f>VLOOKUP(B2206,辅助信息!E:I,3,FALSE)</f>
        <v>(五冶建设扩建艺体中学二期工程)四川省成都市双流区光荣路成都艺体中学南200米</v>
      </c>
      <c r="J2206" s="107" t="str">
        <f>VLOOKUP(B2206,辅助信息!E:I,4,FALSE)</f>
        <v>谢序强</v>
      </c>
      <c r="K2206" s="107">
        <f>VLOOKUP(J2206,辅助信息!H:I,2,FALSE)</f>
        <v>13458588232</v>
      </c>
      <c r="L2206" s="109" t="str">
        <f>VLOOKUP(B2206,辅助信息!E:J,6,FALSE)</f>
        <v>五冶建设送货单,一式6份材质书,锈货不收，项目名称：扩建艺体中学二期工程，装货前联系收货人核实到场规格,没提前告知进场规格现场不给予接收</v>
      </c>
      <c r="M2206" s="79">
        <v>45847</v>
      </c>
      <c r="O2206" s="49">
        <f ca="1" t="shared" si="149"/>
        <v>0</v>
      </c>
      <c r="P2206" s="49">
        <f ca="1" t="shared" si="150"/>
        <v>103</v>
      </c>
      <c r="Q2206" s="50" t="str">
        <f>VLOOKUP(B2206,辅助信息!E:M,9,FALSE)</f>
        <v>ZTWM-CDGS-XS-2025-0073-五冶天府-成都怡心湖片区及龙泉驿医院等项目</v>
      </c>
      <c r="R2206" s="50" t="str">
        <f>_xlfn._xlws.FILTER(辅助信息!D:D,辅助信息!E:E=B2206)</f>
        <v>五冶建设成都怡心湖片区及龙泉驿医院等项目</v>
      </c>
    </row>
    <row r="2207" hidden="1" spans="2:18">
      <c r="B2207" s="28" t="s">
        <v>167</v>
      </c>
      <c r="C2207" s="58">
        <v>45846</v>
      </c>
      <c r="D2207" s="107" t="str">
        <f>VLOOKUP(B2207,辅助信息!E:K,7,FALSE)</f>
        <v>JWDDCD2025051800044</v>
      </c>
      <c r="E2207" s="107" t="str">
        <f>VLOOKUP(F2207,辅助信息!A:B,2,FALSE)</f>
        <v>螺纹钢</v>
      </c>
      <c r="F2207" s="28" t="s">
        <v>28</v>
      </c>
      <c r="G2207" s="24">
        <v>6</v>
      </c>
      <c r="H2207" s="121">
        <f>_xlfn.XLOOKUP(C2207&amp;F2207&amp;I2207&amp;J2207,'[1]2025年已发货'!$F:$F&amp;'[1]2025年已发货'!$C:$C&amp;'[1]2025年已发货'!$G:$G&amp;'[1]2025年已发货'!$H:$H,'[1]2025年已发货'!$E:$E,"未发货")</f>
        <v>6</v>
      </c>
      <c r="I2207" s="107" t="str">
        <f>VLOOKUP(B2207,辅助信息!E:I,3,FALSE)</f>
        <v>(五冶建设扩建艺体中学二期工程)四川省成都市双流区光荣路成都艺体中学南200米</v>
      </c>
      <c r="J2207" s="107" t="str">
        <f>VLOOKUP(B2207,辅助信息!E:I,4,FALSE)</f>
        <v>谢序强</v>
      </c>
      <c r="K2207" s="107">
        <f>VLOOKUP(J2207,辅助信息!H:I,2,FALSE)</f>
        <v>13458588232</v>
      </c>
      <c r="L2207" s="109" t="str">
        <f>VLOOKUP(B2207,辅助信息!E:J,6,FALSE)</f>
        <v>五冶建设送货单,一式6份材质书,锈货不收，项目名称：扩建艺体中学二期工程，装货前联系收货人核实到场规格,没提前告知进场规格现场不给予接收</v>
      </c>
      <c r="M2207" s="79">
        <v>45847</v>
      </c>
      <c r="O2207" s="49">
        <f ca="1" t="shared" si="149"/>
        <v>0</v>
      </c>
      <c r="P2207" s="49">
        <f ca="1" t="shared" si="150"/>
        <v>103</v>
      </c>
      <c r="Q2207" s="50" t="str">
        <f>VLOOKUP(B2207,辅助信息!E:M,9,FALSE)</f>
        <v>ZTWM-CDGS-XS-2025-0073-五冶天府-成都怡心湖片区及龙泉驿医院等项目</v>
      </c>
      <c r="R2207" s="50" t="str">
        <f>_xlfn._xlws.FILTER(辅助信息!D:D,辅助信息!E:E=B2207)</f>
        <v>五冶建设成都怡心湖片区及龙泉驿医院等项目</v>
      </c>
    </row>
    <row r="2208" hidden="1" spans="2:18">
      <c r="B2208" s="28" t="s">
        <v>167</v>
      </c>
      <c r="C2208" s="58">
        <v>45846</v>
      </c>
      <c r="D2208" s="107" t="str">
        <f>VLOOKUP(B2208,辅助信息!E:K,7,FALSE)</f>
        <v>JWDDCD2025051800044</v>
      </c>
      <c r="E2208" s="107" t="str">
        <f>VLOOKUP(F2208,辅助信息!A:B,2,FALSE)</f>
        <v>螺纹钢</v>
      </c>
      <c r="F2208" s="28" t="s">
        <v>18</v>
      </c>
      <c r="G2208" s="24">
        <v>30</v>
      </c>
      <c r="H2208" s="121">
        <f>_xlfn.XLOOKUP(C2208&amp;F2208&amp;I2208&amp;J2208,'[1]2025年已发货'!$F:$F&amp;'[1]2025年已发货'!$C:$C&amp;'[1]2025年已发货'!$G:$G&amp;'[1]2025年已发货'!$H:$H,'[1]2025年已发货'!$E:$E,"未发货")</f>
        <v>30</v>
      </c>
      <c r="I2208" s="107" t="str">
        <f>VLOOKUP(B2208,辅助信息!E:I,3,FALSE)</f>
        <v>(五冶建设扩建艺体中学二期工程)四川省成都市双流区光荣路成都艺体中学南200米</v>
      </c>
      <c r="J2208" s="107" t="str">
        <f>VLOOKUP(B2208,辅助信息!E:I,4,FALSE)</f>
        <v>谢序强</v>
      </c>
      <c r="K2208" s="107">
        <f>VLOOKUP(J2208,辅助信息!H:I,2,FALSE)</f>
        <v>13458588232</v>
      </c>
      <c r="L2208" s="109" t="str">
        <f>VLOOKUP(B2208,辅助信息!E:J,6,FALSE)</f>
        <v>五冶建设送货单,一式6份材质书,锈货不收，项目名称：扩建艺体中学二期工程，装货前联系收货人核实到场规格,没提前告知进场规格现场不给予接收</v>
      </c>
      <c r="M2208" s="79">
        <v>45847</v>
      </c>
      <c r="O2208" s="49">
        <f ca="1" t="shared" si="149"/>
        <v>0</v>
      </c>
      <c r="P2208" s="49">
        <f ca="1" t="shared" si="150"/>
        <v>103</v>
      </c>
      <c r="Q2208" s="50" t="str">
        <f>VLOOKUP(B2208,辅助信息!E:M,9,FALSE)</f>
        <v>ZTWM-CDGS-XS-2025-0073-五冶天府-成都怡心湖片区及龙泉驿医院等项目</v>
      </c>
      <c r="R2208" s="50" t="str">
        <f>_xlfn._xlws.FILTER(辅助信息!D:D,辅助信息!E:E=B2208)</f>
        <v>五冶建设成都怡心湖片区及龙泉驿医院等项目</v>
      </c>
    </row>
    <row r="2209" hidden="1" spans="2:18">
      <c r="B2209" s="28" t="s">
        <v>92</v>
      </c>
      <c r="C2209" s="58">
        <v>45846</v>
      </c>
      <c r="D2209" s="107" t="str">
        <f>VLOOKUP(B2209,辅助信息!E:K,7,FALSE)</f>
        <v>JWDDCD2025051800046</v>
      </c>
      <c r="E2209" s="107" t="str">
        <f>VLOOKUP(F2209,辅助信息!A:B,2,FALSE)</f>
        <v>盘螺</v>
      </c>
      <c r="F2209" s="28" t="s">
        <v>40</v>
      </c>
      <c r="G2209" s="24">
        <v>15</v>
      </c>
      <c r="H2209" s="121">
        <f>_xlfn.XLOOKUP(C2209&amp;F2209&amp;I2209&amp;J2209,'[1]2025年已发货'!$F:$F&amp;'[1]2025年已发货'!$C:$C&amp;'[1]2025年已发货'!$G:$G&amp;'[1]2025年已发货'!$H:$H,'[1]2025年已发货'!$E:$E,"未发货")</f>
        <v>15</v>
      </c>
      <c r="I2209" s="107" t="str">
        <f>VLOOKUP(B2209,辅助信息!E:I,3,FALSE)</f>
        <v>（华西萌海科创农业生态谷）成都市简阳市白金山水库</v>
      </c>
      <c r="J2209" s="107" t="str">
        <f>VLOOKUP(B2209,辅助信息!E:I,4,FALSE)</f>
        <v>石清国</v>
      </c>
      <c r="K2209" s="107">
        <f>VLOOKUP(J2209,辅助信息!H:I,2,FALSE)</f>
        <v>13458642015</v>
      </c>
      <c r="L2209" s="109" t="str">
        <f>VLOOKUP(B2209,辅助信息!E:J,6,FALSE)</f>
        <v>优先威钢,我方卸车,新老国标钢厂不加价可直发</v>
      </c>
      <c r="M2209" s="79">
        <v>45847</v>
      </c>
      <c r="O2209" s="49">
        <f ca="1" t="shared" si="149"/>
        <v>0</v>
      </c>
      <c r="P2209" s="49">
        <f ca="1" t="shared" si="150"/>
        <v>103</v>
      </c>
      <c r="Q2209" s="50" t="str">
        <f>VLOOKUP(B2209,辅助信息!E:M,9,FALSE)</f>
        <v>ZTWM-CDGS-XS-2024-0092-华西-萌海科创农业生态谷</v>
      </c>
      <c r="R2209" s="50" t="str">
        <f>_xlfn._xlws.FILTER(辅助信息!D:D,辅助信息!E:E=B2209)</f>
        <v>华西萌海-科创农业生态谷</v>
      </c>
    </row>
    <row r="2210" hidden="1" spans="2:18">
      <c r="B2210" s="28" t="s">
        <v>92</v>
      </c>
      <c r="C2210" s="58">
        <v>45846</v>
      </c>
      <c r="D2210" s="107" t="str">
        <f>VLOOKUP(B2210,辅助信息!E:K,7,FALSE)</f>
        <v>JWDDCD2025051800046</v>
      </c>
      <c r="E2210" s="107" t="str">
        <f>VLOOKUP(F2210,辅助信息!A:B,2,FALSE)</f>
        <v>盘螺</v>
      </c>
      <c r="F2210" s="28" t="s">
        <v>41</v>
      </c>
      <c r="G2210" s="24">
        <v>30</v>
      </c>
      <c r="H2210" s="121">
        <f>_xlfn.XLOOKUP(C2210&amp;F2210&amp;I2210&amp;J2210,'[1]2025年已发货'!$F:$F&amp;'[1]2025年已发货'!$C:$C&amp;'[1]2025年已发货'!$G:$G&amp;'[1]2025年已发货'!$H:$H,'[1]2025年已发货'!$E:$E,"未发货")</f>
        <v>30</v>
      </c>
      <c r="I2210" s="107" t="str">
        <f>VLOOKUP(B2210,辅助信息!E:I,3,FALSE)</f>
        <v>（华西萌海科创农业生态谷）成都市简阳市白金山水库</v>
      </c>
      <c r="J2210" s="107" t="str">
        <f>VLOOKUP(B2210,辅助信息!E:I,4,FALSE)</f>
        <v>石清国</v>
      </c>
      <c r="K2210" s="107">
        <f>VLOOKUP(J2210,辅助信息!H:I,2,FALSE)</f>
        <v>13458642015</v>
      </c>
      <c r="L2210" s="109" t="str">
        <f>VLOOKUP(B2210,辅助信息!E:J,6,FALSE)</f>
        <v>优先威钢,我方卸车,新老国标钢厂不加价可直发</v>
      </c>
      <c r="M2210" s="79">
        <v>45847</v>
      </c>
      <c r="O2210" s="49">
        <f ca="1" t="shared" si="149"/>
        <v>0</v>
      </c>
      <c r="P2210" s="49">
        <f ca="1" t="shared" si="150"/>
        <v>103</v>
      </c>
      <c r="Q2210" s="50" t="str">
        <f>VLOOKUP(B2210,辅助信息!E:M,9,FALSE)</f>
        <v>ZTWM-CDGS-XS-2024-0092-华西-萌海科创农业生态谷</v>
      </c>
      <c r="R2210" s="50" t="str">
        <f>_xlfn._xlws.FILTER(辅助信息!D:D,辅助信息!E:E=B2210)</f>
        <v>华西萌海-科创农业生态谷</v>
      </c>
    </row>
    <row r="2211" hidden="1" spans="2:18">
      <c r="B2211" s="28" t="s">
        <v>92</v>
      </c>
      <c r="C2211" s="58">
        <v>45846</v>
      </c>
      <c r="D2211" s="107" t="str">
        <f>VLOOKUP(B2211,辅助信息!E:K,7,FALSE)</f>
        <v>JWDDCD2025051800046</v>
      </c>
      <c r="E2211" s="107" t="str">
        <f>VLOOKUP(F2211,辅助信息!A:B,2,FALSE)</f>
        <v>盘螺</v>
      </c>
      <c r="F2211" s="28" t="s">
        <v>26</v>
      </c>
      <c r="G2211" s="24">
        <v>8</v>
      </c>
      <c r="H2211" s="121">
        <f>_xlfn.XLOOKUP(C2211&amp;F2211&amp;I2211&amp;J2211,'[1]2025年已发货'!$F:$F&amp;'[1]2025年已发货'!$C:$C&amp;'[1]2025年已发货'!$G:$G&amp;'[1]2025年已发货'!$H:$H,'[1]2025年已发货'!$E:$E,"未发货")</f>
        <v>8</v>
      </c>
      <c r="I2211" s="107" t="str">
        <f>VLOOKUP(B2211,辅助信息!E:I,3,FALSE)</f>
        <v>（华西萌海科创农业生态谷）成都市简阳市白金山水库</v>
      </c>
      <c r="J2211" s="107" t="str">
        <f>VLOOKUP(B2211,辅助信息!E:I,4,FALSE)</f>
        <v>石清国</v>
      </c>
      <c r="K2211" s="107">
        <f>VLOOKUP(J2211,辅助信息!H:I,2,FALSE)</f>
        <v>13458642015</v>
      </c>
      <c r="L2211" s="109" t="str">
        <f>VLOOKUP(B2211,辅助信息!E:J,6,FALSE)</f>
        <v>优先威钢,我方卸车,新老国标钢厂不加价可直发</v>
      </c>
      <c r="M2211" s="79">
        <v>45847</v>
      </c>
      <c r="O2211" s="49">
        <f ca="1" t="shared" si="149"/>
        <v>0</v>
      </c>
      <c r="P2211" s="49">
        <f ca="1" t="shared" si="150"/>
        <v>103</v>
      </c>
      <c r="Q2211" s="50" t="str">
        <f>VLOOKUP(B2211,辅助信息!E:M,9,FALSE)</f>
        <v>ZTWM-CDGS-XS-2024-0092-华西-萌海科创农业生态谷</v>
      </c>
      <c r="R2211" s="50" t="str">
        <f>_xlfn._xlws.FILTER(辅助信息!D:D,辅助信息!E:E=B2211)</f>
        <v>华西萌海-科创农业生态谷</v>
      </c>
    </row>
    <row r="2212" hidden="1" spans="2:18">
      <c r="B2212" s="28" t="s">
        <v>92</v>
      </c>
      <c r="C2212" s="58">
        <v>45846</v>
      </c>
      <c r="D2212" s="107" t="str">
        <f>VLOOKUP(B2212,辅助信息!E:K,7,FALSE)</f>
        <v>JWDDCD2025051800046</v>
      </c>
      <c r="E2212" s="107" t="str">
        <f>VLOOKUP(F2212,辅助信息!A:B,2,FALSE)</f>
        <v>螺纹钢</v>
      </c>
      <c r="F2212" s="28" t="s">
        <v>27</v>
      </c>
      <c r="G2212" s="24">
        <v>3</v>
      </c>
      <c r="H2212" s="121" t="str">
        <f>_xlfn.XLOOKUP(C2212&amp;F2212&amp;I2212&amp;J2212,'[1]2025年已发货'!$F:$F&amp;'[1]2025年已发货'!$C:$C&amp;'[1]2025年已发货'!$G:$G&amp;'[1]2025年已发货'!$H:$H,'[1]2025年已发货'!$E:$E,"未发货")</f>
        <v>未发货</v>
      </c>
      <c r="I2212" s="107" t="str">
        <f>VLOOKUP(B2212,辅助信息!E:I,3,FALSE)</f>
        <v>（华西萌海科创农业生态谷）成都市简阳市白金山水库</v>
      </c>
      <c r="J2212" s="107" t="str">
        <f>VLOOKUP(B2212,辅助信息!E:I,4,FALSE)</f>
        <v>石清国</v>
      </c>
      <c r="K2212" s="107">
        <f>VLOOKUP(J2212,辅助信息!H:I,2,FALSE)</f>
        <v>13458642015</v>
      </c>
      <c r="L2212" s="109" t="str">
        <f>VLOOKUP(B2212,辅助信息!E:J,6,FALSE)</f>
        <v>优先威钢,我方卸车,新老国标钢厂不加价可直发</v>
      </c>
      <c r="M2212" s="79">
        <v>45847</v>
      </c>
      <c r="O2212" s="49">
        <f ca="1" t="shared" si="149"/>
        <v>0</v>
      </c>
      <c r="P2212" s="49">
        <f ca="1" t="shared" si="150"/>
        <v>103</v>
      </c>
      <c r="Q2212" s="50" t="str">
        <f>VLOOKUP(B2212,辅助信息!E:M,9,FALSE)</f>
        <v>ZTWM-CDGS-XS-2024-0092-华西-萌海科创农业生态谷</v>
      </c>
      <c r="R2212" s="50" t="str">
        <f>_xlfn._xlws.FILTER(辅助信息!D:D,辅助信息!E:E=B2212)</f>
        <v>华西萌海-科创农业生态谷</v>
      </c>
    </row>
    <row r="2213" hidden="1" spans="2:18">
      <c r="B2213" s="28" t="s">
        <v>92</v>
      </c>
      <c r="C2213" s="58">
        <v>45846</v>
      </c>
      <c r="D2213" s="107" t="str">
        <f>VLOOKUP(B2213,辅助信息!E:K,7,FALSE)</f>
        <v>JWDDCD2025051800046</v>
      </c>
      <c r="E2213" s="107" t="str">
        <f>VLOOKUP(F2213,辅助信息!A:B,2,FALSE)</f>
        <v>螺纹钢</v>
      </c>
      <c r="F2213" s="28" t="s">
        <v>19</v>
      </c>
      <c r="G2213" s="24">
        <v>3</v>
      </c>
      <c r="H2213" s="121" t="str">
        <f>_xlfn.XLOOKUP(C2213&amp;F2213&amp;I2213&amp;J2213,'[1]2025年已发货'!$F:$F&amp;'[1]2025年已发货'!$C:$C&amp;'[1]2025年已发货'!$G:$G&amp;'[1]2025年已发货'!$H:$H,'[1]2025年已发货'!$E:$E,"未发货")</f>
        <v>未发货</v>
      </c>
      <c r="I2213" s="107" t="str">
        <f>VLOOKUP(B2213,辅助信息!E:I,3,FALSE)</f>
        <v>（华西萌海科创农业生态谷）成都市简阳市白金山水库</v>
      </c>
      <c r="J2213" s="107" t="str">
        <f>VLOOKUP(B2213,辅助信息!E:I,4,FALSE)</f>
        <v>石清国</v>
      </c>
      <c r="K2213" s="107">
        <f>VLOOKUP(J2213,辅助信息!H:I,2,FALSE)</f>
        <v>13458642015</v>
      </c>
      <c r="L2213" s="109" t="str">
        <f>VLOOKUP(B2213,辅助信息!E:J,6,FALSE)</f>
        <v>优先威钢,我方卸车,新老国标钢厂不加价可直发</v>
      </c>
      <c r="M2213" s="79">
        <v>45847</v>
      </c>
      <c r="O2213" s="49">
        <f ca="1" t="shared" si="149"/>
        <v>0</v>
      </c>
      <c r="P2213" s="49">
        <f ca="1" t="shared" si="150"/>
        <v>103</v>
      </c>
      <c r="Q2213" s="50" t="str">
        <f>VLOOKUP(B2213,辅助信息!E:M,9,FALSE)</f>
        <v>ZTWM-CDGS-XS-2024-0092-华西-萌海科创农业生态谷</v>
      </c>
      <c r="R2213" s="50" t="str">
        <f>_xlfn._xlws.FILTER(辅助信息!D:D,辅助信息!E:E=B2213)</f>
        <v>华西萌海-科创农业生态谷</v>
      </c>
    </row>
    <row r="2214" hidden="1" spans="2:18">
      <c r="B2214" s="28" t="s">
        <v>92</v>
      </c>
      <c r="C2214" s="58">
        <v>45846</v>
      </c>
      <c r="D2214" s="107" t="str">
        <f>VLOOKUP(B2214,辅助信息!E:K,7,FALSE)</f>
        <v>JWDDCD2025051800046</v>
      </c>
      <c r="E2214" s="107" t="str">
        <f>VLOOKUP(F2214,辅助信息!A:B,2,FALSE)</f>
        <v>螺纹钢</v>
      </c>
      <c r="F2214" s="28" t="s">
        <v>30</v>
      </c>
      <c r="G2214" s="24">
        <v>3</v>
      </c>
      <c r="H2214" s="121" t="str">
        <f>_xlfn.XLOOKUP(C2214&amp;F2214&amp;I2214&amp;J2214,'[1]2025年已发货'!$F:$F&amp;'[1]2025年已发货'!$C:$C&amp;'[1]2025年已发货'!$G:$G&amp;'[1]2025年已发货'!$H:$H,'[1]2025年已发货'!$E:$E,"未发货")</f>
        <v>未发货</v>
      </c>
      <c r="I2214" s="107" t="str">
        <f>VLOOKUP(B2214,辅助信息!E:I,3,FALSE)</f>
        <v>（华西萌海科创农业生态谷）成都市简阳市白金山水库</v>
      </c>
      <c r="J2214" s="107" t="str">
        <f>VLOOKUP(B2214,辅助信息!E:I,4,FALSE)</f>
        <v>石清国</v>
      </c>
      <c r="K2214" s="107">
        <f>VLOOKUP(J2214,辅助信息!H:I,2,FALSE)</f>
        <v>13458642015</v>
      </c>
      <c r="L2214" s="109" t="str">
        <f>VLOOKUP(B2214,辅助信息!E:J,6,FALSE)</f>
        <v>优先威钢,我方卸车,新老国标钢厂不加价可直发</v>
      </c>
      <c r="M2214" s="79">
        <v>45847</v>
      </c>
      <c r="O2214" s="49">
        <f ca="1" t="shared" si="149"/>
        <v>0</v>
      </c>
      <c r="P2214" s="49">
        <f ca="1" t="shared" si="150"/>
        <v>103</v>
      </c>
      <c r="Q2214" s="50" t="str">
        <f>VLOOKUP(B2214,辅助信息!E:M,9,FALSE)</f>
        <v>ZTWM-CDGS-XS-2024-0092-华西-萌海科创农业生态谷</v>
      </c>
      <c r="R2214" s="50" t="str">
        <f>_xlfn._xlws.FILTER(辅助信息!D:D,辅助信息!E:E=B2214)</f>
        <v>华西萌海-科创农业生态谷</v>
      </c>
    </row>
    <row r="2215" hidden="1" spans="2:18">
      <c r="B2215" s="28" t="s">
        <v>92</v>
      </c>
      <c r="C2215" s="58">
        <v>45846</v>
      </c>
      <c r="D2215" s="107" t="str">
        <f>VLOOKUP(B2215,辅助信息!E:K,7,FALSE)</f>
        <v>JWDDCD2025051800046</v>
      </c>
      <c r="E2215" s="107" t="str">
        <f>VLOOKUP(F2215,辅助信息!A:B,2,FALSE)</f>
        <v>螺纹钢</v>
      </c>
      <c r="F2215" s="28" t="s">
        <v>58</v>
      </c>
      <c r="G2215" s="24">
        <v>10</v>
      </c>
      <c r="H2215" s="121">
        <f>_xlfn.XLOOKUP(C2215&amp;F2215&amp;I2215&amp;J2215,'[1]2025年已发货'!$F:$F&amp;'[1]2025年已发货'!$C:$C&amp;'[1]2025年已发货'!$G:$G&amp;'[1]2025年已发货'!$H:$H,'[1]2025年已发货'!$E:$E,"未发货")</f>
        <v>10</v>
      </c>
      <c r="I2215" s="107" t="str">
        <f>VLOOKUP(B2215,辅助信息!E:I,3,FALSE)</f>
        <v>（华西萌海科创农业生态谷）成都市简阳市白金山水库</v>
      </c>
      <c r="J2215" s="107" t="str">
        <f>VLOOKUP(B2215,辅助信息!E:I,4,FALSE)</f>
        <v>石清国</v>
      </c>
      <c r="K2215" s="107">
        <f>VLOOKUP(J2215,辅助信息!H:I,2,FALSE)</f>
        <v>13458642015</v>
      </c>
      <c r="L2215" s="109" t="str">
        <f>VLOOKUP(B2215,辅助信息!E:J,6,FALSE)</f>
        <v>优先威钢,我方卸车,新老国标钢厂不加价可直发</v>
      </c>
      <c r="M2215" s="79">
        <v>45847</v>
      </c>
      <c r="O2215" s="49">
        <f ca="1" t="shared" si="149"/>
        <v>0</v>
      </c>
      <c r="P2215" s="49">
        <f ca="1" t="shared" si="150"/>
        <v>103</v>
      </c>
      <c r="Q2215" s="50" t="str">
        <f>VLOOKUP(B2215,辅助信息!E:M,9,FALSE)</f>
        <v>ZTWM-CDGS-XS-2024-0092-华西-萌海科创农业生态谷</v>
      </c>
      <c r="R2215" s="50" t="str">
        <f>_xlfn._xlws.FILTER(辅助信息!D:D,辅助信息!E:E=B2215)</f>
        <v>华西萌海-科创农业生态谷</v>
      </c>
    </row>
    <row r="2216" hidden="1" spans="2:18">
      <c r="B2216" s="28" t="s">
        <v>92</v>
      </c>
      <c r="C2216" s="58">
        <v>45846</v>
      </c>
      <c r="D2216" s="107" t="str">
        <f>VLOOKUP(B2216,辅助信息!E:K,7,FALSE)</f>
        <v>JWDDCD2025051800046</v>
      </c>
      <c r="E2216" s="107" t="str">
        <f>VLOOKUP(F2216,辅助信息!A:B,2,FALSE)</f>
        <v>螺纹钢</v>
      </c>
      <c r="F2216" s="28" t="s">
        <v>46</v>
      </c>
      <c r="G2216" s="24">
        <v>10</v>
      </c>
      <c r="H2216" s="121" t="str">
        <f>_xlfn.XLOOKUP(C2216&amp;F2216&amp;I2216&amp;J2216,'[1]2025年已发货'!$F:$F&amp;'[1]2025年已发货'!$C:$C&amp;'[1]2025年已发货'!$G:$G&amp;'[1]2025年已发货'!$H:$H,'[1]2025年已发货'!$E:$E,"未发货")</f>
        <v>未发货</v>
      </c>
      <c r="I2216" s="107" t="str">
        <f>VLOOKUP(B2216,辅助信息!E:I,3,FALSE)</f>
        <v>（华西萌海科创农业生态谷）成都市简阳市白金山水库</v>
      </c>
      <c r="J2216" s="107" t="str">
        <f>VLOOKUP(B2216,辅助信息!E:I,4,FALSE)</f>
        <v>石清国</v>
      </c>
      <c r="K2216" s="107">
        <f>VLOOKUP(J2216,辅助信息!H:I,2,FALSE)</f>
        <v>13458642015</v>
      </c>
      <c r="L2216" s="109" t="str">
        <f>VLOOKUP(B2216,辅助信息!E:J,6,FALSE)</f>
        <v>优先威钢,我方卸车,新老国标钢厂不加价可直发</v>
      </c>
      <c r="M2216" s="79">
        <v>45847</v>
      </c>
      <c r="O2216" s="49">
        <f ca="1" t="shared" si="149"/>
        <v>0</v>
      </c>
      <c r="P2216" s="49">
        <f ca="1" t="shared" si="150"/>
        <v>103</v>
      </c>
      <c r="Q2216" s="50" t="str">
        <f>VLOOKUP(B2216,辅助信息!E:M,9,FALSE)</f>
        <v>ZTWM-CDGS-XS-2024-0092-华西-萌海科创农业生态谷</v>
      </c>
      <c r="R2216" s="50" t="str">
        <f>_xlfn._xlws.FILTER(辅助信息!D:D,辅助信息!E:E=B2216)</f>
        <v>华西萌海-科创农业生态谷</v>
      </c>
    </row>
    <row r="2217" hidden="1" spans="2:18">
      <c r="B2217" s="28" t="s">
        <v>92</v>
      </c>
      <c r="C2217" s="58">
        <v>45846</v>
      </c>
      <c r="D2217" s="107" t="str">
        <f>VLOOKUP(B2217,辅助信息!E:K,7,FALSE)</f>
        <v>JWDDCD2025051800046</v>
      </c>
      <c r="E2217" s="107" t="str">
        <f>VLOOKUP(F2217,辅助信息!A:B,2,FALSE)</f>
        <v>螺纹钢</v>
      </c>
      <c r="F2217" s="28" t="s">
        <v>22</v>
      </c>
      <c r="G2217" s="24">
        <v>27</v>
      </c>
      <c r="H2217" s="121" t="str">
        <f>_xlfn.XLOOKUP(C2217&amp;F2217&amp;I2217&amp;J2217,'[1]2025年已发货'!$F:$F&amp;'[1]2025年已发货'!$C:$C&amp;'[1]2025年已发货'!$G:$G&amp;'[1]2025年已发货'!$H:$H,'[1]2025年已发货'!$E:$E,"未发货")</f>
        <v>未发货</v>
      </c>
      <c r="I2217" s="107" t="str">
        <f>VLOOKUP(B2217,辅助信息!E:I,3,FALSE)</f>
        <v>（华西萌海科创农业生态谷）成都市简阳市白金山水库</v>
      </c>
      <c r="J2217" s="107" t="str">
        <f>VLOOKUP(B2217,辅助信息!E:I,4,FALSE)</f>
        <v>石清国</v>
      </c>
      <c r="K2217" s="107">
        <f>VLOOKUP(J2217,辅助信息!H:I,2,FALSE)</f>
        <v>13458642015</v>
      </c>
      <c r="L2217" s="109" t="str">
        <f>VLOOKUP(B2217,辅助信息!E:J,6,FALSE)</f>
        <v>优先威钢,我方卸车,新老国标钢厂不加价可直发</v>
      </c>
      <c r="M2217" s="79">
        <v>45847</v>
      </c>
      <c r="O2217" s="49">
        <f ca="1" t="shared" si="149"/>
        <v>0</v>
      </c>
      <c r="P2217" s="49">
        <f ca="1" t="shared" si="150"/>
        <v>103</v>
      </c>
      <c r="Q2217" s="50" t="str">
        <f>VLOOKUP(B2217,辅助信息!E:M,9,FALSE)</f>
        <v>ZTWM-CDGS-XS-2024-0092-华西-萌海科创农业生态谷</v>
      </c>
      <c r="R2217" s="50" t="str">
        <f>_xlfn._xlws.FILTER(辅助信息!D:D,辅助信息!E:E=B2217)</f>
        <v>华西萌海-科创农业生态谷</v>
      </c>
    </row>
    <row r="2218" spans="2:18">
      <c r="B2218" s="28" t="s">
        <v>180</v>
      </c>
      <c r="C2218" s="58">
        <v>45950</v>
      </c>
      <c r="D2218" s="28" t="str">
        <f>VLOOKUP(B2218,[2]辅助信息!E:K,7,FALSE)</f>
        <v>JWDDCD2025052800131</v>
      </c>
      <c r="E2218" s="28" t="str">
        <f>VLOOKUP(F2218,[2]辅助信息!A:B,2,FALSE)</f>
        <v>螺纹钢</v>
      </c>
      <c r="F2218" s="28" t="s">
        <v>66</v>
      </c>
      <c r="G2218" s="24">
        <v>12</v>
      </c>
      <c r="H2218" s="121" t="str">
        <f>_xlfn.XLOOKUP(C2218&amp;F2218&amp;I2218&amp;J2218,'[1]2025年已发货'!$F:$F&amp;'[1]2025年已发货'!$C:$C&amp;'[1]2025年已发货'!$G:$G&amp;'[1]2025年已发货'!$H:$H,'[1]2025年已发货'!$E:$E,"未发货")</f>
        <v>未发货</v>
      </c>
      <c r="I2218" s="28" t="str">
        <f>VLOOKUP(B2218,[2]辅助信息!E:I,3,FALSE)</f>
        <v>（商投建工达州中医药科技园-4工区-8号楼）达州市通川区达州中医药职业学院犀牛大道北段</v>
      </c>
      <c r="J2218" s="28" t="str">
        <f>VLOOKUP(B2218,[2]辅助信息!E:I,4,FALSE)</f>
        <v>张扬</v>
      </c>
      <c r="K2218" s="28">
        <f>VLOOKUP(J2218,[2]辅助信息!H:I,2,FALSE)</f>
        <v>18381904567</v>
      </c>
      <c r="L2218" s="96" t="str">
        <f>VLOOKUP(B2218,[2]辅助信息!E:J,6,FALSE)</f>
        <v>控制炉批号！多了现场不收！,优先安排达钢,提前联系到场规格及数量</v>
      </c>
      <c r="M2218" s="79">
        <v>45853</v>
      </c>
      <c r="O2218" s="49">
        <f ca="1" t="shared" si="149"/>
        <v>0</v>
      </c>
      <c r="P2218" s="49">
        <f ca="1" t="shared" si="150"/>
        <v>97</v>
      </c>
      <c r="Q2218" s="50" t="str">
        <f>VLOOKUP(B2218,[2]辅助信息!E:M,9,FALSE)</f>
        <v>ZTWM-CDGS-XS-2024-0134-商投建工达州中医药科技成果示范园项目</v>
      </c>
      <c r="R2218" s="50" t="str">
        <f>_xlfn._xlws.FILTER([2]辅助信息!D:D,[2]辅助信息!E:E=B2218)</f>
        <v>商投建工达州中医药科技园</v>
      </c>
    </row>
    <row r="2219" spans="2:18">
      <c r="B2219" s="28" t="s">
        <v>180</v>
      </c>
      <c r="C2219" s="58">
        <v>45950</v>
      </c>
      <c r="D2219" s="28" t="str">
        <f>VLOOKUP(B2219,[2]辅助信息!E:K,7,FALSE)</f>
        <v>JWDDCD2025052800131</v>
      </c>
      <c r="E2219" s="28" t="str">
        <f>VLOOKUP(F2219,[2]辅助信息!A:B,2,FALSE)</f>
        <v>螺纹钢</v>
      </c>
      <c r="F2219" s="28" t="s">
        <v>45</v>
      </c>
      <c r="G2219" s="24">
        <v>6</v>
      </c>
      <c r="H2219" s="121" t="str">
        <f>_xlfn.XLOOKUP(C2219&amp;F2219&amp;I2219&amp;J2219,'[1]2025年已发货'!$F:$F&amp;'[1]2025年已发货'!$C:$C&amp;'[1]2025年已发货'!$G:$G&amp;'[1]2025年已发货'!$H:$H,'[1]2025年已发货'!$E:$E,"未发货")</f>
        <v>未发货</v>
      </c>
      <c r="I2219" s="28" t="str">
        <f>VLOOKUP(B2219,[2]辅助信息!E:I,3,FALSE)</f>
        <v>（商投建工达州中医药科技园-4工区-8号楼）达州市通川区达州中医药职业学院犀牛大道北段</v>
      </c>
      <c r="J2219" s="28" t="str">
        <f>VLOOKUP(B2219,[2]辅助信息!E:I,4,FALSE)</f>
        <v>张扬</v>
      </c>
      <c r="K2219" s="28">
        <f>VLOOKUP(J2219,[2]辅助信息!H:I,2,FALSE)</f>
        <v>18381904567</v>
      </c>
      <c r="L2219" s="96" t="str">
        <f>VLOOKUP(B2219,[2]辅助信息!E:J,6,FALSE)</f>
        <v>控制炉批号！多了现场不收！,优先安排达钢,提前联系到场规格及数量</v>
      </c>
      <c r="M2219" s="79">
        <v>45853</v>
      </c>
      <c r="O2219" s="49">
        <f ca="1" t="shared" si="149"/>
        <v>0</v>
      </c>
      <c r="P2219" s="49">
        <f ca="1" t="shared" si="150"/>
        <v>97</v>
      </c>
      <c r="Q2219" s="50" t="str">
        <f>VLOOKUP(B2219,[2]辅助信息!E:M,9,FALSE)</f>
        <v>ZTWM-CDGS-XS-2024-0134-商投建工达州中医药科技成果示范园项目</v>
      </c>
      <c r="R2219" s="50" t="str">
        <f>_xlfn._xlws.FILTER([2]辅助信息!D:D,[2]辅助信息!E:E=B2219)</f>
        <v>商投建工达州中医药科技园</v>
      </c>
    </row>
    <row r="2220" spans="2:18">
      <c r="B2220" s="28" t="s">
        <v>180</v>
      </c>
      <c r="C2220" s="58">
        <v>45950</v>
      </c>
      <c r="D2220" s="28" t="str">
        <f>VLOOKUP(B2220,[2]辅助信息!E:K,7,FALSE)</f>
        <v>JWDDCD2025052800131</v>
      </c>
      <c r="E2220" s="28" t="str">
        <f>VLOOKUP(F2220,[2]辅助信息!A:B,2,FALSE)</f>
        <v>螺纹钢</v>
      </c>
      <c r="F2220" s="28" t="s">
        <v>21</v>
      </c>
      <c r="G2220" s="24">
        <v>6</v>
      </c>
      <c r="H2220" s="121" t="str">
        <f>_xlfn.XLOOKUP(C2220&amp;F2220&amp;I2220&amp;J2220,'[1]2025年已发货'!$F:$F&amp;'[1]2025年已发货'!$C:$C&amp;'[1]2025年已发货'!$G:$G&amp;'[1]2025年已发货'!$H:$H,'[1]2025年已发货'!$E:$E,"未发货")</f>
        <v>未发货</v>
      </c>
      <c r="I2220" s="28" t="str">
        <f>VLOOKUP(B2220,[2]辅助信息!E:I,3,FALSE)</f>
        <v>（商投建工达州中医药科技园-4工区-8号楼）达州市通川区达州中医药职业学院犀牛大道北段</v>
      </c>
      <c r="J2220" s="28" t="str">
        <f>VLOOKUP(B2220,[2]辅助信息!E:I,4,FALSE)</f>
        <v>张扬</v>
      </c>
      <c r="K2220" s="28">
        <f>VLOOKUP(J2220,[2]辅助信息!H:I,2,FALSE)</f>
        <v>18381904567</v>
      </c>
      <c r="L2220" s="96" t="str">
        <f>VLOOKUP(B2220,[2]辅助信息!E:J,6,FALSE)</f>
        <v>控制炉批号！多了现场不收！,优先安排达钢,提前联系到场规格及数量</v>
      </c>
      <c r="M2220" s="79">
        <v>45853</v>
      </c>
      <c r="O2220" s="49">
        <f ca="1" t="shared" si="149"/>
        <v>0</v>
      </c>
      <c r="P2220" s="49">
        <f ca="1" t="shared" si="150"/>
        <v>97</v>
      </c>
      <c r="Q2220" s="50" t="str">
        <f>VLOOKUP(B2220,[2]辅助信息!E:M,9,FALSE)</f>
        <v>ZTWM-CDGS-XS-2024-0134-商投建工达州中医药科技成果示范园项目</v>
      </c>
      <c r="R2220" s="50" t="str">
        <f>_xlfn._xlws.FILTER([2]辅助信息!D:D,[2]辅助信息!E:E=B2220)</f>
        <v>商投建工达州中医药科技园</v>
      </c>
    </row>
    <row r="2221" spans="2:18">
      <c r="B2221" s="28" t="s">
        <v>180</v>
      </c>
      <c r="C2221" s="58">
        <v>45950</v>
      </c>
      <c r="D2221" s="28" t="str">
        <f>VLOOKUP(B2221,[2]辅助信息!E:K,7,FALSE)</f>
        <v>JWDDCD2025052800131</v>
      </c>
      <c r="E2221" s="28" t="str">
        <f>VLOOKUP(F2221,[2]辅助信息!A:B,2,FALSE)</f>
        <v>螺纹钢</v>
      </c>
      <c r="F2221" s="28" t="s">
        <v>58</v>
      </c>
      <c r="G2221" s="24">
        <v>12</v>
      </c>
      <c r="H2221" s="121" t="str">
        <f>_xlfn.XLOOKUP(C2221&amp;F2221&amp;I2221&amp;J2221,'[1]2025年已发货'!$F:$F&amp;'[1]2025年已发货'!$C:$C&amp;'[1]2025年已发货'!$G:$G&amp;'[1]2025年已发货'!$H:$H,'[1]2025年已发货'!$E:$E,"未发货")</f>
        <v>未发货</v>
      </c>
      <c r="I2221" s="28" t="str">
        <f>VLOOKUP(B2221,[2]辅助信息!E:I,3,FALSE)</f>
        <v>（商投建工达州中医药科技园-4工区-8号楼）达州市通川区达州中医药职业学院犀牛大道北段</v>
      </c>
      <c r="J2221" s="28" t="str">
        <f>VLOOKUP(B2221,[2]辅助信息!E:I,4,FALSE)</f>
        <v>张扬</v>
      </c>
      <c r="K2221" s="28">
        <f>VLOOKUP(J2221,[2]辅助信息!H:I,2,FALSE)</f>
        <v>18381904567</v>
      </c>
      <c r="L2221" s="96" t="str">
        <f>VLOOKUP(B2221,[2]辅助信息!E:J,6,FALSE)</f>
        <v>控制炉批号！多了现场不收！,优先安排达钢,提前联系到场规格及数量</v>
      </c>
      <c r="M2221" s="79">
        <v>45853</v>
      </c>
      <c r="O2221" s="49">
        <f ca="1" t="shared" si="149"/>
        <v>0</v>
      </c>
      <c r="P2221" s="49">
        <f ca="1" t="shared" si="150"/>
        <v>97</v>
      </c>
      <c r="Q2221" s="50" t="str">
        <f>VLOOKUP(B2221,[2]辅助信息!E:M,9,FALSE)</f>
        <v>ZTWM-CDGS-XS-2024-0134-商投建工达州中医药科技成果示范园项目</v>
      </c>
      <c r="R2221" s="50" t="str">
        <f>_xlfn._xlws.FILTER([2]辅助信息!D:D,[2]辅助信息!E:E=B2221)</f>
        <v>商投建工达州中医药科技园</v>
      </c>
    </row>
    <row r="2222" spans="2:18">
      <c r="B2222" s="28" t="s">
        <v>180</v>
      </c>
      <c r="C2222" s="58">
        <v>45950</v>
      </c>
      <c r="D2222" s="28" t="str">
        <f>VLOOKUP(B2222,[2]辅助信息!E:K,7,FALSE)</f>
        <v>JWDDCD2025052800131</v>
      </c>
      <c r="E2222" s="28" t="str">
        <f>VLOOKUP(F2222,[2]辅助信息!A:B,2,FALSE)</f>
        <v>螺纹钢</v>
      </c>
      <c r="F2222" s="28" t="s">
        <v>22</v>
      </c>
      <c r="G2222" s="24">
        <v>21</v>
      </c>
      <c r="H2222" s="121" t="str">
        <f>_xlfn.XLOOKUP(C2222&amp;F2222&amp;I2222&amp;J2222,'[1]2025年已发货'!$F:$F&amp;'[1]2025年已发货'!$C:$C&amp;'[1]2025年已发货'!$G:$G&amp;'[1]2025年已发货'!$H:$H,'[1]2025年已发货'!$E:$E,"未发货")</f>
        <v>未发货</v>
      </c>
      <c r="I2222" s="28" t="str">
        <f>VLOOKUP(B2222,[2]辅助信息!E:I,3,FALSE)</f>
        <v>（商投建工达州中医药科技园-4工区-8号楼）达州市通川区达州中医药职业学院犀牛大道北段</v>
      </c>
      <c r="J2222" s="28" t="str">
        <f>VLOOKUP(B2222,[2]辅助信息!E:I,4,FALSE)</f>
        <v>张扬</v>
      </c>
      <c r="K2222" s="28">
        <f>VLOOKUP(J2222,[2]辅助信息!H:I,2,FALSE)</f>
        <v>18381904567</v>
      </c>
      <c r="L2222" s="96" t="str">
        <f>VLOOKUP(B2222,[2]辅助信息!E:J,6,FALSE)</f>
        <v>控制炉批号！多了现场不收！,优先安排达钢,提前联系到场规格及数量</v>
      </c>
      <c r="M2222" s="79">
        <v>45853</v>
      </c>
      <c r="O2222" s="49">
        <f ca="1" t="shared" si="149"/>
        <v>0</v>
      </c>
      <c r="P2222" s="49">
        <f ca="1" t="shared" si="150"/>
        <v>97</v>
      </c>
      <c r="Q2222" s="50" t="str">
        <f>VLOOKUP(B2222,[2]辅助信息!E:M,9,FALSE)</f>
        <v>ZTWM-CDGS-XS-2024-0134-商投建工达州中医药科技成果示范园项目</v>
      </c>
      <c r="R2222" s="50" t="str">
        <f>_xlfn._xlws.FILTER([2]辅助信息!D:D,[2]辅助信息!E:E=B2222)</f>
        <v>商投建工达州中医药科技园</v>
      </c>
    </row>
    <row r="2223" spans="2:18">
      <c r="B2223" s="28" t="s">
        <v>147</v>
      </c>
      <c r="C2223" s="58">
        <v>45950</v>
      </c>
      <c r="D2223" s="28" t="str">
        <f>VLOOKUP(B2223,[2]辅助信息!E:K,7,FALSE)</f>
        <v>JWDDCD2025052800131</v>
      </c>
      <c r="E2223" s="28" t="str">
        <f>VLOOKUP(F2223,[2]辅助信息!A:B,2,FALSE)</f>
        <v>盘螺</v>
      </c>
      <c r="F2223" s="28" t="s">
        <v>40</v>
      </c>
      <c r="G2223" s="24">
        <v>15</v>
      </c>
      <c r="H2223" s="121" t="str">
        <f>_xlfn.XLOOKUP(C2223&amp;F2223&amp;I2223&amp;J2223,'[1]2025年已发货'!$F:$F&amp;'[1]2025年已发货'!$C:$C&amp;'[1]2025年已发货'!$G:$G&amp;'[1]2025年已发货'!$H:$H,'[1]2025年已发货'!$E:$E,"未发货")</f>
        <v>未发货</v>
      </c>
      <c r="I2223" s="28" t="str">
        <f>VLOOKUP(B2223,[2]辅助信息!E:I,3,FALSE)</f>
        <v>（商投建工达州中医药科技园-4工区-11号楼）达州市通川区达州中医药职业学院犀牛大道北段</v>
      </c>
      <c r="J2223" s="28" t="str">
        <f>VLOOKUP(B2223,[2]辅助信息!E:I,4,FALSE)</f>
        <v>张扬</v>
      </c>
      <c r="K2223" s="28">
        <f>VLOOKUP(J2223,[2]辅助信息!H:I,2,FALSE)</f>
        <v>18381904567</v>
      </c>
      <c r="L2223" s="96" t="str">
        <f>VLOOKUP(B2223,[2]辅助信息!E:J,6,FALSE)</f>
        <v>控制炉批号！多了现场不收！,优先安排达钢,提前联系到场规格及数量</v>
      </c>
      <c r="M2223" s="79">
        <v>45853</v>
      </c>
      <c r="O2223" s="49">
        <f ca="1" t="shared" si="149"/>
        <v>0</v>
      </c>
      <c r="P2223" s="49">
        <f ca="1" t="shared" si="150"/>
        <v>97</v>
      </c>
      <c r="Q2223" s="50" t="str">
        <f>VLOOKUP(B2223,[2]辅助信息!E:M,9,FALSE)</f>
        <v>ZTWM-CDGS-XS-2024-0134-商投建工达州中医药科技成果示范园项目</v>
      </c>
      <c r="R2223" s="50" t="str">
        <f>_xlfn._xlws.FILTER([2]辅助信息!D:D,[2]辅助信息!E:E=B2223)</f>
        <v>商投建工达州中医药科技园</v>
      </c>
    </row>
    <row r="2224" spans="2:18">
      <c r="B2224" s="28" t="s">
        <v>147</v>
      </c>
      <c r="C2224" s="58">
        <v>45950</v>
      </c>
      <c r="D2224" s="28" t="str">
        <f>VLOOKUP(B2224,[2]辅助信息!E:K,7,FALSE)</f>
        <v>JWDDCD2025052800131</v>
      </c>
      <c r="E2224" s="28" t="str">
        <f>VLOOKUP(F2224,[2]辅助信息!A:B,2,FALSE)</f>
        <v>盘螺</v>
      </c>
      <c r="F2224" s="28" t="s">
        <v>41</v>
      </c>
      <c r="G2224" s="24">
        <v>5</v>
      </c>
      <c r="H2224" s="121" t="str">
        <f>_xlfn.XLOOKUP(C2224&amp;F2224&amp;I2224&amp;J2224,'[1]2025年已发货'!$F:$F&amp;'[1]2025年已发货'!$C:$C&amp;'[1]2025年已发货'!$G:$G&amp;'[1]2025年已发货'!$H:$H,'[1]2025年已发货'!$E:$E,"未发货")</f>
        <v>未发货</v>
      </c>
      <c r="I2224" s="28" t="str">
        <f>VLOOKUP(B2224,[2]辅助信息!E:I,3,FALSE)</f>
        <v>（商投建工达州中医药科技园-4工区-11号楼）达州市通川区达州中医药职业学院犀牛大道北段</v>
      </c>
      <c r="J2224" s="28" t="str">
        <f>VLOOKUP(B2224,[2]辅助信息!E:I,4,FALSE)</f>
        <v>张扬</v>
      </c>
      <c r="K2224" s="28">
        <f>VLOOKUP(J2224,[2]辅助信息!H:I,2,FALSE)</f>
        <v>18381904567</v>
      </c>
      <c r="L2224" s="96" t="str">
        <f>VLOOKUP(B2224,[2]辅助信息!E:J,6,FALSE)</f>
        <v>控制炉批号！多了现场不收！,优先安排达钢,提前联系到场规格及数量</v>
      </c>
      <c r="M2224" s="79"/>
      <c r="O2224" s="49" t="str">
        <f ca="1" t="shared" si="149"/>
        <v/>
      </c>
      <c r="P2224" s="49" t="str">
        <f ca="1" t="shared" si="150"/>
        <v/>
      </c>
      <c r="Q2224" s="50" t="str">
        <f>VLOOKUP(B2224,[2]辅助信息!E:M,9,FALSE)</f>
        <v>ZTWM-CDGS-XS-2024-0134-商投建工达州中医药科技成果示范园项目</v>
      </c>
      <c r="R2224" s="50" t="str">
        <f>_xlfn._xlws.FILTER([2]辅助信息!D:D,[2]辅助信息!E:E=B2224)</f>
        <v>商投建工达州中医药科技园</v>
      </c>
    </row>
    <row r="2225" spans="2:18">
      <c r="B2225" s="28" t="s">
        <v>147</v>
      </c>
      <c r="C2225" s="58">
        <v>45950</v>
      </c>
      <c r="D2225" s="28" t="str">
        <f>VLOOKUP(B2225,[2]辅助信息!E:K,7,FALSE)</f>
        <v>JWDDCD2025052800131</v>
      </c>
      <c r="E2225" s="28" t="str">
        <f>VLOOKUP(F2225,[2]辅助信息!A:B,2,FALSE)</f>
        <v>螺纹钢</v>
      </c>
      <c r="F2225" s="28" t="s">
        <v>30</v>
      </c>
      <c r="G2225" s="24">
        <v>9</v>
      </c>
      <c r="H2225" s="121" t="str">
        <f>_xlfn.XLOOKUP(C2225&amp;F2225&amp;I2225&amp;J2225,'[1]2025年已发货'!$F:$F&amp;'[1]2025年已发货'!$C:$C&amp;'[1]2025年已发货'!$G:$G&amp;'[1]2025年已发货'!$H:$H,'[1]2025年已发货'!$E:$E,"未发货")</f>
        <v>未发货</v>
      </c>
      <c r="I2225" s="28" t="str">
        <f>VLOOKUP(B2225,[2]辅助信息!E:I,3,FALSE)</f>
        <v>（商投建工达州中医药科技园-4工区-11号楼）达州市通川区达州中医药职业学院犀牛大道北段</v>
      </c>
      <c r="J2225" s="28" t="str">
        <f>VLOOKUP(B2225,[2]辅助信息!E:I,4,FALSE)</f>
        <v>张扬</v>
      </c>
      <c r="K2225" s="28">
        <f>VLOOKUP(J2225,[2]辅助信息!H:I,2,FALSE)</f>
        <v>18381904567</v>
      </c>
      <c r="L2225" s="96" t="str">
        <f>VLOOKUP(B2225,[2]辅助信息!E:J,6,FALSE)</f>
        <v>控制炉批号！多了现场不收！,优先安排达钢,提前联系到场规格及数量</v>
      </c>
      <c r="M2225" s="79">
        <v>45853</v>
      </c>
      <c r="O2225" s="49">
        <f ca="1" t="shared" si="149"/>
        <v>0</v>
      </c>
      <c r="P2225" s="49">
        <f ca="1" t="shared" si="150"/>
        <v>97</v>
      </c>
      <c r="Q2225" s="50" t="str">
        <f>VLOOKUP(B2225,[2]辅助信息!E:M,9,FALSE)</f>
        <v>ZTWM-CDGS-XS-2024-0134-商投建工达州中医药科技成果示范园项目</v>
      </c>
      <c r="R2225" s="50" t="str">
        <f>_xlfn._xlws.FILTER([2]辅助信息!D:D,[2]辅助信息!E:E=B2225)</f>
        <v>商投建工达州中医药科技园</v>
      </c>
    </row>
    <row r="2226" spans="2:18">
      <c r="B2226" s="28" t="s">
        <v>147</v>
      </c>
      <c r="C2226" s="58">
        <v>45950</v>
      </c>
      <c r="D2226" s="28" t="str">
        <f>VLOOKUP(B2226,[2]辅助信息!E:K,7,FALSE)</f>
        <v>JWDDCD2025052800131</v>
      </c>
      <c r="E2226" s="28" t="str">
        <f>VLOOKUP(F2226,[2]辅助信息!A:B,2,FALSE)</f>
        <v>螺纹钢</v>
      </c>
      <c r="F2226" s="28" t="s">
        <v>33</v>
      </c>
      <c r="G2226" s="24">
        <v>3</v>
      </c>
      <c r="H2226" s="121" t="str">
        <f>_xlfn.XLOOKUP(C2226&amp;F2226&amp;I2226&amp;J2226,'[1]2025年已发货'!$F:$F&amp;'[1]2025年已发货'!$C:$C&amp;'[1]2025年已发货'!$G:$G&amp;'[1]2025年已发货'!$H:$H,'[1]2025年已发货'!$E:$E,"未发货")</f>
        <v>未发货</v>
      </c>
      <c r="I2226" s="28" t="str">
        <f>VLOOKUP(B2226,[2]辅助信息!E:I,3,FALSE)</f>
        <v>（商投建工达州中医药科技园-4工区-11号楼）达州市通川区达州中医药职业学院犀牛大道北段</v>
      </c>
      <c r="J2226" s="28" t="str">
        <f>VLOOKUP(B2226,[2]辅助信息!E:I,4,FALSE)</f>
        <v>张扬</v>
      </c>
      <c r="K2226" s="28">
        <f>VLOOKUP(J2226,[2]辅助信息!H:I,2,FALSE)</f>
        <v>18381904567</v>
      </c>
      <c r="L2226" s="96" t="str">
        <f>VLOOKUP(B2226,[2]辅助信息!E:J,6,FALSE)</f>
        <v>控制炉批号！多了现场不收！,优先安排达钢,提前联系到场规格及数量</v>
      </c>
      <c r="M2226" s="79">
        <v>45853</v>
      </c>
      <c r="O2226" s="49">
        <f ca="1" t="shared" si="149"/>
        <v>0</v>
      </c>
      <c r="P2226" s="49">
        <f ca="1" t="shared" si="150"/>
        <v>97</v>
      </c>
      <c r="Q2226" s="50" t="str">
        <f>VLOOKUP(B2226,[2]辅助信息!E:M,9,FALSE)</f>
        <v>ZTWM-CDGS-XS-2024-0134-商投建工达州中医药科技成果示范园项目</v>
      </c>
      <c r="R2226" s="50" t="str">
        <f>_xlfn._xlws.FILTER([2]辅助信息!D:D,[2]辅助信息!E:E=B2226)</f>
        <v>商投建工达州中医药科技园</v>
      </c>
    </row>
    <row r="2227" spans="2:18">
      <c r="B2227" s="28" t="s">
        <v>147</v>
      </c>
      <c r="C2227" s="58">
        <v>45950</v>
      </c>
      <c r="D2227" s="28" t="str">
        <f>VLOOKUP(B2227,[2]辅助信息!E:K,7,FALSE)</f>
        <v>JWDDCD2025052800131</v>
      </c>
      <c r="E2227" s="28" t="str">
        <f>VLOOKUP(F2227,[2]辅助信息!A:B,2,FALSE)</f>
        <v>螺纹钢</v>
      </c>
      <c r="F2227" s="28" t="s">
        <v>18</v>
      </c>
      <c r="G2227" s="24">
        <v>12</v>
      </c>
      <c r="H2227" s="121" t="str">
        <f>_xlfn.XLOOKUP(C2227&amp;F2227&amp;I2227&amp;J2227,'[1]2025年已发货'!$F:$F&amp;'[1]2025年已发货'!$C:$C&amp;'[1]2025年已发货'!$G:$G&amp;'[1]2025年已发货'!$H:$H,'[1]2025年已发货'!$E:$E,"未发货")</f>
        <v>未发货</v>
      </c>
      <c r="I2227" s="28" t="str">
        <f>VLOOKUP(B2227,[2]辅助信息!E:I,3,FALSE)</f>
        <v>（商投建工达州中医药科技园-4工区-11号楼）达州市通川区达州中医药职业学院犀牛大道北段</v>
      </c>
      <c r="J2227" s="28" t="str">
        <f>VLOOKUP(B2227,[2]辅助信息!E:I,4,FALSE)</f>
        <v>张扬</v>
      </c>
      <c r="K2227" s="28">
        <f>VLOOKUP(J2227,[2]辅助信息!H:I,2,FALSE)</f>
        <v>18381904567</v>
      </c>
      <c r="L2227" s="96" t="str">
        <f>VLOOKUP(B2227,[2]辅助信息!E:J,6,FALSE)</f>
        <v>控制炉批号！多了现场不收！,优先安排达钢,提前联系到场规格及数量</v>
      </c>
      <c r="M2227" s="79">
        <v>45853</v>
      </c>
      <c r="O2227" s="49">
        <f ca="1" t="shared" si="149"/>
        <v>0</v>
      </c>
      <c r="P2227" s="49">
        <f ca="1" t="shared" si="150"/>
        <v>97</v>
      </c>
      <c r="Q2227" s="50" t="str">
        <f>VLOOKUP(B2227,[2]辅助信息!E:M,9,FALSE)</f>
        <v>ZTWM-CDGS-XS-2024-0134-商投建工达州中医药科技成果示范园项目</v>
      </c>
      <c r="R2227" s="50" t="str">
        <f>_xlfn._xlws.FILTER([2]辅助信息!D:D,[2]辅助信息!E:E=B2227)</f>
        <v>商投建工达州中医药科技园</v>
      </c>
    </row>
    <row r="2228" spans="1:18">
      <c r="A2228" s="59" t="s">
        <v>190</v>
      </c>
      <c r="B2228" s="122" t="s">
        <v>156</v>
      </c>
      <c r="C2228" s="58">
        <v>45950</v>
      </c>
      <c r="D2228" s="28" t="str">
        <f>VLOOKUP(B2228,[2]辅助信息!E:K,7,FALSE)</f>
        <v>JWDDCD2025052800131</v>
      </c>
      <c r="E2228" s="28" t="str">
        <f>VLOOKUP(F2228,[2]辅助信息!A:B,2,FALSE)</f>
        <v>螺纹钢</v>
      </c>
      <c r="F2228" s="28" t="s">
        <v>27</v>
      </c>
      <c r="G2228" s="24">
        <v>3</v>
      </c>
      <c r="H2228" s="121" t="str">
        <f>_xlfn.XLOOKUP(C2228&amp;F2228&amp;I2228&amp;J2228,'[1]2025年已发货'!$F:$F&amp;'[1]2025年已发货'!$C:$C&amp;'[1]2025年已发货'!$G:$G&amp;'[1]2025年已发货'!$H:$H,'[1]2025年已发货'!$E:$E,"未发货")</f>
        <v>未发货</v>
      </c>
      <c r="I2228" s="28" t="str">
        <f>VLOOKUP(B2228,[2]辅助信息!E:I,3,FALSE)</f>
        <v>（商投建工达州中医药科技园-2工区-2号桥）达州市通川区达州中医药职业学院犀牛大道北段</v>
      </c>
      <c r="J2228" s="28" t="str">
        <f>VLOOKUP(B2228,[2]辅助信息!E:I,4,FALSE)</f>
        <v>李波</v>
      </c>
      <c r="K2228" s="28">
        <f>VLOOKUP(J2228,[2]辅助信息!H:I,2,FALSE)</f>
        <v>18381899787</v>
      </c>
      <c r="L2228" s="96" t="str">
        <f>VLOOKUP(B2228,[2]辅助信息!E:J,6,FALSE)</f>
        <v>控制炉批号！多了现场不收！,优先安排达钢,提前联系到场规格及数量</v>
      </c>
      <c r="M2228" s="79">
        <v>45855</v>
      </c>
      <c r="O2228" s="49">
        <f ca="1" t="shared" si="149"/>
        <v>0</v>
      </c>
      <c r="P2228" s="49">
        <f ca="1" t="shared" si="150"/>
        <v>95</v>
      </c>
      <c r="Q2228" s="50" t="str">
        <f>VLOOKUP(B2228,[2]辅助信息!E:M,9,FALSE)</f>
        <v>ZTWM-CDGS-XS-2024-0134-商投建工达州中医药科技成果示范园项目</v>
      </c>
      <c r="R2228" s="50" t="str">
        <f>_xlfn._xlws.FILTER([2]辅助信息!D:D,[2]辅助信息!E:E=B2228)</f>
        <v>商投建工达州中医药科技园</v>
      </c>
    </row>
    <row r="2229" spans="1:18">
      <c r="A2229" s="59"/>
      <c r="B2229" s="122" t="s">
        <v>156</v>
      </c>
      <c r="C2229" s="58">
        <v>45950</v>
      </c>
      <c r="D2229" s="28" t="str">
        <f>VLOOKUP(B2229,[2]辅助信息!E:K,7,FALSE)</f>
        <v>JWDDCD2025052800131</v>
      </c>
      <c r="E2229" s="28" t="str">
        <f>VLOOKUP(F2229,[2]辅助信息!A:B,2,FALSE)</f>
        <v>螺纹钢</v>
      </c>
      <c r="F2229" s="28" t="s">
        <v>19</v>
      </c>
      <c r="G2229" s="24">
        <v>8</v>
      </c>
      <c r="H2229" s="121" t="str">
        <f>_xlfn.XLOOKUP(C2229&amp;F2229&amp;I2229&amp;J2229,'[1]2025年已发货'!$F:$F&amp;'[1]2025年已发货'!$C:$C&amp;'[1]2025年已发货'!$G:$G&amp;'[1]2025年已发货'!$H:$H,'[1]2025年已发货'!$E:$E,"未发货")</f>
        <v>未发货</v>
      </c>
      <c r="I2229" s="28" t="str">
        <f>VLOOKUP(B2229,[2]辅助信息!E:I,3,FALSE)</f>
        <v>（商投建工达州中医药科技园-2工区-2号桥）达州市通川区达州中医药职业学院犀牛大道北段</v>
      </c>
      <c r="J2229" s="28" t="str">
        <f>VLOOKUP(B2229,[2]辅助信息!E:I,4,FALSE)</f>
        <v>李波</v>
      </c>
      <c r="K2229" s="28">
        <f>VLOOKUP(J2229,[2]辅助信息!H:I,2,FALSE)</f>
        <v>18381899787</v>
      </c>
      <c r="L2229" s="96" t="str">
        <f>VLOOKUP(B2229,[2]辅助信息!E:J,6,FALSE)</f>
        <v>控制炉批号！多了现场不收！,优先安排达钢,提前联系到场规格及数量</v>
      </c>
      <c r="M2229" s="79">
        <v>45855</v>
      </c>
      <c r="O2229" s="49">
        <f ca="1" t="shared" si="149"/>
        <v>0</v>
      </c>
      <c r="P2229" s="49">
        <f ca="1" t="shared" si="150"/>
        <v>95</v>
      </c>
      <c r="Q2229" s="50" t="str">
        <f>VLOOKUP(B2229,[2]辅助信息!E:M,9,FALSE)</f>
        <v>ZTWM-CDGS-XS-2024-0134-商投建工达州中医药科技成果示范园项目</v>
      </c>
      <c r="R2229" s="50" t="str">
        <f>_xlfn._xlws.FILTER([2]辅助信息!D:D,[2]辅助信息!E:E=B2229)</f>
        <v>商投建工达州中医药科技园</v>
      </c>
    </row>
    <row r="2230" spans="1:18">
      <c r="A2230" s="59"/>
      <c r="B2230" s="122" t="s">
        <v>156</v>
      </c>
      <c r="C2230" s="58">
        <v>45950</v>
      </c>
      <c r="D2230" s="28" t="str">
        <f>VLOOKUP(B2230,[2]辅助信息!E:K,7,FALSE)</f>
        <v>JWDDCD2025052800131</v>
      </c>
      <c r="E2230" s="28" t="str">
        <f>VLOOKUP(F2230,[2]辅助信息!A:B,2,FALSE)</f>
        <v>螺纹钢</v>
      </c>
      <c r="F2230" s="28" t="s">
        <v>30</v>
      </c>
      <c r="G2230" s="24">
        <v>17</v>
      </c>
      <c r="H2230" s="121" t="str">
        <f>_xlfn.XLOOKUP(C2230&amp;F2230&amp;I2230&amp;J2230,'[1]2025年已发货'!$F:$F&amp;'[1]2025年已发货'!$C:$C&amp;'[1]2025年已发货'!$G:$G&amp;'[1]2025年已发货'!$H:$H,'[1]2025年已发货'!$E:$E,"未发货")</f>
        <v>未发货</v>
      </c>
      <c r="I2230" s="28" t="str">
        <f>VLOOKUP(B2230,[2]辅助信息!E:I,3,FALSE)</f>
        <v>（商投建工达州中医药科技园-2工区-2号桥）达州市通川区达州中医药职业学院犀牛大道北段</v>
      </c>
      <c r="J2230" s="28" t="str">
        <f>VLOOKUP(B2230,[2]辅助信息!E:I,4,FALSE)</f>
        <v>李波</v>
      </c>
      <c r="K2230" s="28">
        <f>VLOOKUP(J2230,[2]辅助信息!H:I,2,FALSE)</f>
        <v>18381899787</v>
      </c>
      <c r="L2230" s="96" t="str">
        <f>VLOOKUP(B2230,[2]辅助信息!E:J,6,FALSE)</f>
        <v>控制炉批号！多了现场不收！,优先安排达钢,提前联系到场规格及数量</v>
      </c>
      <c r="M2230" s="79">
        <v>45855</v>
      </c>
      <c r="O2230" s="49">
        <f ca="1" t="shared" si="149"/>
        <v>0</v>
      </c>
      <c r="P2230" s="49">
        <f ca="1" t="shared" si="150"/>
        <v>95</v>
      </c>
      <c r="Q2230" s="50" t="str">
        <f>VLOOKUP(B2230,[2]辅助信息!E:M,9,FALSE)</f>
        <v>ZTWM-CDGS-XS-2024-0134-商投建工达州中医药科技成果示范园项目</v>
      </c>
      <c r="R2230" s="50" t="str">
        <f>_xlfn._xlws.FILTER([2]辅助信息!D:D,[2]辅助信息!E:E=B2230)</f>
        <v>商投建工达州中医药科技园</v>
      </c>
    </row>
    <row r="2231" spans="1:18">
      <c r="A2231" s="59"/>
      <c r="B2231" s="122" t="s">
        <v>156</v>
      </c>
      <c r="C2231" s="58">
        <v>45950</v>
      </c>
      <c r="D2231" s="28" t="str">
        <f>VLOOKUP(B2231,[2]辅助信息!E:K,7,FALSE)</f>
        <v>JWDDCD2025052800131</v>
      </c>
      <c r="E2231" s="28" t="str">
        <f>VLOOKUP(F2231,[2]辅助信息!A:B,2,FALSE)</f>
        <v>螺纹钢</v>
      </c>
      <c r="F2231" s="28" t="s">
        <v>18</v>
      </c>
      <c r="G2231" s="24">
        <v>8</v>
      </c>
      <c r="H2231" s="121" t="str">
        <f>_xlfn.XLOOKUP(C2231&amp;F2231&amp;I2231&amp;J2231,'[1]2025年已发货'!$F:$F&amp;'[1]2025年已发货'!$C:$C&amp;'[1]2025年已发货'!$G:$G&amp;'[1]2025年已发货'!$H:$H,'[1]2025年已发货'!$E:$E,"未发货")</f>
        <v>未发货</v>
      </c>
      <c r="I2231" s="28" t="str">
        <f>VLOOKUP(B2231,[2]辅助信息!E:I,3,FALSE)</f>
        <v>（商投建工达州中医药科技园-2工区-2号桥）达州市通川区达州中医药职业学院犀牛大道北段</v>
      </c>
      <c r="J2231" s="28" t="str">
        <f>VLOOKUP(B2231,[2]辅助信息!E:I,4,FALSE)</f>
        <v>李波</v>
      </c>
      <c r="K2231" s="28">
        <f>VLOOKUP(J2231,[2]辅助信息!H:I,2,FALSE)</f>
        <v>18381899787</v>
      </c>
      <c r="L2231" s="96" t="str">
        <f>VLOOKUP(B2231,[2]辅助信息!E:J,6,FALSE)</f>
        <v>控制炉批号！多了现场不收！,优先安排达钢,提前联系到场规格及数量</v>
      </c>
      <c r="M2231" s="79">
        <v>45855</v>
      </c>
      <c r="O2231" s="49">
        <f ca="1" t="shared" si="149"/>
        <v>0</v>
      </c>
      <c r="P2231" s="49">
        <f ca="1" t="shared" si="150"/>
        <v>95</v>
      </c>
      <c r="Q2231" s="50" t="str">
        <f>VLOOKUP(B2231,[2]辅助信息!E:M,9,FALSE)</f>
        <v>ZTWM-CDGS-XS-2024-0134-商投建工达州中医药科技成果示范园项目</v>
      </c>
      <c r="R2231" s="50" t="str">
        <f>_xlfn._xlws.FILTER([2]辅助信息!D:D,[2]辅助信息!E:E=B2231)</f>
        <v>商投建工达州中医药科技园</v>
      </c>
    </row>
    <row r="2232" spans="2:18">
      <c r="B2232" s="123" t="s">
        <v>47</v>
      </c>
      <c r="C2232" s="58">
        <v>45950</v>
      </c>
      <c r="D2232" s="107" t="str">
        <f>VLOOKUP(B2232,[2]辅助信息!E:K,7,FALSE)</f>
        <v>JWDDCD2025052800131</v>
      </c>
      <c r="E2232" s="107" t="str">
        <f>VLOOKUP(F2232,[2]辅助信息!A:B,2,FALSE)</f>
        <v>螺纹钢</v>
      </c>
      <c r="F2232" s="107" t="s">
        <v>66</v>
      </c>
      <c r="G2232" s="108">
        <v>6</v>
      </c>
      <c r="H2232" s="121" t="str">
        <f>_xlfn.XLOOKUP(C2232&amp;F2232&amp;I2232&amp;J2232,'[1]2025年已发货'!$F:$F&amp;'[1]2025年已发货'!$C:$C&amp;'[1]2025年已发货'!$G:$G&amp;'[1]2025年已发货'!$H:$H,'[1]2025年已发货'!$E:$E,"未发货")</f>
        <v>未发货</v>
      </c>
      <c r="I2232" s="107" t="str">
        <f>VLOOKUP(B2232,[2]辅助信息!E:I,3,FALSE)</f>
        <v>（商投建工达州中医药科技园-1工区）达州市通川区达州中医药职业学院犀牛大道北段</v>
      </c>
      <c r="J2232" s="107" t="str">
        <f>VLOOKUP(B2232,[2]辅助信息!E:I,4,FALSE)</f>
        <v>程黄刚</v>
      </c>
      <c r="K2232" s="107">
        <f>VLOOKUP(J2232,[2]辅助信息!H:I,2,FALSE)</f>
        <v>15108211617</v>
      </c>
      <c r="L2232" s="109" t="str">
        <f>VLOOKUP(B2232,[2]辅助信息!E:J,6,FALSE)</f>
        <v>控制炉批号！多了现场不收！,优先安排达钢,提前联系到场规格及数量</v>
      </c>
      <c r="M2232" s="79">
        <v>45855</v>
      </c>
      <c r="O2232" s="49">
        <f ca="1" t="shared" si="149"/>
        <v>0</v>
      </c>
      <c r="P2232" s="49">
        <f ca="1" t="shared" si="150"/>
        <v>95</v>
      </c>
      <c r="Q2232" s="50" t="str">
        <f>VLOOKUP(B2232,[2]辅助信息!E:M,9,FALSE)</f>
        <v>ZTWM-CDGS-XS-2024-0134-商投建工达州中医药科技成果示范园项目</v>
      </c>
      <c r="R2232" s="50" t="str">
        <f>_xlfn._xlws.FILTER([2]辅助信息!D:D,[2]辅助信息!E:E=B2232)</f>
        <v>商投建工达州中医药科技园</v>
      </c>
    </row>
    <row r="2233" spans="2:18">
      <c r="B2233" s="123" t="s">
        <v>47</v>
      </c>
      <c r="C2233" s="58">
        <v>45950</v>
      </c>
      <c r="D2233" s="107" t="str">
        <f>VLOOKUP(B2233,[2]辅助信息!E:K,7,FALSE)</f>
        <v>JWDDCD2025052800131</v>
      </c>
      <c r="E2233" s="107" t="str">
        <f>VLOOKUP(F2233,[2]辅助信息!A:B,2,FALSE)</f>
        <v>螺纹钢</v>
      </c>
      <c r="F2233" s="107" t="s">
        <v>45</v>
      </c>
      <c r="G2233" s="108">
        <v>6</v>
      </c>
      <c r="H2233" s="121" t="str">
        <f>_xlfn.XLOOKUP(C2233&amp;F2233&amp;I2233&amp;J2233,'[1]2025年已发货'!$F:$F&amp;'[1]2025年已发货'!$C:$C&amp;'[1]2025年已发货'!$G:$G&amp;'[1]2025年已发货'!$H:$H,'[1]2025年已发货'!$E:$E,"未发货")</f>
        <v>未发货</v>
      </c>
      <c r="I2233" s="107" t="str">
        <f>VLOOKUP(B2233,[2]辅助信息!E:I,3,FALSE)</f>
        <v>（商投建工达州中医药科技园-1工区）达州市通川区达州中医药职业学院犀牛大道北段</v>
      </c>
      <c r="J2233" s="107" t="str">
        <f>VLOOKUP(B2233,[2]辅助信息!E:I,4,FALSE)</f>
        <v>程黄刚</v>
      </c>
      <c r="K2233" s="107">
        <f>VLOOKUP(J2233,[2]辅助信息!H:I,2,FALSE)</f>
        <v>15108211617</v>
      </c>
      <c r="L2233" s="109" t="str">
        <f>VLOOKUP(B2233,[2]辅助信息!E:J,6,FALSE)</f>
        <v>控制炉批号！多了现场不收！,优先安排达钢,提前联系到场规格及数量</v>
      </c>
      <c r="M2233" s="79">
        <v>45855</v>
      </c>
      <c r="O2233" s="49">
        <f ca="1" t="shared" si="149"/>
        <v>0</v>
      </c>
      <c r="P2233" s="49">
        <f ca="1" t="shared" si="150"/>
        <v>95</v>
      </c>
      <c r="Q2233" s="50" t="str">
        <f>VLOOKUP(B2233,[2]辅助信息!E:M,9,FALSE)</f>
        <v>ZTWM-CDGS-XS-2024-0134-商投建工达州中医药科技成果示范园项目</v>
      </c>
      <c r="R2233" s="50" t="str">
        <f>_xlfn._xlws.FILTER([2]辅助信息!D:D,[2]辅助信息!E:E=B2233)</f>
        <v>商投建工达州中医药科技园</v>
      </c>
    </row>
    <row r="2234" spans="2:18">
      <c r="B2234" s="123" t="s">
        <v>47</v>
      </c>
      <c r="C2234" s="58">
        <v>45950</v>
      </c>
      <c r="D2234" s="107" t="str">
        <f>VLOOKUP(B2234,[2]辅助信息!E:K,7,FALSE)</f>
        <v>JWDDCD2025052800131</v>
      </c>
      <c r="E2234" s="107" t="str">
        <f>VLOOKUP(F2234,[2]辅助信息!A:B,2,FALSE)</f>
        <v>螺纹钢</v>
      </c>
      <c r="F2234" s="107" t="s">
        <v>21</v>
      </c>
      <c r="G2234" s="108">
        <v>6</v>
      </c>
      <c r="H2234" s="121" t="str">
        <f>_xlfn.XLOOKUP(C2234&amp;F2234&amp;I2234&amp;J2234,'[1]2025年已发货'!$F:$F&amp;'[1]2025年已发货'!$C:$C&amp;'[1]2025年已发货'!$G:$G&amp;'[1]2025年已发货'!$H:$H,'[1]2025年已发货'!$E:$E,"未发货")</f>
        <v>未发货</v>
      </c>
      <c r="I2234" s="107" t="str">
        <f>VLOOKUP(B2234,[2]辅助信息!E:I,3,FALSE)</f>
        <v>（商投建工达州中医药科技园-1工区）达州市通川区达州中医药职业学院犀牛大道北段</v>
      </c>
      <c r="J2234" s="107" t="str">
        <f>VLOOKUP(B2234,[2]辅助信息!E:I,4,FALSE)</f>
        <v>程黄刚</v>
      </c>
      <c r="K2234" s="107">
        <f>VLOOKUP(J2234,[2]辅助信息!H:I,2,FALSE)</f>
        <v>15108211617</v>
      </c>
      <c r="L2234" s="109" t="str">
        <f>VLOOKUP(B2234,[2]辅助信息!E:J,6,FALSE)</f>
        <v>控制炉批号！多了现场不收！,优先安排达钢,提前联系到场规格及数量</v>
      </c>
      <c r="M2234" s="79">
        <v>45855</v>
      </c>
      <c r="O2234" s="49">
        <f ca="1" t="shared" si="149"/>
        <v>0</v>
      </c>
      <c r="P2234" s="49">
        <f ca="1" t="shared" si="150"/>
        <v>95</v>
      </c>
      <c r="Q2234" s="50" t="str">
        <f>VLOOKUP(B2234,[2]辅助信息!E:M,9,FALSE)</f>
        <v>ZTWM-CDGS-XS-2024-0134-商投建工达州中医药科技成果示范园项目</v>
      </c>
      <c r="R2234" s="50" t="str">
        <f>_xlfn._xlws.FILTER([2]辅助信息!D:D,[2]辅助信息!E:E=B2234)</f>
        <v>商投建工达州中医药科技园</v>
      </c>
    </row>
    <row r="2235" spans="2:18">
      <c r="B2235" s="123" t="s">
        <v>47</v>
      </c>
      <c r="C2235" s="58">
        <v>45950</v>
      </c>
      <c r="D2235" s="107" t="str">
        <f>VLOOKUP(B2235,[2]辅助信息!E:K,7,FALSE)</f>
        <v>JWDDCD2025052800131</v>
      </c>
      <c r="E2235" s="107" t="str">
        <f>VLOOKUP(F2235,[2]辅助信息!A:B,2,FALSE)</f>
        <v>螺纹钢</v>
      </c>
      <c r="F2235" s="107" t="s">
        <v>46</v>
      </c>
      <c r="G2235" s="108">
        <v>17</v>
      </c>
      <c r="H2235" s="121" t="str">
        <f>_xlfn.XLOOKUP(C2235&amp;F2235&amp;I2235&amp;J2235,'[1]2025年已发货'!$F:$F&amp;'[1]2025年已发货'!$C:$C&amp;'[1]2025年已发货'!$G:$G&amp;'[1]2025年已发货'!$H:$H,'[1]2025年已发货'!$E:$E,"未发货")</f>
        <v>未发货</v>
      </c>
      <c r="I2235" s="107" t="str">
        <f>VLOOKUP(B2235,[2]辅助信息!E:I,3,FALSE)</f>
        <v>（商投建工达州中医药科技园-1工区）达州市通川区达州中医药职业学院犀牛大道北段</v>
      </c>
      <c r="J2235" s="107" t="str">
        <f>VLOOKUP(B2235,[2]辅助信息!E:I,4,FALSE)</f>
        <v>程黄刚</v>
      </c>
      <c r="K2235" s="107">
        <f>VLOOKUP(J2235,[2]辅助信息!H:I,2,FALSE)</f>
        <v>15108211617</v>
      </c>
      <c r="L2235" s="109" t="str">
        <f>VLOOKUP(B2235,[2]辅助信息!E:J,6,FALSE)</f>
        <v>控制炉批号！多了现场不收！,优先安排达钢,提前联系到场规格及数量</v>
      </c>
      <c r="M2235" s="79">
        <v>45855</v>
      </c>
      <c r="O2235" s="49">
        <f ca="1" t="shared" si="149"/>
        <v>0</v>
      </c>
      <c r="P2235" s="49">
        <f ca="1" t="shared" si="150"/>
        <v>95</v>
      </c>
      <c r="Q2235" s="50" t="str">
        <f>VLOOKUP(B2235,[2]辅助信息!E:M,9,FALSE)</f>
        <v>ZTWM-CDGS-XS-2024-0134-商投建工达州中医药科技成果示范园项目</v>
      </c>
      <c r="R2235" s="50" t="str">
        <f>_xlfn._xlws.FILTER([2]辅助信息!D:D,[2]辅助信息!E:E=B2235)</f>
        <v>商投建工达州中医药科技园</v>
      </c>
    </row>
    <row r="2236" spans="2:18">
      <c r="B2236" s="28" t="s">
        <v>191</v>
      </c>
      <c r="C2236" s="58">
        <v>45950</v>
      </c>
      <c r="D2236" s="28" t="str">
        <f>VLOOKUP(B2236,[2]辅助信息!E:K,7,FALSE)</f>
        <v>JWDDCD2025051800044</v>
      </c>
      <c r="E2236" s="28" t="str">
        <f>VLOOKUP(F2236,[2]辅助信息!A:B,2,FALSE)</f>
        <v>盘螺</v>
      </c>
      <c r="F2236" s="28" t="s">
        <v>40</v>
      </c>
      <c r="G2236" s="24">
        <v>5</v>
      </c>
      <c r="H2236" s="121" t="str">
        <f>_xlfn.XLOOKUP(C2236&amp;F2236&amp;I2236&amp;J2236,'[1]2025年已发货'!$F:$F&amp;'[1]2025年已发货'!$C:$C&amp;'[1]2025年已发货'!$G:$G&amp;'[1]2025年已发货'!$H:$H,'[1]2025年已发货'!$E:$E,"未发货")</f>
        <v>未发货</v>
      </c>
      <c r="I2236" s="28" t="str">
        <f>VLOOKUP(B2236,[2]辅助信息!E:I,3,FALSE)</f>
        <v>(五冶建设成都国际铁路港多式联项目)四川省成都市青白江区桂平大道成都中远海运陆港多式联运有限公司</v>
      </c>
      <c r="J2236" s="28" t="str">
        <f>VLOOKUP(B2236,[2]辅助信息!E:I,4,FALSE)</f>
        <v>黄勇杰</v>
      </c>
      <c r="K2236" s="28">
        <f>VLOOKUP(J2236,[2]辅助信息!H:I,2,FALSE)</f>
        <v>13880580196</v>
      </c>
      <c r="L2236" s="96" t="str">
        <f>VLOOKUP(B2236,[2]辅助信息!E:J,6,FALSE)</f>
        <v>五冶建设送货单,4份材质书,锈货不收，装货前联系收货人核实到场规格,没提前告知进场规格现场不给予接收</v>
      </c>
      <c r="M2236" s="79">
        <v>45855</v>
      </c>
      <c r="O2236" s="49">
        <f ca="1" t="shared" si="149"/>
        <v>0</v>
      </c>
      <c r="P2236" s="49">
        <f ca="1" t="shared" si="150"/>
        <v>95</v>
      </c>
      <c r="Q2236" s="50" t="str">
        <f>VLOOKUP(B2236,[2]辅助信息!E:M,9,FALSE)</f>
        <v>ZTWM-CDGS-XS-2025-0073-五冶天府-成都怡心湖片区及龙泉驿医院等项目</v>
      </c>
      <c r="R2236" s="50" t="str">
        <f>_xlfn._xlws.FILTER([2]辅助信息!D:D,[2]辅助信息!E:E=B2236)</f>
        <v>五冶建设成都怡心湖片区及龙泉驿医院等项目</v>
      </c>
    </row>
    <row r="2237" spans="2:18">
      <c r="B2237" s="28" t="s">
        <v>191</v>
      </c>
      <c r="C2237" s="58">
        <v>45950</v>
      </c>
      <c r="D2237" s="28" t="str">
        <f>VLOOKUP(B2237,[2]辅助信息!E:K,7,FALSE)</f>
        <v>JWDDCD2025051800044</v>
      </c>
      <c r="E2237" s="28" t="str">
        <f>VLOOKUP(F2237,[2]辅助信息!A:B,2,FALSE)</f>
        <v>盘螺</v>
      </c>
      <c r="F2237" s="28" t="s">
        <v>41</v>
      </c>
      <c r="G2237" s="24">
        <v>25</v>
      </c>
      <c r="H2237" s="121" t="str">
        <f>_xlfn.XLOOKUP(C2237&amp;F2237&amp;I2237&amp;J2237,'[1]2025年已发货'!$F:$F&amp;'[1]2025年已发货'!$C:$C&amp;'[1]2025年已发货'!$G:$G&amp;'[1]2025年已发货'!$H:$H,'[1]2025年已发货'!$E:$E,"未发货")</f>
        <v>未发货</v>
      </c>
      <c r="I2237" s="28" t="str">
        <f>VLOOKUP(B2237,[2]辅助信息!E:I,3,FALSE)</f>
        <v>(五冶建设成都国际铁路港多式联项目)四川省成都市青白江区桂平大道成都中远海运陆港多式联运有限公司</v>
      </c>
      <c r="J2237" s="28" t="str">
        <f>VLOOKUP(B2237,[2]辅助信息!E:I,4,FALSE)</f>
        <v>黄勇杰</v>
      </c>
      <c r="K2237" s="28">
        <f>VLOOKUP(J2237,[2]辅助信息!H:I,2,FALSE)</f>
        <v>13880580196</v>
      </c>
      <c r="L2237" s="96" t="str">
        <f>VLOOKUP(B2237,[2]辅助信息!E:J,6,FALSE)</f>
        <v>五冶建设送货单,4份材质书,锈货不收，装货前联系收货人核实到场规格,没提前告知进场规格现场不给予接收</v>
      </c>
      <c r="M2237" s="79">
        <v>45855</v>
      </c>
      <c r="O2237" s="49">
        <f ca="1" t="shared" si="149"/>
        <v>0</v>
      </c>
      <c r="P2237" s="49">
        <f ca="1" t="shared" si="150"/>
        <v>95</v>
      </c>
      <c r="Q2237" s="50" t="str">
        <f>VLOOKUP(B2237,[2]辅助信息!E:M,9,FALSE)</f>
        <v>ZTWM-CDGS-XS-2025-0073-五冶天府-成都怡心湖片区及龙泉驿医院等项目</v>
      </c>
      <c r="R2237" s="50" t="str">
        <f>_xlfn._xlws.FILTER([2]辅助信息!D:D,[2]辅助信息!E:E=B2237)</f>
        <v>五冶建设成都怡心湖片区及龙泉驿医院等项目</v>
      </c>
    </row>
    <row r="2238" spans="2:18">
      <c r="B2238" s="28" t="s">
        <v>191</v>
      </c>
      <c r="C2238" s="58">
        <v>45950</v>
      </c>
      <c r="D2238" s="28" t="str">
        <f>VLOOKUP(B2238,[2]辅助信息!E:K,7,FALSE)</f>
        <v>JWDDCD2025051800044</v>
      </c>
      <c r="E2238" s="28" t="str">
        <f>VLOOKUP(F2238,[2]辅助信息!A:B,2,FALSE)</f>
        <v>螺纹钢</v>
      </c>
      <c r="F2238" s="28" t="s">
        <v>27</v>
      </c>
      <c r="G2238" s="24">
        <v>6</v>
      </c>
      <c r="H2238" s="121" t="str">
        <f>_xlfn.XLOOKUP(C2238&amp;F2238&amp;I2238&amp;J2238,'[1]2025年已发货'!$F:$F&amp;'[1]2025年已发货'!$C:$C&amp;'[1]2025年已发货'!$G:$G&amp;'[1]2025年已发货'!$H:$H,'[1]2025年已发货'!$E:$E,"未发货")</f>
        <v>未发货</v>
      </c>
      <c r="I2238" s="28" t="str">
        <f>VLOOKUP(B2238,[2]辅助信息!E:I,3,FALSE)</f>
        <v>(五冶建设成都国际铁路港多式联项目)四川省成都市青白江区桂平大道成都中远海运陆港多式联运有限公司</v>
      </c>
      <c r="J2238" s="28" t="str">
        <f>VLOOKUP(B2238,[2]辅助信息!E:I,4,FALSE)</f>
        <v>黄勇杰</v>
      </c>
      <c r="K2238" s="28">
        <f>VLOOKUP(J2238,[2]辅助信息!H:I,2,FALSE)</f>
        <v>13880580196</v>
      </c>
      <c r="L2238" s="96" t="str">
        <f>VLOOKUP(B2238,[2]辅助信息!E:J,6,FALSE)</f>
        <v>五冶建设送货单,4份材质书,锈货不收，装货前联系收货人核实到场规格,没提前告知进场规格现场不给予接收</v>
      </c>
      <c r="M2238" s="79">
        <v>45855</v>
      </c>
      <c r="O2238" s="49">
        <f ca="1" t="shared" si="149"/>
        <v>0</v>
      </c>
      <c r="P2238" s="49">
        <f ca="1" t="shared" si="150"/>
        <v>95</v>
      </c>
      <c r="Q2238" s="50" t="str">
        <f>VLOOKUP(B2238,[2]辅助信息!E:M,9,FALSE)</f>
        <v>ZTWM-CDGS-XS-2025-0073-五冶天府-成都怡心湖片区及龙泉驿医院等项目</v>
      </c>
      <c r="R2238" s="50" t="str">
        <f>_xlfn._xlws.FILTER([2]辅助信息!D:D,[2]辅助信息!E:E=B2238)</f>
        <v>五冶建设成都怡心湖片区及龙泉驿医院等项目</v>
      </c>
    </row>
    <row r="2239" spans="2:18">
      <c r="B2239" s="28" t="s">
        <v>191</v>
      </c>
      <c r="C2239" s="58">
        <v>45950</v>
      </c>
      <c r="D2239" s="28" t="str">
        <f>VLOOKUP(B2239,[2]辅助信息!E:K,7,FALSE)</f>
        <v>JWDDCD2025051800044</v>
      </c>
      <c r="E2239" s="28" t="str">
        <f>VLOOKUP(F2239,[2]辅助信息!A:B,2,FALSE)</f>
        <v>螺纹钢</v>
      </c>
      <c r="F2239" s="28" t="s">
        <v>19</v>
      </c>
      <c r="G2239" s="24">
        <v>9</v>
      </c>
      <c r="H2239" s="121" t="str">
        <f>_xlfn.XLOOKUP(C2239&amp;F2239&amp;I2239&amp;J2239,'[1]2025年已发货'!$F:$F&amp;'[1]2025年已发货'!$C:$C&amp;'[1]2025年已发货'!$G:$G&amp;'[1]2025年已发货'!$H:$H,'[1]2025年已发货'!$E:$E,"未发货")</f>
        <v>未发货</v>
      </c>
      <c r="I2239" s="28" t="str">
        <f>VLOOKUP(B2239,[2]辅助信息!E:I,3,FALSE)</f>
        <v>(五冶建设成都国际铁路港多式联项目)四川省成都市青白江区桂平大道成都中远海运陆港多式联运有限公司</v>
      </c>
      <c r="J2239" s="28" t="str">
        <f>VLOOKUP(B2239,[2]辅助信息!E:I,4,FALSE)</f>
        <v>黄勇杰</v>
      </c>
      <c r="K2239" s="28">
        <f>VLOOKUP(J2239,[2]辅助信息!H:I,2,FALSE)</f>
        <v>13880580196</v>
      </c>
      <c r="L2239" s="96" t="str">
        <f>VLOOKUP(B2239,[2]辅助信息!E:J,6,FALSE)</f>
        <v>五冶建设送货单,4份材质书,锈货不收，装货前联系收货人核实到场规格,没提前告知进场规格现场不给予接收</v>
      </c>
      <c r="M2239" s="79">
        <v>45855</v>
      </c>
      <c r="O2239" s="49">
        <f ca="1" t="shared" si="149"/>
        <v>0</v>
      </c>
      <c r="P2239" s="49">
        <f ca="1" t="shared" si="150"/>
        <v>95</v>
      </c>
      <c r="Q2239" s="50" t="str">
        <f>VLOOKUP(B2239,[2]辅助信息!E:M,9,FALSE)</f>
        <v>ZTWM-CDGS-XS-2025-0073-五冶天府-成都怡心湖片区及龙泉驿医院等项目</v>
      </c>
      <c r="R2239" s="50" t="str">
        <f>_xlfn._xlws.FILTER([2]辅助信息!D:D,[2]辅助信息!E:E=B2239)</f>
        <v>五冶建设成都怡心湖片区及龙泉驿医院等项目</v>
      </c>
    </row>
    <row r="2240" spans="2:18">
      <c r="B2240" s="28" t="s">
        <v>191</v>
      </c>
      <c r="C2240" s="58">
        <v>45950</v>
      </c>
      <c r="D2240" s="28" t="str">
        <f>VLOOKUP(B2240,[2]辅助信息!E:K,7,FALSE)</f>
        <v>JWDDCD2025051800044</v>
      </c>
      <c r="E2240" s="28" t="str">
        <f>VLOOKUP(F2240,[2]辅助信息!A:B,2,FALSE)</f>
        <v>螺纹钢</v>
      </c>
      <c r="F2240" s="28" t="s">
        <v>32</v>
      </c>
      <c r="G2240" s="24">
        <v>6</v>
      </c>
      <c r="H2240" s="121" t="str">
        <f>_xlfn.XLOOKUP(C2240&amp;F2240&amp;I2240&amp;J2240,'[1]2025年已发货'!$F:$F&amp;'[1]2025年已发货'!$C:$C&amp;'[1]2025年已发货'!$G:$G&amp;'[1]2025年已发货'!$H:$H,'[1]2025年已发货'!$E:$E,"未发货")</f>
        <v>未发货</v>
      </c>
      <c r="I2240" s="28" t="str">
        <f>VLOOKUP(B2240,[2]辅助信息!E:I,3,FALSE)</f>
        <v>(五冶建设成都国际铁路港多式联项目)四川省成都市青白江区桂平大道成都中远海运陆港多式联运有限公司</v>
      </c>
      <c r="J2240" s="28" t="str">
        <f>VLOOKUP(B2240,[2]辅助信息!E:I,4,FALSE)</f>
        <v>黄勇杰</v>
      </c>
      <c r="K2240" s="28">
        <f>VLOOKUP(J2240,[2]辅助信息!H:I,2,FALSE)</f>
        <v>13880580196</v>
      </c>
      <c r="L2240" s="96" t="str">
        <f>VLOOKUP(B2240,[2]辅助信息!E:J,6,FALSE)</f>
        <v>五冶建设送货单,4份材质书,锈货不收，装货前联系收货人核实到场规格,没提前告知进场规格现场不给予接收</v>
      </c>
      <c r="M2240" s="79">
        <v>45855</v>
      </c>
      <c r="O2240" s="49">
        <f ca="1" t="shared" si="149"/>
        <v>0</v>
      </c>
      <c r="P2240" s="49">
        <f ca="1" t="shared" si="150"/>
        <v>95</v>
      </c>
      <c r="Q2240" s="50" t="str">
        <f>VLOOKUP(B2240,[2]辅助信息!E:M,9,FALSE)</f>
        <v>ZTWM-CDGS-XS-2025-0073-五冶天府-成都怡心湖片区及龙泉驿医院等项目</v>
      </c>
      <c r="R2240" s="50" t="str">
        <f>_xlfn._xlws.FILTER([2]辅助信息!D:D,[2]辅助信息!E:E=B2240)</f>
        <v>五冶建设成都怡心湖片区及龙泉驿医院等项目</v>
      </c>
    </row>
    <row r="2241" spans="2:18">
      <c r="B2241" s="28" t="s">
        <v>191</v>
      </c>
      <c r="C2241" s="58">
        <v>45950</v>
      </c>
      <c r="D2241" s="28" t="str">
        <f>VLOOKUP(B2241,[2]辅助信息!E:K,7,FALSE)</f>
        <v>JWDDCD2025051800044</v>
      </c>
      <c r="E2241" s="28" t="str">
        <f>VLOOKUP(F2241,[2]辅助信息!A:B,2,FALSE)</f>
        <v>螺纹钢</v>
      </c>
      <c r="F2241" s="28" t="s">
        <v>30</v>
      </c>
      <c r="G2241" s="24">
        <v>6</v>
      </c>
      <c r="H2241" s="121" t="str">
        <f>_xlfn.XLOOKUP(C2241&amp;F2241&amp;I2241&amp;J2241,'[1]2025年已发货'!$F:$F&amp;'[1]2025年已发货'!$C:$C&amp;'[1]2025年已发货'!$G:$G&amp;'[1]2025年已发货'!$H:$H,'[1]2025年已发货'!$E:$E,"未发货")</f>
        <v>未发货</v>
      </c>
      <c r="I2241" s="28" t="str">
        <f>VLOOKUP(B2241,[2]辅助信息!E:I,3,FALSE)</f>
        <v>(五冶建设成都国际铁路港多式联项目)四川省成都市青白江区桂平大道成都中远海运陆港多式联运有限公司</v>
      </c>
      <c r="J2241" s="28" t="str">
        <f>VLOOKUP(B2241,[2]辅助信息!E:I,4,FALSE)</f>
        <v>黄勇杰</v>
      </c>
      <c r="K2241" s="28">
        <f>VLOOKUP(J2241,[2]辅助信息!H:I,2,FALSE)</f>
        <v>13880580196</v>
      </c>
      <c r="L2241" s="96" t="str">
        <f>VLOOKUP(B2241,[2]辅助信息!E:J,6,FALSE)</f>
        <v>五冶建设送货单,4份材质书,锈货不收，装货前联系收货人核实到场规格,没提前告知进场规格现场不给予接收</v>
      </c>
      <c r="M2241" s="79">
        <v>45855</v>
      </c>
      <c r="O2241" s="49">
        <f ca="1" t="shared" si="149"/>
        <v>0</v>
      </c>
      <c r="P2241" s="49">
        <f ca="1" t="shared" si="150"/>
        <v>95</v>
      </c>
      <c r="Q2241" s="50" t="str">
        <f>VLOOKUP(B2241,[2]辅助信息!E:M,9,FALSE)</f>
        <v>ZTWM-CDGS-XS-2025-0073-五冶天府-成都怡心湖片区及龙泉驿医院等项目</v>
      </c>
      <c r="R2241" s="50" t="str">
        <f>_xlfn._xlws.FILTER([2]辅助信息!D:D,[2]辅助信息!E:E=B2241)</f>
        <v>五冶建设成都怡心湖片区及龙泉驿医院等项目</v>
      </c>
    </row>
    <row r="2242" spans="2:18">
      <c r="B2242" s="28" t="s">
        <v>191</v>
      </c>
      <c r="C2242" s="58">
        <v>45950</v>
      </c>
      <c r="D2242" s="28" t="str">
        <f>VLOOKUP(B2242,[2]辅助信息!E:K,7,FALSE)</f>
        <v>JWDDCD2025051800044</v>
      </c>
      <c r="E2242" s="28" t="str">
        <f>VLOOKUP(F2242,[2]辅助信息!A:B,2,FALSE)</f>
        <v>螺纹钢</v>
      </c>
      <c r="F2242" s="28" t="s">
        <v>33</v>
      </c>
      <c r="G2242" s="24">
        <v>3</v>
      </c>
      <c r="H2242" s="121" t="str">
        <f>_xlfn.XLOOKUP(C2242&amp;F2242&amp;I2242&amp;J2242,'[1]2025年已发货'!$F:$F&amp;'[1]2025年已发货'!$C:$C&amp;'[1]2025年已发货'!$G:$G&amp;'[1]2025年已发货'!$H:$H,'[1]2025年已发货'!$E:$E,"未发货")</f>
        <v>未发货</v>
      </c>
      <c r="I2242" s="28" t="str">
        <f>VLOOKUP(B2242,[2]辅助信息!E:I,3,FALSE)</f>
        <v>(五冶建设成都国际铁路港多式联项目)四川省成都市青白江区桂平大道成都中远海运陆港多式联运有限公司</v>
      </c>
      <c r="J2242" s="28" t="str">
        <f>VLOOKUP(B2242,[2]辅助信息!E:I,4,FALSE)</f>
        <v>黄勇杰</v>
      </c>
      <c r="K2242" s="28">
        <f>VLOOKUP(J2242,[2]辅助信息!H:I,2,FALSE)</f>
        <v>13880580196</v>
      </c>
      <c r="L2242" s="96" t="str">
        <f>VLOOKUP(B2242,[2]辅助信息!E:J,6,FALSE)</f>
        <v>五冶建设送货单,4份材质书,锈货不收，装货前联系收货人核实到场规格,没提前告知进场规格现场不给予接收</v>
      </c>
      <c r="M2242" s="79">
        <v>45855</v>
      </c>
      <c r="O2242" s="49">
        <f ca="1" t="shared" si="149"/>
        <v>0</v>
      </c>
      <c r="P2242" s="49">
        <f ca="1" t="shared" si="150"/>
        <v>95</v>
      </c>
      <c r="Q2242" s="50" t="str">
        <f>VLOOKUP(B2242,[2]辅助信息!E:M,9,FALSE)</f>
        <v>ZTWM-CDGS-XS-2025-0073-五冶天府-成都怡心湖片区及龙泉驿医院等项目</v>
      </c>
      <c r="R2242" s="50" t="str">
        <f>_xlfn._xlws.FILTER([2]辅助信息!D:D,[2]辅助信息!E:E=B2242)</f>
        <v>五冶建设成都怡心湖片区及龙泉驿医院等项目</v>
      </c>
    </row>
    <row r="2243" spans="2:18">
      <c r="B2243" s="28" t="s">
        <v>191</v>
      </c>
      <c r="C2243" s="58">
        <v>45950</v>
      </c>
      <c r="D2243" s="28" t="str">
        <f>VLOOKUP(B2243,[2]辅助信息!E:K,7,FALSE)</f>
        <v>JWDDCD2025051800044</v>
      </c>
      <c r="E2243" s="28" t="str">
        <f>VLOOKUP(F2243,[2]辅助信息!A:B,2,FALSE)</f>
        <v>螺纹钢</v>
      </c>
      <c r="F2243" s="28" t="s">
        <v>28</v>
      </c>
      <c r="G2243" s="24">
        <v>6</v>
      </c>
      <c r="H2243" s="121" t="str">
        <f>_xlfn.XLOOKUP(C2243&amp;F2243&amp;I2243&amp;J2243,'[1]2025年已发货'!$F:$F&amp;'[1]2025年已发货'!$C:$C&amp;'[1]2025年已发货'!$G:$G&amp;'[1]2025年已发货'!$H:$H,'[1]2025年已发货'!$E:$E,"未发货")</f>
        <v>未发货</v>
      </c>
      <c r="I2243" s="28" t="str">
        <f>VLOOKUP(B2243,[2]辅助信息!E:I,3,FALSE)</f>
        <v>(五冶建设成都国际铁路港多式联项目)四川省成都市青白江区桂平大道成都中远海运陆港多式联运有限公司</v>
      </c>
      <c r="J2243" s="28" t="str">
        <f>VLOOKUP(B2243,[2]辅助信息!E:I,4,FALSE)</f>
        <v>黄勇杰</v>
      </c>
      <c r="K2243" s="28">
        <f>VLOOKUP(J2243,[2]辅助信息!H:I,2,FALSE)</f>
        <v>13880580196</v>
      </c>
      <c r="L2243" s="96" t="str">
        <f>VLOOKUP(B2243,[2]辅助信息!E:J,6,FALSE)</f>
        <v>五冶建设送货单,4份材质书,锈货不收，装货前联系收货人核实到场规格,没提前告知进场规格现场不给予接收</v>
      </c>
      <c r="M2243" s="79">
        <v>45855</v>
      </c>
      <c r="O2243" s="49">
        <f ca="1" t="shared" si="149"/>
        <v>0</v>
      </c>
      <c r="P2243" s="49">
        <f ca="1" t="shared" si="150"/>
        <v>95</v>
      </c>
      <c r="Q2243" s="50" t="str">
        <f>VLOOKUP(B2243,[2]辅助信息!E:M,9,FALSE)</f>
        <v>ZTWM-CDGS-XS-2025-0073-五冶天府-成都怡心湖片区及龙泉驿医院等项目</v>
      </c>
      <c r="R2243" s="50" t="str">
        <f>_xlfn._xlws.FILTER([2]辅助信息!D:D,[2]辅助信息!E:E=B2243)</f>
        <v>五冶建设成都怡心湖片区及龙泉驿医院等项目</v>
      </c>
    </row>
  </sheetData>
  <autoFilter ref="A1:Q2243">
    <filterColumn colId="2">
      <filters>
        <dateGroupItem year="2025" month="7" day="15" dateTimeGrouping="day"/>
      </filters>
    </filterColumn>
    <extLst/>
  </autoFilter>
  <mergeCells count="29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A1799:A1801"/>
    <mergeCell ref="A1806:A1810"/>
    <mergeCell ref="A1827:A1829"/>
    <mergeCell ref="A1834:A1842"/>
    <mergeCell ref="A1843:A1844"/>
    <mergeCell ref="A1847:A1855"/>
    <mergeCell ref="A1883:A1887"/>
    <mergeCell ref="A1888:A1890"/>
    <mergeCell ref="A1898:A1899"/>
    <mergeCell ref="A1900:A1904"/>
    <mergeCell ref="A1905:A1907"/>
    <mergeCell ref="A1926:A1935"/>
    <mergeCell ref="A1967:A1968"/>
    <mergeCell ref="A2030:A2039"/>
    <mergeCell ref="A2143:A2146"/>
    <mergeCell ref="A2162:A2165"/>
    <mergeCell ref="A2228:A22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611" operator="lessThan">
      <formula>TODAY()</formula>
    </cfRule>
  </conditionalFormatting>
  <conditionalFormatting sqref="L32:O32">
    <cfRule type="containsText" dxfId="1" priority="1418" operator="between" text="送货车型9.6米">
      <formula>NOT(ISERROR(SEARCH("送货车型9.6米",L32)))</formula>
    </cfRule>
  </conditionalFormatting>
  <conditionalFormatting sqref="L40:O40">
    <cfRule type="containsText" dxfId="1" priority="1415" operator="between" text="送货车型9.6米">
      <formula>NOT(ISERROR(SEARCH("送货车型9.6米",L40)))</formula>
    </cfRule>
  </conditionalFormatting>
  <conditionalFormatting sqref="L45:O45">
    <cfRule type="containsText" dxfId="1" priority="1417" operator="between" text="送货车型9.6米">
      <formula>NOT(ISERROR(SEARCH("送货车型9.6米",L45)))</formula>
    </cfRule>
  </conditionalFormatting>
  <conditionalFormatting sqref="L50:O50">
    <cfRule type="containsText" dxfId="1" priority="1414" operator="between" text="送货车型9.6米">
      <formula>NOT(ISERROR(SEARCH("送货车型9.6米",L50)))</formula>
    </cfRule>
  </conditionalFormatting>
  <conditionalFormatting sqref="L85:O85">
    <cfRule type="containsText" dxfId="1" priority="1409" operator="between" text="送货车型9.6米">
      <formula>NOT(ISERROR(SEARCH("送货车型9.6米",L85)))</formula>
    </cfRule>
  </conditionalFormatting>
  <conditionalFormatting sqref="L89:O89">
    <cfRule type="containsText" dxfId="1" priority="1408" operator="between" text="送货车型9.6米">
      <formula>NOT(ISERROR(SEARCH("送货车型9.6米",L89)))</formula>
    </cfRule>
  </conditionalFormatting>
  <conditionalFormatting sqref="L166:O166">
    <cfRule type="containsText" dxfId="1" priority="1404" operator="between" text="送货车型9.6米">
      <formula>NOT(ISERROR(SEARCH("送货车型9.6米",L166)))</formula>
    </cfRule>
  </conditionalFormatting>
  <conditionalFormatting sqref="L178:O178">
    <cfRule type="containsText" dxfId="1" priority="1399" operator="between" text="送货车型9.6米">
      <formula>NOT(ISERROR(SEARCH("送货车型9.6米",L178)))</formula>
    </cfRule>
  </conditionalFormatting>
  <conditionalFormatting sqref="L193:O193">
    <cfRule type="containsText" dxfId="1" priority="1396" operator="between" text="送货车型9.6米">
      <formula>NOT(ISERROR(SEARCH("送货车型9.6米",L193)))</formula>
    </cfRule>
  </conditionalFormatting>
  <conditionalFormatting sqref="L197:O197">
    <cfRule type="containsText" dxfId="1" priority="1395" operator="between" text="送货车型9.6米">
      <formula>NOT(ISERROR(SEARCH("送货车型9.6米",L197)))</formula>
    </cfRule>
  </conditionalFormatting>
  <conditionalFormatting sqref="L270:O270">
    <cfRule type="containsText" dxfId="1" priority="1375" operator="between" text="送货车型9.6米">
      <formula>NOT(ISERROR(SEARCH("送货车型9.6米",L270)))</formula>
    </cfRule>
  </conditionalFormatting>
  <conditionalFormatting sqref="L274:O274">
    <cfRule type="containsText" dxfId="1" priority="1374" operator="between" text="送货车型9.6米">
      <formula>NOT(ISERROR(SEARCH("送货车型9.6米",L274)))</formula>
    </cfRule>
  </conditionalFormatting>
  <conditionalFormatting sqref="L278:O278">
    <cfRule type="containsText" dxfId="1" priority="1373" operator="between" text="送货车型9.6米">
      <formula>NOT(ISERROR(SEARCH("送货车型9.6米",L278)))</formula>
    </cfRule>
  </conditionalFormatting>
  <conditionalFormatting sqref="L284:O284">
    <cfRule type="containsText" dxfId="1" priority="1372" operator="between" text="送货车型9.6米">
      <formula>NOT(ISERROR(SEARCH("送货车型9.6米",L284)))</formula>
    </cfRule>
  </conditionalFormatting>
  <conditionalFormatting sqref="L288:O288">
    <cfRule type="containsText" dxfId="1" priority="1371" operator="between" text="送货车型9.6米">
      <formula>NOT(ISERROR(SEARCH("送货车型9.6米",L288)))</formula>
    </cfRule>
  </conditionalFormatting>
  <conditionalFormatting sqref="L290:O290">
    <cfRule type="containsText" dxfId="1" priority="1370" operator="between" text="送货车型9.6米">
      <formula>NOT(ISERROR(SEARCH("送货车型9.6米",L290)))</formula>
    </cfRule>
  </conditionalFormatting>
  <conditionalFormatting sqref="L295:O295">
    <cfRule type="containsText" dxfId="1" priority="1369" operator="between" text="送货车型9.6米">
      <formula>NOT(ISERROR(SEARCH("送货车型9.6米",L295)))</formula>
    </cfRule>
  </conditionalFormatting>
  <conditionalFormatting sqref="L299:O299">
    <cfRule type="containsText" dxfId="1" priority="1368" operator="between" text="送货车型9.6米">
      <formula>NOT(ISERROR(SEARCH("送货车型9.6米",L299)))</formula>
    </cfRule>
  </conditionalFormatting>
  <conditionalFormatting sqref="L307:O307">
    <cfRule type="containsText" dxfId="1" priority="1367" operator="between" text="送货车型9.6米">
      <formula>NOT(ISERROR(SEARCH("送货车型9.6米",L307)))</formula>
    </cfRule>
  </conditionalFormatting>
  <conditionalFormatting sqref="L310:O310">
    <cfRule type="containsText" dxfId="1" priority="1366" operator="between" text="送货车型9.6米">
      <formula>NOT(ISERROR(SEARCH("送货车型9.6米",L310)))</formula>
    </cfRule>
  </conditionalFormatting>
  <conditionalFormatting sqref="L318">
    <cfRule type="containsText" dxfId="1" priority="1365" operator="between" text="送货车型9.6米">
      <formula>NOT(ISERROR(SEARCH("送货车型9.6米",L318)))</formula>
    </cfRule>
  </conditionalFormatting>
  <conditionalFormatting sqref="L328">
    <cfRule type="containsText" dxfId="1" priority="1364" operator="between" text="送货车型9.6米">
      <formula>NOT(ISERROR(SEARCH("送货车型9.6米",L328)))</formula>
    </cfRule>
  </conditionalFormatting>
  <conditionalFormatting sqref="L332">
    <cfRule type="containsText" dxfId="1" priority="1361" operator="between" text="送货车型9.6米">
      <formula>NOT(ISERROR(SEARCH("送货车型9.6米",L332)))</formula>
    </cfRule>
  </conditionalFormatting>
  <conditionalFormatting sqref="L350:O350">
    <cfRule type="containsText" dxfId="1" priority="1359" operator="between" text="送货车型9.6米">
      <formula>NOT(ISERROR(SEARCH("送货车型9.6米",L350)))</formula>
    </cfRule>
  </conditionalFormatting>
  <conditionalFormatting sqref="L353">
    <cfRule type="containsText" dxfId="1" priority="1353" operator="between" text="送货车型9.6米">
      <formula>NOT(ISERROR(SEARCH("送货车型9.6米",L353)))</formula>
    </cfRule>
  </conditionalFormatting>
  <conditionalFormatting sqref="L357">
    <cfRule type="containsText" dxfId="1" priority="1352" operator="between" text="送货车型9.6米">
      <formula>NOT(ISERROR(SEARCH("送货车型9.6米",L357)))</formula>
    </cfRule>
  </conditionalFormatting>
  <conditionalFormatting sqref="L362">
    <cfRule type="containsText" dxfId="1" priority="1351" operator="between" text="送货车型9.6米">
      <formula>NOT(ISERROR(SEARCH("送货车型9.6米",L362)))</formula>
    </cfRule>
  </conditionalFormatting>
  <conditionalFormatting sqref="L365">
    <cfRule type="containsText" dxfId="1" priority="1350" operator="between" text="送货车型9.6米">
      <formula>NOT(ISERROR(SEARCH("送货车型9.6米",L365)))</formula>
    </cfRule>
  </conditionalFormatting>
  <conditionalFormatting sqref="L368">
    <cfRule type="containsText" dxfId="1" priority="1349" operator="between" text="送货车型9.6米">
      <formula>NOT(ISERROR(SEARCH("送货车型9.6米",L368)))</formula>
    </cfRule>
  </conditionalFormatting>
  <conditionalFormatting sqref="L395">
    <cfRule type="containsText" dxfId="1" priority="1320" operator="between" text="送货车型9.6米">
      <formula>NOT(ISERROR(SEARCH("送货车型9.6米",L395)))</formula>
    </cfRule>
  </conditionalFormatting>
  <conditionalFormatting sqref="L417:O417">
    <cfRule type="containsText" dxfId="1" priority="1312" operator="between" text="送货车型9.6米">
      <formula>NOT(ISERROR(SEARCH("送货车型9.6米",L417)))</formula>
    </cfRule>
  </conditionalFormatting>
  <conditionalFormatting sqref="L509">
    <cfRule type="containsText" dxfId="1" priority="1310" operator="between" text="送货车型9.6米">
      <formula>NOT(ISERROR(SEARCH("送货车型9.6米",L509)))</formula>
    </cfRule>
  </conditionalFormatting>
  <conditionalFormatting sqref="L559">
    <cfRule type="containsText" dxfId="1" priority="1309" operator="between" text="送货车型9.6米">
      <formula>NOT(ISERROR(SEARCH("送货车型9.6米",L559)))</formula>
    </cfRule>
  </conditionalFormatting>
  <conditionalFormatting sqref="L702">
    <cfRule type="containsText" dxfId="1" priority="1304" operator="between" text="送货车型9.6米">
      <formula>NOT(ISERROR(SEARCH("送货车型9.6米",L702)))</formula>
    </cfRule>
  </conditionalFormatting>
  <conditionalFormatting sqref="L713">
    <cfRule type="containsText" dxfId="1" priority="1301" operator="between" text="送货车型9.6米">
      <formula>NOT(ISERROR(SEARCH("送货车型9.6米",L713)))</formula>
    </cfRule>
  </conditionalFormatting>
  <conditionalFormatting sqref="L719">
    <cfRule type="containsText" dxfId="1" priority="1294" operator="between" text="送货车型9.6米">
      <formula>NOT(ISERROR(SEARCH("送货车型9.6米",L719)))</formula>
    </cfRule>
  </conditionalFormatting>
  <conditionalFormatting sqref="L726">
    <cfRule type="containsText" dxfId="1" priority="1293" operator="between" text="送货车型9.6米">
      <formula>NOT(ISERROR(SEARCH("送货车型9.6米",L726)))</formula>
    </cfRule>
  </conditionalFormatting>
  <conditionalFormatting sqref="L733">
    <cfRule type="containsText" dxfId="1" priority="1286" operator="between" text="送货车型9.6米">
      <formula>NOT(ISERROR(SEARCH("送货车型9.6米",L733)))</formula>
    </cfRule>
  </conditionalFormatting>
  <conditionalFormatting sqref="L738">
    <cfRule type="containsText" dxfId="1" priority="1290" operator="between" text="送货车型9.6米">
      <formula>NOT(ISERROR(SEARCH("送货车型9.6米",L738)))</formula>
    </cfRule>
  </conditionalFormatting>
  <conditionalFormatting sqref="L740">
    <cfRule type="containsText" dxfId="1" priority="1288" operator="between" text="送货车型9.6米">
      <formula>NOT(ISERROR(SEARCH("送货车型9.6米",L740)))</formula>
    </cfRule>
  </conditionalFormatting>
  <conditionalFormatting sqref="L746">
    <cfRule type="containsText" dxfId="1" priority="1285" operator="between" text="送货车型9.6米">
      <formula>NOT(ISERROR(SEARCH("送货车型9.6米",L746)))</formula>
    </cfRule>
  </conditionalFormatting>
  <conditionalFormatting sqref="L752">
    <cfRule type="containsText" dxfId="1" priority="1239" operator="between" text="送货车型9.6米">
      <formula>NOT(ISERROR(SEARCH("送货车型9.6米",L752)))</formula>
    </cfRule>
  </conditionalFormatting>
  <conditionalFormatting sqref="L755">
    <cfRule type="containsText" dxfId="1" priority="1231" operator="between" text="送货车型9.6米">
      <formula>NOT(ISERROR(SEARCH("送货车型9.6米",L755)))</formula>
    </cfRule>
  </conditionalFormatting>
  <conditionalFormatting sqref="L767">
    <cfRule type="containsText" dxfId="1" priority="1225" operator="between" text="送货车型9.6米">
      <formula>NOT(ISERROR(SEARCH("送货车型9.6米",L767)))</formula>
    </cfRule>
  </conditionalFormatting>
  <conditionalFormatting sqref="L793">
    <cfRule type="containsText" dxfId="1" priority="1209" operator="between" text="送货车型9.6米">
      <formula>NOT(ISERROR(SEARCH("送货车型9.6米",L793)))</formula>
    </cfRule>
  </conditionalFormatting>
  <conditionalFormatting sqref="L795">
    <cfRule type="containsText" dxfId="1" priority="1218" operator="between" text="送货车型9.6米">
      <formula>NOT(ISERROR(SEARCH("送货车型9.6米",L795)))</formula>
    </cfRule>
  </conditionalFormatting>
  <conditionalFormatting sqref="L799">
    <cfRule type="containsText" dxfId="1" priority="1217" operator="between" text="送货车型9.6米">
      <formula>NOT(ISERROR(SEARCH("送货车型9.6米",L799)))</formula>
    </cfRule>
  </conditionalFormatting>
  <conditionalFormatting sqref="L801">
    <cfRule type="containsText" dxfId="1" priority="1213" operator="between" text="送货车型9.6米">
      <formula>NOT(ISERROR(SEARCH("送货车型9.6米",L801)))</formula>
    </cfRule>
  </conditionalFormatting>
  <conditionalFormatting sqref="L803:N803">
    <cfRule type="containsText" dxfId="1" priority="1212" operator="between" text="送货车型9.6米">
      <formula>NOT(ISERROR(SEARCH("送货车型9.6米",L803)))</formula>
    </cfRule>
  </conditionalFormatting>
  <conditionalFormatting sqref="L805">
    <cfRule type="containsText" dxfId="1" priority="1211" operator="between" text="送货车型9.6米">
      <formula>NOT(ISERROR(SEARCH("送货车型9.6米",L805)))</formula>
    </cfRule>
  </conditionalFormatting>
  <conditionalFormatting sqref="L809">
    <cfRule type="containsText" dxfId="1" priority="1210" operator="between" text="送货车型9.6米">
      <formula>NOT(ISERROR(SEARCH("送货车型9.6米",L809)))</formula>
    </cfRule>
  </conditionalFormatting>
  <conditionalFormatting sqref="L820">
    <cfRule type="containsText" dxfId="1" priority="1207" operator="between" text="送货车型9.6米">
      <formula>NOT(ISERROR(SEARCH("送货车型9.6米",L820)))</formula>
    </cfRule>
  </conditionalFormatting>
  <conditionalFormatting sqref="L825">
    <cfRule type="containsText" dxfId="1" priority="1204" operator="between" text="送货车型9.6米">
      <formula>NOT(ISERROR(SEARCH("送货车型9.6米",L825)))</formula>
    </cfRule>
  </conditionalFormatting>
  <conditionalFormatting sqref="L827">
    <cfRule type="containsText" dxfId="1" priority="1203" operator="between" text="送货车型9.6米">
      <formula>NOT(ISERROR(SEARCH("送货车型9.6米",L827)))</formula>
    </cfRule>
  </conditionalFormatting>
  <conditionalFormatting sqref="L883">
    <cfRule type="containsText" dxfId="1" priority="1180" operator="between" text="送货车型9.6米">
      <formula>NOT(ISERROR(SEARCH("送货车型9.6米",L883)))</formula>
    </cfRule>
  </conditionalFormatting>
  <conditionalFormatting sqref="L887">
    <cfRule type="containsText" dxfId="1" priority="1178" operator="between" text="送货车型9.6米">
      <formula>NOT(ISERROR(SEARCH("送货车型9.6米",L887)))</formula>
    </cfRule>
  </conditionalFormatting>
  <conditionalFormatting sqref="N887">
    <cfRule type="expression" dxfId="2" priority="1161">
      <formula>N887&gt;0</formula>
    </cfRule>
  </conditionalFormatting>
  <conditionalFormatting sqref="L894">
    <cfRule type="containsText" dxfId="1" priority="1177" operator="between" text="送货车型9.6米">
      <formula>NOT(ISERROR(SEARCH("送货车型9.6米",L894)))</formula>
    </cfRule>
  </conditionalFormatting>
  <conditionalFormatting sqref="L901">
    <cfRule type="containsText" dxfId="1" priority="1134" operator="between" text="送货车型9.6米">
      <formula>NOT(ISERROR(SEARCH("送货车型9.6米",L901)))</formula>
    </cfRule>
  </conditionalFormatting>
  <conditionalFormatting sqref="L905">
    <cfRule type="containsText" dxfId="1" priority="1132" operator="between" text="送货车型9.6米">
      <formula>NOT(ISERROR(SEARCH("送货车型9.6米",L905)))</formula>
    </cfRule>
  </conditionalFormatting>
  <conditionalFormatting sqref="L908">
    <cfRule type="containsText" dxfId="1" priority="1131" operator="between" text="送货车型9.6米">
      <formula>NOT(ISERROR(SEARCH("送货车型9.6米",L908)))</formula>
    </cfRule>
  </conditionalFormatting>
  <conditionalFormatting sqref="L911">
    <cfRule type="containsText" dxfId="1" priority="1130" operator="between" text="送货车型9.6米">
      <formula>NOT(ISERROR(SEARCH("送货车型9.6米",L911)))</formula>
    </cfRule>
  </conditionalFormatting>
  <conditionalFormatting sqref="L923">
    <cfRule type="containsText" dxfId="1" priority="1127" operator="between" text="送货车型9.6米">
      <formula>NOT(ISERROR(SEARCH("送货车型9.6米",L923)))</formula>
    </cfRule>
  </conditionalFormatting>
  <conditionalFormatting sqref="L951">
    <cfRule type="containsText" dxfId="1" priority="1125" operator="between" text="送货车型9.6米">
      <formula>NOT(ISERROR(SEARCH("送货车型9.6米",L951)))</formula>
    </cfRule>
  </conditionalFormatting>
  <conditionalFormatting sqref="L955">
    <cfRule type="containsText" dxfId="1" priority="1037" operator="between" text="送货车型9.6米">
      <formula>NOT(ISERROR(SEARCH("送货车型9.6米",L955)))</formula>
    </cfRule>
  </conditionalFormatting>
  <conditionalFormatting sqref="L961">
    <cfRule type="containsText" dxfId="1" priority="1036" operator="between" text="送货车型9.6米">
      <formula>NOT(ISERROR(SEARCH("送货车型9.6米",L961)))</formula>
    </cfRule>
  </conditionalFormatting>
  <conditionalFormatting sqref="L964">
    <cfRule type="containsText" dxfId="1" priority="1035" operator="between" text="送货车型9.6米">
      <formula>NOT(ISERROR(SEARCH("送货车型9.6米",L964)))</formula>
    </cfRule>
  </conditionalFormatting>
  <conditionalFormatting sqref="L972">
    <cfRule type="containsText" dxfId="1" priority="1032" operator="between" text="送货车型9.6米">
      <formula>NOT(ISERROR(SEARCH("送货车型9.6米",L972)))</formula>
    </cfRule>
  </conditionalFormatting>
  <conditionalFormatting sqref="L976">
    <cfRule type="containsText" dxfId="1" priority="1031" operator="between" text="送货车型9.6米">
      <formula>NOT(ISERROR(SEARCH("送货车型9.6米",L976)))</formula>
    </cfRule>
  </conditionalFormatting>
  <conditionalFormatting sqref="L981">
    <cfRule type="containsText" dxfId="1" priority="1030" operator="between" text="送货车型9.6米">
      <formula>NOT(ISERROR(SEARCH("送货车型9.6米",L981)))</formula>
    </cfRule>
  </conditionalFormatting>
  <conditionalFormatting sqref="L987">
    <cfRule type="containsText" dxfId="1" priority="1029" operator="between" text="送货车型9.6米">
      <formula>NOT(ISERROR(SEARCH("送货车型9.6米",L987)))</formula>
    </cfRule>
  </conditionalFormatting>
  <conditionalFormatting sqref="L991">
    <cfRule type="containsText" dxfId="1" priority="1028" operator="between" text="送货车型9.6米">
      <formula>NOT(ISERROR(SEARCH("送货车型9.6米",L991)))</formula>
    </cfRule>
  </conditionalFormatting>
  <conditionalFormatting sqref="L998:O998">
    <cfRule type="containsText" dxfId="1" priority="830" operator="between" text="送货车型9.6米">
      <formula>NOT(ISERROR(SEARCH("送货车型9.6米",L998)))</formula>
    </cfRule>
  </conditionalFormatting>
  <conditionalFormatting sqref="L1004">
    <cfRule type="containsText" dxfId="1" priority="811" operator="between" text="送货车型9.6米">
      <formula>NOT(ISERROR(SEARCH("送货车型9.6米",L1004)))</formula>
    </cfRule>
  </conditionalFormatting>
  <conditionalFormatting sqref="L1006">
    <cfRule type="containsText" dxfId="1" priority="815" operator="between" text="送货车型9.6米">
      <formula>NOT(ISERROR(SEARCH("送货车型9.6米",L1006)))</formula>
    </cfRule>
  </conditionalFormatting>
  <conditionalFormatting sqref="L1008">
    <cfRule type="containsText" dxfId="1" priority="814" operator="between" text="送货车型9.6米">
      <formula>NOT(ISERROR(SEARCH("送货车型9.6米",L1008)))</formula>
    </cfRule>
  </conditionalFormatting>
  <conditionalFormatting sqref="L1012">
    <cfRule type="containsText" dxfId="1" priority="813" operator="between" text="送货车型9.6米">
      <formula>NOT(ISERROR(SEARCH("送货车型9.6米",L1012)))</formula>
    </cfRule>
  </conditionalFormatting>
  <conditionalFormatting sqref="L1017">
    <cfRule type="containsText" dxfId="1" priority="812" operator="between" text="送货车型9.6米">
      <formula>NOT(ISERROR(SEARCH("送货车型9.6米",L1017)))</formula>
    </cfRule>
  </conditionalFormatting>
  <conditionalFormatting sqref="L1028">
    <cfRule type="containsText" dxfId="1" priority="790" operator="between" text="送货车型9.6米">
      <formula>NOT(ISERROR(SEARCH("送货车型9.6米",L1028)))</formula>
    </cfRule>
  </conditionalFormatting>
  <conditionalFormatting sqref="L1032">
    <cfRule type="containsText" dxfId="1" priority="789" operator="between" text="送货车型9.6米">
      <formula>NOT(ISERROR(SEARCH("送货车型9.6米",L1032)))</formula>
    </cfRule>
  </conditionalFormatting>
  <conditionalFormatting sqref="L1034">
    <cfRule type="containsText" dxfId="1" priority="788" operator="between" text="送货车型9.6米">
      <formula>NOT(ISERROR(SEARCH("送货车型9.6米",L1034)))</formula>
    </cfRule>
  </conditionalFormatting>
  <conditionalFormatting sqref="L1041">
    <cfRule type="containsText" dxfId="1" priority="787" operator="between" text="送货车型9.6米">
      <formula>NOT(ISERROR(SEARCH("送货车型9.6米",L1041)))</formula>
    </cfRule>
  </conditionalFormatting>
  <conditionalFormatting sqref="L1045">
    <cfRule type="containsText" dxfId="1" priority="786" operator="between" text="送货车型9.6米">
      <formula>NOT(ISERROR(SEARCH("送货车型9.6米",L1045)))</formula>
    </cfRule>
  </conditionalFormatting>
  <conditionalFormatting sqref="L1050">
    <cfRule type="containsText" dxfId="1" priority="785" operator="between" text="送货车型9.6米">
      <formula>NOT(ISERROR(SEARCH("送货车型9.6米",L1050)))</formula>
    </cfRule>
  </conditionalFormatting>
  <conditionalFormatting sqref="L1054">
    <cfRule type="containsText" dxfId="1" priority="784" operator="between" text="送货车型9.6米">
      <formula>NOT(ISERROR(SEARCH("送货车型9.6米",L1054)))</formula>
    </cfRule>
  </conditionalFormatting>
  <conditionalFormatting sqref="L1056">
    <cfRule type="containsText" dxfId="1" priority="783" operator="between" text="送货车型9.6米">
      <formula>NOT(ISERROR(SEARCH("送货车型9.6米",L1056)))</formula>
    </cfRule>
  </conditionalFormatting>
  <conditionalFormatting sqref="L1059">
    <cfRule type="containsText" dxfId="1" priority="782" operator="between" text="送货车型9.6米">
      <formula>NOT(ISERROR(SEARCH("送货车型9.6米",L1059)))</formula>
    </cfRule>
  </conditionalFormatting>
  <conditionalFormatting sqref="L1062">
    <cfRule type="containsText" dxfId="1" priority="781" operator="between" text="送货车型9.6米">
      <formula>NOT(ISERROR(SEARCH("送货车型9.6米",L1062)))</formula>
    </cfRule>
  </conditionalFormatting>
  <conditionalFormatting sqref="L1066">
    <cfRule type="containsText" dxfId="1" priority="780" operator="between" text="送货车型9.6米">
      <formula>NOT(ISERROR(SEARCH("送货车型9.6米",L1066)))</formula>
    </cfRule>
  </conditionalFormatting>
  <conditionalFormatting sqref="D1419:E1419">
    <cfRule type="expression" dxfId="3" priority="7146">
      <formula>AND(NOT(HasFormula(XEZ1419)),XEZ1419&lt;&gt;"")</formula>
    </cfRule>
    <cfRule type="expression" dxfId="4" priority="7145">
      <formula>AND(NOT(HasFormula(#REF!)),#REF!&lt;&gt;"")</formula>
    </cfRule>
  </conditionalFormatting>
  <conditionalFormatting sqref="H1419:L1419">
    <cfRule type="expression" dxfId="4" priority="7147">
      <formula>AND(NOT(HasFormula(#REF!)),#REF!&lt;&gt;"")</formula>
    </cfRule>
    <cfRule type="expression" dxfId="3" priority="7148">
      <formula>AND(NOT(HasFormula(XFD1419)),XFD1419&lt;&gt;"")</formula>
    </cfRule>
  </conditionalFormatting>
  <conditionalFormatting sqref="D1420">
    <cfRule type="expression" dxfId="4" priority="7101">
      <formula>AND(NOT(HasFormula(XFD1422)),XFD1422&lt;&gt;"")</formula>
    </cfRule>
    <cfRule type="expression" dxfId="3" priority="7102">
      <formula>AND(NOT(HasFormula(XEZ1420)),XEZ1420&lt;&gt;"")</formula>
    </cfRule>
  </conditionalFormatting>
  <conditionalFormatting sqref="D1421">
    <cfRule type="expression" dxfId="4" priority="7093">
      <formula>AND(NOT(HasFormula(#REF!)),#REF!&lt;&gt;"")</formula>
    </cfRule>
    <cfRule type="expression" dxfId="3" priority="7094">
      <formula>AND(NOT(HasFormula(XEZ1421)),XEZ1421&lt;&gt;"")</formula>
    </cfRule>
  </conditionalFormatting>
  <conditionalFormatting sqref="H1428:L1428">
    <cfRule type="expression" dxfId="4" priority="7117">
      <formula>AND(NOT(HasFormula(D1432)),D1432&lt;&gt;"")</formula>
    </cfRule>
    <cfRule type="expression" dxfId="3" priority="7118">
      <formula>AND(NOT(HasFormula(XFD1428)),XFD1428&lt;&gt;"")</formula>
    </cfRule>
  </conditionalFormatting>
  <conditionalFormatting sqref="H1431:L1431">
    <cfRule type="expression" dxfId="4" priority="7125">
      <formula>AND(NOT(HasFormula(D1435)),D1435&lt;&gt;"")</formula>
    </cfRule>
    <cfRule type="expression" dxfId="3" priority="7126">
      <formula>AND(NOT(HasFormula(XFD1431)),XFD1431&lt;&gt;"")</formula>
    </cfRule>
  </conditionalFormatting>
  <conditionalFormatting sqref="D1487:E1487">
    <cfRule type="expression" dxfId="4" priority="7169">
      <formula>AND(NOT(HasFormula(#REF!)),#REF!&lt;&gt;"")</formula>
    </cfRule>
    <cfRule type="expression" dxfId="3" priority="7170">
      <formula>AND(NOT(HasFormula(XEZ1487)),XEZ1487&lt;&gt;"")</formula>
    </cfRule>
  </conditionalFormatting>
  <conditionalFormatting sqref="H1487:L1487">
    <cfRule type="expression" dxfId="4" priority="7171">
      <formula>AND(NOT(HasFormula(#REF!)),#REF!&lt;&gt;"")</formula>
    </cfRule>
    <cfRule type="expression" dxfId="3" priority="7172">
      <formula>AND(NOT(HasFormula(XFD1487)),XFD1487&lt;&gt;"")</formula>
    </cfRule>
  </conditionalFormatting>
  <conditionalFormatting sqref="D1497:E1497">
    <cfRule type="expression" dxfId="4" priority="7187">
      <formula>AND(NOT(HasFormula(#REF!)),#REF!&lt;&gt;"")</formula>
    </cfRule>
    <cfRule type="expression" dxfId="3" priority="7188">
      <formula>AND(NOT(HasFormula(XEZ1497)),XEZ1497&lt;&gt;"")</formula>
    </cfRule>
  </conditionalFormatting>
  <conditionalFormatting sqref="H1497:L1497">
    <cfRule type="expression" dxfId="4" priority="7189">
      <formula>AND(NOT(HasFormula(#REF!)),#REF!&lt;&gt;"")</formula>
    </cfRule>
    <cfRule type="expression" dxfId="3" priority="7190">
      <formula>AND(NOT(HasFormula(XFD1497)),XFD1497&lt;&gt;"")</formula>
    </cfRule>
  </conditionalFormatting>
  <conditionalFormatting sqref="D1502:E1502">
    <cfRule type="expression" dxfId="4" priority="7175">
      <formula>AND(NOT(HasFormula(#REF!)),#REF!&lt;&gt;"")</formula>
    </cfRule>
    <cfRule type="expression" dxfId="3" priority="7176">
      <formula>AND(NOT(HasFormula(XEZ1502)),XEZ1502&lt;&gt;"")</formula>
    </cfRule>
  </conditionalFormatting>
  <conditionalFormatting sqref="D1503:E1503">
    <cfRule type="expression" dxfId="4" priority="400">
      <formula>AND(NOT(HasFormula(XFD1506)),XFD1506&lt;&gt;"")</formula>
    </cfRule>
    <cfRule type="expression" dxfId="3" priority="401">
      <formula>AND(NOT(HasFormula(XEZ1503)),XEZ1503&lt;&gt;"")</formula>
    </cfRule>
  </conditionalFormatting>
  <conditionalFormatting sqref="D1504:E1504">
    <cfRule type="expression" dxfId="4" priority="430">
      <formula>AND(NOT(HasFormula(XFD1505)),XFD1505&lt;&gt;"")</formula>
    </cfRule>
  </conditionalFormatting>
  <conditionalFormatting sqref="D1505:E1505">
    <cfRule type="expression" dxfId="4" priority="429">
      <formula>AND(NOT(HasFormula(XFD1514)),XFD1514&lt;&gt;"")</formula>
    </cfRule>
  </conditionalFormatting>
  <conditionalFormatting sqref="D1513:E1513">
    <cfRule type="expression" dxfId="4" priority="431">
      <formula>AND(NOT(HasFormula(XFD1504)),XFD1504&lt;&gt;"")</formula>
    </cfRule>
  </conditionalFormatting>
  <conditionalFormatting sqref="D1563">
    <cfRule type="expression" dxfId="4" priority="7195">
      <formula>AND(NOT(HasFormula(#REF!)),#REF!&lt;&gt;"")</formula>
    </cfRule>
  </conditionalFormatting>
  <conditionalFormatting sqref="H1563">
    <cfRule type="expression" dxfId="4" priority="7205">
      <formula>AND(NOT(HasFormula(#REF!)),#REF!&lt;&gt;"")</formula>
    </cfRule>
    <cfRule type="expression" dxfId="3" priority="7206">
      <formula>AND(NOT(HasFormula(XFD1563)),XFD1563&lt;&gt;"")</formula>
    </cfRule>
  </conditionalFormatting>
  <conditionalFormatting sqref="I1563:L1563">
    <cfRule type="expression" dxfId="4" priority="7191">
      <formula>AND(NOT(HasFormula(#REF!)),#REF!&lt;&gt;"")</formula>
    </cfRule>
    <cfRule type="expression" dxfId="3" priority="7192">
      <formula>AND(NOT(HasFormula(A1563)),A1563&lt;&gt;"")</formula>
    </cfRule>
  </conditionalFormatting>
  <conditionalFormatting sqref="D1565">
    <cfRule type="expression" dxfId="4" priority="7210">
      <formula>AND(NOT(HasFormula(#REF!)),#REF!&lt;&gt;"")</formula>
    </cfRule>
  </conditionalFormatting>
  <conditionalFormatting sqref="E1565">
    <cfRule type="expression" dxfId="4" priority="7207">
      <formula>AND(NOT(HasFormula(#REF!)),#REF!&lt;&gt;"")</formula>
    </cfRule>
  </conditionalFormatting>
  <conditionalFormatting sqref="H1565">
    <cfRule type="expression" dxfId="4" priority="7208">
      <formula>AND(NOT(HasFormula(#REF!)),#REF!&lt;&gt;"")</formula>
    </cfRule>
    <cfRule type="expression" dxfId="3" priority="7209">
      <formula>AND(NOT(HasFormula(XFD1565)),XFD1565&lt;&gt;"")</formula>
    </cfRule>
  </conditionalFormatting>
  <conditionalFormatting sqref="I1565:L1565">
    <cfRule type="expression" dxfId="4" priority="7211">
      <formula>AND(NOT(HasFormula(#REF!)),#REF!&lt;&gt;"")</formula>
    </cfRule>
    <cfRule type="expression" dxfId="3" priority="7212">
      <formula>AND(NOT(HasFormula(A1565)),A1565&lt;&gt;"")</formula>
    </cfRule>
  </conditionalFormatting>
  <conditionalFormatting sqref="D1609">
    <cfRule type="expression" dxfId="4" priority="7218">
      <formula>AND(NOT(HasFormula(#REF!)),#REF!&lt;&gt;"")</formula>
    </cfRule>
  </conditionalFormatting>
  <conditionalFormatting sqref="E1609">
    <cfRule type="expression" dxfId="4" priority="7219">
      <formula>AND(NOT(HasFormula(#REF!)),#REF!&lt;&gt;"")</formula>
    </cfRule>
  </conditionalFormatting>
  <conditionalFormatting sqref="H1609">
    <cfRule type="expression" dxfId="4" priority="7216">
      <formula>AND(NOT(HasFormula(#REF!)),#REF!&lt;&gt;"")</formula>
    </cfRule>
    <cfRule type="expression" dxfId="3" priority="7217">
      <formula>AND(NOT(HasFormula(XFD1609)),XFD1609&lt;&gt;"")</formula>
    </cfRule>
  </conditionalFormatting>
  <conditionalFormatting sqref="I1609:L1609">
    <cfRule type="expression" dxfId="4" priority="7220">
      <formula>AND(NOT(HasFormula(#REF!)),#REF!&lt;&gt;"")</formula>
    </cfRule>
    <cfRule type="expression" dxfId="3" priority="7221">
      <formula>AND(NOT(HasFormula(A1609)),A1609&lt;&gt;"")</formula>
    </cfRule>
  </conditionalFormatting>
  <conditionalFormatting sqref="M1630:O1630">
    <cfRule type="containsText" dxfId="1" priority="360" operator="between" text="送货车型9.6米">
      <formula>NOT(ISERROR(SEARCH("送货车型9.6米",M1630)))</formula>
    </cfRule>
  </conditionalFormatting>
  <conditionalFormatting sqref="M1631:O1631">
    <cfRule type="containsText" dxfId="1" priority="329" operator="between" text="送货车型9.6米">
      <formula>NOT(ISERROR(SEARCH("送货车型9.6米",M1631)))</formula>
    </cfRule>
  </conditionalFormatting>
  <conditionalFormatting sqref="M1632:O1632">
    <cfRule type="containsText" dxfId="1" priority="328" operator="between" text="送货车型9.6米">
      <formula>NOT(ISERROR(SEARCH("送货车型9.6米",M1632)))</formula>
    </cfRule>
  </conditionalFormatting>
  <conditionalFormatting sqref="M1633:O1633">
    <cfRule type="containsText" dxfId="1" priority="327" operator="between" text="送货车型9.6米">
      <formula>NOT(ISERROR(SEARCH("送货车型9.6米",M1633)))</formula>
    </cfRule>
  </conditionalFormatting>
  <conditionalFormatting sqref="M1634:O1634">
    <cfRule type="containsText" dxfId="1" priority="326" operator="between" text="送货车型9.6米">
      <formula>NOT(ISERROR(SEARCH("送货车型9.6米",M1634)))</formula>
    </cfRule>
  </conditionalFormatting>
  <conditionalFormatting sqref="D1650:E1650">
    <cfRule type="expression" dxfId="3" priority="313">
      <formula>AND(NOT(HasFormula(XEZ1650)),XEZ1650&lt;&gt;"")</formula>
    </cfRule>
  </conditionalFormatting>
  <conditionalFormatting sqref="D1650">
    <cfRule type="expression" dxfId="2" priority="311">
      <formula>AND(NOT(_xlfn.ISFORMULA(D1650)),D1650&lt;&gt;"")</formula>
    </cfRule>
    <cfRule type="expression" dxfId="4" priority="312">
      <formula>AND(NOT(HasFormula(#REF!)),#REF!&lt;&gt;"")</formula>
    </cfRule>
  </conditionalFormatting>
  <conditionalFormatting sqref="E1650">
    <cfRule type="expression" dxfId="4" priority="320">
      <formula>AND(NOT(HasFormula(#REF!)),#REF!&lt;&gt;"")</formula>
    </cfRule>
  </conditionalFormatting>
  <conditionalFormatting sqref="F1650">
    <cfRule type="containsText" dxfId="5" priority="315" operator="between" text="HRB500E">
      <formula>NOT(ISERROR(SEARCH("HRB500E",F1650)))</formula>
    </cfRule>
    <cfRule type="containsText" dxfId="6" priority="314" operator="between" text="12m">
      <formula>NOT(ISERROR(SEARCH("12m",F1650)))</formula>
    </cfRule>
  </conditionalFormatting>
  <conditionalFormatting sqref="H1650">
    <cfRule type="expression" dxfId="4" priority="316">
      <formula>AND(NOT(HasFormula(#REF!)),#REF!&lt;&gt;"")</formula>
    </cfRule>
    <cfRule type="expression" dxfId="3" priority="317">
      <formula>AND(NOT(HasFormula(XFD1650)),XFD1650&lt;&gt;"")</formula>
    </cfRule>
  </conditionalFormatting>
  <conditionalFormatting sqref="I1650:L1650">
    <cfRule type="expression" dxfId="4" priority="318">
      <formula>AND(NOT(HasFormula(#REF!)),#REF!&lt;&gt;"")</formula>
    </cfRule>
    <cfRule type="expression" dxfId="3" priority="319">
      <formula>AND(NOT(HasFormula(A1650)),A1650&lt;&gt;"")</formula>
    </cfRule>
  </conditionalFormatting>
  <conditionalFormatting sqref="L1650:N1650">
    <cfRule type="containsText" dxfId="1" priority="310" operator="between" text="送货车型9.6米">
      <formula>NOT(ISERROR(SEARCH("送货车型9.6米",L1650)))</formula>
    </cfRule>
  </conditionalFormatting>
  <conditionalFormatting sqref="O1650">
    <cfRule type="containsText" dxfId="1" priority="308" operator="between" text="送货车型9.6米">
      <formula>NOT(ISERROR(SEARCH("送货车型9.6米",O1650)))</formula>
    </cfRule>
  </conditionalFormatting>
  <conditionalFormatting sqref="O1665">
    <cfRule type="containsText" dxfId="1" priority="307" operator="between" text="送货车型9.6米">
      <formula>NOT(ISERROR(SEARCH("送货车型9.6米",O1665)))</formula>
    </cfRule>
  </conditionalFormatting>
  <conditionalFormatting sqref="O1666">
    <cfRule type="containsText" dxfId="1" priority="306" operator="between" text="送货车型9.6米">
      <formula>NOT(ISERROR(SEARCH("送货车型9.6米",O1666)))</formula>
    </cfRule>
  </conditionalFormatting>
  <conditionalFormatting sqref="O1667">
    <cfRule type="containsText" dxfId="1" priority="305" operator="between" text="送货车型9.6米">
      <formula>NOT(ISERROR(SEARCH("送货车型9.6米",O1667)))</formula>
    </cfRule>
  </conditionalFormatting>
  <conditionalFormatting sqref="O1668">
    <cfRule type="containsText" dxfId="1" priority="304" operator="between" text="送货车型9.6米">
      <formula>NOT(ISERROR(SEARCH("送货车型9.6米",O1668)))</formula>
    </cfRule>
  </conditionalFormatting>
  <conditionalFormatting sqref="O1669">
    <cfRule type="containsText" dxfId="1" priority="303" operator="between" text="送货车型9.6米">
      <formula>NOT(ISERROR(SEARCH("送货车型9.6米",O1669)))</formula>
    </cfRule>
  </conditionalFormatting>
  <conditionalFormatting sqref="O1670">
    <cfRule type="containsText" dxfId="1" priority="302" operator="between" text="送货车型9.6米">
      <formula>NOT(ISERROR(SEARCH("送货车型9.6米",O1670)))</formula>
    </cfRule>
  </conditionalFormatting>
  <conditionalFormatting sqref="O1671">
    <cfRule type="containsText" dxfId="1" priority="301" operator="between" text="送货车型9.6米">
      <formula>NOT(ISERROR(SEARCH("送货车型9.6米",O1671)))</formula>
    </cfRule>
  </conditionalFormatting>
  <conditionalFormatting sqref="O1672">
    <cfRule type="containsText" dxfId="1" priority="300" operator="between" text="送货车型9.6米">
      <formula>NOT(ISERROR(SEARCH("送货车型9.6米",O1672)))</formula>
    </cfRule>
  </conditionalFormatting>
  <conditionalFormatting sqref="N1673">
    <cfRule type="containsText" dxfId="1" priority="299" operator="between" text="送货车型9.6米">
      <formula>NOT(ISERROR(SEARCH("送货车型9.6米",N1673)))</formula>
    </cfRule>
  </conditionalFormatting>
  <conditionalFormatting sqref="O1673">
    <cfRule type="containsText" dxfId="1" priority="295" operator="between" text="送货车型9.6米">
      <formula>NOT(ISERROR(SEARCH("送货车型9.6米",O1673)))</formula>
    </cfRule>
  </conditionalFormatting>
  <conditionalFormatting sqref="N1674">
    <cfRule type="containsText" dxfId="1" priority="298" operator="between" text="送货车型9.6米">
      <formula>NOT(ISERROR(SEARCH("送货车型9.6米",N1674)))</formula>
    </cfRule>
  </conditionalFormatting>
  <conditionalFormatting sqref="O1674">
    <cfRule type="containsText" dxfId="1" priority="294" operator="between" text="送货车型9.6米">
      <formula>NOT(ISERROR(SEARCH("送货车型9.6米",O1674)))</formula>
    </cfRule>
  </conditionalFormatting>
  <conditionalFormatting sqref="N1675">
    <cfRule type="containsText" dxfId="1" priority="297" operator="between" text="送货车型9.6米">
      <formula>NOT(ISERROR(SEARCH("送货车型9.6米",N1675)))</formula>
    </cfRule>
  </conditionalFormatting>
  <conditionalFormatting sqref="O1675">
    <cfRule type="containsText" dxfId="1" priority="293" operator="between" text="送货车型9.6米">
      <formula>NOT(ISERROR(SEARCH("送货车型9.6米",O1675)))</formula>
    </cfRule>
  </conditionalFormatting>
  <conditionalFormatting sqref="N1676">
    <cfRule type="containsText" dxfId="1" priority="296" operator="between" text="送货车型9.6米">
      <formula>NOT(ISERROR(SEARCH("送货车型9.6米",N1676)))</formula>
    </cfRule>
  </conditionalFormatting>
  <conditionalFormatting sqref="O1676">
    <cfRule type="containsText" dxfId="1" priority="292" operator="between" text="送货车型9.6米">
      <formula>NOT(ISERROR(SEARCH("送货车型9.6米",O1676)))</formula>
    </cfRule>
  </conditionalFormatting>
  <conditionalFormatting sqref="M1811:O1811">
    <cfRule type="containsText" dxfId="1" priority="287" operator="between" text="送货车型9.6米">
      <formula>NOT(ISERROR(SEARCH("送货车型9.6米",M1811)))</formula>
    </cfRule>
  </conditionalFormatting>
  <conditionalFormatting sqref="D1844">
    <cfRule type="expression" dxfId="4" priority="7260">
      <formula>AND(NOT(HasFormula(XFD1846)),XFD1846&lt;&gt;"")</formula>
    </cfRule>
  </conditionalFormatting>
  <conditionalFormatting sqref="E1844">
    <cfRule type="expression" dxfId="4" priority="7261">
      <formula>AND(NOT(HasFormula(A1846)),A1846&lt;&gt;"")</formula>
    </cfRule>
  </conditionalFormatting>
  <conditionalFormatting sqref="H1844">
    <cfRule type="expression" dxfId="4" priority="7258">
      <formula>AND(NOT(HasFormula(D1846)),D1846&lt;&gt;"")</formula>
    </cfRule>
    <cfRule type="expression" dxfId="3" priority="7259">
      <formula>AND(NOT(HasFormula(XFD1844)),XFD1844&lt;&gt;"")</formula>
    </cfRule>
  </conditionalFormatting>
  <conditionalFormatting sqref="I1844:L1844">
    <cfRule type="expression" dxfId="4" priority="7262">
      <formula>AND(NOT(HasFormula(E1846)),E1846&lt;&gt;"")</formula>
    </cfRule>
    <cfRule type="expression" dxfId="3" priority="7263">
      <formula>AND(NOT(HasFormula(A1844)),A1844&lt;&gt;"")</formula>
    </cfRule>
  </conditionalFormatting>
  <conditionalFormatting sqref="C1845">
    <cfRule type="timePeriod" dxfId="7" priority="274" timePeriod="yesterday">
      <formula>FLOOR(C1845,1)=TODAY()-1</formula>
    </cfRule>
  </conditionalFormatting>
  <conditionalFormatting sqref="D1845:E1845">
    <cfRule type="expression" dxfId="3" priority="279">
      <formula>AND(NOT(HasFormula(XEZ1845)),XEZ1845&lt;&gt;"")</formula>
    </cfRule>
  </conditionalFormatting>
  <conditionalFormatting sqref="D1845">
    <cfRule type="expression" dxfId="4" priority="278">
      <formula>AND(NOT(HasFormula(XFD1846)),XFD1846&lt;&gt;"")</formula>
    </cfRule>
    <cfRule type="expression" dxfId="2" priority="276">
      <formula>AND(NOT(_xlfn.ISFORMULA(D1845)),D1845&lt;&gt;"")</formula>
    </cfRule>
  </conditionalFormatting>
  <conditionalFormatting sqref="E1845">
    <cfRule type="expression" dxfId="4" priority="286">
      <formula>AND(NOT(HasFormula(A1846)),A1846&lt;&gt;"")</formula>
    </cfRule>
  </conditionalFormatting>
  <conditionalFormatting sqref="F1845">
    <cfRule type="containsText" dxfId="5" priority="281" operator="between" text="HRB500E">
      <formula>NOT(ISERROR(SEARCH("HRB500E",F1845)))</formula>
    </cfRule>
    <cfRule type="containsText" dxfId="6" priority="280" operator="between" text="12m">
      <formula>NOT(ISERROR(SEARCH("12m",F1845)))</formula>
    </cfRule>
  </conditionalFormatting>
  <conditionalFormatting sqref="H1845">
    <cfRule type="expression" dxfId="3" priority="283">
      <formula>AND(NOT(HasFormula(XFD1845)),XFD1845&lt;&gt;"")</formula>
    </cfRule>
    <cfRule type="expression" dxfId="4" priority="282">
      <formula>AND(NOT(HasFormula(D1846)),D1846&lt;&gt;"")</formula>
    </cfRule>
  </conditionalFormatting>
  <conditionalFormatting sqref="I1845:L1845">
    <cfRule type="expression" dxfId="3" priority="285">
      <formula>AND(NOT(HasFormula(A1845)),A1845&lt;&gt;"")</formula>
    </cfRule>
    <cfRule type="expression" dxfId="4" priority="284">
      <formula>AND(NOT(HasFormula(E1846)),E1846&lt;&gt;"")</formula>
    </cfRule>
  </conditionalFormatting>
  <conditionalFormatting sqref="L1845:O1845">
    <cfRule type="containsText" dxfId="1" priority="275" operator="between" text="送货车型9.6米">
      <formula>NOT(ISERROR(SEARCH("送货车型9.6米",L1845)))</formula>
    </cfRule>
  </conditionalFormatting>
  <conditionalFormatting sqref="H1846">
    <cfRule type="expression" dxfId="3" priority="273">
      <formula>AND(NOT(HasFormula(XFD1846)),XFD1846&lt;&gt;"")</formula>
    </cfRule>
    <cfRule type="expression" dxfId="4" priority="272">
      <formula>AND(NOT(HasFormula(D1847)),D1847&lt;&gt;"")</formula>
    </cfRule>
  </conditionalFormatting>
  <conditionalFormatting sqref="O1871">
    <cfRule type="containsText" dxfId="1" priority="257" operator="between" text="送货车型9.6米">
      <formula>NOT(ISERROR(SEARCH("送货车型9.6米",O1871)))</formula>
    </cfRule>
  </conditionalFormatting>
  <conditionalFormatting sqref="O1872">
    <cfRule type="containsText" dxfId="1" priority="256" operator="between" text="送货车型9.6米">
      <formula>NOT(ISERROR(SEARCH("送货车型9.6米",O1872)))</formula>
    </cfRule>
  </conditionalFormatting>
  <conditionalFormatting sqref="O1873">
    <cfRule type="containsText" dxfId="1" priority="255" operator="between" text="送货车型9.6米">
      <formula>NOT(ISERROR(SEARCH("送货车型9.6米",O1873)))</formula>
    </cfRule>
  </conditionalFormatting>
  <conditionalFormatting sqref="O1874">
    <cfRule type="containsText" dxfId="1" priority="254" operator="between" text="送货车型9.6米">
      <formula>NOT(ISERROR(SEARCH("送货车型9.6米",O1874)))</formula>
    </cfRule>
  </conditionalFormatting>
  <conditionalFormatting sqref="O1875">
    <cfRule type="containsText" dxfId="1" priority="253" operator="between" text="送货车型9.6米">
      <formula>NOT(ISERROR(SEARCH("送货车型9.6米",O1875)))</formula>
    </cfRule>
  </conditionalFormatting>
  <conditionalFormatting sqref="O1876">
    <cfRule type="containsText" dxfId="1" priority="252" operator="between" text="送货车型9.6米">
      <formula>NOT(ISERROR(SEARCH("送货车型9.6米",O1876)))</formula>
    </cfRule>
  </conditionalFormatting>
  <conditionalFormatting sqref="O1877">
    <cfRule type="containsText" dxfId="1" priority="251" operator="between" text="送货车型9.6米">
      <formula>NOT(ISERROR(SEARCH("送货车型9.6米",O1877)))</formula>
    </cfRule>
  </conditionalFormatting>
  <conditionalFormatting sqref="O1878">
    <cfRule type="containsText" dxfId="1" priority="250" operator="between" text="送货车型9.6米">
      <formula>NOT(ISERROR(SEARCH("送货车型9.6米",O1878)))</formula>
    </cfRule>
  </conditionalFormatting>
  <conditionalFormatting sqref="O1879">
    <cfRule type="containsText" dxfId="1" priority="249" operator="between" text="送货车型9.6米">
      <formula>NOT(ISERROR(SEARCH("送货车型9.6米",O1879)))</formula>
    </cfRule>
  </conditionalFormatting>
  <conditionalFormatting sqref="O1880">
    <cfRule type="containsText" dxfId="1" priority="248" operator="between" text="送货车型9.6米">
      <formula>NOT(ISERROR(SEARCH("送货车型9.6米",O1880)))</formula>
    </cfRule>
  </conditionalFormatting>
  <conditionalFormatting sqref="D1897">
    <cfRule type="expression" dxfId="4" priority="7266">
      <formula>AND(NOT(HasFormula(#REF!)),#REF!&lt;&gt;"")</formula>
    </cfRule>
  </conditionalFormatting>
  <conditionalFormatting sqref="E1897">
    <cfRule type="expression" dxfId="4" priority="7267">
      <formula>AND(NOT(HasFormula(#REF!)),#REF!&lt;&gt;"")</formula>
    </cfRule>
  </conditionalFormatting>
  <conditionalFormatting sqref="H1897">
    <cfRule type="expression" dxfId="4" priority="7264">
      <formula>AND(NOT(HasFormula(#REF!)),#REF!&lt;&gt;"")</formula>
    </cfRule>
    <cfRule type="expression" dxfId="3" priority="7265">
      <formula>AND(NOT(HasFormula(XFD1897)),XFD1897&lt;&gt;"")</formula>
    </cfRule>
  </conditionalFormatting>
  <conditionalFormatting sqref="I1897:L1897">
    <cfRule type="expression" dxfId="4" priority="7268">
      <formula>AND(NOT(HasFormula(#REF!)),#REF!&lt;&gt;"")</formula>
    </cfRule>
    <cfRule type="expression" dxfId="3" priority="7269">
      <formula>AND(NOT(HasFormula(A1897)),A1897&lt;&gt;"")</formula>
    </cfRule>
  </conditionalFormatting>
  <conditionalFormatting sqref="J1907:L1907">
    <cfRule type="expression" dxfId="4" priority="7274">
      <formula>AND(NOT(HasFormula(#REF!)),#REF!&lt;&gt;"")</formula>
    </cfRule>
    <cfRule type="expression" dxfId="3" priority="7275">
      <formula>AND(NOT(HasFormula(B1907)),B1907&lt;&gt;"")</formula>
    </cfRule>
  </conditionalFormatting>
  <conditionalFormatting sqref="J1908:L1908">
    <cfRule type="expression" dxfId="3" priority="215">
      <formula>AND(NOT(HasFormula(B1908)),B1908&lt;&gt;"")</formula>
    </cfRule>
    <cfRule type="expression" dxfId="4" priority="204">
      <formula>AND(NOT(HasFormula(F1909)),F1909&lt;&gt;"")</formula>
    </cfRule>
  </conditionalFormatting>
  <conditionalFormatting sqref="J1909:L1909">
    <cfRule type="expression" dxfId="3" priority="214">
      <formula>AND(NOT(HasFormula(B1909)),B1909&lt;&gt;"")</formula>
    </cfRule>
    <cfRule type="expression" dxfId="4" priority="203">
      <formula>AND(NOT(HasFormula(F1910)),F1910&lt;&gt;"")</formula>
    </cfRule>
  </conditionalFormatting>
  <conditionalFormatting sqref="J1910:L1910">
    <cfRule type="expression" dxfId="3" priority="213">
      <formula>AND(NOT(HasFormula(B1910)),B1910&lt;&gt;"")</formula>
    </cfRule>
    <cfRule type="expression" dxfId="4" priority="202">
      <formula>AND(NOT(HasFormula(F1911)),F1911&lt;&gt;"")</formula>
    </cfRule>
  </conditionalFormatting>
  <conditionalFormatting sqref="J1911:L1911">
    <cfRule type="expression" dxfId="3" priority="212">
      <formula>AND(NOT(HasFormula(B1911)),B1911&lt;&gt;"")</formula>
    </cfRule>
    <cfRule type="expression" dxfId="4" priority="201">
      <formula>AND(NOT(HasFormula(F1912)),F1912&lt;&gt;"")</formula>
    </cfRule>
  </conditionalFormatting>
  <conditionalFormatting sqref="J1912:L1912">
    <cfRule type="expression" dxfId="3" priority="211">
      <formula>AND(NOT(HasFormula(B1912)),B1912&lt;&gt;"")</formula>
    </cfRule>
    <cfRule type="expression" dxfId="4" priority="200">
      <formula>AND(NOT(HasFormula(F1913)),F1913&lt;&gt;"")</formula>
    </cfRule>
  </conditionalFormatting>
  <conditionalFormatting sqref="J1913:L1913">
    <cfRule type="expression" dxfId="3" priority="210">
      <formula>AND(NOT(HasFormula(B1913)),B1913&lt;&gt;"")</formula>
    </cfRule>
    <cfRule type="expression" dxfId="4" priority="199">
      <formula>AND(NOT(HasFormula(F1914)),F1914&lt;&gt;"")</formula>
    </cfRule>
  </conditionalFormatting>
  <conditionalFormatting sqref="J1914:L1914">
    <cfRule type="expression" dxfId="3" priority="209">
      <formula>AND(NOT(HasFormula(B1914)),B1914&lt;&gt;"")</formula>
    </cfRule>
    <cfRule type="expression" dxfId="4" priority="198">
      <formula>AND(NOT(HasFormula(F1915)),F1915&lt;&gt;"")</formula>
    </cfRule>
  </conditionalFormatting>
  <conditionalFormatting sqref="J1915:L1915">
    <cfRule type="expression" dxfId="3" priority="208">
      <formula>AND(NOT(HasFormula(B1915)),B1915&lt;&gt;"")</formula>
    </cfRule>
    <cfRule type="expression" dxfId="4" priority="197">
      <formula>AND(NOT(HasFormula(F1916)),F1916&lt;&gt;"")</formula>
    </cfRule>
  </conditionalFormatting>
  <conditionalFormatting sqref="J1916:L1916">
    <cfRule type="expression" dxfId="3" priority="207">
      <formula>AND(NOT(HasFormula(B1916)),B1916&lt;&gt;"")</formula>
    </cfRule>
    <cfRule type="expression" dxfId="4" priority="196">
      <formula>AND(NOT(HasFormula(F1917)),F1917&lt;&gt;"")</formula>
    </cfRule>
  </conditionalFormatting>
  <conditionalFormatting sqref="J1917:L1917">
    <cfRule type="expression" dxfId="3" priority="206">
      <formula>AND(NOT(HasFormula(B1917)),B1917&lt;&gt;"")</formula>
    </cfRule>
    <cfRule type="expression" dxfId="4" priority="195">
      <formula>AND(NOT(HasFormula(F1918)),F1918&lt;&gt;"")</formula>
    </cfRule>
  </conditionalFormatting>
  <conditionalFormatting sqref="J1918:L1918">
    <cfRule type="expression" dxfId="3" priority="205">
      <formula>AND(NOT(HasFormula(B1918)),B1918&lt;&gt;"")</formula>
    </cfRule>
    <cfRule type="expression" dxfId="4" priority="194">
      <formula>AND(NOT(HasFormula(F1919)),F1919&lt;&gt;"")</formula>
    </cfRule>
  </conditionalFormatting>
  <conditionalFormatting sqref="C1936">
    <cfRule type="timePeriod" dxfId="7" priority="155" timePeriod="yesterday">
      <formula>FLOOR(C1936,1)=TODAY()-1</formula>
    </cfRule>
  </conditionalFormatting>
  <conditionalFormatting sqref="D1936:E1936">
    <cfRule type="expression" dxfId="3" priority="167">
      <formula>AND(NOT(HasFormula(XEZ1936)),XEZ1936&lt;&gt;"")</formula>
    </cfRule>
  </conditionalFormatting>
  <conditionalFormatting sqref="D1936">
    <cfRule type="expression" dxfId="4" priority="163">
      <formula>AND(NOT(HasFormula(XFD1937)),XFD1937&lt;&gt;"")</formula>
    </cfRule>
    <cfRule type="expression" dxfId="2" priority="159">
      <formula>AND(NOT(_xlfn.ISFORMULA(D1936)),D1936&lt;&gt;"")</formula>
    </cfRule>
  </conditionalFormatting>
  <conditionalFormatting sqref="E1936">
    <cfRule type="expression" dxfId="4" priority="171">
      <formula>AND(NOT(HasFormula(A1937)),A1937&lt;&gt;"")</formula>
    </cfRule>
  </conditionalFormatting>
  <conditionalFormatting sqref="C1937">
    <cfRule type="timePeriod" dxfId="7" priority="154" timePeriod="yesterday">
      <formula>FLOOR(C1937,1)=TODAY()-1</formula>
    </cfRule>
  </conditionalFormatting>
  <conditionalFormatting sqref="D1937:E1937">
    <cfRule type="expression" dxfId="3" priority="166">
      <formula>AND(NOT(HasFormula(XEZ1937)),XEZ1937&lt;&gt;"")</formula>
    </cfRule>
  </conditionalFormatting>
  <conditionalFormatting sqref="D1937">
    <cfRule type="expression" dxfId="4" priority="162">
      <formula>AND(NOT(HasFormula(XFD1938)),XFD1938&lt;&gt;"")</formula>
    </cfRule>
    <cfRule type="expression" dxfId="2" priority="158">
      <formula>AND(NOT(_xlfn.ISFORMULA(D1937)),D1937&lt;&gt;"")</formula>
    </cfRule>
  </conditionalFormatting>
  <conditionalFormatting sqref="E1937">
    <cfRule type="expression" dxfId="4" priority="170">
      <formula>AND(NOT(HasFormula(A1938)),A1938&lt;&gt;"")</formula>
    </cfRule>
  </conditionalFormatting>
  <conditionalFormatting sqref="C1938">
    <cfRule type="timePeriod" dxfId="7" priority="153" timePeriod="yesterday">
      <formula>FLOOR(C1938,1)=TODAY()-1</formula>
    </cfRule>
  </conditionalFormatting>
  <conditionalFormatting sqref="D1938:E1938">
    <cfRule type="expression" dxfId="3" priority="165">
      <formula>AND(NOT(HasFormula(XEZ1938)),XEZ1938&lt;&gt;"")</formula>
    </cfRule>
  </conditionalFormatting>
  <conditionalFormatting sqref="D1938">
    <cfRule type="expression" dxfId="4" priority="161">
      <formula>AND(NOT(HasFormula(XFD1939)),XFD1939&lt;&gt;"")</formula>
    </cfRule>
    <cfRule type="expression" dxfId="2" priority="157">
      <formula>AND(NOT(_xlfn.ISFORMULA(D1938)),D1938&lt;&gt;"")</formula>
    </cfRule>
  </conditionalFormatting>
  <conditionalFormatting sqref="E1938">
    <cfRule type="expression" dxfId="4" priority="169">
      <formula>AND(NOT(HasFormula(A1939)),A1939&lt;&gt;"")</formula>
    </cfRule>
  </conditionalFormatting>
  <conditionalFormatting sqref="C1939">
    <cfRule type="timePeriod" dxfId="7" priority="152" timePeriod="yesterday">
      <formula>FLOOR(C1939,1)=TODAY()-1</formula>
    </cfRule>
  </conditionalFormatting>
  <conditionalFormatting sqref="D1939:E1939">
    <cfRule type="expression" dxfId="3" priority="164">
      <formula>AND(NOT(HasFormula(XEZ1939)),XEZ1939&lt;&gt;"")</formula>
    </cfRule>
  </conditionalFormatting>
  <conditionalFormatting sqref="D1939">
    <cfRule type="expression" dxfId="4" priority="160">
      <formula>AND(NOT(HasFormula(XFD1940)),XFD1940&lt;&gt;"")</formula>
    </cfRule>
    <cfRule type="expression" dxfId="2" priority="156">
      <formula>AND(NOT(_xlfn.ISFORMULA(D1939)),D1939&lt;&gt;"")</formula>
    </cfRule>
  </conditionalFormatting>
  <conditionalFormatting sqref="E1939">
    <cfRule type="expression" dxfId="4" priority="168">
      <formula>AND(NOT(HasFormula(A1940)),A1940&lt;&gt;"")</formula>
    </cfRule>
  </conditionalFormatting>
  <conditionalFormatting sqref="D2022">
    <cfRule type="expression" dxfId="4" priority="7278">
      <formula>AND(NOT(HasFormula(#REF!)),#REF!&lt;&gt;"")</formula>
    </cfRule>
  </conditionalFormatting>
  <conditionalFormatting sqref="E2022">
    <cfRule type="expression" dxfId="4" priority="7279">
      <formula>AND(NOT(HasFormula(#REF!)),#REF!&lt;&gt;"")</formula>
    </cfRule>
  </conditionalFormatting>
  <conditionalFormatting sqref="H2022">
    <cfRule type="expression" dxfId="4" priority="7276">
      <formula>AND(NOT(HasFormula(#REF!)),#REF!&lt;&gt;"")</formula>
    </cfRule>
    <cfRule type="expression" dxfId="3" priority="7277">
      <formula>AND(NOT(HasFormula(XFD2022)),XFD2022&lt;&gt;"")</formula>
    </cfRule>
  </conditionalFormatting>
  <conditionalFormatting sqref="I2022:L2022">
    <cfRule type="expression" dxfId="4" priority="7280">
      <formula>AND(NOT(HasFormula(#REF!)),#REF!&lt;&gt;"")</formula>
    </cfRule>
    <cfRule type="expression" dxfId="3" priority="7281">
      <formula>AND(NOT(HasFormula(A2022)),A2022&lt;&gt;"")</formula>
    </cfRule>
  </conditionalFormatting>
  <conditionalFormatting sqref="M2109:O2109">
    <cfRule type="containsText" dxfId="1" priority="129" operator="between" text="送货车型9.6米">
      <formula>NOT(ISERROR(SEARCH("送货车型9.6米",M2109)))</formula>
    </cfRule>
  </conditionalFormatting>
  <conditionalFormatting sqref="M2110:O2110">
    <cfRule type="containsText" dxfId="1" priority="128" operator="between" text="送货车型9.6米">
      <formula>NOT(ISERROR(SEARCH("送货车型9.6米",M2110)))</formula>
    </cfRule>
  </conditionalFormatting>
  <conditionalFormatting sqref="M2111:O2111">
    <cfRule type="containsText" dxfId="1" priority="127" operator="between" text="送货车型9.6米">
      <formula>NOT(ISERROR(SEARCH("送货车型9.6米",M2111)))</formula>
    </cfRule>
  </conditionalFormatting>
  <conditionalFormatting sqref="M2112:O2112">
    <cfRule type="containsText" dxfId="1" priority="126" operator="between" text="送货车型9.6米">
      <formula>NOT(ISERROR(SEARCH("送货车型9.6米",M2112)))</formula>
    </cfRule>
  </conditionalFormatting>
  <conditionalFormatting sqref="M2113:O2113">
    <cfRule type="containsText" dxfId="1" priority="125" operator="between" text="送货车型9.6米">
      <formula>NOT(ISERROR(SEARCH("送货车型9.6米",M2113)))</formula>
    </cfRule>
  </conditionalFormatting>
  <conditionalFormatting sqref="M2114:O2114">
    <cfRule type="containsText" dxfId="1" priority="124" operator="between" text="送货车型9.6米">
      <formula>NOT(ISERROR(SEARCH("送货车型9.6米",M2114)))</formula>
    </cfRule>
  </conditionalFormatting>
  <conditionalFormatting sqref="M2115:O2115">
    <cfRule type="containsText" dxfId="1" priority="123" operator="between" text="送货车型9.6米">
      <formula>NOT(ISERROR(SEARCH("送货车型9.6米",M2115)))</formula>
    </cfRule>
  </conditionalFormatting>
  <conditionalFormatting sqref="M2116:O2116">
    <cfRule type="containsText" dxfId="1" priority="122" operator="between" text="送货车型9.6米">
      <formula>NOT(ISERROR(SEARCH("送货车型9.6米",M2116)))</formula>
    </cfRule>
  </conditionalFormatting>
  <conditionalFormatting sqref="M2117:O2117">
    <cfRule type="containsText" dxfId="1" priority="121" operator="between" text="送货车型9.6米">
      <formula>NOT(ISERROR(SEARCH("送货车型9.6米",M2117)))</formula>
    </cfRule>
  </conditionalFormatting>
  <conditionalFormatting sqref="M2118:O2118">
    <cfRule type="containsText" dxfId="1" priority="120" operator="between" text="送货车型9.6米">
      <formula>NOT(ISERROR(SEARCH("送货车型9.6米",M2118)))</formula>
    </cfRule>
  </conditionalFormatting>
  <conditionalFormatting sqref="M2119:O2119">
    <cfRule type="containsText" dxfId="1" priority="119" operator="between" text="送货车型9.6米">
      <formula>NOT(ISERROR(SEARCH("送货车型9.6米",M2119)))</formula>
    </cfRule>
  </conditionalFormatting>
  <conditionalFormatting sqref="M2129:O2129">
    <cfRule type="containsText" dxfId="1" priority="117" operator="between" text="送货车型9.6米">
      <formula>NOT(ISERROR(SEARCH("送货车型9.6米",M2129)))</formula>
    </cfRule>
  </conditionalFormatting>
  <conditionalFormatting sqref="M2130:O2130">
    <cfRule type="containsText" dxfId="1" priority="116" operator="between" text="送货车型9.6米">
      <formula>NOT(ISERROR(SEARCH("送货车型9.6米",M2130)))</formula>
    </cfRule>
  </conditionalFormatting>
  <conditionalFormatting sqref="M2131:O2131">
    <cfRule type="containsText" dxfId="1" priority="115" operator="between" text="送货车型9.6米">
      <formula>NOT(ISERROR(SEARCH("送货车型9.6米",M2131)))</formula>
    </cfRule>
  </conditionalFormatting>
  <conditionalFormatting sqref="M2132:O2132">
    <cfRule type="containsText" dxfId="1" priority="114" operator="between" text="送货车型9.6米">
      <formula>NOT(ISERROR(SEARCH("送货车型9.6米",M2132)))</formula>
    </cfRule>
  </conditionalFormatting>
  <conditionalFormatting sqref="M2133:O2133">
    <cfRule type="containsText" dxfId="1" priority="113" operator="between" text="送货车型9.6米">
      <formula>NOT(ISERROR(SEARCH("送货车型9.6米",M2133)))</formula>
    </cfRule>
  </conditionalFormatting>
  <conditionalFormatting sqref="M2134:O2134">
    <cfRule type="containsText" dxfId="1" priority="112" operator="between" text="送货车型9.6米">
      <formula>NOT(ISERROR(SEARCH("送货车型9.6米",M2134)))</formula>
    </cfRule>
  </conditionalFormatting>
  <conditionalFormatting sqref="D2135">
    <cfRule type="expression" dxfId="4" priority="7347">
      <formula>AND(NOT(HasFormula(#REF!)),#REF!&lt;&gt;"")</formula>
    </cfRule>
  </conditionalFormatting>
  <conditionalFormatting sqref="E2135">
    <cfRule type="expression" dxfId="4" priority="7348">
      <formula>AND(NOT(HasFormula(#REF!)),#REF!&lt;&gt;"")</formula>
    </cfRule>
  </conditionalFormatting>
  <conditionalFormatting sqref="H2135">
    <cfRule type="expression" dxfId="4" priority="7345">
      <formula>AND(NOT(HasFormula(#REF!)),#REF!&lt;&gt;"")</formula>
    </cfRule>
    <cfRule type="expression" dxfId="3" priority="7346">
      <formula>AND(NOT(HasFormula(XFD2135)),XFD2135&lt;&gt;"")</formula>
    </cfRule>
  </conditionalFormatting>
  <conditionalFormatting sqref="I2135:L2135">
    <cfRule type="expression" dxfId="4" priority="7349">
      <formula>AND(NOT(HasFormula(#REF!)),#REF!&lt;&gt;"")</formula>
    </cfRule>
    <cfRule type="expression" dxfId="3" priority="7350">
      <formula>AND(NOT(HasFormula(A2135)),A2135&lt;&gt;"")</formula>
    </cfRule>
  </conditionalFormatting>
  <conditionalFormatting sqref="M2135:O2135">
    <cfRule type="containsText" dxfId="1" priority="111" operator="between" text="送货车型9.6米">
      <formula>NOT(ISERROR(SEARCH("送货车型9.6米",M2135)))</formula>
    </cfRule>
  </conditionalFormatting>
  <conditionalFormatting sqref="M2136:O2136">
    <cfRule type="containsText" dxfId="1" priority="82" operator="between" text="送货车型9.6米">
      <formula>NOT(ISERROR(SEARCH("送货车型9.6米",M2136)))</formula>
    </cfRule>
  </conditionalFormatting>
  <conditionalFormatting sqref="M2137:O2137">
    <cfRule type="containsText" dxfId="1" priority="81" operator="between" text="送货车型9.6米">
      <formula>NOT(ISERROR(SEARCH("送货车型9.6米",M2137)))</formula>
    </cfRule>
  </conditionalFormatting>
  <conditionalFormatting sqref="M2138:O2138">
    <cfRule type="containsText" dxfId="1" priority="80" operator="between" text="送货车型9.6米">
      <formula>NOT(ISERROR(SEARCH("送货车型9.6米",M2138)))</formula>
    </cfRule>
  </conditionalFormatting>
  <conditionalFormatting sqref="M2139:O2139">
    <cfRule type="containsText" dxfId="1" priority="78" operator="between" text="送货车型9.6米">
      <formula>NOT(ISERROR(SEARCH("送货车型9.6米",M2139)))</formula>
    </cfRule>
  </conditionalFormatting>
  <conditionalFormatting sqref="M2140:O2140">
    <cfRule type="containsText" dxfId="1" priority="76" operator="between" text="送货车型9.6米">
      <formula>NOT(ISERROR(SEARCH("送货车型9.6米",M2140)))</formula>
    </cfRule>
  </conditionalFormatting>
  <conditionalFormatting sqref="M2141:O2141">
    <cfRule type="containsText" dxfId="1" priority="75" operator="between" text="送货车型9.6米">
      <formula>NOT(ISERROR(SEARCH("送货车型9.6米",M2141)))</formula>
    </cfRule>
  </conditionalFormatting>
  <conditionalFormatting sqref="M2142:O2142">
    <cfRule type="containsText" dxfId="1" priority="74" operator="between" text="送货车型9.6米">
      <formula>NOT(ISERROR(SEARCH("送货车型9.6米",M2142)))</formula>
    </cfRule>
  </conditionalFormatting>
  <conditionalFormatting sqref="E2169">
    <cfRule type="expression" dxfId="4" priority="7372">
      <formula>AND(NOT(HasFormula(A2166)),A2166&lt;&gt;"")</formula>
    </cfRule>
  </conditionalFormatting>
  <conditionalFormatting sqref="D2179">
    <cfRule type="expression" dxfId="4" priority="7373">
      <formula>AND(NOT(HasFormula(#REF!)),#REF!&lt;&gt;"")</formula>
    </cfRule>
  </conditionalFormatting>
  <conditionalFormatting sqref="H2179">
    <cfRule type="expression" dxfId="4" priority="7375">
      <formula>AND(NOT(HasFormula(#REF!)),#REF!&lt;&gt;"")</formula>
    </cfRule>
    <cfRule type="expression" dxfId="3" priority="7376">
      <formula>AND(NOT(HasFormula(XFD2179)),XFD2179&lt;&gt;"")</formula>
    </cfRule>
  </conditionalFormatting>
  <conditionalFormatting sqref="I2179:L2179">
    <cfRule type="expression" dxfId="4" priority="7379">
      <formula>AND(NOT(HasFormula(#REF!)),#REF!&lt;&gt;"")</formula>
    </cfRule>
    <cfRule type="expression" dxfId="3" priority="7380">
      <formula>AND(NOT(HasFormula(A2179)),A2179&lt;&gt;"")</formula>
    </cfRule>
  </conditionalFormatting>
  <conditionalFormatting sqref="E2181">
    <cfRule type="expression" dxfId="4" priority="7383">
      <formula>AND(NOT(HasFormula(#REF!)),#REF!&lt;&gt;"")</formula>
    </cfRule>
  </conditionalFormatting>
  <conditionalFormatting sqref="E2187">
    <cfRule type="expression" dxfId="4" priority="7395">
      <formula>AND(NOT(HasFormula(A2190)),A2190&lt;&gt;"")</formula>
    </cfRule>
  </conditionalFormatting>
  <conditionalFormatting sqref="E2189">
    <cfRule type="expression" dxfId="4" priority="7394">
      <formula>AND(NOT(HasFormula(A2182)),A2182&lt;&gt;"")</formula>
    </cfRule>
  </conditionalFormatting>
  <conditionalFormatting sqref="D2227">
    <cfRule type="expression" dxfId="4" priority="25">
      <formula>AND(NOT(HasFormula(#REF!)),#REF!&lt;&gt;"")</formula>
    </cfRule>
  </conditionalFormatting>
  <conditionalFormatting sqref="E2227">
    <cfRule type="expression" dxfId="4" priority="26">
      <formula>AND(NOT(HasFormula(#REF!)),#REF!&lt;&gt;"")</formula>
    </cfRule>
  </conditionalFormatting>
  <conditionalFormatting sqref="I2227:L2227">
    <cfRule type="expression" dxfId="3" priority="28">
      <formula>AND(NOT(HasFormula(A2227)),A2227&lt;&gt;"")</formula>
    </cfRule>
    <cfRule type="expression" dxfId="4" priority="27">
      <formula>AND(NOT(HasFormula(#REF!)),#REF!&lt;&gt;"")</formula>
    </cfRule>
  </conditionalFormatting>
  <conditionalFormatting sqref="D2231">
    <cfRule type="expression" dxfId="4" priority="35">
      <formula>AND(NOT(HasFormula(#REF!)),#REF!&lt;&gt;"")</formula>
    </cfRule>
  </conditionalFormatting>
  <conditionalFormatting sqref="E2231">
    <cfRule type="expression" dxfId="4" priority="36">
      <formula>AND(NOT(HasFormula(#REF!)),#REF!&lt;&gt;"")</formula>
    </cfRule>
  </conditionalFormatting>
  <conditionalFormatting sqref="H2231">
    <cfRule type="expression" dxfId="3" priority="34">
      <formula>AND(NOT(HasFormula(XFD2231)),XFD2231&lt;&gt;"")</formula>
    </cfRule>
    <cfRule type="expression" dxfId="4" priority="33">
      <formula>AND(NOT(HasFormula(#REF!)),#REF!&lt;&gt;"")</formula>
    </cfRule>
  </conditionalFormatting>
  <conditionalFormatting sqref="I2231:L2231">
    <cfRule type="expression" dxfId="3" priority="38">
      <formula>AND(NOT(HasFormula(A2231)),A2231&lt;&gt;"")</formula>
    </cfRule>
    <cfRule type="expression" dxfId="4" priority="37">
      <formula>AND(NOT(HasFormula(#REF!)),#REF!&lt;&gt;"")</formula>
    </cfRule>
  </conditionalFormatting>
  <conditionalFormatting sqref="M2236">
    <cfRule type="containsText" dxfId="1" priority="3" operator="between" text="送货车型9.6米">
      <formula>NOT(ISERROR(SEARCH("送货车型9.6米",M2236)))</formula>
    </cfRule>
  </conditionalFormatting>
  <conditionalFormatting sqref="C1589:C1625">
    <cfRule type="timePeriod" dxfId="7" priority="364" timePeriod="yesterday">
      <formula>FLOOR(C1589,1)=TODAY()-1</formula>
    </cfRule>
  </conditionalFormatting>
  <conditionalFormatting sqref="C1962:C1966">
    <cfRule type="timePeriod" dxfId="7" priority="150" timePeriod="yesterday">
      <formula>FLOOR(C1962,1)=TODAY()-1</formula>
    </cfRule>
  </conditionalFormatting>
  <conditionalFormatting sqref="C2043:C2046">
    <cfRule type="timePeriod" dxfId="7" priority="137" timePeriod="yesterday">
      <formula>FLOOR(C2043,1)=TODAY()-1</formula>
    </cfRule>
  </conditionalFormatting>
  <conditionalFormatting sqref="C2053:C2057">
    <cfRule type="timePeriod" dxfId="7" priority="136" timePeriod="yesterday">
      <formula>FLOOR(C2053,1)=TODAY()-1</formula>
    </cfRule>
  </conditionalFormatting>
  <conditionalFormatting sqref="C2058:C2086">
    <cfRule type="timePeriod" dxfId="7" priority="135" timePeriod="yesterday">
      <formula>FLOOR(C2058,1)=TODAY()-1</formula>
    </cfRule>
  </conditionalFormatting>
  <conditionalFormatting sqref="C2218:C2243">
    <cfRule type="timePeriod" dxfId="7" priority="4" timePeriod="yesterday">
      <formula>FLOOR(C2218,1)=TODAY()-1</formula>
    </cfRule>
  </conditionalFormatting>
  <conditionalFormatting sqref="D1401:D1402">
    <cfRule type="expression" dxfId="3" priority="7152">
      <formula>AND(NOT(HasFormula(XEZ1401)),XEZ1401&lt;&gt;"")</formula>
    </cfRule>
    <cfRule type="expression" dxfId="4" priority="7151">
      <formula>AND(NOT(HasFormula(#REF!)),#REF!&lt;&gt;"")</formula>
    </cfRule>
  </conditionalFormatting>
  <conditionalFormatting sqref="D1589:D1597">
    <cfRule type="expression" dxfId="2" priority="363">
      <formula>AND(NOT(_xlfn.ISFORMULA(D1589)),D1589&lt;&gt;"")</formula>
    </cfRule>
    <cfRule type="expression" dxfId="4" priority="365">
      <formula>AND(NOT(HasFormula(XFD1590)),XFD1590&lt;&gt;"")</formula>
    </cfRule>
  </conditionalFormatting>
  <conditionalFormatting sqref="D1598:D1604">
    <cfRule type="expression" dxfId="2" priority="7213">
      <formula>AND(NOT(_xlfn.ISFORMULA(D1598)),D1598&lt;&gt;"")</formula>
    </cfRule>
    <cfRule type="expression" dxfId="4" priority="7214">
      <formula>AND(NOT(HasFormula(#REF!)),#REF!&lt;&gt;"")</formula>
    </cfRule>
  </conditionalFormatting>
  <conditionalFormatting sqref="D1702:D1706">
    <cfRule type="expression" dxfId="4" priority="7236">
      <formula>AND(NOT(HasFormula(#REF!)),#REF!&lt;&gt;"")</formula>
    </cfRule>
  </conditionalFormatting>
  <conditionalFormatting sqref="D1708:D1740">
    <cfRule type="expression" dxfId="4" priority="7242">
      <formula>AND(NOT(HasFormula(#REF!)),#REF!&lt;&gt;"")</formula>
    </cfRule>
  </conditionalFormatting>
  <conditionalFormatting sqref="D1762:D1769">
    <cfRule type="expression" dxfId="4" priority="7248">
      <formula>AND(NOT(HasFormula(#REF!)),#REF!&lt;&gt;"")</formula>
    </cfRule>
  </conditionalFormatting>
  <conditionalFormatting sqref="D1881:D1882">
    <cfRule type="expression" dxfId="4" priority="263">
      <formula>AND(NOT(HasFormula(XFD1882)),XFD1882&lt;&gt;"")</formula>
    </cfRule>
    <cfRule type="expression" dxfId="2" priority="261">
      <formula>AND(NOT(_xlfn.ISFORMULA(D1881)),D1881&lt;&gt;"")</formula>
    </cfRule>
  </conditionalFormatting>
  <conditionalFormatting sqref="D1907:D1918">
    <cfRule type="expression" dxfId="4" priority="7272">
      <formula>AND(NOT(HasFormula(#REF!)),#REF!&lt;&gt;"")</formula>
    </cfRule>
  </conditionalFormatting>
  <conditionalFormatting sqref="D1919:D1924">
    <cfRule type="expression" dxfId="4" priority="221">
      <formula>AND(NOT(HasFormula(XFD1920)),XFD1920&lt;&gt;"")</formula>
    </cfRule>
  </conditionalFormatting>
  <conditionalFormatting sqref="D2053:D2054">
    <cfRule type="expression" dxfId="4" priority="7290">
      <formula>AND(NOT(HasFormula(#REF!)),#REF!&lt;&gt;"")</formula>
    </cfRule>
  </conditionalFormatting>
  <conditionalFormatting sqref="D2056:D2057">
    <cfRule type="expression" dxfId="4" priority="7296">
      <formula>AND(NOT(HasFormula(#REF!)),#REF!&lt;&gt;"")</formula>
    </cfRule>
  </conditionalFormatting>
  <conditionalFormatting sqref="D2058:D2086">
    <cfRule type="expression" dxfId="2" priority="140">
      <formula>AND(NOT(_xlfn.ISFORMULA(D2058)),D2058&lt;&gt;"")</formula>
    </cfRule>
    <cfRule type="expression" dxfId="4" priority="142">
      <formula>AND(NOT(HasFormula(XFD2059)),XFD2059&lt;&gt;"")</formula>
    </cfRule>
  </conditionalFormatting>
  <conditionalFormatting sqref="D2090:D2108">
    <cfRule type="expression" dxfId="4" priority="7313">
      <formula>AND(NOT(HasFormula(#REF!)),#REF!&lt;&gt;"")</formula>
    </cfRule>
  </conditionalFormatting>
  <conditionalFormatting sqref="D2110:D2111">
    <cfRule type="expression" dxfId="4" priority="7319">
      <formula>AND(NOT(HasFormula(XFD2119)),XFD2119&lt;&gt;"")</formula>
    </cfRule>
  </conditionalFormatting>
  <conditionalFormatting sqref="D2112:D2118">
    <cfRule type="expression" dxfId="4" priority="7323">
      <formula>AND(NOT(HasFormula(XFD2129)),XFD2129&lt;&gt;"")</formula>
    </cfRule>
  </conditionalFormatting>
  <conditionalFormatting sqref="D2120:D2126">
    <cfRule type="expression" dxfId="4" priority="7335">
      <formula>AND(NOT(HasFormula(XFD2129)),XFD2129&lt;&gt;"")</formula>
    </cfRule>
  </conditionalFormatting>
  <conditionalFormatting sqref="D2127:D2128">
    <cfRule type="expression" dxfId="4" priority="7341">
      <formula>AND(NOT(HasFormula(#REF!)),#REF!&lt;&gt;"")</formula>
    </cfRule>
  </conditionalFormatting>
  <conditionalFormatting sqref="D2138:D2139">
    <cfRule type="expression" dxfId="4" priority="7355">
      <formula>AND(NOT(HasFormula(#REF!)),#REF!&lt;&gt;"")</formula>
    </cfRule>
  </conditionalFormatting>
  <conditionalFormatting sqref="D2165:D2178">
    <cfRule type="expression" dxfId="4" priority="7361">
      <formula>AND(NOT(HasFormula(XFD2168)),XFD2168&lt;&gt;"")</formula>
    </cfRule>
  </conditionalFormatting>
  <conditionalFormatting sqref="D2180:D2217">
    <cfRule type="expression" dxfId="4" priority="7374">
      <formula>AND(NOT(HasFormula(XFD2188)),XFD2188&lt;&gt;"")</formula>
    </cfRule>
  </conditionalFormatting>
  <conditionalFormatting sqref="D2223:D2224">
    <cfRule type="expression" dxfId="4" priority="29">
      <formula>AND(NOT(HasFormula(XFD2225)),XFD2225&lt;&gt;"")</formula>
    </cfRule>
  </conditionalFormatting>
  <conditionalFormatting sqref="D2232:D2235">
    <cfRule type="expression" dxfId="4" priority="9">
      <formula>AND(NOT(HasFormula(XFD2233)),XFD2233&lt;&gt;"")</formula>
    </cfRule>
    <cfRule type="expression" dxfId="2" priority="8">
      <formula>AND(NOT(_xlfn.ISFORMULA(D2232)),D2232&lt;&gt;"")</formula>
    </cfRule>
  </conditionalFormatting>
  <conditionalFormatting sqref="E1589:E1597">
    <cfRule type="expression" dxfId="4" priority="373">
      <formula>AND(NOT(HasFormula(A1590)),A1590&lt;&gt;"")</formula>
    </cfRule>
  </conditionalFormatting>
  <conditionalFormatting sqref="E1598:E1604">
    <cfRule type="expression" dxfId="4" priority="7215">
      <formula>AND(NOT(HasFormula(#REF!)),#REF!&lt;&gt;"")</formula>
    </cfRule>
  </conditionalFormatting>
  <conditionalFormatting sqref="E1702:E1706">
    <cfRule type="expression" dxfId="4" priority="7237">
      <formula>AND(NOT(HasFormula(#REF!)),#REF!&lt;&gt;"")</formula>
    </cfRule>
  </conditionalFormatting>
  <conditionalFormatting sqref="E1708:E1740">
    <cfRule type="expression" dxfId="4" priority="7243">
      <formula>AND(NOT(HasFormula(#REF!)),#REF!&lt;&gt;"")</formula>
    </cfRule>
  </conditionalFormatting>
  <conditionalFormatting sqref="E1762:E1769">
    <cfRule type="expression" dxfId="4" priority="7249">
      <formula>AND(NOT(HasFormula(#REF!)),#REF!&lt;&gt;"")</formula>
    </cfRule>
  </conditionalFormatting>
  <conditionalFormatting sqref="E1881:E1882">
    <cfRule type="expression" dxfId="4" priority="271">
      <formula>AND(NOT(HasFormula(A1882)),A1882&lt;&gt;"")</formula>
    </cfRule>
  </conditionalFormatting>
  <conditionalFormatting sqref="E1907:E1918">
    <cfRule type="expression" dxfId="4" priority="7273">
      <formula>AND(NOT(HasFormula(#REF!)),#REF!&lt;&gt;"")</formula>
    </cfRule>
  </conditionalFormatting>
  <conditionalFormatting sqref="E1919:E1924">
    <cfRule type="expression" dxfId="4" priority="229">
      <formula>AND(NOT(HasFormula(A1920)),A1920&lt;&gt;"")</formula>
    </cfRule>
  </conditionalFormatting>
  <conditionalFormatting sqref="E2053:E2054">
    <cfRule type="expression" dxfId="4" priority="7291">
      <formula>AND(NOT(HasFormula(#REF!)),#REF!&lt;&gt;"")</formula>
    </cfRule>
  </conditionalFormatting>
  <conditionalFormatting sqref="E2056:E2057">
    <cfRule type="expression" dxfId="4" priority="7297">
      <formula>AND(NOT(HasFormula(#REF!)),#REF!&lt;&gt;"")</formula>
    </cfRule>
  </conditionalFormatting>
  <conditionalFormatting sqref="E2058:E2086">
    <cfRule type="expression" dxfId="4" priority="148">
      <formula>AND(NOT(HasFormula(A2059)),A2059&lt;&gt;"")</formula>
    </cfRule>
  </conditionalFormatting>
  <conditionalFormatting sqref="E2090:E2108">
    <cfRule type="expression" dxfId="4" priority="7314">
      <formula>AND(NOT(HasFormula(#REF!)),#REF!&lt;&gt;"")</formula>
    </cfRule>
  </conditionalFormatting>
  <conditionalFormatting sqref="E2110:E2111">
    <cfRule type="expression" dxfId="4" priority="7320">
      <formula>AND(NOT(HasFormula(A2119)),A2119&lt;&gt;"")</formula>
    </cfRule>
  </conditionalFormatting>
  <conditionalFormatting sqref="E2112:E2118">
    <cfRule type="expression" dxfId="4" priority="7324">
      <formula>AND(NOT(HasFormula(A2129)),A2129&lt;&gt;"")</formula>
    </cfRule>
  </conditionalFormatting>
  <conditionalFormatting sqref="E2120:E2126">
    <cfRule type="expression" dxfId="4" priority="7336">
      <formula>AND(NOT(HasFormula(A2129)),A2129&lt;&gt;"")</formula>
    </cfRule>
  </conditionalFormatting>
  <conditionalFormatting sqref="E2127:E2128">
    <cfRule type="expression" dxfId="4" priority="7342">
      <formula>AND(NOT(HasFormula(#REF!)),#REF!&lt;&gt;"")</formula>
    </cfRule>
  </conditionalFormatting>
  <conditionalFormatting sqref="E2138:E2139">
    <cfRule type="expression" dxfId="4" priority="7356">
      <formula>AND(NOT(HasFormula(#REF!)),#REF!&lt;&gt;"")</formula>
    </cfRule>
  </conditionalFormatting>
  <conditionalFormatting sqref="E2223:E2224">
    <cfRule type="expression" dxfId="4" priority="30">
      <formula>AND(NOT(HasFormula(A2225)),A2225&lt;&gt;"")</formula>
    </cfRule>
  </conditionalFormatting>
  <conditionalFormatting sqref="E2232:E2235">
    <cfRule type="expression" dxfId="4" priority="15">
      <formula>AND(NOT(HasFormula(A2233)),A2233&lt;&gt;"")</formula>
    </cfRule>
  </conditionalFormatting>
  <conditionalFormatting sqref="F1:F170">
    <cfRule type="containsText" dxfId="6" priority="1412" operator="between" text="12m">
      <formula>NOT(ISERROR(SEARCH("12m",F1)))</formula>
    </cfRule>
    <cfRule type="containsText" dxfId="5" priority="1413" operator="between" text="HRB500E">
      <formula>NOT(ISERROR(SEARCH("HRB500E",F1)))</formula>
    </cfRule>
  </conditionalFormatting>
  <conditionalFormatting sqref="F172:F607">
    <cfRule type="containsText" dxfId="5" priority="1314" operator="between" text="HRB500E">
      <formula>NOT(ISERROR(SEARCH("HRB500E",F172)))</formula>
    </cfRule>
    <cfRule type="containsText" dxfId="6" priority="1313" operator="between" text="12m">
      <formula>NOT(ISERROR(SEARCH("12m",F172)))</formula>
    </cfRule>
  </conditionalFormatting>
  <conditionalFormatting sqref="F1589:F1591">
    <cfRule type="containsText" dxfId="5" priority="368" operator="between" text="HRB500E">
      <formula>NOT(ISERROR(SEARCH("HRB500E",F1589)))</formula>
    </cfRule>
    <cfRule type="containsText" dxfId="6" priority="367" operator="between" text="12m">
      <formula>NOT(ISERROR(SEARCH("12m",F1589)))</formula>
    </cfRule>
  </conditionalFormatting>
  <conditionalFormatting sqref="F1881:F1882">
    <cfRule type="containsText" dxfId="5" priority="266" operator="between" text="HRB500E">
      <formula>NOT(ISERROR(SEARCH("HRB500E",F1881)))</formula>
    </cfRule>
    <cfRule type="containsText" dxfId="6" priority="265" operator="between" text="12m">
      <formula>NOT(ISERROR(SEARCH("12m",F1881)))</formula>
    </cfRule>
  </conditionalFormatting>
  <conditionalFormatting sqref="F1919:F1925">
    <cfRule type="containsText" dxfId="5" priority="224" operator="between" text="HRB500E">
      <formula>NOT(ISERROR(SEARCH("HRB500E",F1919)))</formula>
    </cfRule>
    <cfRule type="containsText" dxfId="6" priority="223" operator="between" text="12m">
      <formula>NOT(ISERROR(SEARCH("12m",F1919)))</formula>
    </cfRule>
  </conditionalFormatting>
  <conditionalFormatting sqref="F2232:F2235">
    <cfRule type="containsText" dxfId="5" priority="12" operator="between" text="HRB500E">
      <formula>NOT(ISERROR(SEARCH("HRB500E",F2232)))</formula>
    </cfRule>
    <cfRule type="containsText" dxfId="6" priority="11" operator="between" text="12m">
      <formula>NOT(ISERROR(SEARCH("12m",F2232)))</formula>
    </cfRule>
  </conditionalFormatting>
  <conditionalFormatting sqref="H1589:H1604">
    <cfRule type="expression" dxfId="3" priority="370">
      <formula>AND(NOT(HasFormula(XFD1589)),XFD1589&lt;&gt;"")</formula>
    </cfRule>
    <cfRule type="expression" dxfId="4" priority="369">
      <formula>AND(NOT(HasFormula(D1590)),D1590&lt;&gt;"")</formula>
    </cfRule>
  </conditionalFormatting>
  <conditionalFormatting sqref="H1702:H1706">
    <cfRule type="expression" dxfId="4" priority="7234">
      <formula>AND(NOT(HasFormula(#REF!)),#REF!&lt;&gt;"")</formula>
    </cfRule>
    <cfRule type="expression" dxfId="3" priority="7235">
      <formula>AND(NOT(HasFormula(XFD1702)),XFD1702&lt;&gt;"")</formula>
    </cfRule>
  </conditionalFormatting>
  <conditionalFormatting sqref="H1708:H1740">
    <cfRule type="expression" dxfId="4" priority="7240">
      <formula>AND(NOT(HasFormula(#REF!)),#REF!&lt;&gt;"")</formula>
    </cfRule>
    <cfRule type="expression" dxfId="3" priority="7241">
      <formula>AND(NOT(HasFormula(XFD1708)),XFD1708&lt;&gt;"")</formula>
    </cfRule>
  </conditionalFormatting>
  <conditionalFormatting sqref="H1753:H1769">
    <cfRule type="expression" dxfId="3" priority="289">
      <formula>AND(NOT(HasFormula(XFD1753)),XFD1753&lt;&gt;"")</formula>
    </cfRule>
    <cfRule type="expression" dxfId="4" priority="288">
      <formula>AND(NOT(HasFormula(D1754)),D1754&lt;&gt;"")</formula>
    </cfRule>
  </conditionalFormatting>
  <conditionalFormatting sqref="H1881:H1882">
    <cfRule type="expression" dxfId="3" priority="268">
      <formula>AND(NOT(HasFormula(XFD1881)),XFD1881&lt;&gt;"")</formula>
    </cfRule>
    <cfRule type="expression" dxfId="4" priority="267">
      <formula>AND(NOT(HasFormula(D1882)),D1882&lt;&gt;"")</formula>
    </cfRule>
  </conditionalFormatting>
  <conditionalFormatting sqref="H2053:H2054">
    <cfRule type="expression" dxfId="4" priority="7288">
      <formula>AND(NOT(HasFormula(#REF!)),#REF!&lt;&gt;"")</formula>
    </cfRule>
    <cfRule type="expression" dxfId="3" priority="7289">
      <formula>AND(NOT(HasFormula(XFD2053)),XFD2053&lt;&gt;"")</formula>
    </cfRule>
  </conditionalFormatting>
  <conditionalFormatting sqref="H2056:H2057">
    <cfRule type="expression" dxfId="4" priority="7294">
      <formula>AND(NOT(HasFormula(#REF!)),#REF!&lt;&gt;"")</formula>
    </cfRule>
    <cfRule type="expression" dxfId="3" priority="7295">
      <formula>AND(NOT(HasFormula(XFD2056)),XFD2056&lt;&gt;"")</formula>
    </cfRule>
  </conditionalFormatting>
  <conditionalFormatting sqref="H2090:H2108">
    <cfRule type="expression" dxfId="4" priority="7311">
      <formula>AND(NOT(HasFormula(#REF!)),#REF!&lt;&gt;"")</formula>
    </cfRule>
    <cfRule type="expression" dxfId="3" priority="7312">
      <formula>AND(NOT(HasFormula(XFD2090)),XFD2090&lt;&gt;"")</formula>
    </cfRule>
  </conditionalFormatting>
  <conditionalFormatting sqref="H2110:H2111">
    <cfRule type="expression" dxfId="4" priority="7317">
      <formula>AND(NOT(HasFormula(D2119)),D2119&lt;&gt;"")</formula>
    </cfRule>
    <cfRule type="expression" dxfId="3" priority="7318">
      <formula>AND(NOT(HasFormula(XFD2110)),XFD2110&lt;&gt;"")</formula>
    </cfRule>
  </conditionalFormatting>
  <conditionalFormatting sqref="H2112:H2118">
    <cfRule type="expression" dxfId="4" priority="7325">
      <formula>AND(NOT(HasFormula(D2129)),D2129&lt;&gt;"")</formula>
    </cfRule>
    <cfRule type="expression" dxfId="3" priority="7326">
      <formula>AND(NOT(HasFormula(XFD2112)),XFD2112&lt;&gt;"")</formula>
    </cfRule>
  </conditionalFormatting>
  <conditionalFormatting sqref="H2120:H2126">
    <cfRule type="expression" dxfId="4" priority="7337">
      <formula>AND(NOT(HasFormula(D2129)),D2129&lt;&gt;"")</formula>
    </cfRule>
    <cfRule type="expression" dxfId="3" priority="7338">
      <formula>AND(NOT(HasFormula(XFD2120)),XFD2120&lt;&gt;"")</formula>
    </cfRule>
  </conditionalFormatting>
  <conditionalFormatting sqref="H2127:H2128">
    <cfRule type="expression" dxfId="4" priority="7343">
      <formula>AND(NOT(HasFormula(#REF!)),#REF!&lt;&gt;"")</formula>
    </cfRule>
    <cfRule type="expression" dxfId="3" priority="7344">
      <formula>AND(NOT(HasFormula(XFD2127)),XFD2127&lt;&gt;"")</formula>
    </cfRule>
  </conditionalFormatting>
  <conditionalFormatting sqref="H2138:H2139">
    <cfRule type="expression" dxfId="4" priority="7353">
      <formula>AND(NOT(HasFormula(#REF!)),#REF!&lt;&gt;"")</formula>
    </cfRule>
    <cfRule type="expression" dxfId="3" priority="7354">
      <formula>AND(NOT(HasFormula(XFD2138)),XFD2138&lt;&gt;"")</formula>
    </cfRule>
  </conditionalFormatting>
  <conditionalFormatting sqref="H2165:H2178">
    <cfRule type="expression" dxfId="4" priority="7359">
      <formula>AND(NOT(HasFormula(D2168)),D2168&lt;&gt;"")</formula>
    </cfRule>
    <cfRule type="expression" dxfId="3" priority="7360">
      <formula>AND(NOT(HasFormula(XFD2165)),XFD2165&lt;&gt;"")</formula>
    </cfRule>
  </conditionalFormatting>
  <conditionalFormatting sqref="H2180:H2217">
    <cfRule type="expression" dxfId="4" priority="7377">
      <formula>AND(NOT(HasFormula(D2188)),D2188&lt;&gt;"")</formula>
    </cfRule>
    <cfRule type="expression" dxfId="3" priority="7378">
      <formula>AND(NOT(HasFormula(XFD2180)),XFD2180&lt;&gt;"")</formula>
    </cfRule>
  </conditionalFormatting>
  <conditionalFormatting sqref="H1048367:H1048576">
    <cfRule type="expression" dxfId="4" priority="7135">
      <formula>AND(NOT(HasFormula(D1)),D1&lt;&gt;"")</formula>
    </cfRule>
    <cfRule type="expression" dxfId="3" priority="7136">
      <formula>AND(NOT(HasFormula(XFD1048367)),XFD1048367&lt;&gt;"")</formula>
    </cfRule>
  </conditionalFormatting>
  <conditionalFormatting sqref="L880:L881">
    <cfRule type="containsText" dxfId="1" priority="1133" operator="between" text="送货车型9.6米">
      <formula>NOT(ISERROR(SEARCH("送货车型9.6米",L880)))</formula>
    </cfRule>
  </conditionalFormatting>
  <conditionalFormatting sqref="L917:L918">
    <cfRule type="containsText" dxfId="1" priority="1128" operator="between" text="送货车型9.6米">
      <formula>NOT(ISERROR(SEARCH("送货车型9.6米",L917)))</formula>
    </cfRule>
  </conditionalFormatting>
  <conditionalFormatting sqref="L968:L969">
    <cfRule type="containsText" dxfId="1" priority="1033" operator="between" text="送货车型9.6米">
      <formula>NOT(ISERROR(SEARCH("送货车型9.6米",L968)))</formula>
    </cfRule>
  </conditionalFormatting>
  <conditionalFormatting sqref="L1000:L1002">
    <cfRule type="containsText" dxfId="1" priority="810" operator="between" text="送货车型9.6米">
      <formula>NOT(ISERROR(SEARCH("送货车型9.6米",L1000)))</formula>
    </cfRule>
  </conditionalFormatting>
  <conditionalFormatting sqref="L1069:L1137">
    <cfRule type="containsText" dxfId="1" priority="622" operator="between" text="送货车型9.6米">
      <formula>NOT(ISERROR(SEARCH("送货车型9.6米",L1069)))</formula>
    </cfRule>
  </conditionalFormatting>
  <conditionalFormatting sqref="M887:M904">
    <cfRule type="containsText" dxfId="1" priority="1143" operator="between" text="送货车型9.6米">
      <formula>NOT(ISERROR(SEARCH("送货车型9.6米",M887)))</formula>
    </cfRule>
  </conditionalFormatting>
  <conditionalFormatting sqref="M1599:M1601">
    <cfRule type="containsText" dxfId="1" priority="361" operator="between" text="送货车型9.6米">
      <formula>NOT(ISERROR(SEARCH("送货车型9.6米",M1599)))</formula>
    </cfRule>
  </conditionalFormatting>
  <conditionalFormatting sqref="M1636:M1637">
    <cfRule type="containsText" dxfId="1" priority="324" operator="between" text="送货车型9.6米">
      <formula>NOT(ISERROR(SEARCH("送货车型9.6米",M1636)))</formula>
    </cfRule>
  </conditionalFormatting>
  <conditionalFormatting sqref="M1638:M1643">
    <cfRule type="containsText" dxfId="1" priority="323" operator="between" text="送货车型9.6米">
      <formula>NOT(ISERROR(SEARCH("送货车型9.6米",M1638)))</formula>
    </cfRule>
  </conditionalFormatting>
  <conditionalFormatting sqref="M1644:M1645">
    <cfRule type="containsText" dxfId="1" priority="322" operator="between" text="送货车型9.6米">
      <formula>NOT(ISERROR(SEARCH("送货车型9.6米",M1644)))</formula>
    </cfRule>
  </conditionalFormatting>
  <conditionalFormatting sqref="M1646:M1649">
    <cfRule type="containsText" dxfId="1" priority="321" operator="between" text="送货车型9.6米">
      <formula>NOT(ISERROR(SEARCH("送货车型9.6米",M1646)))</formula>
    </cfRule>
  </conditionalFormatting>
  <conditionalFormatting sqref="M1665:M1685">
    <cfRule type="containsText" dxfId="1" priority="290" operator="between" text="送货车型9.6米">
      <formula>NOT(ISERROR(SEARCH("送货车型9.6米",M1665)))</formula>
    </cfRule>
  </conditionalFormatting>
  <conditionalFormatting sqref="M1871:M1880">
    <cfRule type="containsText" dxfId="1" priority="258" operator="between" text="送货车型9.6米">
      <formula>NOT(ISERROR(SEARCH("送货车型9.6米",M1871)))</formula>
    </cfRule>
  </conditionalFormatting>
  <conditionalFormatting sqref="M1883:M1899">
    <cfRule type="containsText" dxfId="1" priority="259" operator="between" text="送货车型9.6米">
      <formula>NOT(ISERROR(SEARCH("送货车型9.6米",M1883)))</formula>
    </cfRule>
  </conditionalFormatting>
  <conditionalFormatting sqref="M1908:M1925">
    <cfRule type="containsText" dxfId="1" priority="182" operator="between" text="送货车型9.6米">
      <formula>NOT(ISERROR(SEARCH("送货车型9.6米",M1908)))</formula>
    </cfRule>
  </conditionalFormatting>
  <conditionalFormatting sqref="M1936:M1939">
    <cfRule type="containsText" dxfId="1" priority="151" operator="between" text="送货车型9.6米">
      <formula>NOT(ISERROR(SEARCH("送货车型9.6米",M1936)))</formula>
    </cfRule>
  </conditionalFormatting>
  <conditionalFormatting sqref="M1967:M1986">
    <cfRule type="containsText" dxfId="1" priority="149" operator="between" text="送货车型9.6米">
      <formula>NOT(ISERROR(SEARCH("送货车型9.6米",M1967)))</formula>
    </cfRule>
  </conditionalFormatting>
  <conditionalFormatting sqref="M2232:M2235">
    <cfRule type="containsText" dxfId="1" priority="2" operator="between" text="送货车型9.6米">
      <formula>NOT(ISERROR(SEARCH("送货车型9.6米",M2232)))</formula>
    </cfRule>
  </conditionalFormatting>
  <conditionalFormatting sqref="M2237:M2243">
    <cfRule type="containsText" dxfId="1" priority="1" operator="between" text="送货车型9.6米">
      <formula>NOT(ISERROR(SEARCH("送货车型9.6米",M2237)))</formula>
    </cfRule>
  </conditionalFormatting>
  <conditionalFormatting sqref="N888:N904">
    <cfRule type="containsText" dxfId="1" priority="1155" operator="between" text="送货车型9.6米">
      <formula>NOT(ISERROR(SEARCH("送货车型9.6米",N888)))</formula>
    </cfRule>
  </conditionalFormatting>
  <conditionalFormatting sqref="O955:O996">
    <cfRule type="containsText" dxfId="1" priority="820" operator="between" text="送货车型9.6米">
      <formula>NOT(ISERROR(SEARCH("送货车型9.6米",O955)))</formula>
    </cfRule>
  </conditionalFormatting>
  <conditionalFormatting sqref="P598:P692">
    <cfRule type="expression" dxfId="2" priority="1306">
      <formula>P598&gt;0</formula>
    </cfRule>
  </conditionalFormatting>
  <conditionalFormatting sqref="P751:P773">
    <cfRule type="expression" dxfId="2" priority="1206">
      <formula>P751&gt;0</formula>
    </cfRule>
  </conditionalFormatting>
  <conditionalFormatting sqref="P812:P1315">
    <cfRule type="expression" dxfId="2" priority="509">
      <formula>P812&gt;0</formula>
    </cfRule>
  </conditionalFormatting>
  <conditionalFormatting sqref="P1402:P1524">
    <cfRule type="expression" dxfId="2" priority="507">
      <formula>P1402&gt;0</formula>
    </cfRule>
  </conditionalFormatting>
  <conditionalFormatting sqref="C1:C1588 C1626:C1844 C1846:C1907 C1967:C2042 C2047:C2052 C2087:C2217 C2244:C1048576">
    <cfRule type="timePeriod" dxfId="7" priority="383" timePeriod="yesterday">
      <formula>FLOOR(C1,1)=TODAY()-1</formula>
    </cfRule>
  </conditionalFormatting>
  <conditionalFormatting sqref="D2:E1400 D1403:E1404 D1407:E1418 D1422:E1427 D1429:E1430 D1432:E1433 D1436:E1486 D1488:E1496 E1 H1:L1401 E1401">
    <cfRule type="expression" dxfId="4" priority="513">
      <formula>AND(NOT(HasFormula(XFD2)),XFD2&lt;&gt;"")</formula>
    </cfRule>
  </conditionalFormatting>
  <conditionalFormatting sqref="E1 H1:L1401 D2:E1400 E1401 D1403:E1404 D1407:E1418 D1422:E1427 D1429:E1430 D1432:E1433 D1436:E1486 D1488:E1496">
    <cfRule type="expression" dxfId="3" priority="514">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7083" operator="between" text="送货车型9.6米">
      <formula>NOT(ISERROR(SEARCH("送货车型9.6米",L1)))</formula>
    </cfRule>
  </conditionalFormatting>
  <conditionalFormatting sqref="D2:D1588 D1605:D1649 D1651:D1844 D1846:D1880 D1883:D1918 D1962:D2057 D2087:D2217 D2244:D1048576">
    <cfRule type="expression" dxfId="2" priority="377">
      <formula>AND(NOT(_xlfn.ISFORMULA(D2)),D2&lt;&gt;"")</formula>
    </cfRule>
  </conditionalFormatting>
  <conditionalFormatting sqref="L13:O14">
    <cfRule type="containsText" dxfId="1" priority="1423" operator="between" text="送货车型9.6米">
      <formula>NOT(ISERROR(SEARCH("送货车型9.6米",L13)))</formula>
    </cfRule>
  </conditionalFormatting>
  <conditionalFormatting sqref="L18:O18 L21:O21 L23:O23">
    <cfRule type="containsText" dxfId="1" priority="1422" operator="between" text="送货车型9.6米">
      <formula>NOT(ISERROR(SEARCH("送货车型9.6米",L18)))</formula>
    </cfRule>
  </conditionalFormatting>
  <conditionalFormatting sqref="L27:O28">
    <cfRule type="containsText" dxfId="1" priority="1419" operator="between" text="送货车型9.6米">
      <formula>NOT(ISERROR(SEARCH("送货车型9.6米",L27)))</formula>
    </cfRule>
  </conditionalFormatting>
  <conditionalFormatting sqref="L174:O176">
    <cfRule type="containsText" dxfId="1" priority="1400" operator="between" text="送货车型9.6米">
      <formula>NOT(ISERROR(SEARCH("送货车型9.6米",L174)))</formula>
    </cfRule>
  </conditionalFormatting>
  <conditionalFormatting sqref="L185:O188">
    <cfRule type="containsText" dxfId="1" priority="1397" operator="between" text="送货车型9.6米">
      <formula>NOT(ISERROR(SEARCH("送货车型9.6米",L185)))</formula>
    </cfRule>
  </conditionalFormatting>
  <conditionalFormatting sqref="L200:O201">
    <cfRule type="containsText" dxfId="1" priority="1394" operator="between" text="送货车型9.6米">
      <formula>NOT(ISERROR(SEARCH("送货车型9.6米",L200)))</formula>
    </cfRule>
  </conditionalFormatting>
  <conditionalFormatting sqref="M318:O335">
    <cfRule type="containsText" dxfId="1" priority="1362" operator="between" text="送货车型9.6米">
      <formula>NOT(ISERROR(SEARCH("送货车型9.6米",M318)))</formula>
    </cfRule>
  </conditionalFormatting>
  <conditionalFormatting sqref="M351:O382">
    <cfRule type="containsText" dxfId="1" priority="1327" operator="between" text="送货车型9.6米">
      <formula>NOT(ISERROR(SEARCH("送货车型9.6米",M351)))</formula>
    </cfRule>
  </conditionalFormatting>
  <conditionalFormatting sqref="M391:O397">
    <cfRule type="containsText" dxfId="1" priority="1321" operator="between" text="送货车型9.6米">
      <formula>NOT(ISERROR(SEARCH("送货车型9.6米",M391)))</formula>
    </cfRule>
  </conditionalFormatting>
  <conditionalFormatting sqref="F613:F1588 F1592:F1649 F1651:F1844 F1846:F1880 F1883:F1918 F1926:F2217 F2244:F1048576">
    <cfRule type="containsText" dxfId="6" priority="536" operator="between" text="12m">
      <formula>NOT(ISERROR(SEARCH("12m",F613)))</formula>
    </cfRule>
    <cfRule type="containsText" dxfId="5" priority="537" operator="between" text="HRB500E">
      <formula>NOT(ISERROR(SEARCH("HRB500E",F613)))</formula>
    </cfRule>
  </conditionalFormatting>
  <conditionalFormatting sqref="M689:O696">
    <cfRule type="containsText" dxfId="1" priority="1302" operator="between" text="送货车型9.6米">
      <formula>NOT(ISERROR(SEARCH("送货车型9.6米",M689)))</formula>
    </cfRule>
  </conditionalFormatting>
  <conditionalFormatting sqref="M700:O717">
    <cfRule type="containsText" dxfId="1" priority="1295" operator="between" text="送货车型9.6米">
      <formula>NOT(ISERROR(SEARCH("送货车型9.6米",M700)))</formula>
    </cfRule>
  </conditionalFormatting>
  <conditionalFormatting sqref="M719:O758">
    <cfRule type="containsText" dxfId="1" priority="1227" operator="between" text="送货车型9.6米">
      <formula>NOT(ISERROR(SEARCH("送货车型9.6米",M719)))</formula>
    </cfRule>
  </conditionalFormatting>
  <conditionalFormatting sqref="M787:O800 O801:O803">
    <cfRule type="containsText" dxfId="1" priority="1219" operator="between" text="送货车型9.6米">
      <formula>NOT(ISERROR(SEARCH("送货车型9.6米",M787)))</formula>
    </cfRule>
  </conditionalFormatting>
  <conditionalFormatting sqref="M801:N802">
    <cfRule type="containsText" dxfId="1" priority="1216" operator="between" text="送货车型9.6米">
      <formula>NOT(ISERROR(SEARCH("送货车型9.6米",M801)))</formula>
    </cfRule>
  </conditionalFormatting>
  <conditionalFormatting sqref="M804:O811">
    <cfRule type="containsText" dxfId="1" priority="1214" operator="between" text="送货车型9.6米">
      <formula>NOT(ISERROR(SEARCH("送货车型9.6米",M804)))</formula>
    </cfRule>
  </conditionalFormatting>
  <conditionalFormatting sqref="M819:O833">
    <cfRule type="containsText" dxfId="1" priority="1196" operator="between" text="送货车型9.6米">
      <formula>NOT(ISERROR(SEARCH("送货车型9.6米",M819)))</formula>
    </cfRule>
  </conditionalFormatting>
  <conditionalFormatting sqref="M845:O855">
    <cfRule type="containsText" dxfId="1" priority="1184" operator="between" text="送货车型9.6米">
      <formula>NOT(ISERROR(SEARCH("送货车型9.6米",M845)))</formula>
    </cfRule>
  </conditionalFormatting>
  <conditionalFormatting sqref="L856:O857">
    <cfRule type="containsText" dxfId="1" priority="1188" operator="between" text="送货车型9.6米">
      <formula>NOT(ISERROR(SEARCH("送货车型9.6米",L856)))</formula>
    </cfRule>
  </conditionalFormatting>
  <conditionalFormatting sqref="M955:N994">
    <cfRule type="containsText" dxfId="1" priority="1120" operator="between" text="送货车型9.6米">
      <formula>NOT(ISERROR(SEARCH("送货车型9.6米",M955)))</formula>
    </cfRule>
  </conditionalFormatting>
  <conditionalFormatting sqref="L995:N996">
    <cfRule type="containsText" dxfId="1" priority="821" operator="between" text="送货车型9.6米">
      <formula>NOT(ISERROR(SEARCH("送货车型9.6米",L995)))</formula>
    </cfRule>
  </conditionalFormatting>
  <conditionalFormatting sqref="M999:O1019">
    <cfRule type="containsText" dxfId="1" priority="809" operator="between" text="送货车型9.6米">
      <formula>NOT(ISERROR(SEARCH("送货车型9.6米",M999)))</formula>
    </cfRule>
  </conditionalFormatting>
  <conditionalFormatting sqref="M1024:O1137">
    <cfRule type="containsText" dxfId="1" priority="534" operator="between" text="送货车型9.6米">
      <formula>NOT(ISERROR(SEARCH("送货车型9.6米",M1024)))</formula>
    </cfRule>
  </conditionalFormatting>
  <conditionalFormatting sqref="L1138:O1503">
    <cfRule type="containsText" dxfId="1" priority="374" operator="between" text="送货车型9.6米">
      <formula>NOT(ISERROR(SEARCH("送货车型9.6米",L1138)))</formula>
    </cfRule>
  </conditionalFormatting>
  <conditionalFormatting sqref="E1402 H1402:L1402">
    <cfRule type="expression" dxfId="4" priority="7153">
      <formula>AND(NOT(HasFormula(#REF!)),#REF!&lt;&gt;"")</formula>
    </cfRule>
    <cfRule type="expression" dxfId="3" priority="7154">
      <formula>AND(NOT(HasFormula(XFA1402)),XFA1402&lt;&gt;"")</formula>
    </cfRule>
  </conditionalFormatting>
  <conditionalFormatting sqref="H1403:L1404 H1407:L1418 E1420 H1420:L1420">
    <cfRule type="expression" dxfId="4" priority="7131">
      <formula>AND(NOT(HasFormula(A1404)),A1404&lt;&gt;"")</formula>
    </cfRule>
    <cfRule type="expression" dxfId="3" priority="7132">
      <formula>AND(NOT(HasFormula(XFA1403)),XFA1403&lt;&gt;"")</formula>
    </cfRule>
  </conditionalFormatting>
  <conditionalFormatting sqref="D1405:E1406">
    <cfRule type="expression" dxfId="4" priority="7157">
      <formula>AND(NOT(HasFormula(XFD1407)),XFD1407&lt;&gt;"")</formula>
    </cfRule>
    <cfRule type="expression" dxfId="3" priority="7158">
      <formula>AND(NOT(HasFormula(XEZ1405)),XEZ1405&lt;&gt;"")</formula>
    </cfRule>
  </conditionalFormatting>
  <conditionalFormatting sqref="H1405:L1406">
    <cfRule type="expression" dxfId="3" priority="7160">
      <formula>AND(NOT(HasFormula(XFD1405)),XFD1405&lt;&gt;"")</formula>
    </cfRule>
    <cfRule type="expression" dxfId="4" priority="7159">
      <formula>AND(NOT(HasFormula(D1407)),D1407&lt;&gt;"")</formula>
    </cfRule>
  </conditionalFormatting>
  <conditionalFormatting sqref="E1421 H1421:L1421">
    <cfRule type="expression" dxfId="3" priority="7110">
      <formula>AND(NOT(HasFormula(XFA1421)),XFA1421&lt;&gt;"")</formula>
    </cfRule>
    <cfRule type="expression" dxfId="4" priority="7109">
      <formula>AND(NOT(HasFormula(A1429)),A1429&lt;&gt;"")</formula>
    </cfRule>
  </conditionalFormatting>
  <conditionalFormatting sqref="H1422:L1427 H1432:L1433">
    <cfRule type="expression" dxfId="3" priority="7104">
      <formula>AND(NOT(HasFormula(XFD1422)),XFD1422&lt;&gt;"")</formula>
    </cfRule>
    <cfRule type="expression" dxfId="4" priority="7103">
      <formula>AND(NOT(HasFormula(D1423)),D1423&lt;&gt;"")</formula>
    </cfRule>
  </conditionalFormatting>
  <conditionalFormatting sqref="D1428:E1428 D1431:E1431">
    <cfRule type="expression" dxfId="3" priority="7116">
      <formula>AND(NOT(HasFormula(XEZ1428)),XEZ1428&lt;&gt;"")</formula>
    </cfRule>
    <cfRule type="expression" dxfId="4" priority="7115">
      <formula>AND(NOT(HasFormula(XFD1432)),XFD1432&lt;&gt;"")</formula>
    </cfRule>
  </conditionalFormatting>
  <conditionalFormatting sqref="H1429:L1430 H1436:L1486 H1488:L1496 H1525:L1562 H1564 H1566:H1588 H1605:H1608 H1610:H1624 H1626:H1628 H1701 H1707 H1741:H1752 H1770:H1843 H1847:H1880 H1883:H1896 H1898:H2021 H2023:H2052 H2055 H2058:H2089 H2109 H2119 H2129:H2134 H2140:H2164 H2136:H2137 H2244:H1048366">
    <cfRule type="expression" dxfId="4" priority="7097">
      <formula>AND(NOT(HasFormula(D1430)),D1430&lt;&gt;"")</formula>
    </cfRule>
    <cfRule type="expression" dxfId="3" priority="7098">
      <formula>AND(NOT(HasFormula(XFD1429)),XFD1429&lt;&gt;"")</formula>
    </cfRule>
  </conditionalFormatting>
  <conditionalFormatting sqref="D1434:E1435">
    <cfRule type="expression" dxfId="3" priority="7106">
      <formula>AND(NOT(HasFormula(XEZ1434)),XEZ1434&lt;&gt;"")</formula>
    </cfRule>
    <cfRule type="expression" dxfId="4" priority="7105">
      <formula>AND(NOT(HasFormula(XFD1421)),XFD1421&lt;&gt;"")</formula>
    </cfRule>
  </conditionalFormatting>
  <conditionalFormatting sqref="H1434:L1435">
    <cfRule type="expression" dxfId="4" priority="7119">
      <formula>AND(NOT(HasFormula(D1429)),D1429&lt;&gt;"")</formula>
    </cfRule>
    <cfRule type="expression" dxfId="3" priority="7120">
      <formula>AND(NOT(HasFormula(XFD1434)),XFD1434&lt;&gt;"")</formula>
    </cfRule>
  </conditionalFormatting>
  <conditionalFormatting sqref="D1498:E1501">
    <cfRule type="expression" dxfId="4" priority="379">
      <formula>AND(NOT(HasFormula(XFD1499)),XFD1499&lt;&gt;"")</formula>
    </cfRule>
    <cfRule type="expression" dxfId="3" priority="381">
      <formula>AND(NOT(HasFormula(XEZ1498)),XEZ1498&lt;&gt;"")</formula>
    </cfRule>
  </conditionalFormatting>
  <conditionalFormatting sqref="H1498:L1501">
    <cfRule type="expression" dxfId="4" priority="391">
      <formula>AND(NOT(HasFormula(D1499)),D1499&lt;&gt;"")</formula>
    </cfRule>
    <cfRule type="expression" dxfId="3" priority="393">
      <formula>AND(NOT(HasFormula(XFD1498)),XFD1498&lt;&gt;"")</formula>
    </cfRule>
  </conditionalFormatting>
  <conditionalFormatting sqref="H1502:L1524">
    <cfRule type="expression" dxfId="3" priority="7178">
      <formula>AND(NOT(HasFormula(XFD1502)),XFD1502&lt;&gt;"")</formula>
    </cfRule>
    <cfRule type="expression" dxfId="4" priority="7177">
      <formula>AND(NOT(HasFormula(#REF!)),#REF!&lt;&gt;"")</formula>
    </cfRule>
  </conditionalFormatting>
  <conditionalFormatting sqref="D1504:E1588 D1605:E1649 D1651:E1844 D1846:E1880 D1883:E1918 D1962:E2057 D2087:E2217 D2244:E1048360">
    <cfRule type="expression" dxfId="3" priority="439">
      <formula>AND(NOT(HasFormula(XEZ1504)),XEZ1504&lt;&gt;"")</formula>
    </cfRule>
  </conditionalFormatting>
  <conditionalFormatting sqref="D1506:E1512">
    <cfRule type="expression" dxfId="4" priority="432">
      <formula>AND(NOT(HasFormula(XFD1507)),XFD1507&lt;&gt;"")</formula>
    </cfRule>
  </conditionalFormatting>
  <conditionalFormatting sqref="D1514:E1562 E1563 D1564 D1566:D1588 D1605:D1608 D1610:D1624 D1626:D1628 D1677:D1685 D1701 D1707 D1741:D1757 D1759:D1760 D1770:D1843 D1846:D1880 D1883:D1896 D1898:D1906 D1962:D2021 D2023:D2052 D2055 D2087:D2089 D2109 D2119 D2129:D2134 D2140:D2164 D2136:D2137 D2244:D1048360">
    <cfRule type="expression" dxfId="4" priority="422">
      <formula>AND(NOT(HasFormula(XFD1515)),XFD1515&lt;&gt;"")</formula>
    </cfRule>
  </conditionalFormatting>
  <conditionalFormatting sqref="M1521:O1521 L1522:O1588 N1599:N1601 M1602:N1604 L1605:N1625 L1630:L1649 L1626:O1629 N1636:N1649 M1651:N1664 N1665:N1672 L1651:L1700 N1677:O1685 M1686:N1700 L1701:O1810 L1811 L1812:O1844 L1846:O1870 L1871:L1880 N1871:N1880 L1883:L1899 N1883:O1899 L1900:O1907 N1936:N1939 L1962:L1986 N1967:N1986 L1987:O2108 L2109:L2146 M2143:O2146 L2147:O2217 L2244:O1048576">
    <cfRule type="containsText" dxfId="1" priority="376" operator="between" text="送货车型9.6米">
      <formula>NOT(ISERROR(SEARCH("送货车型9.6米",L1521)))</formula>
    </cfRule>
  </conditionalFormatting>
  <conditionalFormatting sqref="E1564 E1566:E1588 E1605:E1608 E1610:E1624 E1626:E1628 E1677:E1685 E1701 E1707 E1741:E1757 E1759:E1760 E1770:E1843 E1846:E1880 E1883:E1896 E1898:E1906 E1962:E2021 E2023:E2052 E2055 E2087:E2089 E2109 E2119 E2129:E2134 E2140:E2164 E2136:E2137 E2244:E1048360">
    <cfRule type="expression" dxfId="4" priority="7196">
      <formula>AND(NOT(HasFormula(A1565)),A1565&lt;&gt;"")</formula>
    </cfRule>
  </conditionalFormatting>
  <conditionalFormatting sqref="I1564:L1564 I1566:L1588 I1605:L1608 I1610:L1624 I1626:L1628 I1677:L1685 I1701:L1701 I1707:L1707 I1741:L1757 I1759:L1760 I1770:L1843 I1846:L1880 I1883:L1896 I1898:L1906 I1907:I1921 I1962:L2021 I2023:L2052 I2055:L2055 I2058:L2089 I2109:L2109 I2119:L2119 I2129:L2134 I2140:L2164 I2136:L2137 I2244:L1048366">
    <cfRule type="expression" dxfId="4" priority="7193">
      <formula>AND(NOT(HasFormula(E1565)),E1565&lt;&gt;"")</formula>
    </cfRule>
    <cfRule type="expression" dxfId="3" priority="7194">
      <formula>AND(NOT(HasFormula(A1564)),A1564&lt;&gt;"")</formula>
    </cfRule>
  </conditionalFormatting>
  <conditionalFormatting sqref="D1589:E1604">
    <cfRule type="expression" dxfId="3" priority="366">
      <formula>AND(NOT(HasFormula(XEZ1589)),XEZ1589&lt;&gt;"")</formula>
    </cfRule>
  </conditionalFormatting>
  <conditionalFormatting sqref="I1589:L1604">
    <cfRule type="expression" dxfId="3" priority="372">
      <formula>AND(NOT(HasFormula(A1589)),A1589&lt;&gt;"")</formula>
    </cfRule>
    <cfRule type="expression" dxfId="4" priority="371">
      <formula>AND(NOT(HasFormula(E1590)),E1590&lt;&gt;"")</formula>
    </cfRule>
  </conditionalFormatting>
  <conditionalFormatting sqref="L1589:O1598 L1599:L1604 O1599:O1625">
    <cfRule type="containsText" dxfId="1" priority="362" operator="between" text="送货车型9.6米">
      <formula>NOT(ISERROR(SEARCH("送货车型9.6米",L1589)))</formula>
    </cfRule>
  </conditionalFormatting>
  <conditionalFormatting sqref="D1625 D1629">
    <cfRule type="expression" dxfId="4" priority="7224">
      <formula>AND(NOT(HasFormula(#REF!)),#REF!&lt;&gt;"")</formula>
    </cfRule>
  </conditionalFormatting>
  <conditionalFormatting sqref="E1625 E1629">
    <cfRule type="expression" dxfId="4" priority="7225">
      <formula>AND(NOT(HasFormula(#REF!)),#REF!&lt;&gt;"")</formula>
    </cfRule>
  </conditionalFormatting>
  <conditionalFormatting sqref="H1625 H1629">
    <cfRule type="expression" dxfId="4" priority="7222">
      <formula>AND(NOT(HasFormula(#REF!)),#REF!&lt;&gt;"")</formula>
    </cfRule>
    <cfRule type="expression" dxfId="3" priority="7223">
      <formula>AND(NOT(HasFormula(XFD1625)),XFD1625&lt;&gt;"")</formula>
    </cfRule>
  </conditionalFormatting>
  <conditionalFormatting sqref="I1625:L1625 I1629:L1629">
    <cfRule type="expression" dxfId="4" priority="7226">
      <formula>AND(NOT(HasFormula(#REF!)),#REF!&lt;&gt;"")</formula>
    </cfRule>
    <cfRule type="expression" dxfId="3" priority="7227">
      <formula>AND(NOT(HasFormula(A1625)),A1625&lt;&gt;"")</formula>
    </cfRule>
  </conditionalFormatting>
  <conditionalFormatting sqref="D1630:D1649 D1651:D1676 D1686:D1700">
    <cfRule type="expression" dxfId="4" priority="7230">
      <formula>AND(NOT(HasFormula(#REF!)),#REF!&lt;&gt;"")</formula>
    </cfRule>
  </conditionalFormatting>
  <conditionalFormatting sqref="E1630:E1649 E1651:E1676 E1686:E1700">
    <cfRule type="expression" dxfId="4" priority="7231">
      <formula>AND(NOT(HasFormula(#REF!)),#REF!&lt;&gt;"")</formula>
    </cfRule>
  </conditionalFormatting>
  <conditionalFormatting sqref="H1630:H1649 H1651:H1700">
    <cfRule type="expression" dxfId="4" priority="7228">
      <formula>AND(NOT(HasFormula(#REF!)),#REF!&lt;&gt;"")</formula>
    </cfRule>
    <cfRule type="expression" dxfId="3" priority="7229">
      <formula>AND(NOT(HasFormula(XFD1630)),XFD1630&lt;&gt;"")</formula>
    </cfRule>
  </conditionalFormatting>
  <conditionalFormatting sqref="I1630:L1649 I1651:L1676 I1686:L1700">
    <cfRule type="expression" dxfId="4" priority="7232">
      <formula>AND(NOT(HasFormula(#REF!)),#REF!&lt;&gt;"")</formula>
    </cfRule>
    <cfRule type="expression" dxfId="3" priority="7233">
      <formula>AND(NOT(HasFormula(A1630)),A1630&lt;&gt;"")</formula>
    </cfRule>
  </conditionalFormatting>
  <conditionalFormatting sqref="M1635:O1635 O1636:O1649 O1651:O1664 O1686:O1700">
    <cfRule type="containsText" dxfId="1" priority="325" operator="between" text="送货车型9.6米">
      <formula>NOT(ISERROR(SEARCH("送货车型9.6米",M1635)))</formula>
    </cfRule>
  </conditionalFormatting>
  <conditionalFormatting sqref="I1702:L1706">
    <cfRule type="expression" dxfId="4" priority="7238">
      <formula>AND(NOT(HasFormula(#REF!)),#REF!&lt;&gt;"")</formula>
    </cfRule>
    <cfRule type="expression" dxfId="3" priority="7239">
      <formula>AND(NOT(HasFormula(A1702)),A1702&lt;&gt;"")</formula>
    </cfRule>
  </conditionalFormatting>
  <conditionalFormatting sqref="I1708:L1740">
    <cfRule type="expression" dxfId="4" priority="7244">
      <formula>AND(NOT(HasFormula(#REF!)),#REF!&lt;&gt;"")</formula>
    </cfRule>
    <cfRule type="expression" dxfId="3" priority="7245">
      <formula>AND(NOT(HasFormula(A1708)),A1708&lt;&gt;"")</formula>
    </cfRule>
  </conditionalFormatting>
  <conditionalFormatting sqref="D1758 D1761">
    <cfRule type="expression" dxfId="4" priority="7254">
      <formula>AND(NOT(HasFormula(#REF!)),#REF!&lt;&gt;"")</formula>
    </cfRule>
  </conditionalFormatting>
  <conditionalFormatting sqref="E1758 E1761">
    <cfRule type="expression" dxfId="4" priority="7255">
      <formula>AND(NOT(HasFormula(#REF!)),#REF!&lt;&gt;"")</formula>
    </cfRule>
  </conditionalFormatting>
  <conditionalFormatting sqref="I1758:L1758 I1761:L1761 L1762:L1769">
    <cfRule type="expression" dxfId="4" priority="7256">
      <formula>AND(NOT(HasFormula(#REF!)),#REF!&lt;&gt;"")</formula>
    </cfRule>
    <cfRule type="expression" dxfId="3" priority="7257">
      <formula>AND(NOT(HasFormula(A1758)),A1758&lt;&gt;"")</formula>
    </cfRule>
  </conditionalFormatting>
  <conditionalFormatting sqref="I1762:K1769">
    <cfRule type="expression" dxfId="4" priority="7250">
      <formula>AND(NOT(HasFormula(#REF!)),#REF!&lt;&gt;"")</formula>
    </cfRule>
    <cfRule type="expression" dxfId="3" priority="7251">
      <formula>AND(NOT(HasFormula(A1762)),A1762&lt;&gt;"")</formula>
    </cfRule>
  </conditionalFormatting>
  <conditionalFormatting sqref="D1881:E1882">
    <cfRule type="expression" dxfId="3" priority="264">
      <formula>AND(NOT(HasFormula(XEZ1881)),XEZ1881&lt;&gt;"")</formula>
    </cfRule>
  </conditionalFormatting>
  <conditionalFormatting sqref="I1881:L1882">
    <cfRule type="expression" dxfId="3" priority="270">
      <formula>AND(NOT(HasFormula(A1881)),A1881&lt;&gt;"")</formula>
    </cfRule>
    <cfRule type="expression" dxfId="4" priority="269">
      <formula>AND(NOT(HasFormula(E1882)),E1882&lt;&gt;"")</formula>
    </cfRule>
  </conditionalFormatting>
  <conditionalFormatting sqref="L1881:O1882">
    <cfRule type="containsText" dxfId="1" priority="260" operator="between" text="送货车型9.6米">
      <formula>NOT(ISERROR(SEARCH("送货车型9.6米",L1881)))</formula>
    </cfRule>
  </conditionalFormatting>
  <conditionalFormatting sqref="C1908:C1935 C1940:C1961">
    <cfRule type="timePeriod" dxfId="7" priority="216" timePeriod="yesterday">
      <formula>FLOOR(C1908,1)=TODAY()-1</formula>
    </cfRule>
  </conditionalFormatting>
  <conditionalFormatting sqref="L1908 N1908:O1908">
    <cfRule type="containsText" dxfId="1" priority="193" operator="between" text="送货车型9.6米">
      <formula>NOT(ISERROR(SEARCH("送货车型9.6米",L1908)))</formula>
    </cfRule>
  </conditionalFormatting>
  <conditionalFormatting sqref="L1909 N1909:O1909">
    <cfRule type="containsText" dxfId="1" priority="192" operator="between" text="送货车型9.6米">
      <formula>NOT(ISERROR(SEARCH("送货车型9.6米",L1909)))</formula>
    </cfRule>
  </conditionalFormatting>
  <conditionalFormatting sqref="L1910 N1910:O1910">
    <cfRule type="containsText" dxfId="1" priority="191" operator="between" text="送货车型9.6米">
      <formula>NOT(ISERROR(SEARCH("送货车型9.6米",L1910)))</formula>
    </cfRule>
  </conditionalFormatting>
  <conditionalFormatting sqref="L1911 N1911:O1911">
    <cfRule type="containsText" dxfId="1" priority="190" operator="between" text="送货车型9.6米">
      <formula>NOT(ISERROR(SEARCH("送货车型9.6米",L1911)))</formula>
    </cfRule>
  </conditionalFormatting>
  <conditionalFormatting sqref="L1912 N1912:O1912">
    <cfRule type="containsText" dxfId="1" priority="189" operator="between" text="送货车型9.6米">
      <formula>NOT(ISERROR(SEARCH("送货车型9.6米",L1912)))</formula>
    </cfRule>
  </conditionalFormatting>
  <conditionalFormatting sqref="L1913 N1913:O1913">
    <cfRule type="containsText" dxfId="1" priority="188" operator="between" text="送货车型9.6米">
      <formula>NOT(ISERROR(SEARCH("送货车型9.6米",L1913)))</formula>
    </cfRule>
  </conditionalFormatting>
  <conditionalFormatting sqref="L1914 N1914:O1914">
    <cfRule type="containsText" dxfId="1" priority="187" operator="between" text="送货车型9.6米">
      <formula>NOT(ISERROR(SEARCH("送货车型9.6米",L1914)))</formula>
    </cfRule>
  </conditionalFormatting>
  <conditionalFormatting sqref="L1915 N1915:O1915">
    <cfRule type="containsText" dxfId="1" priority="186" operator="between" text="送货车型9.6米">
      <formula>NOT(ISERROR(SEARCH("送货车型9.6米",L1915)))</formula>
    </cfRule>
  </conditionalFormatting>
  <conditionalFormatting sqref="L1916 N1916:O1916">
    <cfRule type="containsText" dxfId="1" priority="185" operator="between" text="送货车型9.6米">
      <formula>NOT(ISERROR(SEARCH("送货车型9.6米",L1916)))</formula>
    </cfRule>
  </conditionalFormatting>
  <conditionalFormatting sqref="L1917 N1917:O1917">
    <cfRule type="containsText" dxfId="1" priority="184" operator="between" text="送货车型9.6米">
      <formula>NOT(ISERROR(SEARCH("送货车型9.6米",L1917)))</formula>
    </cfRule>
  </conditionalFormatting>
  <conditionalFormatting sqref="L1918 N1918:O1918">
    <cfRule type="containsText" dxfId="1" priority="183" operator="between" text="送货车型9.6米">
      <formula>NOT(ISERROR(SEARCH("送货车型9.6米",L1918)))</formula>
    </cfRule>
  </conditionalFormatting>
  <conditionalFormatting sqref="D1919:D1935 D1940:D1961">
    <cfRule type="expression" dxfId="2" priority="219">
      <formula>AND(NOT(_xlfn.ISFORMULA(D1919)),D1919&lt;&gt;"")</formula>
    </cfRule>
  </conditionalFormatting>
  <conditionalFormatting sqref="D1919:E1935 D1940:E1961">
    <cfRule type="expression" dxfId="3" priority="222">
      <formula>AND(NOT(HasFormula(XEZ1919)),XEZ1919&lt;&gt;"")</formula>
    </cfRule>
  </conditionalFormatting>
  <conditionalFormatting sqref="J1919:L1921 I1922:L1924">
    <cfRule type="expression" dxfId="3" priority="228">
      <formula>AND(NOT(HasFormula(A1919)),A1919&lt;&gt;"")</formula>
    </cfRule>
    <cfRule type="expression" dxfId="4" priority="227">
      <formula>AND(NOT(HasFormula(E1920)),E1920&lt;&gt;"")</formula>
    </cfRule>
  </conditionalFormatting>
  <conditionalFormatting sqref="L1919:L1961 N1919:O1935 O1936:O1986 N1940:N1966">
    <cfRule type="containsText" dxfId="1" priority="218" operator="between" text="送货车型9.6米">
      <formula>NOT(ISERROR(SEARCH("送货车型9.6米",L1919)))</formula>
    </cfRule>
  </conditionalFormatting>
  <conditionalFormatting sqref="D1925:D1935 D1940:D1961">
    <cfRule type="expression" dxfId="4" priority="232">
      <formula>AND(NOT(HasFormula(#REF!)),#REF!&lt;&gt;"")</formula>
    </cfRule>
  </conditionalFormatting>
  <conditionalFormatting sqref="E1925:E1935 E1940:E1961">
    <cfRule type="expression" dxfId="4" priority="233">
      <formula>AND(NOT(HasFormula(#REF!)),#REF!&lt;&gt;"")</formula>
    </cfRule>
  </conditionalFormatting>
  <conditionalFormatting sqref="I1925:L1961">
    <cfRule type="expression" dxfId="3" priority="235">
      <formula>AND(NOT(HasFormula(A1925)),A1925&lt;&gt;"")</formula>
    </cfRule>
    <cfRule type="expression" dxfId="4" priority="234">
      <formula>AND(NOT(HasFormula(#REF!)),#REF!&lt;&gt;"")</formula>
    </cfRule>
  </conditionalFormatting>
  <conditionalFormatting sqref="M1926:M1935 M1940:M1966">
    <cfRule type="containsText" dxfId="1" priority="217" operator="between" text="送货车型9.6米">
      <formula>NOT(ISERROR(SEARCH("送货车型9.6米",M1926)))</formula>
    </cfRule>
  </conditionalFormatting>
  <conditionalFormatting sqref="I2053:L2054">
    <cfRule type="expression" dxfId="4" priority="7292">
      <formula>AND(NOT(HasFormula(#REF!)),#REF!&lt;&gt;"")</formula>
    </cfRule>
    <cfRule type="expression" dxfId="3" priority="7293">
      <formula>AND(NOT(HasFormula(A2053)),A2053&lt;&gt;"")</formula>
    </cfRule>
  </conditionalFormatting>
  <conditionalFormatting sqref="I2056:L2057">
    <cfRule type="expression" dxfId="4" priority="7298">
      <formula>AND(NOT(HasFormula(#REF!)),#REF!&lt;&gt;"")</formula>
    </cfRule>
    <cfRule type="expression" dxfId="3" priority="7299">
      <formula>AND(NOT(HasFormula(A2056)),A2056&lt;&gt;"")</formula>
    </cfRule>
  </conditionalFormatting>
  <conditionalFormatting sqref="D2058:E2086">
    <cfRule type="expression" dxfId="3" priority="143">
      <formula>AND(NOT(HasFormula(XEZ2058)),XEZ2058&lt;&gt;"")</formula>
    </cfRule>
  </conditionalFormatting>
  <conditionalFormatting sqref="I2090:L2108">
    <cfRule type="expression" dxfId="4" priority="7315">
      <formula>AND(NOT(HasFormula(#REF!)),#REF!&lt;&gt;"")</formula>
    </cfRule>
    <cfRule type="expression" dxfId="3" priority="7316">
      <formula>AND(NOT(HasFormula(A2090)),A2090&lt;&gt;"")</formula>
    </cfRule>
  </conditionalFormatting>
  <conditionalFormatting sqref="I2110:L2111">
    <cfRule type="expression" dxfId="4" priority="7321">
      <formula>AND(NOT(HasFormula(E2119)),E2119&lt;&gt;"")</formula>
    </cfRule>
    <cfRule type="expression" dxfId="3" priority="7322">
      <formula>AND(NOT(HasFormula(A2110)),A2110&lt;&gt;"")</formula>
    </cfRule>
  </conditionalFormatting>
  <conditionalFormatting sqref="I2112:L2118">
    <cfRule type="expression" dxfId="4" priority="7333">
      <formula>AND(NOT(HasFormula(E2129)),E2129&lt;&gt;"")</formula>
    </cfRule>
    <cfRule type="expression" dxfId="3" priority="7334">
      <formula>AND(NOT(HasFormula(A2112)),A2112&lt;&gt;"")</formula>
    </cfRule>
  </conditionalFormatting>
  <conditionalFormatting sqref="I2120:L2126">
    <cfRule type="expression" dxfId="4" priority="7339">
      <formula>AND(NOT(HasFormula(E2129)),E2129&lt;&gt;"")</formula>
    </cfRule>
    <cfRule type="expression" dxfId="3" priority="7340">
      <formula>AND(NOT(HasFormula(A2120)),A2120&lt;&gt;"")</formula>
    </cfRule>
  </conditionalFormatting>
  <conditionalFormatting sqref="M2120:O2128">
    <cfRule type="containsText" dxfId="1" priority="118" operator="between" text="送货车型9.6米">
      <formula>NOT(ISERROR(SEARCH("送货车型9.6米",M2120)))</formula>
    </cfRule>
  </conditionalFormatting>
  <conditionalFormatting sqref="I2127:L2128">
    <cfRule type="expression" dxfId="4" priority="7351">
      <formula>AND(NOT(HasFormula(#REF!)),#REF!&lt;&gt;"")</formula>
    </cfRule>
    <cfRule type="expression" dxfId="3" priority="7352">
      <formula>AND(NOT(HasFormula(A2127)),A2127&lt;&gt;"")</formula>
    </cfRule>
  </conditionalFormatting>
  <conditionalFormatting sqref="I2138:L2139">
    <cfRule type="expression" dxfId="4" priority="7357">
      <formula>AND(NOT(HasFormula(#REF!)),#REF!&lt;&gt;"")</formula>
    </cfRule>
    <cfRule type="expression" dxfId="3" priority="7358">
      <formula>AND(NOT(HasFormula(A2138)),A2138&lt;&gt;"")</formula>
    </cfRule>
  </conditionalFormatting>
  <conditionalFormatting sqref="E2165 E2167">
    <cfRule type="expression" dxfId="4" priority="7371">
      <formula>AND(NOT(HasFormula(A2168)),A2168&lt;&gt;"")</formula>
    </cfRule>
  </conditionalFormatting>
  <conditionalFormatting sqref="I2165:L2178">
    <cfRule type="expression" dxfId="4" priority="7363">
      <formula>AND(NOT(HasFormula(E2168)),E2168&lt;&gt;"")</formula>
    </cfRule>
    <cfRule type="expression" dxfId="3" priority="7364">
      <formula>AND(NOT(HasFormula(A2165)),A2165&lt;&gt;"")</formula>
    </cfRule>
  </conditionalFormatting>
  <conditionalFormatting sqref="E2170:E2180 E2168 E2166 E2190:E2217 E2182:E2186 E2188">
    <cfRule type="expression" dxfId="4" priority="7362">
      <formula>AND(NOT(HasFormula(A2167)),A2167&lt;&gt;"")</formula>
    </cfRule>
  </conditionalFormatting>
  <conditionalFormatting sqref="I2180:L2217">
    <cfRule type="expression" dxfId="4" priority="7381">
      <formula>AND(NOT(HasFormula(E2188)),E2188&lt;&gt;"")</formula>
    </cfRule>
    <cfRule type="expression" dxfId="3" priority="7382">
      <formula>AND(NOT(HasFormula(A2180)),A2180&lt;&gt;"")</formula>
    </cfRule>
  </conditionalFormatting>
  <conditionalFormatting sqref="D2218:E2231 D2236:E2243">
    <cfRule type="expression" dxfId="3" priority="19">
      <formula>AND(NOT(HasFormula(XEZ2218)),XEZ2218&lt;&gt;"")</formula>
    </cfRule>
  </conditionalFormatting>
  <conditionalFormatting sqref="D2218:D2222 D2225:D2226 D2228:D2230 D2236:D2243">
    <cfRule type="expression" dxfId="4" priority="18">
      <formula>AND(NOT(HasFormula(XFD2219)),XFD2219&lt;&gt;"")</formula>
    </cfRule>
  </conditionalFormatting>
  <conditionalFormatting sqref="D2218:D2231 D2236:D2243">
    <cfRule type="expression" dxfId="2" priority="17">
      <formula>AND(NOT(_xlfn.ISFORMULA(D2218)),D2218&lt;&gt;"")</formula>
    </cfRule>
  </conditionalFormatting>
  <conditionalFormatting sqref="E2218:E2222 E2225:E2226 E2228:E2230 E2236:E2243">
    <cfRule type="expression" dxfId="4" priority="24">
      <formula>AND(NOT(HasFormula(A2219)),A2219&lt;&gt;"")</formula>
    </cfRule>
  </conditionalFormatting>
  <conditionalFormatting sqref="F2218:F2231 F2236:F2243">
    <cfRule type="containsText" dxfId="5" priority="21" operator="between" text="HRB500E">
      <formula>NOT(ISERROR(SEARCH("HRB500E",F2218)))</formula>
    </cfRule>
    <cfRule type="containsText" dxfId="6" priority="20" operator="between" text="12m">
      <formula>NOT(ISERROR(SEARCH("12m",F2218)))</formula>
    </cfRule>
  </conditionalFormatting>
  <conditionalFormatting sqref="H2232:H2243 H2218:H2230">
    <cfRule type="expression" dxfId="3" priority="6">
      <formula>AND(NOT(HasFormula(XFD2218)),XFD2218&lt;&gt;"")</formula>
    </cfRule>
    <cfRule type="expression" dxfId="4" priority="5">
      <formula>AND(NOT(HasFormula(D2219)),D2219&lt;&gt;"")</formula>
    </cfRule>
  </conditionalFormatting>
  <conditionalFormatting sqref="I2218:L2222 I2225:L2226 I2228:L2230 I2236:L2243">
    <cfRule type="expression" dxfId="3" priority="23">
      <formula>AND(NOT(HasFormula(A2218)),A2218&lt;&gt;"")</formula>
    </cfRule>
    <cfRule type="expression" dxfId="4" priority="22">
      <formula>AND(NOT(HasFormula(E2219)),E2219&lt;&gt;"")</formula>
    </cfRule>
  </conditionalFormatting>
  <conditionalFormatting sqref="L2218:O2231 L2236:L2243 N2236:O2243">
    <cfRule type="containsText" dxfId="1" priority="16" operator="between" text="送货车型9.6米">
      <formula>NOT(ISERROR(SEARCH("送货车型9.6米",L2218)))</formula>
    </cfRule>
  </conditionalFormatting>
  <conditionalFormatting sqref="I2223:L2224">
    <cfRule type="expression" dxfId="3" priority="32">
      <formula>AND(NOT(HasFormula(A2223)),A2223&lt;&gt;"")</formula>
    </cfRule>
    <cfRule type="expression" dxfId="4" priority="31">
      <formula>AND(NOT(HasFormula(E2225)),E2225&lt;&gt;"")</formula>
    </cfRule>
  </conditionalFormatting>
  <conditionalFormatting sqref="D2232:E2235">
    <cfRule type="expression" dxfId="3" priority="10">
      <formula>AND(NOT(HasFormula(XEZ2232)),XEZ2232&lt;&gt;"")</formula>
    </cfRule>
  </conditionalFormatting>
  <conditionalFormatting sqref="I2232:L2235">
    <cfRule type="expression" dxfId="3" priority="14">
      <formula>AND(NOT(HasFormula(A2232)),A2232&lt;&gt;"")</formula>
    </cfRule>
    <cfRule type="expression" dxfId="4" priority="13">
      <formula>AND(NOT(HasFormula(E2233)),E2233&lt;&gt;"")</formula>
    </cfRule>
  </conditionalFormatting>
  <conditionalFormatting sqref="L2232:L2235 N2232:O2235">
    <cfRule type="containsText" dxfId="1" priority="7" operator="between" text="送货车型9.6米">
      <formula>NOT(ISERROR(SEARCH("送货车型9.6米",L2232)))</formula>
    </cfRule>
  </conditionalFormatting>
  <conditionalFormatting sqref="D1048361:E1048576">
    <cfRule type="expression" dxfId="4" priority="7095">
      <formula>AND(NOT(HasFormula(XFD1)),XFD1&lt;&gt;"")</formula>
    </cfRule>
    <cfRule type="expression" dxfId="3" priority="7096">
      <formula>AND(NOT(HasFormula(XEZ1048361)),XEZ1048361&lt;&gt;"")</formula>
    </cfRule>
  </conditionalFormatting>
  <conditionalFormatting sqref="I1048367:L1048576">
    <cfRule type="expression" dxfId="4" priority="7197">
      <formula>AND(NOT(HasFormula(E1)),E1&lt;&gt;"")</formula>
    </cfRule>
    <cfRule type="expression" dxfId="3" priority="7198">
      <formula>AND(NOT(HasFormula(A1048367)),A1048367&lt;&gt;"")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1707 J1751 J1758 J1845 J1897 J1908 J1909 J1910 J1911 J1912 J1913 J1914 J1915 J1916 J1917 J1918 J1965 J2054 J2055 J2109 J2119 J2135 J2139 J222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8:J1717 J1718:J1728 J1729:J1740 J1741:J1750 J1752:J1757 J1759:J1761 J1762:J1765 J1766:J1769 J1770:J1779 J1780:J1782 J1783:J1789 J1790:J1797 J1798:J1809 J1810:J1811 J1812:J1832 J1833:J1841 J1842:J1844 J1846:J1854 J1855:J1866 J1867:J1869 J1870:J1880 J1881:J1882 J1883:J1889 J1890:J1896 J1898:J1899 J1900:J1907 J1919:J1924 J1925:J1934 J1935:J1939 J1940:J1942 J1943:J1952 J1953:J1961 J1962:J1964 J1966:J1967 J1968:J1976 J1977:J1986 J1987:J1988 J1989:J2009 J2010:J2022 J2023:J2028 J2029:J2038 J2039:J2041 J2042:J2045 J2046:J2051 J2052:J2053 J2056:J2057 J2058:J2066 J2067:J2078 J2079:J2086 J2087:J2089 J2090:J2093 J2094:J2101 J2102:J2108 J2110:J2118 J2120:J2128 J2129:J2134 J2136:J2138 J2140:J2141 J2142:J2146 J2147:J2164 J2165:J2180 J2181:J2217 J2218:J2223 J2225:J2227 J2228:J2231 J2232:J2235 J2236:J2243 J2244:J1048576"/>
  </dataValidations>
  <pageMargins left="0.75" right="0.75" top="1" bottom="1" header="0.5" footer="0.5"/>
  <pageSetup paperSize="9" fitToHeight="0" orientation="portrait"/>
  <headerFooter/>
  <ignoredErrors>
    <ignoredError sqref="D2087:R2089 F2090:G2090" emptyCellReference="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44"/>
  <sheetViews>
    <sheetView topLeftCell="A103" workbookViewId="0">
      <pane xSplit="2" topLeftCell="G1" activePane="topRight" state="frozen"/>
      <selection/>
      <selection pane="topRight" activeCell="J114" sqref="J114"/>
    </sheetView>
  </sheetViews>
  <sheetFormatPr defaultColWidth="9" defaultRowHeight="13.5"/>
  <cols>
    <col min="1" max="1" width="16.25" style="15" customWidth="1"/>
    <col min="2" max="2" width="8.875" style="15" customWidth="1"/>
    <col min="3" max="3" width="7.25" style="16" customWidth="1"/>
    <col min="4" max="4" width="41.625" style="17" customWidth="1"/>
    <col min="5" max="5" width="52.125" style="15" customWidth="1"/>
    <col min="6" max="6" width="26" style="15" customWidth="1"/>
    <col min="7" max="7" width="74.625" style="15" customWidth="1"/>
    <col min="8" max="8" width="8.25" style="15" customWidth="1"/>
    <col min="9" max="9" width="10.875" style="15" customWidth="1"/>
    <col min="10" max="10" width="31" style="18" customWidth="1"/>
    <col min="11" max="11" width="26.5" style="19" customWidth="1"/>
    <col min="12" max="12" width="14.75" style="19" customWidth="1"/>
    <col min="13" max="13" width="67.625" style="19" customWidth="1"/>
  </cols>
  <sheetData>
    <row r="1" ht="14.25" customHeight="1" spans="1:13">
      <c r="A1" s="20" t="s">
        <v>4</v>
      </c>
      <c r="B1" s="20" t="s">
        <v>3</v>
      </c>
      <c r="C1" s="21"/>
      <c r="D1" s="22" t="s">
        <v>16</v>
      </c>
      <c r="E1" s="23" t="s">
        <v>192</v>
      </c>
      <c r="F1" s="23" t="s">
        <v>193</v>
      </c>
      <c r="G1" s="23" t="s">
        <v>7</v>
      </c>
      <c r="H1" s="23" t="s">
        <v>8</v>
      </c>
      <c r="I1" s="23" t="s">
        <v>9</v>
      </c>
      <c r="J1" s="23" t="s">
        <v>194</v>
      </c>
      <c r="K1" s="20" t="s">
        <v>2</v>
      </c>
      <c r="L1" s="35" t="s">
        <v>195</v>
      </c>
      <c r="M1" s="20" t="s">
        <v>15</v>
      </c>
    </row>
    <row r="2" spans="1:13">
      <c r="A2" s="24" t="s">
        <v>57</v>
      </c>
      <c r="B2" s="24" t="s">
        <v>196</v>
      </c>
      <c r="C2" s="25"/>
      <c r="D2" s="26" t="s">
        <v>197</v>
      </c>
      <c r="E2" s="27" t="s">
        <v>197</v>
      </c>
      <c r="F2" s="28" t="s">
        <v>198</v>
      </c>
      <c r="G2" s="28" t="s">
        <v>199</v>
      </c>
      <c r="H2" s="28" t="s">
        <v>200</v>
      </c>
      <c r="I2" s="28">
        <v>18980927613</v>
      </c>
      <c r="J2" s="33" t="s">
        <v>201</v>
      </c>
      <c r="K2" s="36"/>
      <c r="L2" s="35"/>
      <c r="M2" s="35"/>
    </row>
    <row r="3" spans="1:13">
      <c r="A3" s="24" t="s">
        <v>53</v>
      </c>
      <c r="B3" s="24" t="s">
        <v>196</v>
      </c>
      <c r="C3" s="25"/>
      <c r="D3" s="26" t="s">
        <v>202</v>
      </c>
      <c r="E3" s="27" t="s">
        <v>202</v>
      </c>
      <c r="F3" s="28" t="s">
        <v>203</v>
      </c>
      <c r="G3" s="28" t="s">
        <v>204</v>
      </c>
      <c r="H3" s="28" t="s">
        <v>205</v>
      </c>
      <c r="I3" s="28">
        <v>18308463588</v>
      </c>
      <c r="J3" s="33" t="s">
        <v>206</v>
      </c>
      <c r="K3" s="36"/>
      <c r="L3" s="35"/>
      <c r="M3" s="35"/>
    </row>
    <row r="4" spans="1:13">
      <c r="A4" s="24" t="s">
        <v>51</v>
      </c>
      <c r="B4" s="24" t="s">
        <v>196</v>
      </c>
      <c r="C4" s="25"/>
      <c r="D4" s="26" t="s">
        <v>207</v>
      </c>
      <c r="E4" s="27" t="s">
        <v>207</v>
      </c>
      <c r="F4" s="28" t="s">
        <v>208</v>
      </c>
      <c r="G4" s="29" t="s">
        <v>209</v>
      </c>
      <c r="H4" s="28" t="s">
        <v>210</v>
      </c>
      <c r="I4" s="28">
        <v>18683358310</v>
      </c>
      <c r="J4" s="33" t="s">
        <v>211</v>
      </c>
      <c r="K4" s="36"/>
      <c r="L4" s="35"/>
      <c r="M4" s="35"/>
    </row>
    <row r="5" spans="1:13">
      <c r="A5" s="24" t="s">
        <v>61</v>
      </c>
      <c r="B5" s="24" t="s">
        <v>196</v>
      </c>
      <c r="C5" s="25"/>
      <c r="D5" s="26" t="s">
        <v>44</v>
      </c>
      <c r="E5" s="27" t="s">
        <v>44</v>
      </c>
      <c r="F5" s="28" t="s">
        <v>212</v>
      </c>
      <c r="G5" s="28" t="s">
        <v>213</v>
      </c>
      <c r="H5" s="28" t="s">
        <v>214</v>
      </c>
      <c r="I5" s="28">
        <v>18384145895</v>
      </c>
      <c r="J5" s="33" t="s">
        <v>215</v>
      </c>
      <c r="K5" s="37" t="s">
        <v>216</v>
      </c>
      <c r="L5" s="35"/>
      <c r="M5" s="27" t="s">
        <v>217</v>
      </c>
    </row>
    <row r="6" spans="1:13">
      <c r="A6" s="28"/>
      <c r="B6" s="28"/>
      <c r="C6" s="25"/>
      <c r="D6" s="26" t="s">
        <v>81</v>
      </c>
      <c r="E6" s="27" t="s">
        <v>81</v>
      </c>
      <c r="F6" s="28" t="s">
        <v>218</v>
      </c>
      <c r="G6" s="28" t="s">
        <v>219</v>
      </c>
      <c r="H6" s="28" t="s">
        <v>220</v>
      </c>
      <c r="I6" s="28">
        <v>15884666220</v>
      </c>
      <c r="J6" s="33" t="s">
        <v>221</v>
      </c>
      <c r="K6" s="37" t="s">
        <v>222</v>
      </c>
      <c r="L6" s="35"/>
      <c r="M6" s="27" t="s">
        <v>223</v>
      </c>
    </row>
    <row r="7" spans="1:13">
      <c r="A7" s="24" t="s">
        <v>49</v>
      </c>
      <c r="B7" s="24" t="s">
        <v>119</v>
      </c>
      <c r="C7" s="25"/>
      <c r="D7" s="26" t="s">
        <v>224</v>
      </c>
      <c r="E7" s="27" t="s">
        <v>224</v>
      </c>
      <c r="F7" s="28" t="s">
        <v>225</v>
      </c>
      <c r="G7" s="28" t="s">
        <v>226</v>
      </c>
      <c r="H7" s="28" t="s">
        <v>227</v>
      </c>
      <c r="I7" s="28">
        <v>18180498749</v>
      </c>
      <c r="J7" s="33" t="s">
        <v>228</v>
      </c>
      <c r="K7" s="38" t="s">
        <v>229</v>
      </c>
      <c r="L7" s="35"/>
      <c r="M7" s="35"/>
    </row>
    <row r="8" spans="1:13">
      <c r="A8" s="24" t="s">
        <v>40</v>
      </c>
      <c r="B8" s="24" t="s">
        <v>119</v>
      </c>
      <c r="C8" s="25"/>
      <c r="D8" s="26" t="s">
        <v>92</v>
      </c>
      <c r="E8" s="27" t="s">
        <v>92</v>
      </c>
      <c r="F8" s="28" t="s">
        <v>230</v>
      </c>
      <c r="G8" s="28" t="s">
        <v>231</v>
      </c>
      <c r="H8" s="28" t="s">
        <v>232</v>
      </c>
      <c r="I8" s="28">
        <v>13458642015</v>
      </c>
      <c r="J8" s="33" t="s">
        <v>233</v>
      </c>
      <c r="K8" s="37" t="s">
        <v>234</v>
      </c>
      <c r="L8" s="35"/>
      <c r="M8" s="27" t="s">
        <v>235</v>
      </c>
    </row>
    <row r="9" spans="1:13">
      <c r="A9" s="24" t="s">
        <v>41</v>
      </c>
      <c r="B9" s="24" t="s">
        <v>119</v>
      </c>
      <c r="C9" s="25"/>
      <c r="D9" s="26" t="s">
        <v>236</v>
      </c>
      <c r="E9" s="30" t="s">
        <v>48</v>
      </c>
      <c r="F9" s="28" t="s">
        <v>230</v>
      </c>
      <c r="G9" s="28" t="str">
        <f>"("&amp;(E9)&amp;")"&amp;"成都市简阳市白金山水库"</f>
        <v>(华西颐海-科创农业生态谷-1号钢筋房)成都市简阳市白金山水库</v>
      </c>
      <c r="H9" s="28" t="s">
        <v>232</v>
      </c>
      <c r="I9" s="28">
        <v>13458642015</v>
      </c>
      <c r="J9" s="33" t="s">
        <v>233</v>
      </c>
      <c r="K9" s="37" t="s">
        <v>237</v>
      </c>
      <c r="L9" s="35"/>
      <c r="M9" s="27" t="s">
        <v>238</v>
      </c>
    </row>
    <row r="10" spans="1:13">
      <c r="A10" s="24" t="s">
        <v>26</v>
      </c>
      <c r="B10" s="24" t="s">
        <v>119</v>
      </c>
      <c r="C10" s="25"/>
      <c r="D10" s="26" t="s">
        <v>236</v>
      </c>
      <c r="E10" s="30" t="s">
        <v>239</v>
      </c>
      <c r="F10" s="28" t="s">
        <v>230</v>
      </c>
      <c r="G10" s="28" t="str">
        <f>"("&amp;(E10)&amp;")"&amp;"成都市简阳市白金山水库"</f>
        <v>(华西颐海-科创农业生态谷-2号钢筋房)成都市简阳市白金山水库</v>
      </c>
      <c r="H10" s="28" t="s">
        <v>232</v>
      </c>
      <c r="I10" s="28">
        <v>13458642015</v>
      </c>
      <c r="J10" s="33" t="s">
        <v>233</v>
      </c>
      <c r="K10" s="37" t="s">
        <v>237</v>
      </c>
      <c r="L10" s="35"/>
      <c r="M10" s="27" t="s">
        <v>238</v>
      </c>
    </row>
    <row r="11" spans="1:13">
      <c r="A11" s="24" t="s">
        <v>240</v>
      </c>
      <c r="B11" s="24" t="s">
        <v>119</v>
      </c>
      <c r="C11" s="25"/>
      <c r="D11" s="26" t="s">
        <v>241</v>
      </c>
      <c r="E11" s="27" t="s">
        <v>241</v>
      </c>
      <c r="F11" s="28" t="s">
        <v>242</v>
      </c>
      <c r="G11" s="28" t="s">
        <v>243</v>
      </c>
      <c r="H11" s="28" t="s">
        <v>244</v>
      </c>
      <c r="I11" s="28">
        <v>18683201292</v>
      </c>
      <c r="J11" s="33" t="s">
        <v>215</v>
      </c>
      <c r="K11" s="37" t="s">
        <v>245</v>
      </c>
      <c r="L11" s="35"/>
      <c r="M11" s="27" t="s">
        <v>246</v>
      </c>
    </row>
    <row r="12" spans="1:13">
      <c r="A12" s="28"/>
      <c r="B12" s="28"/>
      <c r="C12" s="25"/>
      <c r="D12" s="26" t="s">
        <v>247</v>
      </c>
      <c r="E12" s="27" t="s">
        <v>247</v>
      </c>
      <c r="F12" s="28" t="s">
        <v>248</v>
      </c>
      <c r="G12" s="28" t="s">
        <v>249</v>
      </c>
      <c r="H12" s="28" t="s">
        <v>250</v>
      </c>
      <c r="I12" s="28">
        <v>19982812229</v>
      </c>
      <c r="J12" s="33"/>
      <c r="K12" s="37" t="s">
        <v>251</v>
      </c>
      <c r="L12" s="35"/>
      <c r="M12" s="27"/>
    </row>
    <row r="13" spans="1:13">
      <c r="A13" s="24" t="s">
        <v>252</v>
      </c>
      <c r="B13" s="24" t="s">
        <v>116</v>
      </c>
      <c r="C13" s="25"/>
      <c r="D13" s="26" t="s">
        <v>145</v>
      </c>
      <c r="E13" s="27" t="s">
        <v>145</v>
      </c>
      <c r="F13" s="28" t="s">
        <v>253</v>
      </c>
      <c r="G13" s="28" t="s">
        <v>254</v>
      </c>
      <c r="H13" s="28" t="s">
        <v>255</v>
      </c>
      <c r="I13" s="28">
        <v>15528785906</v>
      </c>
      <c r="J13" s="33" t="s">
        <v>256</v>
      </c>
      <c r="K13" s="37" t="s">
        <v>257</v>
      </c>
      <c r="L13" s="35"/>
      <c r="M13" s="27"/>
    </row>
    <row r="14" spans="1:13">
      <c r="A14" s="24" t="s">
        <v>27</v>
      </c>
      <c r="B14" s="24" t="s">
        <v>116</v>
      </c>
      <c r="C14" s="25"/>
      <c r="D14" s="26" t="s">
        <v>258</v>
      </c>
      <c r="E14" s="27" t="s">
        <v>47</v>
      </c>
      <c r="F14" s="28" t="s">
        <v>259</v>
      </c>
      <c r="G14" s="28" t="s">
        <v>260</v>
      </c>
      <c r="H14" s="31" t="s">
        <v>261</v>
      </c>
      <c r="I14" s="28">
        <v>15108211617</v>
      </c>
      <c r="J14" s="33" t="s">
        <v>262</v>
      </c>
      <c r="K14" s="37" t="s">
        <v>263</v>
      </c>
      <c r="L14" s="35"/>
      <c r="M14" s="27" t="s">
        <v>264</v>
      </c>
    </row>
    <row r="15" spans="1:13">
      <c r="A15" s="24" t="s">
        <v>19</v>
      </c>
      <c r="B15" s="24" t="s">
        <v>116</v>
      </c>
      <c r="C15" s="25"/>
      <c r="D15" s="26" t="s">
        <v>258</v>
      </c>
      <c r="E15" s="27" t="s">
        <v>68</v>
      </c>
      <c r="F15" s="28" t="s">
        <v>259</v>
      </c>
      <c r="G15" s="28" t="s">
        <v>265</v>
      </c>
      <c r="H15" s="31" t="s">
        <v>266</v>
      </c>
      <c r="I15" s="28">
        <v>18381899787</v>
      </c>
      <c r="J15" s="33" t="s">
        <v>262</v>
      </c>
      <c r="K15" s="37" t="s">
        <v>263</v>
      </c>
      <c r="L15" s="35"/>
      <c r="M15" s="27" t="s">
        <v>264</v>
      </c>
    </row>
    <row r="16" spans="1:13">
      <c r="A16" s="24" t="s">
        <v>32</v>
      </c>
      <c r="B16" s="24" t="s">
        <v>116</v>
      </c>
      <c r="C16" s="25"/>
      <c r="D16" s="26" t="s">
        <v>258</v>
      </c>
      <c r="E16" s="27" t="s">
        <v>156</v>
      </c>
      <c r="F16" s="28" t="s">
        <v>259</v>
      </c>
      <c r="G16" s="28" t="s">
        <v>267</v>
      </c>
      <c r="H16" s="31" t="s">
        <v>266</v>
      </c>
      <c r="I16" s="28">
        <v>18381899787</v>
      </c>
      <c r="J16" s="33" t="s">
        <v>262</v>
      </c>
      <c r="K16" s="37" t="s">
        <v>263</v>
      </c>
      <c r="L16" s="35"/>
      <c r="M16" s="27" t="s">
        <v>264</v>
      </c>
    </row>
    <row r="17" spans="1:13">
      <c r="A17" s="24" t="s">
        <v>30</v>
      </c>
      <c r="B17" s="24" t="s">
        <v>116</v>
      </c>
      <c r="C17" s="25"/>
      <c r="D17" s="26" t="s">
        <v>258</v>
      </c>
      <c r="E17" s="27" t="s">
        <v>159</v>
      </c>
      <c r="F17" s="28" t="s">
        <v>259</v>
      </c>
      <c r="G17" s="28" t="s">
        <v>268</v>
      </c>
      <c r="H17" s="31" t="s">
        <v>261</v>
      </c>
      <c r="I17" s="28">
        <v>15108211617</v>
      </c>
      <c r="J17" s="33" t="s">
        <v>262</v>
      </c>
      <c r="K17" s="37" t="s">
        <v>263</v>
      </c>
      <c r="L17" s="35"/>
      <c r="M17" s="27" t="s">
        <v>264</v>
      </c>
    </row>
    <row r="18" spans="1:13">
      <c r="A18" s="24" t="s">
        <v>33</v>
      </c>
      <c r="B18" s="24" t="s">
        <v>116</v>
      </c>
      <c r="C18" s="25"/>
      <c r="D18" s="26" t="s">
        <v>258</v>
      </c>
      <c r="E18" s="27" t="s">
        <v>69</v>
      </c>
      <c r="F18" s="28" t="s">
        <v>259</v>
      </c>
      <c r="G18" s="28" t="s">
        <v>269</v>
      </c>
      <c r="H18" s="31" t="s">
        <v>270</v>
      </c>
      <c r="I18" s="28">
        <v>18381904567</v>
      </c>
      <c r="J18" s="33" t="s">
        <v>262</v>
      </c>
      <c r="K18" s="37" t="s">
        <v>263</v>
      </c>
      <c r="L18" s="35"/>
      <c r="M18" s="27" t="s">
        <v>264</v>
      </c>
    </row>
    <row r="19" spans="1:13">
      <c r="A19" s="24" t="s">
        <v>28</v>
      </c>
      <c r="B19" s="24" t="s">
        <v>116</v>
      </c>
      <c r="C19" s="25"/>
      <c r="D19" s="26" t="s">
        <v>258</v>
      </c>
      <c r="E19" s="27" t="s">
        <v>179</v>
      </c>
      <c r="F19" s="28" t="s">
        <v>259</v>
      </c>
      <c r="G19" s="28" t="s">
        <v>271</v>
      </c>
      <c r="H19" s="31" t="s">
        <v>270</v>
      </c>
      <c r="I19" s="28">
        <v>18381904567</v>
      </c>
      <c r="J19" s="33" t="s">
        <v>262</v>
      </c>
      <c r="K19" s="37" t="s">
        <v>263</v>
      </c>
      <c r="L19" s="35"/>
      <c r="M19" s="27" t="s">
        <v>264</v>
      </c>
    </row>
    <row r="20" ht="12.95" customHeight="1" spans="1:13">
      <c r="A20" s="24" t="s">
        <v>18</v>
      </c>
      <c r="B20" s="24" t="s">
        <v>116</v>
      </c>
      <c r="C20" s="25"/>
      <c r="D20" s="26" t="s">
        <v>258</v>
      </c>
      <c r="E20" s="27" t="s">
        <v>56</v>
      </c>
      <c r="F20" s="28" t="s">
        <v>259</v>
      </c>
      <c r="G20" s="28" t="s">
        <v>272</v>
      </c>
      <c r="H20" s="31" t="s">
        <v>270</v>
      </c>
      <c r="I20" s="28">
        <v>18381904567</v>
      </c>
      <c r="J20" s="33" t="s">
        <v>262</v>
      </c>
      <c r="K20" s="37" t="s">
        <v>263</v>
      </c>
      <c r="L20" s="35"/>
      <c r="M20" s="27" t="s">
        <v>264</v>
      </c>
    </row>
    <row r="21" ht="12.95" customHeight="1" spans="1:13">
      <c r="A21" s="24" t="s">
        <v>65</v>
      </c>
      <c r="B21" s="24" t="s">
        <v>116</v>
      </c>
      <c r="C21" s="25"/>
      <c r="D21" s="26" t="s">
        <v>258</v>
      </c>
      <c r="E21" s="27" t="s">
        <v>180</v>
      </c>
      <c r="F21" s="28" t="s">
        <v>259</v>
      </c>
      <c r="G21" s="28" t="s">
        <v>273</v>
      </c>
      <c r="H21" s="31" t="s">
        <v>270</v>
      </c>
      <c r="I21" s="28">
        <v>18381904567</v>
      </c>
      <c r="J21" s="33" t="s">
        <v>262</v>
      </c>
      <c r="K21" s="37" t="s">
        <v>263</v>
      </c>
      <c r="L21" s="35"/>
      <c r="M21" s="27" t="s">
        <v>264</v>
      </c>
    </row>
    <row r="22" ht="12.95" customHeight="1" spans="1:13">
      <c r="A22" s="24" t="s">
        <v>52</v>
      </c>
      <c r="B22" s="24" t="s">
        <v>116</v>
      </c>
      <c r="C22" s="25"/>
      <c r="D22" s="26" t="s">
        <v>258</v>
      </c>
      <c r="E22" s="27" t="s">
        <v>163</v>
      </c>
      <c r="F22" s="28" t="s">
        <v>259</v>
      </c>
      <c r="G22" s="28" t="s">
        <v>274</v>
      </c>
      <c r="H22" s="31" t="s">
        <v>270</v>
      </c>
      <c r="I22" s="28">
        <v>18381904567</v>
      </c>
      <c r="J22" s="33" t="s">
        <v>262</v>
      </c>
      <c r="K22" s="37" t="s">
        <v>263</v>
      </c>
      <c r="L22" s="35"/>
      <c r="M22" s="27" t="s">
        <v>264</v>
      </c>
    </row>
    <row r="23" ht="12.95" customHeight="1" spans="1:13">
      <c r="A23" s="24"/>
      <c r="B23" s="24"/>
      <c r="C23" s="25"/>
      <c r="D23" s="26" t="s">
        <v>258</v>
      </c>
      <c r="E23" s="27" t="s">
        <v>112</v>
      </c>
      <c r="F23" s="28" t="s">
        <v>259</v>
      </c>
      <c r="G23" s="28" t="s">
        <v>275</v>
      </c>
      <c r="H23" s="31" t="s">
        <v>270</v>
      </c>
      <c r="I23" s="28">
        <v>18381904567</v>
      </c>
      <c r="J23" s="33" t="s">
        <v>262</v>
      </c>
      <c r="K23" s="37" t="s">
        <v>263</v>
      </c>
      <c r="L23" s="35"/>
      <c r="M23" s="27" t="s">
        <v>264</v>
      </c>
    </row>
    <row r="24" spans="1:13">
      <c r="A24" s="24" t="s">
        <v>111</v>
      </c>
      <c r="B24" s="24" t="s">
        <v>116</v>
      </c>
      <c r="C24" s="25"/>
      <c r="D24" s="26" t="s">
        <v>258</v>
      </c>
      <c r="E24" s="27" t="s">
        <v>147</v>
      </c>
      <c r="F24" s="28" t="s">
        <v>259</v>
      </c>
      <c r="G24" s="28" t="s">
        <v>276</v>
      </c>
      <c r="H24" s="31" t="s">
        <v>270</v>
      </c>
      <c r="I24" s="28">
        <v>18381904567</v>
      </c>
      <c r="J24" s="33" t="s">
        <v>262</v>
      </c>
      <c r="K24" s="37" t="s">
        <v>263</v>
      </c>
      <c r="L24" s="35"/>
      <c r="M24" s="27" t="s">
        <v>264</v>
      </c>
    </row>
    <row r="25" spans="1:13">
      <c r="A25" s="24" t="s">
        <v>76</v>
      </c>
      <c r="B25" s="24" t="s">
        <v>116</v>
      </c>
      <c r="C25" s="25"/>
      <c r="D25" s="26" t="s">
        <v>277</v>
      </c>
      <c r="E25" s="27" t="s">
        <v>277</v>
      </c>
      <c r="F25" s="28" t="s">
        <v>278</v>
      </c>
      <c r="G25" s="28" t="s">
        <v>279</v>
      </c>
      <c r="H25" s="28" t="s">
        <v>280</v>
      </c>
      <c r="I25" s="28">
        <v>15283947738</v>
      </c>
      <c r="J25" s="33" t="s">
        <v>281</v>
      </c>
      <c r="K25" s="37" t="s">
        <v>282</v>
      </c>
      <c r="L25" s="35"/>
      <c r="M25" s="27" t="s">
        <v>283</v>
      </c>
    </row>
    <row r="26" spans="1:13">
      <c r="A26" s="24" t="s">
        <v>90</v>
      </c>
      <c r="B26" s="24" t="s">
        <v>116</v>
      </c>
      <c r="C26" s="25"/>
      <c r="D26" s="26" t="s">
        <v>284</v>
      </c>
      <c r="E26" s="27" t="s">
        <v>31</v>
      </c>
      <c r="F26" s="28" t="s">
        <v>259</v>
      </c>
      <c r="G26" s="28" t="s">
        <v>285</v>
      </c>
      <c r="H26" s="28" t="s">
        <v>286</v>
      </c>
      <c r="I26" s="28">
        <v>15692885305</v>
      </c>
      <c r="J26" s="33" t="s">
        <v>38</v>
      </c>
      <c r="K26" s="37" t="s">
        <v>287</v>
      </c>
      <c r="L26" s="35"/>
      <c r="M26" s="27" t="s">
        <v>288</v>
      </c>
    </row>
    <row r="27" spans="1:13">
      <c r="A27" s="24" t="s">
        <v>130</v>
      </c>
      <c r="B27" s="24" t="s">
        <v>116</v>
      </c>
      <c r="C27" s="25"/>
      <c r="D27" s="32" t="s">
        <v>289</v>
      </c>
      <c r="E27" s="27" t="s">
        <v>106</v>
      </c>
      <c r="F27" s="28" t="s">
        <v>290</v>
      </c>
      <c r="G27" s="28" t="s">
        <v>122</v>
      </c>
      <c r="H27" s="28" t="s">
        <v>123</v>
      </c>
      <c r="I27" s="28">
        <v>15228205853</v>
      </c>
      <c r="J27" s="33" t="s">
        <v>124</v>
      </c>
      <c r="K27" s="38" t="s">
        <v>121</v>
      </c>
      <c r="L27" s="35"/>
      <c r="M27" s="27" t="s">
        <v>291</v>
      </c>
    </row>
    <row r="28" spans="1:13">
      <c r="A28" s="24" t="s">
        <v>138</v>
      </c>
      <c r="B28" s="24" t="s">
        <v>116</v>
      </c>
      <c r="C28" s="25"/>
      <c r="D28" s="32" t="s">
        <v>289</v>
      </c>
      <c r="E28" s="27" t="s">
        <v>107</v>
      </c>
      <c r="F28" s="28" t="s">
        <v>290</v>
      </c>
      <c r="G28" s="28"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123</v>
      </c>
      <c r="I28" s="28">
        <v>15228205853</v>
      </c>
      <c r="J28" s="33" t="s">
        <v>292</v>
      </c>
      <c r="K28" s="37" t="s">
        <v>121</v>
      </c>
      <c r="L28" s="35"/>
      <c r="M28" s="27" t="s">
        <v>291</v>
      </c>
    </row>
    <row r="29" spans="1:13">
      <c r="A29" s="24" t="s">
        <v>133</v>
      </c>
      <c r="B29" s="24" t="s">
        <v>116</v>
      </c>
      <c r="C29" s="25"/>
      <c r="D29" s="32" t="s">
        <v>289</v>
      </c>
      <c r="E29" s="27" t="s">
        <v>155</v>
      </c>
      <c r="F29" s="28" t="s">
        <v>290</v>
      </c>
      <c r="G29" s="28" t="str">
        <f>"("&amp;E29&amp;")"&amp;"宜宾市高县月江镇三转湾(308亩平场项目)"</f>
        <v>(五冶钢构宜宾高县月江镇建设项目-308亩平场项目)宜宾市高县月江镇三转湾(308亩平场项目)</v>
      </c>
      <c r="H29" s="28" t="s">
        <v>123</v>
      </c>
      <c r="I29" s="28">
        <v>15228205853</v>
      </c>
      <c r="J29" s="33" t="s">
        <v>292</v>
      </c>
      <c r="K29" s="37" t="s">
        <v>121</v>
      </c>
      <c r="L29" s="35"/>
      <c r="M29" s="27" t="s">
        <v>291</v>
      </c>
    </row>
    <row r="30" spans="1:13">
      <c r="A30" s="24" t="s">
        <v>91</v>
      </c>
      <c r="B30" s="24" t="s">
        <v>116</v>
      </c>
      <c r="C30" s="25"/>
      <c r="D30" s="32" t="s">
        <v>289</v>
      </c>
      <c r="E30" s="27" t="s">
        <v>171</v>
      </c>
      <c r="F30" s="28" t="s">
        <v>290</v>
      </c>
      <c r="G30" s="28" t="str">
        <f>"("&amp;E30&amp;")"&amp;"四川省宜宾市高县高县庆符镇鹅卵新农村高县广久大道(庆符厂房项目)"</f>
        <v>(五冶钢构宜宾南溪区项目土建4标)四川省宜宾市高县高县庆符镇鹅卵新农村高县广久大道(庆符厂房项目)</v>
      </c>
      <c r="H30" s="28" t="s">
        <v>123</v>
      </c>
      <c r="I30" s="28">
        <v>15228205853</v>
      </c>
      <c r="J30" s="33" t="s">
        <v>292</v>
      </c>
      <c r="K30" s="37" t="s">
        <v>121</v>
      </c>
      <c r="L30" s="35"/>
      <c r="M30" s="27" t="s">
        <v>291</v>
      </c>
    </row>
    <row r="31" spans="1:13">
      <c r="A31" s="24" t="s">
        <v>77</v>
      </c>
      <c r="B31" s="24" t="s">
        <v>116</v>
      </c>
      <c r="C31" s="25"/>
      <c r="D31" s="26" t="s">
        <v>293</v>
      </c>
      <c r="E31" s="33" t="s">
        <v>17</v>
      </c>
      <c r="F31" s="28" t="s">
        <v>294</v>
      </c>
      <c r="G31" s="33" t="s">
        <v>295</v>
      </c>
      <c r="H31" s="28" t="s">
        <v>296</v>
      </c>
      <c r="I31" s="28">
        <v>13658059919</v>
      </c>
      <c r="J31" s="33" t="s">
        <v>297</v>
      </c>
      <c r="K31" s="38" t="s">
        <v>298</v>
      </c>
      <c r="L31" s="38" t="s">
        <v>299</v>
      </c>
      <c r="M31" s="27" t="s">
        <v>300</v>
      </c>
    </row>
    <row r="32" spans="1:13">
      <c r="A32" s="24" t="s">
        <v>86</v>
      </c>
      <c r="B32" s="24" t="s">
        <v>116</v>
      </c>
      <c r="C32" s="25"/>
      <c r="D32" s="26" t="s">
        <v>293</v>
      </c>
      <c r="E32" s="33" t="s">
        <v>39</v>
      </c>
      <c r="F32" s="28" t="s">
        <v>294</v>
      </c>
      <c r="G32" s="33" t="s">
        <v>301</v>
      </c>
      <c r="H32" s="28" t="s">
        <v>296</v>
      </c>
      <c r="I32" s="28">
        <v>13658059919</v>
      </c>
      <c r="J32" s="33" t="s">
        <v>297</v>
      </c>
      <c r="K32" s="37" t="s">
        <v>298</v>
      </c>
      <c r="L32" s="38" t="s">
        <v>299</v>
      </c>
      <c r="M32" s="27" t="s">
        <v>300</v>
      </c>
    </row>
    <row r="33" spans="1:13">
      <c r="A33" s="28"/>
      <c r="B33" s="28"/>
      <c r="C33" s="25"/>
      <c r="D33" s="26" t="s">
        <v>293</v>
      </c>
      <c r="E33" s="33" t="s">
        <v>43</v>
      </c>
      <c r="F33" s="28" t="s">
        <v>294</v>
      </c>
      <c r="G33" s="33" t="s">
        <v>302</v>
      </c>
      <c r="H33" s="28" t="s">
        <v>303</v>
      </c>
      <c r="I33" s="28">
        <v>15982487227</v>
      </c>
      <c r="J33" s="33" t="s">
        <v>297</v>
      </c>
      <c r="K33" s="37" t="s">
        <v>298</v>
      </c>
      <c r="L33" s="38" t="s">
        <v>299</v>
      </c>
      <c r="M33" s="27" t="s">
        <v>300</v>
      </c>
    </row>
    <row r="34" spans="1:13">
      <c r="A34" s="24" t="s">
        <v>66</v>
      </c>
      <c r="B34" s="24" t="s">
        <v>116</v>
      </c>
      <c r="C34" s="25"/>
      <c r="D34" s="26" t="s">
        <v>293</v>
      </c>
      <c r="E34" s="33" t="s">
        <v>104</v>
      </c>
      <c r="F34" s="28" t="s">
        <v>294</v>
      </c>
      <c r="G34" s="33" t="s">
        <v>304</v>
      </c>
      <c r="H34" s="28" t="s">
        <v>303</v>
      </c>
      <c r="I34" s="28">
        <v>15982487227</v>
      </c>
      <c r="J34" s="33" t="s">
        <v>297</v>
      </c>
      <c r="K34" s="37" t="s">
        <v>298</v>
      </c>
      <c r="L34" s="38" t="s">
        <v>299</v>
      </c>
      <c r="M34" s="27" t="s">
        <v>300</v>
      </c>
    </row>
    <row r="35" spans="1:13">
      <c r="A35" s="24" t="s">
        <v>82</v>
      </c>
      <c r="B35" s="24" t="s">
        <v>116</v>
      </c>
      <c r="C35" s="25"/>
      <c r="D35" s="26" t="s">
        <v>305</v>
      </c>
      <c r="E35" s="33" t="s">
        <v>306</v>
      </c>
      <c r="F35" s="28" t="s">
        <v>307</v>
      </c>
      <c r="G35" s="33" t="s">
        <v>308</v>
      </c>
      <c r="H35" s="28" t="s">
        <v>309</v>
      </c>
      <c r="I35" s="28">
        <v>17602827856</v>
      </c>
      <c r="J35" s="33" t="s">
        <v>310</v>
      </c>
      <c r="K35" s="38" t="s">
        <v>146</v>
      </c>
      <c r="L35" s="35"/>
      <c r="M35" s="27" t="s">
        <v>311</v>
      </c>
    </row>
    <row r="36" spans="1:13">
      <c r="A36" s="24" t="s">
        <v>45</v>
      </c>
      <c r="B36" s="24" t="s">
        <v>116</v>
      </c>
      <c r="C36" s="25"/>
      <c r="D36" s="26" t="s">
        <v>305</v>
      </c>
      <c r="E36" s="33" t="s">
        <v>312</v>
      </c>
      <c r="F36" s="28" t="s">
        <v>313</v>
      </c>
      <c r="G36" s="33" t="s">
        <v>314</v>
      </c>
      <c r="H36" s="28" t="s">
        <v>315</v>
      </c>
      <c r="I36" s="28">
        <v>15828538619</v>
      </c>
      <c r="J36" s="33" t="s">
        <v>316</v>
      </c>
      <c r="K36" s="38" t="s">
        <v>146</v>
      </c>
      <c r="L36" s="35"/>
      <c r="M36" s="27" t="s">
        <v>311</v>
      </c>
    </row>
    <row r="37" spans="1:13">
      <c r="A37" s="24" t="s">
        <v>21</v>
      </c>
      <c r="B37" s="24" t="s">
        <v>116</v>
      </c>
      <c r="C37" s="25"/>
      <c r="D37" s="26" t="s">
        <v>305</v>
      </c>
      <c r="E37" s="33" t="s">
        <v>78</v>
      </c>
      <c r="F37" s="28" t="s">
        <v>313</v>
      </c>
      <c r="G37" s="33" t="s">
        <v>317</v>
      </c>
      <c r="H37" s="28" t="s">
        <v>315</v>
      </c>
      <c r="I37" s="28">
        <v>15828538619</v>
      </c>
      <c r="J37" s="33" t="s">
        <v>318</v>
      </c>
      <c r="K37" s="38" t="s">
        <v>146</v>
      </c>
      <c r="L37" s="35"/>
      <c r="M37" s="27" t="s">
        <v>311</v>
      </c>
    </row>
    <row r="38" spans="1:13">
      <c r="A38" s="24" t="s">
        <v>58</v>
      </c>
      <c r="B38" s="24" t="s">
        <v>116</v>
      </c>
      <c r="C38" s="25"/>
      <c r="D38" s="26" t="s">
        <v>305</v>
      </c>
      <c r="E38" s="33" t="s">
        <v>54</v>
      </c>
      <c r="F38" s="28" t="s">
        <v>313</v>
      </c>
      <c r="G38" s="33" t="s">
        <v>319</v>
      </c>
      <c r="H38" s="28" t="s">
        <v>315</v>
      </c>
      <c r="I38" s="28">
        <v>15828538619</v>
      </c>
      <c r="J38" s="33" t="s">
        <v>316</v>
      </c>
      <c r="K38" s="38" t="s">
        <v>146</v>
      </c>
      <c r="L38" s="35"/>
      <c r="M38" s="27" t="s">
        <v>311</v>
      </c>
    </row>
    <row r="39" spans="1:13">
      <c r="A39" s="24" t="s">
        <v>46</v>
      </c>
      <c r="B39" s="24" t="s">
        <v>116</v>
      </c>
      <c r="C39" s="25"/>
      <c r="D39" s="26" t="s">
        <v>305</v>
      </c>
      <c r="E39" s="33" t="s">
        <v>29</v>
      </c>
      <c r="F39" s="28" t="s">
        <v>307</v>
      </c>
      <c r="G39" s="33" t="s">
        <v>320</v>
      </c>
      <c r="H39" s="28" t="s">
        <v>321</v>
      </c>
      <c r="I39" s="28">
        <v>13551450899</v>
      </c>
      <c r="J39" s="33" t="s">
        <v>318</v>
      </c>
      <c r="K39" s="38" t="s">
        <v>146</v>
      </c>
      <c r="L39" s="35"/>
      <c r="M39" s="27" t="s">
        <v>311</v>
      </c>
    </row>
    <row r="40" spans="1:13">
      <c r="A40" s="24" t="s">
        <v>22</v>
      </c>
      <c r="B40" s="24" t="s">
        <v>116</v>
      </c>
      <c r="C40" s="25"/>
      <c r="D40" s="26" t="s">
        <v>305</v>
      </c>
      <c r="E40" s="33" t="s">
        <v>25</v>
      </c>
      <c r="F40" s="28" t="s">
        <v>307</v>
      </c>
      <c r="G40" s="33" t="s">
        <v>322</v>
      </c>
      <c r="H40" s="28" t="s">
        <v>323</v>
      </c>
      <c r="I40" s="28">
        <v>18281865966</v>
      </c>
      <c r="J40" s="33" t="s">
        <v>324</v>
      </c>
      <c r="K40" s="38" t="s">
        <v>146</v>
      </c>
      <c r="L40" s="35"/>
      <c r="M40" s="27" t="s">
        <v>311</v>
      </c>
    </row>
    <row r="41" spans="1:13">
      <c r="A41" s="24" t="s">
        <v>181</v>
      </c>
      <c r="B41" s="24" t="s">
        <v>116</v>
      </c>
      <c r="C41" s="25"/>
      <c r="D41" s="26" t="s">
        <v>305</v>
      </c>
      <c r="E41" s="34" t="s">
        <v>63</v>
      </c>
      <c r="F41" s="28" t="s">
        <v>307</v>
      </c>
      <c r="G41" s="33" t="s">
        <v>325</v>
      </c>
      <c r="H41" s="28" t="s">
        <v>326</v>
      </c>
      <c r="I41" s="28">
        <v>18280895666</v>
      </c>
      <c r="J41" s="33" t="s">
        <v>327</v>
      </c>
      <c r="K41" s="38" t="s">
        <v>146</v>
      </c>
      <c r="L41" s="35"/>
      <c r="M41" s="27" t="s">
        <v>311</v>
      </c>
    </row>
    <row r="42" spans="1:13">
      <c r="A42" s="24" t="s">
        <v>182</v>
      </c>
      <c r="B42" s="24" t="s">
        <v>116</v>
      </c>
      <c r="C42" s="25"/>
      <c r="D42" s="26" t="s">
        <v>305</v>
      </c>
      <c r="E42" s="33" t="s">
        <v>328</v>
      </c>
      <c r="F42" s="28" t="s">
        <v>307</v>
      </c>
      <c r="G42" s="33" t="s">
        <v>329</v>
      </c>
      <c r="H42" s="28" t="s">
        <v>326</v>
      </c>
      <c r="I42" s="28">
        <v>18280895667</v>
      </c>
      <c r="J42" s="33" t="s">
        <v>327</v>
      </c>
      <c r="K42" s="38" t="s">
        <v>146</v>
      </c>
      <c r="L42" s="35"/>
      <c r="M42" s="27" t="s">
        <v>311</v>
      </c>
    </row>
    <row r="43" spans="1:13">
      <c r="A43" s="28"/>
      <c r="B43" s="28"/>
      <c r="C43" s="25"/>
      <c r="D43" s="26" t="s">
        <v>305</v>
      </c>
      <c r="E43" s="33" t="s">
        <v>330</v>
      </c>
      <c r="F43" s="28" t="s">
        <v>307</v>
      </c>
      <c r="G43" s="33" t="s">
        <v>331</v>
      </c>
      <c r="H43" s="28" t="s">
        <v>332</v>
      </c>
      <c r="I43" s="28">
        <v>18302894198</v>
      </c>
      <c r="J43" s="33" t="s">
        <v>327</v>
      </c>
      <c r="K43" s="38" t="s">
        <v>146</v>
      </c>
      <c r="L43" s="35"/>
      <c r="M43" s="27" t="s">
        <v>311</v>
      </c>
    </row>
    <row r="44" spans="1:13">
      <c r="A44" s="24" t="s">
        <v>333</v>
      </c>
      <c r="B44" s="24" t="s">
        <v>116</v>
      </c>
      <c r="C44" s="25"/>
      <c r="D44" s="26" t="s">
        <v>305</v>
      </c>
      <c r="E44" s="33" t="s">
        <v>334</v>
      </c>
      <c r="F44" s="28" t="s">
        <v>307</v>
      </c>
      <c r="G44" s="33" t="s">
        <v>335</v>
      </c>
      <c r="H44" s="28" t="s">
        <v>326</v>
      </c>
      <c r="I44" s="28">
        <v>18280895666</v>
      </c>
      <c r="J44" s="33" t="s">
        <v>327</v>
      </c>
      <c r="K44" s="38" t="s">
        <v>146</v>
      </c>
      <c r="L44" s="35"/>
      <c r="M44" s="27" t="s">
        <v>311</v>
      </c>
    </row>
    <row r="45" spans="1:13">
      <c r="A45" s="24" t="s">
        <v>140</v>
      </c>
      <c r="B45" s="24" t="s">
        <v>116</v>
      </c>
      <c r="D45" s="26" t="s">
        <v>305</v>
      </c>
      <c r="E45" s="33" t="s">
        <v>108</v>
      </c>
      <c r="F45" s="28" t="s">
        <v>307</v>
      </c>
      <c r="G45" s="33" t="s">
        <v>336</v>
      </c>
      <c r="H45" s="28" t="s">
        <v>326</v>
      </c>
      <c r="I45" s="28">
        <v>18280895666</v>
      </c>
      <c r="J45" s="33" t="s">
        <v>327</v>
      </c>
      <c r="K45" s="38" t="s">
        <v>146</v>
      </c>
      <c r="L45" s="38" t="s">
        <v>337</v>
      </c>
      <c r="M45" s="27" t="s">
        <v>311</v>
      </c>
    </row>
    <row r="46" spans="1:13">
      <c r="A46" s="24" t="s">
        <v>338</v>
      </c>
      <c r="B46" s="24" t="s">
        <v>116</v>
      </c>
      <c r="D46" s="26" t="s">
        <v>305</v>
      </c>
      <c r="E46" s="33" t="s">
        <v>339</v>
      </c>
      <c r="F46" s="28" t="s">
        <v>307</v>
      </c>
      <c r="G46" s="33" t="s">
        <v>340</v>
      </c>
      <c r="H46" s="28" t="s">
        <v>326</v>
      </c>
      <c r="I46" s="28">
        <v>18280895666</v>
      </c>
      <c r="J46" s="33" t="s">
        <v>327</v>
      </c>
      <c r="K46" s="38" t="s">
        <v>146</v>
      </c>
      <c r="L46" s="38" t="s">
        <v>341</v>
      </c>
      <c r="M46" s="27" t="s">
        <v>311</v>
      </c>
    </row>
    <row r="47" spans="1:13">
      <c r="A47" s="24" t="s">
        <v>342</v>
      </c>
      <c r="B47" s="24" t="s">
        <v>116</v>
      </c>
      <c r="D47" s="26" t="s">
        <v>305</v>
      </c>
      <c r="E47" s="33" t="s">
        <v>64</v>
      </c>
      <c r="F47" s="28" t="s">
        <v>307</v>
      </c>
      <c r="G47" s="33" t="s">
        <v>343</v>
      </c>
      <c r="H47" s="28" t="s">
        <v>344</v>
      </c>
      <c r="I47" s="28">
        <v>18302833536</v>
      </c>
      <c r="J47" s="33" t="s">
        <v>327</v>
      </c>
      <c r="K47" s="38" t="s">
        <v>146</v>
      </c>
      <c r="L47" s="35"/>
      <c r="M47" s="27" t="s">
        <v>311</v>
      </c>
    </row>
    <row r="48" spans="1:13">
      <c r="A48" s="24" t="s">
        <v>345</v>
      </c>
      <c r="B48" s="24" t="s">
        <v>116</v>
      </c>
      <c r="D48" s="26" t="s">
        <v>305</v>
      </c>
      <c r="E48" s="33" t="s">
        <v>74</v>
      </c>
      <c r="F48" s="28" t="s">
        <v>307</v>
      </c>
      <c r="G48" s="33" t="s">
        <v>346</v>
      </c>
      <c r="H48" s="28" t="s">
        <v>347</v>
      </c>
      <c r="I48" s="28">
        <v>18820030907</v>
      </c>
      <c r="J48" s="33" t="s">
        <v>348</v>
      </c>
      <c r="K48" s="38" t="s">
        <v>146</v>
      </c>
      <c r="L48" s="35"/>
      <c r="M48" s="27" t="s">
        <v>311</v>
      </c>
    </row>
    <row r="49" spans="1:13">
      <c r="A49" s="24" t="s">
        <v>141</v>
      </c>
      <c r="B49" s="24" t="s">
        <v>116</v>
      </c>
      <c r="D49" s="26" t="s">
        <v>305</v>
      </c>
      <c r="E49" s="33" t="s">
        <v>349</v>
      </c>
      <c r="F49" s="28" t="s">
        <v>307</v>
      </c>
      <c r="G49" s="33" t="s">
        <v>350</v>
      </c>
      <c r="H49" s="28" t="s">
        <v>347</v>
      </c>
      <c r="I49" s="28">
        <v>18820030907</v>
      </c>
      <c r="J49" s="33" t="s">
        <v>327</v>
      </c>
      <c r="K49" s="38" t="s">
        <v>146</v>
      </c>
      <c r="L49" s="35"/>
      <c r="M49" s="27" t="s">
        <v>311</v>
      </c>
    </row>
    <row r="50" spans="1:13">
      <c r="A50" s="24" t="s">
        <v>142</v>
      </c>
      <c r="B50" s="24" t="s">
        <v>116</v>
      </c>
      <c r="D50" s="26" t="s">
        <v>305</v>
      </c>
      <c r="E50" s="33" t="s">
        <v>79</v>
      </c>
      <c r="F50" s="28" t="s">
        <v>307</v>
      </c>
      <c r="G50" s="33" t="s">
        <v>351</v>
      </c>
      <c r="H50" s="28" t="s">
        <v>352</v>
      </c>
      <c r="I50" s="28">
        <v>13281725223</v>
      </c>
      <c r="J50" s="33" t="s">
        <v>327</v>
      </c>
      <c r="K50" s="38" t="s">
        <v>146</v>
      </c>
      <c r="L50" s="35"/>
      <c r="M50" s="27" t="s">
        <v>311</v>
      </c>
    </row>
    <row r="51" spans="1:13">
      <c r="A51" s="24" t="s">
        <v>353</v>
      </c>
      <c r="B51" s="24" t="s">
        <v>116</v>
      </c>
      <c r="D51" s="26" t="s">
        <v>305</v>
      </c>
      <c r="E51" s="33" t="s">
        <v>84</v>
      </c>
      <c r="F51" s="28" t="s">
        <v>313</v>
      </c>
      <c r="G51" s="33" t="s">
        <v>354</v>
      </c>
      <c r="H51" s="28" t="s">
        <v>355</v>
      </c>
      <c r="I51" s="28">
        <v>13527304849</v>
      </c>
      <c r="J51" s="33" t="s">
        <v>348</v>
      </c>
      <c r="K51" s="38" t="s">
        <v>146</v>
      </c>
      <c r="L51" s="35"/>
      <c r="M51" s="27" t="s">
        <v>311</v>
      </c>
    </row>
    <row r="52" spans="1:13">
      <c r="A52" s="24" t="s">
        <v>356</v>
      </c>
      <c r="B52" s="24" t="s">
        <v>116</v>
      </c>
      <c r="D52" s="26" t="s">
        <v>305</v>
      </c>
      <c r="E52" s="33" t="s">
        <v>70</v>
      </c>
      <c r="F52" s="28" t="s">
        <v>313</v>
      </c>
      <c r="G52" s="33" t="s">
        <v>357</v>
      </c>
      <c r="H52" s="28" t="s">
        <v>358</v>
      </c>
      <c r="I52" s="28">
        <v>13518257339</v>
      </c>
      <c r="J52" s="33" t="s">
        <v>359</v>
      </c>
      <c r="K52" s="38" t="s">
        <v>146</v>
      </c>
      <c r="L52" s="35"/>
      <c r="M52" s="27" t="s">
        <v>311</v>
      </c>
    </row>
    <row r="53" spans="4:13">
      <c r="D53" s="26" t="s">
        <v>305</v>
      </c>
      <c r="E53" s="33" t="s">
        <v>360</v>
      </c>
      <c r="F53" s="28" t="s">
        <v>313</v>
      </c>
      <c r="G53" s="33" t="s">
        <v>361</v>
      </c>
      <c r="H53" s="28" t="s">
        <v>362</v>
      </c>
      <c r="I53" s="28">
        <v>18398563998</v>
      </c>
      <c r="J53" s="33" t="s">
        <v>348</v>
      </c>
      <c r="K53" s="38" t="s">
        <v>146</v>
      </c>
      <c r="L53" s="35"/>
      <c r="M53" s="27" t="s">
        <v>311</v>
      </c>
    </row>
    <row r="54" spans="4:13">
      <c r="D54" s="26" t="s">
        <v>305</v>
      </c>
      <c r="E54" s="33" t="s">
        <v>363</v>
      </c>
      <c r="F54" s="28" t="s">
        <v>313</v>
      </c>
      <c r="G54" s="33" t="s">
        <v>364</v>
      </c>
      <c r="H54" s="28" t="s">
        <v>362</v>
      </c>
      <c r="I54" s="28">
        <v>18398563998</v>
      </c>
      <c r="J54" s="33" t="s">
        <v>348</v>
      </c>
      <c r="K54" s="38" t="s">
        <v>146</v>
      </c>
      <c r="L54" s="35"/>
      <c r="M54" s="27" t="s">
        <v>311</v>
      </c>
    </row>
    <row r="55" spans="4:13">
      <c r="D55" s="26" t="s">
        <v>305</v>
      </c>
      <c r="E55" s="33" t="s">
        <v>50</v>
      </c>
      <c r="F55" s="28" t="s">
        <v>313</v>
      </c>
      <c r="G55" s="33" t="s">
        <v>365</v>
      </c>
      <c r="H55" s="28" t="s">
        <v>362</v>
      </c>
      <c r="I55" s="28">
        <v>18398563998</v>
      </c>
      <c r="J55" s="33" t="s">
        <v>348</v>
      </c>
      <c r="K55" s="38" t="s">
        <v>146</v>
      </c>
      <c r="L55" s="35"/>
      <c r="M55" s="27" t="s">
        <v>311</v>
      </c>
    </row>
    <row r="56" spans="4:13">
      <c r="D56" s="26" t="s">
        <v>305</v>
      </c>
      <c r="E56" s="33" t="s">
        <v>120</v>
      </c>
      <c r="F56" s="28" t="s">
        <v>313</v>
      </c>
      <c r="G56" s="33" t="s">
        <v>366</v>
      </c>
      <c r="H56" s="28" t="s">
        <v>362</v>
      </c>
      <c r="I56" s="28">
        <v>18398563998</v>
      </c>
      <c r="J56" s="33" t="s">
        <v>327</v>
      </c>
      <c r="K56" s="38" t="s">
        <v>146</v>
      </c>
      <c r="L56" s="35"/>
      <c r="M56" s="27" t="s">
        <v>311</v>
      </c>
    </row>
    <row r="57" spans="4:13">
      <c r="D57" s="26" t="s">
        <v>305</v>
      </c>
      <c r="E57" s="33" t="s">
        <v>87</v>
      </c>
      <c r="F57" s="28" t="s">
        <v>313</v>
      </c>
      <c r="G57" s="33" t="s">
        <v>367</v>
      </c>
      <c r="H57" s="28" t="s">
        <v>368</v>
      </c>
      <c r="I57" s="28">
        <v>13518183653</v>
      </c>
      <c r="J57" s="33" t="s">
        <v>327</v>
      </c>
      <c r="K57" s="38" t="s">
        <v>146</v>
      </c>
      <c r="L57" s="35"/>
      <c r="M57" s="27" t="s">
        <v>311</v>
      </c>
    </row>
    <row r="58" spans="4:13">
      <c r="D58" s="26" t="s">
        <v>305</v>
      </c>
      <c r="E58" s="33" t="s">
        <v>369</v>
      </c>
      <c r="F58" s="28" t="s">
        <v>313</v>
      </c>
      <c r="G58" s="33" t="s">
        <v>370</v>
      </c>
      <c r="H58" s="28" t="s">
        <v>362</v>
      </c>
      <c r="I58" s="28">
        <v>18398563998</v>
      </c>
      <c r="J58" s="33" t="s">
        <v>348</v>
      </c>
      <c r="K58" s="38" t="s">
        <v>146</v>
      </c>
      <c r="L58" s="35"/>
      <c r="M58" s="27" t="s">
        <v>311</v>
      </c>
    </row>
    <row r="59" spans="4:13">
      <c r="D59" s="26" t="s">
        <v>305</v>
      </c>
      <c r="E59" s="33" t="s">
        <v>371</v>
      </c>
      <c r="F59" s="28" t="s">
        <v>313</v>
      </c>
      <c r="G59" s="33" t="s">
        <v>372</v>
      </c>
      <c r="H59" s="28" t="s">
        <v>362</v>
      </c>
      <c r="I59" s="28">
        <v>18398563998</v>
      </c>
      <c r="J59" s="33" t="s">
        <v>348</v>
      </c>
      <c r="K59" s="38" t="s">
        <v>146</v>
      </c>
      <c r="L59" s="35"/>
      <c r="M59" s="27" t="s">
        <v>311</v>
      </c>
    </row>
    <row r="60" spans="4:13">
      <c r="D60" s="26" t="s">
        <v>305</v>
      </c>
      <c r="E60" s="33" t="s">
        <v>75</v>
      </c>
      <c r="F60" s="28" t="s">
        <v>313</v>
      </c>
      <c r="G60" s="33" t="s">
        <v>373</v>
      </c>
      <c r="H60" s="28" t="s">
        <v>362</v>
      </c>
      <c r="I60" s="28">
        <v>18398563998</v>
      </c>
      <c r="J60" s="33" t="s">
        <v>348</v>
      </c>
      <c r="K60" s="38" t="s">
        <v>146</v>
      </c>
      <c r="L60" s="35"/>
      <c r="M60" s="27" t="s">
        <v>311</v>
      </c>
    </row>
    <row r="61" spans="4:13">
      <c r="D61" s="32" t="s">
        <v>374</v>
      </c>
      <c r="E61" s="33" t="s">
        <v>375</v>
      </c>
      <c r="F61" s="28" t="s">
        <v>376</v>
      </c>
      <c r="G61" s="33" t="str">
        <f t="shared" ref="G61:G105" si="0">"("&amp;E61&amp;")"&amp;"四川省南充市顺庆区搬罾街道学府大道二段"</f>
        <v>(五冶钢构医学科学产业园建设项目房建一部-一标)四川省南充市顺庆区搬罾街道学府大道二段</v>
      </c>
      <c r="H61" s="28" t="s">
        <v>377</v>
      </c>
      <c r="I61" s="28">
        <v>18141337338</v>
      </c>
      <c r="J61" s="33" t="s">
        <v>378</v>
      </c>
      <c r="K61" s="38" t="s">
        <v>379</v>
      </c>
      <c r="L61" s="35"/>
      <c r="M61" s="27" t="s">
        <v>380</v>
      </c>
    </row>
    <row r="62" spans="4:13">
      <c r="D62" s="32" t="s">
        <v>374</v>
      </c>
      <c r="E62" s="33" t="s">
        <v>381</v>
      </c>
      <c r="F62" s="28" t="s">
        <v>376</v>
      </c>
      <c r="G62" s="33" t="str">
        <f t="shared" si="0"/>
        <v>(五冶钢构医学科学产业园建设项目房建一部-一标（2-4）)四川省南充市顺庆区搬罾街道学府大道二段</v>
      </c>
      <c r="H62" s="28" t="s">
        <v>377</v>
      </c>
      <c r="I62" s="28">
        <v>18141337338</v>
      </c>
      <c r="J62" s="33" t="s">
        <v>378</v>
      </c>
      <c r="K62" s="38" t="s">
        <v>379</v>
      </c>
      <c r="L62" s="35"/>
      <c r="M62" s="27" t="s">
        <v>380</v>
      </c>
    </row>
    <row r="63" spans="4:13">
      <c r="D63" s="32" t="s">
        <v>374</v>
      </c>
      <c r="E63" s="33" t="s">
        <v>382</v>
      </c>
      <c r="F63" s="28" t="s">
        <v>376</v>
      </c>
      <c r="G63" s="33" t="str">
        <f t="shared" si="0"/>
        <v>(五冶钢构医学科学产业园建设项目房建一部-一标（2-5）)四川省南充市顺庆区搬罾街道学府大道二段</v>
      </c>
      <c r="H63" s="28" t="s">
        <v>377</v>
      </c>
      <c r="I63" s="28">
        <v>18141337338</v>
      </c>
      <c r="J63" s="33" t="s">
        <v>378</v>
      </c>
      <c r="K63" s="38" t="s">
        <v>379</v>
      </c>
      <c r="L63" s="35"/>
      <c r="M63" s="27" t="s">
        <v>380</v>
      </c>
    </row>
    <row r="64" spans="4:13">
      <c r="D64" s="32" t="s">
        <v>374</v>
      </c>
      <c r="E64" s="33" t="s">
        <v>98</v>
      </c>
      <c r="F64" s="28" t="s">
        <v>376</v>
      </c>
      <c r="G64" s="33" t="str">
        <f t="shared" si="0"/>
        <v>(五冶钢构医学科学产业园建设项目房建一部-一标（2-6）)四川省南充市顺庆区搬罾街道学府大道二段</v>
      </c>
      <c r="H64" s="28" t="s">
        <v>377</v>
      </c>
      <c r="I64" s="28">
        <v>18141337338</v>
      </c>
      <c r="J64" s="33" t="s">
        <v>378</v>
      </c>
      <c r="K64" s="38" t="s">
        <v>379</v>
      </c>
      <c r="L64" s="35"/>
      <c r="M64" s="27" t="s">
        <v>380</v>
      </c>
    </row>
    <row r="65" spans="4:13">
      <c r="D65" s="32" t="s">
        <v>374</v>
      </c>
      <c r="E65" s="33" t="s">
        <v>383</v>
      </c>
      <c r="F65" s="28" t="s">
        <v>376</v>
      </c>
      <c r="G65" s="33" t="str">
        <f t="shared" si="0"/>
        <v>(五冶钢构医学科学产业园建设项目房建一部-一标（2-7）)四川省南充市顺庆区搬罾街道学府大道二段</v>
      </c>
      <c r="H65" s="28" t="s">
        <v>377</v>
      </c>
      <c r="I65" s="28">
        <v>18141337338</v>
      </c>
      <c r="J65" s="33" t="s">
        <v>378</v>
      </c>
      <c r="K65" s="38" t="s">
        <v>379</v>
      </c>
      <c r="L65" s="35"/>
      <c r="M65" s="27" t="s">
        <v>380</v>
      </c>
    </row>
    <row r="66" spans="4:13">
      <c r="D66" s="32" t="s">
        <v>374</v>
      </c>
      <c r="E66" s="33" t="s">
        <v>384</v>
      </c>
      <c r="F66" s="28" t="s">
        <v>376</v>
      </c>
      <c r="G66" s="33" t="str">
        <f t="shared" si="0"/>
        <v>(五冶钢构医学科学产业园建设项目房建一部-二标（3-2）)四川省南充市顺庆区搬罾街道学府大道二段</v>
      </c>
      <c r="H66" s="28" t="s">
        <v>377</v>
      </c>
      <c r="I66" s="28">
        <v>18141337338</v>
      </c>
      <c r="J66" s="33" t="s">
        <v>378</v>
      </c>
      <c r="K66" s="38" t="s">
        <v>379</v>
      </c>
      <c r="L66" s="35"/>
      <c r="M66" s="27" t="s">
        <v>380</v>
      </c>
    </row>
    <row r="67" spans="4:13">
      <c r="D67" s="32" t="s">
        <v>374</v>
      </c>
      <c r="E67" s="33" t="s">
        <v>385</v>
      </c>
      <c r="F67" s="28" t="s">
        <v>376</v>
      </c>
      <c r="G67" s="33" t="str">
        <f t="shared" si="0"/>
        <v>(五冶钢构医学科学产业园建设项目房建一部-二标（3-3）)四川省南充市顺庆区搬罾街道学府大道二段</v>
      </c>
      <c r="H67" s="28" t="s">
        <v>377</v>
      </c>
      <c r="I67" s="28">
        <v>18141337338</v>
      </c>
      <c r="J67" s="33" t="s">
        <v>378</v>
      </c>
      <c r="K67" s="38" t="s">
        <v>379</v>
      </c>
      <c r="L67" s="35"/>
      <c r="M67" s="27" t="s">
        <v>380</v>
      </c>
    </row>
    <row r="68" spans="4:13">
      <c r="D68" s="32" t="s">
        <v>374</v>
      </c>
      <c r="E68" s="33" t="s">
        <v>386</v>
      </c>
      <c r="F68" s="28" t="s">
        <v>376</v>
      </c>
      <c r="G68" s="33" t="str">
        <f t="shared" si="0"/>
        <v>(五冶钢构医学科学产业园建设项目房建一部-三标（2-1）)四川省南充市顺庆区搬罾街道学府大道二段</v>
      </c>
      <c r="H68" s="28" t="s">
        <v>377</v>
      </c>
      <c r="I68" s="28">
        <v>18141337338</v>
      </c>
      <c r="J68" s="33" t="s">
        <v>378</v>
      </c>
      <c r="K68" s="38" t="s">
        <v>379</v>
      </c>
      <c r="L68" s="35"/>
      <c r="M68" s="27" t="s">
        <v>380</v>
      </c>
    </row>
    <row r="69" spans="4:13">
      <c r="D69" s="32" t="s">
        <v>374</v>
      </c>
      <c r="E69" s="33" t="s">
        <v>387</v>
      </c>
      <c r="F69" s="28" t="s">
        <v>376</v>
      </c>
      <c r="G69" s="33" t="str">
        <f t="shared" si="0"/>
        <v>(五冶钢构医学科学产业园建设项目房建一部-三标（2-2）)四川省南充市顺庆区搬罾街道学府大道二段</v>
      </c>
      <c r="H69" s="28" t="s">
        <v>377</v>
      </c>
      <c r="I69" s="28">
        <v>18141337338</v>
      </c>
      <c r="J69" s="33" t="s">
        <v>378</v>
      </c>
      <c r="K69" s="38" t="s">
        <v>379</v>
      </c>
      <c r="L69" s="35"/>
      <c r="M69" s="27" t="s">
        <v>380</v>
      </c>
    </row>
    <row r="70" spans="4:13">
      <c r="D70" s="32" t="s">
        <v>374</v>
      </c>
      <c r="E70" s="33" t="s">
        <v>388</v>
      </c>
      <c r="F70" s="28" t="s">
        <v>376</v>
      </c>
      <c r="G70" s="33" t="str">
        <f t="shared" si="0"/>
        <v>(五冶钢构医学科学产业园建设项目房建一部-三标（2-3）)四川省南充市顺庆区搬罾街道学府大道二段</v>
      </c>
      <c r="H70" s="28" t="s">
        <v>377</v>
      </c>
      <c r="I70" s="28">
        <v>18141337338</v>
      </c>
      <c r="J70" s="33" t="s">
        <v>378</v>
      </c>
      <c r="K70" s="38" t="s">
        <v>379</v>
      </c>
      <c r="L70" s="35"/>
      <c r="M70" s="27" t="s">
        <v>380</v>
      </c>
    </row>
    <row r="71" spans="4:13">
      <c r="D71" s="32" t="s">
        <v>374</v>
      </c>
      <c r="E71" s="33" t="s">
        <v>389</v>
      </c>
      <c r="F71" s="28" t="s">
        <v>376</v>
      </c>
      <c r="G71" s="33" t="str">
        <f t="shared" si="0"/>
        <v>(五冶钢构医学科学产业园建设项目房建一部-四标（3-4）)四川省南充市顺庆区搬罾街道学府大道二段</v>
      </c>
      <c r="H71" s="28" t="s">
        <v>377</v>
      </c>
      <c r="I71" s="28">
        <v>18141337338</v>
      </c>
      <c r="J71" s="33" t="s">
        <v>378</v>
      </c>
      <c r="K71" s="38" t="s">
        <v>379</v>
      </c>
      <c r="L71" s="35"/>
      <c r="M71" s="27" t="s">
        <v>380</v>
      </c>
    </row>
    <row r="72" spans="4:13">
      <c r="D72" s="32" t="s">
        <v>374</v>
      </c>
      <c r="E72" s="33" t="s">
        <v>390</v>
      </c>
      <c r="F72" s="28" t="s">
        <v>376</v>
      </c>
      <c r="G72" s="33" t="str">
        <f t="shared" si="0"/>
        <v>(五冶钢构医学科学产业园建设项目房建一部-四标（3-5）)四川省南充市顺庆区搬罾街道学府大道二段</v>
      </c>
      <c r="H72" s="28" t="s">
        <v>377</v>
      </c>
      <c r="I72" s="28">
        <v>18141337338</v>
      </c>
      <c r="J72" s="33" t="s">
        <v>378</v>
      </c>
      <c r="K72" s="38" t="s">
        <v>379</v>
      </c>
      <c r="L72" s="35"/>
      <c r="M72" s="27" t="s">
        <v>380</v>
      </c>
    </row>
    <row r="73" spans="4:13">
      <c r="D73" s="32" t="s">
        <v>374</v>
      </c>
      <c r="E73" s="33" t="s">
        <v>391</v>
      </c>
      <c r="F73" s="28" t="s">
        <v>376</v>
      </c>
      <c r="G73" s="33" t="str">
        <f t="shared" si="0"/>
        <v>(五冶钢构医学科学产业园建设项目房建一部-四标（3-6）)四川省南充市顺庆区搬罾街道学府大道二段</v>
      </c>
      <c r="H73" s="28" t="s">
        <v>377</v>
      </c>
      <c r="I73" s="28">
        <v>18141337338</v>
      </c>
      <c r="J73" s="33" t="s">
        <v>378</v>
      </c>
      <c r="K73" s="38" t="s">
        <v>379</v>
      </c>
      <c r="L73" s="35"/>
      <c r="M73" s="27" t="s">
        <v>380</v>
      </c>
    </row>
    <row r="74" spans="4:13">
      <c r="D74" s="32" t="s">
        <v>374</v>
      </c>
      <c r="E74" s="33" t="s">
        <v>151</v>
      </c>
      <c r="F74" s="28" t="s">
        <v>376</v>
      </c>
      <c r="G74" s="33" t="str">
        <f t="shared" si="0"/>
        <v>(五冶钢构医学科学产业园建设项目房建一部-四标（3-7）)四川省南充市顺庆区搬罾街道学府大道二段</v>
      </c>
      <c r="H74" s="28" t="s">
        <v>377</v>
      </c>
      <c r="I74" s="28">
        <v>18141337338</v>
      </c>
      <c r="J74" s="33" t="s">
        <v>378</v>
      </c>
      <c r="K74" s="38" t="s">
        <v>379</v>
      </c>
      <c r="L74" s="35"/>
      <c r="M74" s="27" t="s">
        <v>380</v>
      </c>
    </row>
    <row r="75" spans="4:13">
      <c r="D75" s="32" t="s">
        <v>374</v>
      </c>
      <c r="E75" s="33" t="s">
        <v>392</v>
      </c>
      <c r="F75" s="28" t="s">
        <v>376</v>
      </c>
      <c r="G75" s="33" t="str">
        <f t="shared" si="0"/>
        <v>(五冶钢构医学科学产业园建设项目房建一部-五标（校医院6-1）)四川省南充市顺庆区搬罾街道学府大道二段</v>
      </c>
      <c r="H75" s="28" t="s">
        <v>377</v>
      </c>
      <c r="I75" s="28">
        <v>18141337338</v>
      </c>
      <c r="J75" s="33" t="s">
        <v>378</v>
      </c>
      <c r="K75" s="38" t="s">
        <v>379</v>
      </c>
      <c r="L75" s="35"/>
      <c r="M75" s="27" t="s">
        <v>380</v>
      </c>
    </row>
    <row r="76" spans="4:13">
      <c r="D76" s="32" t="s">
        <v>374</v>
      </c>
      <c r="E76" s="33" t="s">
        <v>393</v>
      </c>
      <c r="F76" s="28" t="s">
        <v>376</v>
      </c>
      <c r="G76" s="33" t="str">
        <f t="shared" si="0"/>
        <v>(五冶钢构医学科学产业园建设项目房建一部-六标（3-1）)四川省南充市顺庆区搬罾街道学府大道二段</v>
      </c>
      <c r="H76" s="28" t="s">
        <v>377</v>
      </c>
      <c r="I76" s="28">
        <v>18141337338</v>
      </c>
      <c r="J76" s="33" t="s">
        <v>378</v>
      </c>
      <c r="K76" s="38" t="s">
        <v>379</v>
      </c>
      <c r="L76" s="35"/>
      <c r="M76" s="27" t="s">
        <v>380</v>
      </c>
    </row>
    <row r="77" spans="4:13">
      <c r="D77" s="32" t="s">
        <v>374</v>
      </c>
      <c r="E77" s="33" t="s">
        <v>394</v>
      </c>
      <c r="F77" s="28" t="s">
        <v>376</v>
      </c>
      <c r="G77" s="33" t="str">
        <f t="shared" si="0"/>
        <v>(五冶钢构医学科学产业园建设项目房建二部-一标（1-3）)四川省南充市顺庆区搬罾街道学府大道二段</v>
      </c>
      <c r="H77" s="28" t="s">
        <v>395</v>
      </c>
      <c r="I77" s="28">
        <v>19950525030</v>
      </c>
      <c r="J77" s="33" t="s">
        <v>378</v>
      </c>
      <c r="K77" s="38" t="s">
        <v>379</v>
      </c>
      <c r="L77" s="35"/>
      <c r="M77" s="27" t="s">
        <v>380</v>
      </c>
    </row>
    <row r="78" spans="4:13">
      <c r="D78" s="32" t="s">
        <v>374</v>
      </c>
      <c r="E78" s="33" t="s">
        <v>396</v>
      </c>
      <c r="F78" s="28" t="s">
        <v>376</v>
      </c>
      <c r="G78" s="33" t="str">
        <f t="shared" si="0"/>
        <v>(五冶钢构医学科学产业园建设项目房建二部-一标（1-4）)四川省南充市顺庆区搬罾街道学府大道二段</v>
      </c>
      <c r="H78" s="28" t="s">
        <v>395</v>
      </c>
      <c r="I78" s="28">
        <v>19950525030</v>
      </c>
      <c r="J78" s="33" t="s">
        <v>378</v>
      </c>
      <c r="K78" s="38" t="s">
        <v>379</v>
      </c>
      <c r="L78" s="35"/>
      <c r="M78" s="27" t="s">
        <v>380</v>
      </c>
    </row>
    <row r="79" spans="4:13">
      <c r="D79" s="32" t="s">
        <v>374</v>
      </c>
      <c r="E79" s="33" t="s">
        <v>397</v>
      </c>
      <c r="F79" s="28" t="s">
        <v>376</v>
      </c>
      <c r="G79" s="33" t="str">
        <f t="shared" si="0"/>
        <v>(五冶钢构医学科学产业园建设项目房建二部-一标（1-6）)四川省南充市顺庆区搬罾街道学府大道二段</v>
      </c>
      <c r="H79" s="28" t="s">
        <v>395</v>
      </c>
      <c r="I79" s="28">
        <v>19950525030</v>
      </c>
      <c r="J79" s="33" t="s">
        <v>378</v>
      </c>
      <c r="K79" s="38" t="s">
        <v>379</v>
      </c>
      <c r="L79" s="35"/>
      <c r="M79" s="27" t="s">
        <v>380</v>
      </c>
    </row>
    <row r="80" spans="4:13">
      <c r="D80" s="32" t="s">
        <v>374</v>
      </c>
      <c r="E80" s="33" t="s">
        <v>398</v>
      </c>
      <c r="F80" s="28" t="s">
        <v>376</v>
      </c>
      <c r="G80" s="33" t="str">
        <f t="shared" si="0"/>
        <v>(五冶钢构医学科学产业园建设项目房建二部-一标（1-7）)四川省南充市顺庆区搬罾街道学府大道二段</v>
      </c>
      <c r="H80" s="28" t="s">
        <v>395</v>
      </c>
      <c r="I80" s="28">
        <v>19950525030</v>
      </c>
      <c r="J80" s="33" t="s">
        <v>378</v>
      </c>
      <c r="K80" s="38" t="s">
        <v>379</v>
      </c>
      <c r="L80" s="35"/>
      <c r="M80" s="27" t="s">
        <v>380</v>
      </c>
    </row>
    <row r="81" spans="4:13">
      <c r="D81" s="32" t="s">
        <v>374</v>
      </c>
      <c r="E81" s="33" t="s">
        <v>399</v>
      </c>
      <c r="F81" s="28" t="s">
        <v>376</v>
      </c>
      <c r="G81" s="33" t="str">
        <f t="shared" si="0"/>
        <v>(五冶钢构医学科学产业园建设项目房建二部-二标（图情信息中心1-1）)四川省南充市顺庆区搬罾街道学府大道二段</v>
      </c>
      <c r="H81" s="28" t="s">
        <v>395</v>
      </c>
      <c r="I81" s="28">
        <v>19950525030</v>
      </c>
      <c r="J81" s="33" t="s">
        <v>378</v>
      </c>
      <c r="K81" s="38" t="s">
        <v>379</v>
      </c>
      <c r="L81" s="35"/>
      <c r="M81" s="27" t="s">
        <v>380</v>
      </c>
    </row>
    <row r="82" spans="4:13">
      <c r="D82" s="32" t="s">
        <v>374</v>
      </c>
      <c r="E82" s="33" t="s">
        <v>59</v>
      </c>
      <c r="F82" s="28" t="s">
        <v>376</v>
      </c>
      <c r="G82" s="33" t="str">
        <f t="shared" si="0"/>
        <v>(五冶钢构医学科学产业园建设项目房建二部-三标（1-2）)四川省南充市顺庆区搬罾街道学府大道二段</v>
      </c>
      <c r="H82" s="28" t="s">
        <v>395</v>
      </c>
      <c r="I82" s="28">
        <v>19950525030</v>
      </c>
      <c r="J82" s="33" t="s">
        <v>378</v>
      </c>
      <c r="K82" s="38" t="s">
        <v>379</v>
      </c>
      <c r="L82" s="35"/>
      <c r="M82" s="27" t="s">
        <v>380</v>
      </c>
    </row>
    <row r="83" spans="4:13">
      <c r="D83" s="32" t="s">
        <v>374</v>
      </c>
      <c r="E83" s="33" t="s">
        <v>71</v>
      </c>
      <c r="F83" s="28" t="s">
        <v>376</v>
      </c>
      <c r="G83" s="33" t="str">
        <f t="shared" si="0"/>
        <v>(五冶钢构医学科学产业园建设项目房建二部-三标（1-5）)四川省南充市顺庆区搬罾街道学府大道二段</v>
      </c>
      <c r="H83" s="28" t="s">
        <v>395</v>
      </c>
      <c r="I83" s="28">
        <v>19950525030</v>
      </c>
      <c r="J83" s="33" t="s">
        <v>378</v>
      </c>
      <c r="K83" s="38" t="s">
        <v>379</v>
      </c>
      <c r="L83" s="35"/>
      <c r="M83" s="27" t="s">
        <v>380</v>
      </c>
    </row>
    <row r="84" spans="4:13">
      <c r="D84" s="32" t="s">
        <v>374</v>
      </c>
      <c r="E84" s="33" t="s">
        <v>400</v>
      </c>
      <c r="F84" s="28" t="s">
        <v>376</v>
      </c>
      <c r="G84" s="33" t="str">
        <f t="shared" si="0"/>
        <v>(五冶钢构医学科学产业园建设项目房建二部-三标（5-1）)四川省南充市顺庆区搬罾街道学府大道二段</v>
      </c>
      <c r="H84" s="28" t="s">
        <v>395</v>
      </c>
      <c r="I84" s="28">
        <v>19950525030</v>
      </c>
      <c r="J84" s="33" t="s">
        <v>378</v>
      </c>
      <c r="K84" s="38" t="s">
        <v>379</v>
      </c>
      <c r="L84" s="35"/>
      <c r="M84" s="27" t="s">
        <v>380</v>
      </c>
    </row>
    <row r="85" spans="4:13">
      <c r="D85" s="32" t="s">
        <v>374</v>
      </c>
      <c r="E85" s="33" t="s">
        <v>401</v>
      </c>
      <c r="F85" s="28" t="s">
        <v>376</v>
      </c>
      <c r="G85" s="33" t="str">
        <f t="shared" si="0"/>
        <v>(五冶钢构医学科学产业园建设项目房建二部-三标（5-2）)四川省南充市顺庆区搬罾街道学府大道二段</v>
      </c>
      <c r="H85" s="28" t="s">
        <v>395</v>
      </c>
      <c r="I85" s="28">
        <v>19950525030</v>
      </c>
      <c r="J85" s="33" t="s">
        <v>378</v>
      </c>
      <c r="K85" s="38" t="s">
        <v>379</v>
      </c>
      <c r="L85" s="35"/>
      <c r="M85" s="27" t="s">
        <v>380</v>
      </c>
    </row>
    <row r="86" spans="4:13">
      <c r="D86" s="32" t="s">
        <v>374</v>
      </c>
      <c r="E86" s="33" t="s">
        <v>402</v>
      </c>
      <c r="F86" s="28" t="s">
        <v>376</v>
      </c>
      <c r="G86" s="33" t="str">
        <f t="shared" si="0"/>
        <v>(五冶钢构医学科学产业园建设项目房建二部-三标（5-3）)四川省南充市顺庆区搬罾街道学府大道二段</v>
      </c>
      <c r="H86" s="28" t="s">
        <v>395</v>
      </c>
      <c r="I86" s="28">
        <v>19950525030</v>
      </c>
      <c r="J86" s="33" t="s">
        <v>378</v>
      </c>
      <c r="K86" s="38" t="s">
        <v>379</v>
      </c>
      <c r="L86" s="35"/>
      <c r="M86" s="27" t="s">
        <v>380</v>
      </c>
    </row>
    <row r="87" spans="4:13">
      <c r="D87" s="32" t="s">
        <v>374</v>
      </c>
      <c r="E87" s="33" t="s">
        <v>88</v>
      </c>
      <c r="F87" s="28" t="s">
        <v>376</v>
      </c>
      <c r="G87" s="33" t="str">
        <f t="shared" si="0"/>
        <v>(五冶钢构医学科学产业园建设项目房建二部-四标（5-4）)四川省南充市顺庆区搬罾街道学府大道二段</v>
      </c>
      <c r="H87" s="28" t="s">
        <v>395</v>
      </c>
      <c r="I87" s="28">
        <v>19950525030</v>
      </c>
      <c r="J87" s="33" t="s">
        <v>378</v>
      </c>
      <c r="K87" s="38" t="s">
        <v>379</v>
      </c>
      <c r="L87" s="35"/>
      <c r="M87" s="27" t="s">
        <v>380</v>
      </c>
    </row>
    <row r="88" spans="4:13">
      <c r="D88" s="32" t="s">
        <v>374</v>
      </c>
      <c r="E88" s="33" t="s">
        <v>403</v>
      </c>
      <c r="F88" s="28" t="s">
        <v>376</v>
      </c>
      <c r="G88" s="33" t="str">
        <f t="shared" si="0"/>
        <v>(五冶钢构医学科学产业园建设项目房建二部-四标（5-5）)四川省南充市顺庆区搬罾街道学府大道二段</v>
      </c>
      <c r="H88" s="28" t="s">
        <v>395</v>
      </c>
      <c r="I88" s="28">
        <v>19950525030</v>
      </c>
      <c r="J88" s="33" t="s">
        <v>378</v>
      </c>
      <c r="K88" s="38" t="s">
        <v>379</v>
      </c>
      <c r="L88" s="35"/>
      <c r="M88" s="27" t="s">
        <v>380</v>
      </c>
    </row>
    <row r="89" spans="4:13">
      <c r="D89" s="32" t="s">
        <v>374</v>
      </c>
      <c r="E89" s="33" t="s">
        <v>113</v>
      </c>
      <c r="F89" s="28" t="s">
        <v>376</v>
      </c>
      <c r="G89" s="33" t="str">
        <f t="shared" si="0"/>
        <v>(五冶钢构医学科学产业园建设项目房建二部-排洪渠（五标）)四川省南充市顺庆区搬罾街道学府大道二段</v>
      </c>
      <c r="H89" s="28" t="s">
        <v>395</v>
      </c>
      <c r="I89" s="28">
        <v>19950525030</v>
      </c>
      <c r="J89" s="33" t="s">
        <v>378</v>
      </c>
      <c r="K89" s="38" t="s">
        <v>379</v>
      </c>
      <c r="L89" s="35"/>
      <c r="M89" s="27" t="s">
        <v>380</v>
      </c>
    </row>
    <row r="90" spans="4:13">
      <c r="D90" s="32" t="s">
        <v>374</v>
      </c>
      <c r="E90" s="33" t="s">
        <v>60</v>
      </c>
      <c r="F90" s="28" t="s">
        <v>376</v>
      </c>
      <c r="G90" s="33" t="str">
        <f t="shared" si="0"/>
        <v>(五冶钢构医学科学产业园建设项目房建二部-六标)四川省南充市顺庆区搬罾街道学府大道二段</v>
      </c>
      <c r="H90" s="28" t="s">
        <v>395</v>
      </c>
      <c r="I90" s="28">
        <v>19950525030</v>
      </c>
      <c r="J90" s="33" t="s">
        <v>378</v>
      </c>
      <c r="K90" s="38" t="s">
        <v>379</v>
      </c>
      <c r="L90" s="35"/>
      <c r="M90" s="27" t="s">
        <v>380</v>
      </c>
    </row>
    <row r="91" spans="4:13">
      <c r="D91" s="32" t="s">
        <v>374</v>
      </c>
      <c r="E91" s="33" t="s">
        <v>72</v>
      </c>
      <c r="F91" s="28" t="s">
        <v>376</v>
      </c>
      <c r="G91" s="33" t="str">
        <f t="shared" si="0"/>
        <v>(五冶钢构医学科学产业园建设项目房建二部-网羽馆（6-5）)四川省南充市顺庆区搬罾街道学府大道二段</v>
      </c>
      <c r="H91" s="28" t="s">
        <v>395</v>
      </c>
      <c r="I91" s="28">
        <v>19950525030</v>
      </c>
      <c r="J91" s="33" t="s">
        <v>378</v>
      </c>
      <c r="K91" s="38" t="s">
        <v>379</v>
      </c>
      <c r="L91" s="35"/>
      <c r="M91" s="27" t="s">
        <v>380</v>
      </c>
    </row>
    <row r="92" spans="4:13">
      <c r="D92" s="32" t="s">
        <v>374</v>
      </c>
      <c r="E92" s="33" t="s">
        <v>404</v>
      </c>
      <c r="F92" s="28" t="s">
        <v>376</v>
      </c>
      <c r="G92" s="33" t="str">
        <f t="shared" si="0"/>
        <v>(五冶钢构医学科学产业园建设项目房建三部-一标（4-1）)四川省南充市顺庆区搬罾街道学府大道二段</v>
      </c>
      <c r="H92" s="28" t="s">
        <v>405</v>
      </c>
      <c r="I92" s="28">
        <v>18349955455</v>
      </c>
      <c r="J92" s="33" t="s">
        <v>378</v>
      </c>
      <c r="K92" s="38" t="s">
        <v>379</v>
      </c>
      <c r="L92" s="35"/>
      <c r="M92" s="27" t="s">
        <v>380</v>
      </c>
    </row>
    <row r="93" spans="4:13">
      <c r="D93" s="32" t="s">
        <v>374</v>
      </c>
      <c r="E93" s="33" t="s">
        <v>406</v>
      </c>
      <c r="F93" s="28" t="s">
        <v>376</v>
      </c>
      <c r="G93" s="33" t="str">
        <f t="shared" si="0"/>
        <v>(五冶钢构医学科学产业园建设项目房建三部-一标（4-2）)四川省南充市顺庆区搬罾街道学府大道二段</v>
      </c>
      <c r="H93" s="28" t="s">
        <v>405</v>
      </c>
      <c r="I93" s="28">
        <v>18349955455</v>
      </c>
      <c r="J93" s="33" t="s">
        <v>378</v>
      </c>
      <c r="K93" s="38" t="s">
        <v>379</v>
      </c>
      <c r="L93" s="35"/>
      <c r="M93" s="27" t="s">
        <v>380</v>
      </c>
    </row>
    <row r="94" spans="4:13">
      <c r="D94" s="32" t="s">
        <v>374</v>
      </c>
      <c r="E94" s="33" t="s">
        <v>407</v>
      </c>
      <c r="F94" s="28" t="s">
        <v>376</v>
      </c>
      <c r="G94" s="33" t="str">
        <f t="shared" si="0"/>
        <v>(五冶钢构医学科学产业园建设项目房建三部-一标（4-3）)四川省南充市顺庆区搬罾街道学府大道二段</v>
      </c>
      <c r="H94" s="28" t="s">
        <v>405</v>
      </c>
      <c r="I94" s="28">
        <v>18349955455</v>
      </c>
      <c r="J94" s="33" t="s">
        <v>378</v>
      </c>
      <c r="K94" s="38" t="s">
        <v>379</v>
      </c>
      <c r="L94" s="35"/>
      <c r="M94" s="27" t="s">
        <v>380</v>
      </c>
    </row>
    <row r="95" spans="4:13">
      <c r="D95" s="32" t="s">
        <v>374</v>
      </c>
      <c r="E95" s="33" t="s">
        <v>408</v>
      </c>
      <c r="F95" s="28" t="s">
        <v>376</v>
      </c>
      <c r="G95" s="33" t="str">
        <f t="shared" si="0"/>
        <v>(五冶钢构医学科学产业园建设项目房建三部-一标（4-4）)四川省南充市顺庆区搬罾街道学府大道二段</v>
      </c>
      <c r="H95" s="28" t="s">
        <v>405</v>
      </c>
      <c r="I95" s="28">
        <v>18349955455</v>
      </c>
      <c r="J95" s="33" t="s">
        <v>378</v>
      </c>
      <c r="K95" s="38" t="s">
        <v>379</v>
      </c>
      <c r="L95" s="35"/>
      <c r="M95" s="27" t="s">
        <v>380</v>
      </c>
    </row>
    <row r="96" spans="4:13">
      <c r="D96" s="32" t="s">
        <v>374</v>
      </c>
      <c r="E96" s="33" t="s">
        <v>409</v>
      </c>
      <c r="F96" s="28" t="s">
        <v>376</v>
      </c>
      <c r="G96" s="33" t="str">
        <f t="shared" si="0"/>
        <v>(五冶钢构医学科学产业园建设项目房建三部-一标（4-5）)四川省南充市顺庆区搬罾街道学府大道二段</v>
      </c>
      <c r="H96" s="28" t="s">
        <v>405</v>
      </c>
      <c r="I96" s="28">
        <v>18349955455</v>
      </c>
      <c r="J96" s="33" t="s">
        <v>378</v>
      </c>
      <c r="K96" s="38" t="s">
        <v>379</v>
      </c>
      <c r="L96" s="35"/>
      <c r="M96" s="27" t="s">
        <v>380</v>
      </c>
    </row>
    <row r="97" spans="4:13">
      <c r="D97" s="32" t="s">
        <v>374</v>
      </c>
      <c r="E97" s="33" t="s">
        <v>410</v>
      </c>
      <c r="F97" s="28" t="s">
        <v>376</v>
      </c>
      <c r="G97" s="33" t="str">
        <f t="shared" si="0"/>
        <v>(五冶钢构医学科学产业园建设项目房建三部-一标（4-6）)四川省南充市顺庆区搬罾街道学府大道二段</v>
      </c>
      <c r="H97" s="28" t="s">
        <v>405</v>
      </c>
      <c r="I97" s="28">
        <v>18349955455</v>
      </c>
      <c r="J97" s="33" t="s">
        <v>378</v>
      </c>
      <c r="K97" s="38" t="s">
        <v>379</v>
      </c>
      <c r="L97" s="35"/>
      <c r="M97" s="27" t="s">
        <v>380</v>
      </c>
    </row>
    <row r="98" spans="4:13">
      <c r="D98" s="32" t="s">
        <v>374</v>
      </c>
      <c r="E98" s="33" t="s">
        <v>73</v>
      </c>
      <c r="F98" s="28" t="s">
        <v>376</v>
      </c>
      <c r="G98" s="33" t="str">
        <f t="shared" si="0"/>
        <v>(五冶钢构医学科学产业园建设项目房建三部-一标（7-1）)四川省南充市顺庆区搬罾街道学府大道二段</v>
      </c>
      <c r="H98" s="28" t="s">
        <v>405</v>
      </c>
      <c r="I98" s="28">
        <v>18349955455</v>
      </c>
      <c r="J98" s="33" t="s">
        <v>378</v>
      </c>
      <c r="K98" s="38" t="s">
        <v>379</v>
      </c>
      <c r="L98" s="35"/>
      <c r="M98" s="27" t="s">
        <v>380</v>
      </c>
    </row>
    <row r="99" spans="4:13">
      <c r="D99" s="32" t="s">
        <v>374</v>
      </c>
      <c r="E99" s="33" t="s">
        <v>20</v>
      </c>
      <c r="F99" s="28" t="s">
        <v>376</v>
      </c>
      <c r="G99" s="33" t="str">
        <f t="shared" si="0"/>
        <v>(五冶钢构医学科学产业园建设项目房建三部-一标（7-2）)四川省南充市顺庆区搬罾街道学府大道二段</v>
      </c>
      <c r="H99" s="28" t="s">
        <v>405</v>
      </c>
      <c r="I99" s="28">
        <v>18349955455</v>
      </c>
      <c r="J99" s="33" t="s">
        <v>378</v>
      </c>
      <c r="K99" s="38" t="s">
        <v>379</v>
      </c>
      <c r="L99" s="35"/>
      <c r="M99" s="27" t="s">
        <v>380</v>
      </c>
    </row>
    <row r="100" spans="4:13">
      <c r="D100" s="32" t="s">
        <v>374</v>
      </c>
      <c r="E100" s="33" t="s">
        <v>23</v>
      </c>
      <c r="F100" s="28" t="s">
        <v>376</v>
      </c>
      <c r="G100" s="33" t="str">
        <f t="shared" si="0"/>
        <v>(五冶钢构医学科学产业园建设项目房建三部-一标（7-3）)四川省南充市顺庆区搬罾街道学府大道二段</v>
      </c>
      <c r="H100" s="28" t="s">
        <v>405</v>
      </c>
      <c r="I100" s="28">
        <v>18349955455</v>
      </c>
      <c r="J100" s="33" t="s">
        <v>378</v>
      </c>
      <c r="K100" s="38" t="s">
        <v>379</v>
      </c>
      <c r="L100" s="35"/>
      <c r="M100" s="27" t="s">
        <v>380</v>
      </c>
    </row>
    <row r="101" spans="4:13">
      <c r="D101" s="32" t="s">
        <v>374</v>
      </c>
      <c r="E101" s="33" t="s">
        <v>24</v>
      </c>
      <c r="F101" s="28" t="s">
        <v>376</v>
      </c>
      <c r="G101" s="33" t="str">
        <f t="shared" si="0"/>
        <v>(五冶钢构医学科学产业园建设项目房建三部-一标（7-4）)四川省南充市顺庆区搬罾街道学府大道二段</v>
      </c>
      <c r="H101" s="28" t="s">
        <v>405</v>
      </c>
      <c r="I101" s="28">
        <v>18349955455</v>
      </c>
      <c r="J101" s="33" t="s">
        <v>378</v>
      </c>
      <c r="K101" s="38" t="s">
        <v>379</v>
      </c>
      <c r="L101" s="35"/>
      <c r="M101" s="27" t="s">
        <v>380</v>
      </c>
    </row>
    <row r="102" spans="4:13">
      <c r="D102" s="32" t="s">
        <v>374</v>
      </c>
      <c r="E102" s="27" t="s">
        <v>89</v>
      </c>
      <c r="F102" s="28" t="s">
        <v>376</v>
      </c>
      <c r="G102" s="33" t="str">
        <f t="shared" si="0"/>
        <v>(五冶钢构医学科学产业园建设项目房建三部-排洪渠)四川省南充市顺庆区搬罾街道学府大道二段</v>
      </c>
      <c r="H102" s="28" t="s">
        <v>405</v>
      </c>
      <c r="I102" s="28">
        <v>18349955455</v>
      </c>
      <c r="J102" s="33" t="s">
        <v>378</v>
      </c>
      <c r="K102" s="38" t="s">
        <v>379</v>
      </c>
      <c r="L102" s="35"/>
      <c r="M102" s="27" t="s">
        <v>380</v>
      </c>
    </row>
    <row r="103" spans="4:13">
      <c r="D103" s="32" t="s">
        <v>374</v>
      </c>
      <c r="E103" s="27" t="s">
        <v>127</v>
      </c>
      <c r="F103" s="28" t="s">
        <v>376</v>
      </c>
      <c r="G103" s="33" t="str">
        <f t="shared" si="0"/>
        <v>(五冶钢构医学科学产业园建设项目房建三部-管网总坪)四川省南充市顺庆区搬罾街道学府大道二段</v>
      </c>
      <c r="H103" s="28" t="s">
        <v>405</v>
      </c>
      <c r="I103" s="28">
        <v>18349955455</v>
      </c>
      <c r="J103" s="33" t="s">
        <v>378</v>
      </c>
      <c r="K103" s="38" t="s">
        <v>379</v>
      </c>
      <c r="L103" s="35"/>
      <c r="M103" s="27" t="s">
        <v>380</v>
      </c>
    </row>
    <row r="104" spans="4:13">
      <c r="D104" s="32" t="s">
        <v>374</v>
      </c>
      <c r="E104" s="27" t="s">
        <v>117</v>
      </c>
      <c r="F104" s="28" t="s">
        <v>376</v>
      </c>
      <c r="G104" s="33" t="str">
        <f t="shared" si="0"/>
        <v>(五冶钢构医学科学产业园建设项目房建三部-配套用房及围墙)四川省南充市顺庆区搬罾街道学府大道二段</v>
      </c>
      <c r="H104" s="28" t="s">
        <v>405</v>
      </c>
      <c r="I104" s="28">
        <v>18349955455</v>
      </c>
      <c r="J104" s="33" t="s">
        <v>378</v>
      </c>
      <c r="K104" s="38" t="s">
        <v>379</v>
      </c>
      <c r="L104" s="35"/>
      <c r="M104" s="27" t="s">
        <v>380</v>
      </c>
    </row>
    <row r="105" spans="4:13">
      <c r="D105" s="32" t="s">
        <v>374</v>
      </c>
      <c r="E105" s="27" t="s">
        <v>99</v>
      </c>
      <c r="F105" s="28" t="s">
        <v>376</v>
      </c>
      <c r="G105" s="33" t="str">
        <f t="shared" si="0"/>
        <v>(五冶钢构医学科学产业园建设项目房建连接线道路工程)四川省南充市顺庆区搬罾街道学府大道二段</v>
      </c>
      <c r="H105" s="28" t="s">
        <v>411</v>
      </c>
      <c r="I105" s="28">
        <v>13908143055</v>
      </c>
      <c r="J105" s="33" t="s">
        <v>378</v>
      </c>
      <c r="K105" s="38" t="s">
        <v>379</v>
      </c>
      <c r="L105" s="35"/>
      <c r="M105" s="27" t="s">
        <v>380</v>
      </c>
    </row>
    <row r="106" spans="4:13">
      <c r="D106" s="32" t="s">
        <v>412</v>
      </c>
      <c r="E106" s="27" t="s">
        <v>413</v>
      </c>
      <c r="F106" s="28" t="str">
        <f>F61</f>
        <v>攀成钢,威钢,昆钢,龙钢,德胜,成实,达钢,鞍钢,宝钢,酒钢,冷钢</v>
      </c>
      <c r="G106" s="33" t="str">
        <f>"("&amp;E106&amp;")"&amp;"广汉市汉州街道邓家院子"</f>
        <v>(德阳新欧鹏文教城牛津公馆一标)广汉市汉州街道邓家院子</v>
      </c>
      <c r="H106" s="28" t="s">
        <v>414</v>
      </c>
      <c r="I106" s="28">
        <v>17726331991</v>
      </c>
      <c r="J106" s="33" t="s">
        <v>415</v>
      </c>
      <c r="K106" s="38" t="s">
        <v>416</v>
      </c>
      <c r="L106" s="35"/>
      <c r="M106" s="27" t="s">
        <v>380</v>
      </c>
    </row>
    <row r="107" spans="4:13">
      <c r="D107" s="32" t="s">
        <v>412</v>
      </c>
      <c r="E107" s="27" t="s">
        <v>417</v>
      </c>
      <c r="F107" s="28" t="str">
        <f>F62</f>
        <v>攀成钢,威钢,昆钢,龙钢,德胜,成实,达钢,鞍钢,宝钢,酒钢,冷钢</v>
      </c>
      <c r="G107" s="33" t="str">
        <f>"("&amp;E107&amp;")"&amp;"广汉市汉州街道邓家院子"</f>
        <v>(德阳新鸥鹏文教城牛津公馆二标)广汉市汉州街道邓家院子</v>
      </c>
      <c r="H107" s="28" t="s">
        <v>414</v>
      </c>
      <c r="I107" s="28">
        <v>17726331991</v>
      </c>
      <c r="J107" s="33" t="s">
        <v>415</v>
      </c>
      <c r="K107" s="38" t="s">
        <v>416</v>
      </c>
      <c r="L107" s="35"/>
      <c r="M107" s="27" t="s">
        <v>380</v>
      </c>
    </row>
    <row r="108" spans="4:13">
      <c r="D108" s="32" t="s">
        <v>412</v>
      </c>
      <c r="E108" s="27" t="s">
        <v>418</v>
      </c>
      <c r="F108" s="28" t="str">
        <f>F63</f>
        <v>攀成钢,威钢,昆钢,龙钢,德胜,成实,达钢,鞍钢,宝钢,酒钢,冷钢</v>
      </c>
      <c r="G108" s="33" t="str">
        <f>"("&amp;E108&amp;")"&amp;"广汉市汉州街道张家大院子"</f>
        <v>(德阳新鸥鹏文教城巴川府)广汉市汉州街道张家大院子</v>
      </c>
      <c r="H108" s="28" t="s">
        <v>414</v>
      </c>
      <c r="I108" s="28">
        <v>17726331991</v>
      </c>
      <c r="J108" s="33" t="s">
        <v>415</v>
      </c>
      <c r="K108" s="38" t="s">
        <v>416</v>
      </c>
      <c r="L108" s="35"/>
      <c r="M108" s="27" t="s">
        <v>380</v>
      </c>
    </row>
    <row r="109" spans="4:13">
      <c r="D109" s="32" t="s">
        <v>412</v>
      </c>
      <c r="E109" s="27" t="s">
        <v>419</v>
      </c>
      <c r="F109" s="28" t="str">
        <f>F64</f>
        <v>攀成钢,威钢,昆钢,龙钢,德胜,成实,达钢,鞍钢,宝钢,酒钢,冷钢</v>
      </c>
      <c r="G109" s="33" t="str">
        <f>"("&amp;E109&amp;")"&amp;"广汉市汉州街道邓家院子"</f>
        <v>(德阳新鸥鹏文教城巴川印)广汉市汉州街道邓家院子</v>
      </c>
      <c r="H109" s="28" t="s">
        <v>414</v>
      </c>
      <c r="I109" s="28">
        <v>17726331991</v>
      </c>
      <c r="J109" s="33" t="s">
        <v>415</v>
      </c>
      <c r="K109" s="38" t="s">
        <v>416</v>
      </c>
      <c r="L109" s="35"/>
      <c r="M109" s="27" t="s">
        <v>380</v>
      </c>
    </row>
    <row r="110" spans="4:13">
      <c r="D110" s="32" t="s">
        <v>150</v>
      </c>
      <c r="E110" s="27" t="s">
        <v>150</v>
      </c>
      <c r="F110" s="28" t="s">
        <v>420</v>
      </c>
      <c r="G110" s="3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1" t="s">
        <v>421</v>
      </c>
      <c r="I110" s="31">
        <v>19130850820</v>
      </c>
      <c r="J110" s="33" t="s">
        <v>422</v>
      </c>
      <c r="K110" s="38" t="s">
        <v>423</v>
      </c>
      <c r="L110" s="35"/>
      <c r="M110" s="27" t="s">
        <v>424</v>
      </c>
    </row>
    <row r="111" spans="4:13">
      <c r="D111" s="32" t="s">
        <v>150</v>
      </c>
      <c r="E111" s="27" t="s">
        <v>150</v>
      </c>
      <c r="F111" s="28" t="s">
        <v>420</v>
      </c>
      <c r="G111" s="39"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1" t="s">
        <v>425</v>
      </c>
      <c r="I111" s="31">
        <v>18208257412</v>
      </c>
      <c r="J111" s="33" t="s">
        <v>422</v>
      </c>
      <c r="K111" s="38" t="s">
        <v>423</v>
      </c>
      <c r="L111" s="35"/>
      <c r="M111" s="27" t="s">
        <v>424</v>
      </c>
    </row>
    <row r="112" spans="4:13">
      <c r="D112" s="40" t="s">
        <v>128</v>
      </c>
      <c r="E112" s="27" t="s">
        <v>132</v>
      </c>
      <c r="F112" s="28" t="s">
        <v>426</v>
      </c>
      <c r="G112" s="41" t="str">
        <f t="shared" ref="G112:G122" si="1">"("&amp;E112&amp;")"&amp;"宜宾市翠屏区宜宾汽车零部件配套产业基地(纬五路南)"</f>
        <v>(宜宾兴港三江新区长江工业园建设项目-9#厂房)宜宾市翠屏区宜宾汽车零部件配套产业基地(纬五路南)</v>
      </c>
      <c r="H112" s="28" t="s">
        <v>427</v>
      </c>
      <c r="I112" s="31">
        <v>15924731822</v>
      </c>
      <c r="J112" s="33" t="s">
        <v>422</v>
      </c>
      <c r="K112" s="38" t="s">
        <v>428</v>
      </c>
      <c r="L112" s="35"/>
      <c r="M112" s="27" t="s">
        <v>429</v>
      </c>
    </row>
    <row r="113" spans="4:13">
      <c r="D113" s="32" t="s">
        <v>128</v>
      </c>
      <c r="E113" s="27" t="s">
        <v>135</v>
      </c>
      <c r="F113" s="28" t="s">
        <v>426</v>
      </c>
      <c r="G113" s="41" t="str">
        <f t="shared" si="1"/>
        <v>(宜宾兴港三江新区长江工业园建设项目-M2-2#厂房)宜宾市翠屏区宜宾汽车零部件配套产业基地(纬五路南)</v>
      </c>
      <c r="H113" s="28" t="s">
        <v>430</v>
      </c>
      <c r="I113" s="31">
        <v>17713876279</v>
      </c>
      <c r="J113" s="33" t="s">
        <v>422</v>
      </c>
      <c r="K113" s="38" t="s">
        <v>428</v>
      </c>
      <c r="L113" s="35"/>
      <c r="M113" s="27" t="s">
        <v>429</v>
      </c>
    </row>
    <row r="114" spans="4:13">
      <c r="D114" s="32" t="s">
        <v>128</v>
      </c>
      <c r="E114" s="27" t="s">
        <v>136</v>
      </c>
      <c r="F114" s="28" t="s">
        <v>426</v>
      </c>
      <c r="G114" s="41" t="str">
        <f t="shared" si="1"/>
        <v>(宜宾兴港三江新区长江工业园建设项目-M2-00-04桩)宜宾市翠屏区宜宾汽车零部件配套产业基地(纬五路南)</v>
      </c>
      <c r="H114" s="28" t="s">
        <v>430</v>
      </c>
      <c r="I114" s="31">
        <v>17713876279</v>
      </c>
      <c r="J114" s="33" t="s">
        <v>422</v>
      </c>
      <c r="K114" s="38" t="s">
        <v>428</v>
      </c>
      <c r="L114" s="35"/>
      <c r="M114" s="27" t="s">
        <v>429</v>
      </c>
    </row>
    <row r="115" spans="4:13">
      <c r="D115" s="32" t="s">
        <v>128</v>
      </c>
      <c r="E115" s="27" t="s">
        <v>431</v>
      </c>
      <c r="F115" s="28" t="s">
        <v>426</v>
      </c>
      <c r="G115" s="41" t="str">
        <f t="shared" si="1"/>
        <v>(宜宾兴港三江新区长江工业园建设项目-M2-3#厂房)宜宾市翠屏区宜宾汽车零部件配套产业基地(纬五路南)</v>
      </c>
      <c r="H115" s="28" t="s">
        <v>430</v>
      </c>
      <c r="I115" s="31">
        <v>17713876279</v>
      </c>
      <c r="J115" s="33" t="s">
        <v>422</v>
      </c>
      <c r="K115" s="38" t="s">
        <v>428</v>
      </c>
      <c r="L115" s="35"/>
      <c r="M115" s="27" t="s">
        <v>429</v>
      </c>
    </row>
    <row r="116" spans="4:13">
      <c r="D116" s="32" t="s">
        <v>128</v>
      </c>
      <c r="E116" s="27" t="s">
        <v>153</v>
      </c>
      <c r="F116" s="28" t="s">
        <v>426</v>
      </c>
      <c r="G116" s="41" t="str">
        <f t="shared" si="1"/>
        <v>(宜宾兴港三江新区长江工业园建设项目-M2-4#厂房)宜宾市翠屏区宜宾汽车零部件配套产业基地(纬五路南)</v>
      </c>
      <c r="H116" s="28" t="s">
        <v>430</v>
      </c>
      <c r="I116" s="31">
        <v>17713876279</v>
      </c>
      <c r="J116" s="33" t="s">
        <v>422</v>
      </c>
      <c r="K116" s="38" t="s">
        <v>428</v>
      </c>
      <c r="L116" s="35"/>
      <c r="M116" s="27" t="s">
        <v>429</v>
      </c>
    </row>
    <row r="117" spans="4:13">
      <c r="D117" s="32" t="s">
        <v>128</v>
      </c>
      <c r="E117" s="27" t="s">
        <v>154</v>
      </c>
      <c r="F117" s="28" t="s">
        <v>426</v>
      </c>
      <c r="G117" s="41" t="str">
        <f t="shared" si="1"/>
        <v>(宜宾兴港三江新区长江工业园建设项目-M2-5#厂房)宜宾市翠屏区宜宾汽车零部件配套产业基地(纬五路南)</v>
      </c>
      <c r="H117" s="28" t="s">
        <v>430</v>
      </c>
      <c r="I117" s="31">
        <v>17713876279</v>
      </c>
      <c r="J117" s="33" t="s">
        <v>422</v>
      </c>
      <c r="K117" s="38" t="s">
        <v>428</v>
      </c>
      <c r="L117" s="35"/>
      <c r="M117" s="27" t="s">
        <v>429</v>
      </c>
    </row>
    <row r="118" spans="4:13">
      <c r="D118" s="32" t="s">
        <v>128</v>
      </c>
      <c r="E118" s="27" t="s">
        <v>137</v>
      </c>
      <c r="F118" s="28" t="s">
        <v>426</v>
      </c>
      <c r="G118" s="41" t="str">
        <f t="shared" si="1"/>
        <v>(宜宾兴港三江新区长江工业园建设项目-M2-6#厂房)宜宾市翠屏区宜宾汽车零部件配套产业基地(纬五路南)</v>
      </c>
      <c r="H118" s="28" t="s">
        <v>430</v>
      </c>
      <c r="I118" s="31">
        <v>17713876279</v>
      </c>
      <c r="J118" s="33" t="s">
        <v>422</v>
      </c>
      <c r="K118" s="38" t="s">
        <v>428</v>
      </c>
      <c r="L118" s="35"/>
      <c r="M118" s="27" t="s">
        <v>429</v>
      </c>
    </row>
    <row r="119" spans="4:13">
      <c r="D119" s="32" t="s">
        <v>128</v>
      </c>
      <c r="E119" s="27" t="s">
        <v>139</v>
      </c>
      <c r="F119" s="28" t="s">
        <v>426</v>
      </c>
      <c r="G119" s="41" t="str">
        <f t="shared" si="1"/>
        <v>(宜宾兴港三江新区长江工业园建设项目-M2-7#厂房)宜宾市翠屏区宜宾汽车零部件配套产业基地(纬五路南)</v>
      </c>
      <c r="H119" s="28" t="s">
        <v>430</v>
      </c>
      <c r="I119" s="31">
        <v>17713876279</v>
      </c>
      <c r="J119" s="33" t="s">
        <v>422</v>
      </c>
      <c r="K119" s="38" t="s">
        <v>428</v>
      </c>
      <c r="L119" s="35"/>
      <c r="M119" s="27" t="s">
        <v>429</v>
      </c>
    </row>
    <row r="120" spans="4:13">
      <c r="D120" s="32" t="s">
        <v>128</v>
      </c>
      <c r="E120" s="27" t="s">
        <v>131</v>
      </c>
      <c r="F120" s="28" t="s">
        <v>426</v>
      </c>
      <c r="G120" s="41" t="str">
        <f t="shared" si="1"/>
        <v>(宜宾兴港三江新区长江工业园建设项目-11#厂房)宜宾市翠屏区宜宾汽车零部件配套产业基地(纬五路南)</v>
      </c>
      <c r="H120" s="28" t="s">
        <v>427</v>
      </c>
      <c r="I120" s="31">
        <v>15924731822</v>
      </c>
      <c r="J120" s="33" t="s">
        <v>422</v>
      </c>
      <c r="K120" s="38" t="s">
        <v>428</v>
      </c>
      <c r="L120" s="35"/>
      <c r="M120" s="27" t="s">
        <v>429</v>
      </c>
    </row>
    <row r="121" spans="4:13">
      <c r="D121" s="32" t="s">
        <v>128</v>
      </c>
      <c r="E121" s="27" t="s">
        <v>432</v>
      </c>
      <c r="F121" s="28" t="s">
        <v>426</v>
      </c>
      <c r="G121" s="41" t="str">
        <f t="shared" si="1"/>
        <v>(宜宾兴港三江新区长江工业园建设项目-3#8#9#承台)宜宾市翠屏区宜宾汽车零部件配套产业基地(纬五路南)</v>
      </c>
      <c r="H121" s="28" t="s">
        <v>427</v>
      </c>
      <c r="I121" s="31">
        <v>15924731822</v>
      </c>
      <c r="J121" s="33" t="s">
        <v>422</v>
      </c>
      <c r="K121" s="38" t="s">
        <v>428</v>
      </c>
      <c r="L121" s="42"/>
      <c r="M121" s="27" t="s">
        <v>429</v>
      </c>
    </row>
    <row r="122" spans="4:13">
      <c r="D122" s="32" t="s">
        <v>128</v>
      </c>
      <c r="E122" s="27" t="s">
        <v>148</v>
      </c>
      <c r="F122" s="28" t="s">
        <v>426</v>
      </c>
      <c r="G122" s="41" t="str">
        <f t="shared" si="1"/>
        <v>(宜宾兴港三江新区长江工业园建设项目-3#8#土建)宜宾市翠屏区宜宾汽车零部件配套产业基地(纬五路南)</v>
      </c>
      <c r="H122" s="28" t="s">
        <v>427</v>
      </c>
      <c r="I122" s="31">
        <v>15924731822</v>
      </c>
      <c r="J122" s="33" t="s">
        <v>422</v>
      </c>
      <c r="K122" s="38" t="s">
        <v>428</v>
      </c>
      <c r="L122" s="42"/>
      <c r="M122" s="27" t="s">
        <v>429</v>
      </c>
    </row>
    <row r="123" spans="4:13">
      <c r="D123" s="32" t="s">
        <v>128</v>
      </c>
      <c r="E123" s="27" t="s">
        <v>161</v>
      </c>
      <c r="F123" s="28" t="s">
        <v>433</v>
      </c>
      <c r="G123" s="39" t="str">
        <f t="shared" ref="G123:G126" si="2">"("&amp;E123&amp;")"&amp;"四川省宜宾市翠屏区永善路南段宜宾市三江新区长江工业园区"</f>
        <v>(宜宾兴港三江新区长江工业园保障性租赁住房建设项目-1标)四川省宜宾市翠屏区永善路南段宜宾市三江新区长江工业园区</v>
      </c>
      <c r="H123" s="28" t="s">
        <v>434</v>
      </c>
      <c r="I123" s="31">
        <v>15528967666</v>
      </c>
      <c r="J123" s="39" t="s">
        <v>435</v>
      </c>
      <c r="K123" s="38" t="s">
        <v>436</v>
      </c>
      <c r="L123" s="42"/>
      <c r="M123" s="27" t="s">
        <v>437</v>
      </c>
    </row>
    <row r="124" spans="4:13">
      <c r="D124" s="32" t="s">
        <v>128</v>
      </c>
      <c r="E124" s="27" t="s">
        <v>162</v>
      </c>
      <c r="F124" s="28" t="s">
        <v>433</v>
      </c>
      <c r="G124" s="39" t="str">
        <f t="shared" si="2"/>
        <v>(宜宾兴港三江新区长江工业园保障性租赁住房建设项目-2标)四川省宜宾市翠屏区永善路南段宜宾市三江新区长江工业园区</v>
      </c>
      <c r="H124" s="28" t="s">
        <v>434</v>
      </c>
      <c r="I124" s="31">
        <v>15528967666</v>
      </c>
      <c r="J124" s="39" t="s">
        <v>435</v>
      </c>
      <c r="K124" s="38" t="s">
        <v>436</v>
      </c>
      <c r="L124" s="42"/>
      <c r="M124" s="27" t="s">
        <v>437</v>
      </c>
    </row>
    <row r="125" spans="4:13">
      <c r="D125" s="32" t="s">
        <v>128</v>
      </c>
      <c r="E125" s="27" t="s">
        <v>438</v>
      </c>
      <c r="F125" s="28" t="s">
        <v>433</v>
      </c>
      <c r="G125" s="39" t="str">
        <f t="shared" si="2"/>
        <v>(宜宾兴港三江新区长江工业园保障性租赁住房建设项目-土建)四川省宜宾市翠屏区永善路南段宜宾市三江新区长江工业园区</v>
      </c>
      <c r="H125" s="28" t="s">
        <v>434</v>
      </c>
      <c r="I125" s="31">
        <v>15528967666</v>
      </c>
      <c r="J125" s="39" t="s">
        <v>435</v>
      </c>
      <c r="K125" s="38" t="s">
        <v>436</v>
      </c>
      <c r="L125" s="42"/>
      <c r="M125" s="27" t="s">
        <v>437</v>
      </c>
    </row>
    <row r="126" spans="4:13">
      <c r="D126" s="32" t="s">
        <v>128</v>
      </c>
      <c r="E126" s="27" t="s">
        <v>184</v>
      </c>
      <c r="F126" s="28" t="s">
        <v>433</v>
      </c>
      <c r="G126" s="39" t="str">
        <f t="shared" si="2"/>
        <v>(宜宾兴港三江新区长江工业园保障性租赁住房建设项目-边坡支护)四川省宜宾市翠屏区永善路南段宜宾市三江新区长江工业园区</v>
      </c>
      <c r="H126" s="28" t="s">
        <v>434</v>
      </c>
      <c r="I126" s="31">
        <v>15528967666</v>
      </c>
      <c r="J126" s="39" t="s">
        <v>435</v>
      </c>
      <c r="K126" s="38" t="s">
        <v>436</v>
      </c>
      <c r="L126" s="42"/>
      <c r="M126" s="27" t="s">
        <v>437</v>
      </c>
    </row>
    <row r="127" spans="4:13">
      <c r="D127" s="40" t="s">
        <v>439</v>
      </c>
      <c r="E127" s="27" t="s">
        <v>169</v>
      </c>
      <c r="F127" s="28" t="s">
        <v>440</v>
      </c>
      <c r="G127" s="41" t="str">
        <f>"("&amp;E127&amp;")"&amp;"龙泉驿区北川路双堰塘钓鱼东100米(北川路)"</f>
        <v>(五冶建设龙泉芙蓉花语项目-1,3地块)龙泉驿区北川路双堰塘钓鱼东100米(北川路)</v>
      </c>
      <c r="H127" s="28" t="s">
        <v>441</v>
      </c>
      <c r="I127" s="28">
        <v>15828110575</v>
      </c>
      <c r="J127" s="33" t="s">
        <v>442</v>
      </c>
      <c r="K127" s="43" t="s">
        <v>443</v>
      </c>
      <c r="L127" s="42"/>
      <c r="M127" s="27" t="s">
        <v>444</v>
      </c>
    </row>
    <row r="128" spans="4:13">
      <c r="D128" s="40" t="s">
        <v>439</v>
      </c>
      <c r="E128" s="27" t="s">
        <v>158</v>
      </c>
      <c r="F128" s="28" t="s">
        <v>440</v>
      </c>
      <c r="G128" s="41" t="str">
        <f>"("&amp;E128&amp;")"&amp;"龙泉驿区北川路双堰塘钓鱼东100米(北川路)"</f>
        <v>(五冶建设龙泉芙蓉花语项目-2地块)龙泉驿区北川路双堰塘钓鱼东100米(北川路)</v>
      </c>
      <c r="H128" s="28" t="s">
        <v>445</v>
      </c>
      <c r="I128" s="28">
        <v>15982002377</v>
      </c>
      <c r="J128" s="33" t="s">
        <v>446</v>
      </c>
      <c r="K128" s="43" t="s">
        <v>443</v>
      </c>
      <c r="L128" s="42"/>
      <c r="M128" s="27" t="s">
        <v>444</v>
      </c>
    </row>
    <row r="129" spans="4:13">
      <c r="D129" s="40" t="s">
        <v>439</v>
      </c>
      <c r="E129" s="27" t="s">
        <v>167</v>
      </c>
      <c r="F129" s="28" t="s">
        <v>447</v>
      </c>
      <c r="G129" s="41" t="str">
        <f>"("&amp;E129&amp;")"&amp;"四川省成都市双流区光荣路成都艺体中学南200米"</f>
        <v>(五冶建设扩建艺体中学二期工程)四川省成都市双流区光荣路成都艺体中学南200米</v>
      </c>
      <c r="H129" s="28" t="s">
        <v>448</v>
      </c>
      <c r="I129" s="28">
        <v>13458588232</v>
      </c>
      <c r="J129" s="33" t="s">
        <v>449</v>
      </c>
      <c r="K129" s="43" t="s">
        <v>443</v>
      </c>
      <c r="L129" s="42"/>
      <c r="M129" s="27" t="s">
        <v>444</v>
      </c>
    </row>
    <row r="130" spans="4:13">
      <c r="D130" s="40"/>
      <c r="E130" s="27"/>
      <c r="F130" s="28"/>
      <c r="G130" s="41"/>
      <c r="H130" s="28"/>
      <c r="I130" s="28"/>
      <c r="J130" s="33"/>
      <c r="K130" s="43"/>
      <c r="L130" s="42"/>
      <c r="M130" s="27"/>
    </row>
    <row r="131" spans="4:13">
      <c r="D131" s="40" t="s">
        <v>450</v>
      </c>
      <c r="E131" s="27" t="s">
        <v>188</v>
      </c>
      <c r="F131" s="28" t="s">
        <v>451</v>
      </c>
      <c r="G131" s="41" t="str">
        <f>"("&amp;E131&amp;")"&amp;"四川省达州市达川区斌郎街道四川省达州市达川区洞洞湾256米"</f>
        <v>(武汉电气化局成达万高铁强电项目-达州主城区)四川省达州市达川区斌郎街道四川省达州市达川区洞洞湾256米</v>
      </c>
      <c r="H131" s="28" t="s">
        <v>452</v>
      </c>
      <c r="I131" s="28">
        <v>18228076992</v>
      </c>
      <c r="J131" s="39" t="s">
        <v>453</v>
      </c>
      <c r="K131" s="43" t="s">
        <v>454</v>
      </c>
      <c r="L131" s="42"/>
      <c r="M131" s="27" t="s">
        <v>455</v>
      </c>
    </row>
    <row r="132" customFormat="1" spans="1:13">
      <c r="A132" s="15"/>
      <c r="B132" s="15"/>
      <c r="C132" s="16"/>
      <c r="D132" s="40" t="s">
        <v>450</v>
      </c>
      <c r="E132" s="27" t="s">
        <v>456</v>
      </c>
      <c r="F132" s="28" t="s">
        <v>451</v>
      </c>
      <c r="G132" s="41" t="str">
        <f>"("&amp;E132&amp;")"&amp;"四川省达州市达川区斌郎街道四川省达州市达川区洞洞湾256米"</f>
        <v>(武汉电气化局成达万高铁强电项目-开江县)四川省达州市达川区斌郎街道四川省达州市达川区洞洞湾256米</v>
      </c>
      <c r="H132" s="28" t="s">
        <v>452</v>
      </c>
      <c r="I132" s="28">
        <v>18228076992</v>
      </c>
      <c r="J132" s="39" t="s">
        <v>453</v>
      </c>
      <c r="K132" s="43" t="s">
        <v>454</v>
      </c>
      <c r="L132" s="42"/>
      <c r="M132" s="27" t="s">
        <v>455</v>
      </c>
    </row>
    <row r="133" customFormat="1" spans="1:13">
      <c r="A133" s="15"/>
      <c r="B133" s="15"/>
      <c r="C133" s="16"/>
      <c r="D133" s="40" t="s">
        <v>450</v>
      </c>
      <c r="E133" s="27" t="s">
        <v>176</v>
      </c>
      <c r="F133" s="28" t="s">
        <v>451</v>
      </c>
      <c r="G133" s="41" t="str">
        <f>"("&amp;E133&amp;")"&amp;"四川省达州市渠县渠北镇雷家湾渠县北站旁"</f>
        <v>(武汉电气化局成达万高铁强电项目-渠县)四川省达州市渠县渠北镇雷家湾渠县北站旁</v>
      </c>
      <c r="H133" s="28" t="s">
        <v>457</v>
      </c>
      <c r="I133" s="28">
        <v>18779627939</v>
      </c>
      <c r="J133" s="39" t="s">
        <v>453</v>
      </c>
      <c r="K133" s="43" t="s">
        <v>454</v>
      </c>
      <c r="L133" s="42"/>
      <c r="M133" s="27" t="s">
        <v>455</v>
      </c>
    </row>
    <row r="134" customFormat="1" spans="1:13">
      <c r="A134" s="15"/>
      <c r="B134" s="15"/>
      <c r="C134" s="16"/>
      <c r="D134" s="40" t="s">
        <v>450</v>
      </c>
      <c r="E134" s="27" t="s">
        <v>458</v>
      </c>
      <c r="F134" s="28" t="s">
        <v>451</v>
      </c>
      <c r="G134" s="41" t="str">
        <f>"("&amp;E134&amp;")"&amp;"四川省达州市达川区斌郎街道四川省达州市达川区洞洞湾256米"</f>
        <v>(武汉电气化局成达万高铁强电项目-重庆开州)四川省达州市达川区斌郎街道四川省达州市达川区洞洞湾256米</v>
      </c>
      <c r="H134" s="28" t="s">
        <v>452</v>
      </c>
      <c r="I134" s="28">
        <v>18228076992</v>
      </c>
      <c r="J134" s="39" t="s">
        <v>453</v>
      </c>
      <c r="K134" s="43" t="s">
        <v>454</v>
      </c>
      <c r="L134" s="42"/>
      <c r="M134" s="27" t="s">
        <v>455</v>
      </c>
    </row>
    <row r="135" customFormat="1" spans="1:13">
      <c r="A135" s="15"/>
      <c r="B135" s="15"/>
      <c r="C135" s="16"/>
      <c r="D135" s="40" t="s">
        <v>450</v>
      </c>
      <c r="E135" s="27" t="s">
        <v>177</v>
      </c>
      <c r="F135" s="28" t="s">
        <v>451</v>
      </c>
      <c r="G135" s="41" t="str">
        <f>"("&amp;E135&amp;")"&amp;"四川省南充市营山县保真路景阳名城南50米(保真路东)"</f>
        <v>(武汉电气化局成达万高铁强电项目-南充营山)四川省南充市营山县保真路景阳名城南50米(保真路东)</v>
      </c>
      <c r="H135" s="28" t="s">
        <v>459</v>
      </c>
      <c r="I135" s="28">
        <v>18381485052</v>
      </c>
      <c r="J135" s="39" t="s">
        <v>453</v>
      </c>
      <c r="K135" s="43" t="s">
        <v>454</v>
      </c>
      <c r="L135" s="42"/>
      <c r="M135" s="27" t="s">
        <v>455</v>
      </c>
    </row>
    <row r="136" s="14" customFormat="1" spans="1:13">
      <c r="A136" s="15"/>
      <c r="B136" s="15"/>
      <c r="C136" s="16"/>
      <c r="D136" s="32" t="s">
        <v>160</v>
      </c>
      <c r="E136" s="27" t="s">
        <v>160</v>
      </c>
      <c r="F136" s="28" t="s">
        <v>451</v>
      </c>
      <c r="G136" s="39" t="str">
        <f>"("&amp;E136&amp;")"&amp;"重庆市九龙坡区华祥支路与华祥路交叉口重庆建工重庆西站TOD项目部"</f>
        <v>(中铁三局集团西渝高铁康渝段站房四标工程)重庆市九龙坡区华祥支路与华祥路交叉口重庆建工重庆西站TOD项目部</v>
      </c>
      <c r="H136" s="28" t="s">
        <v>460</v>
      </c>
      <c r="I136" s="28">
        <v>18883488177</v>
      </c>
      <c r="J136" s="39" t="s">
        <v>453</v>
      </c>
      <c r="K136" s="43"/>
      <c r="L136" s="42"/>
      <c r="M136" s="27"/>
    </row>
    <row r="137" spans="4:13">
      <c r="D137" s="32" t="s">
        <v>461</v>
      </c>
      <c r="E137" s="27" t="s">
        <v>187</v>
      </c>
      <c r="F137" s="28" t="s">
        <v>462</v>
      </c>
      <c r="G137" s="39" t="str">
        <f>"("&amp;E137&amp;")"&amp;"四川省乐山市市中区苏稽镇周山嘴"</f>
        <v>(乐山市校地共建产教融合基地建设项目一标段)四川省乐山市市中区苏稽镇周山嘴</v>
      </c>
      <c r="H137" s="28" t="s">
        <v>463</v>
      </c>
      <c r="I137" s="28">
        <v>13668153241</v>
      </c>
      <c r="J137" s="33" t="s">
        <v>38</v>
      </c>
      <c r="K137" s="43"/>
      <c r="L137" s="42"/>
      <c r="M137" s="27"/>
    </row>
    <row r="138" spans="4:13">
      <c r="D138" s="32" t="s">
        <v>461</v>
      </c>
      <c r="E138" s="27" t="s">
        <v>186</v>
      </c>
      <c r="F138" s="28" t="s">
        <v>462</v>
      </c>
      <c r="G138" s="39" t="str">
        <f>"("&amp;E138&amp;")"&amp;"四川省乐山市市中区苏稽镇"</f>
        <v>(乐山市校地共建产教融合基地建设项目二标段)四川省乐山市市中区苏稽镇</v>
      </c>
      <c r="H138" s="28" t="s">
        <v>464</v>
      </c>
      <c r="I138" s="28">
        <v>13990276572</v>
      </c>
      <c r="J138" s="33" t="s">
        <v>38</v>
      </c>
      <c r="K138" s="43"/>
      <c r="L138" s="42"/>
      <c r="M138" s="27"/>
    </row>
    <row r="139" spans="4:4">
      <c r="D139" s="15"/>
    </row>
    <row r="140" spans="4:4">
      <c r="D140" s="15"/>
    </row>
    <row r="141" spans="4:4">
      <c r="D141" s="15"/>
    </row>
    <row r="142" spans="4:4">
      <c r="D142" s="15"/>
    </row>
    <row r="143" spans="4:4">
      <c r="D143" s="15"/>
    </row>
    <row r="144" spans="4:4">
      <c r="D144" s="15"/>
    </row>
  </sheetData>
  <conditionalFormatting sqref="K1">
    <cfRule type="containsText" dxfId="5" priority="71" operator="between" text="送货车型9.6米">
      <formula>NOT(ISERROR(SEARCH("送货车型9.6米",K1)))</formula>
    </cfRule>
  </conditionalFormatting>
  <conditionalFormatting sqref="M1">
    <cfRule type="containsText" dxfId="5" priority="31" operator="between" text="送货车型9.6米">
      <formula>NOT(ISERROR(SEARCH("送货车型9.6米",M1)))</formula>
    </cfRule>
  </conditionalFormatting>
  <conditionalFormatting sqref="J111">
    <cfRule type="containsText" dxfId="5" priority="19" operator="between" text="送货车型9.6米">
      <formula>NOT(ISERROR(SEARCH("送货车型9.6米",J111)))</formula>
    </cfRule>
  </conditionalFormatting>
  <conditionalFormatting sqref="A115">
    <cfRule type="containsText" dxfId="5" priority="25" operator="between" text="HRB500E">
      <formula>NOT(ISERROR(SEARCH("HRB500E",A115)))</formula>
    </cfRule>
  </conditionalFormatting>
  <conditionalFormatting sqref="J115">
    <cfRule type="containsText" dxfId="5" priority="22" operator="between" text="送货车型9.6米">
      <formula>NOT(ISERROR(SEARCH("送货车型9.6米",J115)))</formula>
    </cfRule>
  </conditionalFormatting>
  <conditionalFormatting sqref="A116">
    <cfRule type="containsText" dxfId="5" priority="24" operator="between" text="HRB500E">
      <formula>NOT(ISERROR(SEARCH("HRB500E",A116)))</formula>
    </cfRule>
  </conditionalFormatting>
  <conditionalFormatting sqref="J116">
    <cfRule type="containsText" dxfId="5" priority="21" operator="between" text="送货车型9.6米">
      <formula>NOT(ISERROR(SEARCH("送货车型9.6米",J116)))</formula>
    </cfRule>
  </conditionalFormatting>
  <conditionalFormatting sqref="A117">
    <cfRule type="containsText" dxfId="5" priority="23" operator="between" text="HRB500E">
      <formula>NOT(ISERROR(SEARCH("HRB500E",A117)))</formula>
    </cfRule>
  </conditionalFormatting>
  <conditionalFormatting sqref="J117">
    <cfRule type="containsText" dxfId="5" priority="20" operator="between" text="送货车型9.6米">
      <formula>NOT(ISERROR(SEARCH("送货车型9.6米",J117)))</formula>
    </cfRule>
  </conditionalFormatting>
  <conditionalFormatting sqref="A124">
    <cfRule type="containsText" dxfId="5" priority="18" operator="between" text="HRB500E">
      <formula>NOT(ISERROR(SEARCH("HRB500E",A124)))</formula>
    </cfRule>
  </conditionalFormatting>
  <conditionalFormatting sqref="A125">
    <cfRule type="containsText" dxfId="5" priority="3" operator="between" text="HRB500E">
      <formula>NOT(ISERROR(SEARCH("HRB500E",A125)))</formula>
    </cfRule>
  </conditionalFormatting>
  <conditionalFormatting sqref="J125">
    <cfRule type="containsText" dxfId="5" priority="2" operator="between" text="送货车型9.6米">
      <formula>NOT(ISERROR(SEARCH("送货车型9.6米",J125)))</formula>
    </cfRule>
  </conditionalFormatting>
  <conditionalFormatting sqref="A126">
    <cfRule type="containsText" dxfId="5" priority="7" operator="between" text="HRB500E">
      <formula>NOT(ISERROR(SEARCH("HRB500E",A126)))</formula>
    </cfRule>
  </conditionalFormatting>
  <conditionalFormatting sqref="J131">
    <cfRule type="containsText" dxfId="5" priority="8" operator="between" text="送货车型9.6米">
      <formula>NOT(ISERROR(SEARCH("送货车型9.6米",J131)))</formula>
    </cfRule>
  </conditionalFormatting>
  <conditionalFormatting sqref="A132">
    <cfRule type="containsText" dxfId="5" priority="11" operator="between" text="HRB500E">
      <formula>NOT(ISERROR(SEARCH("HRB500E",A132)))</formula>
    </cfRule>
  </conditionalFormatting>
  <conditionalFormatting sqref="A133">
    <cfRule type="containsText" dxfId="5" priority="10" operator="between" text="HRB500E">
      <formula>NOT(ISERROR(SEARCH("HRB500E",A133)))</formula>
    </cfRule>
  </conditionalFormatting>
  <conditionalFormatting sqref="A134">
    <cfRule type="containsText" dxfId="5" priority="9" operator="between" text="HRB500E">
      <formula>NOT(ISERROR(SEARCH("HRB500E",A134)))</formula>
    </cfRule>
  </conditionalFormatting>
  <conditionalFormatting sqref="A135">
    <cfRule type="containsText" dxfId="5" priority="15" operator="between" text="HRB500E">
      <formula>NOT(ISERROR(SEARCH("HRB500E",A135)))</formula>
    </cfRule>
  </conditionalFormatting>
  <conditionalFormatting sqref="J1:J26">
    <cfRule type="containsText" dxfId="5" priority="68" operator="between" text="送货车型9.6米">
      <formula>NOT(ISERROR(SEARCH("送货车型9.6米",J1)))</formula>
    </cfRule>
  </conditionalFormatting>
  <conditionalFormatting sqref="J127:J130">
    <cfRule type="containsText" dxfId="5" priority="26" operator="between" text="送货车型9.6米">
      <formula>NOT(ISERROR(SEARCH("送货车型9.6米",J127)))</formula>
    </cfRule>
  </conditionalFormatting>
  <conditionalFormatting sqref="J132:J136">
    <cfRule type="containsText" dxfId="5" priority="1" operator="between" text="送货车型9.6米">
      <formula>NOT(ISERROR(SEARCH("送货车型9.6米",J132)))</formula>
    </cfRule>
  </conditionalFormatting>
  <conditionalFormatting sqref="J137:J138">
    <cfRule type="containsText" dxfId="5" priority="4" operator="between" text="送货车型9.6米">
      <formula>NOT(ISERROR(SEARCH("送货车型9.6米",J137)))</formula>
    </cfRule>
  </conditionalFormatting>
  <conditionalFormatting sqref="J139:J1048576">
    <cfRule type="containsText" dxfId="5" priority="74" operator="between" text="送货车型9.6米">
      <formula>NOT(ISERROR(SEARCH("送货车型9.6米",J139)))</formula>
    </cfRule>
  </conditionalFormatting>
  <conditionalFormatting sqref="A1:A5 A7:A11 A13:A32 A34:A42">
    <cfRule type="containsText" dxfId="5" priority="75" operator="between" text="HRB500E">
      <formula>NOT(ISERROR(SEARCH("HRB500E",A1)))</formula>
    </cfRule>
  </conditionalFormatting>
  <conditionalFormatting sqref="J35:J110 J112:J114 J118:J122">
    <cfRule type="containsText" dxfId="5" priority="27" operator="between" text="送货车型9.6米">
      <formula>NOT(ISERROR(SEARCH("送货车型9.6米",J35)))</formula>
    </cfRule>
  </conditionalFormatting>
  <conditionalFormatting sqref="A44:A114 A118:A123 A127:A131 A136:A1048576">
    <cfRule type="containsText" dxfId="5" priority="28" operator="between" text="HRB500E">
      <formula>NOT(ISERROR(SEARCH("HRB500E",A44)))</formula>
    </cfRule>
  </conditionalFormatting>
  <conditionalFormatting sqref="J123:J124 J126">
    <cfRule type="containsText" dxfId="5" priority="5" operator="between" text="送货车型9.6米">
      <formula>NOT(ISERROR(SEARCH("送货车型9.6米",J123)))</formula>
    </cfRule>
  </conditionalFormatting>
  <dataValidations count="1">
    <dataValidation showInputMessage="1" showErrorMessage="1" sqref="H28 H29:H30"/>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E14" sqref="E1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465</v>
      </c>
      <c r="B1" s="11" t="s">
        <v>466</v>
      </c>
      <c r="C1" s="11" t="s">
        <v>3</v>
      </c>
      <c r="D1" s="11" t="s">
        <v>4</v>
      </c>
    </row>
    <row r="2" spans="1:4">
      <c r="A2" s="12">
        <f ca="1" t="shared" ref="A2:A12" si="0">TODAY()</f>
        <v>45950</v>
      </c>
      <c r="B2" s="9" t="s">
        <v>467</v>
      </c>
      <c r="C2" s="9" t="str">
        <f>VLOOKUP(D2,辅助信息!A:B,2,FALSE)</f>
        <v>盘螺</v>
      </c>
      <c r="D2" s="9" t="s">
        <v>41</v>
      </c>
    </row>
    <row r="3" spans="1:4">
      <c r="A3" s="12">
        <f ca="1" t="shared" si="0"/>
        <v>45950</v>
      </c>
      <c r="B3" s="9" t="s">
        <v>467</v>
      </c>
      <c r="C3" s="9" t="str">
        <f>VLOOKUP(D3,辅助信息!A:B,2,FALSE)</f>
        <v>螺纹钢</v>
      </c>
      <c r="D3" s="9" t="s">
        <v>27</v>
      </c>
    </row>
    <row r="4" spans="1:4">
      <c r="A4" s="12">
        <f ca="1" t="shared" si="0"/>
        <v>45950</v>
      </c>
      <c r="B4" s="9" t="s">
        <v>467</v>
      </c>
      <c r="C4" s="9" t="str">
        <f>VLOOKUP(D4,辅助信息!A:B,2,FALSE)</f>
        <v>螺纹钢</v>
      </c>
      <c r="D4" s="9" t="s">
        <v>19</v>
      </c>
    </row>
    <row r="5" spans="1:4">
      <c r="A5" s="12">
        <f ca="1" t="shared" si="0"/>
        <v>45950</v>
      </c>
      <c r="B5" s="9" t="s">
        <v>467</v>
      </c>
      <c r="C5" s="9" t="str">
        <f>VLOOKUP(D5,辅助信息!A:B,2,FALSE)</f>
        <v>螺纹钢</v>
      </c>
      <c r="D5" s="9" t="s">
        <v>28</v>
      </c>
    </row>
    <row r="6" spans="1:4">
      <c r="A6" s="12">
        <f ca="1" t="shared" si="0"/>
        <v>45950</v>
      </c>
      <c r="B6" s="9" t="s">
        <v>467</v>
      </c>
      <c r="C6" s="9" t="str">
        <f>VLOOKUP(D6,辅助信息!A:B,2,FALSE)</f>
        <v>螺纹钢</v>
      </c>
      <c r="D6" s="9" t="s">
        <v>52</v>
      </c>
    </row>
    <row r="7" spans="1:4">
      <c r="A7" s="12">
        <f ca="1" t="shared" si="0"/>
        <v>45950</v>
      </c>
      <c r="B7" s="9" t="s">
        <v>467</v>
      </c>
      <c r="C7" s="9" t="str">
        <f>VLOOKUP(D7,辅助信息!A:B,2,FALSE)</f>
        <v>螺纹钢</v>
      </c>
      <c r="D7" s="9" t="s">
        <v>76</v>
      </c>
    </row>
    <row r="8" spans="1:4">
      <c r="A8" s="12">
        <f ca="1" t="shared" si="0"/>
        <v>45950</v>
      </c>
      <c r="B8" s="9" t="s">
        <v>467</v>
      </c>
      <c r="C8" s="9" t="str">
        <f>VLOOKUP(D8,辅助信息!A:B,2,FALSE)</f>
        <v>螺纹钢</v>
      </c>
      <c r="D8" s="9" t="s">
        <v>86</v>
      </c>
    </row>
    <row r="9" spans="1:4">
      <c r="A9" s="12">
        <f ca="1" t="shared" si="0"/>
        <v>45950</v>
      </c>
      <c r="B9" s="9" t="s">
        <v>467</v>
      </c>
      <c r="C9" s="9" t="str">
        <f>VLOOKUP(D9,辅助信息!A:B,2,FALSE)</f>
        <v>螺纹钢</v>
      </c>
      <c r="D9" s="9" t="s">
        <v>82</v>
      </c>
    </row>
    <row r="10" spans="1:4">
      <c r="A10" s="12">
        <f ca="1" t="shared" si="0"/>
        <v>45950</v>
      </c>
      <c r="B10" s="9" t="s">
        <v>467</v>
      </c>
      <c r="C10" s="9" t="str">
        <f>VLOOKUP(D10,辅助信息!A:B,2,FALSE)</f>
        <v>螺纹钢</v>
      </c>
      <c r="D10" s="9" t="s">
        <v>45</v>
      </c>
    </row>
    <row r="11" spans="1:4">
      <c r="A11" s="12">
        <f ca="1" t="shared" si="0"/>
        <v>45950</v>
      </c>
      <c r="B11" s="9" t="s">
        <v>467</v>
      </c>
      <c r="C11" s="9" t="str">
        <f>VLOOKUP(D11,辅助信息!A:B,2,FALSE)</f>
        <v>螺纹钢</v>
      </c>
      <c r="D11" s="9" t="s">
        <v>21</v>
      </c>
    </row>
    <row r="12" ht="18.95" customHeight="1" spans="1:1">
      <c r="A12" s="12">
        <f ca="1" t="shared" si="0"/>
        <v>45950</v>
      </c>
    </row>
    <row r="13" spans="1:4">
      <c r="A13" s="12">
        <f ca="1" t="shared" ref="A13:A26" si="1">TODAY()</f>
        <v>45950</v>
      </c>
      <c r="B13" s="13" t="s">
        <v>468</v>
      </c>
      <c r="C13" s="9" t="str">
        <f>VLOOKUP(D13,辅助信息!A:B,2,FALSE)</f>
        <v>螺纹钢</v>
      </c>
      <c r="D13" s="9" t="s">
        <v>133</v>
      </c>
    </row>
    <row r="14" spans="1:4">
      <c r="A14" s="12">
        <f ca="1" t="shared" si="1"/>
        <v>45950</v>
      </c>
      <c r="B14" s="13" t="s">
        <v>468</v>
      </c>
      <c r="C14" s="9" t="str">
        <f>VLOOKUP(D14,辅助信息!A:B,2,FALSE)</f>
        <v>螺纹钢</v>
      </c>
      <c r="D14" s="9" t="s">
        <v>91</v>
      </c>
    </row>
    <row r="15" spans="1:4">
      <c r="A15" s="12">
        <f ca="1" t="shared" si="1"/>
        <v>45950</v>
      </c>
      <c r="B15" s="13" t="s">
        <v>468</v>
      </c>
      <c r="C15" s="9" t="str">
        <f>VLOOKUP(D15,辅助信息!A:B,2,FALSE)</f>
        <v>螺纹钢</v>
      </c>
      <c r="D15" s="9" t="s">
        <v>77</v>
      </c>
    </row>
    <row r="16" spans="1:4">
      <c r="A16" s="12">
        <f ca="1" t="shared" si="1"/>
        <v>45950</v>
      </c>
      <c r="B16" s="13" t="s">
        <v>468</v>
      </c>
      <c r="C16" s="9" t="str">
        <f>VLOOKUP(D16,辅助信息!A:B,2,FALSE)</f>
        <v>螺纹钢</v>
      </c>
      <c r="D16" s="9" t="s">
        <v>86</v>
      </c>
    </row>
    <row r="17" spans="1:4">
      <c r="A17" s="12">
        <f ca="1" t="shared" si="1"/>
        <v>45950</v>
      </c>
      <c r="B17" s="13" t="s">
        <v>468</v>
      </c>
      <c r="C17" s="9" t="str">
        <f>VLOOKUP(D17,辅助信息!A:B,2,FALSE)</f>
        <v>螺纹钢</v>
      </c>
      <c r="D17" s="9" t="s">
        <v>66</v>
      </c>
    </row>
    <row r="18" spans="1:4">
      <c r="A18" s="12">
        <f ca="1" t="shared" si="1"/>
        <v>45950</v>
      </c>
      <c r="B18" s="13" t="s">
        <v>468</v>
      </c>
      <c r="C18" s="9" t="str">
        <f>VLOOKUP(D18,辅助信息!A:B,2,FALSE)</f>
        <v>螺纹钢</v>
      </c>
      <c r="D18" s="9" t="s">
        <v>82</v>
      </c>
    </row>
    <row r="19" spans="1:4">
      <c r="A19" s="12">
        <f ca="1" t="shared" si="1"/>
        <v>45950</v>
      </c>
      <c r="B19" s="13" t="s">
        <v>468</v>
      </c>
      <c r="C19" s="9" t="str">
        <f>VLOOKUP(D19,辅助信息!A:B,2,FALSE)</f>
        <v>螺纹钢</v>
      </c>
      <c r="D19" s="9" t="s">
        <v>45</v>
      </c>
    </row>
    <row r="20" spans="1:4">
      <c r="A20" s="12">
        <f ca="1" t="shared" si="1"/>
        <v>45950</v>
      </c>
      <c r="B20" s="13" t="s">
        <v>468</v>
      </c>
      <c r="C20" s="9" t="str">
        <f>VLOOKUP(D20,辅助信息!A:B,2,FALSE)</f>
        <v>螺纹钢</v>
      </c>
      <c r="D20" s="9" t="s">
        <v>21</v>
      </c>
    </row>
    <row r="21" spans="1:4">
      <c r="A21" s="12">
        <f ca="1" t="shared" si="1"/>
        <v>45950</v>
      </c>
      <c r="B21" s="13" t="s">
        <v>468</v>
      </c>
      <c r="C21" s="9" t="str">
        <f>VLOOKUP(D21,辅助信息!A:B,2,FALSE)</f>
        <v>螺纹钢</v>
      </c>
      <c r="D21" s="9" t="s">
        <v>58</v>
      </c>
    </row>
    <row r="22" spans="1:4">
      <c r="A22" s="12">
        <f ca="1" t="shared" si="1"/>
        <v>45950</v>
      </c>
      <c r="B22" s="13" t="s">
        <v>468</v>
      </c>
      <c r="C22" s="9" t="str">
        <f>VLOOKUP(D22,辅助信息!A:B,2,FALSE)</f>
        <v>螺纹钢</v>
      </c>
      <c r="D22" s="9" t="s">
        <v>46</v>
      </c>
    </row>
    <row r="23" spans="1:4">
      <c r="A23" s="12">
        <f ca="1" t="shared" si="1"/>
        <v>45950</v>
      </c>
      <c r="B23" s="13" t="s">
        <v>468</v>
      </c>
      <c r="C23" s="9" t="str">
        <f>VLOOKUP(D23,辅助信息!A:B,2,FALSE)</f>
        <v>螺纹钢</v>
      </c>
      <c r="D23" s="9" t="s">
        <v>22</v>
      </c>
    </row>
    <row r="24" spans="1:4">
      <c r="A24" s="12">
        <f ca="1" t="shared" si="1"/>
        <v>45950</v>
      </c>
      <c r="B24" s="13" t="s">
        <v>468</v>
      </c>
      <c r="C24" s="9" t="str">
        <f>VLOOKUP(D24,辅助信息!A:B,2,FALSE)</f>
        <v>螺纹钢</v>
      </c>
      <c r="D24" s="9" t="s">
        <v>181</v>
      </c>
    </row>
    <row r="25" spans="1:4">
      <c r="A25" s="12">
        <f ca="1" t="shared" si="1"/>
        <v>45950</v>
      </c>
      <c r="B25" s="13" t="s">
        <v>468</v>
      </c>
      <c r="C25" s="9" t="str">
        <f>VLOOKUP(D25,辅助信息!A:B,2,FALSE)</f>
        <v>螺纹钢</v>
      </c>
      <c r="D25" s="9" t="s">
        <v>182</v>
      </c>
    </row>
    <row r="26" spans="1:4">
      <c r="A26" s="12">
        <f ca="1" t="shared" si="1"/>
        <v>45950</v>
      </c>
      <c r="B26" s="9" t="s">
        <v>469</v>
      </c>
      <c r="C26" s="9" t="str">
        <f>VLOOKUP(D26,辅助信息!A:B,2,FALSE)</f>
        <v>盘螺</v>
      </c>
      <c r="D26" s="9" t="s">
        <v>49</v>
      </c>
    </row>
    <row r="27" spans="1:4">
      <c r="A27" s="12">
        <f ca="1" t="shared" ref="A27:A36" si="2">TODAY()</f>
        <v>45950</v>
      </c>
      <c r="B27" s="9" t="s">
        <v>469</v>
      </c>
      <c r="C27" s="9" t="str">
        <f>VLOOKUP(D27,辅助信息!A:B,2,FALSE)</f>
        <v>盘螺</v>
      </c>
      <c r="D27" s="9" t="s">
        <v>40</v>
      </c>
    </row>
    <row r="28" spans="1:4">
      <c r="A28" s="12">
        <f ca="1" t="shared" si="2"/>
        <v>45950</v>
      </c>
      <c r="B28" s="9" t="s">
        <v>469</v>
      </c>
      <c r="C28" s="9" t="str">
        <f>VLOOKUP(D28,辅助信息!A:B,2,FALSE)</f>
        <v>盘螺</v>
      </c>
      <c r="D28" s="9" t="s">
        <v>41</v>
      </c>
    </row>
    <row r="29" spans="1:4">
      <c r="A29" s="12">
        <f ca="1" t="shared" si="2"/>
        <v>45950</v>
      </c>
      <c r="B29" s="9" t="s">
        <v>469</v>
      </c>
      <c r="C29" s="9" t="str">
        <f>VLOOKUP(D29,辅助信息!A:B,2,FALSE)</f>
        <v>盘螺</v>
      </c>
      <c r="D29" s="9" t="s">
        <v>26</v>
      </c>
    </row>
    <row r="30" spans="1:4">
      <c r="A30" s="12">
        <f ca="1" t="shared" si="2"/>
        <v>45950</v>
      </c>
      <c r="B30" s="9" t="s">
        <v>469</v>
      </c>
      <c r="C30" s="9" t="str">
        <f>VLOOKUP(D30,辅助信息!A:B,2,FALSE)</f>
        <v>盘螺</v>
      </c>
      <c r="D30" s="9" t="s">
        <v>240</v>
      </c>
    </row>
    <row r="31" spans="1:4">
      <c r="A31" s="12">
        <f ca="1" t="shared" si="2"/>
        <v>45950</v>
      </c>
      <c r="B31" s="9" t="s">
        <v>469</v>
      </c>
      <c r="C31" s="9" t="str">
        <f>VLOOKUP(D31,辅助信息!A:B,2,FALSE)</f>
        <v>螺纹钢</v>
      </c>
      <c r="D31" s="9" t="s">
        <v>27</v>
      </c>
    </row>
    <row r="32" spans="1:4">
      <c r="A32" s="12">
        <f ca="1" t="shared" si="2"/>
        <v>45950</v>
      </c>
      <c r="B32" s="9" t="s">
        <v>469</v>
      </c>
      <c r="C32" s="9" t="str">
        <f>VLOOKUP(D32,辅助信息!A:B,2,FALSE)</f>
        <v>螺纹钢</v>
      </c>
      <c r="D32" s="9" t="s">
        <v>19</v>
      </c>
    </row>
    <row r="33" spans="1:4">
      <c r="A33" s="12">
        <f ca="1" t="shared" si="2"/>
        <v>45950</v>
      </c>
      <c r="B33" s="9" t="s">
        <v>469</v>
      </c>
      <c r="C33" s="9" t="str">
        <f>VLOOKUP(D33,辅助信息!A:B,2,FALSE)</f>
        <v>螺纹钢</v>
      </c>
      <c r="D33" s="9" t="s">
        <v>32</v>
      </c>
    </row>
    <row r="34" spans="1:4">
      <c r="A34" s="12">
        <f ca="1" t="shared" si="2"/>
        <v>45950</v>
      </c>
      <c r="B34" s="9" t="s">
        <v>469</v>
      </c>
      <c r="C34" s="9" t="str">
        <f>VLOOKUP(D34,辅助信息!A:B,2,FALSE)</f>
        <v>螺纹钢</v>
      </c>
      <c r="D34" s="9" t="s">
        <v>33</v>
      </c>
    </row>
    <row r="35" spans="1:4">
      <c r="A35" s="12">
        <f ca="1" t="shared" si="2"/>
        <v>45950</v>
      </c>
      <c r="B35" s="9" t="s">
        <v>469</v>
      </c>
      <c r="C35" s="9" t="str">
        <f>VLOOKUP(D35,辅助信息!A:B,2,FALSE)</f>
        <v>螺纹钢</v>
      </c>
      <c r="D35" s="9" t="s">
        <v>28</v>
      </c>
    </row>
    <row r="36" spans="1:4">
      <c r="A36" s="12">
        <f ca="1" t="shared" si="2"/>
        <v>45950</v>
      </c>
      <c r="B36" s="9" t="s">
        <v>469</v>
      </c>
      <c r="C36" s="9" t="str">
        <f>VLOOKUP(D36,辅助信息!A:B,2,FALSE)</f>
        <v>螺纹钢</v>
      </c>
      <c r="D36" s="9" t="s">
        <v>18</v>
      </c>
    </row>
    <row r="37" spans="1:4">
      <c r="A37" s="12">
        <f ca="1" t="shared" ref="A37:A46" si="3">TODAY()</f>
        <v>45950</v>
      </c>
      <c r="B37" s="9" t="s">
        <v>469</v>
      </c>
      <c r="C37" s="9" t="str">
        <f>VLOOKUP(D37,辅助信息!A:B,2,FALSE)</f>
        <v>螺纹钢</v>
      </c>
      <c r="D37" s="9" t="s">
        <v>65</v>
      </c>
    </row>
    <row r="38" spans="1:4">
      <c r="A38" s="12">
        <f ca="1" t="shared" si="3"/>
        <v>45950</v>
      </c>
      <c r="B38" s="9" t="s">
        <v>469</v>
      </c>
      <c r="C38" s="9" t="str">
        <f>VLOOKUP(D38,辅助信息!A:B,2,FALSE)</f>
        <v>螺纹钢</v>
      </c>
      <c r="D38" s="9" t="s">
        <v>52</v>
      </c>
    </row>
    <row r="39" spans="1:4">
      <c r="A39" s="12">
        <f ca="1" t="shared" si="3"/>
        <v>45950</v>
      </c>
      <c r="B39" s="9" t="s">
        <v>469</v>
      </c>
      <c r="C39" s="9" t="str">
        <f>VLOOKUP(D39,辅助信息!A:B,2,FALSE)</f>
        <v>螺纹钢</v>
      </c>
      <c r="D39" s="9" t="s">
        <v>111</v>
      </c>
    </row>
    <row r="40" spans="1:4">
      <c r="A40" s="12">
        <f ca="1" t="shared" si="3"/>
        <v>45950</v>
      </c>
      <c r="B40" s="9" t="s">
        <v>469</v>
      </c>
      <c r="C40" s="9" t="str">
        <f>VLOOKUP(D40,辅助信息!A:B,2,FALSE)</f>
        <v>螺纹钢</v>
      </c>
      <c r="D40" s="9" t="s">
        <v>76</v>
      </c>
    </row>
    <row r="41" spans="1:4">
      <c r="A41" s="12">
        <f ca="1" t="shared" si="3"/>
        <v>45950</v>
      </c>
      <c r="B41" s="9" t="s">
        <v>469</v>
      </c>
      <c r="C41" s="9" t="str">
        <f>VLOOKUP(D41,辅助信息!A:B,2,FALSE)</f>
        <v>螺纹钢</v>
      </c>
      <c r="D41" s="9" t="s">
        <v>90</v>
      </c>
    </row>
    <row r="42" spans="1:4">
      <c r="A42" s="12">
        <f ca="1" t="shared" si="3"/>
        <v>45950</v>
      </c>
      <c r="B42" s="9" t="s">
        <v>469</v>
      </c>
      <c r="C42" s="9" t="str">
        <f>VLOOKUP(D42,辅助信息!A:B,2,FALSE)</f>
        <v>螺纹钢</v>
      </c>
      <c r="D42" s="9" t="s">
        <v>130</v>
      </c>
    </row>
    <row r="43" spans="1:4">
      <c r="A43" s="12">
        <f ca="1" t="shared" si="3"/>
        <v>45950</v>
      </c>
      <c r="B43" s="9" t="s">
        <v>469</v>
      </c>
      <c r="C43" s="9" t="str">
        <f>VLOOKUP(D43,辅助信息!A:B,2,FALSE)</f>
        <v>螺纹钢</v>
      </c>
      <c r="D43" s="9" t="s">
        <v>133</v>
      </c>
    </row>
    <row r="44" spans="1:4">
      <c r="A44" s="12">
        <f ca="1" t="shared" si="3"/>
        <v>45950</v>
      </c>
      <c r="B44" s="9" t="s">
        <v>469</v>
      </c>
      <c r="C44" s="9" t="str">
        <f>VLOOKUP(D44,辅助信息!A:B,2,FALSE)</f>
        <v>螺纹钢</v>
      </c>
      <c r="D44" s="9" t="s">
        <v>91</v>
      </c>
    </row>
    <row r="45" spans="1:4">
      <c r="A45" s="12">
        <f ca="1" t="shared" si="3"/>
        <v>45950</v>
      </c>
      <c r="B45" s="9" t="s">
        <v>469</v>
      </c>
      <c r="C45" s="9" t="str">
        <f>VLOOKUP(D45,辅助信息!A:B,2,FALSE)</f>
        <v>螺纹钢</v>
      </c>
      <c r="D45" s="9" t="s">
        <v>77</v>
      </c>
    </row>
    <row r="46" spans="1:4">
      <c r="A46" s="12">
        <f ca="1" t="shared" si="3"/>
        <v>45950</v>
      </c>
      <c r="B46" s="9" t="s">
        <v>469</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1737" activePane="bottomLeft" state="frozen"/>
      <selection/>
      <selection pane="bottomLeft" activeCell="G4591" sqref="G4591"/>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 ca="1">'[1]2025年已发货'!A:A</f>
        <v>钢厂</v>
      </c>
      <c r="B1" s="2" t="str">
        <f ca="1">'[1]2025年已发货'!B:B</f>
        <v>物资名称</v>
      </c>
      <c r="C1" s="2" t="str">
        <f ca="1">'[1]2025年已发货'!C:C</f>
        <v>规格型号</v>
      </c>
      <c r="D1" s="2" t="str">
        <f ca="1">'[1]2025年已发货'!D:D</f>
        <v>单位</v>
      </c>
      <c r="E1" s="2" t="str">
        <f ca="1">'[1]2025年已发货'!E:E</f>
        <v>数量</v>
      </c>
      <c r="F1" s="4" t="str">
        <f ca="1">'[1]2025年已发货'!F:F</f>
        <v>计划时间</v>
      </c>
      <c r="G1" s="2" t="str">
        <f ca="1">'[1]2025年已发货'!G:G</f>
        <v>交货地址</v>
      </c>
      <c r="H1" s="2" t="str">
        <f ca="1">'[1]2025年已发货'!H:H</f>
        <v>联系人</v>
      </c>
      <c r="I1" s="2" t="str">
        <f ca="1">'[1]2025年已发货'!I:I</f>
        <v>联系方式</v>
      </c>
      <c r="J1" s="6" t="s">
        <v>16</v>
      </c>
      <c r="K1" s="6" t="s">
        <v>470</v>
      </c>
    </row>
    <row r="2" hidden="1" spans="1:11">
      <c r="A2" s="2" t="str">
        <f ca="1">'[1]2025年已发货'!A:A</f>
        <v>陕钢</v>
      </c>
      <c r="B2" s="2" t="str">
        <f ca="1">'[1]2025年已发货'!B:B</f>
        <v>螺纹钢</v>
      </c>
      <c r="C2" s="2" t="str">
        <f ca="1">'[1]2025年已发货'!C:C</f>
        <v>HRB400E Φ12 9m</v>
      </c>
      <c r="D2" s="2" t="str">
        <f ca="1">'[1]2025年已发货'!D:D</f>
        <v>吨</v>
      </c>
      <c r="E2" s="2">
        <f ca="1">'[1]2025年已发货'!E:E</f>
        <v>10</v>
      </c>
      <c r="F2" s="4">
        <f ca="1">'[1]2025年已发货'!F:F</f>
        <v>45659</v>
      </c>
      <c r="G2" s="2" t="str">
        <f>'[1]2025年已发货'!G:G</f>
        <v>（达州市公共卫生医疗中心项目-二标-3号楼）达州市通川区西外复兴镇公共卫生临床医疗中心项目</v>
      </c>
      <c r="H2" s="2" t="str">
        <f ca="1">'[1]2025年已发货'!H:H</f>
        <v>黄永林</v>
      </c>
      <c r="I2" s="2">
        <f ca="1">'[1]2025年已发货'!I:I</f>
        <v>15982487227</v>
      </c>
      <c r="J2" s="2" t="str">
        <f ca="1">_xlfn._xlws.FILTER(辅助信息!D:D,辅助信息!G:G=G2)</f>
        <v>五冶钢构达州市公共卫生临床医疗中心项目</v>
      </c>
      <c r="K2" s="2" t="s">
        <v>471</v>
      </c>
    </row>
    <row r="3" hidden="1" spans="1:11">
      <c r="A3" s="2" t="str">
        <f ca="1">'[1]2025年已发货'!A:A</f>
        <v>陕钢</v>
      </c>
      <c r="B3" s="2" t="str">
        <f ca="1">'[1]2025年已发货'!B:B</f>
        <v>螺纹钢</v>
      </c>
      <c r="C3" s="2" t="str">
        <f ca="1">'[1]2025年已发货'!C:C</f>
        <v>HRB400E Φ14 9m</v>
      </c>
      <c r="D3" s="2" t="str">
        <f ca="1">'[1]2025年已发货'!D:D</f>
        <v>吨</v>
      </c>
      <c r="E3" s="2">
        <f ca="1">'[1]2025年已发货'!E:E</f>
        <v>16</v>
      </c>
      <c r="F3" s="4">
        <f ca="1">'[1]2025年已发货'!F:F</f>
        <v>45659</v>
      </c>
      <c r="G3" s="2" t="str">
        <f>'[1]2025年已发货'!G:G</f>
        <v>（达州市公共卫生临床医疗中心项目-一标-2号制作房）达州市通川区西外复兴镇公共卫生临床医疗中心项目</v>
      </c>
      <c r="H3" s="2" t="str">
        <f ca="1">'[1]2025年已发货'!H:H</f>
        <v>潘建发</v>
      </c>
      <c r="I3" s="2">
        <f ca="1">'[1]2025年已发货'!I:I</f>
        <v>13658059919</v>
      </c>
      <c r="J3" s="2" t="str">
        <f ca="1">_xlfn._xlws.FILTER(辅助信息!D:D,辅助信息!G:G=G3)</f>
        <v>五冶钢构达州市公共卫生临床医疗中心项目</v>
      </c>
      <c r="K3" s="2" t="s">
        <v>471</v>
      </c>
    </row>
    <row r="4" hidden="1" spans="1:11">
      <c r="A4" s="2" t="str">
        <f ca="1">'[1]2025年已发货'!A:A</f>
        <v>陕钢</v>
      </c>
      <c r="B4" s="2" t="str">
        <f ca="1">'[1]2025年已发货'!B:B</f>
        <v>螺纹钢</v>
      </c>
      <c r="C4" s="2" t="str">
        <f ca="1">'[1]2025年已发货'!C:C</f>
        <v>HRB400E Φ16 9m</v>
      </c>
      <c r="D4" s="2" t="str">
        <f ca="1">'[1]2025年已发货'!D:D</f>
        <v>吨</v>
      </c>
      <c r="E4" s="2">
        <f ca="1">'[1]2025年已发货'!E:E</f>
        <v>4</v>
      </c>
      <c r="F4" s="4">
        <f ca="1">'[1]2025年已发货'!F:F</f>
        <v>45659</v>
      </c>
      <c r="G4" s="2" t="str">
        <f>'[1]2025年已发货'!G:G</f>
        <v>（达州市公共卫生医疗中心项目-二标-3号楼）达州市通川区西外复兴镇公共卫生临床医疗中心项目</v>
      </c>
      <c r="H4" s="2" t="str">
        <f ca="1">'[1]2025年已发货'!H:H</f>
        <v>黄永林</v>
      </c>
      <c r="I4" s="2">
        <f ca="1">'[1]2025年已发货'!I:I</f>
        <v>15982487227</v>
      </c>
      <c r="J4" s="2" t="str">
        <f>_xlfn._xlws.FILTER(辅助信息!D:D,辅助信息!G:G=G4)</f>
        <v>五冶钢构达州市公共卫生临床医疗中心项目</v>
      </c>
      <c r="K4" s="2" t="s">
        <v>471</v>
      </c>
    </row>
    <row r="5" hidden="1" spans="1:11">
      <c r="A5" s="2" t="str">
        <f ca="1">'[1]2025年已发货'!A:A</f>
        <v>陕钢</v>
      </c>
      <c r="B5" s="2" t="str">
        <f ca="1">'[1]2025年已发货'!B:B</f>
        <v>螺纹钢</v>
      </c>
      <c r="C5" s="2" t="str">
        <f ca="1">'[1]2025年已发货'!C:C</f>
        <v>HRB400E Φ18 9m</v>
      </c>
      <c r="D5" s="2" t="str">
        <f ca="1">'[1]2025年已发货'!D:D</f>
        <v>吨</v>
      </c>
      <c r="E5" s="2">
        <f ca="1">'[1]2025年已发货'!E:E</f>
        <v>5</v>
      </c>
      <c r="F5" s="4">
        <f ca="1">'[1]2025年已发货'!F:F</f>
        <v>45659</v>
      </c>
      <c r="G5" s="2" t="str">
        <f>'[1]2025年已发货'!G:G</f>
        <v>（达州市公共卫生医疗中心项目-二标-3号楼）达州市通川区西外复兴镇公共卫生临床医疗中心项目</v>
      </c>
      <c r="H5" s="2" t="str">
        <f ca="1">'[1]2025年已发货'!H:H</f>
        <v>黄永林</v>
      </c>
      <c r="I5" s="2">
        <f ca="1">'[1]2025年已发货'!I:I</f>
        <v>15982487227</v>
      </c>
      <c r="J5" s="2" t="str">
        <f ca="1">_xlfn._xlws.FILTER(辅助信息!D:D,辅助信息!G:G=G5)</f>
        <v>五冶钢构达州市公共卫生临床医疗中心项目</v>
      </c>
      <c r="K5" s="2" t="s">
        <v>471</v>
      </c>
    </row>
    <row r="6" hidden="1" spans="1:11">
      <c r="A6" s="2" t="str">
        <f ca="1">'[1]2025年已发货'!A:A</f>
        <v>陕钢</v>
      </c>
      <c r="B6" s="2" t="str">
        <f ca="1">'[1]2025年已发货'!B:B</f>
        <v>盘螺</v>
      </c>
      <c r="C6" s="2" t="str">
        <f ca="1">'[1]2025年已发货'!C:C</f>
        <v>HRB400E Φ8</v>
      </c>
      <c r="D6" s="2" t="str">
        <f ca="1">'[1]2025年已发货'!D:D</f>
        <v>吨</v>
      </c>
      <c r="E6" s="2">
        <f ca="1">'[1]2025年已发货'!E:E</f>
        <v>10</v>
      </c>
      <c r="F6" s="4">
        <f ca="1">'[1]2025年已发货'!F:F</f>
        <v>45659</v>
      </c>
      <c r="G6" s="2" t="str">
        <f>'[1]2025年已发货'!G:G</f>
        <v>（达州市公共卫生临床医疗中心项目-一标-2号制作房）达州市通川区西外复兴镇公共卫生临床医疗中心项目</v>
      </c>
      <c r="H6" s="2" t="str">
        <f ca="1">'[1]2025年已发货'!H:H</f>
        <v>潘建发</v>
      </c>
      <c r="I6" s="2">
        <f ca="1">'[1]2025年已发货'!I:I</f>
        <v>13658059919</v>
      </c>
      <c r="J6" s="2" t="str">
        <f ca="1">_xlfn._xlws.FILTER(辅助信息!D:D,辅助信息!G:G=G6)</f>
        <v>五冶钢构达州市公共卫生临床医疗中心项目</v>
      </c>
      <c r="K6" s="2" t="s">
        <v>471</v>
      </c>
    </row>
    <row r="7" hidden="1" spans="1:11">
      <c r="A7" s="2" t="str">
        <f ca="1">'[1]2025年已发货'!A:A</f>
        <v>陕钢</v>
      </c>
      <c r="B7" s="2" t="str">
        <f ca="1">'[1]2025年已发货'!B:B</f>
        <v>盘螺</v>
      </c>
      <c r="C7" s="2" t="str">
        <f ca="1">'[1]2025年已发货'!C:C</f>
        <v>HRB400E Φ10</v>
      </c>
      <c r="D7" s="2" t="str">
        <f ca="1">'[1]2025年已发货'!D:D</f>
        <v>吨</v>
      </c>
      <c r="E7" s="2">
        <f ca="1">'[1]2025年已发货'!E:E</f>
        <v>27.5</v>
      </c>
      <c r="F7" s="4">
        <f ca="1">'[1]2025年已发货'!F:F</f>
        <v>45659</v>
      </c>
      <c r="G7" s="2" t="str">
        <f>'[1]2025年已发货'!G:G</f>
        <v>（达州市公共卫生临床医疗中心项目-一标-2号制作房）达州市通川区西外复兴镇公共卫生临床医疗中心项目</v>
      </c>
      <c r="H7" s="2" t="str">
        <f ca="1">'[1]2025年已发货'!H:H</f>
        <v>潘建发</v>
      </c>
      <c r="I7" s="2">
        <f ca="1">'[1]2025年已发货'!I:I</f>
        <v>13658059919</v>
      </c>
      <c r="J7" s="2" t="str">
        <f ca="1">_xlfn._xlws.FILTER(辅助信息!D:D,辅助信息!G:G=G7)</f>
        <v>五冶钢构达州市公共卫生临床医疗中心项目</v>
      </c>
      <c r="K7" s="2" t="s">
        <v>471</v>
      </c>
    </row>
    <row r="8" hidden="1" spans="1:11">
      <c r="A8" s="2" t="str">
        <f ca="1">'[1]2025年已发货'!A:A</f>
        <v>陕钢</v>
      </c>
      <c r="B8" s="2" t="str">
        <f ca="1">'[1]2025年已发货'!B:B</f>
        <v>螺纹钢</v>
      </c>
      <c r="C8" s="2" t="str">
        <f ca="1">'[1]2025年已发货'!C:C</f>
        <v>HRB400E Φ12 9m</v>
      </c>
      <c r="D8" s="2" t="str">
        <f ca="1">'[1]2025年已发货'!D:D</f>
        <v>吨</v>
      </c>
      <c r="E8" s="2">
        <f ca="1">'[1]2025年已发货'!E:E</f>
        <v>50</v>
      </c>
      <c r="F8" s="4">
        <f ca="1">'[1]2025年已发货'!F:F</f>
        <v>45659</v>
      </c>
      <c r="G8" s="2" t="str">
        <f>'[1]2025年已发货'!G:G</f>
        <v>（达州市公共卫生临床医疗中心项目-一标-2号制作房）达州市通川区西外复兴镇公共卫生临床医疗中心项目</v>
      </c>
      <c r="H8" s="2" t="str">
        <f ca="1">'[1]2025年已发货'!H:H</f>
        <v>潘建发</v>
      </c>
      <c r="I8" s="2">
        <f ca="1">'[1]2025年已发货'!I:I</f>
        <v>13658059919</v>
      </c>
      <c r="J8" s="2" t="str">
        <f ca="1">_xlfn._xlws.FILTER(辅助信息!D:D,辅助信息!G:G=G8)</f>
        <v>五冶钢构达州市公共卫生临床医疗中心项目</v>
      </c>
      <c r="K8" s="2" t="s">
        <v>471</v>
      </c>
    </row>
    <row r="9" hidden="1" spans="1:11">
      <c r="A9" s="2" t="str">
        <f ca="1">'[1]2025年已发货'!A:A</f>
        <v>陕钢</v>
      </c>
      <c r="B9" s="2" t="str">
        <f ca="1">'[1]2025年已发货'!B:B</f>
        <v>螺纹钢</v>
      </c>
      <c r="C9" s="2" t="str">
        <f ca="1">'[1]2025年已发货'!C:C</f>
        <v>HRB400E Φ14 9m</v>
      </c>
      <c r="D9" s="2" t="str">
        <f ca="1">'[1]2025年已发货'!D:D</f>
        <v>吨</v>
      </c>
      <c r="E9" s="2">
        <f ca="1">'[1]2025年已发货'!E:E</f>
        <v>35</v>
      </c>
      <c r="F9" s="4">
        <f ca="1">'[1]2025年已发货'!F:F</f>
        <v>45659</v>
      </c>
      <c r="G9" s="2" t="str">
        <f>'[1]2025年已发货'!G:G</f>
        <v>（达州市公共卫生临床医疗中心项目-一标-1号制作房）达州市通川区西外复兴镇公共卫生临床医疗中心项目</v>
      </c>
      <c r="H9" s="2" t="str">
        <f ca="1">'[1]2025年已发货'!H:H</f>
        <v>潘建发</v>
      </c>
      <c r="I9" s="2">
        <f ca="1">'[1]2025年已发货'!I:I</f>
        <v>13658059919</v>
      </c>
      <c r="J9" s="2" t="str">
        <f>_xlfn._xlws.FILTER(辅助信息!D:D,辅助信息!G:G=G9)</f>
        <v>五冶钢构达州市公共卫生临床医疗中心项目</v>
      </c>
      <c r="K9" s="2" t="s">
        <v>471</v>
      </c>
    </row>
    <row r="10" hidden="1" spans="1:11">
      <c r="A10" s="2" t="str">
        <f ca="1">'[1]2025年已发货'!A:A</f>
        <v>陕钢</v>
      </c>
      <c r="B10" s="2" t="str">
        <f ca="1">'[1]2025年已发货'!B:B</f>
        <v>螺纹钢</v>
      </c>
      <c r="C10" s="2" t="str">
        <f ca="1">'[1]2025年已发货'!C:C</f>
        <v>HRB400E Φ16 9m</v>
      </c>
      <c r="D10" s="2" t="str">
        <f ca="1">'[1]2025年已发货'!D:D</f>
        <v>吨</v>
      </c>
      <c r="E10" s="2">
        <f ca="1">'[1]2025年已发货'!E:E</f>
        <v>5</v>
      </c>
      <c r="F10" s="4">
        <f ca="1">'[1]2025年已发货'!F:F</f>
        <v>45659</v>
      </c>
      <c r="G10" s="2" t="str">
        <f>'[1]2025年已发货'!G:G</f>
        <v>（达州市公共卫生临床医疗中心项目-一标-2号制作房）达州市通川区西外复兴镇公共卫生临床医疗中心项目</v>
      </c>
      <c r="H10" s="2" t="str">
        <f ca="1">'[1]2025年已发货'!H:H</f>
        <v>潘建发</v>
      </c>
      <c r="I10" s="2">
        <f ca="1">'[1]2025年已发货'!I:I</f>
        <v>13658059919</v>
      </c>
      <c r="J10" s="2" t="str">
        <f ca="1">_xlfn._xlws.FILTER(辅助信息!D:D,辅助信息!G:G=G10)</f>
        <v>五冶钢构达州市公共卫生临床医疗中心项目</v>
      </c>
      <c r="K10" s="2" t="s">
        <v>471</v>
      </c>
    </row>
    <row r="11" hidden="1" spans="1:11">
      <c r="A11" s="2" t="str">
        <f ca="1">'[1]2025年已发货'!A:A</f>
        <v>陕钢</v>
      </c>
      <c r="B11" s="2" t="str">
        <f ca="1">'[1]2025年已发货'!B:B</f>
        <v>螺纹钢</v>
      </c>
      <c r="C11" s="2" t="str">
        <f ca="1">'[1]2025年已发货'!C:C</f>
        <v>HRB400E Φ20 9m</v>
      </c>
      <c r="D11" s="2" t="str">
        <f ca="1">'[1]2025年已发货'!D:D</f>
        <v>吨</v>
      </c>
      <c r="E11" s="2">
        <f ca="1">'[1]2025年已发货'!E:E</f>
        <v>11</v>
      </c>
      <c r="F11" s="4">
        <f ca="1">'[1]2025年已发货'!F:F</f>
        <v>45659</v>
      </c>
      <c r="G11" s="2" t="str">
        <f>'[1]2025年已发货'!G:G</f>
        <v>（达州市公共卫生临床医疗中心项目-一标-2号制作房）达州市通川区西外复兴镇公共卫生临床医疗中心项目</v>
      </c>
      <c r="H11" s="2" t="str">
        <f ca="1">'[1]2025年已发货'!H:H</f>
        <v>潘建发</v>
      </c>
      <c r="I11" s="2">
        <f ca="1">'[1]2025年已发货'!I:I</f>
        <v>13658059919</v>
      </c>
      <c r="J11" s="2" t="str">
        <f>_xlfn._xlws.FILTER(辅助信息!D:D,辅助信息!G:G=G11)</f>
        <v>五冶钢构达州市公共卫生临床医疗中心项目</v>
      </c>
      <c r="K11" s="2" t="s">
        <v>471</v>
      </c>
    </row>
    <row r="12" hidden="1" spans="1:11">
      <c r="A12" s="2" t="str">
        <f ca="1">'[1]2025年已发货'!A:A</f>
        <v>陕钢</v>
      </c>
      <c r="B12" s="2" t="str">
        <f ca="1">'[1]2025年已发货'!B:B</f>
        <v>螺纹钢</v>
      </c>
      <c r="C12" s="2" t="str">
        <f ca="1">'[1]2025年已发货'!C:C</f>
        <v>HRB400E Φ12 9m</v>
      </c>
      <c r="D12" s="2" t="str">
        <f ca="1">'[1]2025年已发货'!D:D</f>
        <v>吨</v>
      </c>
      <c r="E12" s="2">
        <f ca="1">'[1]2025年已发货'!E:E</f>
        <v>35</v>
      </c>
      <c r="F12" s="4">
        <f ca="1">'[1]2025年已发货'!F:F</f>
        <v>45659</v>
      </c>
      <c r="G12" s="2" t="str">
        <f>'[1]2025年已发货'!G:G</f>
        <v>(五冶钢构医学科学产业园建设项目房建三部-一标（7-4）)四川省南充市顺庆区搬罾街道学府大道二段</v>
      </c>
      <c r="H12" s="2" t="str">
        <f ca="1">'[1]2025年已发货'!H:H</f>
        <v>郑林</v>
      </c>
      <c r="I12" s="2">
        <f ca="1">'[1]2025年已发货'!I:I</f>
        <v>18349955455</v>
      </c>
      <c r="J12" s="2" t="str">
        <f ca="1">_xlfn._xlws.FILTER(辅助信息!D:D,辅助信息!G:G=G12)</f>
        <v>五冶钢构南充医学科学产业园建设项目</v>
      </c>
      <c r="K12" s="2" t="s">
        <v>471</v>
      </c>
    </row>
    <row r="13" hidden="1" spans="1:11">
      <c r="A13" s="2" t="str">
        <f ca="1">'[1]2025年已发货'!A:A</f>
        <v>陕钢</v>
      </c>
      <c r="B13" s="2" t="str">
        <f ca="1">'[1]2025年已发货'!B:B</f>
        <v>螺纹钢</v>
      </c>
      <c r="C13" s="2" t="str">
        <f ca="1">'[1]2025年已发货'!C:C</f>
        <v>HRB400E Φ12 9m</v>
      </c>
      <c r="D13" s="2" t="str">
        <f ca="1">'[1]2025年已发货'!D:D</f>
        <v>吨</v>
      </c>
      <c r="E13" s="2">
        <f ca="1">'[1]2025年已发货'!E:E</f>
        <v>9</v>
      </c>
      <c r="F13" s="4">
        <f ca="1">'[1]2025年已发货'!F:F</f>
        <v>45659</v>
      </c>
      <c r="G13" s="2" t="str">
        <f>'[1]2025年已发货'!G:G</f>
        <v>（四川商建-射洪城乡一体化项目）遂宁市射洪市忠新幼儿园北侧约220米新溪小区</v>
      </c>
      <c r="H13" s="2" t="str">
        <f ca="1">'[1]2025年已发货'!H:H</f>
        <v>柏子刚</v>
      </c>
      <c r="I13" s="2">
        <f ca="1">'[1]2025年已发货'!I:I</f>
        <v>15692885305</v>
      </c>
      <c r="J13" s="2" t="str">
        <f ca="1">_xlfn._xlws.FILTER(辅助信息!D:D,辅助信息!G:G=G13)</f>
        <v>四川商建
射洪城乡一体化项目</v>
      </c>
      <c r="K13" s="2" t="s">
        <v>471</v>
      </c>
    </row>
    <row r="14" hidden="1" spans="1:11">
      <c r="A14" s="2" t="str">
        <f ca="1">'[1]2025年已发货'!A:A</f>
        <v>陕钢</v>
      </c>
      <c r="B14" s="2" t="str">
        <f ca="1">'[1]2025年已发货'!B:B</f>
        <v>螺纹钢</v>
      </c>
      <c r="C14" s="2" t="str">
        <f ca="1">'[1]2025年已发货'!C:C</f>
        <v>HRB400E Φ16 9m</v>
      </c>
      <c r="D14" s="2" t="str">
        <f ca="1">'[1]2025年已发货'!D:D</f>
        <v>吨</v>
      </c>
      <c r="E14" s="2">
        <f ca="1">'[1]2025年已发货'!E:E</f>
        <v>21</v>
      </c>
      <c r="F14" s="4">
        <f ca="1">'[1]2025年已发货'!F:F</f>
        <v>45659</v>
      </c>
      <c r="G14" s="2" t="str">
        <f>'[1]2025年已发货'!G:G</f>
        <v>（四川商建-射洪城乡一体化项目）遂宁市射洪市忠新幼儿园北侧约220米新溪小区</v>
      </c>
      <c r="H14" s="2" t="str">
        <f ca="1">'[1]2025年已发货'!H:H</f>
        <v>柏子刚</v>
      </c>
      <c r="I14" s="2">
        <f ca="1">'[1]2025年已发货'!I:I</f>
        <v>15692885305</v>
      </c>
      <c r="J14" s="2" t="str">
        <f ca="1">_xlfn._xlws.FILTER(辅助信息!D:D,辅助信息!G:G=G14)</f>
        <v>四川商建
射洪城乡一体化项目</v>
      </c>
      <c r="K14" s="2" t="s">
        <v>471</v>
      </c>
    </row>
    <row r="15" hidden="1" spans="1:11">
      <c r="A15" s="2" t="str">
        <f ca="1">'[1]2025年已发货'!A:A</f>
        <v>陕钢</v>
      </c>
      <c r="B15" s="2" t="str">
        <f ca="1">'[1]2025年已发货'!B:B</f>
        <v>螺纹钢</v>
      </c>
      <c r="C15" s="2" t="str">
        <f ca="1">'[1]2025年已发货'!C:C</f>
        <v>HRB400E Φ18 9m</v>
      </c>
      <c r="D15" s="2" t="str">
        <f ca="1">'[1]2025年已发货'!D:D</f>
        <v>吨</v>
      </c>
      <c r="E15" s="2">
        <f ca="1">'[1]2025年已发货'!E:E</f>
        <v>6</v>
      </c>
      <c r="F15" s="4">
        <f ca="1">'[1]2025年已发货'!F:F</f>
        <v>45659</v>
      </c>
      <c r="G15" s="2" t="str">
        <f>'[1]2025年已发货'!G:G</f>
        <v>（四川商建-射洪城乡一体化项目）遂宁市射洪市忠新幼儿园北侧约220米新溪小区</v>
      </c>
      <c r="H15" s="2" t="str">
        <f ca="1">'[1]2025年已发货'!H:H</f>
        <v>柏子刚</v>
      </c>
      <c r="I15" s="2">
        <f ca="1">'[1]2025年已发货'!I:I</f>
        <v>15692885305</v>
      </c>
      <c r="J15" s="2" t="str">
        <f ca="1">_xlfn._xlws.FILTER(辅助信息!D:D,辅助信息!G:G=G15)</f>
        <v>四川商建
射洪城乡一体化项目</v>
      </c>
      <c r="K15" s="2" t="s">
        <v>471</v>
      </c>
    </row>
    <row r="16" hidden="1" spans="1:11">
      <c r="A16" s="2" t="str">
        <f ca="1">'[1]2025年已发货'!A:A</f>
        <v>陕钢</v>
      </c>
      <c r="B16" s="2" t="str">
        <f ca="1">'[1]2025年已发货'!B:B</f>
        <v>螺纹钢</v>
      </c>
      <c r="C16" s="2" t="str">
        <f ca="1">'[1]2025年已发货'!C:C</f>
        <v>HRB400E Φ20 9m</v>
      </c>
      <c r="D16" s="2" t="str">
        <f ca="1">'[1]2025年已发货'!D:D</f>
        <v>吨</v>
      </c>
      <c r="E16" s="2">
        <f ca="1">'[1]2025年已发货'!E:E</f>
        <v>36</v>
      </c>
      <c r="F16" s="4">
        <f ca="1">'[1]2025年已发货'!F:F</f>
        <v>45659</v>
      </c>
      <c r="G16" s="2" t="str">
        <f>'[1]2025年已发货'!G:G</f>
        <v>（四川商建-射洪城乡一体化项目）遂宁市射洪市忠新幼儿园北侧约220米新溪小区</v>
      </c>
      <c r="H16" s="2" t="str">
        <f ca="1">'[1]2025年已发货'!H:H</f>
        <v>柏子刚</v>
      </c>
      <c r="I16" s="2">
        <f ca="1">'[1]2025年已发货'!I:I</f>
        <v>15692885305</v>
      </c>
      <c r="J16" s="2" t="str">
        <f>_xlfn._xlws.FILTER(辅助信息!D:D,辅助信息!G:G=G16)</f>
        <v>四川商建
射洪城乡一体化项目</v>
      </c>
      <c r="K16" s="2" t="s">
        <v>471</v>
      </c>
    </row>
    <row r="17" hidden="1" spans="1:11">
      <c r="A17" s="2" t="str">
        <f ca="1">'[1]2025年已发货'!A:A</f>
        <v>陕钢</v>
      </c>
      <c r="B17" s="2" t="str">
        <f ca="1">'[1]2025年已发货'!B:B</f>
        <v>盘螺</v>
      </c>
      <c r="C17" s="2" t="str">
        <f ca="1">'[1]2025年已发货'!C:C</f>
        <v>HRB400EΦ 6mm</v>
      </c>
      <c r="D17" s="2" t="str">
        <f ca="1">'[1]2025年已发货'!D:D</f>
        <v>吨</v>
      </c>
      <c r="E17" s="2">
        <f ca="1">'[1]2025年已发货'!E:E</f>
        <v>5</v>
      </c>
      <c r="F17" s="4">
        <f ca="1">'[1]2025年已发货'!F:F</f>
        <v>45659</v>
      </c>
      <c r="G17" s="2" t="str">
        <f>'[1]2025年已发货'!G:G</f>
        <v>（中核二二绵阳）四川省绵阳市平武县响岩镇甲方项目指定地点</v>
      </c>
      <c r="H17" s="2" t="str">
        <f ca="1">'[1]2025年已发货'!H:H</f>
        <v>王明胜</v>
      </c>
      <c r="I17" s="2" t="str">
        <f ca="1">'[1]2025年已发货'!I:I</f>
        <v>15528301097</v>
      </c>
      <c r="J17" s="2" vm="1" t="e">
        <f>_xlfn._xlws.FILTER(辅助信息!D:D,辅助信息!G:G=G17)</f>
        <v>#VALUE!</v>
      </c>
      <c r="K17" s="2" t="s">
        <v>471</v>
      </c>
    </row>
    <row r="18" hidden="1" spans="1:11">
      <c r="A18" s="2" t="str">
        <f ca="1">'[1]2025年已发货'!A:A</f>
        <v>陕钢</v>
      </c>
      <c r="B18" s="2" t="str">
        <f ca="1">'[1]2025年已发货'!B:B</f>
        <v>螺纹钢</v>
      </c>
      <c r="C18" s="2" t="str">
        <f ca="1">'[1]2025年已发货'!C:C</f>
        <v>HRB400EΦ14*9m</v>
      </c>
      <c r="D18" s="2" t="str">
        <f ca="1">'[1]2025年已发货'!D:D</f>
        <v>吨</v>
      </c>
      <c r="E18" s="2">
        <f ca="1">'[1]2025年已发货'!E:E</f>
        <v>3</v>
      </c>
      <c r="F18" s="4">
        <f ca="1">'[1]2025年已发货'!F:F</f>
        <v>45659</v>
      </c>
      <c r="G18" s="2" t="str">
        <f>'[1]2025年已发货'!G:G</f>
        <v>（中核二二绵阳）四川省绵阳市平武县响岩镇甲方项目指定地点</v>
      </c>
      <c r="H18" s="2" t="str">
        <f ca="1">'[1]2025年已发货'!H:H</f>
        <v>王明胜</v>
      </c>
      <c r="I18" s="2" t="str">
        <f ca="1">'[1]2025年已发货'!I:I</f>
        <v>15528301097</v>
      </c>
      <c r="J18" s="2" vm="1" t="e">
        <f ca="1">_xlfn._xlws.FILTER(辅助信息!D:D,辅助信息!G:G=G18)</f>
        <v>#VALUE!</v>
      </c>
      <c r="K18" s="2" t="s">
        <v>471</v>
      </c>
    </row>
    <row r="19" hidden="1" spans="1:11">
      <c r="A19" s="2" t="str">
        <f ca="1">'[1]2025年已发货'!A:A</f>
        <v>陕钢</v>
      </c>
      <c r="B19" s="2" t="str">
        <f ca="1">'[1]2025年已发货'!B:B</f>
        <v>螺纹钢</v>
      </c>
      <c r="C19" s="2" t="str">
        <f ca="1">'[1]2025年已发货'!C:C</f>
        <v>HRB400EΦ28*9m</v>
      </c>
      <c r="D19" s="2" t="str">
        <f ca="1">'[1]2025年已发货'!D:D</f>
        <v>吨</v>
      </c>
      <c r="E19" s="2">
        <f ca="1">'[1]2025年已发货'!E:E</f>
        <v>25</v>
      </c>
      <c r="F19" s="4">
        <f ca="1">'[1]2025年已发货'!F:F</f>
        <v>45659</v>
      </c>
      <c r="G19" s="2" t="str">
        <f>'[1]2025年已发货'!G:G</f>
        <v>（中核二二绵阳）四川省绵阳市平武县响岩镇甲方项目指定地点</v>
      </c>
      <c r="H19" s="2" t="str">
        <f ca="1">'[1]2025年已发货'!H:H</f>
        <v>王明胜</v>
      </c>
      <c r="I19" s="2" t="str">
        <f ca="1">'[1]2025年已发货'!I:I</f>
        <v>15528301097</v>
      </c>
      <c r="J19" s="2" vm="1" t="e">
        <f ca="1">_xlfn._xlws.FILTER(辅助信息!D:D,辅助信息!G:G=G19)</f>
        <v>#VALUE!</v>
      </c>
      <c r="K19" s="2" t="s">
        <v>471</v>
      </c>
    </row>
    <row r="20" hidden="1" spans="1:11">
      <c r="A20" s="2" t="str">
        <f ca="1">'[1]2025年已发货'!A:A</f>
        <v>润耀</v>
      </c>
      <c r="B20" s="2" t="str">
        <f ca="1">'[1]2025年已发货'!B:B</f>
        <v>高线</v>
      </c>
      <c r="C20" s="2" t="str">
        <f ca="1">'[1]2025年已发货'!C:C</f>
        <v>HPB300Ф12</v>
      </c>
      <c r="D20" s="2" t="str">
        <f ca="1">'[1]2025年已发货'!D:D</f>
        <v>吨</v>
      </c>
      <c r="E20" s="2">
        <f ca="1">'[1]2025年已发货'!E:E</f>
        <v>35</v>
      </c>
      <c r="F20" s="4">
        <f ca="1">'[1]2025年已发货'!F:F</f>
        <v>45659</v>
      </c>
      <c r="G20" s="2" t="str">
        <f>'[1]2025年已发货'!G:G</f>
        <v>（中铁一局四公司康新高速TJ1-1标贡不卡隧道）四川省甘孜州康定市折多塘村车管所旁</v>
      </c>
      <c r="H20" s="2" t="str">
        <f ca="1">'[1]2025年已发货'!H:H</f>
        <v>王锡俊</v>
      </c>
      <c r="I20" s="2">
        <f ca="1">'[1]2025年已发货'!I:I</f>
        <v>18736877891</v>
      </c>
      <c r="J20" s="2" vm="1" t="e">
        <f ca="1">_xlfn._xlws.FILTER(辅助信息!D:D,辅助信息!G:G=G20)</f>
        <v>#VALUE!</v>
      </c>
      <c r="K20" s="2" t="s">
        <v>471</v>
      </c>
    </row>
    <row r="21" hidden="1" spans="1:11">
      <c r="A21" s="2" t="str">
        <f ca="1">'[1]2025年已发货'!A:A</f>
        <v>润耀</v>
      </c>
      <c r="B21" s="2" t="str">
        <f ca="1">'[1]2025年已发货'!B:B</f>
        <v>盘螺</v>
      </c>
      <c r="C21" s="2" t="str">
        <f ca="1">'[1]2025年已发货'!C:C</f>
        <v>HRB400EФ12</v>
      </c>
      <c r="D21" s="2" t="str">
        <f ca="1">'[1]2025年已发货'!D:D</f>
        <v>吨</v>
      </c>
      <c r="E21" s="2">
        <f ca="1">'[1]2025年已发货'!E:E</f>
        <v>27</v>
      </c>
      <c r="F21" s="4">
        <f ca="1">'[1]2025年已发货'!F:F</f>
        <v>45659</v>
      </c>
      <c r="G21" s="2" t="str">
        <f>'[1]2025年已发货'!G:G</f>
        <v>(中铁九局-铜资高速3标)四川省资阳市安岳县天宝乡2#钢筋场</v>
      </c>
      <c r="H21" s="2" t="str">
        <f ca="1">'[1]2025年已发货'!H:H</f>
        <v>林启松</v>
      </c>
      <c r="I21" s="2">
        <f ca="1">'[1]2025年已发货'!I:I</f>
        <v>13688439855</v>
      </c>
      <c r="J21" s="2" vm="1" t="e">
        <f ca="1">_xlfn._xlws.FILTER(辅助信息!D:D,辅助信息!G:G=G21)</f>
        <v>#VALUE!</v>
      </c>
      <c r="K21" s="2" t="s">
        <v>471</v>
      </c>
    </row>
    <row r="22" hidden="1" spans="1:11">
      <c r="A22" s="2" t="str">
        <f ca="1">'[1]2025年已发货'!A:A</f>
        <v>润耀</v>
      </c>
      <c r="B22" s="2" t="str">
        <f ca="1">'[1]2025年已发货'!B:B</f>
        <v>高线</v>
      </c>
      <c r="C22" s="2" t="str">
        <f ca="1">'[1]2025年已发货'!C:C</f>
        <v>HPB300Ф8</v>
      </c>
      <c r="D22" s="2" t="str">
        <f ca="1">'[1]2025年已发货'!D:D</f>
        <v>吨</v>
      </c>
      <c r="E22" s="2">
        <f ca="1">'[1]2025年已发货'!E:E</f>
        <v>8</v>
      </c>
      <c r="F22" s="4">
        <f ca="1">'[1]2025年已发货'!F:F</f>
        <v>45659</v>
      </c>
      <c r="G22" s="2" t="str">
        <f>'[1]2025年已发货'!G:G</f>
        <v>(中铁九局-铜资高速3标)四川省资阳市安岳县天宝乡2#钢筋场</v>
      </c>
      <c r="H22" s="2" t="str">
        <f ca="1">'[1]2025年已发货'!H:H</f>
        <v>林启松</v>
      </c>
      <c r="I22" s="2">
        <f ca="1">'[1]2025年已发货'!I:I</f>
        <v>13688439855</v>
      </c>
      <c r="J22" s="2" vm="1" t="e">
        <f ca="1">_xlfn._xlws.FILTER(辅助信息!D:D,辅助信息!G:G=G22)</f>
        <v>#VALUE!</v>
      </c>
      <c r="K22" s="2" t="s">
        <v>471</v>
      </c>
    </row>
    <row r="23" hidden="1" spans="1:11">
      <c r="A23" s="2" t="str">
        <f ca="1">'[1]2025年已发货'!A:A</f>
        <v>润耀</v>
      </c>
      <c r="B23" s="2" t="str">
        <f ca="1">'[1]2025年已发货'!B:B</f>
        <v>螺纹钢</v>
      </c>
      <c r="C23" s="2" t="str">
        <f ca="1">'[1]2025年已发货'!C:C</f>
        <v>HRB400E Φ12 9m</v>
      </c>
      <c r="D23" s="2" t="str">
        <f ca="1">'[1]2025年已发货'!D:D</f>
        <v>吨</v>
      </c>
      <c r="E23" s="2">
        <f ca="1">'[1]2025年已发货'!E:E</f>
        <v>21</v>
      </c>
      <c r="F23" s="4">
        <f ca="1">'[1]2025年已发货'!F:F</f>
        <v>45659</v>
      </c>
      <c r="G23" s="2" t="str">
        <f>'[1]2025年已发货'!G:G</f>
        <v>（中铁北京局-资乐高速6标）四川省乐山市市中区土主镇资乐高速TJ6标项目试验室</v>
      </c>
      <c r="H23" s="2" t="str">
        <f ca="1">'[1]2025年已发货'!H:H</f>
        <v>孟若禺</v>
      </c>
      <c r="I23" s="2">
        <f ca="1">'[1]2025年已发货'!I:I</f>
        <v>13753975633</v>
      </c>
      <c r="J23" s="2" vm="1" t="e">
        <f ca="1">_xlfn._xlws.FILTER(辅助信息!D:D,辅助信息!G:G=G23)</f>
        <v>#VALUE!</v>
      </c>
      <c r="K23" s="2" t="s">
        <v>471</v>
      </c>
    </row>
    <row r="24" hidden="1" spans="1:11">
      <c r="A24" s="2" t="str">
        <f ca="1">'[1]2025年已发货'!A:A</f>
        <v>润耀</v>
      </c>
      <c r="B24" s="2" t="str">
        <f ca="1">'[1]2025年已发货'!B:B</f>
        <v>螺纹钢</v>
      </c>
      <c r="C24" s="2" t="str">
        <f ca="1">'[1]2025年已发货'!C:C</f>
        <v>HRB400E Φ20 9m</v>
      </c>
      <c r="D24" s="2" t="str">
        <f ca="1">'[1]2025年已发货'!D:D</f>
        <v>吨</v>
      </c>
      <c r="E24" s="2">
        <f ca="1">'[1]2025年已发货'!E:E</f>
        <v>27</v>
      </c>
      <c r="F24" s="4">
        <f ca="1">'[1]2025年已发货'!F:F</f>
        <v>45659</v>
      </c>
      <c r="G24" s="2" t="str">
        <f>'[1]2025年已发货'!G:G</f>
        <v>（中铁北京局-资乐高速6标）四川省乐山市市中区土主镇资乐高速TJ6标项目试验室</v>
      </c>
      <c r="H24" s="2" t="str">
        <f ca="1">'[1]2025年已发货'!H:H</f>
        <v>孟若禺</v>
      </c>
      <c r="I24" s="2">
        <f ca="1">'[1]2025年已发货'!I:I</f>
        <v>13753975633</v>
      </c>
      <c r="J24" s="2" vm="1" t="e">
        <f>_xlfn._xlws.FILTER(辅助信息!D:D,辅助信息!G:G=G24)</f>
        <v>#VALUE!</v>
      </c>
      <c r="K24" s="2" t="s">
        <v>471</v>
      </c>
    </row>
    <row r="25" hidden="1" spans="1:11">
      <c r="A25" s="2" t="str">
        <f ca="1">'[1]2025年已发货'!A:A</f>
        <v>润耀</v>
      </c>
      <c r="B25" s="2" t="str">
        <f ca="1">'[1]2025年已发货'!B:B</f>
        <v>螺纹钢</v>
      </c>
      <c r="C25" s="2" t="str">
        <f ca="1">'[1]2025年已发货'!C:C</f>
        <v>HRB400E Φ25 9m</v>
      </c>
      <c r="D25" s="2" t="str">
        <f ca="1">'[1]2025年已发货'!D:D</f>
        <v>吨</v>
      </c>
      <c r="E25" s="2">
        <f ca="1">'[1]2025年已发货'!E:E</f>
        <v>21</v>
      </c>
      <c r="F25" s="4">
        <f ca="1">'[1]2025年已发货'!F:F</f>
        <v>45659</v>
      </c>
      <c r="G25" s="2" t="str">
        <f>'[1]2025年已发货'!G:G</f>
        <v>（中铁北京局-资乐高速6标）四川省乐山市市中区土主镇资乐高速TJ6标项目试验室</v>
      </c>
      <c r="H25" s="2" t="str">
        <f ca="1">'[1]2025年已发货'!H:H</f>
        <v>孟若禺</v>
      </c>
      <c r="I25" s="2">
        <f ca="1">'[1]2025年已发货'!I:I</f>
        <v>13753975633</v>
      </c>
      <c r="J25" s="2" vm="1" t="e">
        <f ca="1">_xlfn._xlws.FILTER(辅助信息!D:D,辅助信息!G:G=G25)</f>
        <v>#VALUE!</v>
      </c>
      <c r="K25" s="2" t="s">
        <v>471</v>
      </c>
    </row>
    <row r="26" hidden="1" spans="1:10">
      <c r="A26" s="2" t="str">
        <f ca="1">'[1]2025年已发货'!A:A</f>
        <v>润耀</v>
      </c>
      <c r="B26" s="2" t="str">
        <f ca="1">'[1]2025年已发货'!B:B</f>
        <v>高线</v>
      </c>
      <c r="C26" s="2" t="str">
        <f ca="1">'[1]2025年已发货'!C:C</f>
        <v>HPB300Φ12</v>
      </c>
      <c r="D26" s="2" t="str">
        <f ca="1">'[1]2025年已发货'!D:D</f>
        <v>吨</v>
      </c>
      <c r="E26" s="2">
        <f ca="1">'[1]2025年已发货'!E:E</f>
        <v>35</v>
      </c>
      <c r="F26" s="4">
        <f ca="1">'[1]2025年已发货'!F:F</f>
        <v>45659</v>
      </c>
      <c r="G26" s="2" t="str">
        <f>'[1]2025年已发货'!G:G</f>
        <v>（中铁三局成渝扩容ZCB3-1项目部）内江市胜利收费站红绿灯500米</v>
      </c>
      <c r="H26" s="2" t="str">
        <f ca="1">'[1]2025年已发货'!H:H</f>
        <v>王岩</v>
      </c>
      <c r="I26" s="2">
        <f ca="1">'[1]2025年已发货'!I:I</f>
        <v>17634813323</v>
      </c>
      <c r="J26" s="2" vm="1" t="e">
        <f ca="1">_xlfn._xlws.FILTER(辅助信息!D:D,辅助信息!G:G=G26)</f>
        <v>#VALUE!</v>
      </c>
    </row>
    <row r="27" hidden="1" spans="1:10">
      <c r="A27" s="2" t="str">
        <f ca="1">'[1]2025年已发货'!A:A</f>
        <v>润耀</v>
      </c>
      <c r="B27" s="2" t="str">
        <f ca="1">'[1]2025年已发货'!B:B</f>
        <v>盘螺</v>
      </c>
      <c r="C27" s="2" t="str">
        <f ca="1">'[1]2025年已发货'!C:C</f>
        <v>HRB400E Φ8</v>
      </c>
      <c r="D27" s="2" t="str">
        <f ca="1">'[1]2025年已发货'!D:D</f>
        <v>吨</v>
      </c>
      <c r="E27" s="2">
        <f ca="1">'[1]2025年已发货'!E:E</f>
        <v>10</v>
      </c>
      <c r="F27" s="4">
        <f ca="1">'[1]2025年已发货'!F:F</f>
        <v>45659</v>
      </c>
      <c r="G27" s="2" t="str">
        <f>'[1]2025年已发货'!G:G</f>
        <v>（五局涪陵三分部）重庆市涪陵区蔺市镇万松村(一工区）</v>
      </c>
      <c r="H27" s="2" t="str">
        <f ca="1">'[1]2025年已发货'!H:H</f>
        <v>刘龙峰</v>
      </c>
      <c r="I27" s="2">
        <f ca="1">'[1]2025年已发货'!I:I</f>
        <v>17671354899</v>
      </c>
      <c r="J27" s="2" vm="1" t="e">
        <f>_xlfn._xlws.FILTER(辅助信息!D:D,辅助信息!G:G=G27)</f>
        <v>#VALUE!</v>
      </c>
    </row>
    <row r="28" hidden="1" spans="1:10">
      <c r="A28" s="2" t="str">
        <f ca="1">'[1]2025年已发货'!A:A</f>
        <v>润耀</v>
      </c>
      <c r="B28" s="2" t="str">
        <f ca="1">'[1]2025年已发货'!B:B</f>
        <v>螺纹钢</v>
      </c>
      <c r="C28" s="2" t="str">
        <f ca="1">'[1]2025年已发货'!C:C</f>
        <v>HRB400E Φ12 9m</v>
      </c>
      <c r="D28" s="2" t="str">
        <f ca="1">'[1]2025年已发货'!D:D</f>
        <v>吨</v>
      </c>
      <c r="E28" s="2">
        <f ca="1">'[1]2025年已发货'!E:E</f>
        <v>35</v>
      </c>
      <c r="F28" s="4">
        <f ca="1">'[1]2025年已发货'!F:F</f>
        <v>45659</v>
      </c>
      <c r="G28" s="2" t="str">
        <f>'[1]2025年已发货'!G:G</f>
        <v>（五局涪陵三分部）重庆市涪陵区蔺市镇万松村(一工区）</v>
      </c>
      <c r="H28" s="2" t="str">
        <f ca="1">'[1]2025年已发货'!H:H</f>
        <v>刘龙峰</v>
      </c>
      <c r="I28" s="2">
        <f ca="1">'[1]2025年已发货'!I:I</f>
        <v>17671354899</v>
      </c>
      <c r="J28" s="2" vm="1" t="e">
        <f ca="1">_xlfn._xlws.FILTER(辅助信息!D:D,辅助信息!G:G=G28)</f>
        <v>#VALUE!</v>
      </c>
    </row>
    <row r="29" hidden="1" spans="1:10">
      <c r="A29" s="2" t="str">
        <f ca="1">'[1]2025年已发货'!A:A</f>
        <v>润耀</v>
      </c>
      <c r="B29" s="2" t="str">
        <f ca="1">'[1]2025年已发货'!B:B</f>
        <v>螺纹钢</v>
      </c>
      <c r="C29" s="2" t="str">
        <f ca="1">'[1]2025年已发货'!C:C</f>
        <v>HRB400E Φ14 9m</v>
      </c>
      <c r="D29" s="2" t="str">
        <f ca="1">'[1]2025年已发货'!D:D</f>
        <v>吨</v>
      </c>
      <c r="E29" s="2">
        <f ca="1">'[1]2025年已发货'!E:E</f>
        <v>25</v>
      </c>
      <c r="F29" s="4">
        <f ca="1">'[1]2025年已发货'!F:F</f>
        <v>45659</v>
      </c>
      <c r="G29" s="2" t="str">
        <f>'[1]2025年已发货'!G:G</f>
        <v>（五局涪陵三分部）重庆市涪陵区蔺市镇万松村(一工区）</v>
      </c>
      <c r="H29" s="2" t="str">
        <f ca="1">'[1]2025年已发货'!H:H</f>
        <v>刘龙峰</v>
      </c>
      <c r="I29" s="2">
        <f ca="1">'[1]2025年已发货'!I:I</f>
        <v>17671354899</v>
      </c>
      <c r="J29" s="2" vm="1" t="e">
        <f ca="1">_xlfn._xlws.FILTER(辅助信息!D:D,辅助信息!G:G=G29)</f>
        <v>#VALUE!</v>
      </c>
    </row>
    <row r="30" hidden="1" spans="1:10">
      <c r="A30" s="2" t="str">
        <f ca="1">'[1]2025年已发货'!A:A</f>
        <v>润耀</v>
      </c>
      <c r="B30" s="2" t="str">
        <f ca="1">'[1]2025年已发货'!B:B</f>
        <v>螺纹钢</v>
      </c>
      <c r="C30" s="2" t="str">
        <f ca="1">'[1]2025年已发货'!C:C</f>
        <v>HRB400E Φ20 9m</v>
      </c>
      <c r="D30" s="2" t="str">
        <f ca="1">'[1]2025年已发货'!D:D</f>
        <v>吨</v>
      </c>
      <c r="E30" s="2">
        <f ca="1">'[1]2025年已发货'!E:E</f>
        <v>35</v>
      </c>
      <c r="F30" s="4">
        <f ca="1">'[1]2025年已发货'!F:F</f>
        <v>45659</v>
      </c>
      <c r="G30" s="2" t="str">
        <f>'[1]2025年已发货'!G:G</f>
        <v>（五局涪陵三分部）重庆市涪陵区蔺市镇万松村(一工区）</v>
      </c>
      <c r="H30" s="2" t="str">
        <f ca="1">'[1]2025年已发货'!H:H</f>
        <v>刘龙峰</v>
      </c>
      <c r="I30" s="2">
        <f ca="1">'[1]2025年已发货'!I:I</f>
        <v>17671354899</v>
      </c>
      <c r="J30" s="2" vm="1" t="e">
        <f>_xlfn._xlws.FILTER(辅助信息!D:D,辅助信息!G:G=G30)</f>
        <v>#VALUE!</v>
      </c>
    </row>
    <row r="31" hidden="1" spans="1:10">
      <c r="A31" s="2" t="str">
        <f ca="1">'[1]2025年已发货'!A:A</f>
        <v>陕钢</v>
      </c>
      <c r="B31" s="2" t="str">
        <f ca="1">'[1]2025年已发货'!B:B</f>
        <v>盘螺</v>
      </c>
      <c r="C31" s="2" t="str">
        <f ca="1">'[1]2025年已发货'!C:C</f>
        <v>HRB400EФ12</v>
      </c>
      <c r="D31" s="2" t="str">
        <f ca="1">'[1]2025年已发货'!D:D</f>
        <v>吨</v>
      </c>
      <c r="E31" s="2">
        <f ca="1">'[1]2025年已发货'!E:E</f>
        <v>35</v>
      </c>
      <c r="F31" s="4">
        <f ca="1">'[1]2025年已发货'!F:F</f>
        <v>45659</v>
      </c>
      <c r="G31" s="2" t="str">
        <f>'[1]2025年已发货'!G:G</f>
        <v>（中铁广州局-资乐高速5标）四川省乐山市井研县希望大道116号</v>
      </c>
      <c r="H31" s="2" t="str">
        <f ca="1">'[1]2025年已发货'!H:H</f>
        <v>廖俊杰</v>
      </c>
      <c r="I31" s="2">
        <f ca="1">'[1]2025年已发货'!I:I</f>
        <v>15775100965</v>
      </c>
      <c r="J31" s="2" vm="1" t="e">
        <f ca="1">_xlfn._xlws.FILTER(辅助信息!D:D,辅助信息!G:G=G31)</f>
        <v>#VALUE!</v>
      </c>
    </row>
    <row r="32" hidden="1" spans="1:10">
      <c r="A32" s="2" t="str">
        <f ca="1">'[1]2025年已发货'!A:A</f>
        <v>润耀</v>
      </c>
      <c r="B32" s="2" t="str">
        <f ca="1">'[1]2025年已发货'!B:B</f>
        <v>螺纹钢</v>
      </c>
      <c r="C32" s="2" t="str">
        <f ca="1">'[1]2025年已发货'!C:C</f>
        <v>HRB400E Φ32 9m</v>
      </c>
      <c r="D32" s="2" t="str">
        <f ca="1">'[1]2025年已发货'!D:D</f>
        <v>吨</v>
      </c>
      <c r="E32" s="2">
        <f ca="1">'[1]2025年已发货'!E:E</f>
        <v>35</v>
      </c>
      <c r="F32" s="4">
        <f ca="1">'[1]2025年已发货'!F:F</f>
        <v>45659</v>
      </c>
      <c r="G32" s="2" t="str">
        <f>'[1]2025年已发货'!G:G</f>
        <v>自永4标一局四公司（四川省内江市隆昌市金鹅街道自永4标一局四公司钢筋棚）</v>
      </c>
      <c r="H32" s="2" t="str">
        <f ca="1">'[1]2025年已发货'!H:H</f>
        <v>郝优</v>
      </c>
      <c r="I32" s="2">
        <f ca="1">'[1]2025年已发货'!I:I</f>
        <v>13891371707</v>
      </c>
      <c r="J32" s="2" vm="1" t="e">
        <f ca="1">_xlfn._xlws.FILTER(辅助信息!D:D,辅助信息!G:G=G32)</f>
        <v>#VALUE!</v>
      </c>
    </row>
    <row r="33" hidden="1" spans="1:10">
      <c r="A33" s="2" t="str">
        <f ca="1">'[1]2025年已发货'!A:A</f>
        <v>润耀</v>
      </c>
      <c r="B33" s="2" t="str">
        <f ca="1">'[1]2025年已发货'!B:B</f>
        <v>盘螺</v>
      </c>
      <c r="C33" s="2" t="str">
        <f ca="1">'[1]2025年已发货'!C:C</f>
        <v>HRB400E Φ8</v>
      </c>
      <c r="D33" s="2" t="str">
        <f ca="1">'[1]2025年已发货'!D:D</f>
        <v>吨</v>
      </c>
      <c r="E33" s="2">
        <f ca="1">'[1]2025年已发货'!E:E</f>
        <v>30</v>
      </c>
      <c r="F33" s="4">
        <f ca="1">'[1]2025年已发货'!F:F</f>
        <v>45660</v>
      </c>
      <c r="G33" s="2" t="str">
        <f>'[1]2025年已发货'!G:G</f>
        <v>（华西酒城南）成都市武侯区火车南站西路8号酒城南项目</v>
      </c>
      <c r="H33" s="2" t="str">
        <f ca="1">'[1]2025年已发货'!H:H</f>
        <v>龙耀宇</v>
      </c>
      <c r="I33" s="2">
        <f ca="1">'[1]2025年已发货'!I:I</f>
        <v>18384145895</v>
      </c>
      <c r="J33" s="2" t="str">
        <f>_xlfn._xlws.FILTER(辅助信息!D:D,辅助信息!G:G=G33)</f>
        <v>华西酒城南</v>
      </c>
    </row>
    <row r="34" hidden="1" spans="1:10">
      <c r="A34" s="2" t="str">
        <f ca="1">'[1]2025年已发货'!A:A</f>
        <v>润耀</v>
      </c>
      <c r="B34" s="2" t="str">
        <f ca="1">'[1]2025年已发货'!B:B</f>
        <v>盘螺</v>
      </c>
      <c r="C34" s="2" t="str">
        <f ca="1">'[1]2025年已发货'!C:C</f>
        <v>HRB400E Φ10</v>
      </c>
      <c r="D34" s="2" t="str">
        <f ca="1">'[1]2025年已发货'!D:D</f>
        <v>吨</v>
      </c>
      <c r="E34" s="2">
        <f ca="1">'[1]2025年已发货'!E:E</f>
        <v>10</v>
      </c>
      <c r="F34" s="4">
        <f ca="1">'[1]2025年已发货'!F:F</f>
        <v>45660</v>
      </c>
      <c r="G34" s="2" t="str">
        <f>'[1]2025年已发货'!G:G</f>
        <v>（华西酒城南）成都市武侯区火车南站西路8号酒城南项目</v>
      </c>
      <c r="H34" s="2" t="str">
        <f ca="1">'[1]2025年已发货'!H:H</f>
        <v>龙耀宇</v>
      </c>
      <c r="I34" s="2">
        <f ca="1">'[1]2025年已发货'!I:I</f>
        <v>18384145895</v>
      </c>
      <c r="J34" s="2" t="str">
        <f ca="1">_xlfn._xlws.FILTER(辅助信息!D:D,辅助信息!G:G=G34)</f>
        <v>华西酒城南</v>
      </c>
    </row>
    <row r="35" hidden="1" spans="1:10">
      <c r="A35" s="2" t="str">
        <f ca="1">'[1]2025年已发货'!A:A</f>
        <v>润耀</v>
      </c>
      <c r="B35" s="2" t="str">
        <f ca="1">'[1]2025年已发货'!B:B</f>
        <v>盘螺</v>
      </c>
      <c r="C35" s="2" t="str">
        <f ca="1">'[1]2025年已发货'!C:C</f>
        <v>HRB400E Φ12</v>
      </c>
      <c r="D35" s="2" t="str">
        <f ca="1">'[1]2025年已发货'!D:D</f>
        <v>吨</v>
      </c>
      <c r="E35" s="2">
        <f ca="1">'[1]2025年已发货'!E:E</f>
        <v>5</v>
      </c>
      <c r="F35" s="4">
        <f ca="1">'[1]2025年已发货'!F:F</f>
        <v>45660</v>
      </c>
      <c r="G35" s="2" t="str">
        <f>'[1]2025年已发货'!G:G</f>
        <v>（华西酒城南）成都市武侯区火车南站西路8号酒城南项目</v>
      </c>
      <c r="H35" s="2" t="str">
        <f ca="1">'[1]2025年已发货'!H:H</f>
        <v>龙耀宇</v>
      </c>
      <c r="I35" s="2">
        <f ca="1">'[1]2025年已发货'!I:I</f>
        <v>18384145895</v>
      </c>
      <c r="J35" s="2" t="str">
        <f>_xlfn._xlws.FILTER(辅助信息!D:D,辅助信息!G:G=G35)</f>
        <v>华西酒城南</v>
      </c>
    </row>
    <row r="36" hidden="1" spans="1:10">
      <c r="A36" s="2" t="str">
        <f ca="1">'[1]2025年已发货'!A:A</f>
        <v>润耀</v>
      </c>
      <c r="B36" s="2" t="str">
        <f ca="1">'[1]2025年已发货'!B:B</f>
        <v>螺纹钢</v>
      </c>
      <c r="C36" s="2" t="str">
        <f ca="1">'[1]2025年已发货'!C:C</f>
        <v>HRB400E Φ18 9m</v>
      </c>
      <c r="D36" s="2" t="str">
        <f ca="1">'[1]2025年已发货'!D:D</f>
        <v>吨</v>
      </c>
      <c r="E36" s="2">
        <f ca="1">'[1]2025年已发货'!E:E</f>
        <v>9</v>
      </c>
      <c r="F36" s="4">
        <f ca="1">'[1]2025年已发货'!F:F</f>
        <v>45660</v>
      </c>
      <c r="G36" s="2" t="str">
        <f>'[1]2025年已发货'!G:G</f>
        <v>（华西酒城南）成都市武侯区火车南站西路8号酒城南项目</v>
      </c>
      <c r="H36" s="2" t="str">
        <f ca="1">'[1]2025年已发货'!H:H</f>
        <v>龙耀宇</v>
      </c>
      <c r="I36" s="2">
        <f ca="1">'[1]2025年已发货'!I:I</f>
        <v>18384145895</v>
      </c>
      <c r="J36" s="2" t="str">
        <f ca="1">_xlfn._xlws.FILTER(辅助信息!D:D,辅助信息!G:G=G36)</f>
        <v>华西酒城南</v>
      </c>
    </row>
    <row r="37" hidden="1" spans="1:10">
      <c r="A37" s="2" t="str">
        <f ca="1">'[1]2025年已发货'!A:A</f>
        <v>润耀</v>
      </c>
      <c r="B37" s="2" t="str">
        <f ca="1">'[1]2025年已发货'!B:B</f>
        <v>螺纹钢</v>
      </c>
      <c r="C37" s="2" t="str">
        <f ca="1">'[1]2025年已发货'!C:C</f>
        <v>HRB500E Φ16</v>
      </c>
      <c r="D37" s="2" t="str">
        <f ca="1">'[1]2025年已发货'!D:D</f>
        <v>吨</v>
      </c>
      <c r="E37" s="2">
        <f ca="1">'[1]2025年已发货'!E:E</f>
        <v>3</v>
      </c>
      <c r="F37" s="4">
        <f ca="1">'[1]2025年已发货'!F:F</f>
        <v>45660</v>
      </c>
      <c r="G37" s="2" t="str">
        <f>'[1]2025年已发货'!G:G</f>
        <v>（华西酒城南）成都市武侯区火车南站西路8号酒城南项目</v>
      </c>
      <c r="H37" s="2" t="str">
        <f ca="1">'[1]2025年已发货'!H:H</f>
        <v>龙耀宇</v>
      </c>
      <c r="I37" s="2">
        <f ca="1">'[1]2025年已发货'!I:I</f>
        <v>18384145895</v>
      </c>
      <c r="J37" s="2" t="str">
        <f>_xlfn._xlws.FILTER(辅助信息!D:D,辅助信息!G:G=G37)</f>
        <v>华西酒城南</v>
      </c>
    </row>
    <row r="38" hidden="1" spans="1:10">
      <c r="A38" s="2" t="str">
        <f ca="1">'[1]2025年已发货'!A:A</f>
        <v>润耀</v>
      </c>
      <c r="B38" s="2" t="str">
        <f ca="1">'[1]2025年已发货'!B:B</f>
        <v>螺纹钢</v>
      </c>
      <c r="C38" s="2" t="str">
        <f ca="1">'[1]2025年已发货'!C:C</f>
        <v>HRB500E Φ18</v>
      </c>
      <c r="D38" s="2" t="str">
        <f ca="1">'[1]2025年已发货'!D:D</f>
        <v>吨</v>
      </c>
      <c r="E38" s="2">
        <f ca="1">'[1]2025年已发货'!E:E</f>
        <v>3</v>
      </c>
      <c r="F38" s="4">
        <f ca="1">'[1]2025年已发货'!F:F</f>
        <v>45660</v>
      </c>
      <c r="G38" s="2" t="str">
        <f>'[1]2025年已发货'!G:G</f>
        <v>（华西酒城南）成都市武侯区火车南站西路8号酒城南项目</v>
      </c>
      <c r="H38" s="2" t="str">
        <f ca="1">'[1]2025年已发货'!H:H</f>
        <v>龙耀宇</v>
      </c>
      <c r="I38" s="2">
        <f ca="1">'[1]2025年已发货'!I:I</f>
        <v>18384145895</v>
      </c>
      <c r="J38" s="2" t="str">
        <f ca="1">_xlfn._xlws.FILTER(辅助信息!D:D,辅助信息!G:G=G38)</f>
        <v>华西酒城南</v>
      </c>
    </row>
    <row r="39" hidden="1" spans="1:10">
      <c r="A39" s="2" t="str">
        <f ca="1">'[1]2025年已发货'!A:A</f>
        <v>润耀</v>
      </c>
      <c r="B39" s="2" t="str">
        <f ca="1">'[1]2025年已发货'!B:B</f>
        <v>螺纹钢</v>
      </c>
      <c r="C39" s="2" t="str">
        <f ca="1">'[1]2025年已发货'!C:C</f>
        <v>HRB500E Φ22</v>
      </c>
      <c r="D39" s="2" t="str">
        <f ca="1">'[1]2025年已发货'!D:D</f>
        <v>吨</v>
      </c>
      <c r="E39" s="2">
        <f ca="1">'[1]2025年已发货'!E:E</f>
        <v>12</v>
      </c>
      <c r="F39" s="4">
        <f ca="1">'[1]2025年已发货'!F:F</f>
        <v>45660</v>
      </c>
      <c r="G39" s="2" t="str">
        <f>'[1]2025年已发货'!G:G</f>
        <v>（华西酒城南）成都市武侯区火车南站西路8号酒城南项目</v>
      </c>
      <c r="H39" s="2" t="str">
        <f ca="1">'[1]2025年已发货'!H:H</f>
        <v>龙耀宇</v>
      </c>
      <c r="I39" s="2">
        <f ca="1">'[1]2025年已发货'!I:I</f>
        <v>18384145895</v>
      </c>
      <c r="J39" s="2" t="str">
        <f ca="1">_xlfn._xlws.FILTER(辅助信息!D:D,辅助信息!G:G=G39)</f>
        <v>华西酒城南</v>
      </c>
    </row>
    <row r="40" hidden="1" spans="1:10">
      <c r="A40" s="2" t="str">
        <f ca="1">'[1]2025年已发货'!A:A</f>
        <v>润耀</v>
      </c>
      <c r="B40" s="2" t="str">
        <f ca="1">'[1]2025年已发货'!B:B</f>
        <v>盘螺</v>
      </c>
      <c r="C40" s="2" t="str">
        <f ca="1">'[1]2025年已发货'!C:C</f>
        <v>HRB400E Φ8</v>
      </c>
      <c r="D40" s="2" t="str">
        <f ca="1">'[1]2025年已发货'!D:D</f>
        <v>吨</v>
      </c>
      <c r="E40" s="2">
        <f ca="1">'[1]2025年已发货'!E:E</f>
        <v>6</v>
      </c>
      <c r="F40" s="4">
        <f ca="1">'[1]2025年已发货'!F:F</f>
        <v>45660</v>
      </c>
      <c r="G40" s="2" t="str">
        <f>'[1]2025年已发货'!G:G</f>
        <v>(华西颐海-科创农业生态谷-1号钢筋房)成都市简阳市白金山水库</v>
      </c>
      <c r="H40" s="2" t="str">
        <f ca="1">'[1]2025年已发货'!H:H</f>
        <v>石清国</v>
      </c>
      <c r="I40" s="2">
        <f ca="1">'[1]2025年已发货'!I:I</f>
        <v>13458642015</v>
      </c>
      <c r="J40" s="2" t="str">
        <f ca="1">_xlfn._xlws.FILTER(辅助信息!D:D,辅助信息!G:G=G40)</f>
        <v>华西颐海-科创农业生态谷</v>
      </c>
    </row>
    <row r="41" hidden="1" spans="1:10">
      <c r="A41" s="2" t="str">
        <f ca="1">'[1]2025年已发货'!A:A</f>
        <v>润耀</v>
      </c>
      <c r="B41" s="2" t="str">
        <f ca="1">'[1]2025年已发货'!B:B</f>
        <v>盘螺</v>
      </c>
      <c r="C41" s="2" t="str">
        <f ca="1">'[1]2025年已发货'!C:C</f>
        <v>HRB400E Φ10</v>
      </c>
      <c r="D41" s="2" t="str">
        <f ca="1">'[1]2025年已发货'!D:D</f>
        <v>吨</v>
      </c>
      <c r="E41" s="2">
        <f ca="1">'[1]2025年已发货'!E:E</f>
        <v>6</v>
      </c>
      <c r="F41" s="4">
        <f ca="1">'[1]2025年已发货'!F:F</f>
        <v>45660</v>
      </c>
      <c r="G41" s="2" t="str">
        <f>'[1]2025年已发货'!G:G</f>
        <v>(华西颐海-科创农业生态谷-1号钢筋房)成都市简阳市白金山水库</v>
      </c>
      <c r="H41" s="2" t="str">
        <f ca="1">'[1]2025年已发货'!H:H</f>
        <v>石清国</v>
      </c>
      <c r="I41" s="2">
        <f ca="1">'[1]2025年已发货'!I:I</f>
        <v>13458642015</v>
      </c>
      <c r="J41" s="2" t="str">
        <f ca="1">_xlfn._xlws.FILTER(辅助信息!D:D,辅助信息!G:G=G41)</f>
        <v>华西颐海-科创农业生态谷</v>
      </c>
    </row>
    <row r="42" hidden="1" spans="1:10">
      <c r="A42" s="2" t="str">
        <f ca="1">'[1]2025年已发货'!A:A</f>
        <v>润耀</v>
      </c>
      <c r="B42" s="2" t="str">
        <f ca="1">'[1]2025年已发货'!B:B</f>
        <v>螺纹钢</v>
      </c>
      <c r="C42" s="2" t="str">
        <f ca="1">'[1]2025年已发货'!C:C</f>
        <v>HRB400E Φ25 9m</v>
      </c>
      <c r="D42" s="2" t="str">
        <f ca="1">'[1]2025年已发货'!D:D</f>
        <v>吨</v>
      </c>
      <c r="E42" s="2">
        <f ca="1">'[1]2025年已发货'!E:E</f>
        <v>25</v>
      </c>
      <c r="F42" s="4">
        <f ca="1">'[1]2025年已发货'!F:F</f>
        <v>45660</v>
      </c>
      <c r="G42" s="2" t="str">
        <f>'[1]2025年已发货'!G:G</f>
        <v>(华西颐海-科创农业生态谷-1号钢筋房)成都市简阳市白金山水库</v>
      </c>
      <c r="H42" s="2" t="str">
        <f ca="1">'[1]2025年已发货'!H:H</f>
        <v>石清国</v>
      </c>
      <c r="I42" s="2">
        <f ca="1">'[1]2025年已发货'!I:I</f>
        <v>13458642015</v>
      </c>
      <c r="J42" s="2" t="str">
        <f ca="1">_xlfn._xlws.FILTER(辅助信息!D:D,辅助信息!G:G=G42)</f>
        <v>华西颐海-科创农业生态谷</v>
      </c>
    </row>
    <row r="43" hidden="1" spans="1:10">
      <c r="A43" s="2" t="str">
        <f ca="1">'[1]2025年已发货'!A:A</f>
        <v>陕钢</v>
      </c>
      <c r="B43" s="2" t="str">
        <f ca="1">'[1]2025年已发货'!B:B</f>
        <v>螺纹钢</v>
      </c>
      <c r="C43" s="2" t="str">
        <f ca="1">'[1]2025年已发货'!C:C</f>
        <v>HRB400E Φ14 9m</v>
      </c>
      <c r="D43" s="2" t="str">
        <f ca="1">'[1]2025年已发货'!D:D</f>
        <v>吨</v>
      </c>
      <c r="E43" s="2">
        <f ca="1">'[1]2025年已发货'!E:E</f>
        <v>25.5</v>
      </c>
      <c r="F43" s="4">
        <f ca="1">'[1]2025年已发货'!F:F</f>
        <v>45660</v>
      </c>
      <c r="G43" s="2" t="str">
        <f>'[1]2025年已发货'!G:G</f>
        <v>（华西酒城南）成都市武侯区火车南站西路8号酒城南项目</v>
      </c>
      <c r="H43" s="2" t="str">
        <f ca="1">'[1]2025年已发货'!H:H</f>
        <v>龙耀宇</v>
      </c>
      <c r="I43" s="2">
        <f ca="1">'[1]2025年已发货'!I:I</f>
        <v>18384145895</v>
      </c>
      <c r="J43" s="2" t="str">
        <f ca="1">_xlfn._xlws.FILTER(辅助信息!D:D,辅助信息!G:G=G43)</f>
        <v>华西酒城南</v>
      </c>
    </row>
    <row r="44" hidden="1" spans="1:10">
      <c r="A44" s="2" t="str">
        <f ca="1">'[1]2025年已发货'!A:A</f>
        <v>陕钢</v>
      </c>
      <c r="B44" s="2" t="str">
        <f ca="1">'[1]2025年已发货'!B:B</f>
        <v>螺纹钢</v>
      </c>
      <c r="C44" s="2" t="str">
        <f ca="1">'[1]2025年已发货'!C:C</f>
        <v>HRB400E Φ16 9m</v>
      </c>
      <c r="D44" s="2" t="str">
        <f ca="1">'[1]2025年已发货'!D:D</f>
        <v>吨</v>
      </c>
      <c r="E44" s="2">
        <f ca="1">'[1]2025年已发货'!E:E</f>
        <v>9</v>
      </c>
      <c r="F44" s="4">
        <f ca="1">'[1]2025年已发货'!F:F</f>
        <v>45660</v>
      </c>
      <c r="G44" s="2" t="str">
        <f>'[1]2025年已发货'!G:G</f>
        <v>（华西酒城南）成都市武侯区火车南站西路8号酒城南项目</v>
      </c>
      <c r="H44" s="2" t="str">
        <f ca="1">'[1]2025年已发货'!H:H</f>
        <v>龙耀宇</v>
      </c>
      <c r="I44" s="2">
        <f ca="1">'[1]2025年已发货'!I:I</f>
        <v>18384145895</v>
      </c>
      <c r="J44" s="2" t="str">
        <f ca="1">_xlfn._xlws.FILTER(辅助信息!D:D,辅助信息!G:G=G44)</f>
        <v>华西酒城南</v>
      </c>
    </row>
    <row r="45" hidden="1" spans="1:10">
      <c r="A45" s="2" t="str">
        <f ca="1">'[1]2025年已发货'!A:A</f>
        <v>冷钢</v>
      </c>
      <c r="B45" s="2" t="str">
        <f ca="1">'[1]2025年已发货'!B:B</f>
        <v>盘螺</v>
      </c>
      <c r="C45" s="2" t="str">
        <f ca="1">'[1]2025年已发货'!C:C</f>
        <v>HRB400E Φ8</v>
      </c>
      <c r="D45" s="2" t="str">
        <f ca="1">'[1]2025年已发货'!D:D</f>
        <v>吨</v>
      </c>
      <c r="E45" s="2">
        <f ca="1">'[1]2025年已发货'!E:E</f>
        <v>5</v>
      </c>
      <c r="F45" s="4">
        <f ca="1">'[1]2025年已发货'!F:F</f>
        <v>45660</v>
      </c>
      <c r="G45" s="2" t="str">
        <f>'[1]2025年已发货'!G:G</f>
        <v>（商投建工达州中医药科技园-1工区）达州市通川区达州中医药职业学院犀牛大道北段</v>
      </c>
      <c r="H45" s="2" t="str">
        <f ca="1">'[1]2025年已发货'!H:H</f>
        <v>程黄刚</v>
      </c>
      <c r="I45" s="2">
        <f ca="1">'[1]2025年已发货'!I:I</f>
        <v>15108211617</v>
      </c>
      <c r="J45" s="2" t="str">
        <f ca="1">_xlfn._xlws.FILTER(辅助信息!D:D,辅助信息!G:G=G45)</f>
        <v>商投建工达州中医药科技园</v>
      </c>
    </row>
    <row r="46" hidden="1" spans="1:10">
      <c r="A46" s="2" t="str">
        <f ca="1">'[1]2025年已发货'!A:A</f>
        <v>冷钢</v>
      </c>
      <c r="B46" s="2" t="str">
        <f ca="1">'[1]2025年已发货'!B:B</f>
        <v>螺纹钢</v>
      </c>
      <c r="C46" s="2" t="str">
        <f ca="1">'[1]2025年已发货'!C:C</f>
        <v>HRB400E Φ14 9m</v>
      </c>
      <c r="D46" s="2" t="str">
        <f ca="1">'[1]2025年已发货'!D:D</f>
        <v>吨</v>
      </c>
      <c r="E46" s="2">
        <f ca="1">'[1]2025年已发货'!E:E</f>
        <v>23</v>
      </c>
      <c r="F46" s="4">
        <f ca="1">'[1]2025年已发货'!F:F</f>
        <v>45660</v>
      </c>
      <c r="G46" s="2" t="str">
        <f>'[1]2025年已发货'!G:G</f>
        <v>（商投建工达州中医药科技园-1工区）达州市通川区达州中医药职业学院犀牛大道北段</v>
      </c>
      <c r="H46" s="2" t="str">
        <f ca="1">'[1]2025年已发货'!H:H</f>
        <v>程黄刚</v>
      </c>
      <c r="I46" s="2">
        <f ca="1">'[1]2025年已发货'!I:I</f>
        <v>15108211617</v>
      </c>
      <c r="J46" s="2" t="str">
        <f ca="1">_xlfn._xlws.FILTER(辅助信息!D:D,辅助信息!G:G=G46)</f>
        <v>商投建工达州中医药科技园</v>
      </c>
    </row>
    <row r="47" hidden="1" spans="1:10">
      <c r="A47" s="2" t="str">
        <f ca="1">'[1]2025年已发货'!A:A</f>
        <v>冷钢</v>
      </c>
      <c r="B47" s="2" t="str">
        <f ca="1">'[1]2025年已发货'!B:B</f>
        <v>螺纹钢</v>
      </c>
      <c r="C47" s="2" t="str">
        <f ca="1">'[1]2025年已发货'!C:C</f>
        <v>HRB400E Φ16 9m</v>
      </c>
      <c r="D47" s="2" t="str">
        <f ca="1">'[1]2025年已发货'!D:D</f>
        <v>吨</v>
      </c>
      <c r="E47" s="2">
        <f ca="1">'[1]2025年已发货'!E:E</f>
        <v>3</v>
      </c>
      <c r="F47" s="4">
        <f ca="1">'[1]2025年已发货'!F:F</f>
        <v>45660</v>
      </c>
      <c r="G47" s="2" t="str">
        <f>'[1]2025年已发货'!G:G</f>
        <v>（商投建工达州中医药科技园-1工区）达州市通川区达州中医药职业学院犀牛大道北段</v>
      </c>
      <c r="H47" s="2" t="str">
        <f ca="1">'[1]2025年已发货'!H:H</f>
        <v>程黄刚</v>
      </c>
      <c r="I47" s="2">
        <f ca="1">'[1]2025年已发货'!I:I</f>
        <v>15108211617</v>
      </c>
      <c r="J47" s="2" t="str">
        <f ca="1">_xlfn._xlws.FILTER(辅助信息!D:D,辅助信息!G:G=G47)</f>
        <v>商投建工达州中医药科技园</v>
      </c>
    </row>
    <row r="48" hidden="1" spans="1:10">
      <c r="A48" s="2" t="str">
        <f ca="1">'[1]2025年已发货'!A:A</f>
        <v>冷钢</v>
      </c>
      <c r="B48" s="2" t="str">
        <f ca="1">'[1]2025年已发货'!B:B</f>
        <v>螺纹钢</v>
      </c>
      <c r="C48" s="2" t="str">
        <f ca="1">'[1]2025年已发货'!C:C</f>
        <v>HRB400E Φ20 9m</v>
      </c>
      <c r="D48" s="2" t="str">
        <f ca="1">'[1]2025年已发货'!D:D</f>
        <v>吨</v>
      </c>
      <c r="E48" s="2">
        <f ca="1">'[1]2025年已发货'!E:E</f>
        <v>6</v>
      </c>
      <c r="F48" s="4">
        <f ca="1">'[1]2025年已发货'!F:F</f>
        <v>45660</v>
      </c>
      <c r="G48" s="2" t="str">
        <f>'[1]2025年已发货'!G:G</f>
        <v>（商投建工达州中医药科技园-1工区）达州市通川区达州中医药职业学院犀牛大道北段</v>
      </c>
      <c r="H48" s="2" t="str">
        <f ca="1">'[1]2025年已发货'!H:H</f>
        <v>程黄刚</v>
      </c>
      <c r="I48" s="2">
        <f ca="1">'[1]2025年已发货'!I:I</f>
        <v>15108211617</v>
      </c>
      <c r="J48" s="2" t="str">
        <f>_xlfn._xlws.FILTER(辅助信息!D:D,辅助信息!G:G=G48)</f>
        <v>商投建工达州中医药科技园</v>
      </c>
    </row>
    <row r="49" hidden="1" spans="1:10">
      <c r="A49" s="2" t="str">
        <f ca="1">'[1]2025年已发货'!A:A</f>
        <v>润耀</v>
      </c>
      <c r="B49" s="2" t="str">
        <f ca="1">'[1]2025年已发货'!B:B</f>
        <v>高线</v>
      </c>
      <c r="C49" s="2" t="str">
        <f ca="1">'[1]2025年已发货'!C:C</f>
        <v>HPB300Ф8</v>
      </c>
      <c r="D49" s="2" t="str">
        <f ca="1">'[1]2025年已发货'!D:D</f>
        <v>吨</v>
      </c>
      <c r="E49" s="2">
        <f ca="1">'[1]2025年已发货'!E:E</f>
        <v>70</v>
      </c>
      <c r="F49" s="4">
        <f ca="1">'[1]2025年已发货'!F:F</f>
        <v>45660</v>
      </c>
      <c r="G49" s="2" t="str">
        <f>'[1]2025年已发货'!G:G</f>
        <v>（中铁一局四公司康新高速TJ1-1标贡不卡隧道）四川省甘孜州康定市折多塘村车管所旁</v>
      </c>
      <c r="H49" s="2" t="str">
        <f ca="1">'[1]2025年已发货'!H:H</f>
        <v>王锡俊</v>
      </c>
      <c r="I49" s="2">
        <f ca="1">'[1]2025年已发货'!I:I</f>
        <v>18736877891</v>
      </c>
      <c r="J49" s="2" vm="1" t="e">
        <f ca="1">_xlfn._xlws.FILTER(辅助信息!D:D,辅助信息!G:G=G49)</f>
        <v>#VALUE!</v>
      </c>
    </row>
    <row r="50" hidden="1" spans="1:10">
      <c r="A50" s="2" t="str">
        <f ca="1">'[1]2025年已发货'!A:A</f>
        <v>润耀</v>
      </c>
      <c r="B50" s="2" t="str">
        <f ca="1">'[1]2025年已发货'!B:B</f>
        <v>高线</v>
      </c>
      <c r="C50" s="2" t="str">
        <f ca="1">'[1]2025年已发货'!C:C</f>
        <v>HPB300Φ12</v>
      </c>
      <c r="D50" s="2" t="str">
        <f ca="1">'[1]2025年已发货'!D:D</f>
        <v>吨</v>
      </c>
      <c r="E50" s="2">
        <f ca="1">'[1]2025年已发货'!E:E</f>
        <v>17</v>
      </c>
      <c r="F50" s="4">
        <f ca="1">'[1]2025年已发货'!F:F</f>
        <v>45660</v>
      </c>
      <c r="G50" s="2" t="str">
        <f>'[1]2025年已发货'!G:G</f>
        <v>（中铁三局-铜资高速1标）四川省资阳市安岳县石羊镇猫坝村2#钢筋场</v>
      </c>
      <c r="H50" s="2" t="str">
        <f ca="1">'[1]2025年已发货'!H:H</f>
        <v>王雪</v>
      </c>
      <c r="I50" s="2">
        <f ca="1">'[1]2025年已发货'!I:I</f>
        <v>18729676589</v>
      </c>
      <c r="J50" s="2" vm="1" t="e">
        <f ca="1">_xlfn._xlws.FILTER(辅助信息!D:D,辅助信息!G:G=G50)</f>
        <v>#VALUE!</v>
      </c>
    </row>
    <row r="51" hidden="1" spans="1:10">
      <c r="A51" s="2" t="str">
        <f ca="1">'[1]2025年已发货'!A:A</f>
        <v>润耀</v>
      </c>
      <c r="B51" s="2" t="str">
        <f ca="1">'[1]2025年已发货'!B:B</f>
        <v>高线</v>
      </c>
      <c r="C51" s="2" t="str">
        <f ca="1">'[1]2025年已发货'!C:C</f>
        <v>HPB300Φ10</v>
      </c>
      <c r="D51" s="2" t="str">
        <f ca="1">'[1]2025年已发货'!D:D</f>
        <v>吨</v>
      </c>
      <c r="E51" s="2">
        <f ca="1">'[1]2025年已发货'!E:E</f>
        <v>17</v>
      </c>
      <c r="F51" s="4">
        <f ca="1">'[1]2025年已发货'!F:F</f>
        <v>45660</v>
      </c>
      <c r="G51" s="2" t="str">
        <f>'[1]2025年已发货'!G:G</f>
        <v>（中铁三局-铜资高速1标）四川省资阳市安岳县石羊镇猫坝村2#钢筋场</v>
      </c>
      <c r="H51" s="2" t="str">
        <f ca="1">'[1]2025年已发货'!H:H</f>
        <v>王雪</v>
      </c>
      <c r="I51" s="2">
        <f ca="1">'[1]2025年已发货'!I:I</f>
        <v>18729676589</v>
      </c>
      <c r="J51" s="2" vm="1" t="e">
        <f ca="1">_xlfn._xlws.FILTER(辅助信息!D:D,辅助信息!G:G=G51)</f>
        <v>#VALUE!</v>
      </c>
    </row>
    <row r="52" hidden="1" spans="1:10">
      <c r="A52" s="2" t="str">
        <f ca="1">'[1]2025年已发货'!A:A</f>
        <v>润耀</v>
      </c>
      <c r="B52" s="2" t="str">
        <f ca="1">'[1]2025年已发货'!B:B</f>
        <v>螺纹钢</v>
      </c>
      <c r="C52" s="2" t="str">
        <f ca="1">'[1]2025年已发货'!C:C</f>
        <v>HRB400E Φ14 12m</v>
      </c>
      <c r="D52" s="2" t="str">
        <f ca="1">'[1]2025年已发货'!D:D</f>
        <v>吨</v>
      </c>
      <c r="E52" s="2">
        <f ca="1">'[1]2025年已发货'!E:E</f>
        <v>35</v>
      </c>
      <c r="F52" s="4">
        <f ca="1">'[1]2025年已发货'!F:F</f>
        <v>45660</v>
      </c>
      <c r="G52" s="2" t="str">
        <f>'[1]2025年已发货'!G:G</f>
        <v>(中铁九局-铜资高速3标)四川省资阳市安岳县天宝乡2#钢筋场</v>
      </c>
      <c r="H52" s="2" t="str">
        <f ca="1">'[1]2025年已发货'!H:H</f>
        <v>林启松</v>
      </c>
      <c r="I52" s="2">
        <f ca="1">'[1]2025年已发货'!I:I</f>
        <v>13688439855</v>
      </c>
      <c r="J52" s="2" vm="1" t="e">
        <f ca="1">_xlfn._xlws.FILTER(辅助信息!D:D,辅助信息!G:G=G52)</f>
        <v>#VALUE!</v>
      </c>
    </row>
    <row r="53" hidden="1" spans="1:10">
      <c r="A53" s="2" t="str">
        <f ca="1">'[1]2025年已发货'!A:A</f>
        <v>润耀</v>
      </c>
      <c r="B53" s="2" t="str">
        <f ca="1">'[1]2025年已发货'!B:B</f>
        <v>螺纹钢</v>
      </c>
      <c r="C53" s="2" t="str">
        <f ca="1">'[1]2025年已发货'!C:C</f>
        <v>HRB400E Φ32 9m</v>
      </c>
      <c r="D53" s="2" t="str">
        <f ca="1">'[1]2025年已发货'!D:D</f>
        <v>吨</v>
      </c>
      <c r="E53" s="2">
        <f ca="1">'[1]2025年已发货'!E:E</f>
        <v>70</v>
      </c>
      <c r="F53" s="4">
        <f ca="1">'[1]2025年已发货'!F:F</f>
        <v>45660</v>
      </c>
      <c r="G53" s="2" t="str">
        <f>'[1]2025年已发货'!G:G</f>
        <v>（中铁广州局-资乐高速5标）四川省乐山市井研县希望大道116号</v>
      </c>
      <c r="H53" s="2" t="str">
        <f ca="1">'[1]2025年已发货'!H:H</f>
        <v>廖俊杰</v>
      </c>
      <c r="I53" s="2">
        <f ca="1">'[1]2025年已发货'!I:I</f>
        <v>15775100965</v>
      </c>
      <c r="J53" s="2" vm="1" t="e">
        <f ca="1">_xlfn._xlws.FILTER(辅助信息!D:D,辅助信息!G:G=G53)</f>
        <v>#VALUE!</v>
      </c>
    </row>
    <row r="54" hidden="1" spans="1:10">
      <c r="A54" s="2" t="str">
        <f ca="1">'[1]2025年已发货'!A:A</f>
        <v>润耀</v>
      </c>
      <c r="B54" s="2" t="str">
        <f ca="1">'[1]2025年已发货'!B:B</f>
        <v>螺纹钢</v>
      </c>
      <c r="C54" s="2" t="str">
        <f ca="1">'[1]2025年已发货'!C:C</f>
        <v>HRB500E Φ22 12m</v>
      </c>
      <c r="D54" s="2" t="str">
        <f ca="1">'[1]2025年已发货'!D:D</f>
        <v>吨</v>
      </c>
      <c r="E54" s="2">
        <f ca="1">'[1]2025年已发货'!E:E</f>
        <v>35</v>
      </c>
      <c r="F54" s="4">
        <f ca="1">'[1]2025年已发货'!F:F</f>
        <v>45660</v>
      </c>
      <c r="G54" s="2" t="str">
        <f>'[1]2025年已发货'!G:G</f>
        <v>（中铁广州局-资乐高速5标）四川省乐山市井研县希望大道116号</v>
      </c>
      <c r="H54" s="2" t="str">
        <f ca="1">'[1]2025年已发货'!H:H</f>
        <v>廖俊杰</v>
      </c>
      <c r="I54" s="2">
        <f ca="1">'[1]2025年已发货'!I:I</f>
        <v>15775100965</v>
      </c>
      <c r="J54" s="2" vm="1" t="e">
        <f ca="1">_xlfn._xlws.FILTER(辅助信息!D:D,辅助信息!G:G=G54)</f>
        <v>#VALUE!</v>
      </c>
    </row>
    <row r="55" hidden="1" spans="1:10">
      <c r="A55" s="2" t="str">
        <f ca="1">'[1]2025年已发货'!A:A</f>
        <v>润耀</v>
      </c>
      <c r="B55" s="2" t="str">
        <f ca="1">'[1]2025年已发货'!B:B</f>
        <v>螺纹钢</v>
      </c>
      <c r="C55" s="2" t="str">
        <f ca="1">'[1]2025年已发货'!C:C</f>
        <v>HRB400E Φ22 12m</v>
      </c>
      <c r="D55" s="2" t="str">
        <f ca="1">'[1]2025年已发货'!D:D</f>
        <v>吨</v>
      </c>
      <c r="E55" s="2">
        <f ca="1">'[1]2025年已发货'!E:E</f>
        <v>35</v>
      </c>
      <c r="F55" s="4">
        <f ca="1">'[1]2025年已发货'!F:F</f>
        <v>45660</v>
      </c>
      <c r="G55" s="2" t="str">
        <f>'[1]2025年已发货'!G:G</f>
        <v>（中铁广州局-资乐高速5标）四川省乐山市井研县希望大道116号</v>
      </c>
      <c r="H55" s="2" t="str">
        <f ca="1">'[1]2025年已发货'!H:H</f>
        <v>廖俊杰</v>
      </c>
      <c r="I55" s="2">
        <f ca="1">'[1]2025年已发货'!I:I</f>
        <v>15775100965</v>
      </c>
      <c r="J55" s="2" vm="1" t="e">
        <f ca="1">_xlfn._xlws.FILTER(辅助信息!D:D,辅助信息!G:G=G55)</f>
        <v>#VALUE!</v>
      </c>
    </row>
    <row r="56" hidden="1" spans="1:10">
      <c r="A56" s="2" t="str">
        <f ca="1">'[1]2025年已发货'!A:A</f>
        <v>润耀</v>
      </c>
      <c r="B56" s="2" t="str">
        <f ca="1">'[1]2025年已发货'!B:B</f>
        <v>螺纹钢</v>
      </c>
      <c r="C56" s="2" t="str">
        <f ca="1">'[1]2025年已发货'!C:C</f>
        <v>HRB400E Φ25 9m</v>
      </c>
      <c r="D56" s="2" t="str">
        <f ca="1">'[1]2025年已发货'!D:D</f>
        <v>吨</v>
      </c>
      <c r="E56" s="2">
        <f ca="1">'[1]2025年已发货'!E:E</f>
        <v>35</v>
      </c>
      <c r="F56" s="4">
        <f ca="1">'[1]2025年已发货'!F:F</f>
        <v>45660</v>
      </c>
      <c r="G56" s="2" t="str">
        <f>'[1]2025年已发货'!G:G</f>
        <v>（中铁三局成渝扩容ZCB3-1项目部）内江市胜利收费站红绿灯500米</v>
      </c>
      <c r="H56" s="2" t="str">
        <f ca="1">'[1]2025年已发货'!H:H</f>
        <v>王岩</v>
      </c>
      <c r="I56" s="2">
        <f ca="1">'[1]2025年已发货'!I:I</f>
        <v>17634813323</v>
      </c>
      <c r="J56" s="2" vm="1" t="e">
        <f>_xlfn._xlws.FILTER(辅助信息!D:D,辅助信息!G:G=G56)</f>
        <v>#VALUE!</v>
      </c>
    </row>
    <row r="57" hidden="1" spans="1:10">
      <c r="A57" s="2" t="str">
        <f ca="1">'[1]2025年已发货'!A:A</f>
        <v>润耀</v>
      </c>
      <c r="B57" s="2" t="str">
        <f ca="1">'[1]2025年已发货'!B:B</f>
        <v>螺纹钢</v>
      </c>
      <c r="C57" s="2" t="str">
        <f ca="1">'[1]2025年已发货'!C:C</f>
        <v>HRB400E Φ25 9m</v>
      </c>
      <c r="D57" s="2" t="str">
        <f ca="1">'[1]2025年已发货'!D:D</f>
        <v>吨</v>
      </c>
      <c r="E57" s="2">
        <f ca="1">'[1]2025年已发货'!E:E</f>
        <v>35</v>
      </c>
      <c r="F57" s="4">
        <f ca="1">'[1]2025年已发货'!F:F</f>
        <v>45660</v>
      </c>
      <c r="G57" s="2" t="str">
        <f>'[1]2025年已发货'!G:G</f>
        <v>（中铁广州局-成渝扩容2标）成渝扩容项目ZCB3-2标2＃拌和站【雁江区联盟桥东北50米(资资路) 】</v>
      </c>
      <c r="H57" s="2" t="str">
        <f ca="1">'[1]2025年已发货'!H:H</f>
        <v>刘沛琦</v>
      </c>
      <c r="I57" s="2">
        <f ca="1">'[1]2025年已发货'!I:I</f>
        <v>18011784798</v>
      </c>
      <c r="J57" s="2" vm="1" t="e">
        <f ca="1">_xlfn._xlws.FILTER(辅助信息!D:D,辅助信息!G:G=G57)</f>
        <v>#VALUE!</v>
      </c>
    </row>
    <row r="58" hidden="1" spans="1:10">
      <c r="A58" s="2" t="str">
        <f ca="1">'[1]2025年已发货'!A:A</f>
        <v>润耀</v>
      </c>
      <c r="B58" s="2" t="str">
        <f ca="1">'[1]2025年已发货'!B:B</f>
        <v>螺纹钢</v>
      </c>
      <c r="C58" s="2" t="str">
        <f ca="1">'[1]2025年已发货'!C:C</f>
        <v>HRB400E Φ25 9m</v>
      </c>
      <c r="D58" s="2" t="str">
        <f ca="1">'[1]2025年已发货'!D:D</f>
        <v>吨</v>
      </c>
      <c r="E58" s="2">
        <f ca="1">'[1]2025年已发货'!E:E</f>
        <v>35</v>
      </c>
      <c r="F58" s="4">
        <f ca="1">'[1]2025年已发货'!F:F</f>
        <v>45660</v>
      </c>
      <c r="G58" s="2" t="str">
        <f>'[1]2025年已发货'!G:G</f>
        <v>（中铁广州局-成渝扩容2标）四川省资阳市雁江区南双路杨家糖房</v>
      </c>
      <c r="H58" s="2" t="str">
        <f ca="1">'[1]2025年已发货'!H:H</f>
        <v>邓志强</v>
      </c>
      <c r="I58" s="2">
        <f ca="1">'[1]2025年已发货'!I:I</f>
        <v>17603045490</v>
      </c>
      <c r="J58" s="2" vm="1" t="e">
        <f ca="1">_xlfn._xlws.FILTER(辅助信息!D:D,辅助信息!G:G=G58)</f>
        <v>#VALUE!</v>
      </c>
    </row>
    <row r="59" hidden="1" spans="1:10">
      <c r="A59" s="2" t="str">
        <f ca="1">'[1]2025年已发货'!A:A</f>
        <v>润耀</v>
      </c>
      <c r="B59" s="2" t="str">
        <f ca="1">'[1]2025年已发货'!B:B</f>
        <v>高线</v>
      </c>
      <c r="C59" s="2" t="str">
        <f ca="1">'[1]2025年已发货'!C:C</f>
        <v>HPB300Φ12</v>
      </c>
      <c r="D59" s="2" t="str">
        <f ca="1">'[1]2025年已发货'!D:D</f>
        <v>吨</v>
      </c>
      <c r="E59" s="2">
        <f ca="1">'[1]2025年已发货'!E:E</f>
        <v>35</v>
      </c>
      <c r="F59" s="4">
        <f ca="1">'[1]2025年已发货'!F:F</f>
        <v>45660</v>
      </c>
      <c r="G59" s="2" t="str">
        <f>'[1]2025年已发货'!G:G</f>
        <v>（中铁五局-成渝扩容3标）四川省资阳市雁江区伍隍镇铺子村雁江区X138</v>
      </c>
      <c r="H59" s="2" t="str">
        <f ca="1">'[1]2025年已发货'!H:H</f>
        <v>王健</v>
      </c>
      <c r="I59" s="2">
        <f ca="1">'[1]2025年已发货'!I:I</f>
        <v>17726168395</v>
      </c>
      <c r="J59" s="2" vm="1" t="e">
        <f ca="1">_xlfn._xlws.FILTER(辅助信息!D:D,辅助信息!G:G=G59)</f>
        <v>#VALUE!</v>
      </c>
    </row>
    <row r="60" hidden="1" spans="1:10">
      <c r="A60" s="2" t="str">
        <f ca="1">'[1]2025年已发货'!A:A</f>
        <v>润耀</v>
      </c>
      <c r="B60" s="2" t="str">
        <f ca="1">'[1]2025年已发货'!B:B</f>
        <v>螺纹钢</v>
      </c>
      <c r="C60" s="2" t="str">
        <f ca="1">'[1]2025年已发货'!C:C</f>
        <v>HRB400E Φ25 9m</v>
      </c>
      <c r="D60" s="2" t="str">
        <f ca="1">'[1]2025年已发货'!D:D</f>
        <v>吨</v>
      </c>
      <c r="E60" s="2">
        <f ca="1">'[1]2025年已发货'!E:E</f>
        <v>35</v>
      </c>
      <c r="F60" s="4">
        <f ca="1">'[1]2025年已发货'!F:F</f>
        <v>45660</v>
      </c>
      <c r="G60" s="2" t="str">
        <f>'[1]2025年已发货'!G:G</f>
        <v>（中铁五局-成渝扩容3标）四川省资阳市雁江区伍隍镇铺子村雁江区X138</v>
      </c>
      <c r="H60" s="2" t="str">
        <f ca="1">'[1]2025年已发货'!H:H</f>
        <v>王健</v>
      </c>
      <c r="I60" s="2">
        <f ca="1">'[1]2025年已发货'!I:I</f>
        <v>17726168395</v>
      </c>
      <c r="J60" s="2" vm="1" t="e">
        <f>_xlfn._xlws.FILTER(辅助信息!D:D,辅助信息!G:G=G60)</f>
        <v>#VALUE!</v>
      </c>
    </row>
    <row r="61" hidden="1" spans="1:10">
      <c r="A61" s="2" t="str">
        <f ca="1">'[1]2025年已发货'!A:A</f>
        <v>润耀</v>
      </c>
      <c r="B61" s="2" t="str">
        <f ca="1">'[1]2025年已发货'!B:B</f>
        <v>螺纹钢</v>
      </c>
      <c r="C61" s="2" t="str">
        <f ca="1">'[1]2025年已发货'!C:C</f>
        <v>HRB400E Φ20 9m</v>
      </c>
      <c r="D61" s="2" t="str">
        <f ca="1">'[1]2025年已发货'!D:D</f>
        <v>吨</v>
      </c>
      <c r="E61" s="2">
        <f ca="1">'[1]2025年已发货'!E:E</f>
        <v>25</v>
      </c>
      <c r="F61" s="4">
        <f ca="1">'[1]2025年已发货'!F:F</f>
        <v>45660</v>
      </c>
      <c r="G61" s="2" t="str">
        <f>'[1]2025年已发货'!G:G</f>
        <v>（北京工程局乐山机场项目）乐山市五通桥区冠英镇</v>
      </c>
      <c r="H61" s="2" t="str">
        <f ca="1">'[1]2025年已发货'!H:H</f>
        <v>王治</v>
      </c>
      <c r="I61" s="2">
        <f ca="1">'[1]2025年已发货'!I:I</f>
        <v>18811564698</v>
      </c>
      <c r="J61" s="2" vm="1" t="e">
        <f>_xlfn._xlws.FILTER(辅助信息!D:D,辅助信息!G:G=G61)</f>
        <v>#VALUE!</v>
      </c>
    </row>
    <row r="62" hidden="1" spans="1:10">
      <c r="A62" s="2" t="str">
        <f ca="1">'[1]2025年已发货'!A:A</f>
        <v>润耀</v>
      </c>
      <c r="B62" s="2" t="str">
        <f ca="1">'[1]2025年已发货'!B:B</f>
        <v>螺纹钢</v>
      </c>
      <c r="C62" s="2" t="str">
        <f ca="1">'[1]2025年已发货'!C:C</f>
        <v>HRB400E Φ18 9m</v>
      </c>
      <c r="D62" s="2" t="str">
        <f ca="1">'[1]2025年已发货'!D:D</f>
        <v>吨</v>
      </c>
      <c r="E62" s="2">
        <f ca="1">'[1]2025年已发货'!E:E</f>
        <v>10</v>
      </c>
      <c r="F62" s="4">
        <f ca="1">'[1]2025年已发货'!F:F</f>
        <v>45660</v>
      </c>
      <c r="G62" s="2" t="str">
        <f>'[1]2025年已发货'!G:G</f>
        <v>（北京工程局乐山机场项目）乐山市五通桥区冠英镇</v>
      </c>
      <c r="H62" s="2" t="str">
        <f ca="1">'[1]2025年已发货'!H:H</f>
        <v>王治</v>
      </c>
      <c r="I62" s="2">
        <f ca="1">'[1]2025年已发货'!I:I</f>
        <v>18811564698</v>
      </c>
      <c r="J62" s="2" vm="1" t="e">
        <f ca="1">_xlfn._xlws.FILTER(辅助信息!D:D,辅助信息!G:G=G62)</f>
        <v>#VALUE!</v>
      </c>
    </row>
    <row r="63" hidden="1" spans="1:10">
      <c r="A63" s="2" t="str">
        <f ca="1">'[1]2025年已发货'!A:A</f>
        <v>润耀</v>
      </c>
      <c r="B63" s="2" t="str">
        <f ca="1">'[1]2025年已发货'!B:B</f>
        <v>螺纹钢</v>
      </c>
      <c r="C63" s="2" t="str">
        <f ca="1">'[1]2025年已发货'!C:C</f>
        <v>HRB400E Φ14 9m</v>
      </c>
      <c r="D63" s="2" t="str">
        <f ca="1">'[1]2025年已发货'!D:D</f>
        <v>吨</v>
      </c>
      <c r="E63" s="2">
        <f ca="1">'[1]2025年已发货'!E:E</f>
        <v>5</v>
      </c>
      <c r="F63" s="4">
        <f ca="1">'[1]2025年已发货'!F:F</f>
        <v>45660</v>
      </c>
      <c r="G63" s="2" t="str">
        <f>'[1]2025年已发货'!G:G</f>
        <v>（北京工程局乐山机场项目）乐山市五通桥区冠英镇</v>
      </c>
      <c r="H63" s="2" t="str">
        <f ca="1">'[1]2025年已发货'!H:H</f>
        <v>王治</v>
      </c>
      <c r="I63" s="2">
        <f ca="1">'[1]2025年已发货'!I:I</f>
        <v>18811564698</v>
      </c>
      <c r="J63" s="2" vm="1" t="e">
        <f ca="1">_xlfn._xlws.FILTER(辅助信息!D:D,辅助信息!G:G=G63)</f>
        <v>#VALUE!</v>
      </c>
    </row>
    <row r="64" hidden="1" spans="1:10">
      <c r="A64" s="2" t="str">
        <f ca="1">'[1]2025年已发货'!A:A</f>
        <v>润耀</v>
      </c>
      <c r="B64" s="2" t="str">
        <f ca="1">'[1]2025年已发货'!B:B</f>
        <v>螺纹钢</v>
      </c>
      <c r="C64" s="2" t="str">
        <f ca="1">'[1]2025年已发货'!C:C</f>
        <v>HRB400E Φ22 9m</v>
      </c>
      <c r="D64" s="2" t="str">
        <f ca="1">'[1]2025年已发货'!D:D</f>
        <v>吨</v>
      </c>
      <c r="E64" s="2">
        <f ca="1">'[1]2025年已发货'!E:E</f>
        <v>5</v>
      </c>
      <c r="F64" s="4">
        <f ca="1">'[1]2025年已发货'!F:F</f>
        <v>45660</v>
      </c>
      <c r="G64" s="2" t="str">
        <f>'[1]2025年已发货'!G:G</f>
        <v>（北京工程局乐山机场项目）乐山市五通桥区冠英镇</v>
      </c>
      <c r="H64" s="2" t="str">
        <f ca="1">'[1]2025年已发货'!H:H</f>
        <v>王治</v>
      </c>
      <c r="I64" s="2">
        <f ca="1">'[1]2025年已发货'!I:I</f>
        <v>18811564698</v>
      </c>
      <c r="J64" s="2" vm="1" t="e">
        <f ca="1">_xlfn._xlws.FILTER(辅助信息!D:D,辅助信息!G:G=G64)</f>
        <v>#VALUE!</v>
      </c>
    </row>
    <row r="65" hidden="1" spans="1:10">
      <c r="A65" s="2" t="str">
        <f ca="1">'[1]2025年已发货'!A:A</f>
        <v>润耀</v>
      </c>
      <c r="B65" s="2" t="str">
        <f ca="1">'[1]2025年已发货'!B:B</f>
        <v>螺纹钢</v>
      </c>
      <c r="C65" s="2" t="str">
        <f ca="1">'[1]2025年已发货'!C:C</f>
        <v>HRB400E Φ12 9m</v>
      </c>
      <c r="D65" s="2" t="str">
        <f ca="1">'[1]2025年已发货'!D:D</f>
        <v>吨</v>
      </c>
      <c r="E65" s="2">
        <f ca="1">'[1]2025年已发货'!E:E</f>
        <v>17</v>
      </c>
      <c r="F65" s="4">
        <f ca="1">'[1]2025年已发货'!F:F</f>
        <v>45660</v>
      </c>
      <c r="G65" s="2" t="str">
        <f>'[1]2025年已发货'!G:G</f>
        <v>（北京工程局乐山机场项目）乐山市五通桥区冠英镇</v>
      </c>
      <c r="H65" s="2" t="str">
        <f ca="1">'[1]2025年已发货'!H:H</f>
        <v>王治</v>
      </c>
      <c r="I65" s="2">
        <f ca="1">'[1]2025年已发货'!I:I</f>
        <v>18811564698</v>
      </c>
      <c r="J65" s="2" vm="1" t="e">
        <f ca="1">_xlfn._xlws.FILTER(辅助信息!D:D,辅助信息!G:G=G65)</f>
        <v>#VALUE!</v>
      </c>
    </row>
    <row r="66" hidden="1" spans="1:10">
      <c r="A66" s="2" t="str">
        <f ca="1">'[1]2025年已发货'!A:A</f>
        <v>润耀</v>
      </c>
      <c r="B66" s="2" t="str">
        <f ca="1">'[1]2025年已发货'!B:B</f>
        <v>螺纹钢</v>
      </c>
      <c r="C66" s="2" t="str">
        <f ca="1">'[1]2025年已发货'!C:C</f>
        <v>HRB400E Φ18 9m</v>
      </c>
      <c r="D66" s="2" t="str">
        <f ca="1">'[1]2025年已发货'!D:D</f>
        <v>吨</v>
      </c>
      <c r="E66" s="2">
        <f ca="1">'[1]2025年已发货'!E:E</f>
        <v>10</v>
      </c>
      <c r="F66" s="4">
        <f ca="1">'[1]2025年已发货'!F:F</f>
        <v>45660</v>
      </c>
      <c r="G66" s="2" t="str">
        <f>'[1]2025年已发货'!G:G</f>
        <v>（北京工程局乐山机场项目）乐山市五通桥区冠英镇</v>
      </c>
      <c r="H66" s="2" t="str">
        <f ca="1">'[1]2025年已发货'!H:H</f>
        <v>王治</v>
      </c>
      <c r="I66" s="2">
        <f ca="1">'[1]2025年已发货'!I:I</f>
        <v>18811564698</v>
      </c>
      <c r="J66" s="2" vm="1" t="e">
        <f>_xlfn._xlws.FILTER(辅助信息!D:D,辅助信息!G:G=G66)</f>
        <v>#VALUE!</v>
      </c>
    </row>
    <row r="67" hidden="1" spans="1:10">
      <c r="A67" s="2" t="str">
        <f ca="1">'[1]2025年已发货'!A:A</f>
        <v>润耀</v>
      </c>
      <c r="B67" s="2" t="str">
        <f ca="1">'[1]2025年已发货'!B:B</f>
        <v>螺纹钢</v>
      </c>
      <c r="C67" s="2" t="str">
        <f ca="1">'[1]2025年已发货'!C:C</f>
        <v>HRB400E Φ16 9m</v>
      </c>
      <c r="D67" s="2" t="str">
        <f ca="1">'[1]2025年已发货'!D:D</f>
        <v>吨</v>
      </c>
      <c r="E67" s="2">
        <f ca="1">'[1]2025年已发货'!E:E</f>
        <v>17</v>
      </c>
      <c r="F67" s="4">
        <f ca="1">'[1]2025年已发货'!F:F</f>
        <v>45660</v>
      </c>
      <c r="G67" s="2" t="str">
        <f>'[1]2025年已发货'!G:G</f>
        <v>（北京工程局乐山机场项目）乐山市五通桥区冠英镇</v>
      </c>
      <c r="H67" s="2" t="str">
        <f ca="1">'[1]2025年已发货'!H:H</f>
        <v>王治</v>
      </c>
      <c r="I67" s="2">
        <f ca="1">'[1]2025年已发货'!I:I</f>
        <v>18811564698</v>
      </c>
      <c r="J67" s="2" vm="1" t="e">
        <f ca="1">_xlfn._xlws.FILTER(辅助信息!D:D,辅助信息!G:G=G67)</f>
        <v>#VALUE!</v>
      </c>
    </row>
    <row r="68" hidden="1" spans="1:10">
      <c r="A68" s="2" t="str">
        <f ca="1">'[1]2025年已发货'!A:A</f>
        <v>润耀</v>
      </c>
      <c r="B68" s="2" t="str">
        <f ca="1">'[1]2025年已发货'!B:B</f>
        <v>螺纹钢</v>
      </c>
      <c r="C68" s="2" t="str">
        <f ca="1">'[1]2025年已发货'!C:C</f>
        <v>HRB400E Φ20 9m</v>
      </c>
      <c r="D68" s="2" t="str">
        <f ca="1">'[1]2025年已发货'!D:D</f>
        <v>吨</v>
      </c>
      <c r="E68" s="2">
        <f ca="1">'[1]2025年已发货'!E:E</f>
        <v>10</v>
      </c>
      <c r="F68" s="4">
        <f ca="1">'[1]2025年已发货'!F:F</f>
        <v>45660</v>
      </c>
      <c r="G68" s="2" t="str">
        <f>'[1]2025年已发货'!G:G</f>
        <v>（北京工程局乐山机场项目）乐山市五通桥区冠英镇</v>
      </c>
      <c r="H68" s="2" t="str">
        <f ca="1">'[1]2025年已发货'!H:H</f>
        <v>王治</v>
      </c>
      <c r="I68" s="2">
        <f ca="1">'[1]2025年已发货'!I:I</f>
        <v>18811564698</v>
      </c>
      <c r="J68" s="2" vm="1" t="e">
        <f ca="1">_xlfn._xlws.FILTER(辅助信息!D:D,辅助信息!G:G=G68)</f>
        <v>#VALUE!</v>
      </c>
    </row>
    <row r="69" hidden="1" spans="1:10">
      <c r="A69" s="2" t="str">
        <f ca="1">'[1]2025年已发货'!A:A</f>
        <v>润耀</v>
      </c>
      <c r="B69" s="2" t="str">
        <f ca="1">'[1]2025年已发货'!B:B</f>
        <v>螺纹钢</v>
      </c>
      <c r="C69" s="2" t="str">
        <f ca="1">'[1]2025年已发货'!C:C</f>
        <v>HRB400E Φ28 9m</v>
      </c>
      <c r="D69" s="2" t="str">
        <f ca="1">'[1]2025年已发货'!D:D</f>
        <v>吨</v>
      </c>
      <c r="E69" s="2">
        <f ca="1">'[1]2025年已发货'!E:E</f>
        <v>2</v>
      </c>
      <c r="F69" s="4">
        <f ca="1">'[1]2025年已发货'!F:F</f>
        <v>45660</v>
      </c>
      <c r="G69" s="2" t="str">
        <f>'[1]2025年已发货'!G:G</f>
        <v>（北京工程局乐山机场项目）乐山市五通桥区冠英镇</v>
      </c>
      <c r="H69" s="2" t="str">
        <f ca="1">'[1]2025年已发货'!H:H</f>
        <v>王治</v>
      </c>
      <c r="I69" s="2">
        <f ca="1">'[1]2025年已发货'!I:I</f>
        <v>18811564698</v>
      </c>
      <c r="J69" s="2" vm="1" t="e">
        <f ca="1">_xlfn._xlws.FILTER(辅助信息!D:D,辅助信息!G:G=G69)</f>
        <v>#VALUE!</v>
      </c>
    </row>
    <row r="70" hidden="1" spans="1:10">
      <c r="A70" s="2" t="str">
        <f ca="1">'[1]2025年已发货'!A:A</f>
        <v>润耀</v>
      </c>
      <c r="B70" s="2" t="str">
        <f ca="1">'[1]2025年已发货'!B:B</f>
        <v>螺纹钢</v>
      </c>
      <c r="C70" s="2" t="str">
        <f ca="1">'[1]2025年已发货'!C:C</f>
        <v>HRB400E Φ20 9m</v>
      </c>
      <c r="D70" s="2" t="str">
        <f ca="1">'[1]2025年已发货'!D:D</f>
        <v>吨</v>
      </c>
      <c r="E70" s="2">
        <f ca="1">'[1]2025年已发货'!E:E</f>
        <v>35</v>
      </c>
      <c r="F70" s="4">
        <f ca="1">'[1]2025年已发货'!F:F</f>
        <v>45660</v>
      </c>
      <c r="G70" s="2" t="str">
        <f>'[1]2025年已发货'!G:G</f>
        <v>（五局乐山机场项目）四川省乐山市五通桥区</v>
      </c>
      <c r="H70" s="2" t="str">
        <f ca="1">'[1]2025年已发货'!H:H</f>
        <v>贺银</v>
      </c>
      <c r="I70" s="2">
        <f ca="1">'[1]2025年已发货'!I:I</f>
        <v>18844162555</v>
      </c>
      <c r="J70" s="2" vm="1" t="e">
        <f>_xlfn._xlws.FILTER(辅助信息!D:D,辅助信息!G:G=G70)</f>
        <v>#VALUE!</v>
      </c>
    </row>
    <row r="71" hidden="1" spans="1:10">
      <c r="A71" s="2" t="str">
        <f ca="1">'[1]2025年已发货'!A:A</f>
        <v>润耀</v>
      </c>
      <c r="B71" s="2" t="str">
        <f ca="1">'[1]2025年已发货'!B:B</f>
        <v>螺纹钢</v>
      </c>
      <c r="C71" s="2" t="str">
        <f ca="1">'[1]2025年已发货'!C:C</f>
        <v>HRB400E Φ12 9m</v>
      </c>
      <c r="D71" s="2" t="str">
        <f ca="1">'[1]2025年已发货'!D:D</f>
        <v>吨</v>
      </c>
      <c r="E71" s="2">
        <f ca="1">'[1]2025年已发货'!E:E</f>
        <v>35</v>
      </c>
      <c r="F71" s="4">
        <f ca="1">'[1]2025年已发货'!F:F</f>
        <v>45660</v>
      </c>
      <c r="G71" s="2" t="str">
        <f>'[1]2025年已发货'!G:G</f>
        <v>（五局乐山机场项目）四川省乐山市五通桥区</v>
      </c>
      <c r="H71" s="2" t="str">
        <f ca="1">'[1]2025年已发货'!H:H</f>
        <v>贺银</v>
      </c>
      <c r="I71" s="2">
        <f ca="1">'[1]2025年已发货'!I:I</f>
        <v>18844162555</v>
      </c>
      <c r="J71" s="2" vm="1" t="e">
        <f ca="1">_xlfn._xlws.FILTER(辅助信息!D:D,辅助信息!G:G=G71)</f>
        <v>#VALUE!</v>
      </c>
    </row>
    <row r="72" hidden="1" spans="1:10">
      <c r="A72" s="2" t="str">
        <f ca="1">'[1]2025年已发货'!A:A</f>
        <v>润耀</v>
      </c>
      <c r="B72" s="2" t="str">
        <f ca="1">'[1]2025年已发货'!B:B</f>
        <v>螺纹钢</v>
      </c>
      <c r="C72" s="2" t="str">
        <f ca="1">'[1]2025年已发货'!C:C</f>
        <v>HRB400E Φ12 9m</v>
      </c>
      <c r="D72" s="2" t="str">
        <f ca="1">'[1]2025年已发货'!D:D</f>
        <v>吨</v>
      </c>
      <c r="E72" s="2">
        <f ca="1">'[1]2025年已发货'!E:E</f>
        <v>52</v>
      </c>
      <c r="F72" s="4">
        <f ca="1">'[1]2025年已发货'!F:F</f>
        <v>45660</v>
      </c>
      <c r="G72" s="2" t="str">
        <f>'[1]2025年已发货'!G:G</f>
        <v>（五局涪陵三分部）重庆市涪陵区蔺市镇万松村(一工区）</v>
      </c>
      <c r="H72" s="2" t="str">
        <f ca="1">'[1]2025年已发货'!H:H</f>
        <v>刘龙峰</v>
      </c>
      <c r="I72" s="2">
        <f ca="1">'[1]2025年已发货'!I:I</f>
        <v>17671354899</v>
      </c>
      <c r="J72" s="2" vm="1" t="e">
        <f ca="1">_xlfn._xlws.FILTER(辅助信息!D:D,辅助信息!G:G=G72)</f>
        <v>#VALUE!</v>
      </c>
    </row>
    <row r="73" hidden="1" spans="1:10">
      <c r="A73" s="2" t="str">
        <f ca="1">'[1]2025年已发货'!A:A</f>
        <v>润耀</v>
      </c>
      <c r="B73" s="2" t="str">
        <f ca="1">'[1]2025年已发货'!B:B</f>
        <v>螺纹钢</v>
      </c>
      <c r="C73" s="2" t="str">
        <f ca="1">'[1]2025年已发货'!C:C</f>
        <v>HRB400E Φ14 9m</v>
      </c>
      <c r="D73" s="2" t="str">
        <f ca="1">'[1]2025年已发货'!D:D</f>
        <v>吨</v>
      </c>
      <c r="E73" s="2">
        <f ca="1">'[1]2025年已发货'!E:E</f>
        <v>5</v>
      </c>
      <c r="F73" s="4">
        <f ca="1">'[1]2025年已发货'!F:F</f>
        <v>45660</v>
      </c>
      <c r="G73" s="2" t="str">
        <f>'[1]2025年已发货'!G:G</f>
        <v>（五局涪陵三分部）重庆市涪陵区蔺市镇万松村(一工区）</v>
      </c>
      <c r="H73" s="2" t="str">
        <f ca="1">'[1]2025年已发货'!H:H</f>
        <v>刘龙峰</v>
      </c>
      <c r="I73" s="2">
        <f ca="1">'[1]2025年已发货'!I:I</f>
        <v>17671354899</v>
      </c>
      <c r="J73" s="2" vm="1" t="e">
        <f ca="1">_xlfn._xlws.FILTER(辅助信息!D:D,辅助信息!G:G=G73)</f>
        <v>#VALUE!</v>
      </c>
    </row>
    <row r="74" hidden="1" spans="1:10">
      <c r="A74" s="2" t="str">
        <f ca="1">'[1]2025年已发货'!A:A</f>
        <v>润耀</v>
      </c>
      <c r="B74" s="2" t="str">
        <f ca="1">'[1]2025年已发货'!B:B</f>
        <v>螺纹钢</v>
      </c>
      <c r="C74" s="2" t="str">
        <f ca="1">'[1]2025年已发货'!C:C</f>
        <v>HRB400E Φ20 9m</v>
      </c>
      <c r="D74" s="2" t="str">
        <f ca="1">'[1]2025年已发货'!D:D</f>
        <v>吨</v>
      </c>
      <c r="E74" s="2">
        <f ca="1">'[1]2025年已发货'!E:E</f>
        <v>76</v>
      </c>
      <c r="F74" s="4">
        <f ca="1">'[1]2025年已发货'!F:F</f>
        <v>45660</v>
      </c>
      <c r="G74" s="2" t="str">
        <f>'[1]2025年已发货'!G:G</f>
        <v>（五局涪陵三分部）重庆市涪陵区蔺市镇万松村(一工区）</v>
      </c>
      <c r="H74" s="2" t="str">
        <f ca="1">'[1]2025年已发货'!H:H</f>
        <v>刘龙峰</v>
      </c>
      <c r="I74" s="2">
        <f ca="1">'[1]2025年已发货'!I:I</f>
        <v>17671354899</v>
      </c>
      <c r="J74" s="2" vm="1" t="e">
        <f ca="1">_xlfn._xlws.FILTER(辅助信息!D:D,辅助信息!G:G=G74)</f>
        <v>#VALUE!</v>
      </c>
    </row>
    <row r="75" hidden="1" spans="1:10">
      <c r="A75" s="2" t="str">
        <f ca="1">'[1]2025年已发货'!A:A</f>
        <v>润耀</v>
      </c>
      <c r="B75" s="2" t="str">
        <f ca="1">'[1]2025年已发货'!B:B</f>
        <v>螺纹钢</v>
      </c>
      <c r="C75" s="2" t="str">
        <f ca="1">'[1]2025年已发货'!C:C</f>
        <v>HRB400E Φ32×9米</v>
      </c>
      <c r="D75" s="2" t="str">
        <f ca="1">'[1]2025年已发货'!D:D</f>
        <v>吨</v>
      </c>
      <c r="E75" s="2">
        <f ca="1">'[1]2025年已发货'!E:E</f>
        <v>30</v>
      </c>
      <c r="F75" s="4">
        <f ca="1">'[1]2025年已发货'!F:F</f>
        <v>45660</v>
      </c>
      <c r="G75" s="2" t="str">
        <f>'[1]2025年已发货'!G:G</f>
        <v>自永4标一局四公司（四川省内江市隆昌市金鹅街道自永4标一局四公司钢筋棚）</v>
      </c>
      <c r="H75" s="2" t="str">
        <f ca="1">'[1]2025年已发货'!H:H</f>
        <v>郝优</v>
      </c>
      <c r="I75" s="2">
        <f ca="1">'[1]2025年已发货'!I:I</f>
        <v>13891371707</v>
      </c>
      <c r="J75" s="2" vm="1" t="e">
        <f ca="1">_xlfn._xlws.FILTER(辅助信息!D:D,辅助信息!G:G=G75)</f>
        <v>#VALUE!</v>
      </c>
    </row>
    <row r="76" hidden="1" spans="1:10">
      <c r="A76" s="2" t="str">
        <f ca="1">'[1]2025年已发货'!A:A</f>
        <v>润耀</v>
      </c>
      <c r="B76" s="2" t="str">
        <f ca="1">'[1]2025年已发货'!B:B</f>
        <v>螺纹钢</v>
      </c>
      <c r="C76" s="2" t="str">
        <f ca="1">'[1]2025年已发货'!C:C</f>
        <v>HRB400E Φ28×9米</v>
      </c>
      <c r="D76" s="2" t="str">
        <f ca="1">'[1]2025年已发货'!D:D</f>
        <v>吨</v>
      </c>
      <c r="E76" s="2">
        <f ca="1">'[1]2025年已发货'!E:E</f>
        <v>6</v>
      </c>
      <c r="F76" s="4">
        <f ca="1">'[1]2025年已发货'!F:F</f>
        <v>45660</v>
      </c>
      <c r="G76" s="2" t="str">
        <f>'[1]2025年已发货'!G:G</f>
        <v>自永4标一局四公司（四川省内江市隆昌市金鹅街道自永4标一局四公司钢筋棚）</v>
      </c>
      <c r="H76" s="2" t="str">
        <f ca="1">'[1]2025年已发货'!H:H</f>
        <v>郝优</v>
      </c>
      <c r="I76" s="2">
        <f ca="1">'[1]2025年已发货'!I:I</f>
        <v>13891371707</v>
      </c>
      <c r="J76" s="2" vm="1" t="e">
        <f ca="1">_xlfn._xlws.FILTER(辅助信息!D:D,辅助信息!G:G=G76)</f>
        <v>#VALUE!</v>
      </c>
    </row>
    <row r="77" hidden="1" spans="1:10">
      <c r="A77" s="2" t="str">
        <f ca="1">'[1]2025年已发货'!A:A</f>
        <v>润耀</v>
      </c>
      <c r="B77" s="2" t="str">
        <f ca="1">'[1]2025年已发货'!B:B</f>
        <v>螺纹钢</v>
      </c>
      <c r="C77" s="2" t="str">
        <f ca="1">'[1]2025年已发货'!C:C</f>
        <v>HRB500E Φ12 9m</v>
      </c>
      <c r="D77" s="2" t="str">
        <f ca="1">'[1]2025年已发货'!D:D</f>
        <v>吨</v>
      </c>
      <c r="E77" s="2">
        <f ca="1">'[1]2025年已发货'!E:E</f>
        <v>70</v>
      </c>
      <c r="F77" s="4">
        <f ca="1">'[1]2025年已发货'!F:F</f>
        <v>45660</v>
      </c>
      <c r="G77" s="2" t="str">
        <f>'[1]2025年已发货'!G:G</f>
        <v>（中核华兴-峨眉山项目）四川省乐山市峨眉山市双福镇梓橦庙红华五期中核华兴工地</v>
      </c>
      <c r="H77" s="2" t="str">
        <f ca="1">'[1]2025年已发货'!H:H</f>
        <v>李汉军</v>
      </c>
      <c r="I77" s="2" t="str">
        <f ca="1">'[1]2025年已发货'!I:I</f>
        <v>18691249091</v>
      </c>
      <c r="J77" s="2" vm="1" t="e">
        <f ca="1">_xlfn._xlws.FILTER(辅助信息!D:D,辅助信息!G:G=G77)</f>
        <v>#VALUE!</v>
      </c>
    </row>
    <row r="78" hidden="1" spans="1:10">
      <c r="A78" s="2" t="str">
        <f ca="1">'[1]2025年已发货'!A:A</f>
        <v>润耀</v>
      </c>
      <c r="B78" s="2" t="str">
        <f ca="1">'[1]2025年已发货'!B:B</f>
        <v>螺纹钢</v>
      </c>
      <c r="C78" s="2" t="str">
        <f ca="1">'[1]2025年已发货'!C:C</f>
        <v>HRB500E Φ14 9m</v>
      </c>
      <c r="D78" s="2" t="str">
        <f ca="1">'[1]2025年已发货'!D:D</f>
        <v>吨</v>
      </c>
      <c r="E78" s="2">
        <f ca="1">'[1]2025年已发货'!E:E</f>
        <v>35</v>
      </c>
      <c r="F78" s="4">
        <f ca="1">'[1]2025年已发货'!F:F</f>
        <v>45660</v>
      </c>
      <c r="G78" s="2" t="str">
        <f>'[1]2025年已发货'!G:G</f>
        <v>（中核华兴-峨眉山项目）四川省乐山市峨眉山市双福镇梓橦庙红华五期中核华兴工地</v>
      </c>
      <c r="H78" s="2" t="str">
        <f ca="1">'[1]2025年已发货'!H:H</f>
        <v>李汉军</v>
      </c>
      <c r="I78" s="2" t="str">
        <f ca="1">'[1]2025年已发货'!I:I</f>
        <v>18691249091</v>
      </c>
      <c r="J78" s="2" vm="1" t="e">
        <f>_xlfn._xlws.FILTER(辅助信息!D:D,辅助信息!G:G=G78)</f>
        <v>#VALUE!</v>
      </c>
    </row>
    <row r="79" hidden="1" spans="1:10">
      <c r="A79" s="2" t="str">
        <f ca="1">'[1]2025年已发货'!A:A</f>
        <v>晋邦</v>
      </c>
      <c r="B79" s="2" t="str">
        <f ca="1">'[1]2025年已发货'!B:B</f>
        <v>螺纹钢</v>
      </c>
      <c r="C79" s="2" t="str">
        <f ca="1">'[1]2025年已发货'!C:C</f>
        <v>HRB400E Φ22 9m</v>
      </c>
      <c r="D79" s="2" t="str">
        <f ca="1">'[1]2025年已发货'!D:D</f>
        <v>吨</v>
      </c>
      <c r="E79" s="2">
        <f ca="1">'[1]2025年已发货'!E:E</f>
        <v>13</v>
      </c>
      <c r="F79" s="4">
        <f ca="1">'[1]2025年已发货'!F:F</f>
        <v>45660</v>
      </c>
      <c r="G79" s="2" t="str">
        <f>'[1]2025年已发货'!G:G</f>
        <v>（达州市公共卫生医疗中心项目-二标-3号楼）达州市通川区西外复兴镇公共卫生临床医疗中心项目</v>
      </c>
      <c r="H79" s="2" t="str">
        <f ca="1">'[1]2025年已发货'!H:H</f>
        <v>黄永林</v>
      </c>
      <c r="I79" s="2">
        <f ca="1">'[1]2025年已发货'!I:I</f>
        <v>15982487227</v>
      </c>
      <c r="J79" s="2" t="str">
        <f ca="1">_xlfn._xlws.FILTER(辅助信息!D:D,辅助信息!G:G=G79)</f>
        <v>五冶钢构达州市公共卫生临床医疗中心项目</v>
      </c>
    </row>
    <row r="80" hidden="1" spans="1:10">
      <c r="A80" s="2" t="str">
        <f ca="1">'[1]2025年已发货'!A:A</f>
        <v>晋邦</v>
      </c>
      <c r="B80" s="2" t="str">
        <f ca="1">'[1]2025年已发货'!B:B</f>
        <v>螺纹钢</v>
      </c>
      <c r="C80" s="2" t="str">
        <f ca="1">'[1]2025年已发货'!C:C</f>
        <v>HRB400E Φ25 9m</v>
      </c>
      <c r="D80" s="2" t="str">
        <f ca="1">'[1]2025年已发货'!D:D</f>
        <v>吨</v>
      </c>
      <c r="E80" s="2">
        <f ca="1">'[1]2025年已发货'!E:E</f>
        <v>26</v>
      </c>
      <c r="F80" s="4">
        <f ca="1">'[1]2025年已发货'!F:F</f>
        <v>45660</v>
      </c>
      <c r="G80" s="2" t="str">
        <f>'[1]2025年已发货'!G:G</f>
        <v>（达州市公共卫生医疗中心项目-二标-3号楼）达州市通川区西外复兴镇公共卫生临床医疗中心项目</v>
      </c>
      <c r="H80" s="2" t="str">
        <f ca="1">'[1]2025年已发货'!H:H</f>
        <v>黄永林</v>
      </c>
      <c r="I80" s="2">
        <f ca="1">'[1]2025年已发货'!I:I</f>
        <v>15982487227</v>
      </c>
      <c r="J80" s="2" t="str">
        <f>_xlfn._xlws.FILTER(辅助信息!D:D,辅助信息!G:G=G80)</f>
        <v>五冶钢构达州市公共卫生临床医疗中心项目</v>
      </c>
    </row>
    <row r="81" hidden="1" spans="1:10">
      <c r="A81" s="2" t="str">
        <f ca="1">'[1]2025年已发货'!A:A</f>
        <v>宜宾普什</v>
      </c>
      <c r="B81" s="2" t="str">
        <f ca="1">'[1]2025年已发货'!B:B</f>
        <v>螺纹钢 </v>
      </c>
      <c r="C81" s="2" t="str">
        <f ca="1">'[1]2025年已发货'!C:C</f>
        <v>HRB500E Φ28×12米</v>
      </c>
      <c r="D81" s="2" t="str">
        <f ca="1">'[1]2025年已发货'!D:D</f>
        <v>吨</v>
      </c>
      <c r="E81" s="2">
        <f ca="1">'[1]2025年已发货'!E:E</f>
        <v>30</v>
      </c>
      <c r="F81" s="4">
        <f ca="1">'[1]2025年已发货'!F:F</f>
        <v>45660</v>
      </c>
      <c r="G81" s="2" t="str">
        <f>'[1]2025年已发货'!G:G</f>
        <v>自永4标一局四公司（四川省内江市隆昌市金鹅街道自永4标一局四公司钢筋棚）</v>
      </c>
      <c r="H81" s="2" t="str">
        <f ca="1">'[1]2025年已发货'!H:H</f>
        <v>郝优</v>
      </c>
      <c r="I81" s="2">
        <f ca="1">'[1]2025年已发货'!I:I</f>
        <v>13891371707</v>
      </c>
      <c r="J81" s="2" vm="1" t="e">
        <f ca="1">_xlfn._xlws.FILTER(辅助信息!D:D,辅助信息!G:G=G81)</f>
        <v>#VALUE!</v>
      </c>
    </row>
    <row r="82" hidden="1" spans="1:10">
      <c r="A82" s="2" t="str">
        <f ca="1">'[1]2025年已发货'!A:A</f>
        <v>宜宾普什</v>
      </c>
      <c r="B82" s="2" t="str">
        <f ca="1">'[1]2025年已发货'!B:B</f>
        <v>螺纹钢</v>
      </c>
      <c r="C82" s="2" t="str">
        <f ca="1">'[1]2025年已发货'!C:C</f>
        <v>HRB400E Φ22×9米</v>
      </c>
      <c r="D82" s="2" t="str">
        <f ca="1">'[1]2025年已发货'!D:D</f>
        <v>吨</v>
      </c>
      <c r="E82" s="2">
        <f ca="1">'[1]2025年已发货'!E:E</f>
        <v>3.5</v>
      </c>
      <c r="F82" s="4">
        <f ca="1">'[1]2025年已发货'!F:F</f>
        <v>45660</v>
      </c>
      <c r="G82" s="2" t="str">
        <f>'[1]2025年已发货'!G:G</f>
        <v>自永4标一局四公司（四川省内江市隆昌市金鹅街道自永4标一局四公司钢筋棚）</v>
      </c>
      <c r="H82" s="2" t="str">
        <f ca="1">'[1]2025年已发货'!H:H</f>
        <v>郝优</v>
      </c>
      <c r="I82" s="2">
        <f ca="1">'[1]2025年已发货'!I:I</f>
        <v>13891371707</v>
      </c>
      <c r="J82" s="2" vm="1" t="e">
        <f ca="1">_xlfn._xlws.FILTER(辅助信息!D:D,辅助信息!G:G=G82)</f>
        <v>#VALUE!</v>
      </c>
    </row>
    <row r="83" hidden="1" spans="1:10">
      <c r="A83" s="2" t="str">
        <f ca="1">'[1]2025年已发货'!A:A</f>
        <v>陕钢</v>
      </c>
      <c r="B83" s="2" t="str">
        <f ca="1">'[1]2025年已发货'!B:B</f>
        <v>盘螺</v>
      </c>
      <c r="C83" s="2" t="str">
        <f ca="1">'[1]2025年已发货'!C:C</f>
        <v>HRB400E Φ6</v>
      </c>
      <c r="D83" s="2" t="str">
        <f ca="1">'[1]2025年已发货'!D:D</f>
        <v>吨</v>
      </c>
      <c r="E83" s="2">
        <f ca="1">'[1]2025年已发货'!E:E</f>
        <v>7.5</v>
      </c>
      <c r="F83" s="4">
        <f ca="1">'[1]2025年已发货'!F:F</f>
        <v>45661</v>
      </c>
      <c r="G83" s="2" t="str">
        <f>'[1]2025年已发货'!G:G</f>
        <v>（四川商建-射洪城乡一体化项目）遂宁市射洪市忠新幼儿园北侧约220米新溪小区</v>
      </c>
      <c r="H83" s="2" t="str">
        <f ca="1">'[1]2025年已发货'!H:H</f>
        <v>柏子刚</v>
      </c>
      <c r="I83" s="2">
        <f ca="1">'[1]2025年已发货'!I:I</f>
        <v>15692885305</v>
      </c>
      <c r="J83" s="2" t="str">
        <f>_xlfn._xlws.FILTER(辅助信息!D:D,辅助信息!G:G=G83)</f>
        <v>四川商建
射洪城乡一体化项目</v>
      </c>
    </row>
    <row r="84" hidden="1" spans="1:10">
      <c r="A84" s="2" t="str">
        <f ca="1">'[1]2025年已发货'!A:A</f>
        <v>陕钢</v>
      </c>
      <c r="B84" s="2" t="str">
        <f ca="1">'[1]2025年已发货'!B:B</f>
        <v>盘螺</v>
      </c>
      <c r="C84" s="2" t="str">
        <f ca="1">'[1]2025年已发货'!C:C</f>
        <v>HRB400E Φ8</v>
      </c>
      <c r="D84" s="2" t="str">
        <f ca="1">'[1]2025年已发货'!D:D</f>
        <v>吨</v>
      </c>
      <c r="E84" s="2">
        <f ca="1">'[1]2025年已发货'!E:E</f>
        <v>17.5</v>
      </c>
      <c r="F84" s="4">
        <f ca="1">'[1]2025年已发货'!F:F</f>
        <v>45661</v>
      </c>
      <c r="G84" s="2" t="str">
        <f>'[1]2025年已发货'!G:G</f>
        <v>（四川商建-射洪城乡一体化项目）遂宁市射洪市忠新幼儿园北侧约220米新溪小区</v>
      </c>
      <c r="H84" s="2" t="str">
        <f ca="1">'[1]2025年已发货'!H:H</f>
        <v>柏子刚</v>
      </c>
      <c r="I84" s="2">
        <f ca="1">'[1]2025年已发货'!I:I</f>
        <v>15692885305</v>
      </c>
      <c r="J84" s="2" t="str">
        <f ca="1">_xlfn._xlws.FILTER(辅助信息!D:D,辅助信息!G:G=G84)</f>
        <v>四川商建
射洪城乡一体化项目</v>
      </c>
    </row>
    <row r="85" hidden="1" spans="1:10">
      <c r="A85" s="2" t="str">
        <f ca="1">'[1]2025年已发货'!A:A</f>
        <v>陕钢</v>
      </c>
      <c r="B85" s="2" t="str">
        <f ca="1">'[1]2025年已发货'!B:B</f>
        <v>盘螺</v>
      </c>
      <c r="C85" s="2" t="str">
        <f ca="1">'[1]2025年已发货'!C:C</f>
        <v>HRB400E Φ10</v>
      </c>
      <c r="D85" s="2" t="str">
        <f ca="1">'[1]2025年已发货'!D:D</f>
        <v>吨</v>
      </c>
      <c r="E85" s="2">
        <f ca="1">'[1]2025年已发货'!E:E</f>
        <v>25</v>
      </c>
      <c r="F85" s="4">
        <f ca="1">'[1]2025年已发货'!F:F</f>
        <v>45661</v>
      </c>
      <c r="G85" s="2" t="str">
        <f>'[1]2025年已发货'!G:G</f>
        <v>（四川商建-射洪城乡一体化项目）遂宁市射洪市忠新幼儿园北侧约220米新溪小区</v>
      </c>
      <c r="H85" s="2" t="str">
        <f ca="1">'[1]2025年已发货'!H:H</f>
        <v>柏子刚</v>
      </c>
      <c r="I85" s="2">
        <f ca="1">'[1]2025年已发货'!I:I</f>
        <v>15692885305</v>
      </c>
      <c r="J85" s="2" t="str">
        <f>_xlfn._xlws.FILTER(辅助信息!D:D,辅助信息!G:G=G85)</f>
        <v>四川商建
射洪城乡一体化项目</v>
      </c>
    </row>
    <row r="86" hidden="1" spans="1:10">
      <c r="A86" s="2" t="str">
        <f ca="1">'[1]2025年已发货'!A:A</f>
        <v>陕钢</v>
      </c>
      <c r="B86" s="2" t="str">
        <f ca="1">'[1]2025年已发货'!B:B</f>
        <v>螺纹钢</v>
      </c>
      <c r="C86" s="2" t="str">
        <f ca="1">'[1]2025年已发货'!C:C</f>
        <v>HRB400E Φ12 9m</v>
      </c>
      <c r="D86" s="2" t="str">
        <f ca="1">'[1]2025年已发货'!D:D</f>
        <v>吨</v>
      </c>
      <c r="E86" s="2">
        <f ca="1">'[1]2025年已发货'!E:E</f>
        <v>3</v>
      </c>
      <c r="F86" s="4">
        <f ca="1">'[1]2025年已发货'!F:F</f>
        <v>45661</v>
      </c>
      <c r="G86" s="2" t="str">
        <f>'[1]2025年已发货'!G:G</f>
        <v>（四川商建-射洪城乡一体化项目）遂宁市射洪市忠新幼儿园北侧约220米新溪小区</v>
      </c>
      <c r="H86" s="2" t="str">
        <f ca="1">'[1]2025年已发货'!H:H</f>
        <v>柏子刚</v>
      </c>
      <c r="I86" s="2">
        <f ca="1">'[1]2025年已发货'!I:I</f>
        <v>15692885305</v>
      </c>
      <c r="J86" s="2" t="str">
        <f ca="1">_xlfn._xlws.FILTER(辅助信息!D:D,辅助信息!G:G=G86)</f>
        <v>四川商建
射洪城乡一体化项目</v>
      </c>
    </row>
    <row r="87" hidden="1" spans="1:10">
      <c r="A87" s="2" t="str">
        <f ca="1">'[1]2025年已发货'!A:A</f>
        <v>陕钢</v>
      </c>
      <c r="B87" s="2" t="str">
        <f ca="1">'[1]2025年已发货'!B:B</f>
        <v>螺纹钢</v>
      </c>
      <c r="C87" s="2" t="str">
        <f ca="1">'[1]2025年已发货'!C:C</f>
        <v>HRB400E Φ14 9m</v>
      </c>
      <c r="D87" s="2" t="str">
        <f ca="1">'[1]2025年已发货'!D:D</f>
        <v>吨</v>
      </c>
      <c r="E87" s="2">
        <f ca="1">'[1]2025年已发货'!E:E</f>
        <v>5</v>
      </c>
      <c r="F87" s="4">
        <f ca="1">'[1]2025年已发货'!F:F</f>
        <v>45661</v>
      </c>
      <c r="G87" s="2" t="str">
        <f>'[1]2025年已发货'!G:G</f>
        <v>（四川商建-射洪城乡一体化项目）遂宁市射洪市忠新幼儿园北侧约220米新溪小区</v>
      </c>
      <c r="H87" s="2" t="str">
        <f ca="1">'[1]2025年已发货'!H:H</f>
        <v>柏子刚</v>
      </c>
      <c r="I87" s="2">
        <f ca="1">'[1]2025年已发货'!I:I</f>
        <v>15692885305</v>
      </c>
      <c r="J87" s="2" t="str">
        <f ca="1">_xlfn._xlws.FILTER(辅助信息!D:D,辅助信息!G:G=G87)</f>
        <v>四川商建
射洪城乡一体化项目</v>
      </c>
    </row>
    <row r="88" hidden="1" spans="1:10">
      <c r="A88" s="2" t="str">
        <f ca="1">'[1]2025年已发货'!A:A</f>
        <v>陕钢</v>
      </c>
      <c r="B88" s="2" t="str">
        <f ca="1">'[1]2025年已发货'!B:B</f>
        <v>螺纹钢</v>
      </c>
      <c r="C88" s="2" t="str">
        <f ca="1">'[1]2025年已发货'!C:C</f>
        <v>HRB400E Φ16 9m</v>
      </c>
      <c r="D88" s="2" t="str">
        <f ca="1">'[1]2025年已发货'!D:D</f>
        <v>吨</v>
      </c>
      <c r="E88" s="2">
        <f ca="1">'[1]2025年已发货'!E:E</f>
        <v>7.5</v>
      </c>
      <c r="F88" s="4">
        <f ca="1">'[1]2025年已发货'!F:F</f>
        <v>45661</v>
      </c>
      <c r="G88" s="2" t="str">
        <f>'[1]2025年已发货'!G:G</f>
        <v>（四川商建-射洪城乡一体化项目）遂宁市射洪市忠新幼儿园北侧约220米新溪小区</v>
      </c>
      <c r="H88" s="2" t="str">
        <f ca="1">'[1]2025年已发货'!H:H</f>
        <v>柏子刚</v>
      </c>
      <c r="I88" s="2">
        <f ca="1">'[1]2025年已发货'!I:I</f>
        <v>15692885305</v>
      </c>
      <c r="J88" s="2" t="str">
        <f ca="1">_xlfn._xlws.FILTER(辅助信息!D:D,辅助信息!G:G=G88)</f>
        <v>四川商建
射洪城乡一体化项目</v>
      </c>
    </row>
    <row r="89" hidden="1" spans="1:10">
      <c r="A89" s="2" t="str">
        <f ca="1">'[1]2025年已发货'!A:A</f>
        <v>陕钢</v>
      </c>
      <c r="B89" s="2" t="str">
        <f ca="1">'[1]2025年已发货'!B:B</f>
        <v>螺纹钢</v>
      </c>
      <c r="C89" s="2" t="str">
        <f ca="1">'[1]2025年已发货'!C:C</f>
        <v>HRB400E Φ18 9m</v>
      </c>
      <c r="D89" s="2" t="str">
        <f ca="1">'[1]2025年已发货'!D:D</f>
        <v>吨</v>
      </c>
      <c r="E89" s="2">
        <f ca="1">'[1]2025年已发货'!E:E</f>
        <v>6</v>
      </c>
      <c r="F89" s="4">
        <f ca="1">'[1]2025年已发货'!F:F</f>
        <v>45661</v>
      </c>
      <c r="G89" s="2" t="str">
        <f>'[1]2025年已发货'!G:G</f>
        <v>（四川商建-射洪城乡一体化项目）遂宁市射洪市忠新幼儿园北侧约220米新溪小区</v>
      </c>
      <c r="H89" s="2" t="str">
        <f ca="1">'[1]2025年已发货'!H:H</f>
        <v>柏子刚</v>
      </c>
      <c r="I89" s="2">
        <f ca="1">'[1]2025年已发货'!I:I</f>
        <v>15692885305</v>
      </c>
      <c r="J89" s="2" t="str">
        <f>_xlfn._xlws.FILTER(辅助信息!D:D,辅助信息!G:G=G89)</f>
        <v>四川商建
射洪城乡一体化项目</v>
      </c>
    </row>
    <row r="90" hidden="1" spans="1:10">
      <c r="A90" s="2" t="str">
        <f ca="1">'[1]2025年已发货'!A:A</f>
        <v>润耀</v>
      </c>
      <c r="B90" s="2" t="str">
        <f ca="1">'[1]2025年已发货'!B:B</f>
        <v>盘螺</v>
      </c>
      <c r="C90" s="2" t="str">
        <f ca="1">'[1]2025年已发货'!C:C</f>
        <v>HRB400E Φ12</v>
      </c>
      <c r="D90" s="2" t="str">
        <f ca="1">'[1]2025年已发货'!D:D</f>
        <v>吨</v>
      </c>
      <c r="E90" s="2">
        <f ca="1">'[1]2025年已发货'!E:E</f>
        <v>35</v>
      </c>
      <c r="F90" s="4">
        <f ca="1">'[1]2025年已发货'!F:F</f>
        <v>45661</v>
      </c>
      <c r="G90" s="2" t="str">
        <f>'[1]2025年已发货'!G:G</f>
        <v>（中铁广州局-资乐高速5标）四川省乐山市井研县希望大道116号</v>
      </c>
      <c r="H90" s="2" t="str">
        <f ca="1">'[1]2025年已发货'!H:H</f>
        <v>廖俊杰</v>
      </c>
      <c r="I90" s="2">
        <f ca="1">'[1]2025年已发货'!I:I</f>
        <v>15775100965</v>
      </c>
      <c r="J90" s="2" vm="1" t="e">
        <f ca="1">_xlfn._xlws.FILTER(辅助信息!D:D,辅助信息!G:G=G90)</f>
        <v>#VALUE!</v>
      </c>
    </row>
    <row r="91" hidden="1" spans="1:10">
      <c r="A91" s="2" t="str">
        <f ca="1">'[1]2025年已发货'!A:A</f>
        <v>建邦</v>
      </c>
      <c r="B91" s="2" t="str">
        <f ca="1">'[1]2025年已发货'!B:B</f>
        <v>盘螺</v>
      </c>
      <c r="C91" s="2" t="str">
        <f ca="1">'[1]2025年已发货'!C:C</f>
        <v>HRB400E Φ12</v>
      </c>
      <c r="D91" s="2" t="str">
        <f ca="1">'[1]2025年已发货'!D:D</f>
        <v>吨</v>
      </c>
      <c r="E91" s="2">
        <f ca="1">'[1]2025年已发货'!E:E</f>
        <v>3</v>
      </c>
      <c r="F91" s="4">
        <f ca="1">'[1]2025年已发货'!F:F</f>
        <v>45662</v>
      </c>
      <c r="G91" s="2" t="str">
        <f>'[1]2025年已发货'!G:G</f>
        <v>（五冶达州国道542项目-二工区路基五工段）四川省达州市达川区赵固镇黄家坡</v>
      </c>
      <c r="H91" s="2" t="str">
        <f ca="1">'[1]2025年已发货'!H:H</f>
        <v>潘远林</v>
      </c>
      <c r="I91" s="2">
        <f ca="1">'[1]2025年已发货'!I:I</f>
        <v>18281865966</v>
      </c>
      <c r="J91" s="2" t="str">
        <f ca="1">_xlfn._xlws.FILTER(辅助信息!D:D,辅助信息!G:G=G91)</f>
        <v>五冶达州国道542项目</v>
      </c>
    </row>
    <row r="92" hidden="1" spans="1:10">
      <c r="A92" s="2" t="str">
        <f ca="1">'[1]2025年已发货'!A:A</f>
        <v>建邦</v>
      </c>
      <c r="B92" s="2" t="str">
        <f ca="1">'[1]2025年已发货'!B:B</f>
        <v>螺纹钢</v>
      </c>
      <c r="C92" s="2" t="str">
        <f ca="1">'[1]2025年已发货'!C:C</f>
        <v>HRB400E Φ12 9m</v>
      </c>
      <c r="D92" s="2" t="str">
        <f ca="1">'[1]2025年已发货'!D:D</f>
        <v>吨</v>
      </c>
      <c r="E92" s="2">
        <f ca="1">'[1]2025年已发货'!E:E</f>
        <v>13</v>
      </c>
      <c r="F92" s="4">
        <f ca="1">'[1]2025年已发货'!F:F</f>
        <v>45662</v>
      </c>
      <c r="G92" s="2" t="str">
        <f>'[1]2025年已发货'!G:G</f>
        <v>（五冶达州国道542项目-二工区路基五工段）四川省达州市达川区赵固镇黄家坡</v>
      </c>
      <c r="H92" s="2" t="str">
        <f ca="1">'[1]2025年已发货'!H:H</f>
        <v>潘远林</v>
      </c>
      <c r="I92" s="2">
        <f ca="1">'[1]2025年已发货'!I:I</f>
        <v>18281865966</v>
      </c>
      <c r="J92" s="2" t="str">
        <f ca="1">_xlfn._xlws.FILTER(辅助信息!D:D,辅助信息!G:G=G92)</f>
        <v>五冶达州国道542项目</v>
      </c>
    </row>
    <row r="93" hidden="1" spans="1:10">
      <c r="A93" s="2" t="str">
        <f ca="1">'[1]2025年已发货'!A:A</f>
        <v>建邦</v>
      </c>
      <c r="B93" s="2" t="str">
        <f ca="1">'[1]2025年已发货'!B:B</f>
        <v>螺纹钢</v>
      </c>
      <c r="C93" s="2" t="str">
        <f ca="1">'[1]2025年已发货'!C:C</f>
        <v>HRB400E Φ14 9m</v>
      </c>
      <c r="D93" s="2" t="str">
        <f ca="1">'[1]2025年已发货'!D:D</f>
        <v>吨</v>
      </c>
      <c r="E93" s="2">
        <f ca="1">'[1]2025年已发货'!E:E</f>
        <v>10</v>
      </c>
      <c r="F93" s="4">
        <f ca="1">'[1]2025年已发货'!F:F</f>
        <v>45662</v>
      </c>
      <c r="G93" s="2" t="str">
        <f>'[1]2025年已发货'!G:G</f>
        <v>（五冶达州国道542项目-二工区路基五工段）四川省达州市达川区赵固镇黄家坡</v>
      </c>
      <c r="H93" s="2" t="str">
        <f ca="1">'[1]2025年已发货'!H:H</f>
        <v>潘远林</v>
      </c>
      <c r="I93" s="2">
        <f ca="1">'[1]2025年已发货'!I:I</f>
        <v>18281865966</v>
      </c>
      <c r="J93" s="2" t="str">
        <f>_xlfn._xlws.FILTER(辅助信息!D:D,辅助信息!G:G=G93)</f>
        <v>五冶达州国道542项目</v>
      </c>
    </row>
    <row r="94" hidden="1" spans="1:10">
      <c r="A94" s="2" t="str">
        <f ca="1">'[1]2025年已发货'!A:A</f>
        <v>建邦</v>
      </c>
      <c r="B94" s="2" t="str">
        <f ca="1">'[1]2025年已发货'!B:B</f>
        <v>螺纹钢</v>
      </c>
      <c r="C94" s="2" t="str">
        <f ca="1">'[1]2025年已发货'!C:C</f>
        <v>HRB400E Φ22 9m</v>
      </c>
      <c r="D94" s="2" t="str">
        <f ca="1">'[1]2025年已发货'!D:D</f>
        <v>吨</v>
      </c>
      <c r="E94" s="2">
        <f ca="1">'[1]2025年已发货'!E:E</f>
        <v>10</v>
      </c>
      <c r="F94" s="4">
        <f ca="1">'[1]2025年已发货'!F:F</f>
        <v>45662</v>
      </c>
      <c r="G94" s="2" t="str">
        <f>'[1]2025年已发货'!G:G</f>
        <v>（五冶达州国道542项目-二工区路基五工段）四川省达州市达川区赵固镇黄家坡</v>
      </c>
      <c r="H94" s="2" t="str">
        <f ca="1">'[1]2025年已发货'!H:H</f>
        <v>潘远林</v>
      </c>
      <c r="I94" s="2">
        <f ca="1">'[1]2025年已发货'!I:I</f>
        <v>18281865966</v>
      </c>
      <c r="J94" s="2" t="str">
        <f ca="1">_xlfn._xlws.FILTER(辅助信息!D:D,辅助信息!G:G=G94)</f>
        <v>五冶达州国道542项目</v>
      </c>
    </row>
    <row r="95" hidden="1" spans="1:10">
      <c r="A95" s="2" t="str">
        <f ca="1">'[1]2025年已发货'!A:A</f>
        <v>晋邦</v>
      </c>
      <c r="B95" s="2" t="str">
        <f ca="1">'[1]2025年已发货'!B:B</f>
        <v>螺纹钢</v>
      </c>
      <c r="C95" s="2" t="str">
        <f ca="1">'[1]2025年已发货'!C:C</f>
        <v>HRB400E Φ22 9m</v>
      </c>
      <c r="D95" s="2" t="str">
        <f ca="1">'[1]2025年已发货'!D:D</f>
        <v>吨</v>
      </c>
      <c r="E95" s="2">
        <f ca="1">'[1]2025年已发货'!E:E</f>
        <v>9</v>
      </c>
      <c r="F95" s="4">
        <f ca="1">'[1]2025年已发货'!F:F</f>
        <v>45662</v>
      </c>
      <c r="G95" s="2" t="str">
        <f>'[1]2025年已发货'!G:G</f>
        <v>（达州市公共卫生临床医疗中心项目-一标-1号制作房）达州市通川区西外复兴镇公共卫生临床医疗中心项目</v>
      </c>
      <c r="H95" s="2" t="str">
        <f ca="1">'[1]2025年已发货'!H:H</f>
        <v>潘建发</v>
      </c>
      <c r="I95" s="2">
        <f ca="1">'[1]2025年已发货'!I:I</f>
        <v>13658059919</v>
      </c>
      <c r="J95" s="2" t="str">
        <f ca="1">_xlfn._xlws.FILTER(辅助信息!D:D,辅助信息!G:G=G95)</f>
        <v>五冶钢构达州市公共卫生临床医疗中心项目</v>
      </c>
    </row>
    <row r="96" hidden="1" spans="1:10">
      <c r="A96" s="2" t="str">
        <f ca="1">'[1]2025年已发货'!A:A</f>
        <v>晋邦</v>
      </c>
      <c r="B96" s="2" t="str">
        <f ca="1">'[1]2025年已发货'!B:B</f>
        <v>螺纹钢</v>
      </c>
      <c r="C96" s="2" t="str">
        <f ca="1">'[1]2025年已发货'!C:C</f>
        <v>HRB400E Φ25 9m</v>
      </c>
      <c r="D96" s="2" t="str">
        <f ca="1">'[1]2025年已发货'!D:D</f>
        <v>吨</v>
      </c>
      <c r="E96" s="2">
        <f ca="1">'[1]2025年已发货'!E:E</f>
        <v>36</v>
      </c>
      <c r="F96" s="4">
        <f ca="1">'[1]2025年已发货'!F:F</f>
        <v>45662</v>
      </c>
      <c r="G96" s="2" t="str">
        <f>'[1]2025年已发货'!G:G</f>
        <v>（达州市公共卫生临床医疗中心项目-一标-1号制作房）达州市通川区西外复兴镇公共卫生临床医疗中心项目</v>
      </c>
      <c r="H96" s="2" t="str">
        <f ca="1">'[1]2025年已发货'!H:H</f>
        <v>潘建发</v>
      </c>
      <c r="I96" s="2">
        <f ca="1">'[1]2025年已发货'!I:I</f>
        <v>13658059919</v>
      </c>
      <c r="J96" s="2" t="str">
        <f ca="1">_xlfn._xlws.FILTER(辅助信息!D:D,辅助信息!G:G=G96)</f>
        <v>五冶钢构达州市公共卫生临床医疗中心项目</v>
      </c>
    </row>
    <row r="97" hidden="1" spans="1:10">
      <c r="A97" s="2" t="str">
        <f ca="1">'[1]2025年已发货'!A:A</f>
        <v>达钢</v>
      </c>
      <c r="B97" s="2" t="str">
        <f ca="1">'[1]2025年已发货'!B:B</f>
        <v>螺纹钢</v>
      </c>
      <c r="C97" s="2" t="str">
        <f ca="1">'[1]2025年已发货'!C:C</f>
        <v>HRB400E Φ12 9m</v>
      </c>
      <c r="D97" s="2" t="str">
        <f ca="1">'[1]2025年已发货'!D:D</f>
        <v>吨</v>
      </c>
      <c r="E97" s="2">
        <f ca="1">'[1]2025年已发货'!E:E</f>
        <v>30</v>
      </c>
      <c r="F97" s="4">
        <f ca="1">'[1]2025年已发货'!F:F</f>
        <v>45662</v>
      </c>
      <c r="G97" s="2" t="str">
        <f>'[1]2025年已发货'!G:G</f>
        <v>（达州市公共卫生临床医疗中心项目-一标-1号制作房）达州市通川区西外复兴镇公共卫生临床医疗中心项目</v>
      </c>
      <c r="H97" s="2" t="str">
        <f ca="1">'[1]2025年已发货'!H:H</f>
        <v>潘建发</v>
      </c>
      <c r="I97" s="2">
        <f ca="1">'[1]2025年已发货'!I:I</f>
        <v>13658059919</v>
      </c>
      <c r="J97" s="2" t="str">
        <f ca="1">_xlfn._xlws.FILTER(辅助信息!D:D,辅助信息!G:G=G97)</f>
        <v>五冶钢构达州市公共卫生临床医疗中心项目</v>
      </c>
    </row>
    <row r="98" hidden="1" spans="1:10">
      <c r="A98" s="2" t="str">
        <f ca="1">'[1]2025年已发货'!A:A</f>
        <v>达钢</v>
      </c>
      <c r="B98" s="2" t="str">
        <f ca="1">'[1]2025年已发货'!B:B</f>
        <v>螺纹钢</v>
      </c>
      <c r="C98" s="2" t="str">
        <f ca="1">'[1]2025年已发货'!C:C</f>
        <v>HRB400E Φ25 9m</v>
      </c>
      <c r="D98" s="2" t="str">
        <f ca="1">'[1]2025年已发货'!D:D</f>
        <v>吨</v>
      </c>
      <c r="E98" s="2">
        <f ca="1">'[1]2025年已发货'!E:E</f>
        <v>72</v>
      </c>
      <c r="F98" s="4">
        <f ca="1">'[1]2025年已发货'!F:F</f>
        <v>45662</v>
      </c>
      <c r="G98" s="2" t="str">
        <f>'[1]2025年已发货'!G:G</f>
        <v>（达州市公共卫生临床医疗中心项目-一标-1号制作房）达州市通川区西外复兴镇公共卫生临床医疗中心项目</v>
      </c>
      <c r="H98" s="2" t="str">
        <f ca="1">'[1]2025年已发货'!H:H</f>
        <v>潘建发</v>
      </c>
      <c r="I98" s="2">
        <f ca="1">'[1]2025年已发货'!I:I</f>
        <v>13658059919</v>
      </c>
      <c r="J98" s="2" t="str">
        <f ca="1">_xlfn._xlws.FILTER(辅助信息!D:D,辅助信息!G:G=G98)</f>
        <v>五冶钢构达州市公共卫生临床医疗中心项目</v>
      </c>
    </row>
    <row r="99" hidden="1" spans="1:10">
      <c r="A99" s="2" t="str">
        <f ca="1">'[1]2025年已发货'!A:A</f>
        <v>海南海控</v>
      </c>
      <c r="B99" s="2" t="str">
        <f ca="1">'[1]2025年已发货'!B:B</f>
        <v>螺纹钢</v>
      </c>
      <c r="C99" s="2" t="str">
        <f ca="1">'[1]2025年已发货'!C:C</f>
        <v>HRB400E Φ28 12m</v>
      </c>
      <c r="D99" s="2" t="str">
        <f ca="1">'[1]2025年已发货'!D:D</f>
        <v>吨</v>
      </c>
      <c r="E99" s="2">
        <f ca="1">'[1]2025年已发货'!E:E</f>
        <v>35</v>
      </c>
      <c r="F99" s="4">
        <f ca="1">'[1]2025年已发货'!F:F</f>
        <v>45663</v>
      </c>
      <c r="G99" s="2" t="str">
        <f>'[1]2025年已发货'!G:G</f>
        <v>（中铁广州局-资乐高速5标）四川省乐山市井研县希望大道116号</v>
      </c>
      <c r="H99" s="2" t="str">
        <f ca="1">'[1]2025年已发货'!H:H</f>
        <v>廖俊杰</v>
      </c>
      <c r="I99" s="2">
        <f ca="1">'[1]2025年已发货'!I:I</f>
        <v>15775100965</v>
      </c>
      <c r="J99" s="2" vm="1" t="e">
        <f ca="1">_xlfn._xlws.FILTER(辅助信息!D:D,辅助信息!G:G=G99)</f>
        <v>#VALUE!</v>
      </c>
    </row>
    <row r="100" hidden="1" spans="1:10">
      <c r="A100" s="2" t="str">
        <f ca="1">'[1]2025年已发货'!A:A</f>
        <v>海南海控</v>
      </c>
      <c r="B100" s="2" t="str">
        <f ca="1">'[1]2025年已发货'!B:B</f>
        <v>盘螺</v>
      </c>
      <c r="C100" s="2" t="str">
        <f ca="1">'[1]2025年已发货'!C:C</f>
        <v>HRB400E Φ14</v>
      </c>
      <c r="D100" s="2" t="str">
        <f ca="1">'[1]2025年已发货'!D:D</f>
        <v>吨</v>
      </c>
      <c r="E100" s="2">
        <f ca="1">'[1]2025年已发货'!E:E</f>
        <v>35</v>
      </c>
      <c r="F100" s="4">
        <f ca="1">'[1]2025年已发货'!F:F</f>
        <v>45663</v>
      </c>
      <c r="G100" s="2" t="str">
        <f>'[1]2025年已发货'!G:G</f>
        <v>（中铁广州局-资乐高速5标）四川省乐山市井研县希望大道116号</v>
      </c>
      <c r="H100" s="2" t="str">
        <f ca="1">'[1]2025年已发货'!H:H</f>
        <v>廖俊杰</v>
      </c>
      <c r="I100" s="2">
        <f ca="1">'[1]2025年已发货'!I:I</f>
        <v>15775100965</v>
      </c>
      <c r="J100" s="2" vm="1" t="e">
        <f ca="1">_xlfn._xlws.FILTER(辅助信息!D:D,辅助信息!G:G=G100)</f>
        <v>#VALUE!</v>
      </c>
    </row>
    <row r="101" hidden="1" spans="1:10">
      <c r="A101" s="2" t="str">
        <f ca="1">'[1]2025年已发货'!A:A</f>
        <v>海南海控</v>
      </c>
      <c r="B101" s="2" t="str">
        <f ca="1">'[1]2025年已发货'!B:B</f>
        <v>螺纹钢</v>
      </c>
      <c r="C101" s="2" t="str">
        <f ca="1">'[1]2025年已发货'!C:C</f>
        <v>HRB400E Φ25 12m</v>
      </c>
      <c r="D101" s="2" t="str">
        <f ca="1">'[1]2025年已发货'!D:D</f>
        <v>吨</v>
      </c>
      <c r="E101" s="2">
        <f ca="1">'[1]2025年已发货'!E:E</f>
        <v>35</v>
      </c>
      <c r="F101" s="4">
        <f ca="1">'[1]2025年已发货'!F:F</f>
        <v>45663</v>
      </c>
      <c r="G101" s="2" t="str">
        <f>'[1]2025年已发货'!G:G</f>
        <v>（中铁广州局-成渝扩容2标）成渝扩容项目ZCB3-2标2＃拌和站【雁江区联盟桥东北50米(资资路) 】</v>
      </c>
      <c r="H101" s="2" t="str">
        <f ca="1">'[1]2025年已发货'!H:H</f>
        <v>刘沛琦</v>
      </c>
      <c r="I101" s="2">
        <f ca="1">'[1]2025年已发货'!I:I</f>
        <v>18011784798</v>
      </c>
      <c r="J101" s="2" vm="1" t="e">
        <f>_xlfn._xlws.FILTER(辅助信息!D:D,辅助信息!G:G=G101)</f>
        <v>#VALUE!</v>
      </c>
    </row>
    <row r="102" hidden="1" spans="1:10">
      <c r="A102" s="2" t="str">
        <f ca="1">'[1]2025年已发货'!A:A</f>
        <v>海南海控</v>
      </c>
      <c r="B102" s="2" t="str">
        <f ca="1">'[1]2025年已发货'!B:B</f>
        <v>螺纹钢</v>
      </c>
      <c r="C102" s="2" t="str">
        <f ca="1">'[1]2025年已发货'!C:C</f>
        <v>HRB400E Φ25 12m</v>
      </c>
      <c r="D102" s="2" t="str">
        <f ca="1">'[1]2025年已发货'!D:D</f>
        <v>吨</v>
      </c>
      <c r="E102" s="2">
        <f ca="1">'[1]2025年已发货'!E:E</f>
        <v>35</v>
      </c>
      <c r="F102" s="4">
        <f ca="1">'[1]2025年已发货'!F:F</f>
        <v>45663</v>
      </c>
      <c r="G102" s="2" t="str">
        <f>'[1]2025年已发货'!G:G</f>
        <v>（中铁五局-成渝扩容3标）四川省资阳市雁江区伍隍镇铺子村雁江区X138</v>
      </c>
      <c r="H102" s="2" t="str">
        <f ca="1">'[1]2025年已发货'!H:H</f>
        <v>王健</v>
      </c>
      <c r="I102" s="2">
        <f ca="1">'[1]2025年已发货'!I:I</f>
        <v>17726168395</v>
      </c>
      <c r="J102" s="2" vm="1" t="e">
        <f ca="1">_xlfn._xlws.FILTER(辅助信息!D:D,辅助信息!G:G=G102)</f>
        <v>#VALUE!</v>
      </c>
    </row>
    <row r="103" hidden="1" spans="1:10">
      <c r="A103" s="2" t="str">
        <f ca="1">'[1]2025年已发货'!A:A</f>
        <v>润耀</v>
      </c>
      <c r="B103" s="2" t="str">
        <f ca="1">'[1]2025年已发货'!B:B</f>
        <v>螺纹钢</v>
      </c>
      <c r="C103" s="2" t="str">
        <f ca="1">'[1]2025年已发货'!C:C</f>
        <v>HRB400E Φ14 12m</v>
      </c>
      <c r="D103" s="2" t="str">
        <f ca="1">'[1]2025年已发货'!D:D</f>
        <v>吨</v>
      </c>
      <c r="E103" s="2">
        <f ca="1">'[1]2025年已发货'!E:E</f>
        <v>35</v>
      </c>
      <c r="F103" s="4">
        <f ca="1">'[1]2025年已发货'!F:F</f>
        <v>45663</v>
      </c>
      <c r="G103" s="2" t="str">
        <f>'[1]2025年已发货'!G:G</f>
        <v>（中铁建工-渝黔站房）重庆市彭水苗族土家族自治县汉葭街道岩坪彭水南站</v>
      </c>
      <c r="H103" s="2" t="str">
        <f ca="1">'[1]2025年已发货'!H:H</f>
        <v>贾尚垒</v>
      </c>
      <c r="I103" s="2">
        <f ca="1">'[1]2025年已发货'!I:I</f>
        <v>13155825161</v>
      </c>
      <c r="J103" s="2" vm="1" t="e">
        <f ca="1">_xlfn._xlws.FILTER(辅助信息!D:D,辅助信息!G:G=G103)</f>
        <v>#VALUE!</v>
      </c>
    </row>
    <row r="104" hidden="1" spans="1:10">
      <c r="A104" s="2" t="str">
        <f ca="1">'[1]2025年已发货'!A:A</f>
        <v>润耀</v>
      </c>
      <c r="B104" s="2" t="str">
        <f ca="1">'[1]2025年已发货'!B:B</f>
        <v>螺纹钢</v>
      </c>
      <c r="C104" s="2" t="str">
        <f ca="1">'[1]2025年已发货'!C:C</f>
        <v>HRB400E Φ14 12m</v>
      </c>
      <c r="D104" s="2" t="str">
        <f ca="1">'[1]2025年已发货'!D:D</f>
        <v>吨</v>
      </c>
      <c r="E104" s="2">
        <f ca="1">'[1]2025年已发货'!E:E</f>
        <v>35</v>
      </c>
      <c r="F104" s="4">
        <f ca="1">'[1]2025年已发货'!F:F</f>
        <v>45663</v>
      </c>
      <c r="G104" s="2" t="str">
        <f>'[1]2025年已发货'!G:G</f>
        <v>（中铁建工-渝黔站房）重庆市彭水苗族土家族自治县汉葭街道岩坪彭水站前广场</v>
      </c>
      <c r="H104" s="2" t="str">
        <f ca="1">'[1]2025年已发货'!H:H</f>
        <v>贾尚垒</v>
      </c>
      <c r="I104" s="2">
        <f ca="1">'[1]2025年已发货'!I:I</f>
        <v>13155825161</v>
      </c>
      <c r="J104" s="2" vm="1" t="e">
        <f>_xlfn._xlws.FILTER(辅助信息!D:D,辅助信息!G:G=G104)</f>
        <v>#VALUE!</v>
      </c>
    </row>
    <row r="105" hidden="1" spans="1:10">
      <c r="A105" s="2" t="str">
        <f ca="1">'[1]2025年已发货'!A:A</f>
        <v>润耀</v>
      </c>
      <c r="B105" s="2" t="str">
        <f ca="1">'[1]2025年已发货'!B:B</f>
        <v>螺纹钢</v>
      </c>
      <c r="C105" s="2" t="str">
        <f ca="1">'[1]2025年已发货'!C:C</f>
        <v>HRB400E Φ20 9m</v>
      </c>
      <c r="D105" s="2" t="str">
        <f ca="1">'[1]2025年已发货'!D:D</f>
        <v>吨</v>
      </c>
      <c r="E105" s="2">
        <f ca="1">'[1]2025年已发货'!E:E</f>
        <v>33.068</v>
      </c>
      <c r="F105" s="4">
        <f ca="1">'[1]2025年已发货'!F:F</f>
        <v>45663</v>
      </c>
      <c r="G105" s="2" t="str">
        <f>'[1]2025年已发货'!G:G</f>
        <v>（五局乐山机场项目）四川省乐山市五通桥区</v>
      </c>
      <c r="H105" s="2" t="str">
        <f ca="1">'[1]2025年已发货'!H:H</f>
        <v>贺银</v>
      </c>
      <c r="I105" s="2">
        <f ca="1">'[1]2025年已发货'!I:I</f>
        <v>18844162555</v>
      </c>
      <c r="J105" s="2" vm="1" t="e">
        <f ca="1">_xlfn._xlws.FILTER(辅助信息!D:D,辅助信息!G:G=G105)</f>
        <v>#VALUE!</v>
      </c>
    </row>
    <row r="106" hidden="1" spans="1:10">
      <c r="A106" s="2" t="str">
        <f ca="1">'[1]2025年已发货'!A:A</f>
        <v>润耀</v>
      </c>
      <c r="B106" s="2" t="str">
        <f ca="1">'[1]2025年已发货'!B:B</f>
        <v>螺纹钢</v>
      </c>
      <c r="C106" s="2" t="str">
        <f ca="1">'[1]2025年已发货'!C:C</f>
        <v>HRB400E Φ12 9m</v>
      </c>
      <c r="D106" s="2" t="str">
        <f ca="1">'[1]2025年已发货'!D:D</f>
        <v>吨</v>
      </c>
      <c r="E106" s="2">
        <f ca="1">'[1]2025年已发货'!E:E</f>
        <v>9</v>
      </c>
      <c r="F106" s="4">
        <f ca="1">'[1]2025年已发货'!F:F</f>
        <v>45663</v>
      </c>
      <c r="G106" s="2" t="str">
        <f>'[1]2025年已发货'!G:G</f>
        <v>（五局涪陵三分部）重庆市涪陵区蔺市镇万松村(一工区）</v>
      </c>
      <c r="H106" s="2" t="str">
        <f ca="1">'[1]2025年已发货'!H:H</f>
        <v>刘龙峰</v>
      </c>
      <c r="I106" s="2">
        <f ca="1">'[1]2025年已发货'!I:I</f>
        <v>17671354899</v>
      </c>
      <c r="J106" s="2" vm="1" t="e">
        <f>_xlfn._xlws.FILTER(辅助信息!D:D,辅助信息!G:G=G106)</f>
        <v>#VALUE!</v>
      </c>
    </row>
    <row r="107" hidden="1" spans="1:10">
      <c r="A107" s="2" t="str">
        <f ca="1">'[1]2025年已发货'!A:A</f>
        <v>润耀</v>
      </c>
      <c r="B107" s="2" t="str">
        <f ca="1">'[1]2025年已发货'!B:B</f>
        <v>螺纹钢</v>
      </c>
      <c r="C107" s="2" t="str">
        <f ca="1">'[1]2025年已发货'!C:C</f>
        <v>HRB400E Φ18 9m</v>
      </c>
      <c r="D107" s="2" t="str">
        <f ca="1">'[1]2025年已发货'!D:D</f>
        <v>吨</v>
      </c>
      <c r="E107" s="2">
        <f ca="1">'[1]2025年已发货'!E:E</f>
        <v>27</v>
      </c>
      <c r="F107" s="4">
        <f ca="1">'[1]2025年已发货'!F:F</f>
        <v>45663</v>
      </c>
      <c r="G107" s="2" t="str">
        <f>'[1]2025年已发货'!G:G</f>
        <v>（五局涪陵三分部）重庆市涪陵区蔺市镇万松村(一工区）</v>
      </c>
      <c r="H107" s="2" t="str">
        <f ca="1">'[1]2025年已发货'!H:H</f>
        <v>刘龙峰</v>
      </c>
      <c r="I107" s="2">
        <f ca="1">'[1]2025年已发货'!I:I</f>
        <v>17671354899</v>
      </c>
      <c r="J107" s="2" vm="1" t="e">
        <f ca="1">_xlfn._xlws.FILTER(辅助信息!D:D,辅助信息!G:G=G107)</f>
        <v>#VALUE!</v>
      </c>
    </row>
    <row r="108" hidden="1" spans="1:10">
      <c r="A108" s="2" t="str">
        <f ca="1">'[1]2025年已发货'!A:A</f>
        <v>润耀</v>
      </c>
      <c r="B108" s="2" t="str">
        <f ca="1">'[1]2025年已发货'!B:B</f>
        <v>螺纹钢</v>
      </c>
      <c r="C108" s="2" t="str">
        <f ca="1">'[1]2025年已发货'!C:C</f>
        <v>HRB400E Φ16 9m</v>
      </c>
      <c r="D108" s="2" t="str">
        <f ca="1">'[1]2025年已发货'!D:D</f>
        <v>吨</v>
      </c>
      <c r="E108" s="2">
        <f ca="1">'[1]2025年已发货'!E:E</f>
        <v>35</v>
      </c>
      <c r="F108" s="4">
        <f ca="1">'[1]2025年已发货'!F:F</f>
        <v>45663</v>
      </c>
      <c r="G108" s="2" t="str">
        <f>'[1]2025年已发货'!G:G</f>
        <v>（中铁三局-铜资高速1标）四川省资阳市安岳县石羊镇猫坝村2#钢筋场</v>
      </c>
      <c r="H108" s="2" t="str">
        <f ca="1">'[1]2025年已发货'!H:H</f>
        <v>王雪</v>
      </c>
      <c r="I108" s="2">
        <f ca="1">'[1]2025年已发货'!I:I</f>
        <v>18729676589</v>
      </c>
      <c r="J108" s="2" vm="1" t="e">
        <f>_xlfn._xlws.FILTER(辅助信息!D:D,辅助信息!G:G=G108)</f>
        <v>#VALUE!</v>
      </c>
    </row>
    <row r="109" hidden="1" spans="1:10">
      <c r="A109" s="2" t="str">
        <f ca="1">'[1]2025年已发货'!A:A</f>
        <v>润耀</v>
      </c>
      <c r="B109" s="2" t="str">
        <f ca="1">'[1]2025年已发货'!B:B</f>
        <v>高线</v>
      </c>
      <c r="C109" s="2" t="str">
        <f ca="1">'[1]2025年已发货'!C:C</f>
        <v>HPB300Φ12</v>
      </c>
      <c r="D109" s="2" t="str">
        <f ca="1">'[1]2025年已发货'!D:D</f>
        <v>吨</v>
      </c>
      <c r="E109" s="2">
        <f ca="1">'[1]2025年已发货'!E:E</f>
        <v>17</v>
      </c>
      <c r="F109" s="4">
        <f ca="1">'[1]2025年已发货'!F:F</f>
        <v>45663</v>
      </c>
      <c r="G109" s="2" t="str">
        <f>'[1]2025年已发货'!G:G</f>
        <v>（中铁三局-铜资高速1标）四川省资阳市安岳县石羊镇猫坝村2#钢筋场</v>
      </c>
      <c r="H109" s="2" t="str">
        <f ca="1">'[1]2025年已发货'!H:H</f>
        <v>王雪</v>
      </c>
      <c r="I109" s="2">
        <f ca="1">'[1]2025年已发货'!I:I</f>
        <v>18729676589</v>
      </c>
      <c r="J109" s="2" vm="1" t="e">
        <f>_xlfn._xlws.FILTER(辅助信息!D:D,辅助信息!G:G=G109)</f>
        <v>#VALUE!</v>
      </c>
    </row>
    <row r="110" hidden="1" spans="1:10">
      <c r="A110" s="2" t="str">
        <f ca="1">'[1]2025年已发货'!A:A</f>
        <v>润耀</v>
      </c>
      <c r="B110" s="2" t="str">
        <f ca="1">'[1]2025年已发货'!B:B</f>
        <v>高线</v>
      </c>
      <c r="C110" s="2" t="str">
        <f ca="1">'[1]2025年已发货'!C:C</f>
        <v>HPB300Φ10</v>
      </c>
      <c r="D110" s="2" t="str">
        <f ca="1">'[1]2025年已发货'!D:D</f>
        <v>吨</v>
      </c>
      <c r="E110" s="2">
        <f ca="1">'[1]2025年已发货'!E:E</f>
        <v>17</v>
      </c>
      <c r="F110" s="4">
        <f ca="1">'[1]2025年已发货'!F:F</f>
        <v>45663</v>
      </c>
      <c r="G110" s="2" t="str">
        <f>'[1]2025年已发货'!G:G</f>
        <v>（中铁三局-铜资高速1标）四川省资阳市安岳县石羊镇猫坝村2#钢筋场</v>
      </c>
      <c r="H110" s="2" t="str">
        <f ca="1">'[1]2025年已发货'!H:H</f>
        <v>王雪</v>
      </c>
      <c r="I110" s="2">
        <f ca="1">'[1]2025年已发货'!I:I</f>
        <v>18729676589</v>
      </c>
      <c r="J110" s="2" vm="1" t="e">
        <f ca="1">_xlfn._xlws.FILTER(辅助信息!D:D,辅助信息!G:G=G110)</f>
        <v>#VALUE!</v>
      </c>
    </row>
    <row r="111" hidden="1" spans="1:10">
      <c r="A111" s="2" t="str">
        <f ca="1">'[1]2025年已发货'!A:A</f>
        <v>润耀</v>
      </c>
      <c r="B111" s="2" t="str">
        <f ca="1">'[1]2025年已发货'!B:B</f>
        <v>螺纹钢</v>
      </c>
      <c r="C111" s="2" t="str">
        <f ca="1">'[1]2025年已发货'!C:C</f>
        <v>HRB400E Φ20 12m</v>
      </c>
      <c r="D111" s="2" t="str">
        <f ca="1">'[1]2025年已发货'!D:D</f>
        <v>吨</v>
      </c>
      <c r="E111" s="2">
        <f ca="1">'[1]2025年已发货'!E:E</f>
        <v>35</v>
      </c>
      <c r="F111" s="4">
        <f ca="1">'[1]2025年已发货'!F:F</f>
        <v>45663</v>
      </c>
      <c r="G111" s="2" t="str">
        <f>'[1]2025年已发货'!G:G</f>
        <v>（中铁广州局-资乐高速5标）四川省乐山市井研县希望大道116号</v>
      </c>
      <c r="H111" s="2" t="str">
        <f ca="1">'[1]2025年已发货'!H:H</f>
        <v>廖俊杰</v>
      </c>
      <c r="I111" s="2">
        <f ca="1">'[1]2025年已发货'!I:I</f>
        <v>15775100965</v>
      </c>
      <c r="J111" s="2" vm="1" t="e">
        <f>_xlfn._xlws.FILTER(辅助信息!D:D,辅助信息!G:G=G111)</f>
        <v>#VALUE!</v>
      </c>
    </row>
    <row r="112" hidden="1" spans="1:10">
      <c r="A112" s="2" t="str">
        <f ca="1">'[1]2025年已发货'!A:A</f>
        <v>陕钢</v>
      </c>
      <c r="B112" s="2" t="str">
        <f ca="1">'[1]2025年已发货'!B:B</f>
        <v>高线</v>
      </c>
      <c r="C112" s="2" t="str">
        <f ca="1">'[1]2025年已发货'!C:C</f>
        <v>HPB300Φ12</v>
      </c>
      <c r="D112" s="2" t="str">
        <f ca="1">'[1]2025年已发货'!D:D</f>
        <v>吨</v>
      </c>
      <c r="E112" s="2">
        <f ca="1">'[1]2025年已发货'!E:E</f>
        <v>35</v>
      </c>
      <c r="F112" s="4">
        <f ca="1">'[1]2025年已发货'!F:F</f>
        <v>45663</v>
      </c>
      <c r="G112" s="2" t="str">
        <f>'[1]2025年已发货'!G:G</f>
        <v>（中铁五局-成渝扩容3标）四川省资阳市雁江区伍隍镇铺子村雁江区X138</v>
      </c>
      <c r="H112" s="2" t="str">
        <f ca="1">'[1]2025年已发货'!H:H</f>
        <v>王健</v>
      </c>
      <c r="I112" s="2">
        <f ca="1">'[1]2025年已发货'!I:I</f>
        <v>17726168395</v>
      </c>
      <c r="J112" s="2" vm="1" t="e">
        <f>_xlfn._xlws.FILTER(辅助信息!D:D,辅助信息!G:G=G112)</f>
        <v>#VALUE!</v>
      </c>
    </row>
    <row r="113" hidden="1" spans="1:10">
      <c r="A113" s="2" t="str">
        <f ca="1">'[1]2025年已发货'!A:A</f>
        <v>润耀</v>
      </c>
      <c r="B113" s="2" t="str">
        <f ca="1">'[1]2025年已发货'!B:B</f>
        <v>盘螺</v>
      </c>
      <c r="C113" s="2" t="str">
        <f ca="1">'[1]2025年已发货'!C:C</f>
        <v>HRB400E Φ10</v>
      </c>
      <c r="D113" s="2" t="str">
        <f ca="1">'[1]2025年已发货'!D:D</f>
        <v>吨</v>
      </c>
      <c r="E113" s="2">
        <f ca="1">'[1]2025年已发货'!E:E</f>
        <v>28</v>
      </c>
      <c r="F113" s="4">
        <f ca="1">'[1]2025年已发货'!F:F</f>
        <v>45663</v>
      </c>
      <c r="G113" s="2" t="str">
        <f>'[1]2025年已发货'!G:G</f>
        <v>（华西酒城南）成都市武侯区火车南站西路8号酒城南项目</v>
      </c>
      <c r="H113" s="2" t="str">
        <f ca="1">'[1]2025年已发货'!H:H</f>
        <v>龙耀宇</v>
      </c>
      <c r="I113" s="2">
        <f ca="1">'[1]2025年已发货'!I:I</f>
        <v>18384145895</v>
      </c>
      <c r="J113" s="2" t="str">
        <f>_xlfn._xlws.FILTER(辅助信息!D:D,辅助信息!G:G=G113)</f>
        <v>华西酒城南</v>
      </c>
    </row>
    <row r="114" hidden="1" spans="1:10">
      <c r="A114" s="2" t="str">
        <f ca="1">'[1]2025年已发货'!A:A</f>
        <v>润耀</v>
      </c>
      <c r="B114" s="2" t="str">
        <f ca="1">'[1]2025年已发货'!B:B</f>
        <v>螺纹钢</v>
      </c>
      <c r="C114" s="2" t="str">
        <f ca="1">'[1]2025年已发货'!C:C</f>
        <v>HRB400E Φ14 9m</v>
      </c>
      <c r="D114" s="2" t="str">
        <f ca="1">'[1]2025年已发货'!D:D</f>
        <v>吨</v>
      </c>
      <c r="E114" s="2">
        <f ca="1">'[1]2025年已发货'!E:E</f>
        <v>9</v>
      </c>
      <c r="F114" s="4">
        <f ca="1">'[1]2025年已发货'!F:F</f>
        <v>45663</v>
      </c>
      <c r="G114" s="2" t="str">
        <f>'[1]2025年已发货'!G:G</f>
        <v>（华西酒城南）成都市武侯区火车南站西路8号酒城南项目</v>
      </c>
      <c r="H114" s="2" t="str">
        <f ca="1">'[1]2025年已发货'!H:H</f>
        <v>龙耀宇</v>
      </c>
      <c r="I114" s="2">
        <f ca="1">'[1]2025年已发货'!I:I</f>
        <v>18384145895</v>
      </c>
      <c r="J114" s="2" t="str">
        <f ca="1">_xlfn._xlws.FILTER(辅助信息!D:D,辅助信息!G:G=G114)</f>
        <v>华西酒城南</v>
      </c>
    </row>
    <row r="115" hidden="1" spans="1:10">
      <c r="A115" s="2" t="str">
        <f ca="1">'[1]2025年已发货'!A:A</f>
        <v>润耀</v>
      </c>
      <c r="B115" s="2" t="str">
        <f ca="1">'[1]2025年已发货'!B:B</f>
        <v>螺纹钢</v>
      </c>
      <c r="C115" s="2" t="str">
        <f ca="1">'[1]2025年已发货'!C:C</f>
        <v>HRB400E Φ16 9m</v>
      </c>
      <c r="D115" s="2" t="str">
        <f ca="1">'[1]2025年已发货'!D:D</f>
        <v>吨</v>
      </c>
      <c r="E115" s="2">
        <f ca="1">'[1]2025年已发货'!E:E</f>
        <v>3</v>
      </c>
      <c r="F115" s="4">
        <f ca="1">'[1]2025年已发货'!F:F</f>
        <v>45663</v>
      </c>
      <c r="G115" s="2" t="str">
        <f>'[1]2025年已发货'!G:G</f>
        <v>（华西酒城南）成都市武侯区火车南站西路8号酒城南项目</v>
      </c>
      <c r="H115" s="2" t="str">
        <f ca="1">'[1]2025年已发货'!H:H</f>
        <v>龙耀宇</v>
      </c>
      <c r="I115" s="2">
        <f ca="1">'[1]2025年已发货'!I:I</f>
        <v>18384145895</v>
      </c>
      <c r="J115" s="2" t="str">
        <f>_xlfn._xlws.FILTER(辅助信息!D:D,辅助信息!G:G=G115)</f>
        <v>华西酒城南</v>
      </c>
    </row>
    <row r="116" hidden="1" spans="1:10">
      <c r="A116" s="2" t="str">
        <f ca="1">'[1]2025年已发货'!A:A</f>
        <v>润耀</v>
      </c>
      <c r="B116" s="2" t="str">
        <f ca="1">'[1]2025年已发货'!B:B</f>
        <v>螺纹钢</v>
      </c>
      <c r="C116" s="2" t="str">
        <f ca="1">'[1]2025年已发货'!C:C</f>
        <v>HRB500E Φ12</v>
      </c>
      <c r="D116" s="2" t="str">
        <f ca="1">'[1]2025年已发货'!D:D</f>
        <v>吨</v>
      </c>
      <c r="E116" s="2">
        <f ca="1">'[1]2025年已发货'!E:E</f>
        <v>3</v>
      </c>
      <c r="F116" s="4">
        <f ca="1">'[1]2025年已发货'!F:F</f>
        <v>45663</v>
      </c>
      <c r="G116" s="2" t="str">
        <f>'[1]2025年已发货'!G:G</f>
        <v>（华西酒城南）成都市武侯区火车南站西路8号酒城南项目</v>
      </c>
      <c r="H116" s="2" t="str">
        <f ca="1">'[1]2025年已发货'!H:H</f>
        <v>龙耀宇</v>
      </c>
      <c r="I116" s="2">
        <f ca="1">'[1]2025年已发货'!I:I</f>
        <v>18384145895</v>
      </c>
      <c r="J116" s="2" t="str">
        <f ca="1">_xlfn._xlws.FILTER(辅助信息!D:D,辅助信息!G:G=G116)</f>
        <v>华西酒城南</v>
      </c>
    </row>
    <row r="117" hidden="1" spans="1:10">
      <c r="A117" s="2" t="str">
        <f ca="1">'[1]2025年已发货'!A:A</f>
        <v>润耀</v>
      </c>
      <c r="B117" s="2" t="str">
        <f ca="1">'[1]2025年已发货'!B:B</f>
        <v>螺纹钢</v>
      </c>
      <c r="C117" s="2" t="str">
        <f ca="1">'[1]2025年已发货'!C:C</f>
        <v>HRB500E Φ14</v>
      </c>
      <c r="D117" s="2" t="str">
        <f ca="1">'[1]2025年已发货'!D:D</f>
        <v>吨</v>
      </c>
      <c r="E117" s="2">
        <f ca="1">'[1]2025年已发货'!E:E</f>
        <v>3</v>
      </c>
      <c r="F117" s="4">
        <f ca="1">'[1]2025年已发货'!F:F</f>
        <v>45663</v>
      </c>
      <c r="G117" s="2" t="str">
        <f>'[1]2025年已发货'!G:G</f>
        <v>（华西酒城南）成都市武侯区火车南站西路8号酒城南项目</v>
      </c>
      <c r="H117" s="2" t="str">
        <f ca="1">'[1]2025年已发货'!H:H</f>
        <v>龙耀宇</v>
      </c>
      <c r="I117" s="2">
        <f ca="1">'[1]2025年已发货'!I:I</f>
        <v>18384145895</v>
      </c>
      <c r="J117" s="2" t="str">
        <f>_xlfn._xlws.FILTER(辅助信息!D:D,辅助信息!G:G=G117)</f>
        <v>华西酒城南</v>
      </c>
    </row>
    <row r="118" hidden="1" spans="1:10">
      <c r="A118" s="2" t="str">
        <f ca="1">'[1]2025年已发货'!A:A</f>
        <v>润耀</v>
      </c>
      <c r="B118" s="2" t="str">
        <f ca="1">'[1]2025年已发货'!B:B</f>
        <v>螺纹钢</v>
      </c>
      <c r="C118" s="2" t="str">
        <f ca="1">'[1]2025年已发货'!C:C</f>
        <v>HRB500E Φ16</v>
      </c>
      <c r="D118" s="2" t="str">
        <f ca="1">'[1]2025年已发货'!D:D</f>
        <v>吨</v>
      </c>
      <c r="E118" s="2">
        <f ca="1">'[1]2025年已发货'!E:E</f>
        <v>3</v>
      </c>
      <c r="F118" s="4">
        <f ca="1">'[1]2025年已发货'!F:F</f>
        <v>45663</v>
      </c>
      <c r="G118" s="2" t="str">
        <f>'[1]2025年已发货'!G:G</f>
        <v>（华西酒城南）成都市武侯区火车南站西路8号酒城南项目</v>
      </c>
      <c r="H118" s="2" t="str">
        <f ca="1">'[1]2025年已发货'!H:H</f>
        <v>龙耀宇</v>
      </c>
      <c r="I118" s="2">
        <f ca="1">'[1]2025年已发货'!I:I</f>
        <v>18384145895</v>
      </c>
      <c r="J118" s="2" t="str">
        <f ca="1">_xlfn._xlws.FILTER(辅助信息!D:D,辅助信息!G:G=G118)</f>
        <v>华西酒城南</v>
      </c>
    </row>
    <row r="119" hidden="1" spans="1:10">
      <c r="A119" s="2" t="str">
        <f ca="1">'[1]2025年已发货'!A:A</f>
        <v>润耀</v>
      </c>
      <c r="B119" s="2" t="str">
        <f ca="1">'[1]2025年已发货'!B:B</f>
        <v>螺纹钢</v>
      </c>
      <c r="C119" s="2" t="str">
        <f ca="1">'[1]2025年已发货'!C:C</f>
        <v>HRB500E Φ18</v>
      </c>
      <c r="D119" s="2" t="str">
        <f ca="1">'[1]2025年已发货'!D:D</f>
        <v>吨</v>
      </c>
      <c r="E119" s="2">
        <f ca="1">'[1]2025年已发货'!E:E</f>
        <v>6</v>
      </c>
      <c r="F119" s="4">
        <f ca="1">'[1]2025年已发货'!F:F</f>
        <v>45663</v>
      </c>
      <c r="G119" s="2" t="str">
        <f>'[1]2025年已发货'!G:G</f>
        <v>（华西酒城南）成都市武侯区火车南站西路8号酒城南项目</v>
      </c>
      <c r="H119" s="2" t="str">
        <f ca="1">'[1]2025年已发货'!H:H</f>
        <v>龙耀宇</v>
      </c>
      <c r="I119" s="2">
        <f ca="1">'[1]2025年已发货'!I:I</f>
        <v>18384145895</v>
      </c>
      <c r="J119" s="2" t="str">
        <f ca="1">_xlfn._xlws.FILTER(辅助信息!D:D,辅助信息!G:G=G119)</f>
        <v>华西酒城南</v>
      </c>
    </row>
    <row r="120" hidden="1" spans="1:10">
      <c r="A120" s="2" t="str">
        <f ca="1">'[1]2025年已发货'!A:A</f>
        <v>润耀</v>
      </c>
      <c r="B120" s="2" t="str">
        <f ca="1">'[1]2025年已发货'!B:B</f>
        <v>螺纹钢</v>
      </c>
      <c r="C120" s="2" t="str">
        <f ca="1">'[1]2025年已发货'!C:C</f>
        <v>HRB500E Φ22</v>
      </c>
      <c r="D120" s="2" t="str">
        <f ca="1">'[1]2025年已发货'!D:D</f>
        <v>吨</v>
      </c>
      <c r="E120" s="2">
        <f ca="1">'[1]2025年已发货'!E:E</f>
        <v>12</v>
      </c>
      <c r="F120" s="4">
        <f ca="1">'[1]2025年已发货'!F:F</f>
        <v>45663</v>
      </c>
      <c r="G120" s="2" t="str">
        <f>'[1]2025年已发货'!G:G</f>
        <v>（华西酒城南）成都市武侯区火车南站西路8号酒城南项目</v>
      </c>
      <c r="H120" s="2" t="str">
        <f ca="1">'[1]2025年已发货'!H:H</f>
        <v>龙耀宇</v>
      </c>
      <c r="I120" s="2">
        <f ca="1">'[1]2025年已发货'!I:I</f>
        <v>18384145895</v>
      </c>
      <c r="J120" s="2" t="str">
        <f ca="1">_xlfn._xlws.FILTER(辅助信息!D:D,辅助信息!G:G=G120)</f>
        <v>华西酒城南</v>
      </c>
    </row>
    <row r="121" hidden="1" spans="1:10">
      <c r="A121" s="2" t="str">
        <f ca="1">'[1]2025年已发货'!A:A</f>
        <v>佳业</v>
      </c>
      <c r="B121" s="2" t="str">
        <f ca="1">'[1]2025年已发货'!B:B</f>
        <v>螺纹钢</v>
      </c>
      <c r="C121" s="2" t="str">
        <f ca="1">'[1]2025年已发货'!C:C</f>
        <v>HRB500E Φ25</v>
      </c>
      <c r="D121" s="2" t="str">
        <f ca="1">'[1]2025年已发货'!D:D</f>
        <v>吨</v>
      </c>
      <c r="E121" s="2">
        <f ca="1">'[1]2025年已发货'!E:E</f>
        <v>31</v>
      </c>
      <c r="F121" s="4">
        <f ca="1">'[1]2025年已发货'!F:F</f>
        <v>45663</v>
      </c>
      <c r="G121" s="2" t="str">
        <f>'[1]2025年已发货'!G:G</f>
        <v>（华西酒城南）成都市武侯区火车南站西路8号酒城南项目</v>
      </c>
      <c r="H121" s="2" t="str">
        <f ca="1">'[1]2025年已发货'!H:H</f>
        <v>龙耀宇</v>
      </c>
      <c r="I121" s="2">
        <f ca="1">'[1]2025年已发货'!I:I</f>
        <v>18384145895</v>
      </c>
      <c r="J121" s="2" t="str">
        <f>_xlfn._xlws.FILTER(辅助信息!D:D,辅助信息!G:G=G121)</f>
        <v>华西酒城南</v>
      </c>
    </row>
    <row r="122" hidden="1" spans="1:10">
      <c r="A122" s="2" t="str">
        <f ca="1">'[1]2025年已发货'!A:A</f>
        <v>陕钢</v>
      </c>
      <c r="B122" s="2" t="str">
        <f ca="1">'[1]2025年已发货'!B:B</f>
        <v>盘螺</v>
      </c>
      <c r="C122" s="2" t="str">
        <f ca="1">'[1]2025年已发货'!C:C</f>
        <v>HRB400E Φ12</v>
      </c>
      <c r="D122" s="2" t="str">
        <f ca="1">'[1]2025年已发货'!D:D</f>
        <v>吨</v>
      </c>
      <c r="E122" s="2">
        <f ca="1">'[1]2025年已发货'!E:E</f>
        <v>35</v>
      </c>
      <c r="F122" s="4">
        <f ca="1">'[1]2025年已发货'!F:F</f>
        <v>45663</v>
      </c>
      <c r="G122" s="2" t="str">
        <f>'[1]2025年已发货'!G:G</f>
        <v>（华西酒城南）成都市武侯区火车南站西路8号酒城南项目</v>
      </c>
      <c r="H122" s="2" t="str">
        <f ca="1">'[1]2025年已发货'!H:H</f>
        <v>龙耀宇</v>
      </c>
      <c r="I122" s="2">
        <f ca="1">'[1]2025年已发货'!I:I</f>
        <v>18384145895</v>
      </c>
      <c r="J122" s="2" t="str">
        <f>_xlfn._xlws.FILTER(辅助信息!D:D,辅助信息!G:G=G122)</f>
        <v>华西酒城南</v>
      </c>
    </row>
    <row r="123" hidden="1" spans="1:10">
      <c r="A123" s="2" t="str">
        <f ca="1">'[1]2025年已发货'!A:A</f>
        <v>佳业</v>
      </c>
      <c r="B123" s="2" t="str">
        <f ca="1">'[1]2025年已发货'!B:B</f>
        <v>螺纹钢</v>
      </c>
      <c r="C123" s="2" t="str">
        <f ca="1">'[1]2025年已发货'!C:C</f>
        <v>HRB400E Φ20 9m</v>
      </c>
      <c r="D123" s="2" t="str">
        <f ca="1">'[1]2025年已发货'!D:D</f>
        <v>吨</v>
      </c>
      <c r="E123" s="2">
        <f ca="1">'[1]2025年已发货'!E:E</f>
        <v>20</v>
      </c>
      <c r="F123" s="4">
        <f ca="1">'[1]2025年已发货'!F:F</f>
        <v>45663</v>
      </c>
      <c r="G123" s="2" t="str">
        <f>'[1]2025年已发货'!G:G</f>
        <v>（四川商建-射洪城乡一体化项目）遂宁市射洪市忠新幼儿园北侧约220米新溪小区</v>
      </c>
      <c r="H123" s="2" t="str">
        <f ca="1">'[1]2025年已发货'!H:H</f>
        <v>柏子刚</v>
      </c>
      <c r="I123" s="2">
        <f ca="1">'[1]2025年已发货'!I:I</f>
        <v>15692885305</v>
      </c>
      <c r="J123" s="2" t="str">
        <f ca="1">_xlfn._xlws.FILTER(辅助信息!D:D,辅助信息!G:G=G123)</f>
        <v>四川商建
射洪城乡一体化项目</v>
      </c>
    </row>
    <row r="124" hidden="1" spans="1:10">
      <c r="A124" s="2" t="str">
        <f ca="1">'[1]2025年已发货'!A:A</f>
        <v>佳业</v>
      </c>
      <c r="B124" s="2" t="str">
        <f ca="1">'[1]2025年已发货'!B:B</f>
        <v>螺纹钢</v>
      </c>
      <c r="C124" s="2" t="str">
        <f ca="1">'[1]2025年已发货'!C:C</f>
        <v>HRB500E Φ22</v>
      </c>
      <c r="D124" s="2" t="str">
        <f ca="1">'[1]2025年已发货'!D:D</f>
        <v>吨</v>
      </c>
      <c r="E124" s="2">
        <f ca="1">'[1]2025年已发货'!E:E</f>
        <v>15</v>
      </c>
      <c r="F124" s="4">
        <f ca="1">'[1]2025年已发货'!F:F</f>
        <v>45663</v>
      </c>
      <c r="G124" s="2" t="str">
        <f>'[1]2025年已发货'!G:G</f>
        <v>（四川商建-射洪城乡一体化项目）遂宁市射洪市忠新幼儿园北侧约220米新溪小区</v>
      </c>
      <c r="H124" s="2" t="str">
        <f ca="1">'[1]2025年已发货'!H:H</f>
        <v>柏子刚</v>
      </c>
      <c r="I124" s="2">
        <f ca="1">'[1]2025年已发货'!I:I</f>
        <v>15692885305</v>
      </c>
      <c r="J124" s="2" t="str">
        <f ca="1">_xlfn._xlws.FILTER(辅助信息!D:D,辅助信息!G:G=G124)</f>
        <v>四川商建
射洪城乡一体化项目</v>
      </c>
    </row>
    <row r="125" hidden="1" spans="1:10">
      <c r="A125" s="2" t="str">
        <f ca="1">'[1]2025年已发货'!A:A</f>
        <v>佳业</v>
      </c>
      <c r="B125" s="2" t="str">
        <f ca="1">'[1]2025年已发货'!B:B</f>
        <v>螺纹钢</v>
      </c>
      <c r="C125" s="2" t="str">
        <f ca="1">'[1]2025年已发货'!C:C</f>
        <v>HRB500E Φ25</v>
      </c>
      <c r="D125" s="2" t="str">
        <f ca="1">'[1]2025年已发货'!D:D</f>
        <v>吨</v>
      </c>
      <c r="E125" s="2">
        <f ca="1">'[1]2025年已发货'!E:E</f>
        <v>35</v>
      </c>
      <c r="F125" s="4">
        <f ca="1">'[1]2025年已发货'!F:F</f>
        <v>45663</v>
      </c>
      <c r="G125" s="2" t="str">
        <f>'[1]2025年已发货'!G:G</f>
        <v>（四川商建-射洪城乡一体化项目）遂宁市射洪市忠新幼儿园北侧约220米新溪小区</v>
      </c>
      <c r="H125" s="2" t="str">
        <f ca="1">'[1]2025年已发货'!H:H</f>
        <v>柏子刚</v>
      </c>
      <c r="I125" s="2">
        <f ca="1">'[1]2025年已发货'!I:I</f>
        <v>15692885305</v>
      </c>
      <c r="J125" s="2" t="str">
        <f ca="1">_xlfn._xlws.FILTER(辅助信息!D:D,辅助信息!G:G=G125)</f>
        <v>四川商建
射洪城乡一体化项目</v>
      </c>
    </row>
    <row r="126" hidden="1" spans="1:10">
      <c r="A126" s="2" t="str">
        <f ca="1">'[1]2025年已发货'!A:A</f>
        <v>陕钢</v>
      </c>
      <c r="B126" s="2" t="str">
        <f ca="1">'[1]2025年已发货'!B:B</f>
        <v>螺纹钢</v>
      </c>
      <c r="C126" s="2" t="str">
        <f ca="1">'[1]2025年已发货'!C:C</f>
        <v>HRB400E Φ25 12m</v>
      </c>
      <c r="D126" s="2" t="str">
        <f ca="1">'[1]2025年已发货'!D:D</f>
        <v>吨</v>
      </c>
      <c r="E126" s="2">
        <f ca="1">'[1]2025年已发货'!E:E</f>
        <v>70</v>
      </c>
      <c r="F126" s="4">
        <f ca="1">'[1]2025年已发货'!F:F</f>
        <v>45664</v>
      </c>
      <c r="G126" s="2" t="str">
        <f>'[1]2025年已发货'!G:G</f>
        <v>（中铁广州局-成渝扩容2标）成渝扩容项目ZCB3-2标2＃拌和站【雁江区联盟桥东北50米(资资路) 】</v>
      </c>
      <c r="H126" s="2" t="str">
        <f ca="1">'[1]2025年已发货'!H:H</f>
        <v>刘沛琦</v>
      </c>
      <c r="I126" s="2">
        <f ca="1">'[1]2025年已发货'!I:I</f>
        <v>18011784798</v>
      </c>
      <c r="J126" s="2" vm="1" t="e">
        <f ca="1">_xlfn._xlws.FILTER(辅助信息!D:D,辅助信息!G:G=G126)</f>
        <v>#VALUE!</v>
      </c>
    </row>
    <row r="127" hidden="1" spans="1:10">
      <c r="A127" s="2" t="str">
        <f ca="1">'[1]2025年已发货'!A:A</f>
        <v>陕钢</v>
      </c>
      <c r="B127" s="2" t="str">
        <f ca="1">'[1]2025年已发货'!B:B</f>
        <v>螺纹钢</v>
      </c>
      <c r="C127" s="2" t="str">
        <f ca="1">'[1]2025年已发货'!C:C</f>
        <v>HRB400E Φ25 12m</v>
      </c>
      <c r="D127" s="2" t="str">
        <f ca="1">'[1]2025年已发货'!D:D</f>
        <v>吨</v>
      </c>
      <c r="E127" s="2">
        <f ca="1">'[1]2025年已发货'!E:E</f>
        <v>70</v>
      </c>
      <c r="F127" s="4">
        <f ca="1">'[1]2025年已发货'!F:F</f>
        <v>45664</v>
      </c>
      <c r="G127" s="2" t="str">
        <f>'[1]2025年已发货'!G:G</f>
        <v>（中铁五局-成渝扩容3标）四川省资阳市雁江区伍隍镇铺子村雁江区X138</v>
      </c>
      <c r="H127" s="2" t="str">
        <f ca="1">'[1]2025年已发货'!H:H</f>
        <v>王健</v>
      </c>
      <c r="I127" s="2">
        <f ca="1">'[1]2025年已发货'!I:I</f>
        <v>17726168395</v>
      </c>
      <c r="J127" s="2" vm="1" t="e">
        <f ca="1">_xlfn._xlws.FILTER(辅助信息!D:D,辅助信息!G:G=G127)</f>
        <v>#VALUE!</v>
      </c>
    </row>
    <row r="128" hidden="1" spans="1:10">
      <c r="A128" s="2" t="str">
        <f ca="1">'[1]2025年已发货'!A:A</f>
        <v>达钢</v>
      </c>
      <c r="B128" s="2" t="str">
        <f ca="1">'[1]2025年已发货'!B:B</f>
        <v>高线</v>
      </c>
      <c r="C128" s="2" t="str">
        <f ca="1">'[1]2025年已发货'!C:C</f>
        <v>HPB300 Φ8</v>
      </c>
      <c r="D128" s="2" t="str">
        <f ca="1">'[1]2025年已发货'!D:D</f>
        <v>吨</v>
      </c>
      <c r="E128" s="2">
        <f ca="1">'[1]2025年已发货'!E:E</f>
        <v>70</v>
      </c>
      <c r="F128" s="4">
        <f ca="1">'[1]2025年已发货'!F:F</f>
        <v>45664</v>
      </c>
      <c r="G128" s="2" t="str">
        <f>'[1]2025年已发货'!G:G</f>
        <v>（五冶达州国道542项目-二工区黄家湾隧道工段）四川省达州市达川区赵固镇黄家坡</v>
      </c>
      <c r="H128" s="2" t="str">
        <f ca="1">'[1]2025年已发货'!H:H</f>
        <v>罗永方</v>
      </c>
      <c r="I128" s="2">
        <f ca="1">'[1]2025年已发货'!I:I</f>
        <v>13551450899</v>
      </c>
      <c r="J128" s="2" t="str">
        <f>_xlfn._xlws.FILTER(辅助信息!D:D,辅助信息!G:G=G128)</f>
        <v>五冶达州国道542项目</v>
      </c>
    </row>
    <row r="129" hidden="1" spans="1:10">
      <c r="A129" s="2" t="str">
        <f ca="1">'[1]2025年已发货'!A:A</f>
        <v>达钢</v>
      </c>
      <c r="B129" s="2" t="str">
        <f ca="1">'[1]2025年已发货'!B:B</f>
        <v>高线</v>
      </c>
      <c r="C129" s="2" t="str">
        <f ca="1">'[1]2025年已发货'!C:C</f>
        <v>HPB300 Φ6</v>
      </c>
      <c r="D129" s="2" t="str">
        <f ca="1">'[1]2025年已发货'!D:D</f>
        <v>吨</v>
      </c>
      <c r="E129" s="2">
        <f ca="1">'[1]2025年已发货'!E:E</f>
        <v>6</v>
      </c>
      <c r="F129" s="4">
        <f ca="1">'[1]2025年已发货'!F:F</f>
        <v>45664</v>
      </c>
      <c r="G129" s="2" t="str">
        <f>'[1]2025年已发货'!G:G</f>
        <v>（商投建工达州中医药科技园-4工区-7号楼）达州市通川区达州中医药职业学院犀牛大道北段</v>
      </c>
      <c r="H129" s="2" t="str">
        <f ca="1">'[1]2025年已发货'!H:H</f>
        <v>张扬</v>
      </c>
      <c r="I129" s="2">
        <f ca="1">'[1]2025年已发货'!I:I</f>
        <v>18381904567</v>
      </c>
      <c r="J129" s="2" t="str">
        <f ca="1">_xlfn._xlws.FILTER(辅助信息!D:D,辅助信息!G:G=G129)</f>
        <v>商投建工达州中医药科技园</v>
      </c>
    </row>
    <row r="130" hidden="1" spans="1:10">
      <c r="A130" s="2" t="str">
        <f ca="1">'[1]2025年已发货'!A:A</f>
        <v>达钢</v>
      </c>
      <c r="B130" s="2" t="str">
        <f ca="1">'[1]2025年已发货'!B:B</f>
        <v>盘螺</v>
      </c>
      <c r="C130" s="2" t="str">
        <f ca="1">'[1]2025年已发货'!C:C</f>
        <v>HRB400E Φ6</v>
      </c>
      <c r="D130" s="2" t="str">
        <f ca="1">'[1]2025年已发货'!D:D</f>
        <v>吨</v>
      </c>
      <c r="E130" s="2">
        <f ca="1">'[1]2025年已发货'!E:E</f>
        <v>9</v>
      </c>
      <c r="F130" s="4">
        <f ca="1">'[1]2025年已发货'!F:F</f>
        <v>45664</v>
      </c>
      <c r="G130" s="2" t="str">
        <f>'[1]2025年已发货'!G:G</f>
        <v>（商投建工达州中医药科技园-4工区-7号楼）达州市通川区达州中医药职业学院犀牛大道北段</v>
      </c>
      <c r="H130" s="2" t="str">
        <f ca="1">'[1]2025年已发货'!H:H</f>
        <v>张扬</v>
      </c>
      <c r="I130" s="2">
        <f ca="1">'[1]2025年已发货'!I:I</f>
        <v>18381904567</v>
      </c>
      <c r="J130" s="2" t="str">
        <f>_xlfn._xlws.FILTER(辅助信息!D:D,辅助信息!G:G=G130)</f>
        <v>商投建工达州中医药科技园</v>
      </c>
    </row>
    <row r="131" hidden="1" spans="1:10">
      <c r="A131" s="2" t="str">
        <f ca="1">'[1]2025年已发货'!A:A</f>
        <v>达钢</v>
      </c>
      <c r="B131" s="2" t="str">
        <f ca="1">'[1]2025年已发货'!B:B</f>
        <v>螺纹钢</v>
      </c>
      <c r="C131" s="2" t="str">
        <f ca="1">'[1]2025年已发货'!C:C</f>
        <v>HRB500E Φ20</v>
      </c>
      <c r="D131" s="2" t="str">
        <f ca="1">'[1]2025年已发货'!D:D</f>
        <v>吨</v>
      </c>
      <c r="E131" s="2">
        <f ca="1">'[1]2025年已发货'!E:E</f>
        <v>27</v>
      </c>
      <c r="F131" s="4">
        <f ca="1">'[1]2025年已发货'!F:F</f>
        <v>45664</v>
      </c>
      <c r="G131" s="2" t="str">
        <f>'[1]2025年已发货'!G:G</f>
        <v>（商投建工达州中医药科技园-4工区-7号楼）达州市通川区达州中医药职业学院犀牛大道北段</v>
      </c>
      <c r="H131" s="2" t="str">
        <f ca="1">'[1]2025年已发货'!H:H</f>
        <v>张扬</v>
      </c>
      <c r="I131" s="2">
        <f ca="1">'[1]2025年已发货'!I:I</f>
        <v>18381904567</v>
      </c>
      <c r="J131" s="2" t="str">
        <f>_xlfn._xlws.FILTER(辅助信息!D:D,辅助信息!G:G=G131)</f>
        <v>商投建工达州中医药科技园</v>
      </c>
    </row>
    <row r="132" hidden="1" spans="1:10">
      <c r="A132" s="2" t="str">
        <f ca="1">'[1]2025年已发货'!A:A</f>
        <v>达钢</v>
      </c>
      <c r="B132" s="2" t="str">
        <f ca="1">'[1]2025年已发货'!B:B</f>
        <v>螺纹钢</v>
      </c>
      <c r="C132" s="2" t="str">
        <f ca="1">'[1]2025年已发货'!C:C</f>
        <v>HRB500E Φ25</v>
      </c>
      <c r="D132" s="2" t="str">
        <f ca="1">'[1]2025年已发货'!D:D</f>
        <v>吨</v>
      </c>
      <c r="E132" s="2">
        <f ca="1">'[1]2025年已发货'!E:E</f>
        <v>12</v>
      </c>
      <c r="F132" s="4">
        <f ca="1">'[1]2025年已发货'!F:F</f>
        <v>45664</v>
      </c>
      <c r="G132" s="2" t="str">
        <f>'[1]2025年已发货'!G:G</f>
        <v>（商投建工达州中医药科技园-4工区-7号楼）达州市通川区达州中医药职业学院犀牛大道北段</v>
      </c>
      <c r="H132" s="2" t="str">
        <f ca="1">'[1]2025年已发货'!H:H</f>
        <v>张扬</v>
      </c>
      <c r="I132" s="2">
        <f ca="1">'[1]2025年已发货'!I:I</f>
        <v>18381904567</v>
      </c>
      <c r="J132" s="2" t="str">
        <f ca="1">_xlfn._xlws.FILTER(辅助信息!D:D,辅助信息!G:G=G132)</f>
        <v>商投建工达州中医药科技园</v>
      </c>
    </row>
    <row r="133" hidden="1" spans="1:10">
      <c r="A133" s="2" t="str">
        <f ca="1">'[1]2025年已发货'!A:A</f>
        <v>润耀</v>
      </c>
      <c r="B133" s="2" t="str">
        <f ca="1">'[1]2025年已发货'!B:B</f>
        <v>螺纹钢</v>
      </c>
      <c r="C133" s="2" t="str">
        <f ca="1">'[1]2025年已发货'!C:C</f>
        <v>HRB400E Φ14 9m</v>
      </c>
      <c r="D133" s="2" t="str">
        <f ca="1">'[1]2025年已发货'!D:D</f>
        <v>吨</v>
      </c>
      <c r="E133" s="2">
        <f ca="1">'[1]2025年已发货'!E:E</f>
        <v>9</v>
      </c>
      <c r="F133" s="4">
        <f ca="1">'[1]2025年已发货'!F:F</f>
        <v>45664</v>
      </c>
      <c r="G133" s="2" t="str">
        <f>'[1]2025年已发货'!G:G</f>
        <v>(华西颐海-科创农业生态谷-1号钢筋房)成都市简阳市白金山水库</v>
      </c>
      <c r="H133" s="2" t="str">
        <f ca="1">'[1]2025年已发货'!H:H</f>
        <v>石清国</v>
      </c>
      <c r="I133" s="2">
        <f ca="1">'[1]2025年已发货'!I:I</f>
        <v>13458642015</v>
      </c>
      <c r="J133" s="2" t="str">
        <f ca="1">_xlfn._xlws.FILTER(辅助信息!D:D,辅助信息!G:G=G133)</f>
        <v>华西颐海-科创农业生态谷</v>
      </c>
    </row>
    <row r="134" hidden="1" spans="1:10">
      <c r="A134" s="2" t="str">
        <f ca="1">'[1]2025年已发货'!A:A</f>
        <v>润耀</v>
      </c>
      <c r="B134" s="2" t="str">
        <f ca="1">'[1]2025年已发货'!B:B</f>
        <v>螺纹钢</v>
      </c>
      <c r="C134" s="2" t="str">
        <f ca="1">'[1]2025年已发货'!C:C</f>
        <v>HRB400E Φ20 9m</v>
      </c>
      <c r="D134" s="2" t="str">
        <f ca="1">'[1]2025年已发货'!D:D</f>
        <v>吨</v>
      </c>
      <c r="E134" s="2">
        <f ca="1">'[1]2025年已发货'!E:E</f>
        <v>3</v>
      </c>
      <c r="F134" s="4">
        <f ca="1">'[1]2025年已发货'!F:F</f>
        <v>45664</v>
      </c>
      <c r="G134" s="2" t="str">
        <f>'[1]2025年已发货'!G:G</f>
        <v>(华西颐海-科创农业生态谷-1号钢筋房)成都市简阳市白金山水库</v>
      </c>
      <c r="H134" s="2" t="str">
        <f ca="1">'[1]2025年已发货'!H:H</f>
        <v>石清国</v>
      </c>
      <c r="I134" s="2">
        <f ca="1">'[1]2025年已发货'!I:I</f>
        <v>13458642015</v>
      </c>
      <c r="J134" s="2" t="str">
        <f ca="1">_xlfn._xlws.FILTER(辅助信息!D:D,辅助信息!G:G=G134)</f>
        <v>华西颐海-科创农业生态谷</v>
      </c>
    </row>
    <row r="135" hidden="1" spans="1:10">
      <c r="A135" s="2" t="str">
        <f ca="1">'[1]2025年已发货'!A:A</f>
        <v>润耀</v>
      </c>
      <c r="B135" s="2" t="str">
        <f ca="1">'[1]2025年已发货'!B:B</f>
        <v>螺纹钢</v>
      </c>
      <c r="C135" s="2" t="str">
        <f ca="1">'[1]2025年已发货'!C:C</f>
        <v>HRB500E Φ12</v>
      </c>
      <c r="D135" s="2" t="str">
        <f ca="1">'[1]2025年已发货'!D:D</f>
        <v>吨</v>
      </c>
      <c r="E135" s="2">
        <f ca="1">'[1]2025年已发货'!E:E</f>
        <v>12</v>
      </c>
      <c r="F135" s="4">
        <f ca="1">'[1]2025年已发货'!F:F</f>
        <v>45664</v>
      </c>
      <c r="G135" s="2" t="str">
        <f>'[1]2025年已发货'!G:G</f>
        <v>(华西颐海-科创农业生态谷-1号钢筋房)成都市简阳市白金山水库</v>
      </c>
      <c r="H135" s="2" t="str">
        <f ca="1">'[1]2025年已发货'!H:H</f>
        <v>石清国</v>
      </c>
      <c r="I135" s="2">
        <f ca="1">'[1]2025年已发货'!I:I</f>
        <v>13458642015</v>
      </c>
      <c r="J135" s="2" t="str">
        <f ca="1">_xlfn._xlws.FILTER(辅助信息!D:D,辅助信息!G:G=G135)</f>
        <v>华西颐海-科创农业生态谷</v>
      </c>
    </row>
    <row r="136" hidden="1" spans="1:10">
      <c r="A136" s="2" t="str">
        <f ca="1">'[1]2025年已发货'!A:A</f>
        <v>润耀</v>
      </c>
      <c r="B136" s="2" t="str">
        <f ca="1">'[1]2025年已发货'!B:B</f>
        <v>螺纹钢</v>
      </c>
      <c r="C136" s="2" t="str">
        <f ca="1">'[1]2025年已发货'!C:C</f>
        <v>HRB500E Φ14</v>
      </c>
      <c r="D136" s="2" t="str">
        <f ca="1">'[1]2025年已发货'!D:D</f>
        <v>吨</v>
      </c>
      <c r="E136" s="2">
        <f ca="1">'[1]2025年已发货'!E:E</f>
        <v>5</v>
      </c>
      <c r="F136" s="4">
        <f ca="1">'[1]2025年已发货'!F:F</f>
        <v>45664</v>
      </c>
      <c r="G136" s="2" t="str">
        <f>'[1]2025年已发货'!G:G</f>
        <v>(华西颐海-科创农业生态谷-1号钢筋房)成都市简阳市白金山水库</v>
      </c>
      <c r="H136" s="2" t="str">
        <f ca="1">'[1]2025年已发货'!H:H</f>
        <v>石清国</v>
      </c>
      <c r="I136" s="2">
        <f ca="1">'[1]2025年已发货'!I:I</f>
        <v>13458642015</v>
      </c>
      <c r="J136" s="2" t="str">
        <f ca="1">_xlfn._xlws.FILTER(辅助信息!D:D,辅助信息!G:G=G136)</f>
        <v>华西颐海-科创农业生态谷</v>
      </c>
    </row>
    <row r="137" hidden="1" spans="1:10">
      <c r="A137" s="2" t="str">
        <f ca="1">'[1]2025年已发货'!A:A</f>
        <v>润耀</v>
      </c>
      <c r="B137" s="2" t="str">
        <f ca="1">'[1]2025年已发货'!B:B</f>
        <v>螺纹钢</v>
      </c>
      <c r="C137" s="2" t="str">
        <f ca="1">'[1]2025年已发货'!C:C</f>
        <v>HRB500E Φ20</v>
      </c>
      <c r="D137" s="2" t="str">
        <f ca="1">'[1]2025年已发货'!D:D</f>
        <v>吨</v>
      </c>
      <c r="E137" s="2">
        <f ca="1">'[1]2025年已发货'!E:E</f>
        <v>6</v>
      </c>
      <c r="F137" s="4">
        <f ca="1">'[1]2025年已发货'!F:F</f>
        <v>45664</v>
      </c>
      <c r="G137" s="2" t="str">
        <f>'[1]2025年已发货'!G:G</f>
        <v>(华西颐海-科创农业生态谷-1号钢筋房)成都市简阳市白金山水库</v>
      </c>
      <c r="H137" s="2" t="str">
        <f ca="1">'[1]2025年已发货'!H:H</f>
        <v>石清国</v>
      </c>
      <c r="I137" s="2">
        <f ca="1">'[1]2025年已发货'!I:I</f>
        <v>13458642015</v>
      </c>
      <c r="J137" s="2" t="str">
        <f>_xlfn._xlws.FILTER(辅助信息!D:D,辅助信息!G:G=G137)</f>
        <v>华西颐海-科创农业生态谷</v>
      </c>
    </row>
    <row r="138" hidden="1" spans="1:10">
      <c r="A138" s="2" t="str">
        <f ca="1">'[1]2025年已发货'!A:A</f>
        <v>润耀</v>
      </c>
      <c r="B138" s="2" t="str">
        <f ca="1">'[1]2025年已发货'!B:B</f>
        <v>螺纹钢</v>
      </c>
      <c r="C138" s="2" t="str">
        <f ca="1">'[1]2025年已发货'!C:C</f>
        <v>HRB500E Φ20 9m</v>
      </c>
      <c r="D138" s="2" t="str">
        <f ca="1">'[1]2025年已发货'!D:D</f>
        <v>吨</v>
      </c>
      <c r="E138" s="2">
        <f ca="1">'[1]2025年已发货'!E:E</f>
        <v>35</v>
      </c>
      <c r="F138" s="4">
        <f ca="1">'[1]2025年已发货'!F:F</f>
        <v>45664</v>
      </c>
      <c r="G138" s="2" t="str">
        <f>'[1]2025年已发货'!G:G</f>
        <v>（中核华兴-峨眉山项目）四川省乐山市峨眉山市双福镇梓橦庙红华五期中核华兴工地</v>
      </c>
      <c r="H138" s="2" t="str">
        <f ca="1">'[1]2025年已发货'!H:H</f>
        <v>李汉军</v>
      </c>
      <c r="I138" s="2" t="str">
        <f ca="1">'[1]2025年已发货'!I:I</f>
        <v>18691249091</v>
      </c>
      <c r="J138" s="2" vm="1" t="e">
        <f ca="1">_xlfn._xlws.FILTER(辅助信息!D:D,辅助信息!G:G=G138)</f>
        <v>#VALUE!</v>
      </c>
    </row>
    <row r="139" hidden="1" spans="1:10">
      <c r="A139" s="2" t="str">
        <f ca="1">'[1]2025年已发货'!A:A</f>
        <v>建邦</v>
      </c>
      <c r="B139" s="2" t="str">
        <f ca="1">'[1]2025年已发货'!B:B</f>
        <v>高线</v>
      </c>
      <c r="C139" s="2" t="str">
        <f ca="1">'[1]2025年已发货'!C:C</f>
        <v>HPB300 Φ10</v>
      </c>
      <c r="D139" s="2" t="str">
        <f ca="1">'[1]2025年已发货'!D:D</f>
        <v>吨</v>
      </c>
      <c r="E139" s="2">
        <f ca="1">'[1]2025年已发货'!E:E</f>
        <v>2</v>
      </c>
      <c r="F139" s="4">
        <f ca="1">'[1]2025年已发货'!F:F</f>
        <v>45664</v>
      </c>
      <c r="G139" s="2" t="str">
        <f>'[1]2025年已发货'!G:G</f>
        <v>（五冶达州国道542项目-一工区路基四工段）人社社保就业服务窗口达州市达川区石梯镇愉活社区村民委员会</v>
      </c>
      <c r="H139" s="2" t="str">
        <f ca="1">'[1]2025年已发货'!H:H</f>
        <v>杨勇</v>
      </c>
      <c r="I139" s="2">
        <f ca="1">'[1]2025年已发货'!I:I</f>
        <v>18398563998</v>
      </c>
      <c r="J139" s="2" t="str">
        <f ca="1">_xlfn._xlws.FILTER(辅助信息!D:D,辅助信息!G:G=G139)</f>
        <v>五冶达州国道542项目</v>
      </c>
    </row>
    <row r="140" hidden="1" spans="1:10">
      <c r="A140" s="2" t="str">
        <f ca="1">'[1]2025年已发货'!A:A</f>
        <v>建邦</v>
      </c>
      <c r="B140" s="2" t="str">
        <f ca="1">'[1]2025年已发货'!B:B</f>
        <v>螺纹钢</v>
      </c>
      <c r="C140" s="2" t="str">
        <f ca="1">'[1]2025年已发货'!C:C</f>
        <v>HRB400E Φ16 9m</v>
      </c>
      <c r="D140" s="2" t="str">
        <f ca="1">'[1]2025年已发货'!D:D</f>
        <v>吨</v>
      </c>
      <c r="E140" s="2">
        <f ca="1">'[1]2025年已发货'!E:E</f>
        <v>12</v>
      </c>
      <c r="F140" s="4">
        <f ca="1">'[1]2025年已发货'!F:F</f>
        <v>45664</v>
      </c>
      <c r="G140" s="2" t="str">
        <f>'[1]2025年已发货'!G:G</f>
        <v>（五冶达州国道542项目-一工区路基四工段）人社社保就业服务窗口达州市达川区石梯镇愉活社区村民委员会</v>
      </c>
      <c r="H140" s="2" t="str">
        <f ca="1">'[1]2025年已发货'!H:H</f>
        <v>杨勇</v>
      </c>
      <c r="I140" s="2">
        <f ca="1">'[1]2025年已发货'!I:I</f>
        <v>18398563998</v>
      </c>
      <c r="J140" s="2" t="str">
        <f ca="1">_xlfn._xlws.FILTER(辅助信息!D:D,辅助信息!G:G=G140)</f>
        <v>五冶达州国道542项目</v>
      </c>
    </row>
    <row r="141" hidden="1" spans="1:10">
      <c r="A141" s="2" t="str">
        <f ca="1">'[1]2025年已发货'!A:A</f>
        <v>建邦</v>
      </c>
      <c r="B141" s="2" t="str">
        <f ca="1">'[1]2025年已发货'!B:B</f>
        <v>螺纹钢</v>
      </c>
      <c r="C141" s="2" t="str">
        <f ca="1">'[1]2025年已发货'!C:C</f>
        <v>HRB400E Φ32 9m</v>
      </c>
      <c r="D141" s="2" t="str">
        <f ca="1">'[1]2025年已发货'!D:D</f>
        <v>吨</v>
      </c>
      <c r="E141" s="2">
        <f ca="1">'[1]2025年已发货'!E:E</f>
        <v>21</v>
      </c>
      <c r="F141" s="4">
        <f ca="1">'[1]2025年已发货'!F:F</f>
        <v>45664</v>
      </c>
      <c r="G141" s="2" t="str">
        <f>'[1]2025年已发货'!G:G</f>
        <v>（五冶达州国道542项目-一工区路基四工段）人社社保就业服务窗口达州市达川区石梯镇愉活社区村民委员会</v>
      </c>
      <c r="H141" s="2" t="str">
        <f ca="1">'[1]2025年已发货'!H:H</f>
        <v>杨勇</v>
      </c>
      <c r="I141" s="2">
        <f ca="1">'[1]2025年已发货'!I:I</f>
        <v>18398563998</v>
      </c>
      <c r="J141" s="2" t="str">
        <f ca="1">_xlfn._xlws.FILTER(辅助信息!D:D,辅助信息!G:G=G141)</f>
        <v>五冶达州国道542项目</v>
      </c>
    </row>
    <row r="142" hidden="1" spans="1:10">
      <c r="A142" s="2" t="str">
        <f ca="1">'[1]2025年已发货'!A:A</f>
        <v>建邦</v>
      </c>
      <c r="B142" s="2" t="str">
        <f ca="1">'[1]2025年已发货'!B:B</f>
        <v>螺纹钢</v>
      </c>
      <c r="C142" s="2" t="str">
        <f ca="1">'[1]2025年已发货'!C:C</f>
        <v>HRB400EΦ32*9m</v>
      </c>
      <c r="D142" s="2" t="str">
        <f ca="1">'[1]2025年已发货'!D:D</f>
        <v>吨</v>
      </c>
      <c r="E142" s="2">
        <f ca="1">'[1]2025年已发货'!E:E</f>
        <v>105</v>
      </c>
      <c r="F142" s="4">
        <f ca="1">'[1]2025年已发货'!F:F</f>
        <v>45664</v>
      </c>
      <c r="G142" s="2" t="str">
        <f>'[1]2025年已发货'!G:G</f>
        <v>（中核二二绵阳）四川省绵阳市平武县响岩镇甲方项目指定地点</v>
      </c>
      <c r="H142" s="2" t="str">
        <f ca="1">'[1]2025年已发货'!H:H</f>
        <v>王明胜</v>
      </c>
      <c r="I142" s="2" t="str">
        <f ca="1">'[1]2025年已发货'!I:I</f>
        <v>15528301097</v>
      </c>
      <c r="J142" s="2" vm="1" t="e">
        <f ca="1">_xlfn._xlws.FILTER(辅助信息!D:D,辅助信息!G:G=G142)</f>
        <v>#VALUE!</v>
      </c>
    </row>
    <row r="143" hidden="1" spans="1:10">
      <c r="A143" s="2" t="str">
        <f ca="1">'[1]2025年已发货'!A:A</f>
        <v>陕钢</v>
      </c>
      <c r="B143" s="2" t="str">
        <f ca="1">'[1]2025年已发货'!B:B</f>
        <v>螺纹钢</v>
      </c>
      <c r="C143" s="2" t="str">
        <f ca="1">'[1]2025年已发货'!C:C</f>
        <v>HRB400EΦ25*9m</v>
      </c>
      <c r="D143" s="2" t="str">
        <f ca="1">'[1]2025年已发货'!D:D</f>
        <v>吨</v>
      </c>
      <c r="E143" s="2">
        <f ca="1">'[1]2025年已发货'!E:E</f>
        <v>35</v>
      </c>
      <c r="F143" s="4">
        <f ca="1">'[1]2025年已发货'!F:F</f>
        <v>45664</v>
      </c>
      <c r="G143" s="2" t="str">
        <f>'[1]2025年已发货'!G:G</f>
        <v>（中核二二绵阳）四川省绵阳市平武县响岩镇甲方项目指定地点</v>
      </c>
      <c r="H143" s="2" t="str">
        <f ca="1">'[1]2025年已发货'!H:H</f>
        <v>王明胜</v>
      </c>
      <c r="I143" s="2" t="str">
        <f ca="1">'[1]2025年已发货'!I:I</f>
        <v>15528301097</v>
      </c>
      <c r="J143" s="2" vm="1" t="e">
        <f ca="1">_xlfn._xlws.FILTER(辅助信息!D:D,辅助信息!G:G=G143)</f>
        <v>#VALUE!</v>
      </c>
    </row>
    <row r="144" hidden="1" spans="1:10">
      <c r="A144" s="2" t="str">
        <f ca="1">'[1]2025年已发货'!A:A</f>
        <v>冷钢</v>
      </c>
      <c r="B144" s="2" t="str">
        <f ca="1">'[1]2025年已发货'!B:B</f>
        <v>螺纹钢</v>
      </c>
      <c r="C144" s="2" t="str">
        <f ca="1">'[1]2025年已发货'!C:C</f>
        <v>HRB400E Φ16 9m</v>
      </c>
      <c r="D144" s="2" t="str">
        <f ca="1">'[1]2025年已发货'!D:D</f>
        <v>吨</v>
      </c>
      <c r="E144" s="2">
        <f ca="1">'[1]2025年已发货'!E:E</f>
        <v>15</v>
      </c>
      <c r="F144" s="4">
        <f ca="1">'[1]2025年已发货'!F:F</f>
        <v>45664</v>
      </c>
      <c r="G144" s="2" t="str">
        <f>'[1]2025年已发货'!G:G</f>
        <v>（五冶达州国道542项目-二工区巴河特大桥工段-5号墩）四川省达州市达川区石梯镇固家村村民委员会</v>
      </c>
      <c r="H144" s="2" t="str">
        <f ca="1">'[1]2025年已发货'!H:H</f>
        <v>谭福中</v>
      </c>
      <c r="I144" s="2">
        <f ca="1">'[1]2025年已发货'!I:I</f>
        <v>15828538619</v>
      </c>
      <c r="J144" s="2" t="str">
        <f ca="1">_xlfn._xlws.FILTER(辅助信息!D:D,辅助信息!G:G=G144)</f>
        <v>五冶达州国道542项目</v>
      </c>
    </row>
    <row r="145" hidden="1" spans="1:10">
      <c r="A145" s="2" t="str">
        <f ca="1">'[1]2025年已发货'!A:A</f>
        <v>冷钢</v>
      </c>
      <c r="B145" s="2" t="str">
        <f ca="1">'[1]2025年已发货'!B:B</f>
        <v>螺纹钢</v>
      </c>
      <c r="C145" s="2" t="str">
        <f ca="1">'[1]2025年已发货'!C:C</f>
        <v>HRB400E Φ20 9m</v>
      </c>
      <c r="D145" s="2" t="str">
        <f ca="1">'[1]2025年已发货'!D:D</f>
        <v>吨</v>
      </c>
      <c r="E145" s="2">
        <f ca="1">'[1]2025年已发货'!E:E</f>
        <v>6</v>
      </c>
      <c r="F145" s="4">
        <f ca="1">'[1]2025年已发货'!F:F</f>
        <v>45664</v>
      </c>
      <c r="G145" s="2" t="str">
        <f>'[1]2025年已发货'!G:G</f>
        <v>（五冶达州国道542项目-二工区巴河特大桥工段-5号墩）四川省达州市达川区石梯镇固家村村民委员会</v>
      </c>
      <c r="H145" s="2" t="str">
        <f ca="1">'[1]2025年已发货'!H:H</f>
        <v>谭福中</v>
      </c>
      <c r="I145" s="2">
        <f ca="1">'[1]2025年已发货'!I:I</f>
        <v>15828538619</v>
      </c>
      <c r="J145" s="2" t="str">
        <f>_xlfn._xlws.FILTER(辅助信息!D:D,辅助信息!G:G=G145)</f>
        <v>五冶达州国道542项目</v>
      </c>
    </row>
    <row r="146" hidden="1" spans="1:10">
      <c r="A146" s="2" t="str">
        <f ca="1">'[1]2025年已发货'!A:A</f>
        <v>冷钢</v>
      </c>
      <c r="B146" s="2" t="str">
        <f ca="1">'[1]2025年已发货'!B:B</f>
        <v>螺纹钢</v>
      </c>
      <c r="C146" s="2" t="str">
        <f ca="1">'[1]2025年已发货'!C:C</f>
        <v>HRB400E Φ22 9m</v>
      </c>
      <c r="D146" s="2" t="str">
        <f ca="1">'[1]2025年已发货'!D:D</f>
        <v>吨</v>
      </c>
      <c r="E146" s="2">
        <f ca="1">'[1]2025年已发货'!E:E</f>
        <v>15</v>
      </c>
      <c r="F146" s="4">
        <f ca="1">'[1]2025年已发货'!F:F</f>
        <v>45664</v>
      </c>
      <c r="G146" s="2" t="str">
        <f>'[1]2025年已发货'!G:G</f>
        <v>（五冶达州国道542项目-二工区巴河特大桥工段-5号墩）四川省达州市达川区石梯镇固家村村民委员会</v>
      </c>
      <c r="H146" s="2" t="str">
        <f ca="1">'[1]2025年已发货'!H:H</f>
        <v>谭福中</v>
      </c>
      <c r="I146" s="2">
        <f ca="1">'[1]2025年已发货'!I:I</f>
        <v>15828538619</v>
      </c>
      <c r="J146" s="2" t="str">
        <f ca="1">_xlfn._xlws.FILTER(辅助信息!D:D,辅助信息!G:G=G146)</f>
        <v>五冶达州国道542项目</v>
      </c>
    </row>
    <row r="147" hidden="1" spans="1:10">
      <c r="A147" s="2" t="str">
        <f ca="1">'[1]2025年已发货'!A:A</f>
        <v>冷钢</v>
      </c>
      <c r="B147" s="2" t="str">
        <f ca="1">'[1]2025年已发货'!B:B</f>
        <v>螺纹钢</v>
      </c>
      <c r="C147" s="2" t="str">
        <f ca="1">'[1]2025年已发货'!C:C</f>
        <v>HRB400E Φ12 9m</v>
      </c>
      <c r="D147" s="2" t="str">
        <f ca="1">'[1]2025年已发货'!D:D</f>
        <v>吨</v>
      </c>
      <c r="E147" s="2">
        <f ca="1">'[1]2025年已发货'!E:E</f>
        <v>30</v>
      </c>
      <c r="F147" s="4">
        <f ca="1">'[1]2025年已发货'!F:F</f>
        <v>45664</v>
      </c>
      <c r="G147" s="2" t="str">
        <f>'[1]2025年已发货'!G:G</f>
        <v>（五冶达州国道542项目-一工区路基二工段）四川省达州市达川区石桥镇列宁街熊家营</v>
      </c>
      <c r="H147" s="2" t="str">
        <f ca="1">'[1]2025年已发货'!H:H</f>
        <v>黄纯益</v>
      </c>
      <c r="I147" s="2">
        <f ca="1">'[1]2025年已发货'!I:I</f>
        <v>13518257339</v>
      </c>
      <c r="J147" s="2" t="str">
        <f>_xlfn._xlws.FILTER(辅助信息!D:D,辅助信息!G:G=G147)</f>
        <v>五冶达州国道542项目</v>
      </c>
    </row>
    <row r="148" hidden="1" spans="1:10">
      <c r="A148" s="2" t="str">
        <f ca="1">'[1]2025年已发货'!A:A</f>
        <v>冷钢</v>
      </c>
      <c r="B148" s="2" t="str">
        <f ca="1">'[1]2025年已发货'!B:B</f>
        <v>螺纹钢</v>
      </c>
      <c r="C148" s="2" t="str">
        <f ca="1">'[1]2025年已发货'!C:C</f>
        <v>HRB400E Φ16 9m</v>
      </c>
      <c r="D148" s="2" t="str">
        <f ca="1">'[1]2025年已发货'!D:D</f>
        <v>吨</v>
      </c>
      <c r="E148" s="2">
        <f ca="1">'[1]2025年已发货'!E:E</f>
        <v>6</v>
      </c>
      <c r="F148" s="4">
        <f ca="1">'[1]2025年已发货'!F:F</f>
        <v>45664</v>
      </c>
      <c r="G148" s="2" t="str">
        <f>'[1]2025年已发货'!G:G</f>
        <v>（五冶达州国道542项目-一工区路基二工段）四川省达州市达川区石桥镇列宁街熊家营</v>
      </c>
      <c r="H148" s="2" t="str">
        <f ca="1">'[1]2025年已发货'!H:H</f>
        <v>黄纯益</v>
      </c>
      <c r="I148" s="2">
        <f ca="1">'[1]2025年已发货'!I:I</f>
        <v>13518257339</v>
      </c>
      <c r="J148" s="2" t="str">
        <f>_xlfn._xlws.FILTER(辅助信息!D:D,辅助信息!G:G=G148)</f>
        <v>五冶达州国道542项目</v>
      </c>
    </row>
    <row r="149" hidden="1" spans="1:10">
      <c r="A149" s="2" t="str">
        <f ca="1">'[1]2025年已发货'!A:A</f>
        <v>陕钢</v>
      </c>
      <c r="B149" s="2" t="str">
        <f ca="1">'[1]2025年已发货'!B:B</f>
        <v>螺纹钢</v>
      </c>
      <c r="C149" s="2" t="str">
        <f ca="1">'[1]2025年已发货'!C:C</f>
        <v>HRB400EФ16*12m</v>
      </c>
      <c r="D149" s="2" t="str">
        <f ca="1">'[1]2025年已发货'!D:D</f>
        <v>吨</v>
      </c>
      <c r="E149" s="2">
        <f ca="1">'[1]2025年已发货'!E:E</f>
        <v>25</v>
      </c>
      <c r="F149" s="4">
        <f ca="1">'[1]2025年已发货'!F:F</f>
        <v>45664</v>
      </c>
      <c r="G149" s="2" t="str">
        <f>'[1]2025年已发货'!G:G</f>
        <v>（中核中原-甘肃康略高速KLTJ1标项目）甘肃省陇南市康县长坝镇蒲家坝</v>
      </c>
      <c r="H149" s="2" t="str">
        <f ca="1">'[1]2025年已发货'!H:H</f>
        <v>张西语</v>
      </c>
      <c r="I149" s="2">
        <f ca="1">'[1]2025年已发货'!I:I</f>
        <v>17830361896</v>
      </c>
      <c r="J149" s="2" vm="1" t="e">
        <f ca="1">_xlfn._xlws.FILTER(辅助信息!D:D,辅助信息!G:G=G149)</f>
        <v>#VALUE!</v>
      </c>
    </row>
    <row r="150" hidden="1" spans="1:10">
      <c r="A150" s="2" t="str">
        <f ca="1">'[1]2025年已发货'!A:A</f>
        <v>陕钢</v>
      </c>
      <c r="B150" s="2" t="str">
        <f ca="1">'[1]2025年已发货'!B:B</f>
        <v>螺纹钢</v>
      </c>
      <c r="C150" s="2" t="str">
        <f ca="1">'[1]2025年已发货'!C:C</f>
        <v>HRB400EФ25*12m</v>
      </c>
      <c r="D150" s="2" t="str">
        <f ca="1">'[1]2025年已发货'!D:D</f>
        <v>吨</v>
      </c>
      <c r="E150" s="2">
        <f ca="1">'[1]2025年已发货'!E:E</f>
        <v>10</v>
      </c>
      <c r="F150" s="4">
        <f ca="1">'[1]2025年已发货'!F:F</f>
        <v>45664</v>
      </c>
      <c r="G150" s="2" t="str">
        <f>'[1]2025年已发货'!G:G</f>
        <v>（中核中原-甘肃康略高速KLTJ1标项目）甘肃省陇南市康县长坝镇蒲家坝</v>
      </c>
      <c r="H150" s="2" t="str">
        <f ca="1">'[1]2025年已发货'!H:H</f>
        <v>张西语</v>
      </c>
      <c r="I150" s="2">
        <f ca="1">'[1]2025年已发货'!I:I</f>
        <v>17830361896</v>
      </c>
      <c r="J150" s="2" vm="1" t="e">
        <f ca="1">_xlfn._xlws.FILTER(辅助信息!D:D,辅助信息!G:G=G150)</f>
        <v>#VALUE!</v>
      </c>
    </row>
    <row r="151" hidden="1" spans="1:10">
      <c r="A151" s="2" t="str">
        <f ca="1">'[1]2025年已发货'!A:A</f>
        <v>润耀</v>
      </c>
      <c r="B151" s="2" t="str">
        <f ca="1">'[1]2025年已发货'!B:B</f>
        <v>盘螺</v>
      </c>
      <c r="C151" s="2" t="str">
        <f ca="1">'[1]2025年已发货'!C:C</f>
        <v>HRB400EФ12</v>
      </c>
      <c r="D151" s="2" t="str">
        <f ca="1">'[1]2025年已发货'!D:D</f>
        <v>吨</v>
      </c>
      <c r="E151" s="2">
        <f ca="1">'[1]2025年已发货'!E:E</f>
        <v>70</v>
      </c>
      <c r="F151" s="4">
        <f ca="1">'[1]2025年已发货'!F:F</f>
        <v>45664</v>
      </c>
      <c r="G151" s="2" t="str">
        <f>'[1]2025年已发货'!G:G</f>
        <v>（中铁六局呼和公司康新高速TJ4-2标）四川省甘孜藏族自治州康定市新都桥镇东俄罗三村中建八局搅拌站旁</v>
      </c>
      <c r="H151" s="2" t="str">
        <f ca="1">'[1]2025年已发货'!H:H</f>
        <v>许文刚</v>
      </c>
      <c r="I151" s="2">
        <f ca="1">'[1]2025年已发货'!I:I</f>
        <v>15848808186</v>
      </c>
      <c r="J151" s="2" vm="1" t="e">
        <f ca="1">_xlfn._xlws.FILTER(辅助信息!D:D,辅助信息!G:G=G151)</f>
        <v>#VALUE!</v>
      </c>
    </row>
    <row r="152" hidden="1" spans="1:10">
      <c r="A152" s="2" t="str">
        <f ca="1">'[1]2025年已发货'!A:A</f>
        <v>达钢</v>
      </c>
      <c r="B152" s="2" t="str">
        <f ca="1">'[1]2025年已发货'!B:B</f>
        <v>螺纹钢</v>
      </c>
      <c r="C152" s="2" t="str">
        <f ca="1">'[1]2025年已发货'!C:C</f>
        <v>HRB400E Φ14 12m</v>
      </c>
      <c r="D152" s="2" t="str">
        <f ca="1">'[1]2025年已发货'!D:D</f>
        <v>吨</v>
      </c>
      <c r="E152" s="2">
        <f ca="1">'[1]2025年已发货'!E:E</f>
        <v>25</v>
      </c>
      <c r="F152" s="4">
        <f ca="1">'[1]2025年已发货'!F:F</f>
        <v>45665</v>
      </c>
      <c r="G152" s="2" t="str">
        <f>'[1]2025年已发货'!G:G</f>
        <v>（中铁建工-渝黔站房）重庆市彭水苗族土家族自治县汉葭街道岩坪彭水站前广场</v>
      </c>
      <c r="H152" s="2" t="str">
        <f ca="1">'[1]2025年已发货'!H:H</f>
        <v>贾尚垒</v>
      </c>
      <c r="I152" s="2">
        <f ca="1">'[1]2025年已发货'!I:I</f>
        <v>13155825161</v>
      </c>
      <c r="J152" s="2" vm="1" t="e">
        <f>_xlfn._xlws.FILTER(辅助信息!D:D,辅助信息!G:G=G152)</f>
        <v>#VALUE!</v>
      </c>
    </row>
    <row r="153" hidden="1" spans="1:10">
      <c r="A153" s="2" t="str">
        <f ca="1">'[1]2025年已发货'!A:A</f>
        <v>达钢</v>
      </c>
      <c r="B153" s="2" t="str">
        <f ca="1">'[1]2025年已发货'!B:B</f>
        <v>高线</v>
      </c>
      <c r="C153" s="2" t="str">
        <f ca="1">'[1]2025年已发货'!C:C</f>
        <v>HPB300Φ8</v>
      </c>
      <c r="D153" s="2" t="str">
        <f ca="1">'[1]2025年已发货'!D:D</f>
        <v>吨</v>
      </c>
      <c r="E153" s="2">
        <f ca="1">'[1]2025年已发货'!E:E</f>
        <v>15</v>
      </c>
      <c r="F153" s="4">
        <f ca="1">'[1]2025年已发货'!F:F</f>
        <v>45665</v>
      </c>
      <c r="G153" s="2" t="str">
        <f>'[1]2025年已发货'!G:G</f>
        <v>（中铁建工-渝黔站房）重庆市彭水苗族土家族自治县汉葭街道岩坪彭水站前广场</v>
      </c>
      <c r="H153" s="2" t="str">
        <f ca="1">'[1]2025年已发货'!H:H</f>
        <v>贾尚垒</v>
      </c>
      <c r="I153" s="2">
        <f ca="1">'[1]2025年已发货'!I:I</f>
        <v>13155825161</v>
      </c>
      <c r="J153" s="2" vm="1" t="e">
        <f ca="1">_xlfn._xlws.FILTER(辅助信息!D:D,辅助信息!G:G=G153)</f>
        <v>#VALUE!</v>
      </c>
    </row>
    <row r="154" hidden="1" spans="1:10">
      <c r="A154" s="2" t="str">
        <f ca="1">'[1]2025年已发货'!A:A</f>
        <v>达钢</v>
      </c>
      <c r="B154" s="2" t="str">
        <f ca="1">'[1]2025年已发货'!B:B</f>
        <v>盘螺</v>
      </c>
      <c r="C154" s="2" t="str">
        <f ca="1">'[1]2025年已发货'!C:C</f>
        <v>HRB400E Φ6</v>
      </c>
      <c r="D154" s="2" t="str">
        <f ca="1">'[1]2025年已发货'!D:D</f>
        <v>吨</v>
      </c>
      <c r="E154" s="2">
        <f ca="1">'[1]2025年已发货'!E:E</f>
        <v>35</v>
      </c>
      <c r="F154" s="4">
        <f ca="1">'[1]2025年已发货'!F:F</f>
        <v>45665</v>
      </c>
      <c r="G154" s="2" t="str">
        <f>'[1]2025年已发货'!G:G</f>
        <v>(五冶钢构医学科学产业园建设项目房建二部-三标（1-2）)四川省南充市顺庆区搬罾街道学府大道二段</v>
      </c>
      <c r="H154" s="2" t="str">
        <f ca="1">'[1]2025年已发货'!H:H</f>
        <v>安南</v>
      </c>
      <c r="I154" s="2">
        <f ca="1">'[1]2025年已发货'!I:I</f>
        <v>19950525030</v>
      </c>
      <c r="J154" s="2" t="str">
        <f ca="1">_xlfn._xlws.FILTER(辅助信息!D:D,辅助信息!G:G=G154)</f>
        <v>五冶钢构南充医学科学产业园建设项目</v>
      </c>
    </row>
    <row r="155" hidden="1" spans="1:10">
      <c r="A155" s="2" t="str">
        <f ca="1">'[1]2025年已发货'!A:A</f>
        <v>达钢</v>
      </c>
      <c r="B155" s="2" t="str">
        <f ca="1">'[1]2025年已发货'!B:B</f>
        <v>螺纹钢</v>
      </c>
      <c r="C155" s="2" t="str">
        <f ca="1">'[1]2025年已发货'!C:C</f>
        <v>HRB400E Φ12 9m</v>
      </c>
      <c r="D155" s="2" t="str">
        <f ca="1">'[1]2025年已发货'!D:D</f>
        <v>吨</v>
      </c>
      <c r="E155" s="2">
        <f ca="1">'[1]2025年已发货'!E:E</f>
        <v>35</v>
      </c>
      <c r="F155" s="4">
        <f ca="1">'[1]2025年已发货'!F:F</f>
        <v>45665</v>
      </c>
      <c r="G155" s="2" t="str">
        <f>'[1]2025年已发货'!G:G</f>
        <v>(五冶钢构医学科学产业园建设项目房建三部-一标（7-2）)四川省南充市顺庆区搬罾街道学府大道二段</v>
      </c>
      <c r="H155" s="2" t="str">
        <f ca="1">'[1]2025年已发货'!H:H</f>
        <v>郑林</v>
      </c>
      <c r="I155" s="2">
        <f ca="1">'[1]2025年已发货'!I:I</f>
        <v>18349955455</v>
      </c>
      <c r="J155" s="2" t="str">
        <f>_xlfn._xlws.FILTER(辅助信息!D:D,辅助信息!G:G=G155)</f>
        <v>五冶钢构南充医学科学产业园建设项目</v>
      </c>
    </row>
    <row r="156" hidden="1" spans="1:10">
      <c r="A156" s="2" t="str">
        <f ca="1">'[1]2025年已发货'!A:A</f>
        <v>达钢</v>
      </c>
      <c r="B156" s="2" t="str">
        <f ca="1">'[1]2025年已发货'!B:B</f>
        <v>螺纹钢</v>
      </c>
      <c r="C156" s="2" t="str">
        <f ca="1">'[1]2025年已发货'!C:C</f>
        <v>HRB400E Φ32 9m</v>
      </c>
      <c r="D156" s="2" t="str">
        <f ca="1">'[1]2025年已发货'!D:D</f>
        <v>吨</v>
      </c>
      <c r="E156" s="2">
        <f ca="1">'[1]2025年已发货'!E:E</f>
        <v>21</v>
      </c>
      <c r="F156" s="4">
        <f ca="1">'[1]2025年已发货'!F:F</f>
        <v>45665</v>
      </c>
      <c r="G156" s="2" t="str">
        <f>'[1]2025年已发货'!G:G</f>
        <v>（五冶达州国道542项目-三工区路基六工段）四川省达州市达川区赵固镇水文村</v>
      </c>
      <c r="H156" s="2" t="str">
        <f ca="1">'[1]2025年已发货'!H:H</f>
        <v>谭鹏程</v>
      </c>
      <c r="I156" s="2">
        <f ca="1">'[1]2025年已发货'!I:I</f>
        <v>18280895666</v>
      </c>
      <c r="J156" s="2" t="str">
        <f ca="1">_xlfn._xlws.FILTER(辅助信息!D:D,辅助信息!G:G=G156)</f>
        <v>五冶达州国道542项目</v>
      </c>
    </row>
    <row r="157" hidden="1" spans="1:10">
      <c r="A157" s="2" t="str">
        <f ca="1">'[1]2025年已发货'!A:A</f>
        <v>达钢</v>
      </c>
      <c r="B157" s="2" t="str">
        <f ca="1">'[1]2025年已发货'!B:B</f>
        <v>螺纹钢</v>
      </c>
      <c r="C157" s="2" t="str">
        <f ca="1">'[1]2025年已发货'!C:C</f>
        <v>HRB400E Φ12 9m</v>
      </c>
      <c r="D157" s="2" t="str">
        <f ca="1">'[1]2025年已发货'!D:D</f>
        <v>吨</v>
      </c>
      <c r="E157" s="2">
        <f ca="1">'[1]2025年已发货'!E:E</f>
        <v>15</v>
      </c>
      <c r="F157" s="4">
        <f ca="1">'[1]2025年已发货'!F:F</f>
        <v>45665</v>
      </c>
      <c r="G157" s="2" t="str">
        <f>'[1]2025年已发货'!G:G</f>
        <v>（五冶达州国道542项目-三工区桥梁3工段）四川省达州市达川区赵固镇水文村原村委会下300米</v>
      </c>
      <c r="H157" s="2" t="str">
        <f ca="1">'[1]2025年已发货'!H:H</f>
        <v>李代茂</v>
      </c>
      <c r="I157" s="2">
        <f ca="1">'[1]2025年已发货'!I:I</f>
        <v>18302833536</v>
      </c>
      <c r="J157" s="2" t="str">
        <f ca="1">_xlfn._xlws.FILTER(辅助信息!D:D,辅助信息!G:G=G157)</f>
        <v>五冶达州国道542项目</v>
      </c>
    </row>
    <row r="158" hidden="1" spans="1:10">
      <c r="A158" s="2" t="str">
        <f ca="1">'[1]2025年已发货'!A:A</f>
        <v>达钢</v>
      </c>
      <c r="B158" s="2" t="str">
        <f ca="1">'[1]2025年已发货'!B:B</f>
        <v>螺纹钢</v>
      </c>
      <c r="C158" s="2" t="str">
        <f ca="1">'[1]2025年已发货'!C:C</f>
        <v>HRB400E Φ32 9m</v>
      </c>
      <c r="D158" s="2" t="str">
        <f ca="1">'[1]2025年已发货'!D:D</f>
        <v>吨</v>
      </c>
      <c r="E158" s="2">
        <f ca="1">'[1]2025年已发货'!E:E</f>
        <v>6</v>
      </c>
      <c r="F158" s="4">
        <f ca="1">'[1]2025年已发货'!F:F</f>
        <v>45665</v>
      </c>
      <c r="G158" s="2" t="str">
        <f>'[1]2025年已发货'!G:G</f>
        <v>（五冶达州国道542项目-三工区桥梁3工段）四川省达州市达川区赵固镇水文村原村委会下300米</v>
      </c>
      <c r="H158" s="2" t="str">
        <f ca="1">'[1]2025年已发货'!H:H</f>
        <v>李代茂</v>
      </c>
      <c r="I158" s="2">
        <f ca="1">'[1]2025年已发货'!I:I</f>
        <v>18302833536</v>
      </c>
      <c r="J158" s="2" t="str">
        <f>_xlfn._xlws.FILTER(辅助信息!D:D,辅助信息!G:G=G158)</f>
        <v>五冶达州国道542项目</v>
      </c>
    </row>
    <row r="159" hidden="1" spans="1:10">
      <c r="A159" s="2" t="str">
        <f ca="1">'[1]2025年已发货'!A:A</f>
        <v>陕钢</v>
      </c>
      <c r="B159" s="2" t="str">
        <f ca="1">'[1]2025年已发货'!B:B</f>
        <v>盘螺</v>
      </c>
      <c r="C159" s="2" t="str">
        <f ca="1">'[1]2025年已发货'!C:C</f>
        <v>HRB400E Φ8</v>
      </c>
      <c r="D159" s="2" t="str">
        <f ca="1">'[1]2025年已发货'!D:D</f>
        <v>吨</v>
      </c>
      <c r="E159" s="2">
        <f ca="1">'[1]2025年已发货'!E:E</f>
        <v>25</v>
      </c>
      <c r="F159" s="4">
        <f ca="1">'[1]2025年已发货'!F:F</f>
        <v>45665</v>
      </c>
      <c r="G159" s="2" t="str">
        <f>'[1]2025年已发货'!G:G</f>
        <v>(五冶钢构医学科学产业园建设项目房建二部-三标（1-2）)四川省南充市顺庆区搬罾街道学府大道二段</v>
      </c>
      <c r="H159" s="2" t="str">
        <f ca="1">'[1]2025年已发货'!H:H</f>
        <v>安南</v>
      </c>
      <c r="I159" s="2">
        <f ca="1">'[1]2025年已发货'!I:I</f>
        <v>19950525030</v>
      </c>
      <c r="J159" s="2" t="str">
        <f>_xlfn._xlws.FILTER(辅助信息!D:D,辅助信息!G:G=G159)</f>
        <v>五冶钢构南充医学科学产业园建设项目</v>
      </c>
    </row>
    <row r="160" hidden="1" spans="1:10">
      <c r="A160" s="2" t="str">
        <f ca="1">'[1]2025年已发货'!A:A</f>
        <v>陕钢</v>
      </c>
      <c r="B160" s="2" t="str">
        <f ca="1">'[1]2025年已发货'!B:B</f>
        <v>盘螺</v>
      </c>
      <c r="C160" s="2" t="str">
        <f ca="1">'[1]2025年已发货'!C:C</f>
        <v>HRB400E Φ10</v>
      </c>
      <c r="D160" s="2" t="str">
        <f ca="1">'[1]2025年已发货'!D:D</f>
        <v>吨</v>
      </c>
      <c r="E160" s="2">
        <f ca="1">'[1]2025年已发货'!E:E</f>
        <v>10</v>
      </c>
      <c r="F160" s="4">
        <f ca="1">'[1]2025年已发货'!F:F</f>
        <v>45665</v>
      </c>
      <c r="G160" s="2" t="str">
        <f>'[1]2025年已发货'!G:G</f>
        <v>(五冶钢构医学科学产业园建设项目房建二部-三标（1-2）)四川省南充市顺庆区搬罾街道学府大道二段</v>
      </c>
      <c r="H160" s="2" t="str">
        <f ca="1">'[1]2025年已发货'!H:H</f>
        <v>安南</v>
      </c>
      <c r="I160" s="2">
        <f ca="1">'[1]2025年已发货'!I:I</f>
        <v>19950525030</v>
      </c>
      <c r="J160" s="2" t="str">
        <f ca="1">_xlfn._xlws.FILTER(辅助信息!D:D,辅助信息!G:G=G160)</f>
        <v>五冶钢构南充医学科学产业园建设项目</v>
      </c>
    </row>
    <row r="161" hidden="1" spans="1:10">
      <c r="A161" s="2" t="str">
        <f ca="1">'[1]2025年已发货'!A:A</f>
        <v>陕钢</v>
      </c>
      <c r="B161" s="2" t="str">
        <f ca="1">'[1]2025年已发货'!B:B</f>
        <v>高线</v>
      </c>
      <c r="C161" s="2" t="str">
        <f ca="1">'[1]2025年已发货'!C:C</f>
        <v>HPB300 Φ8</v>
      </c>
      <c r="D161" s="2" t="str">
        <f ca="1">'[1]2025年已发货'!D:D</f>
        <v>吨</v>
      </c>
      <c r="E161" s="2">
        <f ca="1">'[1]2025年已发货'!E:E</f>
        <v>2</v>
      </c>
      <c r="F161" s="4">
        <f ca="1">'[1]2025年已发货'!F:F</f>
        <v>45665</v>
      </c>
      <c r="G161" s="2" t="str">
        <f>'[1]2025年已发货'!G:G</f>
        <v>(五冶钢构医学科学产业园建设项目房建二部-六标)四川省南充市顺庆区搬罾街道学府大道二段</v>
      </c>
      <c r="H161" s="2" t="str">
        <f ca="1">'[1]2025年已发货'!H:H</f>
        <v>安南</v>
      </c>
      <c r="I161" s="2">
        <f ca="1">'[1]2025年已发货'!I:I</f>
        <v>19950525030</v>
      </c>
      <c r="J161" s="2" t="str">
        <f ca="1">_xlfn._xlws.FILTER(辅助信息!D:D,辅助信息!G:G=G161)</f>
        <v>五冶钢构南充医学科学产业园建设项目</v>
      </c>
    </row>
    <row r="162" hidden="1" spans="1:10">
      <c r="A162" s="2" t="str">
        <f ca="1">'[1]2025年已发货'!A:A</f>
        <v>陕钢</v>
      </c>
      <c r="B162" s="2" t="str">
        <f ca="1">'[1]2025年已发货'!B:B</f>
        <v>高线</v>
      </c>
      <c r="C162" s="2" t="str">
        <f ca="1">'[1]2025年已发货'!C:C</f>
        <v>HPB300 Φ12</v>
      </c>
      <c r="D162" s="2" t="str">
        <f ca="1">'[1]2025年已发货'!D:D</f>
        <v>吨</v>
      </c>
      <c r="E162" s="2">
        <f ca="1">'[1]2025年已发货'!E:E</f>
        <v>8</v>
      </c>
      <c r="F162" s="4">
        <f ca="1">'[1]2025年已发货'!F:F</f>
        <v>45665</v>
      </c>
      <c r="G162" s="2" t="str">
        <f>'[1]2025年已发货'!G:G</f>
        <v>(五冶钢构医学科学产业园建设项目房建二部-六标)四川省南充市顺庆区搬罾街道学府大道二段</v>
      </c>
      <c r="H162" s="2" t="str">
        <f ca="1">'[1]2025年已发货'!H:H</f>
        <v>安南</v>
      </c>
      <c r="I162" s="2">
        <f ca="1">'[1]2025年已发货'!I:I</f>
        <v>19950525030</v>
      </c>
      <c r="J162" s="2" t="str">
        <f>_xlfn._xlws.FILTER(辅助信息!D:D,辅助信息!G:G=G162)</f>
        <v>五冶钢构南充医学科学产业园建设项目</v>
      </c>
    </row>
    <row r="163" hidden="1" spans="1:10">
      <c r="A163" s="2" t="str">
        <f ca="1">'[1]2025年已发货'!A:A</f>
        <v>陕钢</v>
      </c>
      <c r="B163" s="2" t="str">
        <f ca="1">'[1]2025年已发货'!B:B</f>
        <v>盘螺</v>
      </c>
      <c r="C163" s="2" t="str">
        <f ca="1">'[1]2025年已发货'!C:C</f>
        <v>HRB400E Φ8</v>
      </c>
      <c r="D163" s="2" t="str">
        <f ca="1">'[1]2025年已发货'!D:D</f>
        <v>吨</v>
      </c>
      <c r="E163" s="2">
        <f ca="1">'[1]2025年已发货'!E:E</f>
        <v>2</v>
      </c>
      <c r="F163" s="4">
        <f ca="1">'[1]2025年已发货'!F:F</f>
        <v>45665</v>
      </c>
      <c r="G163" s="2" t="str">
        <f>'[1]2025年已发货'!G:G</f>
        <v>(五冶钢构医学科学产业园建设项目房建二部-六标)四川省南充市顺庆区搬罾街道学府大道二段</v>
      </c>
      <c r="H163" s="2" t="str">
        <f ca="1">'[1]2025年已发货'!H:H</f>
        <v>安南</v>
      </c>
      <c r="I163" s="2">
        <f ca="1">'[1]2025年已发货'!I:I</f>
        <v>19950525030</v>
      </c>
      <c r="J163" s="2" t="str">
        <f ca="1">_xlfn._xlws.FILTER(辅助信息!D:D,辅助信息!G:G=G163)</f>
        <v>五冶钢构南充医学科学产业园建设项目</v>
      </c>
    </row>
    <row r="164" hidden="1" spans="1:10">
      <c r="A164" s="2" t="str">
        <f ca="1">'[1]2025年已发货'!A:A</f>
        <v>陕钢</v>
      </c>
      <c r="B164" s="2" t="str">
        <f ca="1">'[1]2025年已发货'!B:B</f>
        <v>螺纹钢</v>
      </c>
      <c r="C164" s="2" t="str">
        <f ca="1">'[1]2025年已发货'!C:C</f>
        <v>HRB400E Φ12 9m</v>
      </c>
      <c r="D164" s="2" t="str">
        <f ca="1">'[1]2025年已发货'!D:D</f>
        <v>吨</v>
      </c>
      <c r="E164" s="2">
        <f ca="1">'[1]2025年已发货'!E:E</f>
        <v>20</v>
      </c>
      <c r="F164" s="4">
        <f ca="1">'[1]2025年已发货'!F:F</f>
        <v>45665</v>
      </c>
      <c r="G164" s="2" t="str">
        <f>'[1]2025年已发货'!G:G</f>
        <v>(五冶钢构医学科学产业园建设项目房建二部-六标)四川省南充市顺庆区搬罾街道学府大道二段</v>
      </c>
      <c r="H164" s="2" t="str">
        <f ca="1">'[1]2025年已发货'!H:H</f>
        <v>安南</v>
      </c>
      <c r="I164" s="2">
        <f ca="1">'[1]2025年已发货'!I:I</f>
        <v>19950525030</v>
      </c>
      <c r="J164" s="2" t="str">
        <f>_xlfn._xlws.FILTER(辅助信息!D:D,辅助信息!G:G=G164)</f>
        <v>五冶钢构南充医学科学产业园建设项目</v>
      </c>
    </row>
    <row r="165" hidden="1" spans="1:10">
      <c r="A165" s="2" t="str">
        <f ca="1">'[1]2025年已发货'!A:A</f>
        <v>陕钢</v>
      </c>
      <c r="B165" s="2" t="str">
        <f ca="1">'[1]2025年已发货'!B:B</f>
        <v>螺纹钢</v>
      </c>
      <c r="C165" s="2" t="str">
        <f ca="1">'[1]2025年已发货'!C:C</f>
        <v>HRB400E Φ16 9m</v>
      </c>
      <c r="D165" s="2" t="str">
        <f ca="1">'[1]2025年已发货'!D:D</f>
        <v>吨</v>
      </c>
      <c r="E165" s="2">
        <f ca="1">'[1]2025年已发货'!E:E</f>
        <v>3</v>
      </c>
      <c r="F165" s="4">
        <f ca="1">'[1]2025年已发货'!F:F</f>
        <v>45665</v>
      </c>
      <c r="G165" s="2" t="str">
        <f>'[1]2025年已发货'!G:G</f>
        <v>(五冶钢构医学科学产业园建设项目房建二部-六标)四川省南充市顺庆区搬罾街道学府大道二段</v>
      </c>
      <c r="H165" s="2" t="str">
        <f ca="1">'[1]2025年已发货'!H:H</f>
        <v>安南</v>
      </c>
      <c r="I165" s="2">
        <f ca="1">'[1]2025年已发货'!I:I</f>
        <v>19950525030</v>
      </c>
      <c r="J165" s="2" t="str">
        <f ca="1">_xlfn._xlws.FILTER(辅助信息!D:D,辅助信息!G:G=G165)</f>
        <v>五冶钢构南充医学科学产业园建设项目</v>
      </c>
    </row>
    <row r="166" hidden="1" spans="1:10">
      <c r="A166" s="2" t="str">
        <f ca="1">'[1]2025年已发货'!A:A</f>
        <v>陕钢</v>
      </c>
      <c r="B166" s="2" t="str">
        <f ca="1">'[1]2025年已发货'!B:B</f>
        <v>盘螺</v>
      </c>
      <c r="C166" s="2" t="str">
        <f ca="1">'[1]2025年已发货'!C:C</f>
        <v>HRB400E Φ8</v>
      </c>
      <c r="D166" s="2" t="str">
        <f ca="1">'[1]2025年已发货'!D:D</f>
        <v>吨</v>
      </c>
      <c r="E166" s="2">
        <f ca="1">'[1]2025年已发货'!E:E</f>
        <v>26</v>
      </c>
      <c r="F166" s="4">
        <f ca="1">'[1]2025年已发货'!F:F</f>
        <v>45665</v>
      </c>
      <c r="G166" s="2" t="str">
        <f>'[1]2025年已发货'!G:G</f>
        <v>（四川商建-射洪城乡一体化项目）遂宁市射洪市忠新幼儿园北侧约220米新溪小区</v>
      </c>
      <c r="H166" s="2" t="str">
        <f ca="1">'[1]2025年已发货'!H:H</f>
        <v>柏子刚</v>
      </c>
      <c r="I166" s="2">
        <f ca="1">'[1]2025年已发货'!I:I</f>
        <v>15692885305</v>
      </c>
      <c r="J166" s="2" t="str">
        <f ca="1">_xlfn._xlws.FILTER(辅助信息!D:D,辅助信息!G:G=G166)</f>
        <v>四川商建
射洪城乡一体化项目</v>
      </c>
    </row>
    <row r="167" hidden="1" spans="1:10">
      <c r="A167" s="2" t="str">
        <f ca="1">'[1]2025年已发货'!A:A</f>
        <v>陕钢</v>
      </c>
      <c r="B167" s="2" t="str">
        <f ca="1">'[1]2025年已发货'!B:B</f>
        <v>盘螺</v>
      </c>
      <c r="C167" s="2" t="str">
        <f ca="1">'[1]2025年已发货'!C:C</f>
        <v>HRB400E Φ10</v>
      </c>
      <c r="D167" s="2" t="str">
        <f ca="1">'[1]2025年已发货'!D:D</f>
        <v>吨</v>
      </c>
      <c r="E167" s="2">
        <f ca="1">'[1]2025年已发货'!E:E</f>
        <v>45</v>
      </c>
      <c r="F167" s="4">
        <f ca="1">'[1]2025年已发货'!F:F</f>
        <v>45665</v>
      </c>
      <c r="G167" s="2" t="str">
        <f>'[1]2025年已发货'!G:G</f>
        <v>（四川商建-射洪城乡一体化项目）遂宁市射洪市忠新幼儿园北侧约220米新溪小区</v>
      </c>
      <c r="H167" s="2" t="str">
        <f ca="1">'[1]2025年已发货'!H:H</f>
        <v>柏子刚</v>
      </c>
      <c r="I167" s="2">
        <f ca="1">'[1]2025年已发货'!I:I</f>
        <v>15692885305</v>
      </c>
      <c r="J167" s="2" t="str">
        <f>_xlfn._xlws.FILTER(辅助信息!D:D,辅助信息!G:G=G167)</f>
        <v>四川商建
射洪城乡一体化项目</v>
      </c>
    </row>
    <row r="168" hidden="1" spans="1:10">
      <c r="A168" s="2" t="str">
        <f ca="1">'[1]2025年已发货'!A:A</f>
        <v>陕钢</v>
      </c>
      <c r="B168" s="2" t="str">
        <f ca="1">'[1]2025年已发货'!B:B</f>
        <v>螺纹钢</v>
      </c>
      <c r="C168" s="2" t="str">
        <f ca="1">'[1]2025年已发货'!C:C</f>
        <v>HRB400EΦ25*12m</v>
      </c>
      <c r="D168" s="2" t="str">
        <f ca="1">'[1]2025年已发货'!D:D</f>
        <v>吨</v>
      </c>
      <c r="E168" s="2">
        <f ca="1">'[1]2025年已发货'!E:E</f>
        <v>35</v>
      </c>
      <c r="F168" s="4">
        <f ca="1">'[1]2025年已发货'!F:F</f>
        <v>45665</v>
      </c>
      <c r="G168" s="2" t="str">
        <f>'[1]2025年已发货'!G:G</f>
        <v>（中核二二绵阳）四川省绵阳市平武县响岩镇甲方项目指定地点</v>
      </c>
      <c r="H168" s="2" t="str">
        <f ca="1">'[1]2025年已发货'!H:H</f>
        <v>王明胜</v>
      </c>
      <c r="I168" s="2" t="str">
        <f ca="1">'[1]2025年已发货'!I:I</f>
        <v>15528301097</v>
      </c>
      <c r="J168" s="2" vm="1" t="e">
        <f>_xlfn._xlws.FILTER(辅助信息!D:D,辅助信息!G:G=G168)</f>
        <v>#VALUE!</v>
      </c>
    </row>
    <row r="169" hidden="1" spans="1:10">
      <c r="A169" s="2" t="str">
        <f ca="1">'[1]2025年已发货'!A:A</f>
        <v>晋邦</v>
      </c>
      <c r="B169" s="2" t="str">
        <f ca="1">'[1]2025年已发货'!B:B</f>
        <v>螺纹钢</v>
      </c>
      <c r="C169" s="2" t="str">
        <f ca="1">'[1]2025年已发货'!C:C</f>
        <v>HRB400E Φ16 9m</v>
      </c>
      <c r="D169" s="2" t="str">
        <f ca="1">'[1]2025年已发货'!D:D</f>
        <v>吨</v>
      </c>
      <c r="E169" s="2">
        <f ca="1">'[1]2025年已发货'!E:E</f>
        <v>21</v>
      </c>
      <c r="F169" s="4">
        <f ca="1">'[1]2025年已发货'!F:F</f>
        <v>45665</v>
      </c>
      <c r="G169" s="2" t="str">
        <f>'[1]2025年已发货'!G:G</f>
        <v>（四川商建-射洪城乡一体化项目）遂宁市射洪市忠新幼儿园北侧约220米新溪小区</v>
      </c>
      <c r="H169" s="2" t="str">
        <f ca="1">'[1]2025年已发货'!H:H</f>
        <v>柏子刚</v>
      </c>
      <c r="I169" s="2">
        <f ca="1">'[1]2025年已发货'!I:I</f>
        <v>15692885305</v>
      </c>
      <c r="J169" s="2" t="str">
        <f ca="1">_xlfn._xlws.FILTER(辅助信息!D:D,辅助信息!G:G=G169)</f>
        <v>四川商建
射洪城乡一体化项目</v>
      </c>
    </row>
    <row r="170" hidden="1" spans="1:10">
      <c r="A170" s="2" t="str">
        <f ca="1">'[1]2025年已发货'!A:A</f>
        <v>晋邦</v>
      </c>
      <c r="B170" s="2" t="str">
        <f ca="1">'[1]2025年已发货'!B:B</f>
        <v>螺纹钢</v>
      </c>
      <c r="C170" s="2" t="str">
        <f ca="1">'[1]2025年已发货'!C:C</f>
        <v>HRB400E Φ20 9m</v>
      </c>
      <c r="D170" s="2" t="str">
        <f ca="1">'[1]2025年已发货'!D:D</f>
        <v>吨</v>
      </c>
      <c r="E170" s="2">
        <f ca="1">'[1]2025年已发货'!E:E</f>
        <v>45</v>
      </c>
      <c r="F170" s="4">
        <f ca="1">'[1]2025年已发货'!F:F</f>
        <v>45665</v>
      </c>
      <c r="G170" s="2" t="str">
        <f>'[1]2025年已发货'!G:G</f>
        <v>（四川商建-射洪城乡一体化项目）遂宁市射洪市忠新幼儿园北侧约220米新溪小区</v>
      </c>
      <c r="H170" s="2" t="str">
        <f ca="1">'[1]2025年已发货'!H:H</f>
        <v>柏子刚</v>
      </c>
      <c r="I170" s="2">
        <f ca="1">'[1]2025年已发货'!I:I</f>
        <v>15692885305</v>
      </c>
      <c r="J170" s="2" t="str">
        <f>_xlfn._xlws.FILTER(辅助信息!D:D,辅助信息!G:G=G170)</f>
        <v>四川商建
射洪城乡一体化项目</v>
      </c>
    </row>
    <row r="171" hidden="1" spans="1:10">
      <c r="A171" s="2" t="str">
        <f ca="1">'[1]2025年已发货'!A:A</f>
        <v>陕钢</v>
      </c>
      <c r="B171" s="2" t="str">
        <f ca="1">'[1]2025年已发货'!B:B</f>
        <v>螺纹钢</v>
      </c>
      <c r="C171" s="2" t="str">
        <f ca="1">'[1]2025年已发货'!C:C</f>
        <v>HRB400E Φ12 12m</v>
      </c>
      <c r="D171" s="2" t="str">
        <f ca="1">'[1]2025年已发货'!D:D</f>
        <v>吨</v>
      </c>
      <c r="E171" s="2">
        <f ca="1">'[1]2025年已发货'!E:E</f>
        <v>35</v>
      </c>
      <c r="F171" s="4">
        <f ca="1">'[1]2025年已发货'!F:F</f>
        <v>45665</v>
      </c>
      <c r="G171" s="2" t="str">
        <f>'[1]2025年已发货'!G:G</f>
        <v>（中铁三局-铜资高速1标）四川省资阳市安岳县石羊镇猫坝村2#钢筋场</v>
      </c>
      <c r="H171" s="2" t="str">
        <f ca="1">'[1]2025年已发货'!H:H</f>
        <v>王雪</v>
      </c>
      <c r="I171" s="2">
        <f ca="1">'[1]2025年已发货'!I:I</f>
        <v>18729676589</v>
      </c>
      <c r="J171" s="2" vm="1" t="e">
        <f ca="1">_xlfn._xlws.FILTER(辅助信息!D:D,辅助信息!G:G=G171)</f>
        <v>#VALUE!</v>
      </c>
    </row>
    <row r="172" hidden="1" spans="1:10">
      <c r="A172" s="2" t="str">
        <f ca="1">'[1]2025年已发货'!A:A</f>
        <v>陕钢</v>
      </c>
      <c r="B172" s="2" t="str">
        <f ca="1">'[1]2025年已发货'!B:B</f>
        <v>螺纹钢</v>
      </c>
      <c r="C172" s="2" t="str">
        <f ca="1">'[1]2025年已发货'!C:C</f>
        <v>HRB400E Φ12 12m</v>
      </c>
      <c r="D172" s="2" t="str">
        <f ca="1">'[1]2025年已发货'!D:D</f>
        <v>吨</v>
      </c>
      <c r="E172" s="2">
        <f ca="1">'[1]2025年已发货'!E:E</f>
        <v>35</v>
      </c>
      <c r="F172" s="4">
        <f ca="1">'[1]2025年已发货'!F:F</f>
        <v>45665</v>
      </c>
      <c r="G172" s="2" t="str">
        <f>'[1]2025年已发货'!G:G</f>
        <v>(中铁九局-铜资高速3标)四川省资阳市安岳县天宝乡2#钢筋场</v>
      </c>
      <c r="H172" s="2" t="str">
        <f ca="1">'[1]2025年已发货'!H:H</f>
        <v>林启松</v>
      </c>
      <c r="I172" s="2">
        <f ca="1">'[1]2025年已发货'!I:I</f>
        <v>13688439855</v>
      </c>
      <c r="J172" s="2" vm="1" t="e">
        <f ca="1">_xlfn._xlws.FILTER(辅助信息!D:D,辅助信息!G:G=G172)</f>
        <v>#VALUE!</v>
      </c>
    </row>
    <row r="173" hidden="1" spans="1:10">
      <c r="A173" s="2" t="str">
        <f ca="1">'[1]2025年已发货'!A:A</f>
        <v>陕钢</v>
      </c>
      <c r="B173" s="2" t="str">
        <f ca="1">'[1]2025年已发货'!B:B</f>
        <v>高线</v>
      </c>
      <c r="C173" s="2" t="str">
        <f ca="1">'[1]2025年已发货'!C:C</f>
        <v>HPB300Φ12</v>
      </c>
      <c r="D173" s="2" t="str">
        <f ca="1">'[1]2025年已发货'!D:D</f>
        <v>吨</v>
      </c>
      <c r="E173" s="2">
        <f ca="1">'[1]2025年已发货'!E:E</f>
        <v>35</v>
      </c>
      <c r="F173" s="4">
        <f ca="1">'[1]2025年已发货'!F:F</f>
        <v>45665</v>
      </c>
      <c r="G173" s="2" t="str">
        <f>'[1]2025年已发货'!G:G</f>
        <v>（中铁三局成渝扩容ZCB3-1项目部）内江市胜利收费站红绿灯500米</v>
      </c>
      <c r="H173" s="2" t="str">
        <f ca="1">'[1]2025年已发货'!H:H</f>
        <v>王岩</v>
      </c>
      <c r="I173" s="2">
        <f ca="1">'[1]2025年已发货'!I:I</f>
        <v>17634813323</v>
      </c>
      <c r="J173" s="2" vm="1" t="e">
        <f>_xlfn._xlws.FILTER(辅助信息!D:D,辅助信息!G:G=G173)</f>
        <v>#VALUE!</v>
      </c>
    </row>
    <row r="174" hidden="1" spans="1:10">
      <c r="A174" s="2" t="str">
        <f ca="1">'[1]2025年已发货'!A:A</f>
        <v>陕钢</v>
      </c>
      <c r="B174" s="2" t="str">
        <f ca="1">'[1]2025年已发货'!B:B</f>
        <v>螺纹钢</v>
      </c>
      <c r="C174" s="2" t="str">
        <f ca="1">'[1]2025年已发货'!C:C</f>
        <v>HRB400E Φ16 9m</v>
      </c>
      <c r="D174" s="2" t="str">
        <f ca="1">'[1]2025年已发货'!D:D</f>
        <v>吨</v>
      </c>
      <c r="E174" s="2">
        <f ca="1">'[1]2025年已发货'!E:E</f>
        <v>35</v>
      </c>
      <c r="F174" s="4">
        <f ca="1">'[1]2025年已发货'!F:F</f>
        <v>45665</v>
      </c>
      <c r="G174" s="2" t="str">
        <f>'[1]2025年已发货'!G:G</f>
        <v>（中铁三局成渝扩容ZCB3-1项目部）内江市胜利收费站红绿灯500米</v>
      </c>
      <c r="H174" s="2" t="str">
        <f ca="1">'[1]2025年已发货'!H:H</f>
        <v>王岩</v>
      </c>
      <c r="I174" s="2">
        <f ca="1">'[1]2025年已发货'!I:I</f>
        <v>17634813323</v>
      </c>
      <c r="J174" s="2" vm="1" t="e">
        <f>_xlfn._xlws.FILTER(辅助信息!D:D,辅助信息!G:G=G174)</f>
        <v>#VALUE!</v>
      </c>
    </row>
    <row r="175" hidden="1" spans="1:10">
      <c r="A175" s="2" t="str">
        <f ca="1">'[1]2025年已发货'!A:A</f>
        <v>陕钢</v>
      </c>
      <c r="B175" s="2" t="str">
        <f ca="1">'[1]2025年已发货'!B:B</f>
        <v>螺纹钢</v>
      </c>
      <c r="C175" s="2" t="str">
        <f ca="1">'[1]2025年已发货'!C:C</f>
        <v>HRB400E Φ25 9m</v>
      </c>
      <c r="D175" s="2" t="str">
        <f ca="1">'[1]2025年已发货'!D:D</f>
        <v>吨</v>
      </c>
      <c r="E175" s="2">
        <f ca="1">'[1]2025年已发货'!E:E</f>
        <v>35</v>
      </c>
      <c r="F175" s="4">
        <f ca="1">'[1]2025年已发货'!F:F</f>
        <v>45665</v>
      </c>
      <c r="G175" s="2" t="str">
        <f>'[1]2025年已发货'!G:G</f>
        <v>（中铁三局成渝扩容ZCB3-1项目部）内江市胜利收费站红绿灯500米</v>
      </c>
      <c r="H175" s="2" t="str">
        <f ca="1">'[1]2025年已发货'!H:H</f>
        <v>王岩</v>
      </c>
      <c r="I175" s="2">
        <f ca="1">'[1]2025年已发货'!I:I</f>
        <v>17634813323</v>
      </c>
      <c r="J175" s="2" vm="1" t="e">
        <f ca="1">_xlfn._xlws.FILTER(辅助信息!D:D,辅助信息!G:G=G175)</f>
        <v>#VALUE!</v>
      </c>
    </row>
    <row r="176" hidden="1" spans="1:10">
      <c r="A176" s="2" t="str">
        <f ca="1">'[1]2025年已发货'!A:A</f>
        <v>陕钢</v>
      </c>
      <c r="B176" s="2" t="str">
        <f ca="1">'[1]2025年已发货'!B:B</f>
        <v>高线</v>
      </c>
      <c r="C176" s="2" t="str">
        <f ca="1">'[1]2025年已发货'!C:C</f>
        <v>HPB300Φ12</v>
      </c>
      <c r="D176" s="2" t="str">
        <f ca="1">'[1]2025年已发货'!D:D</f>
        <v>吨</v>
      </c>
      <c r="E176" s="2">
        <f ca="1">'[1]2025年已发货'!E:E</f>
        <v>35</v>
      </c>
      <c r="F176" s="4">
        <f ca="1">'[1]2025年已发货'!F:F</f>
        <v>45665</v>
      </c>
      <c r="G176" s="2" t="str">
        <f>'[1]2025年已发货'!G:G</f>
        <v>（中铁广州局-成渝扩容2标）成渝扩容项目ZCB3-2标2＃拌和站【雁江区联盟桥东北50米(资资路) 】</v>
      </c>
      <c r="H176" s="2" t="str">
        <f ca="1">'[1]2025年已发货'!H:H</f>
        <v>刘沛琦</v>
      </c>
      <c r="I176" s="2">
        <f ca="1">'[1]2025年已发货'!I:I</f>
        <v>18011784798</v>
      </c>
      <c r="J176" s="2" vm="1" t="e">
        <f ca="1">_xlfn._xlws.FILTER(辅助信息!D:D,辅助信息!G:G=G176)</f>
        <v>#VALUE!</v>
      </c>
    </row>
    <row r="177" hidden="1" spans="1:10">
      <c r="A177" s="2" t="str">
        <f ca="1">'[1]2025年已发货'!A:A</f>
        <v>陕钢</v>
      </c>
      <c r="B177" s="2" t="str">
        <f ca="1">'[1]2025年已发货'!B:B</f>
        <v>螺纹钢</v>
      </c>
      <c r="C177" s="2" t="str">
        <f ca="1">'[1]2025年已发货'!C:C</f>
        <v>HRB400E Φ12 9m</v>
      </c>
      <c r="D177" s="2" t="str">
        <f ca="1">'[1]2025年已发货'!D:D</f>
        <v>吨</v>
      </c>
      <c r="E177" s="2">
        <f ca="1">'[1]2025年已发货'!E:E</f>
        <v>35</v>
      </c>
      <c r="F177" s="4">
        <f ca="1">'[1]2025年已发货'!F:F</f>
        <v>45665</v>
      </c>
      <c r="G177" s="2" t="str">
        <f>'[1]2025年已发货'!G:G</f>
        <v>（中铁广州局-成渝扩容2标）成渝扩容项目ZCB3-2标2＃拌和站【雁江区联盟桥东北50米(资资路) 】</v>
      </c>
      <c r="H177" s="2" t="str">
        <f ca="1">'[1]2025年已发货'!H:H</f>
        <v>刘沛琦</v>
      </c>
      <c r="I177" s="2">
        <f ca="1">'[1]2025年已发货'!I:I</f>
        <v>18011784798</v>
      </c>
      <c r="J177" s="2" vm="1" t="e">
        <f>_xlfn._xlws.FILTER(辅助信息!D:D,辅助信息!G:G=G177)</f>
        <v>#VALUE!</v>
      </c>
    </row>
    <row r="178" hidden="1" spans="1:10">
      <c r="A178" s="2" t="str">
        <f ca="1">'[1]2025年已发货'!A:A</f>
        <v>陕钢</v>
      </c>
      <c r="B178" s="2" t="str">
        <f ca="1">'[1]2025年已发货'!B:B</f>
        <v>螺纹钢</v>
      </c>
      <c r="C178" s="2" t="str">
        <f ca="1">'[1]2025年已发货'!C:C</f>
        <v>HRB400E Φ16 9m</v>
      </c>
      <c r="D178" s="2" t="str">
        <f ca="1">'[1]2025年已发货'!D:D</f>
        <v>吨</v>
      </c>
      <c r="E178" s="2">
        <f ca="1">'[1]2025年已发货'!E:E</f>
        <v>35</v>
      </c>
      <c r="F178" s="4">
        <f ca="1">'[1]2025年已发货'!F:F</f>
        <v>45665</v>
      </c>
      <c r="G178" s="2" t="str">
        <f>'[1]2025年已发货'!G:G</f>
        <v>（中铁广州局-成渝扩容2标）成渝扩容项目ZCB3-2标2＃拌和站【雁江区联盟桥东北50米(资资路) 】</v>
      </c>
      <c r="H178" s="2" t="str">
        <f ca="1">'[1]2025年已发货'!H:H</f>
        <v>刘沛琦</v>
      </c>
      <c r="I178" s="2">
        <f ca="1">'[1]2025年已发货'!I:I</f>
        <v>18011784798</v>
      </c>
      <c r="J178" s="2" vm="1" t="e">
        <f ca="1">_xlfn._xlws.FILTER(辅助信息!D:D,辅助信息!G:G=G178)</f>
        <v>#VALUE!</v>
      </c>
    </row>
    <row r="179" hidden="1" spans="1:10">
      <c r="A179" s="2" t="str">
        <f ca="1">'[1]2025年已发货'!A:A</f>
        <v>陕钢</v>
      </c>
      <c r="B179" s="2" t="str">
        <f ca="1">'[1]2025年已发货'!B:B</f>
        <v>螺纹钢</v>
      </c>
      <c r="C179" s="2" t="str">
        <f ca="1">'[1]2025年已发货'!C:C</f>
        <v>HRB400E Φ25 9m</v>
      </c>
      <c r="D179" s="2" t="str">
        <f ca="1">'[1]2025年已发货'!D:D</f>
        <v>吨</v>
      </c>
      <c r="E179" s="2">
        <f ca="1">'[1]2025年已发货'!E:E</f>
        <v>35</v>
      </c>
      <c r="F179" s="4">
        <f ca="1">'[1]2025年已发货'!F:F</f>
        <v>45665</v>
      </c>
      <c r="G179" s="2" t="str">
        <f>'[1]2025年已发货'!G:G</f>
        <v>（中铁广州局-成渝扩容2标）成渝扩容项目ZCB3-2标2＃拌和站【雁江区联盟桥东北50米(资资路) 】</v>
      </c>
      <c r="H179" s="2" t="str">
        <f ca="1">'[1]2025年已发货'!H:H</f>
        <v>刘沛琦</v>
      </c>
      <c r="I179" s="2">
        <f ca="1">'[1]2025年已发货'!I:I</f>
        <v>18011784798</v>
      </c>
      <c r="J179" s="2" vm="1" t="e">
        <f>_xlfn._xlws.FILTER(辅助信息!D:D,辅助信息!G:G=G179)</f>
        <v>#VALUE!</v>
      </c>
    </row>
    <row r="180" hidden="1" spans="1:10">
      <c r="A180" s="2" t="str">
        <f ca="1">'[1]2025年已发货'!A:A</f>
        <v>陕钢</v>
      </c>
      <c r="B180" s="2" t="str">
        <f ca="1">'[1]2025年已发货'!B:B</f>
        <v>高线</v>
      </c>
      <c r="C180" s="2" t="str">
        <f ca="1">'[1]2025年已发货'!C:C</f>
        <v>HPB300Φ12</v>
      </c>
      <c r="D180" s="2" t="str">
        <f ca="1">'[1]2025年已发货'!D:D</f>
        <v>吨</v>
      </c>
      <c r="E180" s="2">
        <f ca="1">'[1]2025年已发货'!E:E</f>
        <v>30</v>
      </c>
      <c r="F180" s="4">
        <f ca="1">'[1]2025年已发货'!F:F</f>
        <v>45665</v>
      </c>
      <c r="G180" s="2" t="str">
        <f>'[1]2025年已发货'!G:G</f>
        <v>（中铁五局-成渝扩容3标）四川省资阳市雁江区伍隍镇铺子村雁江区X138</v>
      </c>
      <c r="H180" s="2" t="str">
        <f ca="1">'[1]2025年已发货'!H:H</f>
        <v>王健</v>
      </c>
      <c r="I180" s="2">
        <f ca="1">'[1]2025年已发货'!I:I</f>
        <v>17726168395</v>
      </c>
      <c r="J180" s="2" vm="1" t="e">
        <f ca="1">_xlfn._xlws.FILTER(辅助信息!D:D,辅助信息!G:G=G180)</f>
        <v>#VALUE!</v>
      </c>
    </row>
    <row r="181" hidden="1" spans="1:10">
      <c r="A181" s="2" t="str">
        <f ca="1">'[1]2025年已发货'!A:A</f>
        <v>陕钢</v>
      </c>
      <c r="B181" s="2" t="str">
        <f ca="1">'[1]2025年已发货'!B:B</f>
        <v>螺纹钢</v>
      </c>
      <c r="C181" s="2" t="str">
        <f ca="1">'[1]2025年已发货'!C:C</f>
        <v>HRB400E Φ25 9m</v>
      </c>
      <c r="D181" s="2" t="str">
        <f ca="1">'[1]2025年已发货'!D:D</f>
        <v>吨</v>
      </c>
      <c r="E181" s="2">
        <f ca="1">'[1]2025年已发货'!E:E</f>
        <v>20</v>
      </c>
      <c r="F181" s="4">
        <f ca="1">'[1]2025年已发货'!F:F</f>
        <v>45665</v>
      </c>
      <c r="G181" s="2" t="str">
        <f>'[1]2025年已发货'!G:G</f>
        <v>（中铁五局-成渝扩容3标）四川省资阳市雁江区伍隍镇铺子村雁江区X138</v>
      </c>
      <c r="H181" s="2" t="str">
        <f ca="1">'[1]2025年已发货'!H:H</f>
        <v>王健</v>
      </c>
      <c r="I181" s="2">
        <f ca="1">'[1]2025年已发货'!I:I</f>
        <v>17726168395</v>
      </c>
      <c r="J181" s="2" vm="1" t="e">
        <f>_xlfn._xlws.FILTER(辅助信息!D:D,辅助信息!G:G=G181)</f>
        <v>#VALUE!</v>
      </c>
    </row>
    <row r="182" hidden="1" spans="1:10">
      <c r="A182" s="2" t="str">
        <f ca="1">'[1]2025年已发货'!A:A</f>
        <v>陕钢</v>
      </c>
      <c r="B182" s="2" t="str">
        <f ca="1">'[1]2025年已发货'!B:B</f>
        <v>螺纹钢</v>
      </c>
      <c r="C182" s="2" t="str">
        <f ca="1">'[1]2025年已发货'!C:C</f>
        <v>HRB400E Φ25 12m</v>
      </c>
      <c r="D182" s="2" t="str">
        <f ca="1">'[1]2025年已发货'!D:D</f>
        <v>吨</v>
      </c>
      <c r="E182" s="2">
        <f ca="1">'[1]2025年已发货'!E:E</f>
        <v>20</v>
      </c>
      <c r="F182" s="4">
        <f ca="1">'[1]2025年已发货'!F:F</f>
        <v>45665</v>
      </c>
      <c r="G182" s="2" t="str">
        <f>'[1]2025年已发货'!G:G</f>
        <v>（中铁五局-成渝扩容3标）四川省资阳市雁江区伍隍镇铺子村雁江区X138</v>
      </c>
      <c r="H182" s="2" t="str">
        <f ca="1">'[1]2025年已发货'!H:H</f>
        <v>王健</v>
      </c>
      <c r="I182" s="2">
        <f ca="1">'[1]2025年已发货'!I:I</f>
        <v>17726168395</v>
      </c>
      <c r="J182" s="2" vm="1" t="e">
        <f ca="1">_xlfn._xlws.FILTER(辅助信息!D:D,辅助信息!G:G=G182)</f>
        <v>#VALUE!</v>
      </c>
    </row>
    <row r="183" hidden="1" spans="1:10">
      <c r="A183" s="2" t="str">
        <f ca="1">'[1]2025年已发货'!A:A</f>
        <v>陕钢</v>
      </c>
      <c r="B183" s="2" t="str">
        <f ca="1">'[1]2025年已发货'!B:B</f>
        <v>高线</v>
      </c>
      <c r="C183" s="2" t="str">
        <f ca="1">'[1]2025年已发货'!C:C</f>
        <v>HPB300Φ10</v>
      </c>
      <c r="D183" s="2" t="str">
        <f ca="1">'[1]2025年已发货'!D:D</f>
        <v>吨</v>
      </c>
      <c r="E183" s="2">
        <f ca="1">'[1]2025年已发货'!E:E</f>
        <v>35</v>
      </c>
      <c r="F183" s="4">
        <f ca="1">'[1]2025年已发货'!F:F</f>
        <v>45665</v>
      </c>
      <c r="G183" s="2" t="str">
        <f>'[1]2025年已发货'!G:G</f>
        <v>（中铁广州局-资乐高速5标）四川省乐山市井研县希望大道116号</v>
      </c>
      <c r="H183" s="2" t="str">
        <f ca="1">'[1]2025年已发货'!H:H</f>
        <v>廖俊杰</v>
      </c>
      <c r="I183" s="2">
        <f ca="1">'[1]2025年已发货'!I:I</f>
        <v>15775100965</v>
      </c>
      <c r="J183" s="2" vm="1" t="e">
        <f>_xlfn._xlws.FILTER(辅助信息!D:D,辅助信息!G:G=G183)</f>
        <v>#VALUE!</v>
      </c>
    </row>
    <row r="184" hidden="1" spans="1:10">
      <c r="A184" s="2" t="str">
        <f ca="1">'[1]2025年已发货'!A:A</f>
        <v>陕钢</v>
      </c>
      <c r="B184" s="2" t="str">
        <f ca="1">'[1]2025年已发货'!B:B</f>
        <v>螺纹钢</v>
      </c>
      <c r="C184" s="2" t="str">
        <f ca="1">'[1]2025年已发货'!C:C</f>
        <v>HRB400E Φ25 9m</v>
      </c>
      <c r="D184" s="2" t="str">
        <f ca="1">'[1]2025年已发货'!D:D</f>
        <v>吨</v>
      </c>
      <c r="E184" s="2">
        <f ca="1">'[1]2025年已发货'!E:E</f>
        <v>14</v>
      </c>
      <c r="F184" s="4">
        <f ca="1">'[1]2025年已发货'!F:F</f>
        <v>45665</v>
      </c>
      <c r="G184" s="2" t="str">
        <f>'[1]2025年已发货'!G:G</f>
        <v>（中铁北京局-资乐高速6标）四川省乐山市市中区土主镇资乐高速TJ6标项目试验室</v>
      </c>
      <c r="H184" s="2" t="str">
        <f ca="1">'[1]2025年已发货'!H:H</f>
        <v>孟若禺</v>
      </c>
      <c r="I184" s="2">
        <f ca="1">'[1]2025年已发货'!I:I</f>
        <v>13753975633</v>
      </c>
      <c r="J184" s="2" vm="1" t="e">
        <f ca="1">_xlfn._xlws.FILTER(辅助信息!D:D,辅助信息!G:G=G184)</f>
        <v>#VALUE!</v>
      </c>
    </row>
    <row r="185" hidden="1" spans="1:10">
      <c r="A185" s="2" t="str">
        <f ca="1">'[1]2025年已发货'!A:A</f>
        <v>陕钢</v>
      </c>
      <c r="B185" s="2" t="str">
        <f ca="1">'[1]2025年已发货'!B:B</f>
        <v>螺纹钢</v>
      </c>
      <c r="C185" s="2" t="str">
        <f ca="1">'[1]2025年已发货'!C:C</f>
        <v>HRB400E Φ16 9m</v>
      </c>
      <c r="D185" s="2" t="str">
        <f ca="1">'[1]2025年已发货'!D:D</f>
        <v>吨</v>
      </c>
      <c r="E185" s="2">
        <f ca="1">'[1]2025年已发货'!E:E</f>
        <v>23</v>
      </c>
      <c r="F185" s="4">
        <f ca="1">'[1]2025年已发货'!F:F</f>
        <v>45665</v>
      </c>
      <c r="G185" s="2" t="str">
        <f>'[1]2025年已发货'!G:G</f>
        <v>（中铁北京局-资乐高速6标）四川省乐山市市中区土主镇资乐高速TJ6标项目试验室</v>
      </c>
      <c r="H185" s="2" t="str">
        <f ca="1">'[1]2025年已发货'!H:H</f>
        <v>孟若禺</v>
      </c>
      <c r="I185" s="2">
        <f ca="1">'[1]2025年已发货'!I:I</f>
        <v>13753975633</v>
      </c>
      <c r="J185" s="2" vm="1" t="e">
        <f>_xlfn._xlws.FILTER(辅助信息!D:D,辅助信息!G:G=G185)</f>
        <v>#VALUE!</v>
      </c>
    </row>
    <row r="186" hidden="1" spans="1:10">
      <c r="A186" s="2" t="str">
        <f ca="1">'[1]2025年已发货'!A:A</f>
        <v>陕钢</v>
      </c>
      <c r="B186" s="2" t="str">
        <f ca="1">'[1]2025年已发货'!B:B</f>
        <v>螺纹钢</v>
      </c>
      <c r="C186" s="2" t="str">
        <f ca="1">'[1]2025年已发货'!C:C</f>
        <v>HRB400E Φ12 9m</v>
      </c>
      <c r="D186" s="2" t="str">
        <f ca="1">'[1]2025年已发货'!D:D</f>
        <v>吨</v>
      </c>
      <c r="E186" s="2">
        <f ca="1">'[1]2025年已发货'!E:E</f>
        <v>22</v>
      </c>
      <c r="F186" s="4">
        <f ca="1">'[1]2025年已发货'!F:F</f>
        <v>45665</v>
      </c>
      <c r="G186" s="2" t="str">
        <f>'[1]2025年已发货'!G:G</f>
        <v>（五局乐山机场项目）四川省乐山市五通桥区</v>
      </c>
      <c r="H186" s="2" t="str">
        <f ca="1">'[1]2025年已发货'!H:H</f>
        <v>贺银</v>
      </c>
      <c r="I186" s="2">
        <f ca="1">'[1]2025年已发货'!I:I</f>
        <v>18844162555</v>
      </c>
      <c r="J186" s="2" vm="1" t="e">
        <f ca="1">_xlfn._xlws.FILTER(辅助信息!D:D,辅助信息!G:G=G186)</f>
        <v>#VALUE!</v>
      </c>
    </row>
    <row r="187" hidden="1" spans="1:10">
      <c r="A187" s="2" t="str">
        <f ca="1">'[1]2025年已发货'!A:A</f>
        <v>陕钢</v>
      </c>
      <c r="B187" s="2" t="str">
        <f ca="1">'[1]2025年已发货'!B:B</f>
        <v>螺纹钢</v>
      </c>
      <c r="C187" s="2" t="str">
        <f ca="1">'[1]2025年已发货'!C:C</f>
        <v>HRB400E Φ16 9m</v>
      </c>
      <c r="D187" s="2" t="str">
        <f ca="1">'[1]2025年已发货'!D:D</f>
        <v>吨</v>
      </c>
      <c r="E187" s="2">
        <f ca="1">'[1]2025年已发货'!E:E</f>
        <v>6</v>
      </c>
      <c r="F187" s="4">
        <f ca="1">'[1]2025年已发货'!F:F</f>
        <v>45665</v>
      </c>
      <c r="G187" s="2" t="str">
        <f>'[1]2025年已发货'!G:G</f>
        <v>（五局乐山机场项目）四川省乐山市五通桥区</v>
      </c>
      <c r="H187" s="2" t="str">
        <f ca="1">'[1]2025年已发货'!H:H</f>
        <v>贺银</v>
      </c>
      <c r="I187" s="2">
        <f ca="1">'[1]2025年已发货'!I:I</f>
        <v>18844162555</v>
      </c>
      <c r="J187" s="2" vm="1" t="e">
        <f ca="1">_xlfn._xlws.FILTER(辅助信息!D:D,辅助信息!G:G=G187)</f>
        <v>#VALUE!</v>
      </c>
    </row>
    <row r="188" hidden="1" spans="1:10">
      <c r="A188" s="2" t="str">
        <f ca="1">'[1]2025年已发货'!A:A</f>
        <v>陕钢</v>
      </c>
      <c r="B188" s="2" t="str">
        <f ca="1">'[1]2025年已发货'!B:B</f>
        <v>高线</v>
      </c>
      <c r="C188" s="2" t="str">
        <f ca="1">'[1]2025年已发货'!C:C</f>
        <v>HPB300Φ8</v>
      </c>
      <c r="D188" s="2" t="str">
        <f ca="1">'[1]2025年已发货'!D:D</f>
        <v>吨</v>
      </c>
      <c r="E188" s="2">
        <f ca="1">'[1]2025年已发货'!E:E</f>
        <v>8</v>
      </c>
      <c r="F188" s="4">
        <f ca="1">'[1]2025年已发货'!F:F</f>
        <v>45665</v>
      </c>
      <c r="G188" s="2" t="str">
        <f>'[1]2025年已发货'!G:G</f>
        <v>（五局乐山机场项目）四川省乐山市五通桥区</v>
      </c>
      <c r="H188" s="2" t="str">
        <f ca="1">'[1]2025年已发货'!H:H</f>
        <v>贺银</v>
      </c>
      <c r="I188" s="2">
        <f ca="1">'[1]2025年已发货'!I:I</f>
        <v>18844162555</v>
      </c>
      <c r="J188" s="2" vm="1" t="e">
        <f>_xlfn._xlws.FILTER(辅助信息!D:D,辅助信息!G:G=G188)</f>
        <v>#VALUE!</v>
      </c>
    </row>
    <row r="189" hidden="1" spans="1:10">
      <c r="A189" s="2" t="str">
        <f ca="1">'[1]2025年已发货'!A:A</f>
        <v>润耀</v>
      </c>
      <c r="B189" s="2" t="str">
        <f ca="1">'[1]2025年已发货'!B:B</f>
        <v>螺纹钢</v>
      </c>
      <c r="C189" s="2" t="str">
        <f ca="1">'[1]2025年已发货'!C:C</f>
        <v>HRB400E Φ20 9m</v>
      </c>
      <c r="D189" s="2" t="str">
        <f ca="1">'[1]2025年已发货'!D:D</f>
        <v>吨</v>
      </c>
      <c r="E189" s="2">
        <f ca="1">'[1]2025年已发货'!E:E</f>
        <v>20</v>
      </c>
      <c r="F189" s="4">
        <f ca="1">'[1]2025年已发货'!F:F</f>
        <v>45665</v>
      </c>
      <c r="G189" s="2" t="str">
        <f>'[1]2025年已发货'!G:G</f>
        <v>（中铁三局成渝扩容ZCB3-1项目部）内江市胜利收费站红绿灯500米</v>
      </c>
      <c r="H189" s="2" t="str">
        <f ca="1">'[1]2025年已发货'!H:H</f>
        <v>王岩</v>
      </c>
      <c r="I189" s="2">
        <f ca="1">'[1]2025年已发货'!I:I</f>
        <v>17634813323</v>
      </c>
      <c r="J189" s="2" vm="1" t="e">
        <f ca="1">_xlfn._xlws.FILTER(辅助信息!D:D,辅助信息!G:G=G189)</f>
        <v>#VALUE!</v>
      </c>
    </row>
    <row r="190" hidden="1" spans="1:10">
      <c r="A190" s="2" t="str">
        <f ca="1">'[1]2025年已发货'!A:A</f>
        <v>润耀</v>
      </c>
      <c r="B190" s="2" t="str">
        <f ca="1">'[1]2025年已发货'!B:B</f>
        <v>螺纹钢</v>
      </c>
      <c r="C190" s="2" t="str">
        <f ca="1">'[1]2025年已发货'!C:C</f>
        <v>HRB400E Φ14 9m</v>
      </c>
      <c r="D190" s="2" t="str">
        <f ca="1">'[1]2025年已发货'!D:D</f>
        <v>吨</v>
      </c>
      <c r="E190" s="2">
        <f ca="1">'[1]2025年已发货'!E:E</f>
        <v>15</v>
      </c>
      <c r="F190" s="4">
        <f ca="1">'[1]2025年已发货'!F:F</f>
        <v>45665</v>
      </c>
      <c r="G190" s="2" t="str">
        <f>'[1]2025年已发货'!G:G</f>
        <v>（中铁三局成渝扩容ZCB3-1项目部）内江市胜利收费站红绿灯500米</v>
      </c>
      <c r="H190" s="2" t="str">
        <f ca="1">'[1]2025年已发货'!H:H</f>
        <v>王岩</v>
      </c>
      <c r="I190" s="2">
        <f ca="1">'[1]2025年已发货'!I:I</f>
        <v>17634813323</v>
      </c>
      <c r="J190" s="2" vm="1" t="e">
        <f>_xlfn._xlws.FILTER(辅助信息!D:D,辅助信息!G:G=G190)</f>
        <v>#VALUE!</v>
      </c>
    </row>
    <row r="191" hidden="1" spans="1:10">
      <c r="A191" s="2" t="str">
        <f ca="1">'[1]2025年已发货'!A:A</f>
        <v>润耀</v>
      </c>
      <c r="B191" s="2" t="str">
        <f ca="1">'[1]2025年已发货'!B:B</f>
        <v>盘螺</v>
      </c>
      <c r="C191" s="2" t="str">
        <f ca="1">'[1]2025年已发货'!C:C</f>
        <v>HRB400E Φ10</v>
      </c>
      <c r="D191" s="2" t="str">
        <f ca="1">'[1]2025年已发货'!D:D</f>
        <v>吨</v>
      </c>
      <c r="E191" s="2">
        <f ca="1">'[1]2025年已发货'!E:E</f>
        <v>35</v>
      </c>
      <c r="F191" s="4">
        <f ca="1">'[1]2025年已发货'!F:F</f>
        <v>45665</v>
      </c>
      <c r="G191" s="2" t="str">
        <f>'[1]2025年已发货'!G:G</f>
        <v>（中铁三局成渝扩容ZCB3-1项目部）内江市胜利收费站红绿灯500米</v>
      </c>
      <c r="H191" s="2" t="str">
        <f ca="1">'[1]2025年已发货'!H:H</f>
        <v>王岩</v>
      </c>
      <c r="I191" s="2">
        <f ca="1">'[1]2025年已发货'!I:I</f>
        <v>17634813323</v>
      </c>
      <c r="J191" s="2" vm="1" t="e">
        <f ca="1">_xlfn._xlws.FILTER(辅助信息!D:D,辅助信息!G:G=G191)</f>
        <v>#VALUE!</v>
      </c>
    </row>
    <row r="192" hidden="1" spans="1:10">
      <c r="A192" s="2" t="str">
        <f ca="1">'[1]2025年已发货'!A:A</f>
        <v>润耀</v>
      </c>
      <c r="B192" s="2" t="str">
        <f ca="1">'[1]2025年已发货'!B:B</f>
        <v>盘螺</v>
      </c>
      <c r="C192" s="2" t="str">
        <f ca="1">'[1]2025年已发货'!C:C</f>
        <v>HRB400E Φ12</v>
      </c>
      <c r="D192" s="2" t="str">
        <f ca="1">'[1]2025年已发货'!D:D</f>
        <v>吨</v>
      </c>
      <c r="E192" s="2">
        <f ca="1">'[1]2025年已发货'!E:E</f>
        <v>35</v>
      </c>
      <c r="F192" s="4">
        <f ca="1">'[1]2025年已发货'!F:F</f>
        <v>45665</v>
      </c>
      <c r="G192" s="2" t="str">
        <f>'[1]2025年已发货'!G:G</f>
        <v>（中铁广州局-资乐高速5标）四川省乐山市井研县希望大道116号</v>
      </c>
      <c r="H192" s="2" t="str">
        <f ca="1">'[1]2025年已发货'!H:H</f>
        <v>廖俊杰</v>
      </c>
      <c r="I192" s="2">
        <f ca="1">'[1]2025年已发货'!I:I</f>
        <v>15775100965</v>
      </c>
      <c r="J192" s="2" vm="1" t="e">
        <f ca="1">_xlfn._xlws.FILTER(辅助信息!D:D,辅助信息!G:G=G192)</f>
        <v>#VALUE!</v>
      </c>
    </row>
    <row r="193" hidden="1" spans="1:10">
      <c r="A193" s="2" t="str">
        <f ca="1">'[1]2025年已发货'!A:A</f>
        <v>陕钢</v>
      </c>
      <c r="B193" s="2" t="str">
        <f ca="1">'[1]2025年已发货'!B:B</f>
        <v>螺纹钢</v>
      </c>
      <c r="C193" s="2" t="str">
        <f ca="1">'[1]2025年已发货'!C:C</f>
        <v>HRB400E Φ16×9米</v>
      </c>
      <c r="D193" s="2" t="str">
        <f ca="1">'[1]2025年已发货'!D:D</f>
        <v>吨</v>
      </c>
      <c r="E193" s="2">
        <f ca="1">'[1]2025年已发货'!E:E</f>
        <v>12.02</v>
      </c>
      <c r="F193" s="4">
        <f ca="1">'[1]2025年已发货'!F:F</f>
        <v>45666</v>
      </c>
      <c r="G193" s="2" t="str">
        <f>'[1]2025年已发货'!G:G</f>
        <v>自永4标一局四公司（四川省内江市隆昌市金鹅街道自永4标一局四公司钢筋棚）</v>
      </c>
      <c r="H193" s="2" t="str">
        <f ca="1">'[1]2025年已发货'!H:H</f>
        <v>郝优</v>
      </c>
      <c r="I193" s="2">
        <f ca="1">'[1]2025年已发货'!I:I</f>
        <v>13891371707</v>
      </c>
      <c r="J193" s="2" vm="1" t="e">
        <f ca="1">_xlfn._xlws.FILTER(辅助信息!D:D,辅助信息!G:G=G193)</f>
        <v>#VALUE!</v>
      </c>
    </row>
    <row r="194" hidden="1" spans="1:10">
      <c r="A194" s="2" t="str">
        <f ca="1">'[1]2025年已发货'!A:A</f>
        <v>陕钢</v>
      </c>
      <c r="B194" s="2" t="str">
        <f ca="1">'[1]2025年已发货'!B:B</f>
        <v>螺纹钢</v>
      </c>
      <c r="C194" s="2" t="str">
        <f ca="1">'[1]2025年已发货'!C:C</f>
        <v>HRB400E Φ12×9米</v>
      </c>
      <c r="D194" s="2" t="str">
        <f ca="1">'[1]2025年已发货'!D:D</f>
        <v>吨</v>
      </c>
      <c r="E194" s="2">
        <f ca="1">'[1]2025年已发货'!E:E</f>
        <v>20.89</v>
      </c>
      <c r="F194" s="4">
        <f ca="1">'[1]2025年已发货'!F:F</f>
        <v>45666</v>
      </c>
      <c r="G194" s="2" t="str">
        <f>'[1]2025年已发货'!G:G</f>
        <v>自永4标一局四公司（四川省内江市隆昌市金鹅街道自永4标一局四公司钢筋棚）</v>
      </c>
      <c r="H194" s="2" t="str">
        <f ca="1">'[1]2025年已发货'!H:H</f>
        <v>郝优</v>
      </c>
      <c r="I194" s="2">
        <f ca="1">'[1]2025年已发货'!I:I</f>
        <v>13891371707</v>
      </c>
      <c r="J194" s="2" vm="1" t="e">
        <f>_xlfn._xlws.FILTER(辅助信息!D:D,辅助信息!G:G=G194)</f>
        <v>#VALUE!</v>
      </c>
    </row>
    <row r="195" hidden="1" spans="1:10">
      <c r="A195" s="2" t="str">
        <f ca="1">'[1]2025年已发货'!A:A</f>
        <v>陕钢</v>
      </c>
      <c r="B195" s="2" t="str">
        <f ca="1">'[1]2025年已发货'!B:B</f>
        <v>高线 </v>
      </c>
      <c r="C195" s="2" t="str">
        <f ca="1">'[1]2025年已发货'!C:C</f>
        <v>HPB300 Φ6</v>
      </c>
      <c r="D195" s="2" t="str">
        <f ca="1">'[1]2025年已发货'!D:D</f>
        <v>吨</v>
      </c>
      <c r="E195" s="2">
        <f ca="1">'[1]2025年已发货'!E:E</f>
        <v>4.5</v>
      </c>
      <c r="F195" s="4">
        <f ca="1">'[1]2025年已发货'!F:F</f>
        <v>45666</v>
      </c>
      <c r="G195" s="2" t="str">
        <f>'[1]2025年已发货'!G:G</f>
        <v>自永4标一局四公司（四川省内江市隆昌市金鹅街道自永4标一局四公司钢筋棚）</v>
      </c>
      <c r="H195" s="2" t="str">
        <f ca="1">'[1]2025年已发货'!H:H</f>
        <v>郝优</v>
      </c>
      <c r="I195" s="2">
        <f ca="1">'[1]2025年已发货'!I:I</f>
        <v>13891371707</v>
      </c>
      <c r="J195" s="2" vm="1" t="e">
        <f ca="1">_xlfn._xlws.FILTER(辅助信息!D:D,辅助信息!G:G=G195)</f>
        <v>#VALUE!</v>
      </c>
    </row>
    <row r="196" hidden="1" spans="1:10">
      <c r="A196" s="2" t="str">
        <f ca="1">'[1]2025年已发货'!A:A</f>
        <v>润耀</v>
      </c>
      <c r="B196" s="2" t="str">
        <f ca="1">'[1]2025年已发货'!B:B</f>
        <v>螺纹钢 </v>
      </c>
      <c r="C196" s="2" t="str">
        <f ca="1">'[1]2025年已发货'!C:C</f>
        <v>HRB400E Φ25×9米</v>
      </c>
      <c r="D196" s="2" t="str">
        <f ca="1">'[1]2025年已发货'!D:D</f>
        <v>吨</v>
      </c>
      <c r="E196" s="2">
        <f ca="1">'[1]2025年已发货'!E:E</f>
        <v>35</v>
      </c>
      <c r="F196" s="4">
        <f ca="1">'[1]2025年已发货'!F:F</f>
        <v>45666</v>
      </c>
      <c r="G196" s="2" t="str">
        <f>'[1]2025年已发货'!G:G</f>
        <v>自永4标一局四公司（四川省内江市隆昌市金鹅街道自永4标一局四公司钢筋棚）</v>
      </c>
      <c r="H196" s="2" t="str">
        <f ca="1">'[1]2025年已发货'!H:H</f>
        <v>郝优</v>
      </c>
      <c r="I196" s="2">
        <f ca="1">'[1]2025年已发货'!I:I</f>
        <v>13891371707</v>
      </c>
      <c r="J196" s="2" vm="1" t="e">
        <f ca="1">_xlfn._xlws.FILTER(辅助信息!D:D,辅助信息!G:G=G196)</f>
        <v>#VALUE!</v>
      </c>
    </row>
    <row r="197" hidden="1" spans="1:10">
      <c r="A197" s="2" t="str">
        <f ca="1">'[1]2025年已发货'!A:A</f>
        <v>润耀</v>
      </c>
      <c r="B197" s="2" t="str">
        <f ca="1">'[1]2025年已发货'!B:B</f>
        <v>盘螺</v>
      </c>
      <c r="C197" s="2" t="str">
        <f ca="1">'[1]2025年已发货'!C:C</f>
        <v>HRB400EΦ8</v>
      </c>
      <c r="D197" s="2" t="str">
        <f ca="1">'[1]2025年已发货'!D:D</f>
        <v>吨</v>
      </c>
      <c r="E197" s="2">
        <f ca="1">'[1]2025年已发货'!E:E</f>
        <v>7.5</v>
      </c>
      <c r="F197" s="4">
        <f ca="1">'[1]2025年已发货'!F:F</f>
        <v>45666</v>
      </c>
      <c r="G197" s="2" t="str">
        <f>'[1]2025年已发货'!G:G</f>
        <v>（成铁西物-成都北车辆段项目）四川省成都市新都区泰兴镇成都北车辆段项目（司机拍摄签收小票时需设置时间及地点水印）</v>
      </c>
      <c r="H197" s="2" t="str">
        <f ca="1">'[1]2025年已发货'!H:H</f>
        <v>黄永福</v>
      </c>
      <c r="I197" s="2" t="str">
        <f ca="1">'[1]2025年已发货'!I:I</f>
        <v>15982823571</v>
      </c>
      <c r="J197" s="2" vm="1" t="e">
        <f ca="1">_xlfn._xlws.FILTER(辅助信息!D:D,辅助信息!G:G=G197)</f>
        <v>#VALUE!</v>
      </c>
    </row>
    <row r="198" hidden="1" spans="1:10">
      <c r="A198" s="2" t="str">
        <f ca="1">'[1]2025年已发货'!A:A</f>
        <v>润耀</v>
      </c>
      <c r="B198" s="2" t="str">
        <f ca="1">'[1]2025年已发货'!B:B</f>
        <v>盘螺</v>
      </c>
      <c r="C198" s="2" t="str">
        <f ca="1">'[1]2025年已发货'!C:C</f>
        <v>HRB400EΦ10</v>
      </c>
      <c r="D198" s="2" t="str">
        <f ca="1">'[1]2025年已发货'!D:D</f>
        <v>吨</v>
      </c>
      <c r="E198" s="2">
        <f ca="1">'[1]2025年已发货'!E:E</f>
        <v>4</v>
      </c>
      <c r="F198" s="4">
        <f ca="1">'[1]2025年已发货'!F:F</f>
        <v>45666</v>
      </c>
      <c r="G198" s="2" t="str">
        <f>'[1]2025年已发货'!G:G</f>
        <v>（成铁西物-成都北车辆段项目）四川省成都市新都区泰兴镇成都北车辆段项目（司机拍摄签收小票时需设置时间及地点水印）</v>
      </c>
      <c r="H198" s="2" t="str">
        <f ca="1">'[1]2025年已发货'!H:H</f>
        <v>黄永福</v>
      </c>
      <c r="I198" s="2" t="str">
        <f ca="1">'[1]2025年已发货'!I:I</f>
        <v>15982823571</v>
      </c>
      <c r="J198" s="2" vm="1" t="e">
        <f>_xlfn._xlws.FILTER(辅助信息!D:D,辅助信息!G:G=G198)</f>
        <v>#VALUE!</v>
      </c>
    </row>
    <row r="199" hidden="1" spans="1:10">
      <c r="A199" s="2" t="str">
        <f ca="1">'[1]2025年已发货'!A:A</f>
        <v>润耀</v>
      </c>
      <c r="B199" s="2" t="str">
        <f ca="1">'[1]2025年已发货'!B:B</f>
        <v>螺纹钢</v>
      </c>
      <c r="C199" s="2" t="str">
        <f ca="1">'[1]2025年已发货'!C:C</f>
        <v>HRB400EФ12*9m</v>
      </c>
      <c r="D199" s="2" t="str">
        <f ca="1">'[1]2025年已发货'!D:D</f>
        <v>吨</v>
      </c>
      <c r="E199" s="2">
        <f ca="1">'[1]2025年已发货'!E:E</f>
        <v>8</v>
      </c>
      <c r="F199" s="4">
        <f ca="1">'[1]2025年已发货'!F:F</f>
        <v>45666</v>
      </c>
      <c r="G199" s="2" t="str">
        <f>'[1]2025年已发货'!G:G</f>
        <v>（成铁西物-成都北车辆段项目）四川省成都市新都区泰兴镇成都北车辆段项目（司机拍摄签收小票时需设置时间及地点水印）</v>
      </c>
      <c r="H199" s="2" t="str">
        <f ca="1">'[1]2025年已发货'!H:H</f>
        <v>黄永福</v>
      </c>
      <c r="I199" s="2" t="str">
        <f ca="1">'[1]2025年已发货'!I:I</f>
        <v>15982823571</v>
      </c>
      <c r="J199" s="2" vm="1" t="e">
        <f ca="1">_xlfn._xlws.FILTER(辅助信息!D:D,辅助信息!G:G=G199)</f>
        <v>#VALUE!</v>
      </c>
    </row>
    <row r="200" hidden="1" spans="1:10">
      <c r="A200" s="2" t="str">
        <f ca="1">'[1]2025年已发货'!A:A</f>
        <v>润耀</v>
      </c>
      <c r="B200" s="2" t="str">
        <f ca="1">'[1]2025年已发货'!B:B</f>
        <v>螺纹钢</v>
      </c>
      <c r="C200" s="2" t="str">
        <f ca="1">'[1]2025年已发货'!C:C</f>
        <v>HRB400EФ16*9m</v>
      </c>
      <c r="D200" s="2" t="str">
        <f ca="1">'[1]2025年已发货'!D:D</f>
        <v>吨</v>
      </c>
      <c r="E200" s="2">
        <f ca="1">'[1]2025年已发货'!E:E</f>
        <v>5</v>
      </c>
      <c r="F200" s="4">
        <f ca="1">'[1]2025年已发货'!F:F</f>
        <v>45666</v>
      </c>
      <c r="G200" s="2" t="str">
        <f>'[1]2025年已发货'!G:G</f>
        <v>（成铁西物-成都北车辆段项目）四川省成都市新都区泰兴镇成都北车辆段项目（司机拍摄签收小票时需设置时间及地点水印）</v>
      </c>
      <c r="H200" s="2" t="str">
        <f ca="1">'[1]2025年已发货'!H:H</f>
        <v>黄永福</v>
      </c>
      <c r="I200" s="2" t="str">
        <f ca="1">'[1]2025年已发货'!I:I</f>
        <v>15982823571</v>
      </c>
      <c r="J200" s="2" vm="1" t="e">
        <f ca="1">_xlfn._xlws.FILTER(辅助信息!D:D,辅助信息!G:G=G200)</f>
        <v>#VALUE!</v>
      </c>
    </row>
    <row r="201" hidden="1" spans="1:10">
      <c r="A201" s="2" t="str">
        <f ca="1">'[1]2025年已发货'!A:A</f>
        <v>润耀</v>
      </c>
      <c r="B201" s="2" t="str">
        <f ca="1">'[1]2025年已发货'!B:B</f>
        <v>螺纹钢</v>
      </c>
      <c r="C201" s="2" t="str">
        <f ca="1">'[1]2025年已发货'!C:C</f>
        <v>HRB500E Φ12 9m</v>
      </c>
      <c r="D201" s="2" t="str">
        <f ca="1">'[1]2025年已发货'!D:D</f>
        <v>吨</v>
      </c>
      <c r="E201" s="2">
        <f ca="1">'[1]2025年已发货'!E:E</f>
        <v>17</v>
      </c>
      <c r="F201" s="4">
        <f ca="1">'[1]2025年已发货'!F:F</f>
        <v>45666</v>
      </c>
      <c r="G201" s="2" t="str">
        <f>'[1]2025年已发货'!G:G</f>
        <v>（中核华兴-峨眉山项目）四川省乐山市峨眉山市双福镇梓橦庙红华五期中核华兴工地</v>
      </c>
      <c r="H201" s="2" t="str">
        <f ca="1">'[1]2025年已发货'!H:H</f>
        <v>李汉军</v>
      </c>
      <c r="I201" s="2" t="str">
        <f ca="1">'[1]2025年已发货'!I:I</f>
        <v>18691249091</v>
      </c>
      <c r="J201" s="2" vm="1" t="e">
        <f ca="1">_xlfn._xlws.FILTER(辅助信息!D:D,辅助信息!G:G=G201)</f>
        <v>#VALUE!</v>
      </c>
    </row>
    <row r="202" hidden="1" spans="1:10">
      <c r="A202" s="2" t="str">
        <f ca="1">'[1]2025年已发货'!A:A</f>
        <v>润耀</v>
      </c>
      <c r="B202" s="2" t="str">
        <f ca="1">'[1]2025年已发货'!B:B</f>
        <v>螺纹钢</v>
      </c>
      <c r="C202" s="2" t="str">
        <f ca="1">'[1]2025年已发货'!C:C</f>
        <v>HRB500E Φ14 9m</v>
      </c>
      <c r="D202" s="2" t="str">
        <f ca="1">'[1]2025年已发货'!D:D</f>
        <v>吨</v>
      </c>
      <c r="E202" s="2">
        <f ca="1">'[1]2025年已发货'!E:E</f>
        <v>17</v>
      </c>
      <c r="F202" s="4">
        <f ca="1">'[1]2025年已发货'!F:F</f>
        <v>45666</v>
      </c>
      <c r="G202" s="2" t="str">
        <f>'[1]2025年已发货'!G:G</f>
        <v>（中核华兴-峨眉山项目）四川省乐山市峨眉山市双福镇梓橦庙红华五期中核华兴工地</v>
      </c>
      <c r="H202" s="2" t="str">
        <f ca="1">'[1]2025年已发货'!H:H</f>
        <v>李汉军</v>
      </c>
      <c r="I202" s="2" t="str">
        <f ca="1">'[1]2025年已发货'!I:I</f>
        <v>18691249091</v>
      </c>
      <c r="J202" s="2" vm="1" t="e">
        <f>_xlfn._xlws.FILTER(辅助信息!D:D,辅助信息!G:G=G202)</f>
        <v>#VALUE!</v>
      </c>
    </row>
    <row r="203" hidden="1" spans="1:10">
      <c r="A203" s="2" t="str">
        <f ca="1">'[1]2025年已发货'!A:A</f>
        <v>润耀</v>
      </c>
      <c r="B203" s="2" t="str">
        <f ca="1">'[1]2025年已发货'!B:B</f>
        <v>螺纹钢</v>
      </c>
      <c r="C203" s="2" t="str">
        <f ca="1">'[1]2025年已发货'!C:C</f>
        <v>HRB500E Φ32 9m</v>
      </c>
      <c r="D203" s="2" t="str">
        <f ca="1">'[1]2025年已发货'!D:D</f>
        <v>吨</v>
      </c>
      <c r="E203" s="2">
        <f ca="1">'[1]2025年已发货'!E:E</f>
        <v>35</v>
      </c>
      <c r="F203" s="4">
        <f ca="1">'[1]2025年已发货'!F:F</f>
        <v>45666</v>
      </c>
      <c r="G203" s="2" t="str">
        <f>'[1]2025年已发货'!G:G</f>
        <v>（中核华兴-峨眉山项目）四川省乐山市峨眉山市双福镇梓橦庙红华五期中核华兴工地</v>
      </c>
      <c r="H203" s="2" t="str">
        <f ca="1">'[1]2025年已发货'!H:H</f>
        <v>李汉军</v>
      </c>
      <c r="I203" s="2" t="str">
        <f ca="1">'[1]2025年已发货'!I:I</f>
        <v>18691249091</v>
      </c>
      <c r="J203" s="2" vm="1" t="e">
        <f ca="1">_xlfn._xlws.FILTER(辅助信息!D:D,辅助信息!G:G=G203)</f>
        <v>#VALUE!</v>
      </c>
    </row>
    <row r="204" hidden="1" spans="1:10">
      <c r="A204" s="2" t="str">
        <f ca="1">'[1]2025年已发货'!A:A</f>
        <v>成实</v>
      </c>
      <c r="B204" s="2" t="str">
        <f ca="1">'[1]2025年已发货'!B:B</f>
        <v>盘螺</v>
      </c>
      <c r="C204" s="2" t="str">
        <f ca="1">'[1]2025年已发货'!C:C</f>
        <v>HRB400E Φ12</v>
      </c>
      <c r="D204" s="2" t="str">
        <f ca="1">'[1]2025年已发货'!D:D</f>
        <v>吨</v>
      </c>
      <c r="E204" s="2">
        <f ca="1">'[1]2025年已发货'!E:E</f>
        <v>35</v>
      </c>
      <c r="F204" s="4">
        <f ca="1">'[1]2025年已发货'!F:F</f>
        <v>45666</v>
      </c>
      <c r="G204" s="2" t="str">
        <f>'[1]2025年已发货'!G:G</f>
        <v>（中铁三局成渝扩容ZCB3-1项目部）内江市胜利收费站红绿灯500米</v>
      </c>
      <c r="H204" s="2" t="str">
        <f ca="1">'[1]2025年已发货'!H:H</f>
        <v>王岩</v>
      </c>
      <c r="I204" s="2">
        <f ca="1">'[1]2025年已发货'!I:I</f>
        <v>17634813323</v>
      </c>
      <c r="J204" s="2" vm="1" t="e">
        <f ca="1">_xlfn._xlws.FILTER(辅助信息!D:D,辅助信息!G:G=G204)</f>
        <v>#VALUE!</v>
      </c>
    </row>
    <row r="205" hidden="1" spans="1:10">
      <c r="A205" s="2" t="str">
        <f ca="1">'[1]2025年已发货'!A:A</f>
        <v>成实</v>
      </c>
      <c r="B205" s="2" t="str">
        <f ca="1">'[1]2025年已发货'!B:B</f>
        <v>螺纹钢</v>
      </c>
      <c r="C205" s="2" t="str">
        <f ca="1">'[1]2025年已发货'!C:C</f>
        <v>HRB400E Φ12 9m</v>
      </c>
      <c r="D205" s="2" t="str">
        <f ca="1">'[1]2025年已发货'!D:D</f>
        <v>吨</v>
      </c>
      <c r="E205" s="2">
        <f ca="1">'[1]2025年已发货'!E:E</f>
        <v>20</v>
      </c>
      <c r="F205" s="4">
        <f ca="1">'[1]2025年已发货'!F:F</f>
        <v>45666</v>
      </c>
      <c r="G205" s="2" t="str">
        <f>'[1]2025年已发货'!G:G</f>
        <v>（中铁三局成渝扩容ZCB3-1项目部）内江市胜利收费站红绿灯500米</v>
      </c>
      <c r="H205" s="2" t="str">
        <f ca="1">'[1]2025年已发货'!H:H</f>
        <v>王岩</v>
      </c>
      <c r="I205" s="2">
        <f ca="1">'[1]2025年已发货'!I:I</f>
        <v>17634813323</v>
      </c>
      <c r="J205" s="2" vm="1" t="e">
        <f ca="1">_xlfn._xlws.FILTER(辅助信息!D:D,辅助信息!G:G=G205)</f>
        <v>#VALUE!</v>
      </c>
    </row>
    <row r="206" hidden="1" spans="1:10">
      <c r="A206" s="2" t="str">
        <f ca="1">'[1]2025年已发货'!A:A</f>
        <v>成实</v>
      </c>
      <c r="B206" s="2" t="str">
        <f ca="1">'[1]2025年已发货'!B:B</f>
        <v>螺纹钢</v>
      </c>
      <c r="C206" s="2" t="str">
        <f ca="1">'[1]2025年已发货'!C:C</f>
        <v>HRB400E Φ16 9m</v>
      </c>
      <c r="D206" s="2" t="str">
        <f ca="1">'[1]2025年已发货'!D:D</f>
        <v>吨</v>
      </c>
      <c r="E206" s="2">
        <f ca="1">'[1]2025年已发货'!E:E</f>
        <v>10</v>
      </c>
      <c r="F206" s="4">
        <f ca="1">'[1]2025年已发货'!F:F</f>
        <v>45666</v>
      </c>
      <c r="G206" s="2" t="str">
        <f>'[1]2025年已发货'!G:G</f>
        <v>（中铁三局成渝扩容ZCB3-1项目部）内江市胜利收费站红绿灯500米</v>
      </c>
      <c r="H206" s="2" t="str">
        <f ca="1">'[1]2025年已发货'!H:H</f>
        <v>王岩</v>
      </c>
      <c r="I206" s="2">
        <f ca="1">'[1]2025年已发货'!I:I</f>
        <v>17634813323</v>
      </c>
      <c r="J206" s="2" vm="1" t="e">
        <f ca="1">_xlfn._xlws.FILTER(辅助信息!D:D,辅助信息!G:G=G206)</f>
        <v>#VALUE!</v>
      </c>
    </row>
    <row r="207" hidden="1" spans="1:10">
      <c r="A207" s="2" t="str">
        <f ca="1">'[1]2025年已发货'!A:A</f>
        <v>成实</v>
      </c>
      <c r="B207" s="2" t="str">
        <f ca="1">'[1]2025年已发货'!B:B</f>
        <v>螺纹钢</v>
      </c>
      <c r="C207" s="2" t="str">
        <f ca="1">'[1]2025年已发货'!C:C</f>
        <v>HRB400E Φ22 9m</v>
      </c>
      <c r="D207" s="2" t="str">
        <f ca="1">'[1]2025年已发货'!D:D</f>
        <v>吨</v>
      </c>
      <c r="E207" s="2">
        <f ca="1">'[1]2025年已发货'!E:E</f>
        <v>15</v>
      </c>
      <c r="F207" s="4">
        <f ca="1">'[1]2025年已发货'!F:F</f>
        <v>45666</v>
      </c>
      <c r="G207" s="2" t="str">
        <f>'[1]2025年已发货'!G:G</f>
        <v>（中铁三局成渝扩容ZCB3-1项目部）内江市胜利收费站红绿灯500米</v>
      </c>
      <c r="H207" s="2" t="str">
        <f ca="1">'[1]2025年已发货'!H:H</f>
        <v>王岩</v>
      </c>
      <c r="I207" s="2">
        <f ca="1">'[1]2025年已发货'!I:I</f>
        <v>17634813323</v>
      </c>
      <c r="J207" s="2" vm="1" t="e">
        <f ca="1">_xlfn._xlws.FILTER(辅助信息!D:D,辅助信息!G:G=G207)</f>
        <v>#VALUE!</v>
      </c>
    </row>
    <row r="208" hidden="1" spans="1:10">
      <c r="A208" s="2" t="str">
        <f ca="1">'[1]2025年已发货'!A:A</f>
        <v>成实</v>
      </c>
      <c r="B208" s="2" t="str">
        <f ca="1">'[1]2025年已发货'!B:B</f>
        <v>螺纹钢</v>
      </c>
      <c r="C208" s="2" t="str">
        <f ca="1">'[1]2025年已发货'!C:C</f>
        <v>HRB400E Φ25 9m</v>
      </c>
      <c r="D208" s="2" t="str">
        <f ca="1">'[1]2025年已发货'!D:D</f>
        <v>吨</v>
      </c>
      <c r="E208" s="2">
        <f ca="1">'[1]2025年已发货'!E:E</f>
        <v>35</v>
      </c>
      <c r="F208" s="4">
        <f ca="1">'[1]2025年已发货'!F:F</f>
        <v>45666</v>
      </c>
      <c r="G208" s="2" t="str">
        <f>'[1]2025年已发货'!G:G</f>
        <v>（中铁三局成渝扩容ZCB3-1项目部）内江市胜利收费站红绿灯500米</v>
      </c>
      <c r="H208" s="2" t="str">
        <f ca="1">'[1]2025年已发货'!H:H</f>
        <v>王岩</v>
      </c>
      <c r="I208" s="2">
        <f ca="1">'[1]2025年已发货'!I:I</f>
        <v>17634813323</v>
      </c>
      <c r="J208" s="2" vm="1" t="e">
        <f ca="1">_xlfn._xlws.FILTER(辅助信息!D:D,辅助信息!G:G=G208)</f>
        <v>#VALUE!</v>
      </c>
    </row>
    <row r="209" hidden="1" spans="1:10">
      <c r="A209" s="2" t="str">
        <f ca="1">'[1]2025年已发货'!A:A</f>
        <v>成实</v>
      </c>
      <c r="B209" s="2" t="str">
        <f ca="1">'[1]2025年已发货'!B:B</f>
        <v>螺纹钢</v>
      </c>
      <c r="C209" s="2" t="str">
        <f ca="1">'[1]2025年已发货'!C:C</f>
        <v>HRB400E Φ28 9m</v>
      </c>
      <c r="D209" s="2" t="str">
        <f ca="1">'[1]2025年已发货'!D:D</f>
        <v>吨</v>
      </c>
      <c r="E209" s="2">
        <f ca="1">'[1]2025年已发货'!E:E</f>
        <v>25</v>
      </c>
      <c r="F209" s="4">
        <f ca="1">'[1]2025年已发货'!F:F</f>
        <v>45666</v>
      </c>
      <c r="G209" s="2" t="str">
        <f>'[1]2025年已发货'!G:G</f>
        <v>（中铁三局成渝扩容ZCB3-1项目部）内江市胜利收费站红绿灯500米</v>
      </c>
      <c r="H209" s="2" t="str">
        <f ca="1">'[1]2025年已发货'!H:H</f>
        <v>王岩</v>
      </c>
      <c r="I209" s="2">
        <f ca="1">'[1]2025年已发货'!I:I</f>
        <v>17634813323</v>
      </c>
      <c r="J209" s="2" vm="1" t="e">
        <f ca="1">_xlfn._xlws.FILTER(辅助信息!D:D,辅助信息!G:G=G209)</f>
        <v>#VALUE!</v>
      </c>
    </row>
    <row r="210" hidden="1" spans="1:10">
      <c r="A210" s="2" t="str">
        <f ca="1">'[1]2025年已发货'!A:A</f>
        <v>成实</v>
      </c>
      <c r="B210" s="2" t="str">
        <f ca="1">'[1]2025年已发货'!B:B</f>
        <v>螺纹钢</v>
      </c>
      <c r="C210" s="2" t="str">
        <f ca="1">'[1]2025年已发货'!C:C</f>
        <v>HRB400E Φ25 12m</v>
      </c>
      <c r="D210" s="2" t="str">
        <f ca="1">'[1]2025年已发货'!D:D</f>
        <v>吨</v>
      </c>
      <c r="E210" s="2">
        <f ca="1">'[1]2025年已发货'!E:E</f>
        <v>35</v>
      </c>
      <c r="F210" s="4">
        <f ca="1">'[1]2025年已发货'!F:F</f>
        <v>45666</v>
      </c>
      <c r="G210" s="2" t="str">
        <f>'[1]2025年已发货'!G:G</f>
        <v>（中铁广州局-成渝扩容2标）成渝扩容项目ZCB3-2标2＃拌和站【雁江区联盟桥东北50米(资资路) 】</v>
      </c>
      <c r="H210" s="2" t="str">
        <f ca="1">'[1]2025年已发货'!H:H</f>
        <v>刘沛琦</v>
      </c>
      <c r="I210" s="2">
        <f ca="1">'[1]2025年已发货'!I:I</f>
        <v>18011784798</v>
      </c>
      <c r="J210" s="2" vm="1" t="e">
        <f ca="1">_xlfn._xlws.FILTER(辅助信息!D:D,辅助信息!G:G=G210)</f>
        <v>#VALUE!</v>
      </c>
    </row>
    <row r="211" hidden="1" spans="1:10">
      <c r="A211" s="2" t="str">
        <f ca="1">'[1]2025年已发货'!A:A</f>
        <v>成实</v>
      </c>
      <c r="B211" s="2" t="str">
        <f ca="1">'[1]2025年已发货'!B:B</f>
        <v>螺纹钢</v>
      </c>
      <c r="C211" s="2" t="str">
        <f ca="1">'[1]2025年已发货'!C:C</f>
        <v>HRB400E Φ25 9m</v>
      </c>
      <c r="D211" s="2" t="str">
        <f ca="1">'[1]2025年已发货'!D:D</f>
        <v>吨</v>
      </c>
      <c r="E211" s="2">
        <f ca="1">'[1]2025年已发货'!E:E</f>
        <v>35</v>
      </c>
      <c r="F211" s="4">
        <f ca="1">'[1]2025年已发货'!F:F</f>
        <v>45666</v>
      </c>
      <c r="G211" s="2" t="str">
        <f>'[1]2025年已发货'!G:G</f>
        <v>（中铁广州局-成渝扩容2标）成渝扩容项目ZCB3-2标2＃拌和站【雁江区联盟桥东北50米(资资路) 】</v>
      </c>
      <c r="H211" s="2" t="str">
        <f ca="1">'[1]2025年已发货'!H:H</f>
        <v>刘沛琦</v>
      </c>
      <c r="I211" s="2">
        <f ca="1">'[1]2025年已发货'!I:I</f>
        <v>18011784798</v>
      </c>
      <c r="J211" s="2" vm="1" t="e">
        <f ca="1">_xlfn._xlws.FILTER(辅助信息!D:D,辅助信息!G:G=G211)</f>
        <v>#VALUE!</v>
      </c>
    </row>
    <row r="212" hidden="1" spans="1:10">
      <c r="A212" s="2" t="str">
        <f ca="1">'[1]2025年已发货'!A:A</f>
        <v>成实</v>
      </c>
      <c r="B212" s="2" t="str">
        <f ca="1">'[1]2025年已发货'!B:B</f>
        <v>螺纹钢</v>
      </c>
      <c r="C212" s="2" t="str">
        <f ca="1">'[1]2025年已发货'!C:C</f>
        <v>HRB400E Φ28 12m</v>
      </c>
      <c r="D212" s="2" t="str">
        <f ca="1">'[1]2025年已发货'!D:D</f>
        <v>吨</v>
      </c>
      <c r="E212" s="2">
        <f ca="1">'[1]2025年已发货'!E:E</f>
        <v>35</v>
      </c>
      <c r="F212" s="4">
        <f ca="1">'[1]2025年已发货'!F:F</f>
        <v>45666</v>
      </c>
      <c r="G212" s="2" t="str">
        <f>'[1]2025年已发货'!G:G</f>
        <v>（中铁广州局-成渝扩容2标）成渝扩容项目ZCB3-2标2＃拌和站【雁江区联盟桥东北50米(资资路) 】</v>
      </c>
      <c r="H212" s="2" t="str">
        <f ca="1">'[1]2025年已发货'!H:H</f>
        <v>刘沛琦</v>
      </c>
      <c r="I212" s="2">
        <f ca="1">'[1]2025年已发货'!I:I</f>
        <v>18011784798</v>
      </c>
      <c r="J212" s="2" vm="1" t="e">
        <f>_xlfn._xlws.FILTER(辅助信息!D:D,辅助信息!G:G=G212)</f>
        <v>#VALUE!</v>
      </c>
    </row>
    <row r="213" hidden="1" spans="1:10">
      <c r="A213" s="2" t="str">
        <f ca="1">'[1]2025年已发货'!A:A</f>
        <v>成实</v>
      </c>
      <c r="B213" s="2" t="str">
        <f ca="1">'[1]2025年已发货'!B:B</f>
        <v>螺纹钢</v>
      </c>
      <c r="C213" s="2" t="str">
        <f ca="1">'[1]2025年已发货'!C:C</f>
        <v>HRB400E Φ25 12m</v>
      </c>
      <c r="D213" s="2" t="str">
        <f ca="1">'[1]2025年已发货'!D:D</f>
        <v>吨</v>
      </c>
      <c r="E213" s="2">
        <f ca="1">'[1]2025年已发货'!E:E</f>
        <v>35</v>
      </c>
      <c r="F213" s="4">
        <f ca="1">'[1]2025年已发货'!F:F</f>
        <v>45666</v>
      </c>
      <c r="G213" s="2" t="str">
        <f>'[1]2025年已发货'!G:G</f>
        <v>（中铁广州局-成渝扩容2标）四川省资阳市雁江区南双路杨家糖房</v>
      </c>
      <c r="H213" s="2" t="str">
        <f ca="1">'[1]2025年已发货'!H:H</f>
        <v>邓志强</v>
      </c>
      <c r="I213" s="2">
        <f ca="1">'[1]2025年已发货'!I:I</f>
        <v>17603045490</v>
      </c>
      <c r="J213" s="2" vm="1" t="e">
        <f ca="1">_xlfn._xlws.FILTER(辅助信息!D:D,辅助信息!G:G=G213)</f>
        <v>#VALUE!</v>
      </c>
    </row>
    <row r="214" hidden="1" spans="1:10">
      <c r="A214" s="2" t="str">
        <f ca="1">'[1]2025年已发货'!A:A</f>
        <v>成实</v>
      </c>
      <c r="B214" s="2" t="str">
        <f ca="1">'[1]2025年已发货'!B:B</f>
        <v>高线</v>
      </c>
      <c r="C214" s="2" t="str">
        <f ca="1">'[1]2025年已发货'!C:C</f>
        <v>HPB300Φ8</v>
      </c>
      <c r="D214" s="2" t="str">
        <f ca="1">'[1]2025年已发货'!D:D</f>
        <v>吨</v>
      </c>
      <c r="E214" s="2">
        <f ca="1">'[1]2025年已发货'!E:E</f>
        <v>4</v>
      </c>
      <c r="F214" s="4">
        <f ca="1">'[1]2025年已发货'!F:F</f>
        <v>45666</v>
      </c>
      <c r="G214" s="2" t="str">
        <f>'[1]2025年已发货'!G:G</f>
        <v>（中铁五局-成渝扩容3标）四川省资阳市雁江区伍隍镇铺子村雁江区X138</v>
      </c>
      <c r="H214" s="2" t="str">
        <f ca="1">'[1]2025年已发货'!H:H</f>
        <v>王健</v>
      </c>
      <c r="I214" s="2">
        <f ca="1">'[1]2025年已发货'!I:I</f>
        <v>17726168395</v>
      </c>
      <c r="J214" s="2" vm="1" t="e">
        <f ca="1">_xlfn._xlws.FILTER(辅助信息!D:D,辅助信息!G:G=G214)</f>
        <v>#VALUE!</v>
      </c>
    </row>
    <row r="215" hidden="1" spans="1:10">
      <c r="A215" s="2" t="str">
        <f ca="1">'[1]2025年已发货'!A:A</f>
        <v>成实</v>
      </c>
      <c r="B215" s="2" t="str">
        <f ca="1">'[1]2025年已发货'!B:B</f>
        <v>螺纹钢</v>
      </c>
      <c r="C215" s="2" t="str">
        <f ca="1">'[1]2025年已发货'!C:C</f>
        <v>HRB400E Φ25 9m</v>
      </c>
      <c r="D215" s="2" t="str">
        <f ca="1">'[1]2025年已发货'!D:D</f>
        <v>吨</v>
      </c>
      <c r="E215" s="2">
        <f ca="1">'[1]2025年已发货'!E:E</f>
        <v>30</v>
      </c>
      <c r="F215" s="4">
        <f ca="1">'[1]2025年已发货'!F:F</f>
        <v>45666</v>
      </c>
      <c r="G215" s="2" t="str">
        <f>'[1]2025年已发货'!G:G</f>
        <v>（中铁五局-成渝扩容3标）四川省资阳市雁江区伍隍镇铺子村雁江区X138</v>
      </c>
      <c r="H215" s="2" t="str">
        <f ca="1">'[1]2025年已发货'!H:H</f>
        <v>王健</v>
      </c>
      <c r="I215" s="2">
        <f ca="1">'[1]2025年已发货'!I:I</f>
        <v>17726168395</v>
      </c>
      <c r="J215" s="2" vm="1" t="e">
        <f>_xlfn._xlws.FILTER(辅助信息!D:D,辅助信息!G:G=G215)</f>
        <v>#VALUE!</v>
      </c>
    </row>
    <row r="216" hidden="1" spans="1:10">
      <c r="A216" s="2" t="str">
        <f ca="1">'[1]2025年已发货'!A:A</f>
        <v>成实</v>
      </c>
      <c r="B216" s="2" t="str">
        <f ca="1">'[1]2025年已发货'!B:B</f>
        <v>螺纹钢</v>
      </c>
      <c r="C216" s="2" t="str">
        <f ca="1">'[1]2025年已发货'!C:C</f>
        <v>HRB400E Φ25 12m</v>
      </c>
      <c r="D216" s="2" t="str">
        <f ca="1">'[1]2025年已发货'!D:D</f>
        <v>吨</v>
      </c>
      <c r="E216" s="2">
        <f ca="1">'[1]2025年已发货'!E:E</f>
        <v>35</v>
      </c>
      <c r="F216" s="4">
        <f ca="1">'[1]2025年已发货'!F:F</f>
        <v>45666</v>
      </c>
      <c r="G216" s="2" t="str">
        <f>'[1]2025年已发货'!G:G</f>
        <v>（中铁五局-成渝扩容3标）四川省资阳市雁江区伍隍镇铺子村雁江区X138</v>
      </c>
      <c r="H216" s="2" t="str">
        <f ca="1">'[1]2025年已发货'!H:H</f>
        <v>王健</v>
      </c>
      <c r="I216" s="2">
        <f ca="1">'[1]2025年已发货'!I:I</f>
        <v>17726168395</v>
      </c>
      <c r="J216" s="2" vm="1" t="e">
        <f ca="1">_xlfn._xlws.FILTER(辅助信息!D:D,辅助信息!G:G=G216)</f>
        <v>#VALUE!</v>
      </c>
    </row>
    <row r="217" hidden="1" spans="1:10">
      <c r="A217" s="2" t="str">
        <f ca="1">'[1]2025年已发货'!A:A</f>
        <v>成实</v>
      </c>
      <c r="B217" s="2" t="str">
        <f ca="1">'[1]2025年已发货'!B:B</f>
        <v>盘螺</v>
      </c>
      <c r="C217" s="2" t="str">
        <f ca="1">'[1]2025年已发货'!C:C</f>
        <v>HRB400EΦ 8mm</v>
      </c>
      <c r="D217" s="2" t="str">
        <f ca="1">'[1]2025年已发货'!D:D</f>
        <v>吨</v>
      </c>
      <c r="E217" s="2">
        <f ca="1">'[1]2025年已发货'!E:E</f>
        <v>16</v>
      </c>
      <c r="F217" s="4">
        <f ca="1">'[1]2025年已发货'!F:F</f>
        <v>45666</v>
      </c>
      <c r="G217" s="2" t="str">
        <f>'[1]2025年已发货'!G:G</f>
        <v>（中核华兴）四川天府新区585研发中心项目（一期）二标段（科学城中路东段）</v>
      </c>
      <c r="H217" s="2" t="str">
        <f ca="1">'[1]2025年已发货'!H:H</f>
        <v>姚兴文 </v>
      </c>
      <c r="I217" s="2" t="str">
        <f ca="1">'[1]2025年已发货'!I:I</f>
        <v>15208493233</v>
      </c>
      <c r="J217" s="2" vm="1" t="e">
        <f ca="1">_xlfn._xlws.FILTER(辅助信息!D:D,辅助信息!G:G=G217)</f>
        <v>#VALUE!</v>
      </c>
    </row>
    <row r="218" hidden="1" spans="1:10">
      <c r="A218" s="2" t="str">
        <f ca="1">'[1]2025年已发货'!A:A</f>
        <v>成实</v>
      </c>
      <c r="B218" s="2" t="str">
        <f ca="1">'[1]2025年已发货'!B:B</f>
        <v>盘螺</v>
      </c>
      <c r="C218" s="2" t="str">
        <f ca="1">'[1]2025年已发货'!C:C</f>
        <v>HRB400EΦ 10mm</v>
      </c>
      <c r="D218" s="2" t="str">
        <f ca="1">'[1]2025年已发货'!D:D</f>
        <v>吨</v>
      </c>
      <c r="E218" s="2">
        <f ca="1">'[1]2025年已发货'!E:E</f>
        <v>36</v>
      </c>
      <c r="F218" s="4">
        <f ca="1">'[1]2025年已发货'!F:F</f>
        <v>45666</v>
      </c>
      <c r="G218" s="2" t="str">
        <f>'[1]2025年已发货'!G:G</f>
        <v>（中核华兴）四川天府新区585研发中心项目（一期）二标段（科学城中路东段）</v>
      </c>
      <c r="H218" s="2" t="str">
        <f ca="1">'[1]2025年已发货'!H:H</f>
        <v>姚兴文 </v>
      </c>
      <c r="I218" s="2" t="str">
        <f ca="1">'[1]2025年已发货'!I:I</f>
        <v>15208493233</v>
      </c>
      <c r="J218" s="2" vm="1" t="e">
        <f ca="1">_xlfn._xlws.FILTER(辅助信息!D:D,辅助信息!G:G=G218)</f>
        <v>#VALUE!</v>
      </c>
    </row>
    <row r="219" hidden="1" spans="1:10">
      <c r="A219" s="2" t="str">
        <f ca="1">'[1]2025年已发货'!A:A</f>
        <v>成实</v>
      </c>
      <c r="B219" s="2" t="str">
        <f ca="1">'[1]2025年已发货'!B:B</f>
        <v>螺纹钢</v>
      </c>
      <c r="C219" s="2" t="str">
        <f ca="1">'[1]2025年已发货'!C:C</f>
        <v>HRB400EΦ12*9m</v>
      </c>
      <c r="D219" s="2" t="str">
        <f ca="1">'[1]2025年已发货'!D:D</f>
        <v>吨</v>
      </c>
      <c r="E219" s="2">
        <f ca="1">'[1]2025年已发货'!E:E</f>
        <v>7.8</v>
      </c>
      <c r="F219" s="4">
        <f ca="1">'[1]2025年已发货'!F:F</f>
        <v>45666</v>
      </c>
      <c r="G219" s="2" t="str">
        <f>'[1]2025年已发货'!G:G</f>
        <v>（中核华兴）四川天府新区585研发中心项目（一期）二标段（科学城中路东段）</v>
      </c>
      <c r="H219" s="2" t="str">
        <f ca="1">'[1]2025年已发货'!H:H</f>
        <v>姚兴文 </v>
      </c>
      <c r="I219" s="2" t="str">
        <f ca="1">'[1]2025年已发货'!I:I</f>
        <v>15208493233</v>
      </c>
      <c r="J219" s="2" vm="1" t="e">
        <f>_xlfn._xlws.FILTER(辅助信息!D:D,辅助信息!G:G=G219)</f>
        <v>#VALUE!</v>
      </c>
    </row>
    <row r="220" hidden="1" spans="1:10">
      <c r="A220" s="2" t="str">
        <f ca="1">'[1]2025年已发货'!A:A</f>
        <v>成实</v>
      </c>
      <c r="B220" s="2" t="str">
        <f ca="1">'[1]2025年已发货'!B:B</f>
        <v>螺纹钢</v>
      </c>
      <c r="C220" s="2" t="str">
        <f ca="1">'[1]2025年已发货'!C:C</f>
        <v>HRB500EΦ25*9m</v>
      </c>
      <c r="D220" s="2" t="str">
        <f ca="1">'[1]2025年已发货'!D:D</f>
        <v>吨</v>
      </c>
      <c r="E220" s="2">
        <f ca="1">'[1]2025年已发货'!E:E</f>
        <v>5.2</v>
      </c>
      <c r="F220" s="4">
        <f ca="1">'[1]2025年已发货'!F:F</f>
        <v>45666</v>
      </c>
      <c r="G220" s="2" t="str">
        <f>'[1]2025年已发货'!G:G</f>
        <v>（中核华兴）四川天府新区585研发中心项目（一期）二标段（科学城中路东段）</v>
      </c>
      <c r="H220" s="2" t="str">
        <f ca="1">'[1]2025年已发货'!H:H</f>
        <v>姚兴文 </v>
      </c>
      <c r="I220" s="2" t="str">
        <f ca="1">'[1]2025年已发货'!I:I</f>
        <v>15208493233</v>
      </c>
      <c r="J220" s="2" vm="1" t="e">
        <f ca="1">_xlfn._xlws.FILTER(辅助信息!D:D,辅助信息!G:G=G220)</f>
        <v>#VALUE!</v>
      </c>
    </row>
    <row r="221" hidden="1" spans="1:10">
      <c r="A221" s="2" t="str">
        <f ca="1">'[1]2025年已发货'!A:A</f>
        <v>冷钢</v>
      </c>
      <c r="B221" s="2" t="str">
        <f ca="1">'[1]2025年已发货'!B:B</f>
        <v>螺纹钢</v>
      </c>
      <c r="C221" s="2" t="str">
        <f ca="1">'[1]2025年已发货'!C:C</f>
        <v>HRB400E Φ20 9m</v>
      </c>
      <c r="D221" s="2" t="str">
        <f ca="1">'[1]2025年已发货'!D:D</f>
        <v>吨</v>
      </c>
      <c r="E221" s="2">
        <f ca="1">'[1]2025年已发货'!E:E</f>
        <v>35</v>
      </c>
      <c r="F221" s="4">
        <f ca="1">'[1]2025年已发货'!F:F</f>
        <v>45666</v>
      </c>
      <c r="G221" s="2" t="str">
        <f>'[1]2025年已发货'!G:G</f>
        <v>（五冶达州国道542项目-二工区巴河特大桥工段-5号墩）四川省达州市达川区石梯镇固家村村民委员会</v>
      </c>
      <c r="H221" s="2" t="str">
        <f ca="1">'[1]2025年已发货'!H:H</f>
        <v>谭福中</v>
      </c>
      <c r="I221" s="2">
        <f ca="1">'[1]2025年已发货'!I:I</f>
        <v>15828538619</v>
      </c>
      <c r="J221" s="2" t="str">
        <f ca="1">_xlfn._xlws.FILTER(辅助信息!D:D,辅助信息!G:G=G221)</f>
        <v>五冶达州国道542项目</v>
      </c>
    </row>
    <row r="222" hidden="1" spans="1:10">
      <c r="A222" s="2" t="str">
        <f ca="1">'[1]2025年已发货'!A:A</f>
        <v>凤钢</v>
      </c>
      <c r="B222" s="2" t="str">
        <f ca="1">'[1]2025年已发货'!B:B</f>
        <v>螺纹钢</v>
      </c>
      <c r="C222" s="2" t="str">
        <f ca="1">'[1]2025年已发货'!C:C</f>
        <v>HRB500EΦ32</v>
      </c>
      <c r="D222" s="2" t="str">
        <f ca="1">'[1]2025年已发货'!D:D</f>
        <v>吨</v>
      </c>
      <c r="E222" s="2">
        <f ca="1">'[1]2025年已发货'!E:E</f>
        <v>80</v>
      </c>
      <c r="F222" s="4">
        <f ca="1">'[1]2025年已发货'!F:F</f>
        <v>45660</v>
      </c>
      <c r="G222" s="2" t="str">
        <f>'[1]2025年已发货'!G:G</f>
        <v>（中铁广州局深圳公司西昭高速9标）四川省凉山彝族自治州西昌市西乡乡三百村</v>
      </c>
      <c r="H222" s="2" t="str">
        <f ca="1">'[1]2025年已发货'!H:H</f>
        <v>伍红林</v>
      </c>
      <c r="I222" s="2">
        <f ca="1">'[1]2025年已发货'!I:I</f>
        <v>18683860677</v>
      </c>
      <c r="J222" s="2" vm="1" t="e">
        <f>_xlfn._xlws.FILTER(辅助信息!D:D,辅助信息!G:G=G222)</f>
        <v>#VALUE!</v>
      </c>
    </row>
    <row r="223" hidden="1" spans="1:10">
      <c r="A223" s="2" t="str">
        <f ca="1">'[1]2025年已发货'!A:A</f>
        <v>凤钢</v>
      </c>
      <c r="B223" s="2" t="str">
        <f ca="1">'[1]2025年已发货'!B:B</f>
        <v>螺纹钢</v>
      </c>
      <c r="C223" s="2" t="str">
        <f ca="1">'[1]2025年已发货'!C:C</f>
        <v>HRB500EΦ32</v>
      </c>
      <c r="D223" s="2" t="str">
        <f ca="1">'[1]2025年已发货'!D:D</f>
        <v>吨</v>
      </c>
      <c r="E223" s="2">
        <f ca="1">'[1]2025年已发货'!E:E</f>
        <v>80</v>
      </c>
      <c r="F223" s="4">
        <f ca="1">'[1]2025年已发货'!F:F</f>
        <v>45660</v>
      </c>
      <c r="G223" s="2" t="str">
        <f>'[1]2025年已发货'!G:G</f>
        <v>凉山州昭觉县洒拉地坡乡中铁一局三分部山里钢筋场</v>
      </c>
      <c r="H223" s="2" t="str">
        <f ca="1">'[1]2025年已发货'!H:H</f>
        <v>陈忠</v>
      </c>
      <c r="I223" s="2">
        <f ca="1">'[1]2025年已发货'!I:I</f>
        <v>17602306163</v>
      </c>
      <c r="J223" s="2" vm="1" t="e">
        <f ca="1">_xlfn._xlws.FILTER(辅助信息!D:D,辅助信息!G:G=G223)</f>
        <v>#VALUE!</v>
      </c>
    </row>
    <row r="224" hidden="1" spans="1:10">
      <c r="A224" s="2" t="str">
        <f ca="1">'[1]2025年已发货'!A:A</f>
        <v>凤钢</v>
      </c>
      <c r="B224" s="2" t="str">
        <f ca="1">'[1]2025年已发货'!B:B</f>
        <v>螺纹钢</v>
      </c>
      <c r="C224" s="2" t="str">
        <f ca="1">'[1]2025年已发货'!C:C</f>
        <v>HRB500EΦ28</v>
      </c>
      <c r="D224" s="2" t="str">
        <f ca="1">'[1]2025年已发货'!D:D</f>
        <v>吨</v>
      </c>
      <c r="E224" s="2">
        <f ca="1">'[1]2025年已发货'!E:E</f>
        <v>80</v>
      </c>
      <c r="F224" s="4">
        <f ca="1">'[1]2025年已发货'!F:F</f>
        <v>45660</v>
      </c>
      <c r="G224" s="2" t="str">
        <f>'[1]2025年已发货'!G:G</f>
        <v>（中铁五局一公司西昭高速3标)四川省凉山彝族自治州布拖县地洛镇桥边村钢筋加工厂</v>
      </c>
      <c r="H224" s="2" t="str">
        <f ca="1">'[1]2025年已发货'!H:H</f>
        <v>宋健</v>
      </c>
      <c r="I224" s="2">
        <f ca="1">'[1]2025年已发货'!I:I</f>
        <v>18232295753</v>
      </c>
      <c r="J224" s="2" vm="1" t="e">
        <f ca="1">_xlfn._xlws.FILTER(辅助信息!D:D,辅助信息!G:G=G224)</f>
        <v>#VALUE!</v>
      </c>
    </row>
    <row r="225" hidden="1" spans="1:10">
      <c r="A225" s="2" t="str">
        <f ca="1">'[1]2025年已发货'!A:A</f>
        <v>凤钢</v>
      </c>
      <c r="B225" s="2" t="str">
        <f ca="1">'[1]2025年已发货'!B:B</f>
        <v>螺纹钢</v>
      </c>
      <c r="C225" s="2" t="str">
        <f ca="1">'[1]2025年已发货'!C:C</f>
        <v>HRB500EΦ28</v>
      </c>
      <c r="D225" s="2" t="str">
        <f ca="1">'[1]2025年已发货'!D:D</f>
        <v>吨</v>
      </c>
      <c r="E225" s="2">
        <f ca="1">'[1]2025年已发货'!E:E</f>
        <v>240</v>
      </c>
      <c r="F225" s="4">
        <f ca="1">'[1]2025年已发货'!F:F</f>
        <v>45666</v>
      </c>
      <c r="G225" s="2" t="str">
        <f>'[1]2025年已发货'!G:G</f>
        <v>（中铁五局一公司西昭高速3标)四川省凉山彝族自治州布拖县地洛镇桥边村钢筋加工厂</v>
      </c>
      <c r="H225" s="2" t="str">
        <f ca="1">'[1]2025年已发货'!H:H</f>
        <v>宋健</v>
      </c>
      <c r="I225" s="2">
        <f ca="1">'[1]2025年已发货'!I:I</f>
        <v>18232295753</v>
      </c>
      <c r="J225" s="2" vm="1" t="e">
        <f ca="1">_xlfn._xlws.FILTER(辅助信息!D:D,辅助信息!G:G=G225)</f>
        <v>#VALUE!</v>
      </c>
    </row>
    <row r="226" hidden="1" spans="1:10">
      <c r="A226" s="2" t="str">
        <f ca="1">'[1]2025年已发货'!A:A</f>
        <v>凤钢</v>
      </c>
      <c r="B226" s="2" t="str">
        <f ca="1">'[1]2025年已发货'!B:B</f>
        <v>盘螺</v>
      </c>
      <c r="C226" s="2" t="str">
        <f ca="1">'[1]2025年已发货'!C:C</f>
        <v>HRB400EФ12</v>
      </c>
      <c r="D226" s="2" t="str">
        <f ca="1">'[1]2025年已发货'!D:D</f>
        <v>吨</v>
      </c>
      <c r="E226" s="2">
        <f ca="1">'[1]2025年已发货'!E:E</f>
        <v>90</v>
      </c>
      <c r="F226" s="4">
        <f ca="1">'[1]2025年已发货'!F:F</f>
        <v>45666</v>
      </c>
      <c r="G226" s="2" t="str">
        <f>'[1]2025年已发货'!G:G</f>
        <v>凉山州昭觉县洒拉地坡乡中铁一局三分部山里钢筋场</v>
      </c>
      <c r="H226" s="2" t="str">
        <f ca="1">'[1]2025年已发货'!H:H</f>
        <v>陈忠</v>
      </c>
      <c r="I226" s="2">
        <f ca="1">'[1]2025年已发货'!I:I</f>
        <v>17602306163</v>
      </c>
      <c r="J226" s="2" vm="1" t="e">
        <f ca="1">_xlfn._xlws.FILTER(辅助信息!D:D,辅助信息!G:G=G226)</f>
        <v>#VALUE!</v>
      </c>
    </row>
    <row r="227" hidden="1" spans="1:10">
      <c r="A227" s="2" t="str">
        <f ca="1">'[1]2025年已发货'!A:A</f>
        <v>玉昆</v>
      </c>
      <c r="B227" s="2" t="str">
        <f ca="1">'[1]2025年已发货'!B:B</f>
        <v>螺纹钢</v>
      </c>
      <c r="C227" s="2" t="str">
        <f ca="1">'[1]2025年已发货'!C:C</f>
        <v>HRB500EΦ32</v>
      </c>
      <c r="D227" s="2" t="str">
        <f ca="1">'[1]2025年已发货'!D:D</f>
        <v>吨</v>
      </c>
      <c r="E227" s="2">
        <f ca="1">'[1]2025年已发货'!E:E</f>
        <v>50</v>
      </c>
      <c r="F227" s="4">
        <f ca="1">'[1]2025年已发货'!F:F</f>
        <v>45666</v>
      </c>
      <c r="G227" s="2" t="str">
        <f>'[1]2025年已发货'!G:G</f>
        <v>凉山州昭觉县洒拉地坡乡中铁一局三分部山里钢筋场</v>
      </c>
      <c r="H227" s="2" t="str">
        <f ca="1">'[1]2025年已发货'!H:H</f>
        <v>陈忠</v>
      </c>
      <c r="I227" s="2">
        <f ca="1">'[1]2025年已发货'!I:I</f>
        <v>17602306163</v>
      </c>
      <c r="J227" s="2" vm="1" t="e">
        <f ca="1">_xlfn._xlws.FILTER(辅助信息!D:D,辅助信息!G:G=G227)</f>
        <v>#VALUE!</v>
      </c>
    </row>
    <row r="228" hidden="1" spans="1:10">
      <c r="A228" s="2" t="str">
        <f ca="1">'[1]2025年已发货'!A:A</f>
        <v>玉昆</v>
      </c>
      <c r="B228" s="2" t="str">
        <f ca="1">'[1]2025年已发货'!B:B</f>
        <v>盘螺</v>
      </c>
      <c r="C228" s="2" t="str">
        <f ca="1">'[1]2025年已发货'!C:C</f>
        <v>HRB400EФ12</v>
      </c>
      <c r="D228" s="2" t="str">
        <f ca="1">'[1]2025年已发货'!D:D</f>
        <v>吨</v>
      </c>
      <c r="E228" s="2">
        <f ca="1">'[1]2025年已发货'!E:E</f>
        <v>30</v>
      </c>
      <c r="F228" s="4">
        <f ca="1">'[1]2025年已发货'!F:F</f>
        <v>45666</v>
      </c>
      <c r="G228" s="2" t="str">
        <f>'[1]2025年已发货'!G:G</f>
        <v>凉山州昭觉县洒拉地坡乡中铁一局三分部山里钢筋场</v>
      </c>
      <c r="H228" s="2" t="str">
        <f ca="1">'[1]2025年已发货'!H:H</f>
        <v>陈忠</v>
      </c>
      <c r="I228" s="2">
        <f ca="1">'[1]2025年已发货'!I:I</f>
        <v>17602306163</v>
      </c>
      <c r="J228" s="2" vm="1" t="e">
        <f ca="1">_xlfn._xlws.FILTER(辅助信息!D:D,辅助信息!G:G=G228)</f>
        <v>#VALUE!</v>
      </c>
    </row>
    <row r="229" hidden="1" spans="1:10">
      <c r="A229" s="2" t="str">
        <f ca="1">'[1]2025年已发货'!A:A</f>
        <v>玉昆</v>
      </c>
      <c r="B229" s="2" t="str">
        <f ca="1">'[1]2025年已发货'!B:B</f>
        <v>螺纹钢</v>
      </c>
      <c r="C229" s="2" t="str">
        <f ca="1">'[1]2025年已发货'!C:C</f>
        <v>HRB400EΦ16</v>
      </c>
      <c r="D229" s="2" t="str">
        <f ca="1">'[1]2025年已发货'!D:D</f>
        <v>吨</v>
      </c>
      <c r="E229" s="2">
        <f ca="1">'[1]2025年已发货'!E:E</f>
        <v>80</v>
      </c>
      <c r="F229" s="4">
        <f ca="1">'[1]2025年已发货'!F:F</f>
        <v>45666</v>
      </c>
      <c r="G229" s="2" t="str">
        <f>'[1]2025年已发货'!G:G</f>
        <v>凉山州昭觉县洒拉地坡乡中铁一局三分部山里钢筋场</v>
      </c>
      <c r="H229" s="2" t="str">
        <f ca="1">'[1]2025年已发货'!H:H</f>
        <v>陈忠</v>
      </c>
      <c r="I229" s="2">
        <f ca="1">'[1]2025年已发货'!I:I</f>
        <v>17602306163</v>
      </c>
      <c r="J229" s="2" vm="1" t="e">
        <f>_xlfn._xlws.FILTER(辅助信息!D:D,辅助信息!G:G=G229)</f>
        <v>#VALUE!</v>
      </c>
    </row>
    <row r="230" hidden="1" spans="1:10">
      <c r="A230" s="2" t="str">
        <f ca="1">'[1]2025年已发货'!A:A</f>
        <v>凤钢</v>
      </c>
      <c r="B230" s="2" t="str">
        <f ca="1">'[1]2025年已发货'!B:B</f>
        <v>螺纹钢</v>
      </c>
      <c r="C230" s="2" t="str">
        <f ca="1">'[1]2025年已发货'!C:C</f>
        <v>HRB500EΦ28</v>
      </c>
      <c r="D230" s="2" t="str">
        <f ca="1">'[1]2025年已发货'!D:D</f>
        <v>吨</v>
      </c>
      <c r="E230" s="2">
        <f ca="1">'[1]2025年已发货'!E:E</f>
        <v>60</v>
      </c>
      <c r="F230" s="4">
        <f ca="1">'[1]2025年已发货'!F:F</f>
        <v>45666</v>
      </c>
      <c r="G230" s="2" t="str">
        <f>'[1]2025年已发货'!G:G</f>
        <v>凉山州昭觉县洒拉地坡乡中铁一局三分部山里钢筋场</v>
      </c>
      <c r="H230" s="2" t="str">
        <f ca="1">'[1]2025年已发货'!H:H</f>
        <v>陈忠</v>
      </c>
      <c r="I230" s="2">
        <f ca="1">'[1]2025年已发货'!I:I</f>
        <v>17602306163</v>
      </c>
      <c r="J230" s="2" vm="1" t="e">
        <f ca="1">_xlfn._xlws.FILTER(辅助信息!D:D,辅助信息!G:G=G230)</f>
        <v>#VALUE!</v>
      </c>
    </row>
    <row r="231" hidden="1" spans="1:10">
      <c r="A231" s="2" t="str">
        <f ca="1">'[1]2025年已发货'!A:A</f>
        <v>凤钢</v>
      </c>
      <c r="B231" s="2" t="str">
        <f ca="1">'[1]2025年已发货'!B:B</f>
        <v>螺纹钢</v>
      </c>
      <c r="C231" s="2" t="str">
        <f ca="1">'[1]2025年已发货'!C:C</f>
        <v>HRB500EΦ32</v>
      </c>
      <c r="D231" s="2" t="str">
        <f ca="1">'[1]2025年已发货'!D:D</f>
        <v>吨</v>
      </c>
      <c r="E231" s="2">
        <f ca="1">'[1]2025年已发货'!E:E</f>
        <v>90</v>
      </c>
      <c r="F231" s="4">
        <f ca="1">'[1]2025年已发货'!F:F</f>
        <v>45666</v>
      </c>
      <c r="G231" s="2" t="str">
        <f>'[1]2025年已发货'!G:G</f>
        <v>凉山州昭觉县洒拉地坡乡中铁一局三分部山里钢筋场</v>
      </c>
      <c r="H231" s="2" t="str">
        <f ca="1">'[1]2025年已发货'!H:H</f>
        <v>陈忠</v>
      </c>
      <c r="I231" s="2">
        <f ca="1">'[1]2025年已发货'!I:I</f>
        <v>17602306163</v>
      </c>
      <c r="J231" s="2" vm="1" t="e">
        <f ca="1">_xlfn._xlws.FILTER(辅助信息!D:D,辅助信息!G:G=G231)</f>
        <v>#VALUE!</v>
      </c>
    </row>
    <row r="232" hidden="1" spans="1:10">
      <c r="A232" s="2" t="str">
        <f ca="1">'[1]2025年已发货'!A:A</f>
        <v>玉昆</v>
      </c>
      <c r="B232" s="2" t="str">
        <f ca="1">'[1]2025年已发货'!B:B</f>
        <v>高线</v>
      </c>
      <c r="C232" s="2" t="str">
        <f ca="1">'[1]2025年已发货'!C:C</f>
        <v>HPB300Φ8</v>
      </c>
      <c r="D232" s="2" t="str">
        <f ca="1">'[1]2025年已发货'!D:D</f>
        <v>吨</v>
      </c>
      <c r="E232" s="2">
        <f ca="1">'[1]2025年已发货'!E:E</f>
        <v>20</v>
      </c>
      <c r="F232" s="4">
        <f ca="1">'[1]2025年已发货'!F:F</f>
        <v>45666</v>
      </c>
      <c r="G232" s="2" t="str">
        <f>'[1]2025年已发货'!G:G</f>
        <v>中铁隧道局路桥公司西昭高速2标二分部凉山州布拖县地洛乡金阳隧道出口</v>
      </c>
      <c r="H232" s="2" t="str">
        <f ca="1">'[1]2025年已发货'!H:H</f>
        <v>胡明建</v>
      </c>
      <c r="I232" s="2">
        <f ca="1">'[1]2025年已发货'!I:I</f>
        <v>13558937055</v>
      </c>
      <c r="J232" s="2" vm="1" t="e">
        <f ca="1">_xlfn._xlws.FILTER(辅助信息!D:D,辅助信息!G:G=G232)</f>
        <v>#VALUE!</v>
      </c>
    </row>
    <row r="233" hidden="1" spans="1:10">
      <c r="A233" s="2" t="str">
        <f ca="1">'[1]2025年已发货'!A:A</f>
        <v>玉昆</v>
      </c>
      <c r="B233" s="2" t="str">
        <f ca="1">'[1]2025年已发货'!B:B</f>
        <v>螺纹钢</v>
      </c>
      <c r="C233" s="2" t="str">
        <f ca="1">'[1]2025年已发货'!C:C</f>
        <v>HRB400EФ22</v>
      </c>
      <c r="D233" s="2" t="str">
        <f ca="1">'[1]2025年已发货'!D:D</f>
        <v>吨</v>
      </c>
      <c r="E233" s="2">
        <f ca="1">'[1]2025年已发货'!E:E</f>
        <v>66</v>
      </c>
      <c r="F233" s="4">
        <f ca="1">'[1]2025年已发货'!F:F</f>
        <v>45666</v>
      </c>
      <c r="G233" s="2" t="str">
        <f>'[1]2025年已发货'!G:G</f>
        <v>中铁隧道局路桥公司西昭高速2标二分部凉山州布拖县地洛乡金阳隧道出口</v>
      </c>
      <c r="H233" s="2" t="str">
        <f ca="1">'[1]2025年已发货'!H:H</f>
        <v>胡明建</v>
      </c>
      <c r="I233" s="2">
        <f ca="1">'[1]2025年已发货'!I:I</f>
        <v>13558937055</v>
      </c>
      <c r="J233" s="2" vm="1" t="e">
        <f ca="1">_xlfn._xlws.FILTER(辅助信息!D:D,辅助信息!G:G=G233)</f>
        <v>#VALUE!</v>
      </c>
    </row>
    <row r="234" hidden="1" spans="1:10">
      <c r="A234" s="2" t="str">
        <f ca="1">'[1]2025年已发货'!A:A</f>
        <v>凤钢</v>
      </c>
      <c r="B234" s="2" t="str">
        <f ca="1">'[1]2025年已发货'!B:B</f>
        <v>高线</v>
      </c>
      <c r="C234" s="2" t="str">
        <f ca="1">'[1]2025年已发货'!C:C</f>
        <v>HPB300Φ10</v>
      </c>
      <c r="D234" s="2" t="str">
        <f ca="1">'[1]2025年已发货'!D:D</f>
        <v>吨</v>
      </c>
      <c r="E234" s="2">
        <f ca="1">'[1]2025年已发货'!E:E</f>
        <v>10</v>
      </c>
      <c r="F234" s="4">
        <f ca="1">'[1]2025年已发货'!F:F</f>
        <v>45666</v>
      </c>
      <c r="G234" s="2" t="str">
        <f>'[1]2025年已发货'!G:G</f>
        <v>中铁隧道局路桥公司西昭高速2标二分部凉山州布拖县地洛乡金阳隧道出口</v>
      </c>
      <c r="H234" s="2" t="str">
        <f ca="1">'[1]2025年已发货'!H:H</f>
        <v>胡明建</v>
      </c>
      <c r="I234" s="2">
        <f ca="1">'[1]2025年已发货'!I:I</f>
        <v>13558937055</v>
      </c>
      <c r="J234" s="2" vm="1" t="e">
        <f ca="1">_xlfn._xlws.FILTER(辅助信息!D:D,辅助信息!G:G=G234)</f>
        <v>#VALUE!</v>
      </c>
    </row>
    <row r="235" hidden="1" spans="1:10">
      <c r="A235" s="2" t="str">
        <f ca="1">'[1]2025年已发货'!A:A</f>
        <v>玉昆</v>
      </c>
      <c r="B235" s="2" t="str">
        <f ca="1">'[1]2025年已发货'!B:B</f>
        <v>螺纹钢</v>
      </c>
      <c r="C235" s="2" t="str">
        <f ca="1">'[1]2025年已发货'!C:C</f>
        <v>HRB400EФ22</v>
      </c>
      <c r="D235" s="2" t="str">
        <f ca="1">'[1]2025年已发货'!D:D</f>
        <v>吨</v>
      </c>
      <c r="E235" s="2">
        <f ca="1">'[1]2025年已发货'!E:E</f>
        <v>75</v>
      </c>
      <c r="F235" s="4">
        <f ca="1">'[1]2025年已发货'!F:F</f>
        <v>45666</v>
      </c>
      <c r="G235" s="2" t="str">
        <f>'[1]2025年已发货'!G:G</f>
        <v>中铁隧道局路桥公司西昭高速2标二分部凉山州布拖县地洛乡金阳隧道出口</v>
      </c>
      <c r="H235" s="2" t="str">
        <f ca="1">'[1]2025年已发货'!H:H</f>
        <v>胡明建</v>
      </c>
      <c r="I235" s="2">
        <f ca="1">'[1]2025年已发货'!I:I</f>
        <v>13558937055</v>
      </c>
      <c r="J235" s="2" vm="1" t="e">
        <f ca="1">_xlfn._xlws.FILTER(辅助信息!D:D,辅助信息!G:G=G235)</f>
        <v>#VALUE!</v>
      </c>
    </row>
    <row r="236" hidden="1" spans="1:10">
      <c r="A236" s="2" t="str">
        <f ca="1">'[1]2025年已发货'!A:A</f>
        <v>玉昆</v>
      </c>
      <c r="B236" s="2" t="str">
        <f ca="1">'[1]2025年已发货'!B:B</f>
        <v>螺纹钢</v>
      </c>
      <c r="C236" s="2" t="str">
        <f ca="1">'[1]2025年已发货'!C:C</f>
        <v>HRB400EФ22</v>
      </c>
      <c r="D236" s="2" t="str">
        <f ca="1">'[1]2025年已发货'!D:D</f>
        <v>吨</v>
      </c>
      <c r="E236" s="2">
        <f ca="1">'[1]2025年已发货'!E:E</f>
        <v>33</v>
      </c>
      <c r="F236" s="4">
        <f ca="1">'[1]2025年已发货'!F:F</f>
        <v>45666</v>
      </c>
      <c r="G236" s="2" t="str">
        <f>'[1]2025年已发货'!G:G</f>
        <v>中铁隧道局路桥公司西昭高速2标二分部凉山州布拖县地洛乡金阳隧道出口</v>
      </c>
      <c r="H236" s="2" t="str">
        <f ca="1">'[1]2025年已发货'!H:H</f>
        <v>胡明建</v>
      </c>
      <c r="I236" s="2">
        <f ca="1">'[1]2025年已发货'!I:I</f>
        <v>13558937055</v>
      </c>
      <c r="J236" s="2" vm="1" t="e">
        <f>_xlfn._xlws.FILTER(辅助信息!D:D,辅助信息!G:G=G236)</f>
        <v>#VALUE!</v>
      </c>
    </row>
    <row r="237" hidden="1" spans="1:10">
      <c r="A237" s="2" t="str">
        <f ca="1">'[1]2025年已发货'!A:A</f>
        <v>凤钢</v>
      </c>
      <c r="B237" s="2" t="str">
        <f ca="1">'[1]2025年已发货'!B:B</f>
        <v>螺纹钢</v>
      </c>
      <c r="C237" s="2" t="str">
        <f ca="1">'[1]2025年已发货'!C:C</f>
        <v>HRB400EФ12</v>
      </c>
      <c r="D237" s="2" t="str">
        <f ca="1">'[1]2025年已发货'!D:D</f>
        <v>吨</v>
      </c>
      <c r="E237" s="2">
        <f ca="1">'[1]2025年已发货'!E:E</f>
        <v>41</v>
      </c>
      <c r="F237" s="4">
        <f ca="1">'[1]2025年已发货'!F:F</f>
        <v>45666</v>
      </c>
      <c r="G237" s="2" t="str">
        <f>'[1]2025年已发货'!G:G</f>
        <v>中铁隧道局路桥公司西昭高速2标二分部凉山州布拖县地洛乡金阳隧道出口</v>
      </c>
      <c r="H237" s="2" t="str">
        <f ca="1">'[1]2025年已发货'!H:H</f>
        <v>胡明建</v>
      </c>
      <c r="I237" s="2">
        <f ca="1">'[1]2025年已发货'!I:I</f>
        <v>13558937055</v>
      </c>
      <c r="J237" s="2" vm="1" t="e">
        <f ca="1">_xlfn._xlws.FILTER(辅助信息!D:D,辅助信息!G:G=G237)</f>
        <v>#VALUE!</v>
      </c>
    </row>
    <row r="238" hidden="1" spans="1:10">
      <c r="A238" s="2" t="str">
        <f ca="1">'[1]2025年已发货'!A:A</f>
        <v>凤钢</v>
      </c>
      <c r="B238" s="2" t="str">
        <f ca="1">'[1]2025年已发货'!B:B</f>
        <v>螺纹钢</v>
      </c>
      <c r="C238" s="2" t="str">
        <f ca="1">'[1]2025年已发货'!C:C</f>
        <v>HRB400EФ12</v>
      </c>
      <c r="D238" s="2" t="str">
        <f ca="1">'[1]2025年已发货'!D:D</f>
        <v>吨</v>
      </c>
      <c r="E238" s="2">
        <f ca="1">'[1]2025年已发货'!E:E</f>
        <v>20</v>
      </c>
      <c r="F238" s="4">
        <f ca="1">'[1]2025年已发货'!F:F</f>
        <v>45666</v>
      </c>
      <c r="G238" s="2" t="str">
        <f>'[1]2025年已发货'!G:G</f>
        <v>中铁隧道局路桥公司西昭高速2标二分部凉山州布拖县地洛乡金阳隧道出口</v>
      </c>
      <c r="H238" s="2" t="str">
        <f ca="1">'[1]2025年已发货'!H:H</f>
        <v>胡明建</v>
      </c>
      <c r="I238" s="2">
        <f ca="1">'[1]2025年已发货'!I:I</f>
        <v>13558937055</v>
      </c>
      <c r="J238" s="2" vm="1" t="e">
        <f ca="1">_xlfn._xlws.FILTER(辅助信息!D:D,辅助信息!G:G=G238)</f>
        <v>#VALUE!</v>
      </c>
    </row>
    <row r="239" hidden="1" spans="1:10">
      <c r="A239" s="2" t="str">
        <f ca="1">'[1]2025年已发货'!A:A</f>
        <v>凤钢</v>
      </c>
      <c r="B239" s="2" t="str">
        <f ca="1">'[1]2025年已发货'!B:B</f>
        <v>螺纹钢</v>
      </c>
      <c r="C239" s="2" t="str">
        <f ca="1">'[1]2025年已发货'!C:C</f>
        <v>HRB400EФ12</v>
      </c>
      <c r="D239" s="2" t="str">
        <f ca="1">'[1]2025年已发货'!D:D</f>
        <v>吨</v>
      </c>
      <c r="E239" s="2">
        <f ca="1">'[1]2025年已发货'!E:E</f>
        <v>28</v>
      </c>
      <c r="F239" s="4">
        <f ca="1">'[1]2025年已发货'!F:F</f>
        <v>45666</v>
      </c>
      <c r="G239" s="2" t="str">
        <f>'[1]2025年已发货'!G:G</f>
        <v>中铁隧道局路桥公司西昭高速2标二分部凉山州布拖县地洛乡金阳隧道出口</v>
      </c>
      <c r="H239" s="2" t="str">
        <f ca="1">'[1]2025年已发货'!H:H</f>
        <v>胡明建</v>
      </c>
      <c r="I239" s="2">
        <f ca="1">'[1]2025年已发货'!I:I</f>
        <v>13558937055</v>
      </c>
      <c r="J239" s="2" vm="1" t="e">
        <f ca="1">_xlfn._xlws.FILTER(辅助信息!D:D,辅助信息!G:G=G239)</f>
        <v>#VALUE!</v>
      </c>
    </row>
    <row r="240" hidden="1" spans="1:10">
      <c r="A240" s="2" t="str">
        <f ca="1">'[1]2025年已发货'!A:A</f>
        <v>玉昆</v>
      </c>
      <c r="B240" s="2" t="str">
        <f ca="1">'[1]2025年已发货'!B:B</f>
        <v>螺纹钢</v>
      </c>
      <c r="C240" s="2" t="str">
        <f ca="1">'[1]2025年已发货'!C:C</f>
        <v>HRB400EФ16</v>
      </c>
      <c r="D240" s="2" t="str">
        <f ca="1">'[1]2025年已发货'!D:D</f>
        <v>吨</v>
      </c>
      <c r="E240" s="2">
        <f ca="1">'[1]2025年已发货'!E:E</f>
        <v>3</v>
      </c>
      <c r="F240" s="4">
        <f ca="1">'[1]2025年已发货'!F:F</f>
        <v>45666</v>
      </c>
      <c r="G240" s="2" t="str">
        <f>'[1]2025年已发货'!G:G</f>
        <v>中铁隧道局路桥公司西昭高速2标二分部凉山州布拖县地洛乡金阳隧道出口</v>
      </c>
      <c r="H240" s="2" t="str">
        <f ca="1">'[1]2025年已发货'!H:H</f>
        <v>胡明建</v>
      </c>
      <c r="I240" s="2">
        <f ca="1">'[1]2025年已发货'!I:I</f>
        <v>13558937055</v>
      </c>
      <c r="J240" s="2" vm="1" t="e">
        <f ca="1">_xlfn._xlws.FILTER(辅助信息!D:D,辅助信息!G:G=G240)</f>
        <v>#VALUE!</v>
      </c>
    </row>
    <row r="241" hidden="1" spans="1:10">
      <c r="A241" s="2" t="str">
        <f ca="1">'[1]2025年已发货'!A:A</f>
        <v>玉昆</v>
      </c>
      <c r="B241" s="2" t="str">
        <f ca="1">'[1]2025年已发货'!B:B</f>
        <v>螺纹钢</v>
      </c>
      <c r="C241" s="2" t="str">
        <f ca="1">'[1]2025年已发货'!C:C</f>
        <v>HRB400EФ20</v>
      </c>
      <c r="D241" s="2" t="str">
        <f ca="1">'[1]2025年已发货'!D:D</f>
        <v>吨</v>
      </c>
      <c r="E241" s="2">
        <f ca="1">'[1]2025年已发货'!E:E</f>
        <v>43</v>
      </c>
      <c r="F241" s="4">
        <f ca="1">'[1]2025年已发货'!F:F</f>
        <v>45666</v>
      </c>
      <c r="G241" s="2" t="str">
        <f>'[1]2025年已发货'!G:G</f>
        <v>中铁隧道局路桥公司西昭高速2标二分部凉山州布拖县地洛乡金阳隧道出口</v>
      </c>
      <c r="H241" s="2" t="str">
        <f ca="1">'[1]2025年已发货'!H:H</f>
        <v>胡明建</v>
      </c>
      <c r="I241" s="2">
        <f ca="1">'[1]2025年已发货'!I:I</f>
        <v>13558937055</v>
      </c>
      <c r="J241" s="2" vm="1" t="e">
        <f ca="1">_xlfn._xlws.FILTER(辅助信息!D:D,辅助信息!G:G=G241)</f>
        <v>#VALUE!</v>
      </c>
    </row>
    <row r="242" hidden="1" spans="1:10">
      <c r="A242" s="2" t="str">
        <f ca="1">'[1]2025年已发货'!A:A</f>
        <v>玉昆</v>
      </c>
      <c r="B242" s="2" t="str">
        <f ca="1">'[1]2025年已发货'!B:B</f>
        <v>螺纹钢</v>
      </c>
      <c r="C242" s="2" t="str">
        <f ca="1">'[1]2025年已发货'!C:C</f>
        <v>HRB400EФ14</v>
      </c>
      <c r="D242" s="2" t="str">
        <f ca="1">'[1]2025年已发货'!D:D</f>
        <v>吨</v>
      </c>
      <c r="E242" s="2">
        <f ca="1">'[1]2025年已发货'!E:E</f>
        <v>23</v>
      </c>
      <c r="F242" s="4">
        <f ca="1">'[1]2025年已发货'!F:F</f>
        <v>45666</v>
      </c>
      <c r="G242" s="2" t="str">
        <f>'[1]2025年已发货'!G:G</f>
        <v>中铁隧道局路桥公司西昭高速2标二分部凉山州布拖县地洛乡金阳隧道出口</v>
      </c>
      <c r="H242" s="2" t="str">
        <f ca="1">'[1]2025年已发货'!H:H</f>
        <v>胡明建</v>
      </c>
      <c r="I242" s="2">
        <f ca="1">'[1]2025年已发货'!I:I</f>
        <v>13558937055</v>
      </c>
      <c r="J242" s="2" vm="1" t="e">
        <f ca="1">_xlfn._xlws.FILTER(辅助信息!D:D,辅助信息!G:G=G242)</f>
        <v>#VALUE!</v>
      </c>
    </row>
    <row r="243" hidden="1" spans="1:10">
      <c r="A243" s="2" t="str">
        <f ca="1">'[1]2025年已发货'!A:A</f>
        <v>玉昆</v>
      </c>
      <c r="B243" s="2" t="str">
        <f ca="1">'[1]2025年已发货'!B:B</f>
        <v>高线</v>
      </c>
      <c r="C243" s="2" t="str">
        <f ca="1">'[1]2025年已发货'!C:C</f>
        <v>HPB300Φ8</v>
      </c>
      <c r="D243" s="2" t="str">
        <f ca="1">'[1]2025年已发货'!D:D</f>
        <v>吨</v>
      </c>
      <c r="E243" s="2">
        <f ca="1">'[1]2025年已发货'!E:E</f>
        <v>30</v>
      </c>
      <c r="F243" s="4">
        <f ca="1">'[1]2025年已发货'!F:F</f>
        <v>45666</v>
      </c>
      <c r="G243" s="2" t="str">
        <f>'[1]2025年已发货'!G:G</f>
        <v>中铁隧道局路桥公司西昭高速2标凉山州金阳县派来镇</v>
      </c>
      <c r="H243" s="2" t="str">
        <f ca="1">'[1]2025年已发货'!H:H</f>
        <v>杨勇</v>
      </c>
      <c r="I243" s="2">
        <f ca="1">'[1]2025年已发货'!I:I</f>
        <v>18882117172</v>
      </c>
      <c r="J243" s="2" vm="1" t="e">
        <f ca="1">_xlfn._xlws.FILTER(辅助信息!D:D,辅助信息!G:G=G243)</f>
        <v>#VALUE!</v>
      </c>
    </row>
    <row r="244" hidden="1" spans="1:10">
      <c r="A244" s="2" t="str">
        <f ca="1">'[1]2025年已发货'!A:A</f>
        <v>玉昆</v>
      </c>
      <c r="B244" s="2" t="str">
        <f ca="1">'[1]2025年已发货'!B:B</f>
        <v>螺纹钢</v>
      </c>
      <c r="C244" s="2" t="str">
        <f ca="1">'[1]2025年已发货'!C:C</f>
        <v>HRB400EФ22</v>
      </c>
      <c r="D244" s="2" t="str">
        <f ca="1">'[1]2025年已发货'!D:D</f>
        <v>吨</v>
      </c>
      <c r="E244" s="2">
        <f ca="1">'[1]2025年已发货'!E:E</f>
        <v>50</v>
      </c>
      <c r="F244" s="4">
        <f ca="1">'[1]2025年已发货'!F:F</f>
        <v>45666</v>
      </c>
      <c r="G244" s="2" t="str">
        <f>'[1]2025年已发货'!G:G</f>
        <v>中铁隧道局路桥公司西昭高速2标凉山州金阳县派来镇</v>
      </c>
      <c r="H244" s="2" t="str">
        <f ca="1">'[1]2025年已发货'!H:H</f>
        <v>杨勇</v>
      </c>
      <c r="I244" s="2">
        <f ca="1">'[1]2025年已发货'!I:I</f>
        <v>18882117172</v>
      </c>
      <c r="J244" s="2" vm="1" t="e">
        <f ca="1">_xlfn._xlws.FILTER(辅助信息!D:D,辅助信息!G:G=G244)</f>
        <v>#VALUE!</v>
      </c>
    </row>
    <row r="245" hidden="1" spans="1:10">
      <c r="A245" s="2" t="str">
        <f ca="1">'[1]2025年已发货'!A:A</f>
        <v>凤钢</v>
      </c>
      <c r="B245" s="2" t="str">
        <f ca="1">'[1]2025年已发货'!B:B</f>
        <v>螺纹钢</v>
      </c>
      <c r="C245" s="2" t="str">
        <f ca="1">'[1]2025年已发货'!C:C</f>
        <v>HRB400EФ12</v>
      </c>
      <c r="D245" s="2" t="str">
        <f ca="1">'[1]2025年已发货'!D:D</f>
        <v>吨</v>
      </c>
      <c r="E245" s="2">
        <f ca="1">'[1]2025年已发货'!E:E</f>
        <v>50</v>
      </c>
      <c r="F245" s="4">
        <f ca="1">'[1]2025年已发货'!F:F</f>
        <v>45666</v>
      </c>
      <c r="G245" s="2" t="str">
        <f>'[1]2025年已发货'!G:G</f>
        <v>中铁隧道局路桥公司西昭高速2标凉山州金阳县派来镇</v>
      </c>
      <c r="H245" s="2" t="str">
        <f ca="1">'[1]2025年已发货'!H:H</f>
        <v>杨勇</v>
      </c>
      <c r="I245" s="2">
        <f ca="1">'[1]2025年已发货'!I:I</f>
        <v>18882117172</v>
      </c>
      <c r="J245" s="2" vm="1" t="e">
        <f ca="1">_xlfn._xlws.FILTER(辅助信息!D:D,辅助信息!G:G=G245)</f>
        <v>#VALUE!</v>
      </c>
    </row>
    <row r="246" hidden="1" spans="1:10">
      <c r="A246" s="2" t="str">
        <f ca="1">'[1]2025年已发货'!A:A</f>
        <v>凤钢</v>
      </c>
      <c r="B246" s="2" t="str">
        <f ca="1">'[1]2025年已发货'!B:B</f>
        <v>螺纹钢</v>
      </c>
      <c r="C246" s="2" t="str">
        <f ca="1">'[1]2025年已发货'!C:C</f>
        <v>HRB400EФ25</v>
      </c>
      <c r="D246" s="2" t="str">
        <f ca="1">'[1]2025年已发货'!D:D</f>
        <v>吨</v>
      </c>
      <c r="E246" s="2">
        <f ca="1">'[1]2025年已发货'!E:E</f>
        <v>30</v>
      </c>
      <c r="F246" s="4">
        <f ca="1">'[1]2025年已发货'!F:F</f>
        <v>45666</v>
      </c>
      <c r="G246" s="2" t="str">
        <f>'[1]2025年已发货'!G:G</f>
        <v>中铁隧道局路桥公司西昭高速2标凉山州金阳县派来镇</v>
      </c>
      <c r="H246" s="2" t="str">
        <f ca="1">'[1]2025年已发货'!H:H</f>
        <v>杨勇</v>
      </c>
      <c r="I246" s="2">
        <f ca="1">'[1]2025年已发货'!I:I</f>
        <v>18882117172</v>
      </c>
      <c r="J246" s="2" vm="1" t="e">
        <f ca="1">_xlfn._xlws.FILTER(辅助信息!D:D,辅助信息!G:G=G246)</f>
        <v>#VALUE!</v>
      </c>
    </row>
    <row r="247" hidden="1" spans="1:10">
      <c r="A247" s="2" t="str">
        <f ca="1">'[1]2025年已发货'!A:A</f>
        <v>陕钢</v>
      </c>
      <c r="B247" s="2" t="str">
        <f ca="1">'[1]2025年已发货'!B:B</f>
        <v>螺纹钢</v>
      </c>
      <c r="C247" s="2" t="str">
        <f ca="1">'[1]2025年已发货'!C:C</f>
        <v>HRB400E Φ16 9m</v>
      </c>
      <c r="D247" s="2" t="str">
        <f ca="1">'[1]2025年已发货'!D:D</f>
        <v>吨</v>
      </c>
      <c r="E247" s="2">
        <f ca="1">'[1]2025年已发货'!E:E</f>
        <v>10</v>
      </c>
      <c r="F247" s="4">
        <f ca="1">'[1]2025年已发货'!F:F</f>
        <v>45667</v>
      </c>
      <c r="G247" s="2" t="str">
        <f>'[1]2025年已发货'!G:G</f>
        <v>（达州市公共卫生临床医疗中心项目-一标-1号制作房）达州市通川区西外复兴镇公共卫生临床医疗中心项目</v>
      </c>
      <c r="H247" s="2" t="str">
        <f ca="1">'[1]2025年已发货'!H:H</f>
        <v>潘建发</v>
      </c>
      <c r="I247" s="2">
        <f ca="1">'[1]2025年已发货'!I:I</f>
        <v>13658059919</v>
      </c>
      <c r="J247" s="2" t="str">
        <f>_xlfn._xlws.FILTER(辅助信息!D:D,辅助信息!G:G=G247)</f>
        <v>五冶钢构达州市公共卫生临床医疗中心项目</v>
      </c>
    </row>
    <row r="248" hidden="1" spans="1:10">
      <c r="A248" s="2" t="str">
        <f ca="1">'[1]2025年已发货'!A:A</f>
        <v>陕钢</v>
      </c>
      <c r="B248" s="2" t="str">
        <f ca="1">'[1]2025年已发货'!B:B</f>
        <v>盘螺</v>
      </c>
      <c r="C248" s="2" t="str">
        <f ca="1">'[1]2025年已发货'!C:C</f>
        <v>HRB400E Φ8</v>
      </c>
      <c r="D248" s="2" t="str">
        <f ca="1">'[1]2025年已发货'!D:D</f>
        <v>吨</v>
      </c>
      <c r="E248" s="2">
        <f ca="1">'[1]2025年已发货'!E:E</f>
        <v>17.5</v>
      </c>
      <c r="F248" s="4">
        <f ca="1">'[1]2025年已发货'!F:F</f>
        <v>45667</v>
      </c>
      <c r="G248" s="2" t="str">
        <f>'[1]2025年已发货'!G:G</f>
        <v>（达州市公共卫生医疗中心项目-二标-3号楼）达州市通川区西外复兴镇公共卫生临床医疗中心项目</v>
      </c>
      <c r="H248" s="2" t="str">
        <f ca="1">'[1]2025年已发货'!H:H</f>
        <v>黄永林</v>
      </c>
      <c r="I248" s="2">
        <f ca="1">'[1]2025年已发货'!I:I</f>
        <v>15982487227</v>
      </c>
      <c r="J248" s="2" t="str">
        <f>_xlfn._xlws.FILTER(辅助信息!D:D,辅助信息!G:G=G248)</f>
        <v>五冶钢构达州市公共卫生临床医疗中心项目</v>
      </c>
    </row>
    <row r="249" hidden="1" spans="1:10">
      <c r="A249" s="2" t="str">
        <f ca="1">'[1]2025年已发货'!A:A</f>
        <v>陕钢</v>
      </c>
      <c r="B249" s="2" t="str">
        <f ca="1">'[1]2025年已发货'!B:B</f>
        <v>盘螺</v>
      </c>
      <c r="C249" s="2" t="str">
        <f ca="1">'[1]2025年已发货'!C:C</f>
        <v>HRB400E Φ10</v>
      </c>
      <c r="D249" s="2" t="str">
        <f ca="1">'[1]2025年已发货'!D:D</f>
        <v>吨</v>
      </c>
      <c r="E249" s="2">
        <f ca="1">'[1]2025年已发货'!E:E</f>
        <v>17.5</v>
      </c>
      <c r="F249" s="4">
        <f ca="1">'[1]2025年已发货'!F:F</f>
        <v>45667</v>
      </c>
      <c r="G249" s="2" t="str">
        <f>'[1]2025年已发货'!G:G</f>
        <v>（达州市公共卫生医疗中心项目-二标-3号楼）达州市通川区西外复兴镇公共卫生临床医疗中心项目</v>
      </c>
      <c r="H249" s="2" t="str">
        <f ca="1">'[1]2025年已发货'!H:H</f>
        <v>黄永林</v>
      </c>
      <c r="I249" s="2">
        <f ca="1">'[1]2025年已发货'!I:I</f>
        <v>15982487227</v>
      </c>
      <c r="J249" s="2" t="str">
        <f ca="1">_xlfn._xlws.FILTER(辅助信息!D:D,辅助信息!G:G=G249)</f>
        <v>五冶钢构达州市公共卫生临床医疗中心项目</v>
      </c>
    </row>
    <row r="250" hidden="1" spans="1:10">
      <c r="A250" s="2" t="str">
        <f ca="1">'[1]2025年已发货'!A:A</f>
        <v>陕钢</v>
      </c>
      <c r="B250" s="2" t="str">
        <f ca="1">'[1]2025年已发货'!B:B</f>
        <v>螺纹钢</v>
      </c>
      <c r="C250" s="2" t="str">
        <f ca="1">'[1]2025年已发货'!C:C</f>
        <v>HRB400E Φ12 9m</v>
      </c>
      <c r="D250" s="2" t="str">
        <f ca="1">'[1]2025年已发货'!D:D</f>
        <v>吨</v>
      </c>
      <c r="E250" s="2">
        <f ca="1">'[1]2025年已发货'!E:E</f>
        <v>25</v>
      </c>
      <c r="F250" s="4">
        <f ca="1">'[1]2025年已发货'!F:F</f>
        <v>45667</v>
      </c>
      <c r="G250" s="2" t="str">
        <f>'[1]2025年已发货'!G:G</f>
        <v>（达州市公共卫生医疗中心项目-二标-3号楼）达州市通川区西外复兴镇公共卫生临床医疗中心项目</v>
      </c>
      <c r="H250" s="2" t="str">
        <f ca="1">'[1]2025年已发货'!H:H</f>
        <v>黄永林</v>
      </c>
      <c r="I250" s="2">
        <f ca="1">'[1]2025年已发货'!I:I</f>
        <v>15982487227</v>
      </c>
      <c r="J250" s="2" t="str">
        <f>_xlfn._xlws.FILTER(辅助信息!D:D,辅助信息!G:G=G250)</f>
        <v>五冶钢构达州市公共卫生临床医疗中心项目</v>
      </c>
    </row>
    <row r="251" hidden="1" spans="1:10">
      <c r="A251" s="2" t="str">
        <f ca="1">'[1]2025年已发货'!A:A</f>
        <v>德胜</v>
      </c>
      <c r="B251" s="2" t="str">
        <f ca="1">'[1]2025年已发货'!B:B</f>
        <v>螺纹钢</v>
      </c>
      <c r="C251" s="2" t="str">
        <f ca="1">'[1]2025年已发货'!C:C</f>
        <v>HRB500E Φ25 9m</v>
      </c>
      <c r="D251" s="2" t="str">
        <f ca="1">'[1]2025年已发货'!D:D</f>
        <v>吨</v>
      </c>
      <c r="E251" s="2">
        <f ca="1">'[1]2025年已发货'!E:E</f>
        <v>140</v>
      </c>
      <c r="F251" s="4">
        <f ca="1">'[1]2025年已发货'!F:F</f>
        <v>45667</v>
      </c>
      <c r="G251" s="2" t="str">
        <f>'[1]2025年已发货'!G:G</f>
        <v>（中铁十局-资乐高速4标）四川省眉山市仁寿县彰加镇华炉村中铁十局资乐高速3#钢筋场</v>
      </c>
      <c r="H251" s="2" t="str">
        <f ca="1">'[1]2025年已发货'!H:H</f>
        <v>杨飞</v>
      </c>
      <c r="I251" s="2">
        <f ca="1">'[1]2025年已发货'!I:I</f>
        <v>15667998777</v>
      </c>
      <c r="J251" s="2" vm="1" t="e">
        <f>_xlfn._xlws.FILTER(辅助信息!D:D,辅助信息!G:G=G251)</f>
        <v>#VALUE!</v>
      </c>
    </row>
    <row r="252" hidden="1" spans="1:10">
      <c r="A252" s="2" t="str">
        <f ca="1">'[1]2025年已发货'!A:A</f>
        <v>德胜</v>
      </c>
      <c r="B252" s="2" t="str">
        <f ca="1">'[1]2025年已发货'!B:B</f>
        <v>螺纹钢</v>
      </c>
      <c r="C252" s="2" t="str">
        <f ca="1">'[1]2025年已发货'!C:C</f>
        <v>HRB400E Φ25 9m</v>
      </c>
      <c r="D252" s="2" t="str">
        <f ca="1">'[1]2025年已发货'!D:D</f>
        <v>吨</v>
      </c>
      <c r="E252" s="2">
        <f ca="1">'[1]2025年已发货'!E:E</f>
        <v>35</v>
      </c>
      <c r="F252" s="4">
        <f ca="1">'[1]2025年已发货'!F:F</f>
        <v>45667</v>
      </c>
      <c r="G252" s="2" t="str">
        <f>'[1]2025年已发货'!G:G</f>
        <v>（中铁十局-资乐高速4标）四川省眉山市仁寿县彰加镇华炉村中铁十局资乐高速3#钢筋场</v>
      </c>
      <c r="H252" s="2" t="str">
        <f ca="1">'[1]2025年已发货'!H:H</f>
        <v>杨飞</v>
      </c>
      <c r="I252" s="2">
        <f ca="1">'[1]2025年已发货'!I:I</f>
        <v>15667998777</v>
      </c>
      <c r="J252" s="2" vm="1" t="e">
        <f ca="1">_xlfn._xlws.FILTER(辅助信息!D:D,辅助信息!G:G=G252)</f>
        <v>#VALUE!</v>
      </c>
    </row>
    <row r="253" hidden="1" spans="1:10">
      <c r="A253" s="2" t="str">
        <f ca="1">'[1]2025年已发货'!A:A</f>
        <v>德胜</v>
      </c>
      <c r="B253" s="2" t="str">
        <f ca="1">'[1]2025年已发货'!B:B</f>
        <v>螺纹钢</v>
      </c>
      <c r="C253" s="2" t="str">
        <f ca="1">'[1]2025年已发货'!C:C</f>
        <v>HRB400E Φ32 9m</v>
      </c>
      <c r="D253" s="2" t="str">
        <f ca="1">'[1]2025年已发货'!D:D</f>
        <v>吨</v>
      </c>
      <c r="E253" s="2">
        <f ca="1">'[1]2025年已发货'!E:E</f>
        <v>70</v>
      </c>
      <c r="F253" s="4">
        <f ca="1">'[1]2025年已发货'!F:F</f>
        <v>45667</v>
      </c>
      <c r="G253" s="2" t="str">
        <f>'[1]2025年已发货'!G:G</f>
        <v>（中铁十局-资乐高速4标）四川省眉山市仁寿县彰加镇华炉村中铁十局资乐高速3#钢筋场</v>
      </c>
      <c r="H253" s="2" t="str">
        <f ca="1">'[1]2025年已发货'!H:H</f>
        <v>杨飞</v>
      </c>
      <c r="I253" s="2">
        <f ca="1">'[1]2025年已发货'!I:I</f>
        <v>15667998777</v>
      </c>
      <c r="J253" s="2" vm="1" t="e">
        <f ca="1">_xlfn._xlws.FILTER(辅助信息!D:D,辅助信息!G:G=G253)</f>
        <v>#VALUE!</v>
      </c>
    </row>
    <row r="254" hidden="1" spans="1:10">
      <c r="A254" s="2" t="str">
        <f ca="1">'[1]2025年已发货'!A:A</f>
        <v>德胜</v>
      </c>
      <c r="B254" s="2" t="str">
        <f ca="1">'[1]2025年已发货'!B:B</f>
        <v>螺纹钢</v>
      </c>
      <c r="C254" s="2" t="str">
        <f ca="1">'[1]2025年已发货'!C:C</f>
        <v>HRB400E Φ22 9m</v>
      </c>
      <c r="D254" s="2" t="str">
        <f ca="1">'[1]2025年已发货'!D:D</f>
        <v>吨</v>
      </c>
      <c r="E254" s="2">
        <f ca="1">'[1]2025年已发货'!E:E</f>
        <v>35</v>
      </c>
      <c r="F254" s="4">
        <f ca="1">'[1]2025年已发货'!F:F</f>
        <v>45667</v>
      </c>
      <c r="G254" s="2" t="str">
        <f>'[1]2025年已发货'!G:G</f>
        <v>（中铁十局-资乐高速4标）四川省眉山市仁寿县彰加镇华炉村中铁十局资乐高速3#钢筋场</v>
      </c>
      <c r="H254" s="2" t="str">
        <f ca="1">'[1]2025年已发货'!H:H</f>
        <v>杨飞</v>
      </c>
      <c r="I254" s="2">
        <f ca="1">'[1]2025年已发货'!I:I</f>
        <v>15667998777</v>
      </c>
      <c r="J254" s="2" vm="1" t="e">
        <f ca="1">_xlfn._xlws.FILTER(辅助信息!D:D,辅助信息!G:G=G254)</f>
        <v>#VALUE!</v>
      </c>
    </row>
    <row r="255" hidden="1" spans="1:10">
      <c r="A255" s="2" t="str">
        <f ca="1">'[1]2025年已发货'!A:A</f>
        <v>德胜</v>
      </c>
      <c r="B255" s="2" t="str">
        <f ca="1">'[1]2025年已发货'!B:B</f>
        <v>螺纹钢</v>
      </c>
      <c r="C255" s="2" t="str">
        <f ca="1">'[1]2025年已发货'!C:C</f>
        <v>HRB400E Φ16 9m</v>
      </c>
      <c r="D255" s="2" t="str">
        <f ca="1">'[1]2025年已发货'!D:D</f>
        <v>吨</v>
      </c>
      <c r="E255" s="2">
        <f ca="1">'[1]2025年已发货'!E:E</f>
        <v>35</v>
      </c>
      <c r="F255" s="4">
        <f ca="1">'[1]2025年已发货'!F:F</f>
        <v>45667</v>
      </c>
      <c r="G255" s="2" t="str">
        <f>'[1]2025年已发货'!G:G</f>
        <v>（中铁十局-资乐高速4标）四川省眉山市仁寿县彰加镇华炉村中铁十局资乐高速3#钢筋场</v>
      </c>
      <c r="H255" s="2" t="str">
        <f ca="1">'[1]2025年已发货'!H:H</f>
        <v>杨飞</v>
      </c>
      <c r="I255" s="2">
        <f ca="1">'[1]2025年已发货'!I:I</f>
        <v>15667998777</v>
      </c>
      <c r="J255" s="2" vm="1" t="e">
        <f ca="1">_xlfn._xlws.FILTER(辅助信息!D:D,辅助信息!G:G=G255)</f>
        <v>#VALUE!</v>
      </c>
    </row>
    <row r="256" hidden="1" spans="1:10">
      <c r="A256" s="2" t="str">
        <f ca="1">'[1]2025年已发货'!A:A</f>
        <v>德胜</v>
      </c>
      <c r="B256" s="2" t="str">
        <f ca="1">'[1]2025年已发货'!B:B</f>
        <v>螺纹钢</v>
      </c>
      <c r="C256" s="2" t="str">
        <f ca="1">'[1]2025年已发货'!C:C</f>
        <v>HRB400E Φ14 9m</v>
      </c>
      <c r="D256" s="2" t="str">
        <f ca="1">'[1]2025年已发货'!D:D</f>
        <v>吨</v>
      </c>
      <c r="E256" s="2">
        <f ca="1">'[1]2025年已发货'!E:E</f>
        <v>35</v>
      </c>
      <c r="F256" s="4">
        <f ca="1">'[1]2025年已发货'!F:F</f>
        <v>45667</v>
      </c>
      <c r="G256" s="2" t="str">
        <f>'[1]2025年已发货'!G:G</f>
        <v>（中铁十局-资乐高速4标）四川省眉山市仁寿县彰加镇华炉村中铁十局资乐高速3#钢筋场</v>
      </c>
      <c r="H256" s="2" t="str">
        <f ca="1">'[1]2025年已发货'!H:H</f>
        <v>杨飞</v>
      </c>
      <c r="I256" s="2">
        <f ca="1">'[1]2025年已发货'!I:I</f>
        <v>15667998777</v>
      </c>
      <c r="J256" s="2" vm="1" t="e">
        <f ca="1">_xlfn._xlws.FILTER(辅助信息!D:D,辅助信息!G:G=G256)</f>
        <v>#VALUE!</v>
      </c>
    </row>
    <row r="257" hidden="1" spans="1:10">
      <c r="A257" s="2" t="str">
        <f ca="1">'[1]2025年已发货'!A:A</f>
        <v>德胜</v>
      </c>
      <c r="B257" s="2" t="str">
        <f ca="1">'[1]2025年已发货'!B:B</f>
        <v>螺纹钢</v>
      </c>
      <c r="C257" s="2" t="str">
        <f ca="1">'[1]2025年已发货'!C:C</f>
        <v>HRB400E Φ28 12m</v>
      </c>
      <c r="D257" s="2" t="str">
        <f ca="1">'[1]2025年已发货'!D:D</f>
        <v>吨</v>
      </c>
      <c r="E257" s="2">
        <f ca="1">'[1]2025年已发货'!E:E</f>
        <v>35</v>
      </c>
      <c r="F257" s="4">
        <f ca="1">'[1]2025年已发货'!F:F</f>
        <v>45667</v>
      </c>
      <c r="G257" s="2" t="str">
        <f>'[1]2025年已发货'!G:G</f>
        <v>（中铁广州局-资乐高速5标）四川省乐山市井研县希望大道116号</v>
      </c>
      <c r="H257" s="2" t="str">
        <f ca="1">'[1]2025年已发货'!H:H</f>
        <v>廖俊杰</v>
      </c>
      <c r="I257" s="2">
        <f ca="1">'[1]2025年已发货'!I:I</f>
        <v>15775100965</v>
      </c>
      <c r="J257" s="2" vm="1" t="e">
        <f ca="1">_xlfn._xlws.FILTER(辅助信息!D:D,辅助信息!G:G=G257)</f>
        <v>#VALUE!</v>
      </c>
    </row>
    <row r="258" hidden="1" spans="1:10">
      <c r="A258" s="2" t="str">
        <f ca="1">'[1]2025年已发货'!A:A</f>
        <v>德胜</v>
      </c>
      <c r="B258" s="2" t="str">
        <f ca="1">'[1]2025年已发货'!B:B</f>
        <v>螺纹钢</v>
      </c>
      <c r="C258" s="2" t="str">
        <f ca="1">'[1]2025年已发货'!C:C</f>
        <v>HRB400E Φ12 9m</v>
      </c>
      <c r="D258" s="2" t="str">
        <f ca="1">'[1]2025年已发货'!D:D</f>
        <v>吨</v>
      </c>
      <c r="E258" s="2">
        <f ca="1">'[1]2025年已发货'!E:E</f>
        <v>87</v>
      </c>
      <c r="F258" s="4">
        <f ca="1">'[1]2025年已发货'!F:F</f>
        <v>45667</v>
      </c>
      <c r="G258" s="2" t="str">
        <f>'[1]2025年已发货'!G:G</f>
        <v>（北京工程局乐山机场项目）乐山市五通桥区冠英镇</v>
      </c>
      <c r="H258" s="2" t="str">
        <f ca="1">'[1]2025年已发货'!H:H</f>
        <v>王治</v>
      </c>
      <c r="I258" s="2">
        <f ca="1">'[1]2025年已发货'!I:I</f>
        <v>18811564698</v>
      </c>
      <c r="J258" s="2" vm="1" t="e">
        <f ca="1">_xlfn._xlws.FILTER(辅助信息!D:D,辅助信息!G:G=G258)</f>
        <v>#VALUE!</v>
      </c>
    </row>
    <row r="259" hidden="1" spans="1:10">
      <c r="A259" s="2" t="str">
        <f ca="1">'[1]2025年已发货'!A:A</f>
        <v>德胜</v>
      </c>
      <c r="B259" s="2" t="str">
        <f ca="1">'[1]2025年已发货'!B:B</f>
        <v>螺纹钢</v>
      </c>
      <c r="C259" s="2" t="str">
        <f ca="1">'[1]2025年已发货'!C:C</f>
        <v>HRB400E Φ20 9m</v>
      </c>
      <c r="D259" s="2" t="str">
        <f ca="1">'[1]2025年已发货'!D:D</f>
        <v>吨</v>
      </c>
      <c r="E259" s="2">
        <f ca="1">'[1]2025年已发货'!E:E</f>
        <v>25</v>
      </c>
      <c r="F259" s="4">
        <f ca="1">'[1]2025年已发货'!F:F</f>
        <v>45667</v>
      </c>
      <c r="G259" s="2" t="str">
        <f>'[1]2025年已发货'!G:G</f>
        <v>（北京工程局乐山机场项目）乐山市五通桥区冠英镇</v>
      </c>
      <c r="H259" s="2" t="str">
        <f ca="1">'[1]2025年已发货'!H:H</f>
        <v>王治</v>
      </c>
      <c r="I259" s="2">
        <f ca="1">'[1]2025年已发货'!I:I</f>
        <v>18811564698</v>
      </c>
      <c r="J259" s="2" vm="1" t="e">
        <f ca="1">_xlfn._xlws.FILTER(辅助信息!D:D,辅助信息!G:G=G259)</f>
        <v>#VALUE!</v>
      </c>
    </row>
    <row r="260" hidden="1" spans="1:10">
      <c r="A260" s="2" t="str">
        <f ca="1">'[1]2025年已发货'!A:A</f>
        <v>德胜</v>
      </c>
      <c r="B260" s="2" t="str">
        <f ca="1">'[1]2025年已发货'!B:B</f>
        <v>螺纹钢</v>
      </c>
      <c r="C260" s="2" t="str">
        <f ca="1">'[1]2025年已发货'!C:C</f>
        <v>HRB400E Φ12 9m</v>
      </c>
      <c r="D260" s="2" t="str">
        <f ca="1">'[1]2025年已发货'!D:D</f>
        <v>吨</v>
      </c>
      <c r="E260" s="2">
        <f ca="1">'[1]2025年已发货'!E:E</f>
        <v>20</v>
      </c>
      <c r="F260" s="4">
        <f ca="1">'[1]2025年已发货'!F:F</f>
        <v>45667</v>
      </c>
      <c r="G260" s="2" t="str">
        <f>'[1]2025年已发货'!G:G</f>
        <v>（北京工程局乐山机场项目）乐山市五通桥区冠英镇</v>
      </c>
      <c r="H260" s="2" t="str">
        <f ca="1">'[1]2025年已发货'!H:H</f>
        <v>王治</v>
      </c>
      <c r="I260" s="2">
        <f ca="1">'[1]2025年已发货'!I:I</f>
        <v>18811564698</v>
      </c>
      <c r="J260" s="2" vm="1" t="e">
        <f ca="1">_xlfn._xlws.FILTER(辅助信息!D:D,辅助信息!G:G=G260)</f>
        <v>#VALUE!</v>
      </c>
    </row>
    <row r="261" hidden="1" spans="1:10">
      <c r="A261" s="2" t="str">
        <f ca="1">'[1]2025年已发货'!A:A</f>
        <v>德胜</v>
      </c>
      <c r="B261" s="2" t="str">
        <f ca="1">'[1]2025年已发货'!B:B</f>
        <v>螺纹钢</v>
      </c>
      <c r="C261" s="2" t="str">
        <f ca="1">'[1]2025年已发货'!C:C</f>
        <v>HRB400E Φ16 9m</v>
      </c>
      <c r="D261" s="2" t="str">
        <f ca="1">'[1]2025年已发货'!D:D</f>
        <v>吨</v>
      </c>
      <c r="E261" s="2">
        <f ca="1">'[1]2025年已发货'!E:E</f>
        <v>20</v>
      </c>
      <c r="F261" s="4">
        <f ca="1">'[1]2025年已发货'!F:F</f>
        <v>45667</v>
      </c>
      <c r="G261" s="2" t="str">
        <f>'[1]2025年已发货'!G:G</f>
        <v>（北京工程局乐山机场项目）乐山市五通桥区冠英镇</v>
      </c>
      <c r="H261" s="2" t="str">
        <f ca="1">'[1]2025年已发货'!H:H</f>
        <v>王治</v>
      </c>
      <c r="I261" s="2">
        <f ca="1">'[1]2025年已发货'!I:I</f>
        <v>18811564698</v>
      </c>
      <c r="J261" s="2" vm="1" t="e">
        <f ca="1">_xlfn._xlws.FILTER(辅助信息!D:D,辅助信息!G:G=G261)</f>
        <v>#VALUE!</v>
      </c>
    </row>
    <row r="262" hidden="1" spans="1:10">
      <c r="A262" s="2" t="str">
        <f ca="1">'[1]2025年已发货'!A:A</f>
        <v>德胜</v>
      </c>
      <c r="B262" s="2" t="str">
        <f ca="1">'[1]2025年已发货'!B:B</f>
        <v>螺纹钢</v>
      </c>
      <c r="C262" s="2" t="str">
        <f ca="1">'[1]2025年已发货'!C:C</f>
        <v>HRB400E Φ12 9m</v>
      </c>
      <c r="D262" s="2" t="str">
        <f ca="1">'[1]2025年已发货'!D:D</f>
        <v>吨</v>
      </c>
      <c r="E262" s="2">
        <f ca="1">'[1]2025年已发货'!E:E</f>
        <v>33</v>
      </c>
      <c r="F262" s="4">
        <f ca="1">'[1]2025年已发货'!F:F</f>
        <v>45667</v>
      </c>
      <c r="G262" s="2" t="str">
        <f>'[1]2025年已发货'!G:G</f>
        <v>（北京工程局乐山机场项目）乐山市五通桥区冠英镇</v>
      </c>
      <c r="H262" s="2" t="str">
        <f ca="1">'[1]2025年已发货'!H:H</f>
        <v>王治</v>
      </c>
      <c r="I262" s="2">
        <f ca="1">'[1]2025年已发货'!I:I</f>
        <v>18811564698</v>
      </c>
      <c r="J262" s="2" vm="1" t="e">
        <f ca="1">_xlfn._xlws.FILTER(辅助信息!D:D,辅助信息!G:G=G262)</f>
        <v>#VALUE!</v>
      </c>
    </row>
    <row r="263" hidden="1" spans="1:10">
      <c r="A263" s="2" t="str">
        <f ca="1">'[1]2025年已发货'!A:A</f>
        <v>德胜</v>
      </c>
      <c r="B263" s="2" t="str">
        <f ca="1">'[1]2025年已发货'!B:B</f>
        <v>螺纹钢</v>
      </c>
      <c r="C263" s="2" t="str">
        <f ca="1">'[1]2025年已发货'!C:C</f>
        <v>HRB400E Φ16 9m</v>
      </c>
      <c r="D263" s="2" t="str">
        <f ca="1">'[1]2025年已发货'!D:D</f>
        <v>吨</v>
      </c>
      <c r="E263" s="2">
        <f ca="1">'[1]2025年已发货'!E:E</f>
        <v>20</v>
      </c>
      <c r="F263" s="4">
        <f ca="1">'[1]2025年已发货'!F:F</f>
        <v>45667</v>
      </c>
      <c r="G263" s="2" t="str">
        <f>'[1]2025年已发货'!G:G</f>
        <v>（北京工程局乐山机场项目）乐山市五通桥区冠英镇</v>
      </c>
      <c r="H263" s="2" t="str">
        <f ca="1">'[1]2025年已发货'!H:H</f>
        <v>王治</v>
      </c>
      <c r="I263" s="2">
        <f ca="1">'[1]2025年已发货'!I:I</f>
        <v>18811564698</v>
      </c>
      <c r="J263" s="2" vm="1" t="e">
        <f>_xlfn._xlws.FILTER(辅助信息!D:D,辅助信息!G:G=G263)</f>
        <v>#VALUE!</v>
      </c>
    </row>
    <row r="264" hidden="1" spans="1:10">
      <c r="A264" s="2" t="str">
        <f ca="1">'[1]2025年已发货'!A:A</f>
        <v>德胜</v>
      </c>
      <c r="B264" s="2" t="str">
        <f ca="1">'[1]2025年已发货'!B:B</f>
        <v>螺纹钢</v>
      </c>
      <c r="C264" s="2" t="str">
        <f ca="1">'[1]2025年已发货'!C:C</f>
        <v>HRB400E Φ18 9m</v>
      </c>
      <c r="D264" s="2" t="str">
        <f ca="1">'[1]2025年已发货'!D:D</f>
        <v>吨</v>
      </c>
      <c r="E264" s="2">
        <f ca="1">'[1]2025年已发货'!E:E</f>
        <v>4</v>
      </c>
      <c r="F264" s="4">
        <f ca="1">'[1]2025年已发货'!F:F</f>
        <v>45667</v>
      </c>
      <c r="G264" s="2" t="str">
        <f>'[1]2025年已发货'!G:G</f>
        <v>（北京工程局乐山机场项目）乐山市五通桥区冠英镇</v>
      </c>
      <c r="H264" s="2" t="str">
        <f ca="1">'[1]2025年已发货'!H:H</f>
        <v>王治</v>
      </c>
      <c r="I264" s="2">
        <f ca="1">'[1]2025年已发货'!I:I</f>
        <v>18811564698</v>
      </c>
      <c r="J264" s="2" vm="1" t="e">
        <f>_xlfn._xlws.FILTER(辅助信息!D:D,辅助信息!G:G=G264)</f>
        <v>#VALUE!</v>
      </c>
    </row>
    <row r="265" hidden="1" spans="1:10">
      <c r="A265" s="2" t="str">
        <f ca="1">'[1]2025年已发货'!A:A</f>
        <v>德胜</v>
      </c>
      <c r="B265" s="2" t="str">
        <f ca="1">'[1]2025年已发货'!B:B</f>
        <v>螺纹钢</v>
      </c>
      <c r="C265" s="2" t="str">
        <f ca="1">'[1]2025年已发货'!C:C</f>
        <v>HRB400E Φ22 9m</v>
      </c>
      <c r="D265" s="2" t="str">
        <f ca="1">'[1]2025年已发货'!D:D</f>
        <v>吨</v>
      </c>
      <c r="E265" s="2">
        <f ca="1">'[1]2025年已发货'!E:E</f>
        <v>30</v>
      </c>
      <c r="F265" s="4">
        <f ca="1">'[1]2025年已发货'!F:F</f>
        <v>45667</v>
      </c>
      <c r="G265" s="2" t="str">
        <f>'[1]2025年已发货'!G:G</f>
        <v>（北京工程局乐山机场项目）乐山市五通桥区冠英镇</v>
      </c>
      <c r="H265" s="2" t="str">
        <f ca="1">'[1]2025年已发货'!H:H</f>
        <v>王治</v>
      </c>
      <c r="I265" s="2">
        <f ca="1">'[1]2025年已发货'!I:I</f>
        <v>18811564698</v>
      </c>
      <c r="J265" s="2" vm="1" t="e">
        <f>_xlfn._xlws.FILTER(辅助信息!D:D,辅助信息!G:G=G265)</f>
        <v>#VALUE!</v>
      </c>
    </row>
    <row r="266" hidden="1" spans="1:10">
      <c r="A266" s="2" t="str">
        <f ca="1">'[1]2025年已发货'!A:A</f>
        <v>德胜</v>
      </c>
      <c r="B266" s="2" t="str">
        <f ca="1">'[1]2025年已发货'!B:B</f>
        <v>螺纹钢</v>
      </c>
      <c r="C266" s="2" t="str">
        <f ca="1">'[1]2025年已发货'!C:C</f>
        <v>HRB400E Φ14 9m</v>
      </c>
      <c r="D266" s="2" t="str">
        <f ca="1">'[1]2025年已发货'!D:D</f>
        <v>吨</v>
      </c>
      <c r="E266" s="2">
        <f ca="1">'[1]2025年已发货'!E:E</f>
        <v>30</v>
      </c>
      <c r="F266" s="4">
        <f ca="1">'[1]2025年已发货'!F:F</f>
        <v>45667</v>
      </c>
      <c r="G266" s="2" t="str">
        <f>'[1]2025年已发货'!G:G</f>
        <v>（北京工程局乐山机场项目）乐山市五通桥区冠英镇</v>
      </c>
      <c r="H266" s="2" t="str">
        <f ca="1">'[1]2025年已发货'!H:H</f>
        <v>王治</v>
      </c>
      <c r="I266" s="2">
        <f ca="1">'[1]2025年已发货'!I:I</f>
        <v>18811564698</v>
      </c>
      <c r="J266" s="2" vm="1" t="e">
        <f ca="1">_xlfn._xlws.FILTER(辅助信息!D:D,辅助信息!G:G=G266)</f>
        <v>#VALUE!</v>
      </c>
    </row>
    <row r="267" hidden="1" spans="1:10">
      <c r="A267" s="2" t="str">
        <f ca="1">'[1]2025年已发货'!A:A</f>
        <v>德胜</v>
      </c>
      <c r="B267" s="2" t="str">
        <f ca="1">'[1]2025年已发货'!B:B</f>
        <v>高线</v>
      </c>
      <c r="C267" s="2" t="str">
        <f ca="1">'[1]2025年已发货'!C:C</f>
        <v>HPB300Φ8</v>
      </c>
      <c r="D267" s="2" t="str">
        <f ca="1">'[1]2025年已发货'!D:D</f>
        <v>吨</v>
      </c>
      <c r="E267" s="2">
        <f ca="1">'[1]2025年已发货'!E:E</f>
        <v>7</v>
      </c>
      <c r="F267" s="4">
        <f ca="1">'[1]2025年已发货'!F:F</f>
        <v>45667</v>
      </c>
      <c r="G267" s="2" t="str">
        <f>'[1]2025年已发货'!G:G</f>
        <v>（北京工程局乐山机场项目）乐山市五通桥区冠英镇</v>
      </c>
      <c r="H267" s="2" t="str">
        <f ca="1">'[1]2025年已发货'!H:H</f>
        <v>王治</v>
      </c>
      <c r="I267" s="2">
        <f ca="1">'[1]2025年已发货'!I:I</f>
        <v>18811564698</v>
      </c>
      <c r="J267" s="2" vm="1" t="e">
        <f ca="1">_xlfn._xlws.FILTER(辅助信息!D:D,辅助信息!G:G=G267)</f>
        <v>#VALUE!</v>
      </c>
    </row>
    <row r="268" hidden="1" spans="1:10">
      <c r="A268" s="2" t="str">
        <f ca="1">'[1]2025年已发货'!A:A</f>
        <v>德胜</v>
      </c>
      <c r="B268" s="2" t="str">
        <f ca="1">'[1]2025年已发货'!B:B</f>
        <v>螺纹钢</v>
      </c>
      <c r="C268" s="2" t="str">
        <f ca="1">'[1]2025年已发货'!C:C</f>
        <v>HRB400E Φ25 12m</v>
      </c>
      <c r="D268" s="2" t="str">
        <f ca="1">'[1]2025年已发货'!D:D</f>
        <v>吨</v>
      </c>
      <c r="E268" s="2">
        <f ca="1">'[1]2025年已发货'!E:E</f>
        <v>70</v>
      </c>
      <c r="F268" s="4">
        <f ca="1">'[1]2025年已发货'!F:F</f>
        <v>45667</v>
      </c>
      <c r="G268" s="2" t="str">
        <f>'[1]2025年已发货'!G:G</f>
        <v>（中铁广州局-成渝扩容2标）成渝扩容项目ZCB3-2标2＃拌和站【雁江区联盟桥东北50米(资资路) 】</v>
      </c>
      <c r="H268" s="2" t="str">
        <f ca="1">'[1]2025年已发货'!H:H</f>
        <v>刘沛琦</v>
      </c>
      <c r="I268" s="2">
        <f ca="1">'[1]2025年已发货'!I:I</f>
        <v>18011784798</v>
      </c>
      <c r="J268" s="2" vm="1" t="e">
        <f ca="1">_xlfn._xlws.FILTER(辅助信息!D:D,辅助信息!G:G=G268)</f>
        <v>#VALUE!</v>
      </c>
    </row>
    <row r="269" hidden="1" spans="1:10">
      <c r="A269" s="2" t="str">
        <f ca="1">'[1]2025年已发货'!A:A</f>
        <v>德胜</v>
      </c>
      <c r="B269" s="2" t="str">
        <f ca="1">'[1]2025年已发货'!B:B</f>
        <v>螺纹钢</v>
      </c>
      <c r="C269" s="2" t="str">
        <f ca="1">'[1]2025年已发货'!C:C</f>
        <v>HRB400E Φ25 12m</v>
      </c>
      <c r="D269" s="2" t="str">
        <f ca="1">'[1]2025年已发货'!D:D</f>
        <v>吨</v>
      </c>
      <c r="E269" s="2">
        <f ca="1">'[1]2025年已发货'!E:E</f>
        <v>70</v>
      </c>
      <c r="F269" s="4">
        <f ca="1">'[1]2025年已发货'!F:F</f>
        <v>45667</v>
      </c>
      <c r="G269" s="2" t="str">
        <f>'[1]2025年已发货'!G:G</f>
        <v>（中铁广州局-成渝扩容2标）成渝扩容项目ZCB3-2标2＃拌和站【雁江区联盟桥东北50米(资资路) 】</v>
      </c>
      <c r="H269" s="2" t="str">
        <f ca="1">'[1]2025年已发货'!H:H</f>
        <v>刘沛琦</v>
      </c>
      <c r="I269" s="2">
        <f ca="1">'[1]2025年已发货'!I:I</f>
        <v>18011784798</v>
      </c>
      <c r="J269" s="2" vm="1" t="e">
        <f>_xlfn._xlws.FILTER(辅助信息!D:D,辅助信息!G:G=G269)</f>
        <v>#VALUE!</v>
      </c>
    </row>
    <row r="270" hidden="1" spans="1:10">
      <c r="A270" s="2" t="str">
        <f ca="1">'[1]2025年已发货'!A:A</f>
        <v>德胜</v>
      </c>
      <c r="B270" s="2" t="str">
        <f ca="1">'[1]2025年已发货'!B:B</f>
        <v>螺纹钢</v>
      </c>
      <c r="C270" s="2" t="str">
        <f ca="1">'[1]2025年已发货'!C:C</f>
        <v>HRB400E Φ25 9m</v>
      </c>
      <c r="D270" s="2" t="str">
        <f ca="1">'[1]2025年已发货'!D:D</f>
        <v>吨</v>
      </c>
      <c r="E270" s="2">
        <f ca="1">'[1]2025年已发货'!E:E</f>
        <v>45</v>
      </c>
      <c r="F270" s="4">
        <f ca="1">'[1]2025年已发货'!F:F</f>
        <v>45667</v>
      </c>
      <c r="G270" s="2" t="str">
        <f>'[1]2025年已发货'!G:G</f>
        <v>（中铁五局-成渝扩容3标）四川省资阳市雁江区伍隍镇铺子村雁江区X138</v>
      </c>
      <c r="H270" s="2" t="str">
        <f ca="1">'[1]2025年已发货'!H:H</f>
        <v>王健</v>
      </c>
      <c r="I270" s="2">
        <f ca="1">'[1]2025年已发货'!I:I</f>
        <v>17726168395</v>
      </c>
      <c r="J270" s="2" vm="1" t="e">
        <f ca="1">_xlfn._xlws.FILTER(辅助信息!D:D,辅助信息!G:G=G270)</f>
        <v>#VALUE!</v>
      </c>
    </row>
    <row r="271" hidden="1" spans="1:10">
      <c r="A271" s="2" t="str">
        <f ca="1">'[1]2025年已发货'!A:A</f>
        <v>德胜</v>
      </c>
      <c r="B271" s="2" t="str">
        <f ca="1">'[1]2025年已发货'!B:B</f>
        <v>螺纹钢</v>
      </c>
      <c r="C271" s="2" t="str">
        <f ca="1">'[1]2025年已发货'!C:C</f>
        <v>HRB400E Φ25 12m</v>
      </c>
      <c r="D271" s="2" t="str">
        <f ca="1">'[1]2025年已发货'!D:D</f>
        <v>吨</v>
      </c>
      <c r="E271" s="2">
        <f ca="1">'[1]2025年已发货'!E:E</f>
        <v>140</v>
      </c>
      <c r="F271" s="4">
        <f ca="1">'[1]2025年已发货'!F:F</f>
        <v>45667</v>
      </c>
      <c r="G271" s="2" t="str">
        <f>'[1]2025年已发货'!G:G</f>
        <v>（中铁五局-成渝扩容3标）四川省资阳市雁江区伍隍镇铺子村雁江区X138</v>
      </c>
      <c r="H271" s="2" t="str">
        <f ca="1">'[1]2025年已发货'!H:H</f>
        <v>王健</v>
      </c>
      <c r="I271" s="2">
        <f ca="1">'[1]2025年已发货'!I:I</f>
        <v>17726168395</v>
      </c>
      <c r="J271" s="2" vm="1" t="e">
        <f ca="1">_xlfn._xlws.FILTER(辅助信息!D:D,辅助信息!G:G=G271)</f>
        <v>#VALUE!</v>
      </c>
    </row>
    <row r="272" hidden="1" spans="1:10">
      <c r="A272" s="2" t="str">
        <f ca="1">'[1]2025年已发货'!A:A</f>
        <v>德胜</v>
      </c>
      <c r="B272" s="2" t="str">
        <f ca="1">'[1]2025年已发货'!B:B</f>
        <v>螺纹钢</v>
      </c>
      <c r="C272" s="2" t="str">
        <f ca="1">'[1]2025年已发货'!C:C</f>
        <v>HRB400EФ22*9m</v>
      </c>
      <c r="D272" s="2" t="str">
        <f ca="1">'[1]2025年已发货'!D:D</f>
        <v>吨</v>
      </c>
      <c r="E272" s="2">
        <f ca="1">'[1]2025年已发货'!E:E</f>
        <v>105</v>
      </c>
      <c r="F272" s="4">
        <f ca="1">'[1]2025年已发货'!F:F</f>
        <v>45667</v>
      </c>
      <c r="G272" s="2" t="str">
        <f>'[1]2025年已发货'!G:G</f>
        <v>（中铁一局四公司康新高速TJ1-1标贡不卡隧道）四川省甘孜州康定市折多塘村车管所旁</v>
      </c>
      <c r="H272" s="2" t="str">
        <f ca="1">'[1]2025年已发货'!H:H</f>
        <v>王锡俊</v>
      </c>
      <c r="I272" s="2">
        <f ca="1">'[1]2025年已发货'!I:I</f>
        <v>18736877891</v>
      </c>
      <c r="J272" s="2" vm="1" t="e">
        <f>_xlfn._xlws.FILTER(辅助信息!D:D,辅助信息!G:G=G272)</f>
        <v>#VALUE!</v>
      </c>
    </row>
    <row r="273" hidden="1" spans="1:10">
      <c r="A273" s="2" t="str">
        <f ca="1">'[1]2025年已发货'!A:A</f>
        <v>德胜</v>
      </c>
      <c r="B273" s="2" t="str">
        <f ca="1">'[1]2025年已发货'!B:B</f>
        <v>螺纹钢</v>
      </c>
      <c r="C273" s="2" t="str">
        <f ca="1">'[1]2025年已发货'!C:C</f>
        <v>HRB500E Φ25 9m</v>
      </c>
      <c r="D273" s="2" t="str">
        <f ca="1">'[1]2025年已发货'!D:D</f>
        <v>吨</v>
      </c>
      <c r="E273" s="2">
        <f ca="1">'[1]2025年已发货'!E:E</f>
        <v>35</v>
      </c>
      <c r="F273" s="4">
        <f ca="1">'[1]2025年已发货'!F:F</f>
        <v>45667</v>
      </c>
      <c r="G273" s="2" t="str">
        <f>'[1]2025年已发货'!G:G</f>
        <v>（中核华兴-峨眉山项目）四川省乐山市峨眉山市双福镇梓橦庙红华五期中核华兴工地</v>
      </c>
      <c r="H273" s="2" t="str">
        <f ca="1">'[1]2025年已发货'!H:H</f>
        <v>李汉军</v>
      </c>
      <c r="I273" s="2" t="str">
        <f ca="1">'[1]2025年已发货'!I:I</f>
        <v>18691249091</v>
      </c>
      <c r="J273" s="2" vm="1" t="e">
        <f ca="1">_xlfn._xlws.FILTER(辅助信息!D:D,辅助信息!G:G=G273)</f>
        <v>#VALUE!</v>
      </c>
    </row>
    <row r="274" hidden="1" spans="1:10">
      <c r="A274" s="2" t="str">
        <f ca="1">'[1]2025年已发货'!A:A</f>
        <v>德胜</v>
      </c>
      <c r="B274" s="2" t="str">
        <f ca="1">'[1]2025年已发货'!B:B</f>
        <v>螺纹钢</v>
      </c>
      <c r="C274" s="2" t="str">
        <f ca="1">'[1]2025年已发货'!C:C</f>
        <v>HRB500E Φ14 9m</v>
      </c>
      <c r="D274" s="2" t="str">
        <f ca="1">'[1]2025年已发货'!D:D</f>
        <v>吨</v>
      </c>
      <c r="E274" s="2">
        <f ca="1">'[1]2025年已发货'!E:E</f>
        <v>35</v>
      </c>
      <c r="F274" s="4">
        <f ca="1">'[1]2025年已发货'!F:F</f>
        <v>45667</v>
      </c>
      <c r="G274" s="2" t="str">
        <f>'[1]2025年已发货'!G:G</f>
        <v>（中核华兴-峨眉山项目）四川省乐山市峨眉山市双福镇梓橦庙红华五期中核华兴工地</v>
      </c>
      <c r="H274" s="2" t="str">
        <f ca="1">'[1]2025年已发货'!H:H</f>
        <v>李汉军</v>
      </c>
      <c r="I274" s="2" t="str">
        <f ca="1">'[1]2025年已发货'!I:I</f>
        <v>18691249091</v>
      </c>
      <c r="J274" s="2" vm="1" t="e">
        <f ca="1">_xlfn._xlws.FILTER(辅助信息!D:D,辅助信息!G:G=G274)</f>
        <v>#VALUE!</v>
      </c>
    </row>
    <row r="275" hidden="1" spans="1:10">
      <c r="A275" s="2" t="str">
        <f ca="1">'[1]2025年已发货'!A:A</f>
        <v>晋邦</v>
      </c>
      <c r="B275" s="2" t="str">
        <f ca="1">'[1]2025年已发货'!B:B</f>
        <v>螺纹钢</v>
      </c>
      <c r="C275" s="2" t="str">
        <f ca="1">'[1]2025年已发货'!C:C</f>
        <v>HRB400E Φ28 9m</v>
      </c>
      <c r="D275" s="2" t="str">
        <f ca="1">'[1]2025年已发货'!D:D</f>
        <v>吨</v>
      </c>
      <c r="E275" s="2">
        <f ca="1">'[1]2025年已发货'!E:E</f>
        <v>51</v>
      </c>
      <c r="F275" s="4">
        <f ca="1">'[1]2025年已发货'!F:F</f>
        <v>45667</v>
      </c>
      <c r="G275" s="2" t="str">
        <f>'[1]2025年已发货'!G:G</f>
        <v>（商投建工达州中医药科技园-2工区-景观桥）达州市通川区达州中医药职业学院犀牛大道北段</v>
      </c>
      <c r="H275" s="2" t="str">
        <f ca="1">'[1]2025年已发货'!H:H</f>
        <v>李波</v>
      </c>
      <c r="I275" s="2">
        <f ca="1">'[1]2025年已发货'!I:I</f>
        <v>18381899787</v>
      </c>
      <c r="J275" s="2" t="str">
        <f ca="1">_xlfn._xlws.FILTER(辅助信息!D:D,辅助信息!G:G=G275)</f>
        <v>商投建工达州中医药科技园</v>
      </c>
    </row>
    <row r="276" hidden="1" spans="1:10">
      <c r="A276" s="2" t="str">
        <f ca="1">'[1]2025年已发货'!A:A</f>
        <v>润耀</v>
      </c>
      <c r="B276" s="2" t="str">
        <f ca="1">'[1]2025年已发货'!B:B</f>
        <v>螺纹钢</v>
      </c>
      <c r="C276" s="2" t="str">
        <f ca="1">'[1]2025年已发货'!C:C</f>
        <v>HRB500E Φ28 12m</v>
      </c>
      <c r="D276" s="2" t="str">
        <f ca="1">'[1]2025年已发货'!D:D</f>
        <v>吨</v>
      </c>
      <c r="E276" s="2">
        <f ca="1">'[1]2025年已发货'!E:E</f>
        <v>35</v>
      </c>
      <c r="F276" s="4">
        <f ca="1">'[1]2025年已发货'!F:F</f>
        <v>45667</v>
      </c>
      <c r="G276" s="2" t="str">
        <f>'[1]2025年已发货'!G:G</f>
        <v>（北京工程局乐山机场项目）乐山市五通桥区冠英镇</v>
      </c>
      <c r="H276" s="2" t="str">
        <f ca="1">'[1]2025年已发货'!H:H</f>
        <v>王治</v>
      </c>
      <c r="I276" s="2">
        <f ca="1">'[1]2025年已发货'!I:I</f>
        <v>18811564698</v>
      </c>
      <c r="J276" s="2" vm="1" t="e">
        <f ca="1">_xlfn._xlws.FILTER(辅助信息!D:D,辅助信息!G:G=G276)</f>
        <v>#VALUE!</v>
      </c>
    </row>
    <row r="277" hidden="1" spans="1:10">
      <c r="A277" s="2" t="str">
        <f ca="1">'[1]2025年已发货'!A:A</f>
        <v>达钢</v>
      </c>
      <c r="B277" s="2" t="str">
        <f ca="1">'[1]2025年已发货'!B:B</f>
        <v>螺纹钢</v>
      </c>
      <c r="C277" s="2" t="str">
        <f ca="1">'[1]2025年已发货'!C:C</f>
        <v>HRB400E Φ14 9m</v>
      </c>
      <c r="D277" s="2" t="str">
        <f ca="1">'[1]2025年已发货'!D:D</f>
        <v>吨</v>
      </c>
      <c r="E277" s="2">
        <f ca="1">'[1]2025年已发货'!E:E</f>
        <v>15</v>
      </c>
      <c r="F277" s="4">
        <f ca="1">'[1]2025年已发货'!F:F</f>
        <v>45667</v>
      </c>
      <c r="G277" s="2" t="str">
        <f>'[1]2025年已发货'!G:G</f>
        <v>（四川商建-射洪城乡一体化项目）遂宁市射洪市忠新幼儿园北侧约220米新溪小区</v>
      </c>
      <c r="H277" s="2" t="str">
        <f ca="1">'[1]2025年已发货'!H:H</f>
        <v>柏子刚</v>
      </c>
      <c r="I277" s="2">
        <f ca="1">'[1]2025年已发货'!I:I</f>
        <v>15692885305</v>
      </c>
      <c r="J277" s="2" t="str">
        <f>_xlfn._xlws.FILTER(辅助信息!D:D,辅助信息!G:G=G277)</f>
        <v>四川商建
射洪城乡一体化项目</v>
      </c>
    </row>
    <row r="278" hidden="1" spans="1:10">
      <c r="A278" s="2" t="str">
        <f ca="1">'[1]2025年已发货'!A:A</f>
        <v>达钢</v>
      </c>
      <c r="B278" s="2" t="str">
        <f ca="1">'[1]2025年已发货'!B:B</f>
        <v>螺纹钢</v>
      </c>
      <c r="C278" s="2" t="str">
        <f ca="1">'[1]2025年已发货'!C:C</f>
        <v>HRB400E Φ16 9m</v>
      </c>
      <c r="D278" s="2" t="str">
        <f ca="1">'[1]2025年已发货'!D:D</f>
        <v>吨</v>
      </c>
      <c r="E278" s="2">
        <f ca="1">'[1]2025年已发货'!E:E</f>
        <v>35</v>
      </c>
      <c r="F278" s="4">
        <f ca="1">'[1]2025年已发货'!F:F</f>
        <v>45667</v>
      </c>
      <c r="G278" s="2" t="str">
        <f>'[1]2025年已发货'!G:G</f>
        <v>（四川商建-射洪城乡一体化项目）遂宁市射洪市忠新幼儿园北侧约220米新溪小区</v>
      </c>
      <c r="H278" s="2" t="str">
        <f ca="1">'[1]2025年已发货'!H:H</f>
        <v>柏子刚</v>
      </c>
      <c r="I278" s="2">
        <f ca="1">'[1]2025年已发货'!I:I</f>
        <v>15692885305</v>
      </c>
      <c r="J278" s="2" t="str">
        <f ca="1">_xlfn._xlws.FILTER(辅助信息!D:D,辅助信息!G:G=G278)</f>
        <v>四川商建
射洪城乡一体化项目</v>
      </c>
    </row>
    <row r="279" hidden="1" spans="1:10">
      <c r="A279" s="2" t="str">
        <f ca="1">'[1]2025年已发货'!A:A</f>
        <v>达钢</v>
      </c>
      <c r="B279" s="2" t="str">
        <f ca="1">'[1]2025年已发货'!B:B</f>
        <v>螺纹钢</v>
      </c>
      <c r="C279" s="2" t="str">
        <f ca="1">'[1]2025年已发货'!C:C</f>
        <v>HRB400E Φ18 9m</v>
      </c>
      <c r="D279" s="2" t="str">
        <f ca="1">'[1]2025年已发货'!D:D</f>
        <v>吨</v>
      </c>
      <c r="E279" s="2">
        <f ca="1">'[1]2025年已发货'!E:E</f>
        <v>21</v>
      </c>
      <c r="F279" s="4">
        <f ca="1">'[1]2025年已发货'!F:F</f>
        <v>45667</v>
      </c>
      <c r="G279" s="2" t="str">
        <f>'[1]2025年已发货'!G:G</f>
        <v>（四川商建-射洪城乡一体化项目）遂宁市射洪市忠新幼儿园北侧约220米新溪小区</v>
      </c>
      <c r="H279" s="2" t="str">
        <f ca="1">'[1]2025年已发货'!H:H</f>
        <v>柏子刚</v>
      </c>
      <c r="I279" s="2">
        <f ca="1">'[1]2025年已发货'!I:I</f>
        <v>15692885305</v>
      </c>
      <c r="J279" s="2" t="str">
        <f ca="1">_xlfn._xlws.FILTER(辅助信息!D:D,辅助信息!G:G=G279)</f>
        <v>四川商建
射洪城乡一体化项目</v>
      </c>
    </row>
    <row r="280" hidden="1" spans="1:10">
      <c r="A280" s="2" t="str">
        <f ca="1">'[1]2025年已发货'!A:A</f>
        <v>成实</v>
      </c>
      <c r="B280" s="2" t="str">
        <f ca="1">'[1]2025年已发货'!B:B</f>
        <v>螺纹钢</v>
      </c>
      <c r="C280" s="2" t="str">
        <f ca="1">'[1]2025年已发货'!C:C</f>
        <v>HRB500E Φ20 9m</v>
      </c>
      <c r="D280" s="2" t="str">
        <f ca="1">'[1]2025年已发货'!D:D</f>
        <v>吨</v>
      </c>
      <c r="E280" s="2">
        <f ca="1">'[1]2025年已发货'!E:E</f>
        <v>17.5</v>
      </c>
      <c r="F280" s="4">
        <f ca="1">'[1]2025年已发货'!F:F</f>
        <v>45667</v>
      </c>
      <c r="G280" s="2" t="str">
        <f>'[1]2025年已发货'!G:G</f>
        <v>（中核华兴-峨眉山项目）四川省乐山市峨眉山市双福镇梓橦庙红华五期中核华兴工地</v>
      </c>
      <c r="H280" s="2" t="str">
        <f ca="1">'[1]2025年已发货'!H:H</f>
        <v>李汉军</v>
      </c>
      <c r="I280" s="2" t="str">
        <f ca="1">'[1]2025年已发货'!I:I</f>
        <v>18691249091</v>
      </c>
      <c r="J280" s="2" vm="1" t="e">
        <f>_xlfn._xlws.FILTER(辅助信息!D:D,辅助信息!G:G=G280)</f>
        <v>#VALUE!</v>
      </c>
    </row>
    <row r="281" hidden="1" spans="1:10">
      <c r="A281" s="2" t="str">
        <f ca="1">'[1]2025年已发货'!A:A</f>
        <v>成实</v>
      </c>
      <c r="B281" s="2" t="str">
        <f ca="1">'[1]2025年已发货'!B:B</f>
        <v>螺纹钢</v>
      </c>
      <c r="C281" s="2" t="str">
        <f ca="1">'[1]2025年已发货'!C:C</f>
        <v>HRB500E Φ25 9m</v>
      </c>
      <c r="D281" s="2" t="str">
        <f ca="1">'[1]2025年已发货'!D:D</f>
        <v>吨</v>
      </c>
      <c r="E281" s="2">
        <f ca="1">'[1]2025年已发货'!E:E</f>
        <v>17.5</v>
      </c>
      <c r="F281" s="4">
        <f ca="1">'[1]2025年已发货'!F:F</f>
        <v>45667</v>
      </c>
      <c r="G281" s="2" t="str">
        <f>'[1]2025年已发货'!G:G</f>
        <v>（中核华兴-峨眉山项目）四川省乐山市峨眉山市双福镇梓橦庙红华五期中核华兴工地</v>
      </c>
      <c r="H281" s="2" t="str">
        <f ca="1">'[1]2025年已发货'!H:H</f>
        <v>李汉军</v>
      </c>
      <c r="I281" s="2" t="str">
        <f ca="1">'[1]2025年已发货'!I:I</f>
        <v>18691249091</v>
      </c>
      <c r="J281" s="2" vm="1" t="e">
        <f ca="1">_xlfn._xlws.FILTER(辅助信息!D:D,辅助信息!G:G=G281)</f>
        <v>#VALUE!</v>
      </c>
    </row>
    <row r="282" hidden="1" spans="1:10">
      <c r="A282" s="2" t="str">
        <f ca="1">'[1]2025年已发货'!A:A</f>
        <v>陕钢</v>
      </c>
      <c r="B282" s="2" t="str">
        <f ca="1">'[1]2025年已发货'!B:B</f>
        <v>盘螺</v>
      </c>
      <c r="C282" s="2" t="str">
        <f ca="1">'[1]2025年已发货'!C:C</f>
        <v>HRB400E Φ12</v>
      </c>
      <c r="D282" s="2" t="str">
        <f ca="1">'[1]2025年已发货'!D:D</f>
        <v>吨</v>
      </c>
      <c r="E282" s="2">
        <f ca="1">'[1]2025年已发货'!E:E</f>
        <v>35</v>
      </c>
      <c r="F282" s="4">
        <f ca="1">'[1]2025年已发货'!F:F</f>
        <v>45668</v>
      </c>
      <c r="G282" s="2" t="str">
        <f>'[1]2025年已发货'!G:G</f>
        <v>（中铁广州局-资乐高速5标）四川省乐山市井研县希望大道116号</v>
      </c>
      <c r="H282" s="2" t="str">
        <f ca="1">'[1]2025年已发货'!H:H</f>
        <v>廖俊杰</v>
      </c>
      <c r="I282" s="2">
        <f ca="1">'[1]2025年已发货'!I:I</f>
        <v>15775100965</v>
      </c>
      <c r="J282" s="2" vm="1" t="e">
        <f ca="1">_xlfn._xlws.FILTER(辅助信息!D:D,辅助信息!G:G=G282)</f>
        <v>#VALUE!</v>
      </c>
    </row>
    <row r="283" hidden="1" spans="1:10">
      <c r="A283" s="2" t="str">
        <f ca="1">'[1]2025年已发货'!A:A</f>
        <v>陕钢</v>
      </c>
      <c r="B283" s="2" t="str">
        <f ca="1">'[1]2025年已发货'!B:B</f>
        <v>盘螺</v>
      </c>
      <c r="C283" s="2" t="str">
        <f ca="1">'[1]2025年已发货'!C:C</f>
        <v>HRB400E Φ12</v>
      </c>
      <c r="D283" s="2" t="str">
        <f ca="1">'[1]2025年已发货'!D:D</f>
        <v>吨</v>
      </c>
      <c r="E283" s="2">
        <f ca="1">'[1]2025年已发货'!E:E</f>
        <v>35</v>
      </c>
      <c r="F283" s="4">
        <f ca="1">'[1]2025年已发货'!F:F</f>
        <v>45668</v>
      </c>
      <c r="G283" s="2" t="str">
        <f>'[1]2025年已发货'!G:G</f>
        <v>（中铁三局-铜资高速1标）四川省资阳市安岳县石羊镇猫坝村2#钢筋场</v>
      </c>
      <c r="H283" s="2" t="str">
        <f ca="1">'[1]2025年已发货'!H:H</f>
        <v>王雪</v>
      </c>
      <c r="I283" s="2">
        <f ca="1">'[1]2025年已发货'!I:I</f>
        <v>18729676589</v>
      </c>
      <c r="J283" s="2" vm="1" t="e">
        <f ca="1">_xlfn._xlws.FILTER(辅助信息!D:D,辅助信息!G:G=G283)</f>
        <v>#VALUE!</v>
      </c>
    </row>
    <row r="284" hidden="1" spans="1:10">
      <c r="A284" s="2" t="str">
        <f ca="1">'[1]2025年已发货'!A:A</f>
        <v>陕钢</v>
      </c>
      <c r="B284" s="2" t="str">
        <f ca="1">'[1]2025年已发货'!B:B</f>
        <v>高线</v>
      </c>
      <c r="C284" s="2" t="str">
        <f ca="1">'[1]2025年已发货'!C:C</f>
        <v>HPB300Φ10</v>
      </c>
      <c r="D284" s="2" t="str">
        <f ca="1">'[1]2025年已发货'!D:D</f>
        <v>吨</v>
      </c>
      <c r="E284" s="2">
        <f ca="1">'[1]2025年已发货'!E:E</f>
        <v>70</v>
      </c>
      <c r="F284" s="4">
        <f ca="1">'[1]2025年已发货'!F:F</f>
        <v>45668</v>
      </c>
      <c r="G284" s="2" t="str">
        <f>'[1]2025年已发货'!G:G</f>
        <v>（中铁十局-资乐高速4标）四川省眉山市仁寿县彰加镇华炉村中铁十局资乐高速3#钢筋场</v>
      </c>
      <c r="H284" s="2" t="str">
        <f ca="1">'[1]2025年已发货'!H:H</f>
        <v>杨飞</v>
      </c>
      <c r="I284" s="2">
        <f ca="1">'[1]2025年已发货'!I:I</f>
        <v>15667998777</v>
      </c>
      <c r="J284" s="2" vm="1" t="e">
        <f ca="1">_xlfn._xlws.FILTER(辅助信息!D:D,辅助信息!G:G=G284)</f>
        <v>#VALUE!</v>
      </c>
    </row>
    <row r="285" hidden="1" spans="1:10">
      <c r="A285" s="2" t="str">
        <f ca="1">'[1]2025年已发货'!A:A</f>
        <v>陕钢</v>
      </c>
      <c r="B285" s="2" t="str">
        <f ca="1">'[1]2025年已发货'!B:B</f>
        <v>盘螺</v>
      </c>
      <c r="C285" s="2" t="str">
        <f ca="1">'[1]2025年已发货'!C:C</f>
        <v>HRB400E Φ12</v>
      </c>
      <c r="D285" s="2" t="str">
        <f ca="1">'[1]2025年已发货'!D:D</f>
        <v>吨</v>
      </c>
      <c r="E285" s="2">
        <f ca="1">'[1]2025年已发货'!E:E</f>
        <v>35</v>
      </c>
      <c r="F285" s="4">
        <f ca="1">'[1]2025年已发货'!F:F</f>
        <v>45668</v>
      </c>
      <c r="G285" s="2" t="str">
        <f>'[1]2025年已发货'!G:G</f>
        <v>（华西酒城南）成都市武侯区火车南站西路8号酒城南项目</v>
      </c>
      <c r="H285" s="2" t="str">
        <f ca="1">'[1]2025年已发货'!H:H</f>
        <v>龙耀宇</v>
      </c>
      <c r="I285" s="2">
        <f ca="1">'[1]2025年已发货'!I:I</f>
        <v>18384145895</v>
      </c>
      <c r="J285" s="2" t="str">
        <f ca="1">_xlfn._xlws.FILTER(辅助信息!D:D,辅助信息!G:G=G285)</f>
        <v>华西酒城南</v>
      </c>
    </row>
    <row r="286" hidden="1" spans="1:10">
      <c r="A286" s="2" t="str">
        <f ca="1">'[1]2025年已发货'!A:A</f>
        <v>德胜</v>
      </c>
      <c r="B286" s="2" t="str">
        <f ca="1">'[1]2025年已发货'!B:B</f>
        <v>螺纹钢</v>
      </c>
      <c r="C286" s="2" t="str">
        <f ca="1">'[1]2025年已发货'!C:C</f>
        <v>HRB500E Φ12 9m</v>
      </c>
      <c r="D286" s="2" t="str">
        <f ca="1">'[1]2025年已发货'!D:D</f>
        <v>吨</v>
      </c>
      <c r="E286" s="2">
        <f ca="1">'[1]2025年已发货'!E:E</f>
        <v>40</v>
      </c>
      <c r="F286" s="4">
        <f ca="1">'[1]2025年已发货'!F:F</f>
        <v>45668</v>
      </c>
      <c r="G286" s="2" t="str">
        <f>'[1]2025年已发货'!G:G</f>
        <v>（中核华兴-峨眉山项目）四川省乐山市峨眉山市双福镇梓橦庙红华五期中核华兴工地</v>
      </c>
      <c r="H286" s="2" t="str">
        <f ca="1">'[1]2025年已发货'!H:H</f>
        <v>李汉军</v>
      </c>
      <c r="I286" s="2" t="str">
        <f ca="1">'[1]2025年已发货'!I:I</f>
        <v>18691249091</v>
      </c>
      <c r="J286" s="2" vm="1" t="e">
        <f>_xlfn._xlws.FILTER(辅助信息!D:D,辅助信息!G:G=G286)</f>
        <v>#VALUE!</v>
      </c>
    </row>
    <row r="287" hidden="1" spans="1:10">
      <c r="A287" s="2" t="str">
        <f ca="1">'[1]2025年已发货'!A:A</f>
        <v>德胜</v>
      </c>
      <c r="B287" s="2" t="str">
        <f ca="1">'[1]2025年已发货'!B:B</f>
        <v>螺纹钢</v>
      </c>
      <c r="C287" s="2" t="str">
        <f ca="1">'[1]2025年已发货'!C:C</f>
        <v>HRB500E Φ14 9m</v>
      </c>
      <c r="D287" s="2" t="str">
        <f ca="1">'[1]2025年已发货'!D:D</f>
        <v>吨</v>
      </c>
      <c r="E287" s="2">
        <f ca="1">'[1]2025年已发货'!E:E</f>
        <v>30</v>
      </c>
      <c r="F287" s="4">
        <f ca="1">'[1]2025年已发货'!F:F</f>
        <v>45668</v>
      </c>
      <c r="G287" s="2" t="str">
        <f>'[1]2025年已发货'!G:G</f>
        <v>（中核华兴-峨眉山项目）四川省乐山市峨眉山市双福镇梓橦庙红华五期中核华兴工地</v>
      </c>
      <c r="H287" s="2" t="str">
        <f ca="1">'[1]2025年已发货'!H:H</f>
        <v>李汉军</v>
      </c>
      <c r="I287" s="2" t="str">
        <f ca="1">'[1]2025年已发货'!I:I</f>
        <v>18691249091</v>
      </c>
      <c r="J287" s="2" vm="1" t="e">
        <f ca="1">_xlfn._xlws.FILTER(辅助信息!D:D,辅助信息!G:G=G287)</f>
        <v>#VALUE!</v>
      </c>
    </row>
    <row r="288" hidden="1" spans="1:10">
      <c r="A288" s="2" t="str">
        <f ca="1">'[1]2025年已发货'!A:A</f>
        <v>德胜</v>
      </c>
      <c r="B288" s="2" t="str">
        <f ca="1">'[1]2025年已发货'!B:B</f>
        <v>螺纹钢</v>
      </c>
      <c r="C288" s="2" t="str">
        <f ca="1">'[1]2025年已发货'!C:C</f>
        <v>HRB500E Φ16 9m</v>
      </c>
      <c r="D288" s="2" t="str">
        <f ca="1">'[1]2025年已发货'!D:D</f>
        <v>吨</v>
      </c>
      <c r="E288" s="2">
        <f ca="1">'[1]2025年已发货'!E:E</f>
        <v>50</v>
      </c>
      <c r="F288" s="4">
        <f ca="1">'[1]2025年已发货'!F:F</f>
        <v>45668</v>
      </c>
      <c r="G288" s="2" t="str">
        <f>'[1]2025年已发货'!G:G</f>
        <v>（中核华兴-峨眉山项目）四川省乐山市峨眉山市双福镇梓橦庙红华五期中核华兴工地</v>
      </c>
      <c r="H288" s="2" t="str">
        <f ca="1">'[1]2025年已发货'!H:H</f>
        <v>李汉军</v>
      </c>
      <c r="I288" s="2" t="str">
        <f ca="1">'[1]2025年已发货'!I:I</f>
        <v>18691249091</v>
      </c>
      <c r="J288" s="2" vm="1" t="e">
        <f>_xlfn._xlws.FILTER(辅助信息!D:D,辅助信息!G:G=G288)</f>
        <v>#VALUE!</v>
      </c>
    </row>
    <row r="289" hidden="1" spans="1:10">
      <c r="A289" s="2" t="str">
        <f ca="1">'[1]2025年已发货'!A:A</f>
        <v>德胜</v>
      </c>
      <c r="B289" s="2" t="str">
        <f ca="1">'[1]2025年已发货'!B:B</f>
        <v>螺纹钢</v>
      </c>
      <c r="C289" s="2" t="str">
        <f ca="1">'[1]2025年已发货'!C:C</f>
        <v>HRB500E Φ18 9m</v>
      </c>
      <c r="D289" s="2" t="str">
        <f ca="1">'[1]2025年已发货'!D:D</f>
        <v>吨</v>
      </c>
      <c r="E289" s="2">
        <f ca="1">'[1]2025年已发货'!E:E</f>
        <v>20</v>
      </c>
      <c r="F289" s="4">
        <f ca="1">'[1]2025年已发货'!F:F</f>
        <v>45668</v>
      </c>
      <c r="G289" s="2" t="str">
        <f>'[1]2025年已发货'!G:G</f>
        <v>（中核华兴-峨眉山项目）四川省乐山市峨眉山市双福镇梓橦庙红华五期中核华兴工地</v>
      </c>
      <c r="H289" s="2" t="str">
        <f ca="1">'[1]2025年已发货'!H:H</f>
        <v>李汉军</v>
      </c>
      <c r="I289" s="2" t="str">
        <f ca="1">'[1]2025年已发货'!I:I</f>
        <v>18691249091</v>
      </c>
      <c r="J289" s="2" vm="1" t="e">
        <f ca="1">_xlfn._xlws.FILTER(辅助信息!D:D,辅助信息!G:G=G289)</f>
        <v>#VALUE!</v>
      </c>
    </row>
    <row r="290" hidden="1" spans="1:10">
      <c r="A290" s="2" t="str">
        <f ca="1">'[1]2025年已发货'!A:A</f>
        <v>陕钢</v>
      </c>
      <c r="B290" s="2" t="str">
        <f ca="1">'[1]2025年已发货'!B:B</f>
        <v>盘螺</v>
      </c>
      <c r="C290" s="2" t="str">
        <f ca="1">'[1]2025年已发货'!C:C</f>
        <v>HRB400E Φ8</v>
      </c>
      <c r="D290" s="2" t="str">
        <f ca="1">'[1]2025年已发货'!D:D</f>
        <v>吨</v>
      </c>
      <c r="E290" s="2">
        <f ca="1">'[1]2025年已发货'!E:E</f>
        <v>35</v>
      </c>
      <c r="F290" s="4">
        <f ca="1">'[1]2025年已发货'!F:F</f>
        <v>45668</v>
      </c>
      <c r="G290" s="2" t="str">
        <f>'[1]2025年已发货'!G:G</f>
        <v>（中核华兴-峨眉山项目）四川省乐山市峨眉山市双福镇梓橦庙红华五期中核华兴工地</v>
      </c>
      <c r="H290" s="2" t="str">
        <f ca="1">'[1]2025年已发货'!H:H</f>
        <v>李汉军</v>
      </c>
      <c r="I290" s="2" t="str">
        <f ca="1">'[1]2025年已发货'!I:I</f>
        <v>18691249091</v>
      </c>
      <c r="J290" s="2" vm="1" t="e">
        <f>_xlfn._xlws.FILTER(辅助信息!D:D,辅助信息!G:G=G290)</f>
        <v>#VALUE!</v>
      </c>
    </row>
    <row r="291" hidden="1" spans="1:10">
      <c r="A291" s="2" t="str">
        <f ca="1">'[1]2025年已发货'!A:A</f>
        <v>成实</v>
      </c>
      <c r="B291" s="2" t="str">
        <f ca="1">'[1]2025年已发货'!B:B</f>
        <v>圆钢</v>
      </c>
      <c r="C291" s="2" t="str">
        <f ca="1">'[1]2025年已发货'!C:C</f>
        <v>HPB300 Φ16</v>
      </c>
      <c r="D291" s="2" t="str">
        <f ca="1">'[1]2025年已发货'!D:D</f>
        <v>吨</v>
      </c>
      <c r="E291" s="2">
        <f ca="1">'[1]2025年已发货'!E:E</f>
        <v>2.6</v>
      </c>
      <c r="F291" s="4">
        <f ca="1">'[1]2025年已发货'!F:F</f>
        <v>45668</v>
      </c>
      <c r="G291" s="2" t="str">
        <f>'[1]2025年已发货'!G:G</f>
        <v>（自永2标九局西南分公司钢筋棚）四川省自贡市骑龙镇大湾村</v>
      </c>
      <c r="H291" s="2" t="str">
        <f ca="1">'[1]2025年已发货'!H:H</f>
        <v>李智罡</v>
      </c>
      <c r="I291" s="2">
        <f ca="1">'[1]2025年已发货'!I:I</f>
        <v>15210015693</v>
      </c>
      <c r="J291" s="2" vm="1" t="e">
        <f ca="1">_xlfn._xlws.FILTER(辅助信息!D:D,辅助信息!G:G=G291)</f>
        <v>#VALUE!</v>
      </c>
    </row>
    <row r="292" hidden="1" spans="1:10">
      <c r="A292" s="2" t="str">
        <f ca="1">'[1]2025年已发货'!A:A</f>
        <v>成实</v>
      </c>
      <c r="B292" s="2" t="str">
        <f ca="1">'[1]2025年已发货'!B:B</f>
        <v>螺纹钢</v>
      </c>
      <c r="C292" s="2" t="str">
        <f ca="1">'[1]2025年已发货'!C:C</f>
        <v>HRB400E Φ25×9米</v>
      </c>
      <c r="D292" s="2" t="str">
        <f ca="1">'[1]2025年已发货'!D:D</f>
        <v>吨</v>
      </c>
      <c r="E292" s="2">
        <f ca="1">'[1]2025年已发货'!E:E</f>
        <v>16</v>
      </c>
      <c r="F292" s="4">
        <f ca="1">'[1]2025年已发货'!F:F</f>
        <v>45668</v>
      </c>
      <c r="G292" s="2" t="str">
        <f>'[1]2025年已发货'!G:G</f>
        <v>（自永2标九局西南分公司钢筋棚）四川省自贡市骑龙镇大湾村</v>
      </c>
      <c r="H292" s="2" t="str">
        <f ca="1">'[1]2025年已发货'!H:H</f>
        <v>李智罡</v>
      </c>
      <c r="I292" s="2">
        <f ca="1">'[1]2025年已发货'!I:I</f>
        <v>15210015693</v>
      </c>
      <c r="J292" s="2" vm="1" t="e">
        <f ca="1">_xlfn._xlws.FILTER(辅助信息!D:D,辅助信息!G:G=G292)</f>
        <v>#VALUE!</v>
      </c>
    </row>
    <row r="293" hidden="1" spans="1:10">
      <c r="A293" s="2" t="str">
        <f ca="1">'[1]2025年已发货'!A:A</f>
        <v>成实</v>
      </c>
      <c r="B293" s="2" t="str">
        <f ca="1">'[1]2025年已发货'!B:B</f>
        <v>螺纹钢</v>
      </c>
      <c r="C293" s="2" t="str">
        <f ca="1">'[1]2025年已发货'!C:C</f>
        <v>HRB400E Φ16×9米</v>
      </c>
      <c r="D293" s="2" t="str">
        <f ca="1">'[1]2025年已发货'!D:D</f>
        <v>吨</v>
      </c>
      <c r="E293" s="2">
        <f ca="1">'[1]2025年已发货'!E:E</f>
        <v>6</v>
      </c>
      <c r="F293" s="4">
        <f ca="1">'[1]2025年已发货'!F:F</f>
        <v>45668</v>
      </c>
      <c r="G293" s="2" t="str">
        <f>'[1]2025年已发货'!G:G</f>
        <v>（自永2标九局西南分公司钢筋棚）四川省自贡市骑龙镇大湾村</v>
      </c>
      <c r="H293" s="2" t="str">
        <f ca="1">'[1]2025年已发货'!H:H</f>
        <v>李智罡</v>
      </c>
      <c r="I293" s="2">
        <f ca="1">'[1]2025年已发货'!I:I</f>
        <v>15210015693</v>
      </c>
      <c r="J293" s="2" vm="1" t="e">
        <f>_xlfn._xlws.FILTER(辅助信息!D:D,辅助信息!G:G=G293)</f>
        <v>#VALUE!</v>
      </c>
    </row>
    <row r="294" hidden="1" spans="1:10">
      <c r="A294" s="2" t="str">
        <f ca="1">'[1]2025年已发货'!A:A</f>
        <v>成实</v>
      </c>
      <c r="B294" s="2" t="str">
        <f ca="1">'[1]2025年已发货'!B:B</f>
        <v>螺纹钢</v>
      </c>
      <c r="C294" s="2" t="str">
        <f ca="1">'[1]2025年已发货'!C:C</f>
        <v>HRB400E Φ12×9米</v>
      </c>
      <c r="D294" s="2" t="str">
        <f ca="1">'[1]2025年已发货'!D:D</f>
        <v>吨</v>
      </c>
      <c r="E294" s="2">
        <f ca="1">'[1]2025年已发货'!E:E</f>
        <v>11</v>
      </c>
      <c r="F294" s="4">
        <f ca="1">'[1]2025年已发货'!F:F</f>
        <v>45668</v>
      </c>
      <c r="G294" s="2" t="str">
        <f>'[1]2025年已发货'!G:G</f>
        <v>（自永2标九局西南分公司钢筋棚）四川省自贡市骑龙镇大湾村</v>
      </c>
      <c r="H294" s="2" t="str">
        <f ca="1">'[1]2025年已发货'!H:H</f>
        <v>李智罡</v>
      </c>
      <c r="I294" s="2">
        <f ca="1">'[1]2025年已发货'!I:I</f>
        <v>15210015693</v>
      </c>
      <c r="J294" s="2" vm="1" t="e">
        <f ca="1">_xlfn._xlws.FILTER(辅助信息!D:D,辅助信息!G:G=G294)</f>
        <v>#VALUE!</v>
      </c>
    </row>
    <row r="295" hidden="1" spans="1:10">
      <c r="A295" s="2" t="str">
        <f ca="1">'[1]2025年已发货'!A:A</f>
        <v>达钢</v>
      </c>
      <c r="B295" s="2" t="str">
        <f ca="1">'[1]2025年已发货'!B:B</f>
        <v>螺纹钢</v>
      </c>
      <c r="C295" s="2" t="str">
        <f ca="1">'[1]2025年已发货'!C:C</f>
        <v>HRB400E Φ25 9m</v>
      </c>
      <c r="D295" s="2" t="str">
        <f ca="1">'[1]2025年已发货'!D:D</f>
        <v>吨</v>
      </c>
      <c r="E295" s="2">
        <f ca="1">'[1]2025年已发货'!E:E</f>
        <v>51</v>
      </c>
      <c r="F295" s="4">
        <f ca="1">'[1]2025年已发货'!F:F</f>
        <v>45668</v>
      </c>
      <c r="G295" s="2" t="str">
        <f>'[1]2025年已发货'!G:G</f>
        <v>（达州市公共卫生临床医疗中心项目-一标-1号制作房）达州市通川区西外复兴镇公共卫生临床医疗中心项目</v>
      </c>
      <c r="H295" s="2" t="str">
        <f ca="1">'[1]2025年已发货'!H:H</f>
        <v>潘建发</v>
      </c>
      <c r="I295" s="2">
        <f ca="1">'[1]2025年已发货'!I:I</f>
        <v>13658059919</v>
      </c>
      <c r="J295" s="2" t="str">
        <f ca="1">_xlfn._xlws.FILTER(辅助信息!D:D,辅助信息!G:G=G295)</f>
        <v>五冶钢构达州市公共卫生临床医疗中心项目</v>
      </c>
    </row>
    <row r="296" hidden="1" spans="1:10">
      <c r="A296" s="2" t="str">
        <f ca="1">'[1]2025年已发货'!A:A</f>
        <v>成实</v>
      </c>
      <c r="B296" s="2" t="str">
        <f ca="1">'[1]2025年已发货'!B:B</f>
        <v>螺纹钢</v>
      </c>
      <c r="C296" s="2" t="str">
        <f ca="1">'[1]2025年已发货'!C:C</f>
        <v>HRB400E Φ12 9m</v>
      </c>
      <c r="D296" s="2" t="str">
        <f ca="1">'[1]2025年已发货'!D:D</f>
        <v>吨</v>
      </c>
      <c r="E296" s="2">
        <f ca="1">'[1]2025年已发货'!E:E</f>
        <v>15</v>
      </c>
      <c r="F296" s="4">
        <f ca="1">'[1]2025年已发货'!F:F</f>
        <v>45667</v>
      </c>
      <c r="G296" s="2" t="str">
        <f>'[1]2025年已发货'!G:G</f>
        <v>（四川商建-射洪城乡一体化项目）遂宁市射洪市忠新幼儿园北侧约220米新溪小区</v>
      </c>
      <c r="H296" s="2" t="str">
        <f ca="1">'[1]2025年已发货'!H:H</f>
        <v>柏子刚</v>
      </c>
      <c r="I296" s="2">
        <f ca="1">'[1]2025年已发货'!I:I</f>
        <v>15692885305</v>
      </c>
      <c r="J296" s="2" t="str">
        <f ca="1">_xlfn._xlws.FILTER(辅助信息!D:D,辅助信息!G:G=G296)</f>
        <v>四川商建
射洪城乡一体化项目</v>
      </c>
    </row>
    <row r="297" hidden="1" spans="1:10">
      <c r="A297" s="2" t="str">
        <f ca="1">'[1]2025年已发货'!A:A</f>
        <v>成实</v>
      </c>
      <c r="B297" s="2" t="str">
        <f ca="1">'[1]2025年已发货'!B:B</f>
        <v>螺纹钢</v>
      </c>
      <c r="C297" s="2" t="str">
        <f ca="1">'[1]2025年已发货'!C:C</f>
        <v>HRB400E Φ16 9m</v>
      </c>
      <c r="D297" s="2" t="str">
        <f ca="1">'[1]2025年已发货'!D:D</f>
        <v>吨</v>
      </c>
      <c r="E297" s="2">
        <f ca="1">'[1]2025年已发货'!E:E</f>
        <v>20</v>
      </c>
      <c r="F297" s="4">
        <f ca="1">'[1]2025年已发货'!F:F</f>
        <v>45667</v>
      </c>
      <c r="G297" s="2" t="str">
        <f>'[1]2025年已发货'!G:G</f>
        <v>（四川商建-射洪城乡一体化项目）遂宁市射洪市忠新幼儿园北侧约220米新溪小区</v>
      </c>
      <c r="H297" s="2" t="str">
        <f ca="1">'[1]2025年已发货'!H:H</f>
        <v>柏子刚</v>
      </c>
      <c r="I297" s="2">
        <f ca="1">'[1]2025年已发货'!I:I</f>
        <v>15692885305</v>
      </c>
      <c r="J297" s="2" t="str">
        <f ca="1">_xlfn._xlws.FILTER(辅助信息!D:D,辅助信息!G:G=G297)</f>
        <v>四川商建
射洪城乡一体化项目</v>
      </c>
    </row>
    <row r="298" hidden="1" spans="1:10">
      <c r="A298" s="2" t="str">
        <f ca="1">'[1]2025年已发货'!A:A</f>
        <v>建邦</v>
      </c>
      <c r="B298" s="2" t="str">
        <f ca="1">'[1]2025年已发货'!B:B</f>
        <v>盘螺</v>
      </c>
      <c r="C298" s="2" t="str">
        <f ca="1">'[1]2025年已发货'!C:C</f>
        <v>HRB400E Φ12</v>
      </c>
      <c r="D298" s="2" t="str">
        <f ca="1">'[1]2025年已发货'!D:D</f>
        <v>吨</v>
      </c>
      <c r="E298" s="2">
        <f ca="1">'[1]2025年已发货'!E:E</f>
        <v>9</v>
      </c>
      <c r="F298" s="4">
        <f ca="1">'[1]2025年已发货'!F:F</f>
        <v>45668</v>
      </c>
      <c r="G298" s="2" t="str">
        <f>'[1]2025年已发货'!G:G</f>
        <v>（商投建工达州中医药科技园-2工区-景观桥）达州市通川区达州中医药职业学院犀牛大道北段</v>
      </c>
      <c r="H298" s="2" t="str">
        <f ca="1">'[1]2025年已发货'!H:H</f>
        <v>李波</v>
      </c>
      <c r="I298" s="2">
        <f ca="1">'[1]2025年已发货'!I:I</f>
        <v>18381899787</v>
      </c>
      <c r="J298" s="2" t="str">
        <f>_xlfn._xlws.FILTER(辅助信息!D:D,辅助信息!G:G=G298)</f>
        <v>商投建工达州中医药科技园</v>
      </c>
    </row>
    <row r="299" hidden="1" spans="1:10">
      <c r="A299" s="2" t="str">
        <f ca="1">'[1]2025年已发货'!A:A</f>
        <v>建邦</v>
      </c>
      <c r="B299" s="2" t="str">
        <f ca="1">'[1]2025年已发货'!B:B</f>
        <v>螺纹钢</v>
      </c>
      <c r="C299" s="2" t="str">
        <f ca="1">'[1]2025年已发货'!C:C</f>
        <v>HRB400E Φ16 9m</v>
      </c>
      <c r="D299" s="2" t="str">
        <f ca="1">'[1]2025年已发货'!D:D</f>
        <v>吨</v>
      </c>
      <c r="E299" s="2">
        <f ca="1">'[1]2025年已发货'!E:E</f>
        <v>3</v>
      </c>
      <c r="F299" s="4">
        <f ca="1">'[1]2025年已发货'!F:F</f>
        <v>45668</v>
      </c>
      <c r="G299" s="2" t="str">
        <f>'[1]2025年已发货'!G:G</f>
        <v>（商投建工达州中医药科技园-2工区-景观桥）达州市通川区达州中医药职业学院犀牛大道北段</v>
      </c>
      <c r="H299" s="2" t="str">
        <f ca="1">'[1]2025年已发货'!H:H</f>
        <v>李波</v>
      </c>
      <c r="I299" s="2">
        <f ca="1">'[1]2025年已发货'!I:I</f>
        <v>18381899787</v>
      </c>
      <c r="J299" s="2" t="str">
        <f ca="1">_xlfn._xlws.FILTER(辅助信息!D:D,辅助信息!G:G=G299)</f>
        <v>商投建工达州中医药科技园</v>
      </c>
    </row>
    <row r="300" hidden="1" spans="1:10">
      <c r="A300" s="2" t="str">
        <f ca="1">'[1]2025年已发货'!A:A</f>
        <v>建邦</v>
      </c>
      <c r="B300" s="2" t="str">
        <f ca="1">'[1]2025年已发货'!B:B</f>
        <v>螺纹钢</v>
      </c>
      <c r="C300" s="2" t="str">
        <f ca="1">'[1]2025年已发货'!C:C</f>
        <v>HRB400E Φ28 9m</v>
      </c>
      <c r="D300" s="2" t="str">
        <f ca="1">'[1]2025年已发货'!D:D</f>
        <v>吨</v>
      </c>
      <c r="E300" s="2">
        <f ca="1">'[1]2025年已发货'!E:E</f>
        <v>64</v>
      </c>
      <c r="F300" s="4">
        <f ca="1">'[1]2025年已发货'!F:F</f>
        <v>45668</v>
      </c>
      <c r="G300" s="2" t="str">
        <f>'[1]2025年已发货'!G:G</f>
        <v>（商投建工达州中医药科技园-2工区-景观桥）达州市通川区达州中医药职业学院犀牛大道北段</v>
      </c>
      <c r="H300" s="2" t="str">
        <f ca="1">'[1]2025年已发货'!H:H</f>
        <v>李波</v>
      </c>
      <c r="I300" s="2">
        <f ca="1">'[1]2025年已发货'!I:I</f>
        <v>18381899787</v>
      </c>
      <c r="J300" s="2" t="str">
        <f ca="1">_xlfn._xlws.FILTER(辅助信息!D:D,辅助信息!G:G=G300)</f>
        <v>商投建工达州中医药科技园</v>
      </c>
    </row>
    <row r="301" hidden="1" spans="1:10">
      <c r="A301" s="2" t="str">
        <f ca="1">'[1]2025年已发货'!A:A</f>
        <v>建邦</v>
      </c>
      <c r="B301" s="2" t="str">
        <f ca="1">'[1]2025年已发货'!B:B</f>
        <v>盘螺</v>
      </c>
      <c r="C301" s="2" t="str">
        <f ca="1">'[1]2025年已发货'!C:C</f>
        <v>HRB400E Φ6</v>
      </c>
      <c r="D301" s="2" t="str">
        <f ca="1">'[1]2025年已发货'!D:D</f>
        <v>吨</v>
      </c>
      <c r="E301" s="2">
        <f ca="1">'[1]2025年已发货'!E:E</f>
        <v>9</v>
      </c>
      <c r="F301" s="4">
        <f ca="1">'[1]2025年已发货'!F:F</f>
        <v>45668</v>
      </c>
      <c r="G301" s="2" t="str">
        <f>'[1]2025年已发货'!G:G</f>
        <v>（商投建工达州中医药科技园-4工区-2号楼）达州市通川区达州中医药职业学院犀牛大道北段</v>
      </c>
      <c r="H301" s="2" t="str">
        <f ca="1">'[1]2025年已发货'!H:H</f>
        <v>张扬</v>
      </c>
      <c r="I301" s="2">
        <f ca="1">'[1]2025年已发货'!I:I</f>
        <v>18381904567</v>
      </c>
      <c r="J301" s="2" t="str">
        <f ca="1">_xlfn._xlws.FILTER(辅助信息!D:D,辅助信息!G:G=G301)</f>
        <v>商投建工达州中医药科技园</v>
      </c>
    </row>
    <row r="302" hidden="1" spans="1:10">
      <c r="A302" s="2" t="str">
        <f ca="1">'[1]2025年已发货'!A:A</f>
        <v>建邦</v>
      </c>
      <c r="B302" s="2" t="str">
        <f ca="1">'[1]2025年已发货'!B:B</f>
        <v>盘螺</v>
      </c>
      <c r="C302" s="2" t="str">
        <f ca="1">'[1]2025年已发货'!C:C</f>
        <v>HRB400E Φ8</v>
      </c>
      <c r="D302" s="2" t="str">
        <f ca="1">'[1]2025年已发货'!D:D</f>
        <v>吨</v>
      </c>
      <c r="E302" s="2">
        <f ca="1">'[1]2025年已发货'!E:E</f>
        <v>45</v>
      </c>
      <c r="F302" s="4">
        <f ca="1">'[1]2025年已发货'!F:F</f>
        <v>45668</v>
      </c>
      <c r="G302" s="2" t="str">
        <f>'[1]2025年已发货'!G:G</f>
        <v>（商投建工达州中医药科技园-4工区-2号楼）达州市通川区达州中医药职业学院犀牛大道北段</v>
      </c>
      <c r="H302" s="2" t="str">
        <f ca="1">'[1]2025年已发货'!H:H</f>
        <v>张扬</v>
      </c>
      <c r="I302" s="2">
        <f ca="1">'[1]2025年已发货'!I:I</f>
        <v>18381904567</v>
      </c>
      <c r="J302" s="2" t="str">
        <f ca="1">_xlfn._xlws.FILTER(辅助信息!D:D,辅助信息!G:G=G302)</f>
        <v>商投建工达州中医药科技园</v>
      </c>
    </row>
    <row r="303" hidden="1" spans="1:10">
      <c r="A303" s="2" t="str">
        <f ca="1">'[1]2025年已发货'!A:A</f>
        <v>建邦</v>
      </c>
      <c r="B303" s="2" t="str">
        <f ca="1">'[1]2025年已发货'!B:B</f>
        <v>盘螺</v>
      </c>
      <c r="C303" s="2" t="str">
        <f ca="1">'[1]2025年已发货'!C:C</f>
        <v>HRB400E Φ10</v>
      </c>
      <c r="D303" s="2" t="str">
        <f ca="1">'[1]2025年已发货'!D:D</f>
        <v>吨</v>
      </c>
      <c r="E303" s="2">
        <f ca="1">'[1]2025年已发货'!E:E</f>
        <v>15</v>
      </c>
      <c r="F303" s="4">
        <f ca="1">'[1]2025年已发货'!F:F</f>
        <v>45668</v>
      </c>
      <c r="G303" s="2" t="str">
        <f>'[1]2025年已发货'!G:G</f>
        <v>（商投建工达州中医药科技园-4工区-2号楼）达州市通川区达州中医药职业学院犀牛大道北段</v>
      </c>
      <c r="H303" s="2" t="str">
        <f ca="1">'[1]2025年已发货'!H:H</f>
        <v>张扬</v>
      </c>
      <c r="I303" s="2">
        <f ca="1">'[1]2025年已发货'!I:I</f>
        <v>18381904567</v>
      </c>
      <c r="J303" s="2" t="str">
        <f ca="1">_xlfn._xlws.FILTER(辅助信息!D:D,辅助信息!G:G=G303)</f>
        <v>商投建工达州中医药科技园</v>
      </c>
    </row>
    <row r="304" hidden="1" spans="1:10">
      <c r="A304" s="2" t="str">
        <f ca="1">'[1]2025年已发货'!A:A</f>
        <v>建邦</v>
      </c>
      <c r="B304" s="2" t="str">
        <f ca="1">'[1]2025年已发货'!B:B</f>
        <v>螺纹钢</v>
      </c>
      <c r="C304" s="2" t="str">
        <f ca="1">'[1]2025年已发货'!C:C</f>
        <v>HRB400E Φ18 9m</v>
      </c>
      <c r="D304" s="2" t="str">
        <f ca="1">'[1]2025年已发货'!D:D</f>
        <v>吨</v>
      </c>
      <c r="E304" s="2">
        <f ca="1">'[1]2025年已发货'!E:E</f>
        <v>3</v>
      </c>
      <c r="F304" s="4">
        <f ca="1">'[1]2025年已发货'!F:F</f>
        <v>45668</v>
      </c>
      <c r="G304" s="2" t="str">
        <f>'[1]2025年已发货'!G:G</f>
        <v>（商投建工达州中医药科技园-4工区-7号楼）达州市通川区达州中医药职业学院犀牛大道北段</v>
      </c>
      <c r="H304" s="2" t="str">
        <f ca="1">'[1]2025年已发货'!H:H</f>
        <v>张扬</v>
      </c>
      <c r="I304" s="2">
        <f ca="1">'[1]2025年已发货'!I:I</f>
        <v>18381904567</v>
      </c>
      <c r="J304" s="2" t="str">
        <f ca="1">_xlfn._xlws.FILTER(辅助信息!D:D,辅助信息!G:G=G304)</f>
        <v>商投建工达州中医药科技园</v>
      </c>
    </row>
    <row r="305" hidden="1" spans="1:10">
      <c r="A305" s="2" t="str">
        <f ca="1">'[1]2025年已发货'!A:A</f>
        <v>建邦</v>
      </c>
      <c r="B305" s="2" t="str">
        <f ca="1">'[1]2025年已发货'!B:B</f>
        <v>盘螺</v>
      </c>
      <c r="C305" s="2" t="str">
        <f ca="1">'[1]2025年已发货'!C:C</f>
        <v>HRB400E Φ8</v>
      </c>
      <c r="D305" s="2" t="str">
        <f ca="1">'[1]2025年已发货'!D:D</f>
        <v>吨</v>
      </c>
      <c r="E305" s="2">
        <f ca="1">'[1]2025年已发货'!E:E</f>
        <v>2</v>
      </c>
      <c r="F305" s="4">
        <f ca="1">'[1]2025年已发货'!F:F</f>
        <v>45668</v>
      </c>
      <c r="G305" s="2" t="str">
        <f>'[1]2025年已发货'!G:G</f>
        <v>（达州市公共卫生临床医疗中心项目-一标-1号制作房）达州市通川区西外复兴镇公共卫生临床医疗中心项目</v>
      </c>
      <c r="H305" s="2" t="str">
        <f ca="1">'[1]2025年已发货'!H:H</f>
        <v>潘建发</v>
      </c>
      <c r="I305" s="2">
        <f ca="1">'[1]2025年已发货'!I:I</f>
        <v>13658059919</v>
      </c>
      <c r="J305" s="2" t="str">
        <f ca="1">_xlfn._xlws.FILTER(辅助信息!D:D,辅助信息!G:G=G305)</f>
        <v>五冶钢构达州市公共卫生临床医疗中心项目</v>
      </c>
    </row>
    <row r="306" hidden="1" spans="1:10">
      <c r="A306" s="2" t="str">
        <f ca="1">'[1]2025年已发货'!A:A</f>
        <v>建邦</v>
      </c>
      <c r="B306" s="2" t="str">
        <f ca="1">'[1]2025年已发货'!B:B</f>
        <v>盘螺</v>
      </c>
      <c r="C306" s="2" t="str">
        <f ca="1">'[1]2025年已发货'!C:C</f>
        <v>HRB400E Φ10</v>
      </c>
      <c r="D306" s="2" t="str">
        <f ca="1">'[1]2025年已发货'!D:D</f>
        <v>吨</v>
      </c>
      <c r="E306" s="2">
        <f ca="1">'[1]2025年已发货'!E:E</f>
        <v>7</v>
      </c>
      <c r="F306" s="4">
        <f ca="1">'[1]2025年已发货'!F:F</f>
        <v>45668</v>
      </c>
      <c r="G306" s="2" t="str">
        <f>'[1]2025年已发货'!G:G</f>
        <v>（达州市公共卫生临床医疗中心项目-一标-1号制作房）达州市通川区西外复兴镇公共卫生临床医疗中心项目</v>
      </c>
      <c r="H306" s="2" t="str">
        <f ca="1">'[1]2025年已发货'!H:H</f>
        <v>潘建发</v>
      </c>
      <c r="I306" s="2">
        <f ca="1">'[1]2025年已发货'!I:I</f>
        <v>13658059919</v>
      </c>
      <c r="J306" s="2" t="str">
        <f ca="1">_xlfn._xlws.FILTER(辅助信息!D:D,辅助信息!G:G=G306)</f>
        <v>五冶钢构达州市公共卫生临床医疗中心项目</v>
      </c>
    </row>
    <row r="307" hidden="1" spans="1:10">
      <c r="A307" s="2" t="str">
        <f ca="1">'[1]2025年已发货'!A:A</f>
        <v>建邦</v>
      </c>
      <c r="B307" s="2" t="str">
        <f ca="1">'[1]2025年已发货'!B:B</f>
        <v>螺纹钢</v>
      </c>
      <c r="C307" s="2" t="str">
        <f ca="1">'[1]2025年已发货'!C:C</f>
        <v>HRB400E Φ20 9m</v>
      </c>
      <c r="D307" s="2" t="str">
        <f ca="1">'[1]2025年已发货'!D:D</f>
        <v>吨</v>
      </c>
      <c r="E307" s="2">
        <f ca="1">'[1]2025年已发货'!E:E</f>
        <v>2</v>
      </c>
      <c r="F307" s="4">
        <f ca="1">'[1]2025年已发货'!F:F</f>
        <v>45668</v>
      </c>
      <c r="G307" s="2" t="str">
        <f>'[1]2025年已发货'!G:G</f>
        <v>（达州市公共卫生临床医疗中心项目-一标-1号制作房）达州市通川区西外复兴镇公共卫生临床医疗中心项目</v>
      </c>
      <c r="H307" s="2" t="str">
        <f ca="1">'[1]2025年已发货'!H:H</f>
        <v>潘建发</v>
      </c>
      <c r="I307" s="2">
        <f ca="1">'[1]2025年已发货'!I:I</f>
        <v>13658059919</v>
      </c>
      <c r="J307" s="2" t="str">
        <f>_xlfn._xlws.FILTER(辅助信息!D:D,辅助信息!G:G=G307)</f>
        <v>五冶钢构达州市公共卫生临床医疗中心项目</v>
      </c>
    </row>
    <row r="308" hidden="1" spans="1:10">
      <c r="A308" s="2" t="str">
        <f ca="1">'[1]2025年已发货'!A:A</f>
        <v>建邦</v>
      </c>
      <c r="B308" s="2" t="str">
        <f ca="1">'[1]2025年已发货'!B:B</f>
        <v>螺纹钢</v>
      </c>
      <c r="C308" s="2" t="str">
        <f ca="1">'[1]2025年已发货'!C:C</f>
        <v>HRB400E Φ25 9m</v>
      </c>
      <c r="D308" s="2" t="str">
        <f ca="1">'[1]2025年已发货'!D:D</f>
        <v>吨</v>
      </c>
      <c r="E308" s="2">
        <f ca="1">'[1]2025年已发货'!E:E</f>
        <v>8</v>
      </c>
      <c r="F308" s="4">
        <f ca="1">'[1]2025年已发货'!F:F</f>
        <v>45668</v>
      </c>
      <c r="G308" s="2" t="str">
        <f>'[1]2025年已发货'!G:G</f>
        <v>（达州市公共卫生临床医疗中心项目-一标-1号制作房）达州市通川区西外复兴镇公共卫生临床医疗中心项目</v>
      </c>
      <c r="H308" s="2" t="str">
        <f ca="1">'[1]2025年已发货'!H:H</f>
        <v>潘建发</v>
      </c>
      <c r="I308" s="2">
        <f ca="1">'[1]2025年已发货'!I:I</f>
        <v>13658059919</v>
      </c>
      <c r="J308" s="2" t="str">
        <f>_xlfn._xlws.FILTER(辅助信息!D:D,辅助信息!G:G=G308)</f>
        <v>五冶钢构达州市公共卫生临床医疗中心项目</v>
      </c>
    </row>
    <row r="309" hidden="1" spans="1:10">
      <c r="A309" s="2" t="str">
        <f ca="1">'[1]2025年已发货'!A:A</f>
        <v>建邦</v>
      </c>
      <c r="B309" s="2" t="str">
        <f ca="1">'[1]2025年已发货'!B:B</f>
        <v>盘螺</v>
      </c>
      <c r="C309" s="2" t="str">
        <f ca="1">'[1]2025年已发货'!C:C</f>
        <v>HRB400E Φ8</v>
      </c>
      <c r="D309" s="2" t="str">
        <f ca="1">'[1]2025年已发货'!D:D</f>
        <v>吨</v>
      </c>
      <c r="E309" s="2">
        <f ca="1">'[1]2025年已发货'!E:E</f>
        <v>16</v>
      </c>
      <c r="F309" s="4">
        <f ca="1">'[1]2025年已发货'!F:F</f>
        <v>45668</v>
      </c>
      <c r="G309" s="2" t="str">
        <f>'[1]2025年已发货'!G:G</f>
        <v>（达州市公共卫生医疗中心项目-二标-3号楼）达州市通川区西外复兴镇公共卫生临床医疗中心项目</v>
      </c>
      <c r="H309" s="2" t="str">
        <f ca="1">'[1]2025年已发货'!H:H</f>
        <v>黄永林</v>
      </c>
      <c r="I309" s="2">
        <f ca="1">'[1]2025年已发货'!I:I</f>
        <v>15982487227</v>
      </c>
      <c r="J309" s="2" t="str">
        <f>_xlfn._xlws.FILTER(辅助信息!D:D,辅助信息!G:G=G309)</f>
        <v>五冶钢构达州市公共卫生临床医疗中心项目</v>
      </c>
    </row>
    <row r="310" hidden="1" spans="1:10">
      <c r="A310" s="2" t="str">
        <f ca="1">'[1]2025年已发货'!A:A</f>
        <v>建邦</v>
      </c>
      <c r="B310" s="2" t="str">
        <f ca="1">'[1]2025年已发货'!B:B</f>
        <v>盘螺</v>
      </c>
      <c r="C310" s="2" t="str">
        <f ca="1">'[1]2025年已发货'!C:C</f>
        <v>HRB400E Φ10</v>
      </c>
      <c r="D310" s="2" t="str">
        <f ca="1">'[1]2025年已发货'!D:D</f>
        <v>吨</v>
      </c>
      <c r="E310" s="2">
        <f ca="1">'[1]2025年已发货'!E:E</f>
        <v>12</v>
      </c>
      <c r="F310" s="4">
        <f ca="1">'[1]2025年已发货'!F:F</f>
        <v>45668</v>
      </c>
      <c r="G310" s="2" t="str">
        <f>'[1]2025年已发货'!G:G</f>
        <v>（达州市公共卫生医疗中心项目-二标-3号楼）达州市通川区西外复兴镇公共卫生临床医疗中心项目</v>
      </c>
      <c r="H310" s="2" t="str">
        <f ca="1">'[1]2025年已发货'!H:H</f>
        <v>黄永林</v>
      </c>
      <c r="I310" s="2">
        <f ca="1">'[1]2025年已发货'!I:I</f>
        <v>15982487227</v>
      </c>
      <c r="J310" s="2" t="str">
        <f>_xlfn._xlws.FILTER(辅助信息!D:D,辅助信息!G:G=G310)</f>
        <v>五冶钢构达州市公共卫生临床医疗中心项目</v>
      </c>
    </row>
    <row r="311" hidden="1" spans="1:10">
      <c r="A311" s="2" t="str">
        <f ca="1">'[1]2025年已发货'!A:A</f>
        <v>晋邦</v>
      </c>
      <c r="B311" s="2" t="str">
        <f ca="1">'[1]2025年已发货'!B:B</f>
        <v>螺纹钢</v>
      </c>
      <c r="C311" s="2" t="str">
        <f ca="1">'[1]2025年已发货'!C:C</f>
        <v>HRB400E Φ16 9m</v>
      </c>
      <c r="D311" s="2" t="str">
        <f ca="1">'[1]2025年已发货'!D:D</f>
        <v>吨</v>
      </c>
      <c r="E311" s="2">
        <f ca="1">'[1]2025年已发货'!E:E</f>
        <v>18</v>
      </c>
      <c r="F311" s="4">
        <f ca="1">'[1]2025年已发货'!F:F</f>
        <v>45668</v>
      </c>
      <c r="G311" s="2" t="str">
        <f>'[1]2025年已发货'!G:G</f>
        <v>（五冶达州国道542项目-三工区桥梁3工段）四川省达州市达川区赵固镇水文村原村委会下300米</v>
      </c>
      <c r="H311" s="2" t="str">
        <f ca="1">'[1]2025年已发货'!H:H</f>
        <v>李代茂</v>
      </c>
      <c r="I311" s="2">
        <f ca="1">'[1]2025年已发货'!I:I</f>
        <v>18302833536</v>
      </c>
      <c r="J311" s="2" t="str">
        <f ca="1">_xlfn._xlws.FILTER(辅助信息!D:D,辅助信息!G:G=G311)</f>
        <v>五冶达州国道542项目</v>
      </c>
    </row>
    <row r="312" hidden="1" spans="1:10">
      <c r="A312" s="2" t="str">
        <f ca="1">'[1]2025年已发货'!A:A</f>
        <v>晋邦</v>
      </c>
      <c r="B312" s="2" t="str">
        <f ca="1">'[1]2025年已发货'!B:B</f>
        <v>螺纹钢</v>
      </c>
      <c r="C312" s="2" t="str">
        <f ca="1">'[1]2025年已发货'!C:C</f>
        <v>HRB400E Φ22 9m</v>
      </c>
      <c r="D312" s="2" t="str">
        <f ca="1">'[1]2025年已发货'!D:D</f>
        <v>吨</v>
      </c>
      <c r="E312" s="2">
        <f ca="1">'[1]2025年已发货'!E:E</f>
        <v>6</v>
      </c>
      <c r="F312" s="4">
        <f ca="1">'[1]2025年已发货'!F:F</f>
        <v>45668</v>
      </c>
      <c r="G312" s="2" t="str">
        <f>'[1]2025年已发货'!G:G</f>
        <v>（五冶达州国道542项目-三工区桥梁3工段）四川省达州市达川区赵固镇水文村原村委会下300米</v>
      </c>
      <c r="H312" s="2" t="str">
        <f ca="1">'[1]2025年已发货'!H:H</f>
        <v>李代茂</v>
      </c>
      <c r="I312" s="2">
        <f ca="1">'[1]2025年已发货'!I:I</f>
        <v>18302833536</v>
      </c>
      <c r="J312" s="2" t="str">
        <f ca="1">_xlfn._xlws.FILTER(辅助信息!D:D,辅助信息!G:G=G312)</f>
        <v>五冶达州国道542项目</v>
      </c>
    </row>
    <row r="313" hidden="1" spans="1:10">
      <c r="A313" s="2" t="str">
        <f ca="1">'[1]2025年已发货'!A:A</f>
        <v>晋邦</v>
      </c>
      <c r="B313" s="2" t="str">
        <f ca="1">'[1]2025年已发货'!B:B</f>
        <v>螺纹钢</v>
      </c>
      <c r="C313" s="2" t="str">
        <f ca="1">'[1]2025年已发货'!C:C</f>
        <v>HRB400E Φ28 9m</v>
      </c>
      <c r="D313" s="2" t="str">
        <f ca="1">'[1]2025年已发货'!D:D</f>
        <v>吨</v>
      </c>
      <c r="E313" s="2">
        <f ca="1">'[1]2025年已发货'!E:E</f>
        <v>38</v>
      </c>
      <c r="F313" s="4">
        <f ca="1">'[1]2025年已发货'!F:F</f>
        <v>45668</v>
      </c>
      <c r="G313" s="2" t="str">
        <f>'[1]2025年已发货'!G:G</f>
        <v>（五冶达州国道542项目-三工区桥梁3工段）四川省达州市达川区赵固镇水文村原村委会下300米</v>
      </c>
      <c r="H313" s="2" t="str">
        <f ca="1">'[1]2025年已发货'!H:H</f>
        <v>李代茂</v>
      </c>
      <c r="I313" s="2">
        <f ca="1">'[1]2025年已发货'!I:I</f>
        <v>18302833536</v>
      </c>
      <c r="J313" s="2" t="str">
        <f>_xlfn._xlws.FILTER(辅助信息!D:D,辅助信息!G:G=G313)</f>
        <v>五冶达州国道542项目</v>
      </c>
    </row>
    <row r="314" hidden="1" spans="1:10">
      <c r="A314" s="2" t="str">
        <f ca="1">'[1]2025年已发货'!A:A</f>
        <v>晋邦</v>
      </c>
      <c r="B314" s="2" t="str">
        <f ca="1">'[1]2025年已发货'!B:B</f>
        <v>螺纹钢</v>
      </c>
      <c r="C314" s="2" t="str">
        <f ca="1">'[1]2025年已发货'!C:C</f>
        <v>HRB400E Φ32 9m</v>
      </c>
      <c r="D314" s="2" t="str">
        <f ca="1">'[1]2025年已发货'!D:D</f>
        <v>吨</v>
      </c>
      <c r="E314" s="2">
        <f ca="1">'[1]2025年已发货'!E:E</f>
        <v>6</v>
      </c>
      <c r="F314" s="4">
        <f ca="1">'[1]2025年已发货'!F:F</f>
        <v>45668</v>
      </c>
      <c r="G314" s="2" t="str">
        <f>'[1]2025年已发货'!G:G</f>
        <v>（五冶达州国道542项目-三工区桥梁3工段）四川省达州市达川区赵固镇水文村原村委会下300米</v>
      </c>
      <c r="H314" s="2" t="str">
        <f ca="1">'[1]2025年已发货'!H:H</f>
        <v>李代茂</v>
      </c>
      <c r="I314" s="2">
        <f ca="1">'[1]2025年已发货'!I:I</f>
        <v>18302833536</v>
      </c>
      <c r="J314" s="2" t="str">
        <f ca="1">_xlfn._xlws.FILTER(辅助信息!D:D,辅助信息!G:G=G314)</f>
        <v>五冶达州国道542项目</v>
      </c>
    </row>
    <row r="315" hidden="1" spans="1:10">
      <c r="A315" s="2" t="str">
        <f ca="1">'[1]2025年已发货'!A:A</f>
        <v>成实</v>
      </c>
      <c r="B315" s="2" t="str">
        <f ca="1">'[1]2025年已发货'!B:B</f>
        <v>螺纹钢</v>
      </c>
      <c r="C315" s="2" t="str">
        <f ca="1">'[1]2025年已发货'!C:C</f>
        <v>HRB400E Φ12 9m</v>
      </c>
      <c r="D315" s="2" t="str">
        <f ca="1">'[1]2025年已发货'!D:D</f>
        <v>吨</v>
      </c>
      <c r="E315" s="2">
        <f ca="1">'[1]2025年已发货'!E:E</f>
        <v>15</v>
      </c>
      <c r="F315" s="4">
        <f ca="1">'[1]2025年已发货'!F:F</f>
        <v>45670</v>
      </c>
      <c r="G315" s="2" t="str">
        <f>'[1]2025年已发货'!G:G</f>
        <v>（四川商建-射洪城乡一体化项目）遂宁市射洪市忠新幼儿园北侧约220米新溪小区</v>
      </c>
      <c r="H315" s="2" t="str">
        <f ca="1">'[1]2025年已发货'!H:H</f>
        <v>柏子刚</v>
      </c>
      <c r="I315" s="2">
        <f ca="1">'[1]2025年已发货'!I:I</f>
        <v>15692885305</v>
      </c>
      <c r="J315" s="2" t="str">
        <f>_xlfn._xlws.FILTER(辅助信息!D:D,辅助信息!G:G=G315)</f>
        <v>四川商建
射洪城乡一体化项目</v>
      </c>
    </row>
    <row r="316" hidden="1" spans="1:10">
      <c r="A316" s="2" t="str">
        <f ca="1">'[1]2025年已发货'!A:A</f>
        <v>成实</v>
      </c>
      <c r="B316" s="2" t="str">
        <f ca="1">'[1]2025年已发货'!B:B</f>
        <v>螺纹钢</v>
      </c>
      <c r="C316" s="2" t="str">
        <f ca="1">'[1]2025年已发货'!C:C</f>
        <v>HRB400E Φ16 9m</v>
      </c>
      <c r="D316" s="2" t="str">
        <f ca="1">'[1]2025年已发货'!D:D</f>
        <v>吨</v>
      </c>
      <c r="E316" s="2">
        <f ca="1">'[1]2025年已发货'!E:E</f>
        <v>20</v>
      </c>
      <c r="F316" s="4">
        <f ca="1">'[1]2025年已发货'!F:F</f>
        <v>45670</v>
      </c>
      <c r="G316" s="2" t="str">
        <f>'[1]2025年已发货'!G:G</f>
        <v>（四川商建-射洪城乡一体化项目）遂宁市射洪市忠新幼儿园北侧约220米新溪小区</v>
      </c>
      <c r="H316" s="2" t="str">
        <f ca="1">'[1]2025年已发货'!H:H</f>
        <v>柏子刚</v>
      </c>
      <c r="I316" s="2">
        <f ca="1">'[1]2025年已发货'!I:I</f>
        <v>15692885305</v>
      </c>
      <c r="J316" s="2" t="str">
        <f ca="1">_xlfn._xlws.FILTER(辅助信息!D:D,辅助信息!G:G=G316)</f>
        <v>四川商建
射洪城乡一体化项目</v>
      </c>
    </row>
    <row r="317" hidden="1" spans="1:10">
      <c r="A317" s="2" t="str">
        <f ca="1">'[1]2025年已发货'!A:A</f>
        <v>德胜</v>
      </c>
      <c r="B317" s="2" t="str">
        <f ca="1">'[1]2025年已发货'!B:B</f>
        <v>螺纹钢</v>
      </c>
      <c r="C317" s="2" t="str">
        <f ca="1">'[1]2025年已发货'!C:C</f>
        <v>HRB400E Φ20 12m</v>
      </c>
      <c r="D317" s="2" t="str">
        <f ca="1">'[1]2025年已发货'!D:D</f>
        <v>吨</v>
      </c>
      <c r="E317" s="2">
        <f ca="1">'[1]2025年已发货'!E:E</f>
        <v>140</v>
      </c>
      <c r="F317" s="4">
        <f ca="1">'[1]2025年已发货'!F:F</f>
        <v>45670</v>
      </c>
      <c r="G317" s="2" t="str">
        <f>'[1]2025年已发货'!G:G</f>
        <v>（中铁广州局-资乐高速5标）四川省乐山市井研县希望大道116号</v>
      </c>
      <c r="H317" s="2" t="str">
        <f ca="1">'[1]2025年已发货'!H:H</f>
        <v>廖俊杰</v>
      </c>
      <c r="I317" s="2">
        <f ca="1">'[1]2025年已发货'!I:I</f>
        <v>15775100965</v>
      </c>
      <c r="J317" s="2" vm="1" t="e">
        <f ca="1">_xlfn._xlws.FILTER(辅助信息!D:D,辅助信息!G:G=G317)</f>
        <v>#VALUE!</v>
      </c>
    </row>
    <row r="318" hidden="1" spans="1:10">
      <c r="A318" s="2" t="str">
        <f ca="1">'[1]2025年已发货'!A:A</f>
        <v>德胜</v>
      </c>
      <c r="B318" s="2" t="str">
        <f ca="1">'[1]2025年已发货'!B:B</f>
        <v>螺纹钢 </v>
      </c>
      <c r="C318" s="2" t="str">
        <f ca="1">'[1]2025年已发货'!C:C</f>
        <v>HRB500E Φ28×9米</v>
      </c>
      <c r="D318" s="2" t="str">
        <f ca="1">'[1]2025年已发货'!D:D</f>
        <v>吨</v>
      </c>
      <c r="E318" s="2">
        <f ca="1">'[1]2025年已发货'!E:E</f>
        <v>20</v>
      </c>
      <c r="F318" s="4">
        <f ca="1">'[1]2025年已发货'!F:F</f>
        <v>45670</v>
      </c>
      <c r="G318" s="2" t="str">
        <f>'[1]2025年已发货'!G:G</f>
        <v>（自永高速-自永3标六局交通分公司）四川省内江市隆昌市圣灯镇自永项目3标隆昌市圣灯镇中心学校</v>
      </c>
      <c r="H318" s="2" t="str">
        <f ca="1">'[1]2025年已发货'!H:H</f>
        <v>单贺明</v>
      </c>
      <c r="I318" s="2">
        <f ca="1">'[1]2025年已发货'!I:I</f>
        <v>18513327609</v>
      </c>
      <c r="J318" s="2" vm="1" t="e">
        <f ca="1">_xlfn._xlws.FILTER(辅助信息!D:D,辅助信息!G:G=G318)</f>
        <v>#VALUE!</v>
      </c>
    </row>
    <row r="319" hidden="1" spans="1:10">
      <c r="A319" s="2" t="str">
        <f ca="1">'[1]2025年已发货'!A:A</f>
        <v>德胜</v>
      </c>
      <c r="B319" s="2" t="str">
        <f ca="1">'[1]2025年已发货'!B:B</f>
        <v>螺纹钢</v>
      </c>
      <c r="C319" s="2" t="str">
        <f ca="1">'[1]2025年已发货'!C:C</f>
        <v>HRB400E Φ32×9米</v>
      </c>
      <c r="D319" s="2" t="str">
        <f ca="1">'[1]2025年已发货'!D:D</f>
        <v>吨</v>
      </c>
      <c r="E319" s="2">
        <f ca="1">'[1]2025年已发货'!E:E</f>
        <v>70</v>
      </c>
      <c r="F319" s="4">
        <f ca="1">'[1]2025年已发货'!F:F</f>
        <v>45670</v>
      </c>
      <c r="G319" s="2" t="str">
        <f>'[1]2025年已发货'!G:G</f>
        <v>（自永高速-自永3标六局交通分公司）四川省内江市隆昌市圣灯镇自永项目3标隆昌市圣灯镇中心学校</v>
      </c>
      <c r="H319" s="2" t="str">
        <f ca="1">'[1]2025年已发货'!H:H</f>
        <v>单贺明</v>
      </c>
      <c r="I319" s="2">
        <f ca="1">'[1]2025年已发货'!I:I</f>
        <v>18513327609</v>
      </c>
      <c r="J319" s="2" vm="1" t="e">
        <f>_xlfn._xlws.FILTER(辅助信息!D:D,辅助信息!G:G=G319)</f>
        <v>#VALUE!</v>
      </c>
    </row>
    <row r="320" hidden="1" spans="1:10">
      <c r="A320" s="2" t="str">
        <f ca="1">'[1]2025年已发货'!A:A</f>
        <v>德胜</v>
      </c>
      <c r="B320" s="2" t="str">
        <f ca="1">'[1]2025年已发货'!B:B</f>
        <v>螺纹钢</v>
      </c>
      <c r="C320" s="2" t="str">
        <f ca="1">'[1]2025年已发货'!C:C</f>
        <v>HRB400E Φ28×9米</v>
      </c>
      <c r="D320" s="2" t="str">
        <f ca="1">'[1]2025年已发货'!D:D</f>
        <v>吨</v>
      </c>
      <c r="E320" s="2">
        <f ca="1">'[1]2025年已发货'!E:E</f>
        <v>20</v>
      </c>
      <c r="F320" s="4">
        <f ca="1">'[1]2025年已发货'!F:F</f>
        <v>45670</v>
      </c>
      <c r="G320" s="2" t="str">
        <f>'[1]2025年已发货'!G:G</f>
        <v>（自永高速-自永3标六局交通分公司）四川省内江市隆昌市圣灯镇自永项目3标隆昌市圣灯镇中心学校</v>
      </c>
      <c r="H320" s="2" t="str">
        <f ca="1">'[1]2025年已发货'!H:H</f>
        <v>单贺明</v>
      </c>
      <c r="I320" s="2">
        <f ca="1">'[1]2025年已发货'!I:I</f>
        <v>18513327609</v>
      </c>
      <c r="J320" s="2" vm="1" t="e">
        <f ca="1">_xlfn._xlws.FILTER(辅助信息!D:D,辅助信息!G:G=G320)</f>
        <v>#VALUE!</v>
      </c>
    </row>
    <row r="321" hidden="1" spans="1:10">
      <c r="A321" s="2" t="str">
        <f ca="1">'[1]2025年已发货'!A:A</f>
        <v>德胜</v>
      </c>
      <c r="B321" s="2" t="str">
        <f ca="1">'[1]2025年已发货'!B:B</f>
        <v>螺纹钢</v>
      </c>
      <c r="C321" s="2" t="str">
        <f ca="1">'[1]2025年已发货'!C:C</f>
        <v>HRB400E Φ25×9米</v>
      </c>
      <c r="D321" s="2" t="str">
        <f ca="1">'[1]2025年已发货'!D:D</f>
        <v>吨</v>
      </c>
      <c r="E321" s="2">
        <f ca="1">'[1]2025年已发货'!E:E</f>
        <v>25</v>
      </c>
      <c r="F321" s="4">
        <f ca="1">'[1]2025年已发货'!F:F</f>
        <v>45670</v>
      </c>
      <c r="G321" s="2" t="str">
        <f>'[1]2025年已发货'!G:G</f>
        <v>（自永高速-自永3标六局交通分公司）四川省内江市隆昌市圣灯镇自永项目3标隆昌市圣灯镇中心学校</v>
      </c>
      <c r="H321" s="2" t="str">
        <f ca="1">'[1]2025年已发货'!H:H</f>
        <v>单贺明</v>
      </c>
      <c r="I321" s="2">
        <f ca="1">'[1]2025年已发货'!I:I</f>
        <v>18513327609</v>
      </c>
      <c r="J321" s="2" vm="1" t="e">
        <f>_xlfn._xlws.FILTER(辅助信息!D:D,辅助信息!G:G=G321)</f>
        <v>#VALUE!</v>
      </c>
    </row>
    <row r="322" hidden="1" spans="1:10">
      <c r="A322" s="2" t="str">
        <f ca="1">'[1]2025年已发货'!A:A</f>
        <v>德胜</v>
      </c>
      <c r="B322" s="2" t="str">
        <f ca="1">'[1]2025年已发货'!B:B</f>
        <v>螺纹钢</v>
      </c>
      <c r="C322" s="2" t="str">
        <f ca="1">'[1]2025年已发货'!C:C</f>
        <v>HRB400E Φ22×9米</v>
      </c>
      <c r="D322" s="2" t="str">
        <f ca="1">'[1]2025年已发货'!D:D</f>
        <v>吨</v>
      </c>
      <c r="E322" s="2">
        <f ca="1">'[1]2025年已发货'!E:E</f>
        <v>7</v>
      </c>
      <c r="F322" s="4">
        <f ca="1">'[1]2025年已发货'!F:F</f>
        <v>45670</v>
      </c>
      <c r="G322" s="2" t="str">
        <f>'[1]2025年已发货'!G:G</f>
        <v>（自永高速-自永3标六局交通分公司）四川省内江市隆昌市圣灯镇自永项目3标隆昌市圣灯镇中心学校</v>
      </c>
      <c r="H322" s="2" t="str">
        <f ca="1">'[1]2025年已发货'!H:H</f>
        <v>单贺明</v>
      </c>
      <c r="I322" s="2">
        <f ca="1">'[1]2025年已发货'!I:I</f>
        <v>18513327609</v>
      </c>
      <c r="J322" s="2" vm="1" t="e">
        <f ca="1">_xlfn._xlws.FILTER(辅助信息!D:D,辅助信息!G:G=G322)</f>
        <v>#VALUE!</v>
      </c>
    </row>
    <row r="323" hidden="1" spans="1:10">
      <c r="A323" s="2" t="str">
        <f ca="1">'[1]2025年已发货'!A:A</f>
        <v>德胜</v>
      </c>
      <c r="B323" s="2" t="str">
        <f ca="1">'[1]2025年已发货'!B:B</f>
        <v>螺纹钢</v>
      </c>
      <c r="C323" s="2" t="str">
        <f ca="1">'[1]2025年已发货'!C:C</f>
        <v>HRB400E Φ14×9米</v>
      </c>
      <c r="D323" s="2" t="str">
        <f ca="1">'[1]2025年已发货'!D:D</f>
        <v>吨</v>
      </c>
      <c r="E323" s="2">
        <f ca="1">'[1]2025年已发货'!E:E</f>
        <v>3</v>
      </c>
      <c r="F323" s="4">
        <f ca="1">'[1]2025年已发货'!F:F</f>
        <v>45670</v>
      </c>
      <c r="G323" s="2" t="str">
        <f>'[1]2025年已发货'!G:G</f>
        <v>（自永高速-自永3标六局交通分公司）四川省内江市隆昌市圣灯镇自永项目3标隆昌市圣灯镇中心学校</v>
      </c>
      <c r="H323" s="2" t="str">
        <f ca="1">'[1]2025年已发货'!H:H</f>
        <v>单贺明</v>
      </c>
      <c r="I323" s="2">
        <f ca="1">'[1]2025年已发货'!I:I</f>
        <v>18513327609</v>
      </c>
      <c r="J323" s="2" vm="1" t="e">
        <f>_xlfn._xlws.FILTER(辅助信息!D:D,辅助信息!G:G=G323)</f>
        <v>#VALUE!</v>
      </c>
    </row>
    <row r="324" hidden="1" spans="1:10">
      <c r="A324" s="2" t="str">
        <f ca="1">'[1]2025年已发货'!A:A</f>
        <v>德胜</v>
      </c>
      <c r="B324" s="2" t="str">
        <f ca="1">'[1]2025年已发货'!B:B</f>
        <v>螺纹钢 </v>
      </c>
      <c r="C324" s="2" t="str">
        <f ca="1">'[1]2025年已发货'!C:C</f>
        <v>HRB400E Φ12×9米</v>
      </c>
      <c r="D324" s="2" t="str">
        <f ca="1">'[1]2025年已发货'!D:D</f>
        <v>吨</v>
      </c>
      <c r="E324" s="2">
        <f ca="1">'[1]2025年已发货'!E:E</f>
        <v>35</v>
      </c>
      <c r="F324" s="4">
        <f ca="1">'[1]2025年已发货'!F:F</f>
        <v>45670</v>
      </c>
      <c r="G324" s="2" t="str">
        <f>'[1]2025年已发货'!G:G</f>
        <v>（自永1标八局二分公司钢筋棚）四川省自贡市大安区牛佛镇</v>
      </c>
      <c r="H324" s="2" t="str">
        <f ca="1">'[1]2025年已发货'!H:H</f>
        <v>沈维良</v>
      </c>
      <c r="I324" s="2">
        <f ca="1">'[1]2025年已发货'!I:I</f>
        <v>18980505177</v>
      </c>
      <c r="J324" s="2" vm="1" t="e">
        <f ca="1">_xlfn._xlws.FILTER(辅助信息!D:D,辅助信息!G:G=G324)</f>
        <v>#VALUE!</v>
      </c>
    </row>
    <row r="325" hidden="1" spans="1:10">
      <c r="A325" s="2" t="str">
        <f ca="1">'[1]2025年已发货'!A:A</f>
        <v>润耀</v>
      </c>
      <c r="B325" s="2" t="str">
        <f ca="1">'[1]2025年已发货'!B:B</f>
        <v>高线 </v>
      </c>
      <c r="C325" s="2" t="str">
        <f ca="1">'[1]2025年已发货'!C:C</f>
        <v>HPB300 Φ8</v>
      </c>
      <c r="D325" s="2" t="str">
        <f ca="1">'[1]2025年已发货'!D:D</f>
        <v>吨</v>
      </c>
      <c r="E325" s="2">
        <f ca="1">'[1]2025年已发货'!E:E</f>
        <v>4</v>
      </c>
      <c r="F325" s="4">
        <f ca="1">'[1]2025年已发货'!F:F</f>
        <v>45670</v>
      </c>
      <c r="G325" s="2" t="str">
        <f>'[1]2025年已发货'!G:G</f>
        <v>（自永高速-自永3标六局交通分公司）四川省内江市隆昌市圣灯镇自永项目3标隆昌市圣灯镇中心学校</v>
      </c>
      <c r="H325" s="2" t="str">
        <f ca="1">'[1]2025年已发货'!H:H</f>
        <v>单贺明</v>
      </c>
      <c r="I325" s="2">
        <f ca="1">'[1]2025年已发货'!I:I</f>
        <v>18513327609</v>
      </c>
      <c r="J325" s="2" vm="1" t="e">
        <f ca="1">_xlfn._xlws.FILTER(辅助信息!D:D,辅助信息!G:G=G325)</f>
        <v>#VALUE!</v>
      </c>
    </row>
    <row r="326" hidden="1" spans="1:10">
      <c r="A326" s="2" t="str">
        <f ca="1">'[1]2025年已发货'!A:A</f>
        <v>润耀</v>
      </c>
      <c r="B326" s="2" t="str">
        <f ca="1">'[1]2025年已发货'!B:B</f>
        <v>螺纹钢 </v>
      </c>
      <c r="C326" s="2" t="str">
        <f ca="1">'[1]2025年已发货'!C:C</f>
        <v>HRB400E Φ12×9米</v>
      </c>
      <c r="D326" s="2" t="str">
        <f ca="1">'[1]2025年已发货'!D:D</f>
        <v>吨</v>
      </c>
      <c r="E326" s="2">
        <f ca="1">'[1]2025年已发货'!E:E</f>
        <v>30</v>
      </c>
      <c r="F326" s="4">
        <f ca="1">'[1]2025年已发货'!F:F</f>
        <v>45670</v>
      </c>
      <c r="G326" s="2" t="str">
        <f>'[1]2025年已发货'!G:G</f>
        <v>（自永高速-自永3标六局交通分公司）四川省内江市隆昌市圣灯镇自永项目3标隆昌市圣灯镇中心学校</v>
      </c>
      <c r="H326" s="2" t="str">
        <f ca="1">'[1]2025年已发货'!H:H</f>
        <v>单贺明</v>
      </c>
      <c r="I326" s="2">
        <f ca="1">'[1]2025年已发货'!I:I</f>
        <v>18513327609</v>
      </c>
      <c r="J326" s="2" vm="1" t="e">
        <f ca="1">_xlfn._xlws.FILTER(辅助信息!D:D,辅助信息!G:G=G326)</f>
        <v>#VALUE!</v>
      </c>
    </row>
    <row r="327" hidden="1" spans="1:10">
      <c r="A327" s="2" t="str">
        <f ca="1">'[1]2025年已发货'!A:A</f>
        <v>德胜</v>
      </c>
      <c r="B327" s="2" t="str">
        <f ca="1">'[1]2025年已发货'!B:B</f>
        <v>螺纹钢</v>
      </c>
      <c r="C327" s="2" t="str">
        <f ca="1">'[1]2025年已发货'!C:C</f>
        <v>HRB400E Φ20 12m</v>
      </c>
      <c r="D327" s="2" t="str">
        <f ca="1">'[1]2025年已发货'!D:D</f>
        <v>吨</v>
      </c>
      <c r="E327" s="2">
        <f ca="1">'[1]2025年已发货'!E:E</f>
        <v>30</v>
      </c>
      <c r="F327" s="4">
        <f ca="1">'[1]2025年已发货'!F:F</f>
        <v>45670</v>
      </c>
      <c r="G327" s="2" t="str">
        <f>'[1]2025年已发货'!G:G</f>
        <v>（中铁三局-铜资高速1标）四川省资阳市安岳县石羊镇猫坝村2#钢筋场</v>
      </c>
      <c r="H327" s="2" t="str">
        <f ca="1">'[1]2025年已发货'!H:H</f>
        <v>王雪</v>
      </c>
      <c r="I327" s="2">
        <f ca="1">'[1]2025年已发货'!I:I</f>
        <v>18729676589</v>
      </c>
      <c r="J327" s="2" vm="1" t="e">
        <f ca="1">_xlfn._xlws.FILTER(辅助信息!D:D,辅助信息!G:G=G327)</f>
        <v>#VALUE!</v>
      </c>
    </row>
    <row r="328" hidden="1" spans="1:10">
      <c r="A328" s="2" t="str">
        <f ca="1">'[1]2025年已发货'!A:A</f>
        <v>德胜</v>
      </c>
      <c r="B328" s="2" t="str">
        <f ca="1">'[1]2025年已发货'!B:B</f>
        <v>螺纹钢</v>
      </c>
      <c r="C328" s="2" t="str">
        <f ca="1">'[1]2025年已发货'!C:C</f>
        <v>HRB400E Φ14 9m</v>
      </c>
      <c r="D328" s="2" t="str">
        <f ca="1">'[1]2025年已发货'!D:D</f>
        <v>吨</v>
      </c>
      <c r="E328" s="2">
        <f ca="1">'[1]2025年已发货'!E:E</f>
        <v>5</v>
      </c>
      <c r="F328" s="4">
        <f ca="1">'[1]2025年已发货'!F:F</f>
        <v>45670</v>
      </c>
      <c r="G328" s="2" t="str">
        <f>'[1]2025年已发货'!G:G</f>
        <v>（中铁三局-铜资高速1标）四川省资阳市安岳县石羊镇猫坝村2#钢筋场</v>
      </c>
      <c r="H328" s="2" t="str">
        <f ca="1">'[1]2025年已发货'!H:H</f>
        <v>王雪</v>
      </c>
      <c r="I328" s="2">
        <f ca="1">'[1]2025年已发货'!I:I</f>
        <v>18729676589</v>
      </c>
      <c r="J328" s="2" vm="1" t="e">
        <f ca="1">_xlfn._xlws.FILTER(辅助信息!D:D,辅助信息!G:G=G328)</f>
        <v>#VALUE!</v>
      </c>
    </row>
    <row r="329" hidden="1" spans="1:10">
      <c r="A329" s="2" t="str">
        <f ca="1">'[1]2025年已发货'!A:A</f>
        <v>达钢</v>
      </c>
      <c r="B329" s="2" t="str">
        <f ca="1">'[1]2025年已发货'!B:B</f>
        <v>螺纹钢</v>
      </c>
      <c r="C329" s="2" t="str">
        <f ca="1">'[1]2025年已发货'!C:C</f>
        <v>HRB400E Φ12 9m</v>
      </c>
      <c r="D329" s="2" t="str">
        <f ca="1">'[1]2025年已发货'!D:D</f>
        <v>吨</v>
      </c>
      <c r="E329" s="2">
        <f ca="1">'[1]2025年已发货'!E:E</f>
        <v>18</v>
      </c>
      <c r="F329" s="4">
        <f ca="1">'[1]2025年已发货'!F:F</f>
        <v>45671</v>
      </c>
      <c r="G329" s="2" t="str">
        <f>'[1]2025年已发货'!G:G</f>
        <v>（达州市公共卫生临床医疗中心项目-一标-1号制作房）达州市通川区西外复兴镇公共卫生临床医疗中心项目</v>
      </c>
      <c r="H329" s="2" t="str">
        <f ca="1">'[1]2025年已发货'!H:H</f>
        <v>潘建发</v>
      </c>
      <c r="I329" s="2">
        <f ca="1">'[1]2025年已发货'!I:I</f>
        <v>13658059919</v>
      </c>
      <c r="J329" s="2" t="str">
        <f>_xlfn._xlws.FILTER(辅助信息!D:D,辅助信息!G:G=G329)</f>
        <v>五冶钢构达州市公共卫生临床医疗中心项目</v>
      </c>
    </row>
    <row r="330" hidden="1" spans="1:10">
      <c r="A330" s="2" t="str">
        <f ca="1">'[1]2025年已发货'!A:A</f>
        <v>达钢</v>
      </c>
      <c r="B330" s="2" t="str">
        <f ca="1">'[1]2025年已发货'!B:B</f>
        <v>螺纹钢</v>
      </c>
      <c r="C330" s="2" t="str">
        <f ca="1">'[1]2025年已发货'!C:C</f>
        <v>HRB400E Φ14 9m</v>
      </c>
      <c r="D330" s="2" t="str">
        <f ca="1">'[1]2025年已发货'!D:D</f>
        <v>吨</v>
      </c>
      <c r="E330" s="2">
        <f ca="1">'[1]2025年已发货'!E:E</f>
        <v>3</v>
      </c>
      <c r="F330" s="4">
        <f ca="1">'[1]2025年已发货'!F:F</f>
        <v>45671</v>
      </c>
      <c r="G330" s="2" t="str">
        <f>'[1]2025年已发货'!G:G</f>
        <v>（达州市公共卫生临床医疗中心项目-一标-1号制作房）达州市通川区西外复兴镇公共卫生临床医疗中心项目</v>
      </c>
      <c r="H330" s="2" t="str">
        <f ca="1">'[1]2025年已发货'!H:H</f>
        <v>潘建发</v>
      </c>
      <c r="I330" s="2">
        <f ca="1">'[1]2025年已发货'!I:I</f>
        <v>13658059919</v>
      </c>
      <c r="J330" s="2" t="str">
        <f ca="1">_xlfn._xlws.FILTER(辅助信息!D:D,辅助信息!G:G=G330)</f>
        <v>五冶钢构达州市公共卫生临床医疗中心项目</v>
      </c>
    </row>
    <row r="331" hidden="1" spans="1:10">
      <c r="A331" s="2" t="str">
        <f ca="1">'[1]2025年已发货'!A:A</f>
        <v>达钢</v>
      </c>
      <c r="B331" s="2" t="str">
        <f ca="1">'[1]2025年已发货'!B:B</f>
        <v>螺纹钢</v>
      </c>
      <c r="C331" s="2" t="str">
        <f ca="1">'[1]2025年已发货'!C:C</f>
        <v>HRB400E Φ12 9m</v>
      </c>
      <c r="D331" s="2" t="str">
        <f ca="1">'[1]2025年已发货'!D:D</f>
        <v>吨</v>
      </c>
      <c r="E331" s="2">
        <f ca="1">'[1]2025年已发货'!E:E</f>
        <v>14</v>
      </c>
      <c r="F331" s="4">
        <f ca="1">'[1]2025年已发货'!F:F</f>
        <v>45671</v>
      </c>
      <c r="G331" s="2" t="str">
        <f>'[1]2025年已发货'!G:G</f>
        <v>（达州市公共卫生医疗中心项目-二标-3号楼）达州市通川区西外复兴镇公共卫生临床医疗中心项目</v>
      </c>
      <c r="H331" s="2" t="str">
        <f ca="1">'[1]2025年已发货'!H:H</f>
        <v>黄永林</v>
      </c>
      <c r="I331" s="2">
        <f ca="1">'[1]2025年已发货'!I:I</f>
        <v>15982487227</v>
      </c>
      <c r="J331" s="2" t="str">
        <f ca="1">_xlfn._xlws.FILTER(辅助信息!D:D,辅助信息!G:G=G331)</f>
        <v>五冶钢构达州市公共卫生临床医疗中心项目</v>
      </c>
    </row>
    <row r="332" hidden="1" spans="1:10">
      <c r="A332" s="2" t="str">
        <f ca="1">'[1]2025年已发货'!A:A</f>
        <v>达钢</v>
      </c>
      <c r="B332" s="2" t="str">
        <f ca="1">'[1]2025年已发货'!B:B</f>
        <v>盘螺</v>
      </c>
      <c r="C332" s="2" t="str">
        <f ca="1">'[1]2025年已发货'!C:C</f>
        <v>HRB400E Φ12</v>
      </c>
      <c r="D332" s="2" t="str">
        <f ca="1">'[1]2025年已发货'!D:D</f>
        <v>吨</v>
      </c>
      <c r="E332" s="2">
        <f ca="1">'[1]2025年已发货'!E:E</f>
        <v>25</v>
      </c>
      <c r="F332" s="4">
        <f ca="1">'[1]2025年已发货'!F:F</f>
        <v>45671</v>
      </c>
      <c r="G332" s="2" t="str">
        <f>'[1]2025年已发货'!G:G</f>
        <v>（五冶达州国道542项目-一工区桥梁一工段）四川省达州市四川省达州市达川区石桥镇武寨村</v>
      </c>
      <c r="H332" s="2" t="str">
        <f ca="1">'[1]2025年已发货'!H:H</f>
        <v>杨勇</v>
      </c>
      <c r="I332" s="2">
        <f ca="1">'[1]2025年已发货'!I:I</f>
        <v>18398563998</v>
      </c>
      <c r="J332" s="2" t="str">
        <f ca="1">_xlfn._xlws.FILTER(辅助信息!D:D,辅助信息!G:G=G332)</f>
        <v>五冶达州国道542项目</v>
      </c>
    </row>
    <row r="333" hidden="1" spans="1:10">
      <c r="A333" s="2" t="str">
        <f ca="1">'[1]2025年已发货'!A:A</f>
        <v>达钢</v>
      </c>
      <c r="B333" s="2" t="str">
        <f ca="1">'[1]2025年已发货'!B:B</f>
        <v>螺纹钢</v>
      </c>
      <c r="C333" s="2" t="str">
        <f ca="1">'[1]2025年已发货'!C:C</f>
        <v>HRB400E Φ12 9m</v>
      </c>
      <c r="D333" s="2" t="str">
        <f ca="1">'[1]2025年已发货'!D:D</f>
        <v>吨</v>
      </c>
      <c r="E333" s="2">
        <f ca="1">'[1]2025年已发货'!E:E</f>
        <v>21</v>
      </c>
      <c r="F333" s="4">
        <f ca="1">'[1]2025年已发货'!F:F</f>
        <v>45671</v>
      </c>
      <c r="G333" s="2" t="str">
        <f>'[1]2025年已发货'!G:G</f>
        <v>（五冶达州国道542项目-一工区桥梁一工段）四川省达州市四川省达州市达川区石桥镇武寨村</v>
      </c>
      <c r="H333" s="2" t="str">
        <f ca="1">'[1]2025年已发货'!H:H</f>
        <v>杨勇</v>
      </c>
      <c r="I333" s="2">
        <f ca="1">'[1]2025年已发货'!I:I</f>
        <v>18398563998</v>
      </c>
      <c r="J333" s="2" t="str">
        <f ca="1">_xlfn._xlws.FILTER(辅助信息!D:D,辅助信息!G:G=G333)</f>
        <v>五冶达州国道542项目</v>
      </c>
    </row>
    <row r="334" hidden="1" spans="1:10">
      <c r="A334" s="2" t="str">
        <f ca="1">'[1]2025年已发货'!A:A</f>
        <v>达钢</v>
      </c>
      <c r="B334" s="2" t="str">
        <f ca="1">'[1]2025年已发货'!B:B</f>
        <v>高线</v>
      </c>
      <c r="C334" s="2" t="str">
        <f ca="1">'[1]2025年已发货'!C:C</f>
        <v>HPB300Φ8</v>
      </c>
      <c r="D334" s="2" t="str">
        <f ca="1">'[1]2025年已发货'!D:D</f>
        <v>吨</v>
      </c>
      <c r="E334" s="2">
        <f ca="1">'[1]2025年已发货'!E:E</f>
        <v>15</v>
      </c>
      <c r="F334" s="4">
        <f ca="1">'[1]2025年已发货'!F:F</f>
        <v>45671</v>
      </c>
      <c r="G334" s="2" t="str">
        <f>'[1]2025年已发货'!G:G</f>
        <v>（五冶达州国道542项目-二工区路基五工段）四川省达州市达川区赵固镇黄家坡</v>
      </c>
      <c r="H334" s="2" t="str">
        <f ca="1">'[1]2025年已发货'!H:H</f>
        <v>潘远林</v>
      </c>
      <c r="I334" s="2">
        <f ca="1">'[1]2025年已发货'!I:I</f>
        <v>18281865966</v>
      </c>
      <c r="J334" s="2" t="str">
        <f ca="1">_xlfn._xlws.FILTER(辅助信息!D:D,辅助信息!G:G=G334)</f>
        <v>五冶达州国道542项目</v>
      </c>
    </row>
    <row r="335" hidden="1" spans="1:10">
      <c r="A335" s="2" t="str">
        <f ca="1">'[1]2025年已发货'!A:A</f>
        <v>达钢</v>
      </c>
      <c r="B335" s="2" t="str">
        <f ca="1">'[1]2025年已发货'!B:B</f>
        <v>高线</v>
      </c>
      <c r="C335" s="2" t="str">
        <f ca="1">'[1]2025年已发货'!C:C</f>
        <v>HPB300Φ10</v>
      </c>
      <c r="D335" s="2" t="str">
        <f ca="1">'[1]2025年已发货'!D:D</f>
        <v>吨</v>
      </c>
      <c r="E335" s="2">
        <f ca="1">'[1]2025年已发货'!E:E</f>
        <v>5</v>
      </c>
      <c r="F335" s="4">
        <f ca="1">'[1]2025年已发货'!F:F</f>
        <v>45671</v>
      </c>
      <c r="G335" s="2" t="str">
        <f>'[1]2025年已发货'!G:G</f>
        <v>（五冶达州国道542项目-二工区路基五工段）四川省达州市达川区赵固镇黄家坡</v>
      </c>
      <c r="H335" s="2" t="str">
        <f ca="1">'[1]2025年已发货'!H:H</f>
        <v>潘远林</v>
      </c>
      <c r="I335" s="2">
        <f ca="1">'[1]2025年已发货'!I:I</f>
        <v>18281865966</v>
      </c>
      <c r="J335" s="2" t="str">
        <f ca="1">_xlfn._xlws.FILTER(辅助信息!D:D,辅助信息!G:G=G335)</f>
        <v>五冶达州国道542项目</v>
      </c>
    </row>
    <row r="336" hidden="1" spans="1:10">
      <c r="A336" s="2" t="str">
        <f ca="1">'[1]2025年已发货'!A:A</f>
        <v>达钢</v>
      </c>
      <c r="B336" s="2" t="str">
        <f ca="1">'[1]2025年已发货'!B:B</f>
        <v>螺纹钢</v>
      </c>
      <c r="C336" s="2" t="str">
        <f ca="1">'[1]2025年已发货'!C:C</f>
        <v>HRB400E Φ22 9m</v>
      </c>
      <c r="D336" s="2" t="str">
        <f ca="1">'[1]2025年已发货'!D:D</f>
        <v>吨</v>
      </c>
      <c r="E336" s="2">
        <f ca="1">'[1]2025年已发货'!E:E</f>
        <v>9</v>
      </c>
      <c r="F336" s="4">
        <f ca="1">'[1]2025年已发货'!F:F</f>
        <v>45671</v>
      </c>
      <c r="G336" s="2" t="str">
        <f>'[1]2025年已发货'!G:G</f>
        <v>（五冶达州国道542项目-二工区路基五工段）四川省达州市达川区赵固镇黄家坡</v>
      </c>
      <c r="H336" s="2" t="str">
        <f ca="1">'[1]2025年已发货'!H:H</f>
        <v>潘远林</v>
      </c>
      <c r="I336" s="2">
        <f ca="1">'[1]2025年已发货'!I:I</f>
        <v>18281865966</v>
      </c>
      <c r="J336" s="2" t="str">
        <f>_xlfn._xlws.FILTER(辅助信息!D:D,辅助信息!G:G=G336)</f>
        <v>五冶达州国道542项目</v>
      </c>
    </row>
    <row r="337" hidden="1" spans="1:10">
      <c r="A337" s="2" t="str">
        <f ca="1">'[1]2025年已发货'!A:A</f>
        <v>达钢</v>
      </c>
      <c r="B337" s="2" t="str">
        <f ca="1">'[1]2025年已发货'!B:B</f>
        <v>螺纹钢</v>
      </c>
      <c r="C337" s="2" t="str">
        <f ca="1">'[1]2025年已发货'!C:C</f>
        <v>HRB400E Φ28 9m</v>
      </c>
      <c r="D337" s="2" t="str">
        <f ca="1">'[1]2025年已发货'!D:D</f>
        <v>吨</v>
      </c>
      <c r="E337" s="2">
        <f ca="1">'[1]2025年已发货'!E:E</f>
        <v>6</v>
      </c>
      <c r="F337" s="4">
        <f ca="1">'[1]2025年已发货'!F:F</f>
        <v>45671</v>
      </c>
      <c r="G337" s="2" t="str">
        <f>'[1]2025年已发货'!G:G</f>
        <v>（五冶达州国道542项目-二工区路基五工段）四川省达州市达川区赵固镇黄家坡</v>
      </c>
      <c r="H337" s="2" t="str">
        <f ca="1">'[1]2025年已发货'!H:H</f>
        <v>潘远林</v>
      </c>
      <c r="I337" s="2">
        <f ca="1">'[1]2025年已发货'!I:I</f>
        <v>18281865966</v>
      </c>
      <c r="J337" s="2" t="str">
        <f>_xlfn._xlws.FILTER(辅助信息!D:D,辅助信息!G:G=G337)</f>
        <v>五冶达州国道542项目</v>
      </c>
    </row>
    <row r="338" hidden="1" spans="1:10">
      <c r="A338" s="2" t="str">
        <f ca="1">'[1]2025年已发货'!A:A</f>
        <v>达钢</v>
      </c>
      <c r="B338" s="2" t="str">
        <f ca="1">'[1]2025年已发货'!B:B</f>
        <v>螺纹钢</v>
      </c>
      <c r="C338" s="2" t="str">
        <f ca="1">'[1]2025年已发货'!C:C</f>
        <v>HRB400E Φ12 9m</v>
      </c>
      <c r="D338" s="2" t="str">
        <f ca="1">'[1]2025年已发货'!D:D</f>
        <v>吨</v>
      </c>
      <c r="E338" s="2">
        <f ca="1">'[1]2025年已发货'!E:E</f>
        <v>9</v>
      </c>
      <c r="F338" s="4">
        <f ca="1">'[1]2025年已发货'!F:F</f>
        <v>45671</v>
      </c>
      <c r="G338" s="2" t="str">
        <f>'[1]2025年已发货'!G:G</f>
        <v>（五冶达州国道542项目-二工区巴河特大桥工段-5号墩）四川省达州市达川区石梯镇固家村村民委员会</v>
      </c>
      <c r="H338" s="2" t="str">
        <f ca="1">'[1]2025年已发货'!H:H</f>
        <v>谭福中</v>
      </c>
      <c r="I338" s="2">
        <f ca="1">'[1]2025年已发货'!I:I</f>
        <v>15828538619</v>
      </c>
      <c r="J338" s="2" t="str">
        <f>_xlfn._xlws.FILTER(辅助信息!D:D,辅助信息!G:G=G338)</f>
        <v>五冶达州国道542项目</v>
      </c>
    </row>
    <row r="339" hidden="1" spans="1:10">
      <c r="A339" s="2" t="str">
        <f ca="1">'[1]2025年已发货'!A:A</f>
        <v>达钢</v>
      </c>
      <c r="B339" s="2" t="str">
        <f ca="1">'[1]2025年已发货'!B:B</f>
        <v>螺纹钢</v>
      </c>
      <c r="C339" s="2" t="str">
        <f ca="1">'[1]2025年已发货'!C:C</f>
        <v>HRB400E Φ14 9m</v>
      </c>
      <c r="D339" s="2" t="str">
        <f ca="1">'[1]2025年已发货'!D:D</f>
        <v>吨</v>
      </c>
      <c r="E339" s="2">
        <f ca="1">'[1]2025年已发货'!E:E</f>
        <v>30</v>
      </c>
      <c r="F339" s="4">
        <f ca="1">'[1]2025年已发货'!F:F</f>
        <v>45671</v>
      </c>
      <c r="G339" s="2" t="str">
        <f>'[1]2025年已发货'!G:G</f>
        <v>（五冶达州国道542项目-二工区巴河特大桥工段-5号墩）四川省达州市达川区石梯镇固家村村民委员会</v>
      </c>
      <c r="H339" s="2" t="str">
        <f ca="1">'[1]2025年已发货'!H:H</f>
        <v>谭福中</v>
      </c>
      <c r="I339" s="2">
        <f ca="1">'[1]2025年已发货'!I:I</f>
        <v>15828538619</v>
      </c>
      <c r="J339" s="2" t="str">
        <f ca="1">_xlfn._xlws.FILTER(辅助信息!D:D,辅助信息!G:G=G339)</f>
        <v>五冶达州国道542项目</v>
      </c>
    </row>
    <row r="340" hidden="1" spans="1:10">
      <c r="A340" s="2" t="str">
        <f ca="1">'[1]2025年已发货'!A:A</f>
        <v>达钢</v>
      </c>
      <c r="B340" s="2" t="str">
        <f ca="1">'[1]2025年已发货'!B:B</f>
        <v>螺纹钢</v>
      </c>
      <c r="C340" s="2" t="str">
        <f ca="1">'[1]2025年已发货'!C:C</f>
        <v>HRB400E Φ16 9m</v>
      </c>
      <c r="D340" s="2" t="str">
        <f ca="1">'[1]2025年已发货'!D:D</f>
        <v>吨</v>
      </c>
      <c r="E340" s="2">
        <f ca="1">'[1]2025年已发货'!E:E</f>
        <v>15</v>
      </c>
      <c r="F340" s="4">
        <f ca="1">'[1]2025年已发货'!F:F</f>
        <v>45671</v>
      </c>
      <c r="G340" s="2" t="str">
        <f>'[1]2025年已发货'!G:G</f>
        <v>（五冶达州国道542项目-二工区巴河特大桥工段-5号墩）四川省达州市达川区石梯镇固家村村民委员会</v>
      </c>
      <c r="H340" s="2" t="str">
        <f ca="1">'[1]2025年已发货'!H:H</f>
        <v>谭福中</v>
      </c>
      <c r="I340" s="2">
        <f ca="1">'[1]2025年已发货'!I:I</f>
        <v>15828538619</v>
      </c>
      <c r="J340" s="2" t="str">
        <f>_xlfn._xlws.FILTER(辅助信息!D:D,辅助信息!G:G=G340)</f>
        <v>五冶达州国道542项目</v>
      </c>
    </row>
    <row r="341" hidden="1" spans="1:10">
      <c r="A341" s="2" t="str">
        <f ca="1">'[1]2025年已发货'!A:A</f>
        <v>达钢</v>
      </c>
      <c r="B341" s="2" t="str">
        <f ca="1">'[1]2025年已发货'!B:B</f>
        <v>螺纹钢</v>
      </c>
      <c r="C341" s="2" t="str">
        <f ca="1">'[1]2025年已发货'!C:C</f>
        <v>HRB400E Φ25 9m</v>
      </c>
      <c r="D341" s="2" t="str">
        <f ca="1">'[1]2025年已发货'!D:D</f>
        <v>吨</v>
      </c>
      <c r="E341" s="2">
        <f ca="1">'[1]2025年已发货'!E:E</f>
        <v>6</v>
      </c>
      <c r="F341" s="4">
        <f ca="1">'[1]2025年已发货'!F:F</f>
        <v>45671</v>
      </c>
      <c r="G341" s="2" t="str">
        <f>'[1]2025年已发货'!G:G</f>
        <v>（五冶达州国道542项目-二工区巴河特大桥工段-5号墩）四川省达州市达川区石梯镇固家村村民委员会</v>
      </c>
      <c r="H341" s="2" t="str">
        <f ca="1">'[1]2025年已发货'!H:H</f>
        <v>谭福中</v>
      </c>
      <c r="I341" s="2">
        <f ca="1">'[1]2025年已发货'!I:I</f>
        <v>15828538619</v>
      </c>
      <c r="J341" s="2" t="str">
        <f ca="1">_xlfn._xlws.FILTER(辅助信息!D:D,辅助信息!G:G=G341)</f>
        <v>五冶达州国道542项目</v>
      </c>
    </row>
    <row r="342" hidden="1" spans="1:10">
      <c r="A342" s="2" t="str">
        <f ca="1">'[1]2025年已发货'!A:A</f>
        <v>达钢</v>
      </c>
      <c r="B342" s="2" t="str">
        <f ca="1">'[1]2025年已发货'!B:B</f>
        <v>盘螺</v>
      </c>
      <c r="C342" s="2" t="str">
        <f ca="1">'[1]2025年已发货'!C:C</f>
        <v>HRB400E Φ8</v>
      </c>
      <c r="D342" s="2" t="str">
        <f ca="1">'[1]2025年已发货'!D:D</f>
        <v>吨</v>
      </c>
      <c r="E342" s="2">
        <f ca="1">'[1]2025年已发货'!E:E</f>
        <v>2</v>
      </c>
      <c r="F342" s="4">
        <f ca="1">'[1]2025年已发货'!F:F</f>
        <v>45671</v>
      </c>
      <c r="G342" s="2" t="str">
        <f>'[1]2025年已发货'!G:G</f>
        <v>（五局涪陵三分部）重庆市涪陵区蔺市镇万松村(一工区）</v>
      </c>
      <c r="H342" s="2" t="str">
        <f ca="1">'[1]2025年已发货'!H:H</f>
        <v>刘龙峰</v>
      </c>
      <c r="I342" s="2">
        <f ca="1">'[1]2025年已发货'!I:I</f>
        <v>17671354899</v>
      </c>
      <c r="J342" s="2" vm="1" t="e">
        <f>_xlfn._xlws.FILTER(辅助信息!D:D,辅助信息!G:G=G342)</f>
        <v>#VALUE!</v>
      </c>
    </row>
    <row r="343" hidden="1" spans="1:10">
      <c r="A343" s="2" t="str">
        <f ca="1">'[1]2025年已发货'!A:A</f>
        <v>达钢</v>
      </c>
      <c r="B343" s="2" t="str">
        <f ca="1">'[1]2025年已发货'!B:B</f>
        <v>螺纹钢</v>
      </c>
      <c r="C343" s="2" t="str">
        <f ca="1">'[1]2025年已发货'!C:C</f>
        <v>HRB400E Φ12 9m</v>
      </c>
      <c r="D343" s="2" t="str">
        <f ca="1">'[1]2025年已发货'!D:D</f>
        <v>吨</v>
      </c>
      <c r="E343" s="2">
        <f ca="1">'[1]2025年已发货'!E:E</f>
        <v>10.2</v>
      </c>
      <c r="F343" s="4">
        <f ca="1">'[1]2025年已发货'!F:F</f>
        <v>45671</v>
      </c>
      <c r="G343" s="2" t="str">
        <f>'[1]2025年已发货'!G:G</f>
        <v>（五局涪陵三分部）重庆市涪陵区蔺市镇万松村(一工区）</v>
      </c>
      <c r="H343" s="2" t="str">
        <f ca="1">'[1]2025年已发货'!H:H</f>
        <v>刘龙峰</v>
      </c>
      <c r="I343" s="2">
        <f ca="1">'[1]2025年已发货'!I:I</f>
        <v>17671354899</v>
      </c>
      <c r="J343" s="2" vm="1" t="e">
        <f ca="1">_xlfn._xlws.FILTER(辅助信息!D:D,辅助信息!G:G=G343)</f>
        <v>#VALUE!</v>
      </c>
    </row>
    <row r="344" hidden="1" spans="1:10">
      <c r="A344" s="2" t="str">
        <f ca="1">'[1]2025年已发货'!A:A</f>
        <v>达钢</v>
      </c>
      <c r="B344" s="2" t="str">
        <f ca="1">'[1]2025年已发货'!B:B</f>
        <v>螺纹钢</v>
      </c>
      <c r="C344" s="2" t="str">
        <f ca="1">'[1]2025年已发货'!C:C</f>
        <v>HRB400E Φ14 9m</v>
      </c>
      <c r="D344" s="2" t="str">
        <f ca="1">'[1]2025年已发货'!D:D</f>
        <v>吨</v>
      </c>
      <c r="E344" s="2">
        <f ca="1">'[1]2025年已发货'!E:E</f>
        <v>2.7</v>
      </c>
      <c r="F344" s="4">
        <f ca="1">'[1]2025年已发货'!F:F</f>
        <v>45671</v>
      </c>
      <c r="G344" s="2" t="str">
        <f>'[1]2025年已发货'!G:G</f>
        <v>（五局涪陵三分部）重庆市涪陵区蔺市镇万松村(一工区）</v>
      </c>
      <c r="H344" s="2" t="str">
        <f ca="1">'[1]2025年已发货'!H:H</f>
        <v>刘龙峰</v>
      </c>
      <c r="I344" s="2">
        <f ca="1">'[1]2025年已发货'!I:I</f>
        <v>17671354899</v>
      </c>
      <c r="J344" s="2" vm="1" t="e">
        <f ca="1">_xlfn._xlws.FILTER(辅助信息!D:D,辅助信息!G:G=G344)</f>
        <v>#VALUE!</v>
      </c>
    </row>
    <row r="345" hidden="1" spans="1:10">
      <c r="A345" s="2" t="str">
        <f ca="1">'[1]2025年已发货'!A:A</f>
        <v>达钢</v>
      </c>
      <c r="B345" s="2" t="str">
        <f ca="1">'[1]2025年已发货'!B:B</f>
        <v>螺纹钢</v>
      </c>
      <c r="C345" s="2" t="str">
        <f ca="1">'[1]2025年已发货'!C:C</f>
        <v>HRB400E Φ16 9m</v>
      </c>
      <c r="D345" s="2" t="str">
        <f ca="1">'[1]2025年已发货'!D:D</f>
        <v>吨</v>
      </c>
      <c r="E345" s="2">
        <f ca="1">'[1]2025年已发货'!E:E</f>
        <v>8.1</v>
      </c>
      <c r="F345" s="4">
        <f ca="1">'[1]2025年已发货'!F:F</f>
        <v>45671</v>
      </c>
      <c r="G345" s="2" t="str">
        <f>'[1]2025年已发货'!G:G</f>
        <v>（五局涪陵三分部）重庆市涪陵区蔺市镇万松村(一工区）</v>
      </c>
      <c r="H345" s="2" t="str">
        <f ca="1">'[1]2025年已发货'!H:H</f>
        <v>刘龙峰</v>
      </c>
      <c r="I345" s="2">
        <f ca="1">'[1]2025年已发货'!I:I</f>
        <v>17671354899</v>
      </c>
      <c r="J345" s="2" vm="1" t="e">
        <f ca="1">_xlfn._xlws.FILTER(辅助信息!D:D,辅助信息!G:G=G345)</f>
        <v>#VALUE!</v>
      </c>
    </row>
    <row r="346" hidden="1" spans="1:10">
      <c r="A346" s="2" t="str">
        <f ca="1">'[1]2025年已发货'!A:A</f>
        <v>达钢</v>
      </c>
      <c r="B346" s="2" t="str">
        <f ca="1">'[1]2025年已发货'!B:B</f>
        <v>螺纹钢</v>
      </c>
      <c r="C346" s="2" t="str">
        <f ca="1">'[1]2025年已发货'!C:C</f>
        <v>HRB400E Φ18 9m</v>
      </c>
      <c r="D346" s="2" t="str">
        <f ca="1">'[1]2025年已发货'!D:D</f>
        <v>吨</v>
      </c>
      <c r="E346" s="2">
        <f ca="1">'[1]2025年已发货'!E:E</f>
        <v>5</v>
      </c>
      <c r="F346" s="4">
        <f ca="1">'[1]2025年已发货'!F:F</f>
        <v>45671</v>
      </c>
      <c r="G346" s="2" t="str">
        <f>'[1]2025年已发货'!G:G</f>
        <v>（五局涪陵三分部）重庆市涪陵区蔺市镇万松村(一工区）</v>
      </c>
      <c r="H346" s="2" t="str">
        <f ca="1">'[1]2025年已发货'!H:H</f>
        <v>刘龙峰</v>
      </c>
      <c r="I346" s="2">
        <f ca="1">'[1]2025年已发货'!I:I</f>
        <v>17671354899</v>
      </c>
      <c r="J346" s="2" vm="1" t="e">
        <f ca="1">_xlfn._xlws.FILTER(辅助信息!D:D,辅助信息!G:G=G346)</f>
        <v>#VALUE!</v>
      </c>
    </row>
    <row r="347" hidden="1" spans="1:10">
      <c r="A347" s="2" t="str">
        <f ca="1">'[1]2025年已发货'!A:A</f>
        <v>达钢</v>
      </c>
      <c r="B347" s="2" t="str">
        <f ca="1">'[1]2025年已发货'!B:B</f>
        <v>螺纹钢</v>
      </c>
      <c r="C347" s="2" t="str">
        <f ca="1">'[1]2025年已发货'!C:C</f>
        <v>HRB400E Φ22 9m</v>
      </c>
      <c r="D347" s="2" t="str">
        <f ca="1">'[1]2025年已发货'!D:D</f>
        <v>吨</v>
      </c>
      <c r="E347" s="2">
        <f ca="1">'[1]2025年已发货'!E:E</f>
        <v>3</v>
      </c>
      <c r="F347" s="4">
        <f ca="1">'[1]2025年已发货'!F:F</f>
        <v>45671</v>
      </c>
      <c r="G347" s="2" t="str">
        <f>'[1]2025年已发货'!G:G</f>
        <v>（五局涪陵三分部）重庆市涪陵区蔺市镇万松村(一工区）</v>
      </c>
      <c r="H347" s="2" t="str">
        <f ca="1">'[1]2025年已发货'!H:H</f>
        <v>刘龙峰</v>
      </c>
      <c r="I347" s="2">
        <f ca="1">'[1]2025年已发货'!I:I</f>
        <v>17671354899</v>
      </c>
      <c r="J347" s="2" vm="1" t="e">
        <f>_xlfn._xlws.FILTER(辅助信息!D:D,辅助信息!G:G=G347)</f>
        <v>#VALUE!</v>
      </c>
    </row>
    <row r="348" hidden="1" spans="1:10">
      <c r="A348" s="2" t="str">
        <f ca="1">'[1]2025年已发货'!A:A</f>
        <v>陕钢</v>
      </c>
      <c r="B348" s="2" t="str">
        <f ca="1">'[1]2025年已发货'!B:B</f>
        <v>盘螺</v>
      </c>
      <c r="C348" s="2" t="str">
        <f ca="1">'[1]2025年已发货'!C:C</f>
        <v>HRB400E Φ8</v>
      </c>
      <c r="D348" s="2" t="str">
        <f ca="1">'[1]2025年已发货'!D:D</f>
        <v>吨</v>
      </c>
      <c r="E348" s="2">
        <f ca="1">'[1]2025年已发货'!E:E</f>
        <v>10</v>
      </c>
      <c r="F348" s="4">
        <f ca="1">'[1]2025年已发货'!F:F</f>
        <v>45671</v>
      </c>
      <c r="G348" s="2" t="str">
        <f>'[1]2025年已发货'!G:G</f>
        <v>（华西酒城南）成都市武侯区火车南站西路8号酒城南项目</v>
      </c>
      <c r="H348" s="2" t="str">
        <f ca="1">'[1]2025年已发货'!H:H</f>
        <v>龙耀宇</v>
      </c>
      <c r="I348" s="2">
        <f ca="1">'[1]2025年已发货'!I:I</f>
        <v>18384145895</v>
      </c>
      <c r="J348" s="2" t="str">
        <f ca="1">_xlfn._xlws.FILTER(辅助信息!D:D,辅助信息!G:G=G348)</f>
        <v>华西酒城南</v>
      </c>
    </row>
    <row r="349" hidden="1" spans="1:10">
      <c r="A349" s="2" t="str">
        <f ca="1">'[1]2025年已发货'!A:A</f>
        <v>陕钢</v>
      </c>
      <c r="B349" s="2" t="str">
        <f ca="1">'[1]2025年已发货'!B:B</f>
        <v>盘螺</v>
      </c>
      <c r="C349" s="2" t="str">
        <f ca="1">'[1]2025年已发货'!C:C</f>
        <v>HRB400E Φ10</v>
      </c>
      <c r="D349" s="2" t="str">
        <f ca="1">'[1]2025年已发货'!D:D</f>
        <v>吨</v>
      </c>
      <c r="E349" s="2">
        <f ca="1">'[1]2025年已发货'!E:E</f>
        <v>10</v>
      </c>
      <c r="F349" s="4">
        <f ca="1">'[1]2025年已发货'!F:F</f>
        <v>45671</v>
      </c>
      <c r="G349" s="2" t="str">
        <f>'[1]2025年已发货'!G:G</f>
        <v>（华西酒城南）成都市武侯区火车南站西路8号酒城南项目</v>
      </c>
      <c r="H349" s="2" t="str">
        <f ca="1">'[1]2025年已发货'!H:H</f>
        <v>龙耀宇</v>
      </c>
      <c r="I349" s="2">
        <f ca="1">'[1]2025年已发货'!I:I</f>
        <v>18384145895</v>
      </c>
      <c r="J349" s="2" t="str">
        <f>_xlfn._xlws.FILTER(辅助信息!D:D,辅助信息!G:G=G349)</f>
        <v>华西酒城南</v>
      </c>
    </row>
    <row r="350" hidden="1" spans="1:10">
      <c r="A350" s="2" t="str">
        <f ca="1">'[1]2025年已发货'!A:A</f>
        <v>陕钢</v>
      </c>
      <c r="B350" s="2" t="str">
        <f ca="1">'[1]2025年已发货'!B:B</f>
        <v>盘螺</v>
      </c>
      <c r="C350" s="2" t="str">
        <f ca="1">'[1]2025年已发货'!C:C</f>
        <v>HRB400E Φ12</v>
      </c>
      <c r="D350" s="2" t="str">
        <f ca="1">'[1]2025年已发货'!D:D</f>
        <v>吨</v>
      </c>
      <c r="E350" s="2">
        <f ca="1">'[1]2025年已发货'!E:E</f>
        <v>15</v>
      </c>
      <c r="F350" s="4">
        <f ca="1">'[1]2025年已发货'!F:F</f>
        <v>45671</v>
      </c>
      <c r="G350" s="2" t="str">
        <f>'[1]2025年已发货'!G:G</f>
        <v>（华西酒城南）成都市武侯区火车南站西路8号酒城南项目</v>
      </c>
      <c r="H350" s="2" t="str">
        <f ca="1">'[1]2025年已发货'!H:H</f>
        <v>龙耀宇</v>
      </c>
      <c r="I350" s="2">
        <f ca="1">'[1]2025年已发货'!I:I</f>
        <v>18384145895</v>
      </c>
      <c r="J350" s="2" t="str">
        <f ca="1">_xlfn._xlws.FILTER(辅助信息!D:D,辅助信息!G:G=G350)</f>
        <v>华西酒城南</v>
      </c>
    </row>
    <row r="351" hidden="1" spans="1:10">
      <c r="A351" s="2" t="str">
        <f ca="1">'[1]2025年已发货'!A:A</f>
        <v>德胜</v>
      </c>
      <c r="B351" s="2" t="str">
        <f ca="1">'[1]2025年已发货'!B:B</f>
        <v>螺纹钢</v>
      </c>
      <c r="C351" s="2" t="str">
        <f ca="1">'[1]2025年已发货'!C:C</f>
        <v>HRB400E Φ14 12m</v>
      </c>
      <c r="D351" s="2" t="str">
        <f ca="1">'[1]2025年已发货'!D:D</f>
        <v>吨</v>
      </c>
      <c r="E351" s="2">
        <f ca="1">'[1]2025年已发货'!E:E</f>
        <v>70</v>
      </c>
      <c r="F351" s="4">
        <f ca="1">'[1]2025年已发货'!F:F</f>
        <v>45671</v>
      </c>
      <c r="G351" s="2" t="str">
        <f>'[1]2025年已发货'!G:G</f>
        <v>(中铁九局-铜资高速3标)四川省资阳市安岳县天宝乡2#钢筋场</v>
      </c>
      <c r="H351" s="2" t="str">
        <f ca="1">'[1]2025年已发货'!H:H</f>
        <v>林启松</v>
      </c>
      <c r="I351" s="2">
        <f ca="1">'[1]2025年已发货'!I:I</f>
        <v>13688439855</v>
      </c>
      <c r="J351" s="2" vm="1" t="e">
        <f>_xlfn._xlws.FILTER(辅助信息!D:D,辅助信息!G:G=G351)</f>
        <v>#VALUE!</v>
      </c>
    </row>
    <row r="352" hidden="1" spans="1:10">
      <c r="A352" s="2" t="str">
        <f ca="1">'[1]2025年已发货'!A:A</f>
        <v>德胜</v>
      </c>
      <c r="B352" s="2" t="str">
        <f ca="1">'[1]2025年已发货'!B:B</f>
        <v>螺纹钢</v>
      </c>
      <c r="C352" s="2" t="str">
        <f ca="1">'[1]2025年已发货'!C:C</f>
        <v>HRB400E Φ16 9m</v>
      </c>
      <c r="D352" s="2" t="str">
        <f ca="1">'[1]2025年已发货'!D:D</f>
        <v>吨</v>
      </c>
      <c r="E352" s="2">
        <f ca="1">'[1]2025年已发货'!E:E</f>
        <v>70</v>
      </c>
      <c r="F352" s="4">
        <f ca="1">'[1]2025年已发货'!F:F</f>
        <v>45671</v>
      </c>
      <c r="G352" s="2" t="str">
        <f>'[1]2025年已发货'!G:G</f>
        <v>(中铁九局-铜资高速3标)四川省资阳市安岳县协和镇高狮村高狮枢纽互通</v>
      </c>
      <c r="H352" s="2" t="str">
        <f ca="1">'[1]2025年已发货'!H:H</f>
        <v>贺盼飞</v>
      </c>
      <c r="I352" s="2">
        <f ca="1">'[1]2025年已发货'!I:I</f>
        <v>19114513423</v>
      </c>
      <c r="J352" s="2" vm="1" t="e">
        <f ca="1">_xlfn._xlws.FILTER(辅助信息!D:D,辅助信息!G:G=G352)</f>
        <v>#VALUE!</v>
      </c>
    </row>
    <row r="353" hidden="1" spans="1:10">
      <c r="A353" s="2" t="str">
        <f ca="1">'[1]2025年已发货'!A:A</f>
        <v>德胜</v>
      </c>
      <c r="B353" s="2" t="str">
        <f ca="1">'[1]2025年已发货'!B:B</f>
        <v>螺纹钢</v>
      </c>
      <c r="C353" s="2" t="str">
        <f ca="1">'[1]2025年已发货'!C:C</f>
        <v>HRB400E Φ12 9m</v>
      </c>
      <c r="D353" s="2" t="str">
        <f ca="1">'[1]2025年已发货'!D:D</f>
        <v>吨</v>
      </c>
      <c r="E353" s="2">
        <f ca="1">'[1]2025年已发货'!E:E</f>
        <v>35</v>
      </c>
      <c r="F353" s="4">
        <f ca="1">'[1]2025年已发货'!F:F</f>
        <v>45671</v>
      </c>
      <c r="G353" s="2" t="str">
        <f>'[1]2025年已发货'!G:G</f>
        <v>(中铁九局-铜资高速3标)四川省资阳市安岳县协和镇高狮村高狮枢纽互通</v>
      </c>
      <c r="H353" s="2" t="str">
        <f ca="1">'[1]2025年已发货'!H:H</f>
        <v>贺盼飞</v>
      </c>
      <c r="I353" s="2">
        <f ca="1">'[1]2025年已发货'!I:I</f>
        <v>19114513423</v>
      </c>
      <c r="J353" s="2" vm="1" t="e">
        <f ca="1">_xlfn._xlws.FILTER(辅助信息!D:D,辅助信息!G:G=G353)</f>
        <v>#VALUE!</v>
      </c>
    </row>
    <row r="354" hidden="1" spans="1:10">
      <c r="A354" s="2" t="str">
        <f ca="1">'[1]2025年已发货'!A:A</f>
        <v>建邦</v>
      </c>
      <c r="B354" s="2" t="str">
        <f ca="1">'[1]2025年已发货'!B:B</f>
        <v>螺纹钢</v>
      </c>
      <c r="C354" s="2" t="str">
        <f ca="1">'[1]2025年已发货'!C:C</f>
        <v>HRB400EΦ12*9m</v>
      </c>
      <c r="D354" s="2" t="str">
        <f ca="1">'[1]2025年已发货'!D:D</f>
        <v>吨</v>
      </c>
      <c r="E354" s="2">
        <f ca="1">'[1]2025年已发货'!E:E</f>
        <v>7</v>
      </c>
      <c r="F354" s="4">
        <f ca="1">'[1]2025年已发货'!F:F</f>
        <v>45671</v>
      </c>
      <c r="G354" s="2" t="str">
        <f>'[1]2025年已发货'!G:G</f>
        <v>（中核二二-绵阳）四川省绵阳市平武县响岩镇甲方项目指定地点(X1子项)</v>
      </c>
      <c r="H354" s="2" t="str">
        <f ca="1">'[1]2025年已发货'!H:H</f>
        <v>王明胜</v>
      </c>
      <c r="I354" s="2" t="str">
        <f ca="1">'[1]2025年已发货'!I:I</f>
        <v>15528301097</v>
      </c>
      <c r="J354" s="2" vm="1" t="e">
        <f ca="1">_xlfn._xlws.FILTER(辅助信息!D:D,辅助信息!G:G=G354)</f>
        <v>#VALUE!</v>
      </c>
    </row>
    <row r="355" hidden="1" spans="1:10">
      <c r="A355" s="2" t="str">
        <f ca="1">'[1]2025年已发货'!A:A</f>
        <v>建邦</v>
      </c>
      <c r="B355" s="2" t="str">
        <f ca="1">'[1]2025年已发货'!B:B</f>
        <v>螺纹钢</v>
      </c>
      <c r="C355" s="2" t="str">
        <f ca="1">'[1]2025年已发货'!C:C</f>
        <v>HRB400EΦ14*9m</v>
      </c>
      <c r="D355" s="2" t="str">
        <f ca="1">'[1]2025年已发货'!D:D</f>
        <v>吨</v>
      </c>
      <c r="E355" s="2">
        <f ca="1">'[1]2025年已发货'!E:E</f>
        <v>3</v>
      </c>
      <c r="F355" s="4">
        <f ca="1">'[1]2025年已发货'!F:F</f>
        <v>45671</v>
      </c>
      <c r="G355" s="2" t="str">
        <f>'[1]2025年已发货'!G:G</f>
        <v>（中核二二-绵阳）四川省绵阳市平武县响岩镇甲方项目指定地点(X1子项)</v>
      </c>
      <c r="H355" s="2" t="str">
        <f ca="1">'[1]2025年已发货'!H:H</f>
        <v>王明胜</v>
      </c>
      <c r="I355" s="2" t="str">
        <f ca="1">'[1]2025年已发货'!I:I</f>
        <v>15528301097</v>
      </c>
      <c r="J355" s="2" vm="1" t="e">
        <f ca="1">_xlfn._xlws.FILTER(辅助信息!D:D,辅助信息!G:G=G355)</f>
        <v>#VALUE!</v>
      </c>
    </row>
    <row r="356" hidden="1" spans="1:10">
      <c r="A356" s="2" t="str">
        <f ca="1">'[1]2025年已发货'!A:A</f>
        <v>建邦</v>
      </c>
      <c r="B356" s="2" t="str">
        <f ca="1">'[1]2025年已发货'!B:B</f>
        <v>螺纹钢</v>
      </c>
      <c r="C356" s="2" t="str">
        <f ca="1">'[1]2025年已发货'!C:C</f>
        <v>HRB400EΦ25*9m</v>
      </c>
      <c r="D356" s="2" t="str">
        <f ca="1">'[1]2025年已发货'!D:D</f>
        <v>吨</v>
      </c>
      <c r="E356" s="2">
        <f ca="1">'[1]2025年已发货'!E:E</f>
        <v>14</v>
      </c>
      <c r="F356" s="4">
        <f ca="1">'[1]2025年已发货'!F:F</f>
        <v>45671</v>
      </c>
      <c r="G356" s="2" t="str">
        <f>'[1]2025年已发货'!G:G</f>
        <v>（中核二二-绵阳）四川省绵阳市平武县响岩镇甲方项目指定地点(X1子项)</v>
      </c>
      <c r="H356" s="2" t="str">
        <f ca="1">'[1]2025年已发货'!H:H</f>
        <v>王明胜</v>
      </c>
      <c r="I356" s="2" t="str">
        <f ca="1">'[1]2025年已发货'!I:I</f>
        <v>15528301097</v>
      </c>
      <c r="J356" s="2" vm="1" t="e">
        <f ca="1">_xlfn._xlws.FILTER(辅助信息!D:D,辅助信息!G:G=G356)</f>
        <v>#VALUE!</v>
      </c>
    </row>
    <row r="357" hidden="1" spans="1:10">
      <c r="A357" s="2" t="str">
        <f ca="1">'[1]2025年已发货'!A:A</f>
        <v>建邦</v>
      </c>
      <c r="B357" s="2" t="str">
        <f ca="1">'[1]2025年已发货'!B:B</f>
        <v>螺纹钢</v>
      </c>
      <c r="C357" s="2" t="str">
        <f ca="1">'[1]2025年已发货'!C:C</f>
        <v>HRB400EΦ32*9m</v>
      </c>
      <c r="D357" s="2" t="str">
        <f ca="1">'[1]2025年已发货'!D:D</f>
        <v>吨</v>
      </c>
      <c r="E357" s="2">
        <f ca="1">'[1]2025年已发货'!E:E</f>
        <v>11</v>
      </c>
      <c r="F357" s="4">
        <f ca="1">'[1]2025年已发货'!F:F</f>
        <v>45671</v>
      </c>
      <c r="G357" s="2" t="str">
        <f>'[1]2025年已发货'!G:G</f>
        <v>（中核二二-绵阳）四川省绵阳市平武县响岩镇甲方项目指定地点(X1子项)</v>
      </c>
      <c r="H357" s="2" t="str">
        <f ca="1">'[1]2025年已发货'!H:H</f>
        <v>王明胜</v>
      </c>
      <c r="I357" s="2" t="str">
        <f ca="1">'[1]2025年已发货'!I:I</f>
        <v>15528301097</v>
      </c>
      <c r="J357" s="2" vm="1" t="e">
        <f ca="1">_xlfn._xlws.FILTER(辅助信息!D:D,辅助信息!G:G=G357)</f>
        <v>#VALUE!</v>
      </c>
    </row>
    <row r="358" hidden="1" spans="1:10">
      <c r="A358" s="2" t="str">
        <f ca="1">'[1]2025年已发货'!A:A</f>
        <v>建邦</v>
      </c>
      <c r="B358" s="2" t="str">
        <f ca="1">'[1]2025年已发货'!B:B</f>
        <v>螺纹钢</v>
      </c>
      <c r="C358" s="2" t="str">
        <f ca="1">'[1]2025年已发货'!C:C</f>
        <v>HRB400EΦ16*9m</v>
      </c>
      <c r="D358" s="2" t="str">
        <f ca="1">'[1]2025年已发货'!D:D</f>
        <v>吨</v>
      </c>
      <c r="E358" s="2">
        <f ca="1">'[1]2025年已发货'!E:E</f>
        <v>35</v>
      </c>
      <c r="F358" s="4">
        <f ca="1">'[1]2025年已发货'!F:F</f>
        <v>45671</v>
      </c>
      <c r="G358" s="2" t="str">
        <f>'[1]2025年已发货'!G:G</f>
        <v>（中核二二-绵阳）四川省绵阳市平武县响岩镇甲方项目指定地点(X1子项)</v>
      </c>
      <c r="H358" s="2" t="str">
        <f ca="1">'[1]2025年已发货'!H:H</f>
        <v>王明胜</v>
      </c>
      <c r="I358" s="2" t="str">
        <f ca="1">'[1]2025年已发货'!I:I</f>
        <v>15528301097</v>
      </c>
      <c r="J358" s="2" vm="1" t="e">
        <f ca="1">_xlfn._xlws.FILTER(辅助信息!D:D,辅助信息!G:G=G358)</f>
        <v>#VALUE!</v>
      </c>
    </row>
    <row r="359" hidden="1" spans="1:10">
      <c r="A359" s="2" t="str">
        <f ca="1">'[1]2025年已发货'!A:A</f>
        <v>建邦</v>
      </c>
      <c r="B359" s="2" t="str">
        <f ca="1">'[1]2025年已发货'!B:B</f>
        <v>螺纹钢</v>
      </c>
      <c r="C359" s="2" t="str">
        <f ca="1">'[1]2025年已发货'!C:C</f>
        <v>HRB400EΦ16*9m</v>
      </c>
      <c r="D359" s="2" t="str">
        <f ca="1">'[1]2025年已发货'!D:D</f>
        <v>吨</v>
      </c>
      <c r="E359" s="2">
        <f ca="1">'[1]2025年已发货'!E:E</f>
        <v>85</v>
      </c>
      <c r="F359" s="4">
        <f ca="1">'[1]2025年已发货'!F:F</f>
        <v>45671</v>
      </c>
      <c r="G359" s="2" t="str">
        <f>'[1]2025年已发货'!G:G</f>
        <v>（中核二二-绵阳）四川省绵阳市平武县响岩镇甲方项目指定地点(X1子项)</v>
      </c>
      <c r="H359" s="2" t="str">
        <f ca="1">'[1]2025年已发货'!H:H</f>
        <v>王明胜</v>
      </c>
      <c r="I359" s="2" t="str">
        <f ca="1">'[1]2025年已发货'!I:I</f>
        <v>15528301097</v>
      </c>
      <c r="J359" s="2" vm="1" t="e">
        <f ca="1">_xlfn._xlws.FILTER(辅助信息!D:D,辅助信息!G:G=G359)</f>
        <v>#VALUE!</v>
      </c>
    </row>
    <row r="360" hidden="1" spans="1:10">
      <c r="A360" s="2" t="str">
        <f ca="1">'[1]2025年已发货'!A:A</f>
        <v>建邦</v>
      </c>
      <c r="B360" s="2" t="str">
        <f ca="1">'[1]2025年已发货'!B:B</f>
        <v>螺纹钢</v>
      </c>
      <c r="C360" s="2" t="str">
        <f ca="1">'[1]2025年已发货'!C:C</f>
        <v>HRB400EΦ22*9m</v>
      </c>
      <c r="D360" s="2" t="str">
        <f ca="1">'[1]2025年已发货'!D:D</f>
        <v>吨</v>
      </c>
      <c r="E360" s="2">
        <f ca="1">'[1]2025年已发货'!E:E</f>
        <v>20</v>
      </c>
      <c r="F360" s="4">
        <f ca="1">'[1]2025年已发货'!F:F</f>
        <v>45671</v>
      </c>
      <c r="G360" s="2" t="str">
        <f>'[1]2025年已发货'!G:G</f>
        <v>（中核二二-绵阳）四川省绵阳市平武县响岩镇甲方项目指定地点(X1子项)</v>
      </c>
      <c r="H360" s="2" t="str">
        <f ca="1">'[1]2025年已发货'!H:H</f>
        <v>王明胜</v>
      </c>
      <c r="I360" s="2" t="str">
        <f ca="1">'[1]2025年已发货'!I:I</f>
        <v>15528301097</v>
      </c>
      <c r="J360" s="2" vm="1" t="e">
        <f ca="1">_xlfn._xlws.FILTER(辅助信息!D:D,辅助信息!G:G=G360)</f>
        <v>#VALUE!</v>
      </c>
    </row>
    <row r="361" hidden="1" spans="1:10">
      <c r="A361" s="2" t="str">
        <f ca="1">'[1]2025年已发货'!A:A</f>
        <v>建邦</v>
      </c>
      <c r="B361" s="2" t="str">
        <f ca="1">'[1]2025年已发货'!B:B</f>
        <v>螺纹钢</v>
      </c>
      <c r="C361" s="2" t="str">
        <f ca="1">'[1]2025年已发货'!C:C</f>
        <v>HRB400EΦ25*12m</v>
      </c>
      <c r="D361" s="2" t="str">
        <f ca="1">'[1]2025年已发货'!D:D</f>
        <v>吨</v>
      </c>
      <c r="E361" s="2">
        <f ca="1">'[1]2025年已发货'!E:E</f>
        <v>175</v>
      </c>
      <c r="F361" s="4">
        <f ca="1">'[1]2025年已发货'!F:F</f>
        <v>45671</v>
      </c>
      <c r="G361" s="2" t="str">
        <f>'[1]2025年已发货'!G:G</f>
        <v>（中核二二-绵阳）四川省绵阳市平武县响岩镇甲方项目指定地点(X1子项)</v>
      </c>
      <c r="H361" s="2" t="str">
        <f ca="1">'[1]2025年已发货'!H:H</f>
        <v>王明胜</v>
      </c>
      <c r="I361" s="2" t="str">
        <f ca="1">'[1]2025年已发货'!I:I</f>
        <v>15528301097</v>
      </c>
      <c r="J361" s="2" vm="1" t="e">
        <f ca="1">_xlfn._xlws.FILTER(辅助信息!D:D,辅助信息!G:G=G361)</f>
        <v>#VALUE!</v>
      </c>
    </row>
    <row r="362" hidden="1" spans="1:10">
      <c r="A362" s="2" t="str">
        <f ca="1">'[1]2025年已发货'!A:A</f>
        <v>德胜</v>
      </c>
      <c r="B362" s="2" t="str">
        <f ca="1">'[1]2025年已发货'!B:B</f>
        <v>螺纹钢</v>
      </c>
      <c r="C362" s="2" t="str">
        <f ca="1">'[1]2025年已发货'!C:C</f>
        <v>HRB500E Φ22 9m</v>
      </c>
      <c r="D362" s="2" t="str">
        <f ca="1">'[1]2025年已发货'!D:D</f>
        <v>吨</v>
      </c>
      <c r="E362" s="2">
        <f ca="1">'[1]2025年已发货'!E:E</f>
        <v>20</v>
      </c>
      <c r="F362" s="4">
        <f ca="1">'[1]2025年已发货'!F:F</f>
        <v>45671</v>
      </c>
      <c r="G362" s="2" t="str">
        <f>'[1]2025年已发货'!G:G</f>
        <v>（中核华兴-峨眉山项目）四川省乐山市峨眉山市双福镇梓橦庙红华五期中核华兴工地</v>
      </c>
      <c r="H362" s="2" t="str">
        <f ca="1">'[1]2025年已发货'!H:H</f>
        <v>李汉军</v>
      </c>
      <c r="I362" s="2" t="str">
        <f ca="1">'[1]2025年已发货'!I:I</f>
        <v>18691249091</v>
      </c>
      <c r="J362" s="2" vm="1" t="e">
        <f ca="1">_xlfn._xlws.FILTER(辅助信息!D:D,辅助信息!G:G=G362)</f>
        <v>#VALUE!</v>
      </c>
    </row>
    <row r="363" hidden="1" spans="1:10">
      <c r="A363" s="2" t="str">
        <f ca="1">'[1]2025年已发货'!A:A</f>
        <v>德胜</v>
      </c>
      <c r="B363" s="2" t="str">
        <f ca="1">'[1]2025年已发货'!B:B</f>
        <v>螺纹钢</v>
      </c>
      <c r="C363" s="2" t="str">
        <f ca="1">'[1]2025年已发货'!C:C</f>
        <v>HRB500E Φ25 9m</v>
      </c>
      <c r="D363" s="2" t="str">
        <f ca="1">'[1]2025年已发货'!D:D</f>
        <v>吨</v>
      </c>
      <c r="E363" s="2">
        <f ca="1">'[1]2025年已发货'!E:E</f>
        <v>15</v>
      </c>
      <c r="F363" s="4">
        <f ca="1">'[1]2025年已发货'!F:F</f>
        <v>45671</v>
      </c>
      <c r="G363" s="2" t="str">
        <f>'[1]2025年已发货'!G:G</f>
        <v>（中核华兴-峨眉山项目）四川省乐山市峨眉山市双福镇梓橦庙红华五期中核华兴工地</v>
      </c>
      <c r="H363" s="2" t="str">
        <f ca="1">'[1]2025年已发货'!H:H</f>
        <v>李汉军</v>
      </c>
      <c r="I363" s="2" t="str">
        <f ca="1">'[1]2025年已发货'!I:I</f>
        <v>18691249091</v>
      </c>
      <c r="J363" s="2" vm="1" t="e">
        <f ca="1">_xlfn._xlws.FILTER(辅助信息!D:D,辅助信息!G:G=G363)</f>
        <v>#VALUE!</v>
      </c>
    </row>
    <row r="364" hidden="1" spans="1:10">
      <c r="A364" s="2" t="str">
        <f ca="1">'[1]2025年已发货'!A:A</f>
        <v>润耀</v>
      </c>
      <c r="B364" s="2" t="str">
        <f ca="1">'[1]2025年已发货'!B:B</f>
        <v>螺纹钢</v>
      </c>
      <c r="C364" s="2" t="str">
        <f ca="1">'[1]2025年已发货'!C:C</f>
        <v>HRB400E Φ25 9m</v>
      </c>
      <c r="D364" s="2" t="str">
        <f ca="1">'[1]2025年已发货'!D:D</f>
        <v>吨</v>
      </c>
      <c r="E364" s="2">
        <f ca="1">'[1]2025年已发货'!E:E</f>
        <v>35</v>
      </c>
      <c r="F364" s="4">
        <f ca="1">'[1]2025年已发货'!F:F</f>
        <v>45671</v>
      </c>
      <c r="G364" s="2" t="str">
        <f>'[1]2025年已发货'!G:G</f>
        <v>（中铁广州局-成渝扩容2标）成渝扩容项目ZCB3-2标2＃拌和站【雁江区联盟桥东北50米(资资路) 】</v>
      </c>
      <c r="H364" s="2" t="str">
        <f ca="1">'[1]2025年已发货'!H:H</f>
        <v>刘沛琦</v>
      </c>
      <c r="I364" s="2">
        <f ca="1">'[1]2025年已发货'!I:I</f>
        <v>18011784798</v>
      </c>
      <c r="J364" s="2" vm="1" t="e">
        <f ca="1">_xlfn._xlws.FILTER(辅助信息!D:D,辅助信息!G:G=G364)</f>
        <v>#VALUE!</v>
      </c>
    </row>
    <row r="365" hidden="1" spans="1:10">
      <c r="A365" s="2" t="str">
        <f ca="1">'[1]2025年已发货'!A:A</f>
        <v>润耀</v>
      </c>
      <c r="B365" s="2" t="str">
        <f ca="1">'[1]2025年已发货'!B:B</f>
        <v>螺纹钢</v>
      </c>
      <c r="C365" s="2" t="str">
        <f ca="1">'[1]2025年已发货'!C:C</f>
        <v>HRB400E Φ32 9m</v>
      </c>
      <c r="D365" s="2" t="str">
        <f ca="1">'[1]2025年已发货'!D:D</f>
        <v>吨</v>
      </c>
      <c r="E365" s="2">
        <f ca="1">'[1]2025年已发货'!E:E</f>
        <v>35</v>
      </c>
      <c r="F365" s="4">
        <f ca="1">'[1]2025年已发货'!F:F</f>
        <v>45671</v>
      </c>
      <c r="G365" s="2" t="str">
        <f>'[1]2025年已发货'!G:G</f>
        <v>（中铁广州局-资乐高速5标）四川省乐山市井研县希望大道116号</v>
      </c>
      <c r="H365" s="2" t="str">
        <f ca="1">'[1]2025年已发货'!H:H</f>
        <v>廖俊杰</v>
      </c>
      <c r="I365" s="2">
        <f ca="1">'[1]2025年已发货'!I:I</f>
        <v>15775100965</v>
      </c>
      <c r="J365" s="2" vm="1" t="e">
        <f>_xlfn._xlws.FILTER(辅助信息!D:D,辅助信息!G:G=G365)</f>
        <v>#VALUE!</v>
      </c>
    </row>
    <row r="366" hidden="1" spans="1:10">
      <c r="A366" s="2" t="str">
        <f ca="1">'[1]2025年已发货'!A:A</f>
        <v>成实</v>
      </c>
      <c r="B366" s="2" t="str">
        <f ca="1">'[1]2025年已发货'!B:B</f>
        <v>螺纹钢</v>
      </c>
      <c r="C366" s="2" t="str">
        <f ca="1">'[1]2025年已发货'!C:C</f>
        <v>HRB400EΦ12*9m</v>
      </c>
      <c r="D366" s="2" t="str">
        <f ca="1">'[1]2025年已发货'!D:D</f>
        <v>吨</v>
      </c>
      <c r="E366" s="2">
        <f ca="1">'[1]2025年已发货'!E:E</f>
        <v>10</v>
      </c>
      <c r="F366" s="4">
        <f ca="1">'[1]2025年已发货'!F:F</f>
        <v>45672</v>
      </c>
      <c r="G366" s="2" t="str">
        <f>'[1]2025年已发货'!G:G</f>
        <v>（中核华兴）四川天府新区585研发中心项目（一期）二标段（科学城中路东段）</v>
      </c>
      <c r="H366" s="2" t="str">
        <f ca="1">'[1]2025年已发货'!H:H</f>
        <v>郑西全 </v>
      </c>
      <c r="I366" s="2" t="str">
        <f ca="1">'[1]2025年已发货'!I:I</f>
        <v>17608022851</v>
      </c>
      <c r="J366" s="2" vm="1" t="e">
        <f ca="1">_xlfn._xlws.FILTER(辅助信息!D:D,辅助信息!G:G=G366)</f>
        <v>#VALUE!</v>
      </c>
    </row>
    <row r="367" hidden="1" spans="1:10">
      <c r="A367" s="2" t="str">
        <f ca="1">'[1]2025年已发货'!A:A</f>
        <v>成实</v>
      </c>
      <c r="B367" s="2" t="str">
        <f ca="1">'[1]2025年已发货'!B:B</f>
        <v>螺纹钢</v>
      </c>
      <c r="C367" s="2" t="str">
        <f ca="1">'[1]2025年已发货'!C:C</f>
        <v>HRB400EΦ14*9m</v>
      </c>
      <c r="D367" s="2" t="str">
        <f ca="1">'[1]2025年已发货'!D:D</f>
        <v>吨</v>
      </c>
      <c r="E367" s="2">
        <f ca="1">'[1]2025年已发货'!E:E</f>
        <v>2.5</v>
      </c>
      <c r="F367" s="4">
        <f ca="1">'[1]2025年已发货'!F:F</f>
        <v>45672</v>
      </c>
      <c r="G367" s="2" t="str">
        <f>'[1]2025年已发货'!G:G</f>
        <v>（中核华兴）四川天府新区585研发中心项目（一期）二标段（科学城中路东段）</v>
      </c>
      <c r="H367" s="2" t="str">
        <f ca="1">'[1]2025年已发货'!H:H</f>
        <v>郑西全 </v>
      </c>
      <c r="I367" s="2" t="str">
        <f ca="1">'[1]2025年已发货'!I:I</f>
        <v>17608022851</v>
      </c>
      <c r="J367" s="2" vm="1" t="e">
        <f>_xlfn._xlws.FILTER(辅助信息!D:D,辅助信息!G:G=G367)</f>
        <v>#VALUE!</v>
      </c>
    </row>
    <row r="368" hidden="1" spans="1:10">
      <c r="A368" s="2" t="str">
        <f ca="1">'[1]2025年已发货'!A:A</f>
        <v>成实</v>
      </c>
      <c r="B368" s="2" t="str">
        <f ca="1">'[1]2025年已发货'!B:B</f>
        <v>螺纹钢</v>
      </c>
      <c r="C368" s="2" t="str">
        <f ca="1">'[1]2025年已发货'!C:C</f>
        <v>HRB400EΦ16*9m</v>
      </c>
      <c r="D368" s="2" t="str">
        <f ca="1">'[1]2025年已发货'!D:D</f>
        <v>吨</v>
      </c>
      <c r="E368" s="2">
        <f ca="1">'[1]2025年已发货'!E:E</f>
        <v>10</v>
      </c>
      <c r="F368" s="4">
        <f ca="1">'[1]2025年已发货'!F:F</f>
        <v>45672</v>
      </c>
      <c r="G368" s="2" t="str">
        <f>'[1]2025年已发货'!G:G</f>
        <v>（中核华兴）四川天府新区585研发中心项目（一期）二标段（科学城中路东段）</v>
      </c>
      <c r="H368" s="2" t="str">
        <f ca="1">'[1]2025年已发货'!H:H</f>
        <v>郑西全 </v>
      </c>
      <c r="I368" s="2" t="str">
        <f ca="1">'[1]2025年已发货'!I:I</f>
        <v>17608022851</v>
      </c>
      <c r="J368" s="2" vm="1" t="e">
        <f>_xlfn._xlws.FILTER(辅助信息!D:D,辅助信息!G:G=G368)</f>
        <v>#VALUE!</v>
      </c>
    </row>
    <row r="369" hidden="1" spans="1:10">
      <c r="A369" s="2" t="str">
        <f ca="1">'[1]2025年已发货'!A:A</f>
        <v>成实</v>
      </c>
      <c r="B369" s="2" t="str">
        <f ca="1">'[1]2025年已发货'!B:B</f>
        <v>螺纹钢</v>
      </c>
      <c r="C369" s="2" t="str">
        <f ca="1">'[1]2025年已发货'!C:C</f>
        <v>HRB400EΦ20*9m</v>
      </c>
      <c r="D369" s="2" t="str">
        <f ca="1">'[1]2025年已发货'!D:D</f>
        <v>吨</v>
      </c>
      <c r="E369" s="2">
        <f ca="1">'[1]2025年已发货'!E:E</f>
        <v>5</v>
      </c>
      <c r="F369" s="4">
        <f ca="1">'[1]2025年已发货'!F:F</f>
        <v>45672</v>
      </c>
      <c r="G369" s="2" t="str">
        <f>'[1]2025年已发货'!G:G</f>
        <v>（中核华兴）四川天府新区585研发中心项目（一期）二标段（科学城中路东段）</v>
      </c>
      <c r="H369" s="2" t="str">
        <f ca="1">'[1]2025年已发货'!H:H</f>
        <v>郑西全 </v>
      </c>
      <c r="I369" s="2" t="str">
        <f ca="1">'[1]2025年已发货'!I:I</f>
        <v>17608022851</v>
      </c>
      <c r="J369" s="2" vm="1" t="e">
        <f ca="1">_xlfn._xlws.FILTER(辅助信息!D:D,辅助信息!G:G=G369)</f>
        <v>#VALUE!</v>
      </c>
    </row>
    <row r="370" hidden="1" spans="1:10">
      <c r="A370" s="2" t="str">
        <f ca="1">'[1]2025年已发货'!A:A</f>
        <v>成实</v>
      </c>
      <c r="B370" s="2" t="str">
        <f ca="1">'[1]2025年已发货'!B:B</f>
        <v>螺纹钢</v>
      </c>
      <c r="C370" s="2" t="str">
        <f ca="1">'[1]2025年已发货'!C:C</f>
        <v>HRB400EΦ22*9m</v>
      </c>
      <c r="D370" s="2" t="str">
        <f ca="1">'[1]2025年已发货'!D:D</f>
        <v>吨</v>
      </c>
      <c r="E370" s="2">
        <f ca="1">'[1]2025年已发货'!E:E</f>
        <v>23</v>
      </c>
      <c r="F370" s="4">
        <f ca="1">'[1]2025年已发货'!F:F</f>
        <v>45672</v>
      </c>
      <c r="G370" s="2" t="str">
        <f>'[1]2025年已发货'!G:G</f>
        <v>（中核华兴）四川天府新区585研发中心项目（一期）二标段（科学城中路东段）</v>
      </c>
      <c r="H370" s="2" t="str">
        <f ca="1">'[1]2025年已发货'!H:H</f>
        <v>郑西全 </v>
      </c>
      <c r="I370" s="2" t="str">
        <f ca="1">'[1]2025年已发货'!I:I</f>
        <v>17608022851</v>
      </c>
      <c r="J370" s="2" vm="1" t="e">
        <f>_xlfn._xlws.FILTER(辅助信息!D:D,辅助信息!G:G=G370)</f>
        <v>#VALUE!</v>
      </c>
    </row>
    <row r="371" hidden="1" spans="1:10">
      <c r="A371" s="2" t="str">
        <f ca="1">'[1]2025年已发货'!A:A</f>
        <v>成实</v>
      </c>
      <c r="B371" s="2" t="str">
        <f ca="1">'[1]2025年已发货'!B:B</f>
        <v>螺纹钢</v>
      </c>
      <c r="C371" s="2" t="str">
        <f ca="1">'[1]2025年已发货'!C:C</f>
        <v>HRB400EΦ25*9m</v>
      </c>
      <c r="D371" s="2" t="str">
        <f ca="1">'[1]2025年已发货'!D:D</f>
        <v>吨</v>
      </c>
      <c r="E371" s="2">
        <f ca="1">'[1]2025年已发货'!E:E</f>
        <v>15</v>
      </c>
      <c r="F371" s="4">
        <f ca="1">'[1]2025年已发货'!F:F</f>
        <v>45672</v>
      </c>
      <c r="G371" s="2" t="str">
        <f>'[1]2025年已发货'!G:G</f>
        <v>（中核华兴）四川天府新区585研发中心项目（一期）二标段（科学城中路东段）</v>
      </c>
      <c r="H371" s="2" t="str">
        <f ca="1">'[1]2025年已发货'!H:H</f>
        <v>郑西全 </v>
      </c>
      <c r="I371" s="2" t="str">
        <f ca="1">'[1]2025年已发货'!I:I</f>
        <v>17608022851</v>
      </c>
      <c r="J371" s="2" vm="1" t="e">
        <f ca="1">_xlfn._xlws.FILTER(辅助信息!D:D,辅助信息!G:G=G371)</f>
        <v>#VALUE!</v>
      </c>
    </row>
    <row r="372" hidden="1" spans="1:10">
      <c r="A372" s="2" t="str">
        <f ca="1">'[1]2025年已发货'!A:A</f>
        <v>建邦</v>
      </c>
      <c r="B372" s="2" t="str">
        <f ca="1">'[1]2025年已发货'!B:B</f>
        <v>圆钢</v>
      </c>
      <c r="C372" s="2" t="str">
        <f ca="1">'[1]2025年已发货'!C:C</f>
        <v>HPB300Φ32  9m</v>
      </c>
      <c r="D372" s="2" t="str">
        <f ca="1">'[1]2025年已发货'!D:D</f>
        <v>吨</v>
      </c>
      <c r="E372" s="2">
        <f ca="1">'[1]2025年已发货'!E:E</f>
        <v>100</v>
      </c>
      <c r="F372" s="4">
        <f ca="1">'[1]2025年已发货'!F:F</f>
        <v>45672</v>
      </c>
      <c r="G372" s="2" t="str">
        <f>'[1]2025年已发货'!G:G</f>
        <v>（五局乐山机场项目）四川省乐山市五通桥区</v>
      </c>
      <c r="H372" s="2" t="str">
        <f ca="1">'[1]2025年已发货'!H:H</f>
        <v>贺银</v>
      </c>
      <c r="I372" s="2">
        <f ca="1">'[1]2025年已发货'!I:I</f>
        <v>18844162555</v>
      </c>
      <c r="J372" s="2" vm="1" t="e">
        <f ca="1">_xlfn._xlws.FILTER(辅助信息!D:D,辅助信息!G:G=G372)</f>
        <v>#VALUE!</v>
      </c>
    </row>
    <row r="373" hidden="1" spans="1:10">
      <c r="A373" s="2" t="str">
        <f ca="1">'[1]2025年已发货'!A:A</f>
        <v>建邦</v>
      </c>
      <c r="B373" s="2" t="str">
        <f ca="1">'[1]2025年已发货'!B:B</f>
        <v>高线</v>
      </c>
      <c r="C373" s="2" t="str">
        <f ca="1">'[1]2025年已发货'!C:C</f>
        <v>HPB300Φ8</v>
      </c>
      <c r="D373" s="2" t="str">
        <f ca="1">'[1]2025年已发货'!D:D</f>
        <v>吨</v>
      </c>
      <c r="E373" s="2">
        <f ca="1">'[1]2025年已发货'!E:E</f>
        <v>16.5</v>
      </c>
      <c r="F373" s="4">
        <f ca="1">'[1]2025年已发货'!F:F</f>
        <v>45672</v>
      </c>
      <c r="G373" s="2" t="str">
        <f>'[1]2025年已发货'!G:G</f>
        <v>（北京工程局乐山机场项目）乐山市五通桥区冠英镇</v>
      </c>
      <c r="H373" s="2" t="str">
        <f ca="1">'[1]2025年已发货'!H:H</f>
        <v>王治</v>
      </c>
      <c r="I373" s="2">
        <f ca="1">'[1]2025年已发货'!I:I</f>
        <v>18811564698</v>
      </c>
      <c r="J373" s="2" vm="1" t="e">
        <f ca="1">_xlfn._xlws.FILTER(辅助信息!D:D,辅助信息!G:G=G373)</f>
        <v>#VALUE!</v>
      </c>
    </row>
    <row r="374" hidden="1" spans="1:10">
      <c r="A374" s="2" t="str">
        <f ca="1">'[1]2025年已发货'!A:A</f>
        <v>建邦</v>
      </c>
      <c r="B374" s="2" t="str">
        <f ca="1">'[1]2025年已发货'!B:B</f>
        <v>圆钢</v>
      </c>
      <c r="C374" s="2" t="str">
        <f ca="1">'[1]2025年已发货'!C:C</f>
        <v>HPB300Φ32  9m</v>
      </c>
      <c r="D374" s="2" t="str">
        <f ca="1">'[1]2025年已发货'!D:D</f>
        <v>吨</v>
      </c>
      <c r="E374" s="2">
        <f ca="1">'[1]2025年已发货'!E:E</f>
        <v>13</v>
      </c>
      <c r="F374" s="4">
        <f ca="1">'[1]2025年已发货'!F:F</f>
        <v>45672</v>
      </c>
      <c r="G374" s="2" t="str">
        <f>'[1]2025年已发货'!G:G</f>
        <v>（北京工程局乐山机场项目）乐山市五通桥区冠英镇</v>
      </c>
      <c r="H374" s="2" t="str">
        <f ca="1">'[1]2025年已发货'!H:H</f>
        <v>王治</v>
      </c>
      <c r="I374" s="2">
        <f ca="1">'[1]2025年已发货'!I:I</f>
        <v>18811564698</v>
      </c>
      <c r="J374" s="2" vm="1" t="e">
        <f ca="1">_xlfn._xlws.FILTER(辅助信息!D:D,辅助信息!G:G=G374)</f>
        <v>#VALUE!</v>
      </c>
    </row>
    <row r="375" hidden="1" spans="1:10">
      <c r="A375" s="2" t="str">
        <f ca="1">'[1]2025年已发货'!A:A</f>
        <v>建邦</v>
      </c>
      <c r="B375" s="2" t="str">
        <f ca="1">'[1]2025年已发货'!B:B</f>
        <v>螺纹钢</v>
      </c>
      <c r="C375" s="2" t="str">
        <f ca="1">'[1]2025年已发货'!C:C</f>
        <v>HRB500E Φ25 12m</v>
      </c>
      <c r="D375" s="2" t="str">
        <f ca="1">'[1]2025年已发货'!D:D</f>
        <v>吨</v>
      </c>
      <c r="E375" s="2">
        <f ca="1">'[1]2025年已发货'!E:E</f>
        <v>65</v>
      </c>
      <c r="F375" s="4">
        <f ca="1">'[1]2025年已发货'!F:F</f>
        <v>45672</v>
      </c>
      <c r="G375" s="2" t="str">
        <f>'[1]2025年已发货'!G:G</f>
        <v>（北京工程局乐山机场项目）乐山市五通桥区冠英镇</v>
      </c>
      <c r="H375" s="2" t="str">
        <f ca="1">'[1]2025年已发货'!H:H</f>
        <v>王治</v>
      </c>
      <c r="I375" s="2">
        <f ca="1">'[1]2025年已发货'!I:I</f>
        <v>18811564698</v>
      </c>
      <c r="J375" s="2" vm="1" t="e">
        <f ca="1">_xlfn._xlws.FILTER(辅助信息!D:D,辅助信息!G:G=G375)</f>
        <v>#VALUE!</v>
      </c>
    </row>
    <row r="376" hidden="1" spans="1:10">
      <c r="A376" s="2" t="str">
        <f ca="1">'[1]2025年已发货'!A:A</f>
        <v>建邦</v>
      </c>
      <c r="B376" s="2" t="str">
        <f ca="1">'[1]2025年已发货'!B:B</f>
        <v>螺纹钢</v>
      </c>
      <c r="C376" s="2" t="str">
        <f ca="1">'[1]2025年已发货'!C:C</f>
        <v>HRB500E Φ28 12m</v>
      </c>
      <c r="D376" s="2" t="str">
        <f ca="1">'[1]2025年已发货'!D:D</f>
        <v>吨</v>
      </c>
      <c r="E376" s="2">
        <f ca="1">'[1]2025年已发货'!E:E</f>
        <v>36</v>
      </c>
      <c r="F376" s="4">
        <f ca="1">'[1]2025年已发货'!F:F</f>
        <v>45672</v>
      </c>
      <c r="G376" s="2" t="str">
        <f>'[1]2025年已发货'!G:G</f>
        <v>（北京工程局乐山机场项目）乐山市五通桥区冠英镇</v>
      </c>
      <c r="H376" s="2" t="str">
        <f ca="1">'[1]2025年已发货'!H:H</f>
        <v>王治</v>
      </c>
      <c r="I376" s="2">
        <f ca="1">'[1]2025年已发货'!I:I</f>
        <v>18811564698</v>
      </c>
      <c r="J376" s="2" vm="1" t="e">
        <f>_xlfn._xlws.FILTER(辅助信息!D:D,辅助信息!G:G=G376)</f>
        <v>#VALUE!</v>
      </c>
    </row>
    <row r="377" hidden="1" spans="1:10">
      <c r="A377" s="2" t="str">
        <f ca="1">'[1]2025年已发货'!A:A</f>
        <v>润耀</v>
      </c>
      <c r="B377" s="2" t="str">
        <f ca="1">'[1]2025年已发货'!B:B</f>
        <v>螺纹钢</v>
      </c>
      <c r="C377" s="2" t="str">
        <f ca="1">'[1]2025年已发货'!C:C</f>
        <v>HRB500E Φ28 12m</v>
      </c>
      <c r="D377" s="2" t="str">
        <f ca="1">'[1]2025年已发货'!D:D</f>
        <v>吨</v>
      </c>
      <c r="E377" s="2">
        <f ca="1">'[1]2025年已发货'!E:E</f>
        <v>42</v>
      </c>
      <c r="F377" s="4">
        <f ca="1">'[1]2025年已发货'!F:F</f>
        <v>45672</v>
      </c>
      <c r="G377" s="2" t="str">
        <f>'[1]2025年已发货'!G:G</f>
        <v>（中铁广州局-资乐高速5标）四川省乐山市井研县希望大道116号</v>
      </c>
      <c r="H377" s="2" t="str">
        <f ca="1">'[1]2025年已发货'!H:H</f>
        <v>廖俊杰</v>
      </c>
      <c r="I377" s="2">
        <f ca="1">'[1]2025年已发货'!I:I</f>
        <v>15775100965</v>
      </c>
      <c r="J377" s="2" vm="1" t="e">
        <f>_xlfn._xlws.FILTER(辅助信息!D:D,辅助信息!G:G=G377)</f>
        <v>#VALUE!</v>
      </c>
    </row>
    <row r="378" hidden="1" spans="1:10">
      <c r="A378" s="2" t="str">
        <f ca="1">'[1]2025年已发货'!A:A</f>
        <v>润耀</v>
      </c>
      <c r="B378" s="2" t="str">
        <f ca="1">'[1]2025年已发货'!B:B</f>
        <v>螺纹钢</v>
      </c>
      <c r="C378" s="2" t="str">
        <f ca="1">'[1]2025年已发货'!C:C</f>
        <v>HRB400E Φ32 12m</v>
      </c>
      <c r="D378" s="2" t="str">
        <f ca="1">'[1]2025年已发货'!D:D</f>
        <v>吨</v>
      </c>
      <c r="E378" s="2">
        <f ca="1">'[1]2025年已发货'!E:E</f>
        <v>17</v>
      </c>
      <c r="F378" s="4">
        <f ca="1">'[1]2025年已发货'!F:F</f>
        <v>45672</v>
      </c>
      <c r="G378" s="2" t="str">
        <f>'[1]2025年已发货'!G:G</f>
        <v>（中铁广州局-资乐高速5标）四川省乐山市井研县希望大道116号</v>
      </c>
      <c r="H378" s="2" t="str">
        <f ca="1">'[1]2025年已发货'!H:H</f>
        <v>廖俊杰</v>
      </c>
      <c r="I378" s="2">
        <f ca="1">'[1]2025年已发货'!I:I</f>
        <v>15775100965</v>
      </c>
      <c r="J378" s="2" vm="1" t="e">
        <f ca="1">_xlfn._xlws.FILTER(辅助信息!D:D,辅助信息!G:G=G378)</f>
        <v>#VALUE!</v>
      </c>
    </row>
    <row r="379" hidden="1" spans="1:10">
      <c r="A379" s="2" t="str">
        <f ca="1">'[1]2025年已发货'!A:A</f>
        <v>润耀</v>
      </c>
      <c r="B379" s="2" t="str">
        <f ca="1">'[1]2025年已发货'!B:B</f>
        <v>螺纹钢</v>
      </c>
      <c r="C379" s="2" t="str">
        <f ca="1">'[1]2025年已发货'!C:C</f>
        <v>HRB500E Φ25 12m</v>
      </c>
      <c r="D379" s="2" t="str">
        <f ca="1">'[1]2025年已发货'!D:D</f>
        <v>吨</v>
      </c>
      <c r="E379" s="2">
        <f ca="1">'[1]2025年已发货'!E:E</f>
        <v>9</v>
      </c>
      <c r="F379" s="4">
        <f ca="1">'[1]2025年已发货'!F:F</f>
        <v>45672</v>
      </c>
      <c r="G379" s="2" t="str">
        <f>'[1]2025年已发货'!G:G</f>
        <v>（中铁广州局-资乐高速5标）四川省乐山市井研县希望大道116号</v>
      </c>
      <c r="H379" s="2" t="str">
        <f ca="1">'[1]2025年已发货'!H:H</f>
        <v>廖俊杰</v>
      </c>
      <c r="I379" s="2">
        <f ca="1">'[1]2025年已发货'!I:I</f>
        <v>15775100965</v>
      </c>
      <c r="J379" s="2" vm="1" t="e">
        <f>_xlfn._xlws.FILTER(辅助信息!D:D,辅助信息!G:G=G379)</f>
        <v>#VALUE!</v>
      </c>
    </row>
    <row r="380" hidden="1" spans="1:10">
      <c r="A380" s="2" t="str">
        <f ca="1">'[1]2025年已发货'!A:A</f>
        <v>润耀</v>
      </c>
      <c r="B380" s="2" t="str">
        <f ca="1">'[1]2025年已发货'!B:B</f>
        <v>螺纹钢</v>
      </c>
      <c r="C380" s="2" t="str">
        <f ca="1">'[1]2025年已发货'!C:C</f>
        <v>HRB400E Φ32 9m</v>
      </c>
      <c r="D380" s="2" t="str">
        <f ca="1">'[1]2025年已发货'!D:D</f>
        <v>吨</v>
      </c>
      <c r="E380" s="2">
        <f ca="1">'[1]2025年已发货'!E:E</f>
        <v>31</v>
      </c>
      <c r="F380" s="4">
        <f ca="1">'[1]2025年已发货'!F:F</f>
        <v>45672</v>
      </c>
      <c r="G380" s="2" t="str">
        <f>'[1]2025年已发货'!G:G</f>
        <v>（中铁广州局-资乐高速5标）四川省乐山市井研县希望大道116号</v>
      </c>
      <c r="H380" s="2" t="str">
        <f ca="1">'[1]2025年已发货'!H:H</f>
        <v>廖俊杰</v>
      </c>
      <c r="I380" s="2">
        <f ca="1">'[1]2025年已发货'!I:I</f>
        <v>15775100965</v>
      </c>
      <c r="J380" s="2" vm="1" t="e">
        <f ca="1">_xlfn._xlws.FILTER(辅助信息!D:D,辅助信息!G:G=G380)</f>
        <v>#VALUE!</v>
      </c>
    </row>
    <row r="381" hidden="1" spans="1:10">
      <c r="A381" s="2" t="str">
        <f ca="1">'[1]2025年已发货'!A:A</f>
        <v>润耀</v>
      </c>
      <c r="B381" s="2" t="str">
        <f ca="1">'[1]2025年已发货'!B:B</f>
        <v>螺纹钢</v>
      </c>
      <c r="C381" s="2" t="str">
        <f ca="1">'[1]2025年已发货'!C:C</f>
        <v>HRB400E Φ28 9m</v>
      </c>
      <c r="D381" s="2" t="str">
        <f ca="1">'[1]2025年已发货'!D:D</f>
        <v>吨</v>
      </c>
      <c r="E381" s="2">
        <f ca="1">'[1]2025年已发货'!E:E</f>
        <v>15</v>
      </c>
      <c r="F381" s="4">
        <f ca="1">'[1]2025年已发货'!F:F</f>
        <v>45672</v>
      </c>
      <c r="G381" s="2" t="str">
        <f>'[1]2025年已发货'!G:G</f>
        <v>（中铁广州局-资乐高速5标）四川省乐山市井研县希望大道116号</v>
      </c>
      <c r="H381" s="2" t="str">
        <f ca="1">'[1]2025年已发货'!H:H</f>
        <v>廖俊杰</v>
      </c>
      <c r="I381" s="2">
        <f ca="1">'[1]2025年已发货'!I:I</f>
        <v>15775100965</v>
      </c>
      <c r="J381" s="2" vm="1" t="e">
        <f ca="1">_xlfn._xlws.FILTER(辅助信息!D:D,辅助信息!G:G=G381)</f>
        <v>#VALUE!</v>
      </c>
    </row>
    <row r="382" hidden="1" spans="1:10">
      <c r="A382" s="2" t="str">
        <f ca="1">'[1]2025年已发货'!A:A</f>
        <v>润耀</v>
      </c>
      <c r="B382" s="2" t="str">
        <f ca="1">'[1]2025年已发货'!B:B</f>
        <v>盘螺</v>
      </c>
      <c r="C382" s="2" t="str">
        <f ca="1">'[1]2025年已发货'!C:C</f>
        <v>HRB400E Φ12</v>
      </c>
      <c r="D382" s="2" t="str">
        <f ca="1">'[1]2025年已发货'!D:D</f>
        <v>吨</v>
      </c>
      <c r="E382" s="2">
        <f ca="1">'[1]2025年已发货'!E:E</f>
        <v>15</v>
      </c>
      <c r="F382" s="4">
        <f ca="1">'[1]2025年已发货'!F:F</f>
        <v>45672</v>
      </c>
      <c r="G382" s="2" t="str">
        <f>'[1]2025年已发货'!G:G</f>
        <v>（中铁广州局-资乐高速5标）四川省乐山市井研县希望大道116号</v>
      </c>
      <c r="H382" s="2" t="str">
        <f ca="1">'[1]2025年已发货'!H:H</f>
        <v>廖俊杰</v>
      </c>
      <c r="I382" s="2">
        <f ca="1">'[1]2025年已发货'!I:I</f>
        <v>15775100965</v>
      </c>
      <c r="J382" s="2" vm="1" t="e">
        <f>_xlfn._xlws.FILTER(辅助信息!D:D,辅助信息!G:G=G382)</f>
        <v>#VALUE!</v>
      </c>
    </row>
    <row r="383" hidden="1" spans="1:10">
      <c r="A383" s="2" t="str">
        <f ca="1">'[1]2025年已发货'!A:A</f>
        <v>润耀</v>
      </c>
      <c r="B383" s="2" t="str">
        <f ca="1">'[1]2025年已发货'!B:B</f>
        <v>螺纹钢</v>
      </c>
      <c r="C383" s="2" t="str">
        <f ca="1">'[1]2025年已发货'!C:C</f>
        <v>HRB400E Φ16 9m</v>
      </c>
      <c r="D383" s="2" t="str">
        <f ca="1">'[1]2025年已发货'!D:D</f>
        <v>吨</v>
      </c>
      <c r="E383" s="2">
        <f ca="1">'[1]2025年已发货'!E:E</f>
        <v>8</v>
      </c>
      <c r="F383" s="4">
        <f ca="1">'[1]2025年已发货'!F:F</f>
        <v>45672</v>
      </c>
      <c r="G383" s="2" t="str">
        <f>'[1]2025年已发货'!G:G</f>
        <v>（中铁广州局-资乐高速5标）四川省乐山市井研县希望大道116号</v>
      </c>
      <c r="H383" s="2" t="str">
        <f ca="1">'[1]2025年已发货'!H:H</f>
        <v>廖俊杰</v>
      </c>
      <c r="I383" s="2">
        <f ca="1">'[1]2025年已发货'!I:I</f>
        <v>15775100965</v>
      </c>
      <c r="J383" s="2" vm="1" t="e">
        <f>_xlfn._xlws.FILTER(辅助信息!D:D,辅助信息!G:G=G383)</f>
        <v>#VALUE!</v>
      </c>
    </row>
    <row r="384" hidden="1" spans="1:10">
      <c r="A384" s="2" t="str">
        <f ca="1">'[1]2025年已发货'!A:A</f>
        <v>德胜</v>
      </c>
      <c r="B384" s="2" t="str">
        <f ca="1">'[1]2025年已发货'!B:B</f>
        <v>螺纹钢</v>
      </c>
      <c r="C384" s="2" t="str">
        <f ca="1">'[1]2025年已发货'!C:C</f>
        <v>HRB400E Φ28 9m</v>
      </c>
      <c r="D384" s="2" t="str">
        <f ca="1">'[1]2025年已发货'!D:D</f>
        <v>吨</v>
      </c>
      <c r="E384" s="2">
        <f ca="1">'[1]2025年已发货'!E:E</f>
        <v>35</v>
      </c>
      <c r="F384" s="4">
        <f ca="1">'[1]2025年已发货'!F:F</f>
        <v>45672</v>
      </c>
      <c r="G384" s="2" t="str">
        <f>'[1]2025年已发货'!G:G</f>
        <v>（中铁广州局-成渝扩容2标）成渝扩容项目ZCB3-2标2＃拌和站【雁江区联盟桥东北50米(资资路) 】</v>
      </c>
      <c r="H384" s="2" t="str">
        <f ca="1">'[1]2025年已发货'!H:H</f>
        <v>刘沛琦</v>
      </c>
      <c r="I384" s="2">
        <f ca="1">'[1]2025年已发货'!I:I</f>
        <v>18011784798</v>
      </c>
      <c r="J384" s="2" vm="1" t="e">
        <f ca="1">_xlfn._xlws.FILTER(辅助信息!D:D,辅助信息!G:G=G384)</f>
        <v>#VALUE!</v>
      </c>
    </row>
    <row r="385" hidden="1" spans="1:10">
      <c r="A385" s="2" t="str">
        <f ca="1">'[1]2025年已发货'!A:A</f>
        <v>陕钢</v>
      </c>
      <c r="B385" s="2" t="str">
        <f ca="1">'[1]2025年已发货'!B:B</f>
        <v>螺纹钢</v>
      </c>
      <c r="C385" s="2" t="str">
        <f ca="1">'[1]2025年已发货'!C:C</f>
        <v>HRB400E Φ28 9m</v>
      </c>
      <c r="D385" s="2" t="str">
        <f ca="1">'[1]2025年已发货'!D:D</f>
        <v>吨</v>
      </c>
      <c r="E385" s="2">
        <f ca="1">'[1]2025年已发货'!E:E</f>
        <v>35</v>
      </c>
      <c r="F385" s="4">
        <f ca="1">'[1]2025年已发货'!F:F</f>
        <v>45673</v>
      </c>
      <c r="G385" s="2" t="str">
        <f>'[1]2025年已发货'!G:G</f>
        <v>（中铁广州局-资乐高速5标）四川省乐山市井研县希望大道116号</v>
      </c>
      <c r="H385" s="2" t="str">
        <f ca="1">'[1]2025年已发货'!H:H</f>
        <v>廖俊杰</v>
      </c>
      <c r="I385" s="2">
        <f ca="1">'[1]2025年已发货'!I:I</f>
        <v>15775100965</v>
      </c>
      <c r="J385" s="2" vm="1" t="e">
        <f ca="1">_xlfn._xlws.FILTER(辅助信息!D:D,辅助信息!G:G=G385)</f>
        <v>#VALUE!</v>
      </c>
    </row>
    <row r="386" hidden="1" spans="1:10">
      <c r="A386" s="2" t="str">
        <f ca="1">'[1]2025年已发货'!A:A</f>
        <v>润耀</v>
      </c>
      <c r="B386" s="2" t="str">
        <f ca="1">'[1]2025年已发货'!B:B</f>
        <v>螺纹钢</v>
      </c>
      <c r="C386" s="2" t="str">
        <f ca="1">'[1]2025年已发货'!C:C</f>
        <v>HRB400E Φ32 9m</v>
      </c>
      <c r="D386" s="2" t="str">
        <f ca="1">'[1]2025年已发货'!D:D</f>
        <v>吨</v>
      </c>
      <c r="E386" s="2">
        <f ca="1">'[1]2025年已发货'!E:E</f>
        <v>70</v>
      </c>
      <c r="F386" s="4">
        <f ca="1">'[1]2025年已发货'!F:F</f>
        <v>45673</v>
      </c>
      <c r="G386" s="2" t="str">
        <f>'[1]2025年已发货'!G:G</f>
        <v>（中铁广州局-资乐高速5标）四川省乐山市井研县希望大道116号</v>
      </c>
      <c r="H386" s="2" t="str">
        <f ca="1">'[1]2025年已发货'!H:H</f>
        <v>廖俊杰</v>
      </c>
      <c r="I386" s="2">
        <f ca="1">'[1]2025年已发货'!I:I</f>
        <v>15775100965</v>
      </c>
      <c r="J386" s="2" vm="1" t="e">
        <f>_xlfn._xlws.FILTER(辅助信息!D:D,辅助信息!G:G=G386)</f>
        <v>#VALUE!</v>
      </c>
    </row>
    <row r="387" hidden="1" spans="1:10">
      <c r="A387" s="2" t="str">
        <f ca="1">'[1]2025年已发货'!A:A</f>
        <v>润耀</v>
      </c>
      <c r="B387" s="2" t="str">
        <f ca="1">'[1]2025年已发货'!B:B</f>
        <v>螺纹钢</v>
      </c>
      <c r="C387" s="2" t="str">
        <f ca="1">'[1]2025年已发货'!C:C</f>
        <v>HRB400E Φ25 12m</v>
      </c>
      <c r="D387" s="2" t="str">
        <f ca="1">'[1]2025年已发货'!D:D</f>
        <v>吨</v>
      </c>
      <c r="E387" s="2">
        <f ca="1">'[1]2025年已发货'!E:E</f>
        <v>70</v>
      </c>
      <c r="F387" s="4">
        <f ca="1">'[1]2025年已发货'!F:F</f>
        <v>45673</v>
      </c>
      <c r="G387" s="2" t="str">
        <f>'[1]2025年已发货'!G:G</f>
        <v>（中铁广州局-资乐高速5标）四川省乐山市井研县希望大道116号</v>
      </c>
      <c r="H387" s="2" t="str">
        <f ca="1">'[1]2025年已发货'!H:H</f>
        <v>廖俊杰</v>
      </c>
      <c r="I387" s="2">
        <f ca="1">'[1]2025年已发货'!I:I</f>
        <v>15775100965</v>
      </c>
      <c r="J387" s="2" vm="1" t="e">
        <f>_xlfn._xlws.FILTER(辅助信息!D:D,辅助信息!G:G=G387)</f>
        <v>#VALUE!</v>
      </c>
    </row>
    <row r="388" hidden="1" spans="1:10">
      <c r="A388" s="2" t="str">
        <f ca="1">'[1]2025年已发货'!A:A</f>
        <v>润耀</v>
      </c>
      <c r="B388" s="2" t="str">
        <f ca="1">'[1]2025年已发货'!B:B</f>
        <v>螺纹钢</v>
      </c>
      <c r="C388" s="2" t="str">
        <f ca="1">'[1]2025年已发货'!C:C</f>
        <v>HRB500E Φ22 12m</v>
      </c>
      <c r="D388" s="2" t="str">
        <f ca="1">'[1]2025年已发货'!D:D</f>
        <v>吨</v>
      </c>
      <c r="E388" s="2">
        <f ca="1">'[1]2025年已发货'!E:E</f>
        <v>35</v>
      </c>
      <c r="F388" s="4">
        <f ca="1">'[1]2025年已发货'!F:F</f>
        <v>45673</v>
      </c>
      <c r="G388" s="2" t="str">
        <f>'[1]2025年已发货'!G:G</f>
        <v>（中铁广州局-资乐高速5标）四川省乐山市井研县希望大道116号</v>
      </c>
      <c r="H388" s="2" t="str">
        <f ca="1">'[1]2025年已发货'!H:H</f>
        <v>廖俊杰</v>
      </c>
      <c r="I388" s="2">
        <f ca="1">'[1]2025年已发货'!I:I</f>
        <v>15775100965</v>
      </c>
      <c r="J388" s="2" vm="1" t="e">
        <f ca="1">_xlfn._xlws.FILTER(辅助信息!D:D,辅助信息!G:G=G388)</f>
        <v>#VALUE!</v>
      </c>
    </row>
    <row r="389" hidden="1" spans="1:10">
      <c r="A389" s="2" t="str">
        <f ca="1">'[1]2025年已发货'!A:A</f>
        <v>佳业</v>
      </c>
      <c r="B389" s="2" t="str">
        <f ca="1">'[1]2025年已发货'!B:B</f>
        <v>螺纹钢</v>
      </c>
      <c r="C389" s="2" t="str">
        <f ca="1">'[1]2025年已发货'!C:C</f>
        <v>HRB500E Φ12</v>
      </c>
      <c r="D389" s="2" t="str">
        <f ca="1">'[1]2025年已发货'!D:D</f>
        <v>吨</v>
      </c>
      <c r="E389" s="2">
        <f ca="1">'[1]2025年已发货'!E:E</f>
        <v>20</v>
      </c>
      <c r="F389" s="4">
        <f ca="1">'[1]2025年已发货'!F:F</f>
        <v>45673</v>
      </c>
      <c r="G389" s="2" t="str">
        <f>'[1]2025年已发货'!G:G</f>
        <v>(华西颐海-科创农业生态谷-1号钢筋房)成都市简阳市白金山水库</v>
      </c>
      <c r="H389" s="2" t="str">
        <f ca="1">'[1]2025年已发货'!H:H</f>
        <v>石清国</v>
      </c>
      <c r="I389" s="2">
        <f ca="1">'[1]2025年已发货'!I:I</f>
        <v>13458642015</v>
      </c>
      <c r="J389" s="2" t="str">
        <f>_xlfn._xlws.FILTER(辅助信息!D:D,辅助信息!G:G=G389)</f>
        <v>华西颐海-科创农业生态谷</v>
      </c>
    </row>
    <row r="390" hidden="1" spans="1:10">
      <c r="A390" s="2" t="str">
        <f ca="1">'[1]2025年已发货'!A:A</f>
        <v>佳业</v>
      </c>
      <c r="B390" s="2" t="str">
        <f ca="1">'[1]2025年已发货'!B:B</f>
        <v>螺纹钢</v>
      </c>
      <c r="C390" s="2" t="str">
        <f ca="1">'[1]2025年已发货'!C:C</f>
        <v>HRB500E Φ22</v>
      </c>
      <c r="D390" s="2" t="str">
        <f ca="1">'[1]2025年已发货'!D:D</f>
        <v>吨</v>
      </c>
      <c r="E390" s="2">
        <f ca="1">'[1]2025年已发货'!E:E</f>
        <v>5</v>
      </c>
      <c r="F390" s="4">
        <f ca="1">'[1]2025年已发货'!F:F</f>
        <v>45673</v>
      </c>
      <c r="G390" s="2" t="str">
        <f>'[1]2025年已发货'!G:G</f>
        <v>(华西颐海-科创农业生态谷-1号钢筋房)成都市简阳市白金山水库</v>
      </c>
      <c r="H390" s="2" t="str">
        <f ca="1">'[1]2025年已发货'!H:H</f>
        <v>石清国</v>
      </c>
      <c r="I390" s="2">
        <f ca="1">'[1]2025年已发货'!I:I</f>
        <v>13458642015</v>
      </c>
      <c r="J390" s="2" t="str">
        <f>_xlfn._xlws.FILTER(辅助信息!D:D,辅助信息!G:G=G390)</f>
        <v>华西颐海-科创农业生态谷</v>
      </c>
    </row>
    <row r="391" hidden="1" spans="1:10">
      <c r="A391" s="2" t="str">
        <f ca="1">'[1]2025年已发货'!A:A</f>
        <v>佳业</v>
      </c>
      <c r="B391" s="2" t="str">
        <f ca="1">'[1]2025年已发货'!B:B</f>
        <v>螺纹钢</v>
      </c>
      <c r="C391" s="2" t="str">
        <f ca="1">'[1]2025年已发货'!C:C</f>
        <v>HRB500E Φ25</v>
      </c>
      <c r="D391" s="2" t="str">
        <f ca="1">'[1]2025年已发货'!D:D</f>
        <v>吨</v>
      </c>
      <c r="E391" s="2">
        <f ca="1">'[1]2025年已发货'!E:E</f>
        <v>10</v>
      </c>
      <c r="F391" s="4">
        <f ca="1">'[1]2025年已发货'!F:F</f>
        <v>45673</v>
      </c>
      <c r="G391" s="2" t="str">
        <f>'[1]2025年已发货'!G:G</f>
        <v>(华西颐海-科创农业生态谷-1号钢筋房)成都市简阳市白金山水库</v>
      </c>
      <c r="H391" s="2" t="str">
        <f ca="1">'[1]2025年已发货'!H:H</f>
        <v>石清国</v>
      </c>
      <c r="I391" s="2">
        <f ca="1">'[1]2025年已发货'!I:I</f>
        <v>13458642015</v>
      </c>
      <c r="J391" s="2" t="str">
        <f ca="1">_xlfn._xlws.FILTER(辅助信息!D:D,辅助信息!G:G=G391)</f>
        <v>华西颐海-科创农业生态谷</v>
      </c>
    </row>
    <row r="392" hidden="1" spans="1:10">
      <c r="A392" s="2" t="str">
        <f ca="1">'[1]2025年已发货'!A:A</f>
        <v>达钢</v>
      </c>
      <c r="B392" s="2" t="str">
        <f ca="1">'[1]2025年已发货'!B:B</f>
        <v>盘螺</v>
      </c>
      <c r="C392" s="2" t="str">
        <f ca="1">'[1]2025年已发货'!C:C</f>
        <v>HRB400E Φ6</v>
      </c>
      <c r="D392" s="2" t="str">
        <f ca="1">'[1]2025年已发货'!D:D</f>
        <v>吨</v>
      </c>
      <c r="E392" s="2">
        <f ca="1">'[1]2025年已发货'!E:E</f>
        <v>105</v>
      </c>
      <c r="F392" s="4">
        <f ca="1">'[1]2025年已发货'!F:F</f>
        <v>45673</v>
      </c>
      <c r="G392" s="2" t="str">
        <f>'[1]2025年已发货'!G:G</f>
        <v>(五冶钢构医学科学产业园建设项目房建二部-三标（1-5）)四川省南充市顺庆区搬罾街道学府大道二段</v>
      </c>
      <c r="H392" s="2" t="str">
        <f ca="1">'[1]2025年已发货'!H:H</f>
        <v>安南</v>
      </c>
      <c r="I392" s="2">
        <f ca="1">'[1]2025年已发货'!I:I</f>
        <v>19950525030</v>
      </c>
      <c r="J392" s="2" t="str">
        <f>_xlfn._xlws.FILTER(辅助信息!D:D,辅助信息!G:G=G392)</f>
        <v>五冶钢构南充医学科学产业园建设项目</v>
      </c>
    </row>
    <row r="393" hidden="1" spans="1:10">
      <c r="A393" s="2" t="str">
        <f ca="1">'[1]2025年已发货'!A:A</f>
        <v>达钢</v>
      </c>
      <c r="B393" s="2" t="str">
        <f ca="1">'[1]2025年已发货'!B:B</f>
        <v>螺纹钢</v>
      </c>
      <c r="C393" s="2" t="str">
        <f ca="1">'[1]2025年已发货'!C:C</f>
        <v>HRB400E Φ12 9m</v>
      </c>
      <c r="D393" s="2" t="str">
        <f ca="1">'[1]2025年已发货'!D:D</f>
        <v>吨</v>
      </c>
      <c r="E393" s="2">
        <f ca="1">'[1]2025年已发货'!E:E</f>
        <v>70</v>
      </c>
      <c r="F393" s="4">
        <f ca="1">'[1]2025年已发货'!F:F</f>
        <v>45673</v>
      </c>
      <c r="G393" s="2" t="str">
        <f>'[1]2025年已发货'!G:G</f>
        <v>(五冶钢构医学科学产业园建设项目房建二部-三标（1-5）)四川省南充市顺庆区搬罾街道学府大道二段</v>
      </c>
      <c r="H393" s="2" t="str">
        <f ca="1">'[1]2025年已发货'!H:H</f>
        <v>安南</v>
      </c>
      <c r="I393" s="2">
        <f ca="1">'[1]2025年已发货'!I:I</f>
        <v>19950525030</v>
      </c>
      <c r="J393" s="2" t="str">
        <f ca="1">_xlfn._xlws.FILTER(辅助信息!D:D,辅助信息!G:G=G393)</f>
        <v>五冶钢构南充医学科学产业园建设项目</v>
      </c>
    </row>
    <row r="394" hidden="1" spans="1:10">
      <c r="A394" s="2" t="str">
        <f ca="1">'[1]2025年已发货'!A:A</f>
        <v>佳业</v>
      </c>
      <c r="B394" s="2" t="str">
        <f ca="1">'[1]2025年已发货'!B:B</f>
        <v>螺纹钢</v>
      </c>
      <c r="C394" s="2" t="str">
        <f ca="1">'[1]2025年已发货'!C:C</f>
        <v>HRB400E Φ14 9m</v>
      </c>
      <c r="D394" s="2" t="str">
        <f ca="1">'[1]2025年已发货'!D:D</f>
        <v>吨</v>
      </c>
      <c r="E394" s="2">
        <f ca="1">'[1]2025年已发货'!E:E</f>
        <v>22</v>
      </c>
      <c r="F394" s="4">
        <f ca="1">'[1]2025年已发货'!F:F</f>
        <v>45674</v>
      </c>
      <c r="G394" s="2" t="str">
        <f>'[1]2025年已发货'!G:G</f>
        <v>(五冶钢构医学科学产业园建设项目房建二部-网羽馆（6-5）)四川省南充市顺庆区搬罾街道学府大道二段</v>
      </c>
      <c r="H394" s="2" t="str">
        <f ca="1">'[1]2025年已发货'!H:H</f>
        <v>安南</v>
      </c>
      <c r="I394" s="2">
        <f ca="1">'[1]2025年已发货'!I:I</f>
        <v>19950525030</v>
      </c>
      <c r="J394" s="2" t="str">
        <f>_xlfn._xlws.FILTER(辅助信息!D:D,辅助信息!G:G=G394)</f>
        <v>五冶钢构南充医学科学产业园建设项目</v>
      </c>
    </row>
    <row r="395" hidden="1" spans="1:10">
      <c r="A395" s="2" t="str">
        <f ca="1">'[1]2025年已发货'!A:A</f>
        <v>佳业</v>
      </c>
      <c r="B395" s="2" t="str">
        <f ca="1">'[1]2025年已发货'!B:B</f>
        <v>螺纹钢</v>
      </c>
      <c r="C395" s="2" t="str">
        <f ca="1">'[1]2025年已发货'!C:C</f>
        <v>HRB400E Φ16 9m</v>
      </c>
      <c r="D395" s="2" t="str">
        <f ca="1">'[1]2025年已发货'!D:D</f>
        <v>吨</v>
      </c>
      <c r="E395" s="2">
        <f ca="1">'[1]2025年已发货'!E:E</f>
        <v>13</v>
      </c>
      <c r="F395" s="4">
        <f ca="1">'[1]2025年已发货'!F:F</f>
        <v>45674</v>
      </c>
      <c r="G395" s="2" t="str">
        <f>'[1]2025年已发货'!G:G</f>
        <v>(五冶钢构医学科学产业园建设项目房建二部-网羽馆（6-5）)四川省南充市顺庆区搬罾街道学府大道二段</v>
      </c>
      <c r="H395" s="2" t="str">
        <f ca="1">'[1]2025年已发货'!H:H</f>
        <v>安南</v>
      </c>
      <c r="I395" s="2">
        <f ca="1">'[1]2025年已发货'!I:I</f>
        <v>19950525030</v>
      </c>
      <c r="J395" s="2" t="str">
        <f>_xlfn._xlws.FILTER(辅助信息!D:D,辅助信息!G:G=G395)</f>
        <v>五冶钢构南充医学科学产业园建设项目</v>
      </c>
    </row>
    <row r="396" hidden="1" spans="1:10">
      <c r="A396" s="2" t="str">
        <f ca="1">'[1]2025年已发货'!A:A</f>
        <v>佳业</v>
      </c>
      <c r="B396" s="2" t="str">
        <f ca="1">'[1]2025年已发货'!B:B</f>
        <v>螺纹钢</v>
      </c>
      <c r="C396" s="2" t="str">
        <f ca="1">'[1]2025年已发货'!C:C</f>
        <v>HRB400E Φ14 9m</v>
      </c>
      <c r="D396" s="2" t="str">
        <f ca="1">'[1]2025年已发货'!D:D</f>
        <v>吨</v>
      </c>
      <c r="E396" s="2">
        <f ca="1">'[1]2025年已发货'!E:E</f>
        <v>5</v>
      </c>
      <c r="F396" s="4">
        <f ca="1">'[1]2025年已发货'!F:F</f>
        <v>45674</v>
      </c>
      <c r="G396" s="2" t="str">
        <f>'[1]2025年已发货'!G:G</f>
        <v>(五冶钢构医学科学产业园建设项目房建三部-一标（7-2）)四川省南充市顺庆区搬罾街道学府大道二段</v>
      </c>
      <c r="H396" s="2" t="str">
        <f ca="1">'[1]2025年已发货'!H:H</f>
        <v>郑林</v>
      </c>
      <c r="I396" s="2">
        <f ca="1">'[1]2025年已发货'!I:I</f>
        <v>18349955455</v>
      </c>
      <c r="J396" s="2" t="str">
        <f>_xlfn._xlws.FILTER(辅助信息!D:D,辅助信息!G:G=G396)</f>
        <v>五冶钢构南充医学科学产业园建设项目</v>
      </c>
    </row>
    <row r="397" hidden="1" spans="1:10">
      <c r="A397" s="2" t="str">
        <f ca="1">'[1]2025年已发货'!A:A</f>
        <v>佳业</v>
      </c>
      <c r="B397" s="2" t="str">
        <f ca="1">'[1]2025年已发货'!B:B</f>
        <v>螺纹钢</v>
      </c>
      <c r="C397" s="2" t="str">
        <f ca="1">'[1]2025年已发货'!C:C</f>
        <v>HRB500E Φ18</v>
      </c>
      <c r="D397" s="2" t="str">
        <f ca="1">'[1]2025年已发货'!D:D</f>
        <v>吨</v>
      </c>
      <c r="E397" s="2">
        <f ca="1">'[1]2025年已发货'!E:E</f>
        <v>2.5</v>
      </c>
      <c r="F397" s="4">
        <f ca="1">'[1]2025年已发货'!F:F</f>
        <v>45674</v>
      </c>
      <c r="G397" s="2" t="str">
        <f>'[1]2025年已发货'!G:G</f>
        <v>(五冶钢构医学科学产业园建设项目房建三部-一标（7-3）)四川省南充市顺庆区搬罾街道学府大道二段</v>
      </c>
      <c r="H397" s="2" t="str">
        <f ca="1">'[1]2025年已发货'!H:H</f>
        <v>郑林</v>
      </c>
      <c r="I397" s="2">
        <f ca="1">'[1]2025年已发货'!I:I</f>
        <v>18349955455</v>
      </c>
      <c r="J397" s="2" t="str">
        <f ca="1">_xlfn._xlws.FILTER(辅助信息!D:D,辅助信息!G:G=G397)</f>
        <v>五冶钢构南充医学科学产业园建设项目</v>
      </c>
    </row>
    <row r="398" hidden="1" spans="1:10">
      <c r="A398" s="2" t="str">
        <f ca="1">'[1]2025年已发货'!A:A</f>
        <v>佳业</v>
      </c>
      <c r="B398" s="2" t="str">
        <f ca="1">'[1]2025年已发货'!B:B</f>
        <v>螺纹钢</v>
      </c>
      <c r="C398" s="2" t="str">
        <f ca="1">'[1]2025年已发货'!C:C</f>
        <v>HRB500E Φ20</v>
      </c>
      <c r="D398" s="2" t="str">
        <f ca="1">'[1]2025年已发货'!D:D</f>
        <v>吨</v>
      </c>
      <c r="E398" s="2">
        <f ca="1">'[1]2025年已发货'!E:E</f>
        <v>15</v>
      </c>
      <c r="F398" s="4">
        <f ca="1">'[1]2025年已发货'!F:F</f>
        <v>45674</v>
      </c>
      <c r="G398" s="2" t="str">
        <f>'[1]2025年已发货'!G:G</f>
        <v>(五冶钢构医学科学产业园建设项目房建三部-一标（7-2）)四川省南充市顺庆区搬罾街道学府大道二段</v>
      </c>
      <c r="H398" s="2" t="str">
        <f ca="1">'[1]2025年已发货'!H:H</f>
        <v>郑林</v>
      </c>
      <c r="I398" s="2">
        <f ca="1">'[1]2025年已发货'!I:I</f>
        <v>18349955455</v>
      </c>
      <c r="J398" s="2" t="str">
        <f ca="1">_xlfn._xlws.FILTER(辅助信息!D:D,辅助信息!G:G=G398)</f>
        <v>五冶钢构南充医学科学产业园建设项目</v>
      </c>
    </row>
    <row r="399" hidden="1" spans="1:10">
      <c r="A399" s="2" t="str">
        <f ca="1">'[1]2025年已发货'!A:A</f>
        <v>佳业</v>
      </c>
      <c r="B399" s="2" t="str">
        <f ca="1">'[1]2025年已发货'!B:B</f>
        <v>螺纹钢</v>
      </c>
      <c r="C399" s="2" t="str">
        <f ca="1">'[1]2025年已发货'!C:C</f>
        <v>HRB500E Φ22</v>
      </c>
      <c r="D399" s="2" t="str">
        <f ca="1">'[1]2025年已发货'!D:D</f>
        <v>吨</v>
      </c>
      <c r="E399" s="2">
        <f ca="1">'[1]2025年已发货'!E:E</f>
        <v>2.5</v>
      </c>
      <c r="F399" s="4">
        <f ca="1">'[1]2025年已发货'!F:F</f>
        <v>45674</v>
      </c>
      <c r="G399" s="2" t="str">
        <f>'[1]2025年已发货'!G:G</f>
        <v>(五冶钢构医学科学产业园建设项目房建三部-一标（7-3）)四川省南充市顺庆区搬罾街道学府大道二段</v>
      </c>
      <c r="H399" s="2" t="str">
        <f ca="1">'[1]2025年已发货'!H:H</f>
        <v>郑林</v>
      </c>
      <c r="I399" s="2">
        <f ca="1">'[1]2025年已发货'!I:I</f>
        <v>18349955455</v>
      </c>
      <c r="J399" s="2" t="str">
        <f ca="1">_xlfn._xlws.FILTER(辅助信息!D:D,辅助信息!G:G=G399)</f>
        <v>五冶钢构南充医学科学产业园建设项目</v>
      </c>
    </row>
    <row r="400" hidden="1" spans="1:10">
      <c r="A400" s="2" t="str">
        <f ca="1">'[1]2025年已发货'!A:A</f>
        <v>佳业</v>
      </c>
      <c r="B400" s="2" t="str">
        <f ca="1">'[1]2025年已发货'!B:B</f>
        <v>螺纹钢</v>
      </c>
      <c r="C400" s="2" t="str">
        <f ca="1">'[1]2025年已发货'!C:C</f>
        <v>HRB500E Φ25</v>
      </c>
      <c r="D400" s="2" t="str">
        <f ca="1">'[1]2025年已发货'!D:D</f>
        <v>吨</v>
      </c>
      <c r="E400" s="2">
        <f ca="1">'[1]2025年已发货'!E:E</f>
        <v>40</v>
      </c>
      <c r="F400" s="4">
        <f ca="1">'[1]2025年已发货'!F:F</f>
        <v>45674</v>
      </c>
      <c r="G400" s="2" t="str">
        <f>'[1]2025年已发货'!G:G</f>
        <v>(五冶钢构医学科学产业园建设项目房建三部-一标（7-2）)四川省南充市顺庆区搬罾街道学府大道二段</v>
      </c>
      <c r="H400" s="2" t="str">
        <f ca="1">'[1]2025年已发货'!H:H</f>
        <v>郑林</v>
      </c>
      <c r="I400" s="2">
        <f ca="1">'[1]2025年已发货'!I:I</f>
        <v>18349955455</v>
      </c>
      <c r="J400" s="2" t="str">
        <f ca="1">_xlfn._xlws.FILTER(辅助信息!D:D,辅助信息!G:G=G400)</f>
        <v>五冶钢构南充医学科学产业园建设项目</v>
      </c>
    </row>
    <row r="401" hidden="1" spans="1:10">
      <c r="A401" s="2" t="str">
        <f ca="1">'[1]2025年已发货'!A:A</f>
        <v>佳业</v>
      </c>
      <c r="B401" s="2" t="str">
        <f ca="1">'[1]2025年已发货'!B:B</f>
        <v>螺纹钢</v>
      </c>
      <c r="C401" s="2" t="str">
        <f ca="1">'[1]2025年已发货'!C:C</f>
        <v>HRB500E Φ28 9m</v>
      </c>
      <c r="D401" s="2" t="str">
        <f ca="1">'[1]2025年已发货'!D:D</f>
        <v>吨</v>
      </c>
      <c r="E401" s="2">
        <f ca="1">'[1]2025年已发货'!E:E</f>
        <v>70</v>
      </c>
      <c r="F401" s="4">
        <f ca="1">'[1]2025年已发货'!F:F</f>
        <v>45674</v>
      </c>
      <c r="G401" s="2" t="str">
        <f>'[1]2025年已发货'!G:G</f>
        <v>（中铁十局-资乐高速4标）四川省眉山市仁寿县彰加镇华炉村中铁十局资乐高速3#钢筋场</v>
      </c>
      <c r="H401" s="2" t="str">
        <f ca="1">'[1]2025年已发货'!H:H</f>
        <v>杨飞</v>
      </c>
      <c r="I401" s="2">
        <f ca="1">'[1]2025年已发货'!I:I</f>
        <v>15667998777</v>
      </c>
      <c r="J401" s="2" vm="1" t="e">
        <f ca="1">_xlfn._xlws.FILTER(辅助信息!D:D,辅助信息!G:G=G401)</f>
        <v>#VALUE!</v>
      </c>
    </row>
    <row r="402" hidden="1" spans="1:10">
      <c r="A402" s="2" t="str">
        <f ca="1">'[1]2025年已发货'!A:A</f>
        <v>佳业</v>
      </c>
      <c r="B402" s="2" t="str">
        <f ca="1">'[1]2025年已发货'!B:B</f>
        <v>螺纹钢</v>
      </c>
      <c r="C402" s="2" t="str">
        <f ca="1">'[1]2025年已发货'!C:C</f>
        <v>HRB400E Φ28 9m</v>
      </c>
      <c r="D402" s="2" t="str">
        <f ca="1">'[1]2025年已发货'!D:D</f>
        <v>吨</v>
      </c>
      <c r="E402" s="2">
        <f ca="1">'[1]2025年已发货'!E:E</f>
        <v>35</v>
      </c>
      <c r="F402" s="4">
        <f ca="1">'[1]2025年已发货'!F:F</f>
        <v>45674</v>
      </c>
      <c r="G402" s="2" t="str">
        <f>'[1]2025年已发货'!G:G</f>
        <v>（中铁十局-资乐高速4标）四川省眉山市仁寿县彰加镇华炉村中铁十局资乐高速3#钢筋场</v>
      </c>
      <c r="H402" s="2" t="str">
        <f ca="1">'[1]2025年已发货'!H:H</f>
        <v>杨飞</v>
      </c>
      <c r="I402" s="2">
        <f ca="1">'[1]2025年已发货'!I:I</f>
        <v>15667998777</v>
      </c>
      <c r="J402" s="2" vm="1" t="e">
        <f ca="1">_xlfn._xlws.FILTER(辅助信息!D:D,辅助信息!G:G=G402)</f>
        <v>#VALUE!</v>
      </c>
    </row>
    <row r="403" hidden="1" spans="1:10">
      <c r="A403" s="2" t="str">
        <f ca="1">'[1]2025年已发货'!A:A</f>
        <v>佳业</v>
      </c>
      <c r="B403" s="2" t="str">
        <f ca="1">'[1]2025年已发货'!B:B</f>
        <v>螺纹钢</v>
      </c>
      <c r="C403" s="2" t="str">
        <f ca="1">'[1]2025年已发货'!C:C</f>
        <v>HRB400E Φ25 9m</v>
      </c>
      <c r="D403" s="2" t="str">
        <f ca="1">'[1]2025年已发货'!D:D</f>
        <v>吨</v>
      </c>
      <c r="E403" s="2">
        <f ca="1">'[1]2025年已发货'!E:E</f>
        <v>35</v>
      </c>
      <c r="F403" s="4">
        <f ca="1">'[1]2025年已发货'!F:F</f>
        <v>45674</v>
      </c>
      <c r="G403" s="2" t="str">
        <f>'[1]2025年已发货'!G:G</f>
        <v>（中铁十局-资乐高速4标）四川省眉山市仁寿县彰加镇华炉村中铁十局资乐高速3#钢筋场</v>
      </c>
      <c r="H403" s="2" t="str">
        <f ca="1">'[1]2025年已发货'!H:H</f>
        <v>杨飞</v>
      </c>
      <c r="I403" s="2">
        <f ca="1">'[1]2025年已发货'!I:I</f>
        <v>15667998777</v>
      </c>
      <c r="J403" s="2" vm="1" t="e">
        <f ca="1">_xlfn._xlws.FILTER(辅助信息!D:D,辅助信息!G:G=G403)</f>
        <v>#VALUE!</v>
      </c>
    </row>
    <row r="404" hidden="1" spans="1:10">
      <c r="A404" s="2" t="str">
        <f ca="1">'[1]2025年已发货'!A:A</f>
        <v>佳业</v>
      </c>
      <c r="B404" s="2" t="str">
        <f ca="1">'[1]2025年已发货'!B:B</f>
        <v>螺纹钢</v>
      </c>
      <c r="C404" s="2" t="str">
        <f ca="1">'[1]2025年已发货'!C:C</f>
        <v>HRB400E Φ20 9m</v>
      </c>
      <c r="D404" s="2" t="str">
        <f ca="1">'[1]2025年已发货'!D:D</f>
        <v>吨</v>
      </c>
      <c r="E404" s="2">
        <f ca="1">'[1]2025年已发货'!E:E</f>
        <v>35</v>
      </c>
      <c r="F404" s="4">
        <f ca="1">'[1]2025年已发货'!F:F</f>
        <v>45674</v>
      </c>
      <c r="G404" s="2" t="str">
        <f>'[1]2025年已发货'!G:G</f>
        <v>（中铁十局-资乐高速4标）四川省眉山市仁寿县彰加镇华炉村中铁十局资乐高速3#钢筋场</v>
      </c>
      <c r="H404" s="2" t="str">
        <f ca="1">'[1]2025年已发货'!H:H</f>
        <v>杨飞</v>
      </c>
      <c r="I404" s="2">
        <f ca="1">'[1]2025年已发货'!I:I</f>
        <v>15667998777</v>
      </c>
      <c r="J404" s="2" vm="1" t="e">
        <f ca="1">_xlfn._xlws.FILTER(辅助信息!D:D,辅助信息!G:G=G404)</f>
        <v>#VALUE!</v>
      </c>
    </row>
    <row r="405" hidden="1" spans="1:10">
      <c r="A405" s="2" t="str">
        <f ca="1">'[1]2025年已发货'!A:A</f>
        <v>佳业</v>
      </c>
      <c r="B405" s="2" t="str">
        <f ca="1">'[1]2025年已发货'!B:B</f>
        <v>螺纹钢</v>
      </c>
      <c r="C405" s="2" t="str">
        <f ca="1">'[1]2025年已发货'!C:C</f>
        <v>HRB400E Φ16 9m</v>
      </c>
      <c r="D405" s="2" t="str">
        <f ca="1">'[1]2025年已发货'!D:D</f>
        <v>吨</v>
      </c>
      <c r="E405" s="2">
        <f ca="1">'[1]2025年已发货'!E:E</f>
        <v>35</v>
      </c>
      <c r="F405" s="4">
        <f ca="1">'[1]2025年已发货'!F:F</f>
        <v>45674</v>
      </c>
      <c r="G405" s="2" t="str">
        <f>'[1]2025年已发货'!G:G</f>
        <v>（中铁十局-资乐高速4标）四川省眉山市仁寿县彰加镇华炉村中铁十局资乐高速3#钢筋场</v>
      </c>
      <c r="H405" s="2" t="str">
        <f ca="1">'[1]2025年已发货'!H:H</f>
        <v>杨飞</v>
      </c>
      <c r="I405" s="2">
        <f ca="1">'[1]2025年已发货'!I:I</f>
        <v>15667998777</v>
      </c>
      <c r="J405" s="2" vm="1" t="e">
        <f ca="1">_xlfn._xlws.FILTER(辅助信息!D:D,辅助信息!G:G=G405)</f>
        <v>#VALUE!</v>
      </c>
    </row>
    <row r="406" hidden="1" spans="1:10">
      <c r="A406" s="2" t="str">
        <f ca="1">'[1]2025年已发货'!A:A</f>
        <v>佳业</v>
      </c>
      <c r="B406" s="2" t="str">
        <f ca="1">'[1]2025年已发货'!B:B</f>
        <v>螺纹钢</v>
      </c>
      <c r="C406" s="2" t="str">
        <f ca="1">'[1]2025年已发货'!C:C</f>
        <v>HRB400E Φ12 9m</v>
      </c>
      <c r="D406" s="2" t="str">
        <f ca="1">'[1]2025年已发货'!D:D</f>
        <v>吨</v>
      </c>
      <c r="E406" s="2">
        <f ca="1">'[1]2025年已发货'!E:E</f>
        <v>35</v>
      </c>
      <c r="F406" s="4">
        <f ca="1">'[1]2025年已发货'!F:F</f>
        <v>45674</v>
      </c>
      <c r="G406" s="2" t="str">
        <f>'[1]2025年已发货'!G:G</f>
        <v>（中铁十局-资乐高速4标）四川省眉山市仁寿县彰加镇华炉村中铁十局资乐高速3#钢筋场</v>
      </c>
      <c r="H406" s="2" t="str">
        <f ca="1">'[1]2025年已发货'!H:H</f>
        <v>杨飞</v>
      </c>
      <c r="I406" s="2">
        <f ca="1">'[1]2025年已发货'!I:I</f>
        <v>15667998777</v>
      </c>
      <c r="J406" s="2" vm="1" t="e">
        <f ca="1">_xlfn._xlws.FILTER(辅助信息!D:D,辅助信息!G:G=G406)</f>
        <v>#VALUE!</v>
      </c>
    </row>
    <row r="407" hidden="1" spans="1:10">
      <c r="A407" s="2" t="str">
        <f ca="1">'[1]2025年已发货'!A:A</f>
        <v>佳业</v>
      </c>
      <c r="B407" s="2" t="str">
        <f ca="1">'[1]2025年已发货'!B:B</f>
        <v>螺纹钢</v>
      </c>
      <c r="C407" s="2" t="str">
        <f ca="1">'[1]2025年已发货'!C:C</f>
        <v>HRB400E Φ28 9m</v>
      </c>
      <c r="D407" s="2" t="str">
        <f ca="1">'[1]2025年已发货'!D:D</f>
        <v>吨</v>
      </c>
      <c r="E407" s="2">
        <f ca="1">'[1]2025年已发货'!E:E</f>
        <v>70</v>
      </c>
      <c r="F407" s="4">
        <f ca="1">'[1]2025年已发货'!F:F</f>
        <v>45674</v>
      </c>
      <c r="G407" s="2" t="str">
        <f>'[1]2025年已发货'!G:G</f>
        <v>（中铁五局-成渝扩容3标）四川省资阳市雁江区伍隍镇铺子村雁江区X138</v>
      </c>
      <c r="H407" s="2" t="str">
        <f ca="1">'[1]2025年已发货'!H:H</f>
        <v>王健</v>
      </c>
      <c r="I407" s="2">
        <f ca="1">'[1]2025年已发货'!I:I</f>
        <v>17726168395</v>
      </c>
      <c r="J407" s="2" vm="1" t="e">
        <f ca="1">_xlfn._xlws.FILTER(辅助信息!D:D,辅助信息!G:G=G407)</f>
        <v>#VALUE!</v>
      </c>
    </row>
    <row r="408" hidden="1" spans="1:10">
      <c r="A408" s="2" t="str">
        <f ca="1">'[1]2025年已发货'!A:A</f>
        <v>佳业</v>
      </c>
      <c r="B408" s="2" t="str">
        <f ca="1">'[1]2025年已发货'!B:B</f>
        <v>螺纹钢</v>
      </c>
      <c r="C408" s="2" t="str">
        <f ca="1">'[1]2025年已发货'!C:C</f>
        <v>HRB400E Φ28 9m</v>
      </c>
      <c r="D408" s="2" t="str">
        <f ca="1">'[1]2025年已发货'!D:D</f>
        <v>吨</v>
      </c>
      <c r="E408" s="2">
        <f ca="1">'[1]2025年已发货'!E:E</f>
        <v>35</v>
      </c>
      <c r="F408" s="4">
        <f ca="1">'[1]2025年已发货'!F:F</f>
        <v>45674</v>
      </c>
      <c r="G408" s="2" t="str">
        <f>'[1]2025年已发货'!G:G</f>
        <v>（中铁广州局-成渝扩容2标）成渝扩容项目ZCB3-2标2＃拌和站【雁江区联盟桥东北50米(资资路) 】</v>
      </c>
      <c r="H408" s="2" t="str">
        <f ca="1">'[1]2025年已发货'!H:H</f>
        <v>刘沛琦</v>
      </c>
      <c r="I408" s="2">
        <f ca="1">'[1]2025年已发货'!I:I</f>
        <v>18011784798</v>
      </c>
      <c r="J408" s="2" vm="1" t="e">
        <f ca="1">_xlfn._xlws.FILTER(辅助信息!D:D,辅助信息!G:G=G408)</f>
        <v>#VALUE!</v>
      </c>
    </row>
    <row r="409" hidden="1" spans="1:10">
      <c r="A409" s="2" t="str">
        <f ca="1">'[1]2025年已发货'!A:A</f>
        <v>佳业</v>
      </c>
      <c r="B409" s="2" t="str">
        <f ca="1">'[1]2025年已发货'!B:B</f>
        <v>螺纹钢</v>
      </c>
      <c r="C409" s="2" t="str">
        <f ca="1">'[1]2025年已发货'!C:C</f>
        <v>HRB400E Φ16 9m</v>
      </c>
      <c r="D409" s="2" t="str">
        <f ca="1">'[1]2025年已发货'!D:D</f>
        <v>吨</v>
      </c>
      <c r="E409" s="2">
        <f ca="1">'[1]2025年已发货'!E:E</f>
        <v>35</v>
      </c>
      <c r="F409" s="4">
        <f ca="1">'[1]2025年已发货'!F:F</f>
        <v>45674</v>
      </c>
      <c r="G409" s="2" t="str">
        <f>'[1]2025年已发货'!G:G</f>
        <v>（中铁广州局-成渝扩容2标）四川省资阳市雁江区南双路杨家糖房</v>
      </c>
      <c r="H409" s="2" t="str">
        <f ca="1">'[1]2025年已发货'!H:H</f>
        <v>邓志强</v>
      </c>
      <c r="I409" s="2">
        <f ca="1">'[1]2025年已发货'!I:I</f>
        <v>17603045490</v>
      </c>
      <c r="J409" s="2" vm="1" t="e">
        <f ca="1">_xlfn._xlws.FILTER(辅助信息!D:D,辅助信息!G:G=G409)</f>
        <v>#VALUE!</v>
      </c>
    </row>
    <row r="410" hidden="1" spans="1:10">
      <c r="A410" s="2" t="str">
        <f ca="1">'[1]2025年已发货'!A:A</f>
        <v>佳业</v>
      </c>
      <c r="B410" s="2" t="str">
        <f ca="1">'[1]2025年已发货'!B:B</f>
        <v>螺纹钢</v>
      </c>
      <c r="C410" s="2" t="str">
        <f ca="1">'[1]2025年已发货'!C:C</f>
        <v>HRB400E Φ20 9m</v>
      </c>
      <c r="D410" s="2" t="str">
        <f ca="1">'[1]2025年已发货'!D:D</f>
        <v>吨</v>
      </c>
      <c r="E410" s="2">
        <f ca="1">'[1]2025年已发货'!E:E</f>
        <v>35</v>
      </c>
      <c r="F410" s="4">
        <f ca="1">'[1]2025年已发货'!F:F</f>
        <v>45674</v>
      </c>
      <c r="G410" s="2" t="str">
        <f>'[1]2025年已发货'!G:G</f>
        <v>（中铁广州局-成渝扩容2标）四川省资阳市雁江区南双路杨家糖房</v>
      </c>
      <c r="H410" s="2" t="str">
        <f ca="1">'[1]2025年已发货'!H:H</f>
        <v>邓志强</v>
      </c>
      <c r="I410" s="2">
        <f ca="1">'[1]2025年已发货'!I:I</f>
        <v>17603045490</v>
      </c>
      <c r="J410" s="2" vm="1" t="e">
        <f ca="1">_xlfn._xlws.FILTER(辅助信息!D:D,辅助信息!G:G=G410)</f>
        <v>#VALUE!</v>
      </c>
    </row>
    <row r="411" hidden="1" spans="1:10">
      <c r="A411" s="2" t="str">
        <f ca="1">'[1]2025年已发货'!A:A</f>
        <v>佳业</v>
      </c>
      <c r="B411" s="2" t="str">
        <f ca="1">'[1]2025年已发货'!B:B</f>
        <v>螺纹钢</v>
      </c>
      <c r="C411" s="2" t="str">
        <f ca="1">'[1]2025年已发货'!C:C</f>
        <v>HRB400E Φ22 9m</v>
      </c>
      <c r="D411" s="2" t="str">
        <f ca="1">'[1]2025年已发货'!D:D</f>
        <v>吨</v>
      </c>
      <c r="E411" s="2">
        <f ca="1">'[1]2025年已发货'!E:E</f>
        <v>35</v>
      </c>
      <c r="F411" s="4">
        <f ca="1">'[1]2025年已发货'!F:F</f>
        <v>45674</v>
      </c>
      <c r="G411" s="2" t="str">
        <f>'[1]2025年已发货'!G:G</f>
        <v>（中铁广州局-成渝扩容2标）四川省资阳市雁江区南双路杨家糖房</v>
      </c>
      <c r="H411" s="2" t="str">
        <f ca="1">'[1]2025年已发货'!H:H</f>
        <v>邓志强</v>
      </c>
      <c r="I411" s="2">
        <f ca="1">'[1]2025年已发货'!I:I</f>
        <v>17603045490</v>
      </c>
      <c r="J411" s="2" vm="1" t="e">
        <f ca="1">_xlfn._xlws.FILTER(辅助信息!D:D,辅助信息!G:G=G411)</f>
        <v>#VALUE!</v>
      </c>
    </row>
    <row r="412" hidden="1" spans="1:10">
      <c r="A412" s="2" t="str">
        <f ca="1">'[1]2025年已发货'!A:A</f>
        <v>佳业</v>
      </c>
      <c r="B412" s="2" t="str">
        <f ca="1">'[1]2025年已发货'!B:B</f>
        <v>螺纹钢</v>
      </c>
      <c r="C412" s="2" t="str">
        <f ca="1">'[1]2025年已发货'!C:C</f>
        <v>HRB400E Φ25 9m</v>
      </c>
      <c r="D412" s="2" t="str">
        <f ca="1">'[1]2025年已发货'!D:D</f>
        <v>吨</v>
      </c>
      <c r="E412" s="2">
        <f ca="1">'[1]2025年已发货'!E:E</f>
        <v>35</v>
      </c>
      <c r="F412" s="4">
        <f ca="1">'[1]2025年已发货'!F:F</f>
        <v>45674</v>
      </c>
      <c r="G412" s="2" t="str">
        <f>'[1]2025年已发货'!G:G</f>
        <v>（中铁广州局-成渝扩容2标）四川省资阳市雁江区南双路杨家糖房</v>
      </c>
      <c r="H412" s="2" t="str">
        <f ca="1">'[1]2025年已发货'!H:H</f>
        <v>邓志强</v>
      </c>
      <c r="I412" s="2">
        <f ca="1">'[1]2025年已发货'!I:I</f>
        <v>17603045490</v>
      </c>
      <c r="J412" s="2" vm="1" t="e">
        <f>_xlfn._xlws.FILTER(辅助信息!D:D,辅助信息!G:G=G412)</f>
        <v>#VALUE!</v>
      </c>
    </row>
    <row r="413" hidden="1" spans="1:10">
      <c r="A413" s="2" t="str">
        <f ca="1">'[1]2025年已发货'!A:A</f>
        <v>成实</v>
      </c>
      <c r="B413" s="2" t="str">
        <f ca="1">'[1]2025年已发货'!B:B</f>
        <v>螺纹钢</v>
      </c>
      <c r="C413" s="2" t="str">
        <f ca="1">'[1]2025年已发货'!C:C</f>
        <v>HRB500E Φ25 12m</v>
      </c>
      <c r="D413" s="2" t="str">
        <f ca="1">'[1]2025年已发货'!D:D</f>
        <v>吨</v>
      </c>
      <c r="E413" s="2">
        <f ca="1">'[1]2025年已发货'!E:E</f>
        <v>52.5</v>
      </c>
      <c r="F413" s="4">
        <f ca="1">'[1]2025年已发货'!F:F</f>
        <v>45674</v>
      </c>
      <c r="G413" s="2" t="str">
        <f>'[1]2025年已发货'!G:G</f>
        <v>（中铁广州局-资乐高速5标）四川省乐山市井研县希望大道116号</v>
      </c>
      <c r="H413" s="2" t="str">
        <f ca="1">'[1]2025年已发货'!H:H</f>
        <v>廖俊杰</v>
      </c>
      <c r="I413" s="2">
        <f ca="1">'[1]2025年已发货'!I:I</f>
        <v>15775100965</v>
      </c>
      <c r="J413" s="2" vm="1" t="e">
        <f>_xlfn._xlws.FILTER(辅助信息!D:D,辅助信息!G:G=G413)</f>
        <v>#VALUE!</v>
      </c>
    </row>
    <row r="414" hidden="1" spans="1:10">
      <c r="A414" s="2" t="str">
        <f ca="1">'[1]2025年已发货'!A:A</f>
        <v>成实</v>
      </c>
      <c r="B414" s="2" t="str">
        <f ca="1">'[1]2025年已发货'!B:B</f>
        <v>螺纹钢</v>
      </c>
      <c r="C414" s="2" t="str">
        <f ca="1">'[1]2025年已发货'!C:C</f>
        <v>HRB500E Φ28 12m</v>
      </c>
      <c r="D414" s="2" t="str">
        <f ca="1">'[1]2025年已发货'!D:D</f>
        <v>吨</v>
      </c>
      <c r="E414" s="2">
        <f ca="1">'[1]2025年已发货'!E:E</f>
        <v>17.5</v>
      </c>
      <c r="F414" s="4">
        <f ca="1">'[1]2025年已发货'!F:F</f>
        <v>45674</v>
      </c>
      <c r="G414" s="2" t="str">
        <f>'[1]2025年已发货'!G:G</f>
        <v>（中铁广州局-资乐高速5标）四川省乐山市井研县希望大道116号</v>
      </c>
      <c r="H414" s="2" t="str">
        <f ca="1">'[1]2025年已发货'!H:H</f>
        <v>廖俊杰</v>
      </c>
      <c r="I414" s="2">
        <f ca="1">'[1]2025年已发货'!I:I</f>
        <v>15775100965</v>
      </c>
      <c r="J414" s="2" vm="1" t="e">
        <f ca="1">_xlfn._xlws.FILTER(辅助信息!D:D,辅助信息!G:G=G414)</f>
        <v>#VALUE!</v>
      </c>
    </row>
    <row r="415" hidden="1" spans="1:10">
      <c r="A415" s="2" t="str">
        <f ca="1">'[1]2025年已发货'!A:A</f>
        <v>成实</v>
      </c>
      <c r="B415" s="2" t="str">
        <f ca="1">'[1]2025年已发货'!B:B</f>
        <v>盘螺</v>
      </c>
      <c r="C415" s="2" t="str">
        <f ca="1">'[1]2025年已发货'!C:C</f>
        <v>HRB400E Φ14</v>
      </c>
      <c r="D415" s="2" t="str">
        <f ca="1">'[1]2025年已发货'!D:D</f>
        <v>吨</v>
      </c>
      <c r="E415" s="2">
        <f ca="1">'[1]2025年已发货'!E:E</f>
        <v>60</v>
      </c>
      <c r="F415" s="4">
        <f ca="1">'[1]2025年已发货'!F:F</f>
        <v>45674</v>
      </c>
      <c r="G415" s="2" t="str">
        <f>'[1]2025年已发货'!G:G</f>
        <v>（中铁广州局-资乐高速5标）四川省乐山市井研县希望大道116号</v>
      </c>
      <c r="H415" s="2" t="str">
        <f ca="1">'[1]2025年已发货'!H:H</f>
        <v>廖俊杰</v>
      </c>
      <c r="I415" s="2">
        <f ca="1">'[1]2025年已发货'!I:I</f>
        <v>15775100965</v>
      </c>
      <c r="J415" s="2" vm="1" t="e">
        <f ca="1">_xlfn._xlws.FILTER(辅助信息!D:D,辅助信息!G:G=G415)</f>
        <v>#VALUE!</v>
      </c>
    </row>
    <row r="416" hidden="1" spans="1:10">
      <c r="A416" s="2" t="str">
        <f ca="1">'[1]2025年已发货'!A:A</f>
        <v>成实</v>
      </c>
      <c r="B416" s="2" t="str">
        <f ca="1">'[1]2025年已发货'!B:B</f>
        <v>螺纹钢</v>
      </c>
      <c r="C416" s="2" t="str">
        <f ca="1">'[1]2025年已发货'!C:C</f>
        <v>HRB500E Φ25 12m</v>
      </c>
      <c r="D416" s="2" t="str">
        <f ca="1">'[1]2025年已发货'!D:D</f>
        <v>吨</v>
      </c>
      <c r="E416" s="2">
        <f ca="1">'[1]2025年已发货'!E:E</f>
        <v>64</v>
      </c>
      <c r="F416" s="4">
        <f ca="1">'[1]2025年已发货'!F:F</f>
        <v>45674</v>
      </c>
      <c r="G416" s="2" t="str">
        <f>'[1]2025年已发货'!G:G</f>
        <v>（中铁广州局-资乐高速5标）四川省乐山市井研县希望大道116号</v>
      </c>
      <c r="H416" s="2" t="str">
        <f ca="1">'[1]2025年已发货'!H:H</f>
        <v>廖俊杰</v>
      </c>
      <c r="I416" s="2">
        <f ca="1">'[1]2025年已发货'!I:I</f>
        <v>15775100965</v>
      </c>
      <c r="J416" s="2" vm="1" t="e">
        <f ca="1">_xlfn._xlws.FILTER(辅助信息!D:D,辅助信息!G:G=G416)</f>
        <v>#VALUE!</v>
      </c>
    </row>
    <row r="417" hidden="1" spans="1:10">
      <c r="A417" s="2" t="str">
        <f ca="1">'[1]2025年已发货'!A:A</f>
        <v>成实</v>
      </c>
      <c r="B417" s="2" t="str">
        <f ca="1">'[1]2025年已发货'!B:B</f>
        <v>螺纹钢</v>
      </c>
      <c r="C417" s="2" t="str">
        <f ca="1">'[1]2025年已发货'!C:C</f>
        <v>HRB500E Φ22 12m</v>
      </c>
      <c r="D417" s="2" t="str">
        <f ca="1">'[1]2025年已发货'!D:D</f>
        <v>吨</v>
      </c>
      <c r="E417" s="2">
        <f ca="1">'[1]2025年已发货'!E:E</f>
        <v>29</v>
      </c>
      <c r="F417" s="4">
        <f ca="1">'[1]2025年已发货'!F:F</f>
        <v>45674</v>
      </c>
      <c r="G417" s="2" t="str">
        <f>'[1]2025年已发货'!G:G</f>
        <v>（中铁广州局-资乐高速5标）四川省乐山市井研县希望大道116号</v>
      </c>
      <c r="H417" s="2" t="str">
        <f ca="1">'[1]2025年已发货'!H:H</f>
        <v>廖俊杰</v>
      </c>
      <c r="I417" s="2">
        <f ca="1">'[1]2025年已发货'!I:I</f>
        <v>15775100965</v>
      </c>
      <c r="J417" s="2" vm="1" t="e">
        <f ca="1">_xlfn._xlws.FILTER(辅助信息!D:D,辅助信息!G:G=G417)</f>
        <v>#VALUE!</v>
      </c>
    </row>
    <row r="418" hidden="1" spans="1:10">
      <c r="A418" s="2" t="str">
        <f ca="1">'[1]2025年已发货'!A:A</f>
        <v>成实</v>
      </c>
      <c r="B418" s="2" t="str">
        <f ca="1">'[1]2025年已发货'!B:B</f>
        <v>盘螺</v>
      </c>
      <c r="C418" s="2" t="str">
        <f ca="1">'[1]2025年已发货'!C:C</f>
        <v>HRB400E Φ14</v>
      </c>
      <c r="D418" s="2" t="str">
        <f ca="1">'[1]2025年已发货'!D:D</f>
        <v>吨</v>
      </c>
      <c r="E418" s="2">
        <f ca="1">'[1]2025年已发货'!E:E</f>
        <v>160</v>
      </c>
      <c r="F418" s="4">
        <f ca="1">'[1]2025年已发货'!F:F</f>
        <v>45674</v>
      </c>
      <c r="G418" s="2" t="str">
        <f>'[1]2025年已发货'!G:G</f>
        <v>（中铁广州局-资乐高速5标）四川省乐山市井研县希望大道116号</v>
      </c>
      <c r="H418" s="2" t="str">
        <f ca="1">'[1]2025年已发货'!H:H</f>
        <v>廖俊杰</v>
      </c>
      <c r="I418" s="2">
        <f ca="1">'[1]2025年已发货'!I:I</f>
        <v>15775100965</v>
      </c>
      <c r="J418" s="2" vm="1" t="e">
        <f ca="1">_xlfn._xlws.FILTER(辅助信息!D:D,辅助信息!G:G=G418)</f>
        <v>#VALUE!</v>
      </c>
    </row>
    <row r="419" hidden="1" spans="1:10">
      <c r="A419" s="2" t="str">
        <f ca="1">'[1]2025年已发货'!A:A</f>
        <v>成实</v>
      </c>
      <c r="B419" s="2" t="str">
        <f ca="1">'[1]2025年已发货'!B:B</f>
        <v>高线</v>
      </c>
      <c r="C419" s="2" t="str">
        <f ca="1">'[1]2025年已发货'!C:C</f>
        <v>HPB300Φ12</v>
      </c>
      <c r="D419" s="2" t="str">
        <f ca="1">'[1]2025年已发货'!D:D</f>
        <v>吨</v>
      </c>
      <c r="E419" s="2">
        <f ca="1">'[1]2025年已发货'!E:E</f>
        <v>35</v>
      </c>
      <c r="F419" s="4">
        <f ca="1">'[1]2025年已发货'!F:F</f>
        <v>45674</v>
      </c>
      <c r="G419" s="2" t="str">
        <f>'[1]2025年已发货'!G:G</f>
        <v>（中铁十局-资乐高速4标）四川省眉山市仁寿县彰加镇华炉村中铁十局资乐高速3#钢筋场</v>
      </c>
      <c r="H419" s="2" t="str">
        <f ca="1">'[1]2025年已发货'!H:H</f>
        <v>杨飞</v>
      </c>
      <c r="I419" s="2">
        <f ca="1">'[1]2025年已发货'!I:I</f>
        <v>15667998777</v>
      </c>
      <c r="J419" s="2" vm="1" t="e">
        <f ca="1">_xlfn._xlws.FILTER(辅助信息!D:D,辅助信息!G:G=G419)</f>
        <v>#VALUE!</v>
      </c>
    </row>
    <row r="420" hidden="1" spans="1:10">
      <c r="A420" s="2" t="str">
        <f ca="1">'[1]2025年已发货'!A:A</f>
        <v>成实</v>
      </c>
      <c r="B420" s="2" t="str">
        <f ca="1">'[1]2025年已发货'!B:B</f>
        <v>盘螺</v>
      </c>
      <c r="C420" s="2" t="str">
        <f ca="1">'[1]2025年已发货'!C:C</f>
        <v>HRB400E Φ14</v>
      </c>
      <c r="D420" s="2" t="str">
        <f ca="1">'[1]2025年已发货'!D:D</f>
        <v>吨</v>
      </c>
      <c r="E420" s="2">
        <f ca="1">'[1]2025年已发货'!E:E</f>
        <v>35</v>
      </c>
      <c r="F420" s="4">
        <f ca="1">'[1]2025年已发货'!F:F</f>
        <v>45674</v>
      </c>
      <c r="G420" s="2" t="str">
        <f>'[1]2025年已发货'!G:G</f>
        <v>（自永1标八局二分公司钢筋棚）四川省自贡市大安区牛佛镇</v>
      </c>
      <c r="H420" s="2" t="str">
        <f ca="1">'[1]2025年已发货'!H:H</f>
        <v>沈维良</v>
      </c>
      <c r="I420" s="2">
        <f ca="1">'[1]2025年已发货'!I:I</f>
        <v>18980505177</v>
      </c>
      <c r="J420" s="2" vm="1" t="e">
        <f ca="1">_xlfn._xlws.FILTER(辅助信息!D:D,辅助信息!G:G=G420)</f>
        <v>#VALUE!</v>
      </c>
    </row>
    <row r="421" hidden="1" spans="1:10">
      <c r="A421" s="2" t="str">
        <f ca="1">'[1]2025年已发货'!A:A</f>
        <v>陕钢</v>
      </c>
      <c r="B421" s="2" t="str">
        <f ca="1">'[1]2025年已发货'!B:B</f>
        <v>盘螺</v>
      </c>
      <c r="C421" s="2" t="str">
        <f ca="1">'[1]2025年已发货'!C:C</f>
        <v>HRB400E Φ6</v>
      </c>
      <c r="D421" s="2" t="str">
        <f ca="1">'[1]2025年已发货'!D:D</f>
        <v>吨</v>
      </c>
      <c r="E421" s="2">
        <f ca="1">'[1]2025年已发货'!E:E</f>
        <v>5</v>
      </c>
      <c r="F421" s="4">
        <f ca="1">'[1]2025年已发货'!F:F</f>
        <v>45674</v>
      </c>
      <c r="G421" s="2" t="str">
        <f>'[1]2025年已发货'!G:G</f>
        <v>(五冶钢构医学科学产业园建设项目房建三部-一标（7-2）)四川省南充市顺庆区搬罾街道学府大道二段</v>
      </c>
      <c r="H421" s="2" t="str">
        <f ca="1">'[1]2025年已发货'!H:H</f>
        <v>郑林</v>
      </c>
      <c r="I421" s="2">
        <f ca="1">'[1]2025年已发货'!I:I</f>
        <v>18349955455</v>
      </c>
      <c r="J421" s="2" t="str">
        <f ca="1">_xlfn._xlws.FILTER(辅助信息!D:D,辅助信息!G:G=G421)</f>
        <v>五冶钢构南充医学科学产业园建设项目</v>
      </c>
    </row>
    <row r="422" hidden="1" spans="1:10">
      <c r="A422" s="2" t="str">
        <f ca="1">'[1]2025年已发货'!A:A</f>
        <v>陕钢</v>
      </c>
      <c r="B422" s="2" t="str">
        <f ca="1">'[1]2025年已发货'!B:B</f>
        <v>盘螺</v>
      </c>
      <c r="C422" s="2" t="str">
        <f ca="1">'[1]2025年已发货'!C:C</f>
        <v>HRB400E Φ8</v>
      </c>
      <c r="D422" s="2" t="str">
        <f ca="1">'[1]2025年已发货'!D:D</f>
        <v>吨</v>
      </c>
      <c r="E422" s="2">
        <f ca="1">'[1]2025年已发货'!E:E</f>
        <v>15</v>
      </c>
      <c r="F422" s="4">
        <f ca="1">'[1]2025年已发货'!F:F</f>
        <v>45674</v>
      </c>
      <c r="G422" s="2" t="str">
        <f>'[1]2025年已发货'!G:G</f>
        <v>(五冶钢构医学科学产业园建设项目房建三部-一标（7-2）)四川省南充市顺庆区搬罾街道学府大道二段</v>
      </c>
      <c r="H422" s="2" t="str">
        <f ca="1">'[1]2025年已发货'!H:H</f>
        <v>郑林</v>
      </c>
      <c r="I422" s="2">
        <f ca="1">'[1]2025年已发货'!I:I</f>
        <v>18349955455</v>
      </c>
      <c r="J422" s="2" t="str">
        <f>_xlfn._xlws.FILTER(辅助信息!D:D,辅助信息!G:G=G422)</f>
        <v>五冶钢构南充医学科学产业园建设项目</v>
      </c>
    </row>
    <row r="423" hidden="1" spans="1:10">
      <c r="A423" s="2" t="str">
        <f ca="1">'[1]2025年已发货'!A:A</f>
        <v>陕钢</v>
      </c>
      <c r="B423" s="2" t="str">
        <f ca="1">'[1]2025年已发货'!B:B</f>
        <v>盘螺</v>
      </c>
      <c r="C423" s="2" t="str">
        <f ca="1">'[1]2025年已发货'!C:C</f>
        <v>HRB400E Φ8</v>
      </c>
      <c r="D423" s="2" t="str">
        <f ca="1">'[1]2025年已发货'!D:D</f>
        <v>吨</v>
      </c>
      <c r="E423" s="2">
        <f ca="1">'[1]2025年已发货'!E:E</f>
        <v>12.5</v>
      </c>
      <c r="F423" s="4">
        <f ca="1">'[1]2025年已发货'!F:F</f>
        <v>45674</v>
      </c>
      <c r="G423" s="2" t="str">
        <f>'[1]2025年已发货'!G:G</f>
        <v>(五冶钢构医学科学产业园建设项目房建三部-一标（7-3）)四川省南充市顺庆区搬罾街道学府大道二段</v>
      </c>
      <c r="H423" s="2" t="str">
        <f ca="1">'[1]2025年已发货'!H:H</f>
        <v>郑林</v>
      </c>
      <c r="I423" s="2">
        <f ca="1">'[1]2025年已发货'!I:I</f>
        <v>18349955455</v>
      </c>
      <c r="J423" s="2" t="str">
        <f ca="1">_xlfn._xlws.FILTER(辅助信息!D:D,辅助信息!G:G=G423)</f>
        <v>五冶钢构南充医学科学产业园建设项目</v>
      </c>
    </row>
    <row r="424" hidden="1" spans="1:10">
      <c r="A424" s="2" t="str">
        <f ca="1">'[1]2025年已发货'!A:A</f>
        <v>润耀</v>
      </c>
      <c r="B424" s="2" t="str">
        <f ca="1">'[1]2025年已发货'!B:B</f>
        <v>高线</v>
      </c>
      <c r="C424" s="2" t="str">
        <f ca="1">'[1]2025年已发货'!C:C</f>
        <v>HPB300Φ10</v>
      </c>
      <c r="D424" s="2" t="str">
        <f ca="1">'[1]2025年已发货'!D:D</f>
        <v>吨</v>
      </c>
      <c r="E424" s="2">
        <f ca="1">'[1]2025年已发货'!E:E</f>
        <v>70</v>
      </c>
      <c r="F424" s="4">
        <f ca="1">'[1]2025年已发货'!F:F</f>
        <v>45674</v>
      </c>
      <c r="G424" s="2" t="str">
        <f>'[1]2025年已发货'!G:G</f>
        <v>（中铁三局-铜资高速1标）成都易建金属有限公司（成都市双流区蛟龙工业港新华大道七段563号）</v>
      </c>
      <c r="H424" s="2" t="str">
        <f ca="1">'[1]2025年已发货'!H:H</f>
        <v>代德军</v>
      </c>
      <c r="I424" s="2">
        <f ca="1">'[1]2025年已发货'!I:I</f>
        <v>18602811878</v>
      </c>
      <c r="J424" s="2" vm="1" t="e">
        <f ca="1">_xlfn._xlws.FILTER(辅助信息!D:D,辅助信息!G:G=G424)</f>
        <v>#VALUE!</v>
      </c>
    </row>
    <row r="425" hidden="1" spans="1:10">
      <c r="A425" s="2" t="str">
        <f ca="1">'[1]2025年已发货'!A:A</f>
        <v>润耀</v>
      </c>
      <c r="B425" s="2" t="str">
        <f ca="1">'[1]2025年已发货'!B:B</f>
        <v>螺纹钢</v>
      </c>
      <c r="C425" s="2" t="str">
        <f ca="1">'[1]2025年已发货'!C:C</f>
        <v>HRB400E Φ32 12m</v>
      </c>
      <c r="D425" s="2" t="str">
        <f ca="1">'[1]2025年已发货'!D:D</f>
        <v>吨</v>
      </c>
      <c r="E425" s="2">
        <f ca="1">'[1]2025年已发货'!E:E</f>
        <v>12</v>
      </c>
      <c r="F425" s="4">
        <f ca="1">'[1]2025年已发货'!F:F</f>
        <v>45674</v>
      </c>
      <c r="G425" s="2" t="str">
        <f>'[1]2025年已发货'!G:G</f>
        <v>（中铁广州局-资乐高速5标）四川省乐山市井研县希望大道116号</v>
      </c>
      <c r="H425" s="2" t="str">
        <f ca="1">'[1]2025年已发货'!H:H</f>
        <v>廖俊杰</v>
      </c>
      <c r="I425" s="2">
        <f ca="1">'[1]2025年已发货'!I:I</f>
        <v>15775100965</v>
      </c>
      <c r="J425" s="2" vm="1" t="e">
        <f ca="1">_xlfn._xlws.FILTER(辅助信息!D:D,辅助信息!G:G=G425)</f>
        <v>#VALUE!</v>
      </c>
    </row>
    <row r="426" hidden="1" spans="1:10">
      <c r="A426" s="2" t="str">
        <f ca="1">'[1]2025年已发货'!A:A</f>
        <v>润耀</v>
      </c>
      <c r="B426" s="2" t="str">
        <f ca="1">'[1]2025年已发货'!B:B</f>
        <v>螺纹钢</v>
      </c>
      <c r="C426" s="2" t="str">
        <f ca="1">'[1]2025年已发货'!C:C</f>
        <v>HRB400E Φ25 12m</v>
      </c>
      <c r="D426" s="2" t="str">
        <f ca="1">'[1]2025年已发货'!D:D</f>
        <v>吨</v>
      </c>
      <c r="E426" s="2">
        <f ca="1">'[1]2025年已发货'!E:E</f>
        <v>24</v>
      </c>
      <c r="F426" s="4">
        <f ca="1">'[1]2025年已发货'!F:F</f>
        <v>45674</v>
      </c>
      <c r="G426" s="2" t="str">
        <f>'[1]2025年已发货'!G:G</f>
        <v>（中铁广州局-资乐高速5标）四川省乐山市井研县希望大道116号</v>
      </c>
      <c r="H426" s="2" t="str">
        <f ca="1">'[1]2025年已发货'!H:H</f>
        <v>廖俊杰</v>
      </c>
      <c r="I426" s="2">
        <f ca="1">'[1]2025年已发货'!I:I</f>
        <v>15775100965</v>
      </c>
      <c r="J426" s="2" vm="1" t="e">
        <f ca="1">_xlfn._xlws.FILTER(辅助信息!D:D,辅助信息!G:G=G426)</f>
        <v>#VALUE!</v>
      </c>
    </row>
    <row r="427" hidden="1" spans="1:10">
      <c r="A427" s="2" t="str">
        <f ca="1">'[1]2025年已发货'!A:A</f>
        <v>润耀</v>
      </c>
      <c r="B427" s="2" t="str">
        <f ca="1">'[1]2025年已发货'!B:B</f>
        <v>盘螺</v>
      </c>
      <c r="C427" s="2" t="str">
        <f ca="1">'[1]2025年已发货'!C:C</f>
        <v>HRB400E Φ12</v>
      </c>
      <c r="D427" s="2" t="str">
        <f ca="1">'[1]2025年已发货'!D:D</f>
        <v>吨</v>
      </c>
      <c r="E427" s="2">
        <f ca="1">'[1]2025年已发货'!E:E</f>
        <v>140</v>
      </c>
      <c r="F427" s="4">
        <f ca="1">'[1]2025年已发货'!F:F</f>
        <v>45674</v>
      </c>
      <c r="G427" s="2" t="str">
        <f>'[1]2025年已发货'!G:G</f>
        <v>（中铁广州局-资乐高速5标）四川省乐山市井研县希望大道116号</v>
      </c>
      <c r="H427" s="2" t="str">
        <f ca="1">'[1]2025年已发货'!H:H</f>
        <v>廖俊杰</v>
      </c>
      <c r="I427" s="2">
        <f ca="1">'[1]2025年已发货'!I:I</f>
        <v>15775100965</v>
      </c>
      <c r="J427" s="2" vm="1" t="e">
        <f ca="1">_xlfn._xlws.FILTER(辅助信息!D:D,辅助信息!G:G=G427)</f>
        <v>#VALUE!</v>
      </c>
    </row>
    <row r="428" hidden="1" spans="1:10">
      <c r="A428" s="2" t="str">
        <f ca="1">'[1]2025年已发货'!A:A</f>
        <v>润耀</v>
      </c>
      <c r="B428" s="2" t="str">
        <f ca="1">'[1]2025年已发货'!B:B</f>
        <v>高线</v>
      </c>
      <c r="C428" s="2" t="str">
        <f ca="1">'[1]2025年已发货'!C:C</f>
        <v>HPB300Φ10</v>
      </c>
      <c r="D428" s="2" t="str">
        <f ca="1">'[1]2025年已发货'!D:D</f>
        <v>吨</v>
      </c>
      <c r="E428" s="2">
        <f ca="1">'[1]2025年已发货'!E:E</f>
        <v>35</v>
      </c>
      <c r="F428" s="4">
        <f ca="1">'[1]2025年已发货'!F:F</f>
        <v>45674</v>
      </c>
      <c r="G428" s="2" t="str">
        <f>'[1]2025年已发货'!G:G</f>
        <v>（中铁广州局-资乐高速5标）四川省乐山市井研县希望大道116号</v>
      </c>
      <c r="H428" s="2" t="str">
        <f ca="1">'[1]2025年已发货'!H:H</f>
        <v>廖俊杰</v>
      </c>
      <c r="I428" s="2">
        <f ca="1">'[1]2025年已发货'!I:I</f>
        <v>15775100965</v>
      </c>
      <c r="J428" s="2" vm="1" t="e">
        <f>_xlfn._xlws.FILTER(辅助信息!D:D,辅助信息!G:G=G428)</f>
        <v>#VALUE!</v>
      </c>
    </row>
    <row r="429" hidden="1" spans="1:10">
      <c r="A429" s="2" t="str">
        <f ca="1">'[1]2025年已发货'!A:A</f>
        <v>润耀</v>
      </c>
      <c r="B429" s="2" t="str">
        <f ca="1">'[1]2025年已发货'!B:B</f>
        <v>高线</v>
      </c>
      <c r="C429" s="2" t="str">
        <f ca="1">'[1]2025年已发货'!C:C</f>
        <v>HPB300Φ12</v>
      </c>
      <c r="D429" s="2" t="str">
        <f ca="1">'[1]2025年已发货'!D:D</f>
        <v>吨</v>
      </c>
      <c r="E429" s="2">
        <f ca="1">'[1]2025年已发货'!E:E</f>
        <v>35</v>
      </c>
      <c r="F429" s="4">
        <f ca="1">'[1]2025年已发货'!F:F</f>
        <v>45674</v>
      </c>
      <c r="G429" s="2" t="str">
        <f>'[1]2025年已发货'!G:G</f>
        <v>（中铁五局-成渝扩容3标）四川省资阳市雁江区伍隍镇铺子村雁江区X138</v>
      </c>
      <c r="H429" s="2" t="str">
        <f ca="1">'[1]2025年已发货'!H:H</f>
        <v>王健</v>
      </c>
      <c r="I429" s="2">
        <f ca="1">'[1]2025年已发货'!I:I</f>
        <v>17726168395</v>
      </c>
      <c r="J429" s="2" vm="1" t="e">
        <f ca="1">_xlfn._xlws.FILTER(辅助信息!D:D,辅助信息!G:G=G429)</f>
        <v>#VALUE!</v>
      </c>
    </row>
    <row r="430" hidden="1" spans="1:10">
      <c r="A430" s="2" t="str">
        <f ca="1">'[1]2025年已发货'!A:A</f>
        <v>润耀</v>
      </c>
      <c r="B430" s="2" t="str">
        <f ca="1">'[1]2025年已发货'!B:B</f>
        <v>高线</v>
      </c>
      <c r="C430" s="2" t="str">
        <f ca="1">'[1]2025年已发货'!C:C</f>
        <v>HPB300Φ12</v>
      </c>
      <c r="D430" s="2" t="str">
        <f ca="1">'[1]2025年已发货'!D:D</f>
        <v>吨</v>
      </c>
      <c r="E430" s="2">
        <f ca="1">'[1]2025年已发货'!E:E</f>
        <v>35</v>
      </c>
      <c r="F430" s="4">
        <f ca="1">'[1]2025年已发货'!F:F</f>
        <v>45674</v>
      </c>
      <c r="G430" s="2" t="str">
        <f>'[1]2025年已发货'!G:G</f>
        <v>（中铁广州局-成渝扩容2标）四川省资阳市雁江区南双路杨家糖房</v>
      </c>
      <c r="H430" s="2" t="str">
        <f ca="1">'[1]2025年已发货'!H:H</f>
        <v>邓志强</v>
      </c>
      <c r="I430" s="2">
        <f ca="1">'[1]2025年已发货'!I:I</f>
        <v>17603045490</v>
      </c>
      <c r="J430" s="2" vm="1" t="e">
        <f ca="1">_xlfn._xlws.FILTER(辅助信息!D:D,辅助信息!G:G=G430)</f>
        <v>#VALUE!</v>
      </c>
    </row>
    <row r="431" hidden="1" spans="1:10">
      <c r="A431" s="2" t="str">
        <f ca="1">'[1]2025年已发货'!A:A</f>
        <v>润耀</v>
      </c>
      <c r="B431" s="2" t="str">
        <f ca="1">'[1]2025年已发货'!B:B</f>
        <v>盘螺</v>
      </c>
      <c r="C431" s="2" t="str">
        <f ca="1">'[1]2025年已发货'!C:C</f>
        <v>HRB400E Φ12</v>
      </c>
      <c r="D431" s="2" t="str">
        <f ca="1">'[1]2025年已发货'!D:D</f>
        <v>吨</v>
      </c>
      <c r="E431" s="2">
        <f ca="1">'[1]2025年已发货'!E:E</f>
        <v>35</v>
      </c>
      <c r="F431" s="4">
        <f ca="1">'[1]2025年已发货'!F:F</f>
        <v>45674</v>
      </c>
      <c r="G431" s="2" t="str">
        <f>'[1]2025年已发货'!G:G</f>
        <v>（中铁广州局-成渝扩容2标）四川省资阳市雁江区南双路杨家糖房</v>
      </c>
      <c r="H431" s="2" t="str">
        <f ca="1">'[1]2025年已发货'!H:H</f>
        <v>邓志强</v>
      </c>
      <c r="I431" s="2">
        <f ca="1">'[1]2025年已发货'!I:I</f>
        <v>17603045490</v>
      </c>
      <c r="J431" s="2" vm="1" t="e">
        <f ca="1">_xlfn._xlws.FILTER(辅助信息!D:D,辅助信息!G:G=G431)</f>
        <v>#VALUE!</v>
      </c>
    </row>
    <row r="432" hidden="1" spans="1:10">
      <c r="A432" s="2" t="str">
        <f ca="1">'[1]2025年已发货'!A:A</f>
        <v>佳业</v>
      </c>
      <c r="B432" s="2" t="str">
        <f ca="1">'[1]2025年已发货'!B:B</f>
        <v>螺纹钢</v>
      </c>
      <c r="C432" s="2" t="str">
        <f ca="1">'[1]2025年已发货'!C:C</f>
        <v>HRB400E Φ28 9m</v>
      </c>
      <c r="D432" s="2" t="str">
        <f ca="1">'[1]2025年已发货'!D:D</f>
        <v>吨</v>
      </c>
      <c r="E432" s="2">
        <f ca="1">'[1]2025年已发货'!E:E</f>
        <v>39</v>
      </c>
      <c r="F432" s="4">
        <f ca="1">'[1]2025年已发货'!F:F</f>
        <v>45676</v>
      </c>
      <c r="G432" s="2" t="str">
        <f>'[1]2025年已发货'!G:G</f>
        <v>（中铁广州局-资乐高速5标）四川省乐山市井研县希望大道116号</v>
      </c>
      <c r="H432" s="2" t="str">
        <f ca="1">'[1]2025年已发货'!H:H</f>
        <v>廖俊杰</v>
      </c>
      <c r="I432" s="2">
        <f ca="1">'[1]2025年已发货'!I:I</f>
        <v>15775100965</v>
      </c>
      <c r="J432" s="2" vm="1" t="e">
        <f ca="1">_xlfn._xlws.FILTER(辅助信息!D:D,辅助信息!G:G=G432)</f>
        <v>#VALUE!</v>
      </c>
    </row>
    <row r="433" hidden="1" spans="1:10">
      <c r="A433" s="2" t="str">
        <f ca="1">'[1]2025年已发货'!A:A</f>
        <v>佳业</v>
      </c>
      <c r="B433" s="2" t="str">
        <f ca="1">'[1]2025年已发货'!B:B</f>
        <v>螺纹钢</v>
      </c>
      <c r="C433" s="2" t="str">
        <f ca="1">'[1]2025年已发货'!C:C</f>
        <v>HRB400E Φ28 12m</v>
      </c>
      <c r="D433" s="2" t="str">
        <f ca="1">'[1]2025年已发货'!D:D</f>
        <v>吨</v>
      </c>
      <c r="E433" s="2">
        <f ca="1">'[1]2025年已发货'!E:E</f>
        <v>65</v>
      </c>
      <c r="F433" s="4">
        <f ca="1">'[1]2025年已发货'!F:F</f>
        <v>45676</v>
      </c>
      <c r="G433" s="2" t="str">
        <f>'[1]2025年已发货'!G:G</f>
        <v>（中铁广州局-资乐高速5标）四川省乐山市井研县希望大道116号</v>
      </c>
      <c r="H433" s="2" t="str">
        <f ca="1">'[1]2025年已发货'!H:H</f>
        <v>廖俊杰</v>
      </c>
      <c r="I433" s="2">
        <f ca="1">'[1]2025年已发货'!I:I</f>
        <v>15775100965</v>
      </c>
      <c r="J433" s="2" vm="1" t="e">
        <f>_xlfn._xlws.FILTER(辅助信息!D:D,辅助信息!G:G=G433)</f>
        <v>#VALUE!</v>
      </c>
    </row>
    <row r="434" hidden="1" spans="1:10">
      <c r="A434" s="2" t="str">
        <f ca="1">'[1]2025年已发货'!A:A</f>
        <v>润耀</v>
      </c>
      <c r="B434" s="2" t="str">
        <f ca="1">'[1]2025年已发货'!B:B</f>
        <v>高线</v>
      </c>
      <c r="C434" s="2" t="str">
        <f ca="1">'[1]2025年已发货'!C:C</f>
        <v>HPB300Φ10</v>
      </c>
      <c r="D434" s="2" t="str">
        <f ca="1">'[1]2025年已发货'!D:D</f>
        <v>吨</v>
      </c>
      <c r="E434" s="2">
        <f ca="1">'[1]2025年已发货'!E:E</f>
        <v>35</v>
      </c>
      <c r="F434" s="4">
        <f ca="1">'[1]2025年已发货'!F:F</f>
        <v>45676</v>
      </c>
      <c r="G434" s="2" t="str">
        <f>'[1]2025年已发货'!G:G</f>
        <v>（中铁广州局-资乐高速5标）四川省乐山市井研县希望大道116号</v>
      </c>
      <c r="H434" s="2" t="str">
        <f ca="1">'[1]2025年已发货'!H:H</f>
        <v>廖俊杰</v>
      </c>
      <c r="I434" s="2">
        <f ca="1">'[1]2025年已发货'!I:I</f>
        <v>15775100965</v>
      </c>
      <c r="J434" s="2" vm="1" t="e">
        <f ca="1">_xlfn._xlws.FILTER(辅助信息!D:D,辅助信息!G:G=G434)</f>
        <v>#VALUE!</v>
      </c>
    </row>
    <row r="435" hidden="1" spans="1:10">
      <c r="A435" s="2" t="str">
        <f ca="1">'[1]2025年已发货'!A:A</f>
        <v>润耀</v>
      </c>
      <c r="B435" s="2" t="str">
        <f ca="1">'[1]2025年已发货'!B:B</f>
        <v>螺纹钢</v>
      </c>
      <c r="C435" s="2" t="str">
        <f ca="1">'[1]2025年已发货'!C:C</f>
        <v>HRB400E Φ25 12m</v>
      </c>
      <c r="D435" s="2" t="str">
        <f ca="1">'[1]2025年已发货'!D:D</f>
        <v>吨</v>
      </c>
      <c r="E435" s="2">
        <f ca="1">'[1]2025年已发货'!E:E</f>
        <v>35</v>
      </c>
      <c r="F435" s="4">
        <f ca="1">'[1]2025年已发货'!F:F</f>
        <v>45676</v>
      </c>
      <c r="G435" s="2" t="str">
        <f>'[1]2025年已发货'!G:G</f>
        <v>（中铁五局-成渝扩容3标）四川省资阳市雁江区伍隍镇铺子村雁江区X138</v>
      </c>
      <c r="H435" s="2" t="str">
        <f ca="1">'[1]2025年已发货'!H:H</f>
        <v>王健</v>
      </c>
      <c r="I435" s="2">
        <f ca="1">'[1]2025年已发货'!I:I</f>
        <v>17726168395</v>
      </c>
      <c r="J435" s="2" vm="1" t="e">
        <f ca="1">_xlfn._xlws.FILTER(辅助信息!D:D,辅助信息!G:G=G435)</f>
        <v>#VALUE!</v>
      </c>
    </row>
    <row r="436" hidden="1" spans="1:10">
      <c r="A436" s="2" t="str">
        <f ca="1">'[1]2025年已发货'!A:A</f>
        <v>成实</v>
      </c>
      <c r="B436" s="2" t="str">
        <f ca="1">'[1]2025年已发货'!B:B</f>
        <v>盘螺</v>
      </c>
      <c r="C436" s="2" t="str">
        <f ca="1">'[1]2025年已发货'!C:C</f>
        <v>HRB400E Φ8</v>
      </c>
      <c r="D436" s="2" t="str">
        <f ca="1">'[1]2025年已发货'!D:D</f>
        <v>吨</v>
      </c>
      <c r="E436" s="2">
        <f ca="1">'[1]2025年已发货'!E:E</f>
        <v>10</v>
      </c>
      <c r="F436" s="4">
        <f ca="1">'[1]2025年已发货'!F:F</f>
        <v>45677</v>
      </c>
      <c r="G436" s="2" t="str">
        <f>'[1]2025年已发货'!G:G</f>
        <v>（中核华兴）四川天府新区585研发中心项目（一期）二标段（科学城中路东段）</v>
      </c>
      <c r="H436" s="2" t="str">
        <f ca="1">'[1]2025年已发货'!H:H</f>
        <v>郑西全 </v>
      </c>
      <c r="I436" s="2" t="str">
        <f ca="1">'[1]2025年已发货'!I:I</f>
        <v>17608022851</v>
      </c>
      <c r="J436" s="2" vm="1" t="e">
        <f ca="1">_xlfn._xlws.FILTER(辅助信息!D:D,辅助信息!G:G=G436)</f>
        <v>#VALUE!</v>
      </c>
    </row>
    <row r="437" hidden="1" spans="1:10">
      <c r="A437" s="2" t="str">
        <f ca="1">'[1]2025年已发货'!A:A</f>
        <v>成实</v>
      </c>
      <c r="B437" s="2" t="str">
        <f ca="1">'[1]2025年已发货'!B:B</f>
        <v>盘螺</v>
      </c>
      <c r="C437" s="2" t="str">
        <f ca="1">'[1]2025年已发货'!C:C</f>
        <v>HRB400E Φ10</v>
      </c>
      <c r="D437" s="2" t="str">
        <f ca="1">'[1]2025年已发货'!D:D</f>
        <v>吨</v>
      </c>
      <c r="E437" s="2">
        <f ca="1">'[1]2025年已发货'!E:E</f>
        <v>5</v>
      </c>
      <c r="F437" s="4">
        <f ca="1">'[1]2025年已发货'!F:F</f>
        <v>45677</v>
      </c>
      <c r="G437" s="2" t="str">
        <f>'[1]2025年已发货'!G:G</f>
        <v>（中核华兴）四川天府新区585研发中心项目（一期）二标段（科学城中路东段）</v>
      </c>
      <c r="H437" s="2" t="str">
        <f ca="1">'[1]2025年已发货'!H:H</f>
        <v>郑西全 </v>
      </c>
      <c r="I437" s="2" t="str">
        <f ca="1">'[1]2025年已发货'!I:I</f>
        <v>17608022851</v>
      </c>
      <c r="J437" s="2" vm="1" t="e">
        <f>_xlfn._xlws.FILTER(辅助信息!D:D,辅助信息!G:G=G437)</f>
        <v>#VALUE!</v>
      </c>
    </row>
    <row r="438" hidden="1" spans="1:10">
      <c r="A438" s="2" t="str">
        <f ca="1">'[1]2025年已发货'!A:A</f>
        <v>成实</v>
      </c>
      <c r="B438" s="2" t="str">
        <f ca="1">'[1]2025年已发货'!B:B</f>
        <v>螺纹钢</v>
      </c>
      <c r="C438" s="2" t="str">
        <f ca="1">'[1]2025年已发货'!C:C</f>
        <v>HRB400EΦ12*9m</v>
      </c>
      <c r="D438" s="2" t="str">
        <f ca="1">'[1]2025年已发货'!D:D</f>
        <v>吨</v>
      </c>
      <c r="E438" s="2">
        <f ca="1">'[1]2025年已发货'!E:E</f>
        <v>7.5</v>
      </c>
      <c r="F438" s="4">
        <f ca="1">'[1]2025年已发货'!F:F</f>
        <v>45677</v>
      </c>
      <c r="G438" s="2" t="str">
        <f>'[1]2025年已发货'!G:G</f>
        <v>（中核华兴）四川天府新区585研发中心项目（一期）二标段（科学城中路东段）</v>
      </c>
      <c r="H438" s="2" t="str">
        <f ca="1">'[1]2025年已发货'!H:H</f>
        <v>郑西全 </v>
      </c>
      <c r="I438" s="2" t="str">
        <f ca="1">'[1]2025年已发货'!I:I</f>
        <v>17608022851</v>
      </c>
      <c r="J438" s="2" vm="1" t="e">
        <f ca="1">_xlfn._xlws.FILTER(辅助信息!D:D,辅助信息!G:G=G438)</f>
        <v>#VALUE!</v>
      </c>
    </row>
    <row r="439" hidden="1" spans="1:10">
      <c r="A439" s="2" t="str">
        <f ca="1">'[1]2025年已发货'!A:A</f>
        <v>成实</v>
      </c>
      <c r="B439" s="2" t="str">
        <f ca="1">'[1]2025年已发货'!B:B</f>
        <v>螺纹钢</v>
      </c>
      <c r="C439" s="2" t="str">
        <f ca="1">'[1]2025年已发货'!C:C</f>
        <v>HRB500EΦ18*12m</v>
      </c>
      <c r="D439" s="2" t="str">
        <f ca="1">'[1]2025年已发货'!D:D</f>
        <v>吨</v>
      </c>
      <c r="E439" s="2">
        <f ca="1">'[1]2025年已发货'!E:E</f>
        <v>2.5</v>
      </c>
      <c r="F439" s="4">
        <f ca="1">'[1]2025年已发货'!F:F</f>
        <v>45677</v>
      </c>
      <c r="G439" s="2" t="str">
        <f>'[1]2025年已发货'!G:G</f>
        <v>（中核华兴）四川天府新区585研发中心项目（一期）二标段（科学城中路东段）</v>
      </c>
      <c r="H439" s="2" t="str">
        <f ca="1">'[1]2025年已发货'!H:H</f>
        <v>郑西全 </v>
      </c>
      <c r="I439" s="2" t="str">
        <f ca="1">'[1]2025年已发货'!I:I</f>
        <v>17608022851</v>
      </c>
      <c r="J439" s="2" vm="1" t="e">
        <f>_xlfn._xlws.FILTER(辅助信息!D:D,辅助信息!G:G=G439)</f>
        <v>#VALUE!</v>
      </c>
    </row>
    <row r="440" hidden="1" spans="1:10">
      <c r="A440" s="2" t="str">
        <f ca="1">'[1]2025年已发货'!A:A</f>
        <v>晋邦</v>
      </c>
      <c r="B440" s="2" t="str">
        <f ca="1">'[1]2025年已发货'!B:B</f>
        <v>盘螺</v>
      </c>
      <c r="C440" s="2" t="str">
        <f ca="1">'[1]2025年已发货'!C:C</f>
        <v>HRB400E Φ10</v>
      </c>
      <c r="D440" s="2" t="str">
        <f ca="1">'[1]2025年已发货'!D:D</f>
        <v>吨</v>
      </c>
      <c r="E440" s="2">
        <f ca="1">'[1]2025年已发货'!E:E</f>
        <v>15</v>
      </c>
      <c r="F440" s="4">
        <f ca="1">'[1]2025年已发货'!F:F</f>
        <v>45677</v>
      </c>
      <c r="G440" s="2" t="str">
        <f>'[1]2025年已发货'!G:G</f>
        <v>(五冶钢构医学科学产业园建设项目房建三部-一标（7-1）)四川省南充市顺庆区搬罾街道学府大道二段</v>
      </c>
      <c r="H440" s="2" t="str">
        <f ca="1">'[1]2025年已发货'!H:H</f>
        <v>郑林</v>
      </c>
      <c r="I440" s="2">
        <f ca="1">'[1]2025年已发货'!I:I</f>
        <v>18349955455</v>
      </c>
      <c r="J440" s="2" t="str">
        <f>_xlfn._xlws.FILTER(辅助信息!D:D,辅助信息!G:G=G440)</f>
        <v>五冶钢构南充医学科学产业园建设项目</v>
      </c>
    </row>
    <row r="441" hidden="1" spans="1:10">
      <c r="A441" s="2" t="str">
        <f ca="1">'[1]2025年已发货'!A:A</f>
        <v>晋邦</v>
      </c>
      <c r="B441" s="2" t="str">
        <f ca="1">'[1]2025年已发货'!B:B</f>
        <v>螺纹钢</v>
      </c>
      <c r="C441" s="2" t="str">
        <f ca="1">'[1]2025年已发货'!C:C</f>
        <v>HRB400E Φ12 9m</v>
      </c>
      <c r="D441" s="2" t="str">
        <f ca="1">'[1]2025年已发货'!D:D</f>
        <v>吨</v>
      </c>
      <c r="E441" s="2">
        <f ca="1">'[1]2025年已发货'!E:E</f>
        <v>20</v>
      </c>
      <c r="F441" s="4">
        <f ca="1">'[1]2025年已发货'!F:F</f>
        <v>45677</v>
      </c>
      <c r="G441" s="2" t="str">
        <f>'[1]2025年已发货'!G:G</f>
        <v>(五冶钢构医学科学产业园建设项目房建三部-一标（7-1）)四川省南充市顺庆区搬罾街道学府大道二段</v>
      </c>
      <c r="H441" s="2" t="str">
        <f ca="1">'[1]2025年已发货'!H:H</f>
        <v>郑林</v>
      </c>
      <c r="I441" s="2">
        <f ca="1">'[1]2025年已发货'!I:I</f>
        <v>18349955455</v>
      </c>
      <c r="J441" s="2" t="str">
        <f>_xlfn._xlws.FILTER(辅助信息!D:D,辅助信息!G:G=G441)</f>
        <v>五冶钢构南充医学科学产业园建设项目</v>
      </c>
    </row>
    <row r="442" hidden="1" spans="1:10">
      <c r="A442" s="2" t="str">
        <f ca="1">'[1]2025年已发货'!A:A</f>
        <v>成实</v>
      </c>
      <c r="B442" s="2" t="str">
        <f ca="1">'[1]2025年已发货'!B:B</f>
        <v>螺纹钢</v>
      </c>
      <c r="C442" s="2" t="str">
        <f ca="1">'[1]2025年已发货'!C:C</f>
        <v>HRB500E Φ25 12m</v>
      </c>
      <c r="D442" s="2" t="str">
        <f ca="1">'[1]2025年已发货'!D:D</f>
        <v>吨</v>
      </c>
      <c r="E442" s="2">
        <f ca="1">'[1]2025年已发货'!E:E</f>
        <v>35</v>
      </c>
      <c r="F442" s="4">
        <f ca="1">'[1]2025年已发货'!F:F</f>
        <v>45677</v>
      </c>
      <c r="G442" s="2" t="str">
        <f>'[1]2025年已发货'!G:G</f>
        <v>（中铁十局-资乐高速4标）四川省眉山市仁寿县彰加镇促进村中铁十局资乐高速1#钢筋场</v>
      </c>
      <c r="H442" s="2" t="str">
        <f ca="1">'[1]2025年已发货'!H:H</f>
        <v>杨飞</v>
      </c>
      <c r="I442" s="2">
        <f ca="1">'[1]2025年已发货'!I:I</f>
        <v>15667998777</v>
      </c>
      <c r="J442" s="2" vm="1" t="e">
        <f>_xlfn._xlws.FILTER(辅助信息!D:D,辅助信息!G:G=G442)</f>
        <v>#VALUE!</v>
      </c>
    </row>
    <row r="443" hidden="1" spans="1:10">
      <c r="A443" s="2" t="str">
        <f ca="1">'[1]2025年已发货'!A:A</f>
        <v>陕钢</v>
      </c>
      <c r="B443" s="2" t="str">
        <f ca="1">'[1]2025年已发货'!B:B</f>
        <v>螺纹钢</v>
      </c>
      <c r="C443" s="2" t="str">
        <f ca="1">'[1]2025年已发货'!C:C</f>
        <v>HRB400E Φ25 12m</v>
      </c>
      <c r="D443" s="2" t="str">
        <f ca="1">'[1]2025年已发货'!D:D</f>
        <v>吨</v>
      </c>
      <c r="E443" s="2">
        <f ca="1">'[1]2025年已发货'!E:E</f>
        <v>35</v>
      </c>
      <c r="F443" s="4">
        <f ca="1">'[1]2025年已发货'!F:F</f>
        <v>45677</v>
      </c>
      <c r="G443" s="2" t="str">
        <f>'[1]2025年已发货'!G:G</f>
        <v>（中铁五局-成渝扩容3标）四川省资阳市雁江区伍隍镇铺子村雁江区X138</v>
      </c>
      <c r="H443" s="2" t="str">
        <f ca="1">'[1]2025年已发货'!H:H</f>
        <v>王健</v>
      </c>
      <c r="I443" s="2">
        <f ca="1">'[1]2025年已发货'!I:I</f>
        <v>17726168395</v>
      </c>
      <c r="J443" s="2" vm="1" t="e">
        <f>_xlfn._xlws.FILTER(辅助信息!D:D,辅助信息!G:G=G443)</f>
        <v>#VALUE!</v>
      </c>
    </row>
    <row r="444" hidden="1" spans="1:10">
      <c r="A444" s="2" t="str">
        <f ca="1">'[1]2025年已发货'!A:A</f>
        <v>陕钢</v>
      </c>
      <c r="B444" s="2" t="str">
        <f ca="1">'[1]2025年已发货'!B:B</f>
        <v>高线</v>
      </c>
      <c r="C444" s="2" t="str">
        <f ca="1">'[1]2025年已发货'!C:C</f>
        <v>HPB300Φ8</v>
      </c>
      <c r="D444" s="2" t="str">
        <f ca="1">'[1]2025年已发货'!D:D</f>
        <v>吨</v>
      </c>
      <c r="E444" s="2">
        <f ca="1">'[1]2025年已发货'!E:E</f>
        <v>35</v>
      </c>
      <c r="F444" s="4">
        <f ca="1">'[1]2025年已发货'!F:F</f>
        <v>45677</v>
      </c>
      <c r="G444" s="2" t="str">
        <f>'[1]2025年已发货'!G:G</f>
        <v>（中铁十局-资乐高速4标）四川省眉山市仁寿县彰加镇促进村中铁十局资乐高速1#梁场</v>
      </c>
      <c r="H444" s="2" t="str">
        <f ca="1">'[1]2025年已发货'!H:H</f>
        <v>杨飞</v>
      </c>
      <c r="I444" s="2">
        <f ca="1">'[1]2025年已发货'!I:I</f>
        <v>15667998777</v>
      </c>
      <c r="J444" s="2" vm="1" t="e">
        <f ca="1">_xlfn._xlws.FILTER(辅助信息!D:D,辅助信息!G:G=G444)</f>
        <v>#VALUE!</v>
      </c>
    </row>
    <row r="445" hidden="1" spans="1:10">
      <c r="A445" s="2" t="str">
        <f ca="1">'[1]2025年已发货'!A:A</f>
        <v>陕钢</v>
      </c>
      <c r="B445" s="2" t="str">
        <f ca="1">'[1]2025年已发货'!B:B</f>
        <v>高线</v>
      </c>
      <c r="C445" s="2" t="str">
        <f ca="1">'[1]2025年已发货'!C:C</f>
        <v>HPB300Φ10</v>
      </c>
      <c r="D445" s="2" t="str">
        <f ca="1">'[1]2025年已发货'!D:D</f>
        <v>吨</v>
      </c>
      <c r="E445" s="2">
        <f ca="1">'[1]2025年已发货'!E:E</f>
        <v>17</v>
      </c>
      <c r="F445" s="4">
        <f ca="1">'[1]2025年已发货'!F:F</f>
        <v>45677</v>
      </c>
      <c r="G445" s="2" t="str">
        <f>'[1]2025年已发货'!G:G</f>
        <v>（中铁十局-资乐高速4标）四川省眉山市仁寿县彰加镇促进村中铁十局资乐高速1#钢筋场</v>
      </c>
      <c r="H445" s="2" t="str">
        <f ca="1">'[1]2025年已发货'!H:H</f>
        <v>杨飞</v>
      </c>
      <c r="I445" s="2">
        <f ca="1">'[1]2025年已发货'!I:I</f>
        <v>15667998777</v>
      </c>
      <c r="J445" s="2" vm="1" t="e">
        <f ca="1">_xlfn._xlws.FILTER(辅助信息!D:D,辅助信息!G:G=G445)</f>
        <v>#VALUE!</v>
      </c>
    </row>
    <row r="446" hidden="1" spans="1:10">
      <c r="A446" s="2" t="str">
        <f ca="1">'[1]2025年已发货'!A:A</f>
        <v>陕钢</v>
      </c>
      <c r="B446" s="2" t="str">
        <f ca="1">'[1]2025年已发货'!B:B</f>
        <v>高线</v>
      </c>
      <c r="C446" s="2" t="str">
        <f ca="1">'[1]2025年已发货'!C:C</f>
        <v>HPB300Φ12</v>
      </c>
      <c r="D446" s="2" t="str">
        <f ca="1">'[1]2025年已发货'!D:D</f>
        <v>吨</v>
      </c>
      <c r="E446" s="2">
        <f ca="1">'[1]2025年已发货'!E:E</f>
        <v>17</v>
      </c>
      <c r="F446" s="4">
        <f ca="1">'[1]2025年已发货'!F:F</f>
        <v>45677</v>
      </c>
      <c r="G446" s="2" t="str">
        <f>'[1]2025年已发货'!G:G</f>
        <v>（中铁十局-资乐高速4标）四川省眉山市仁寿县彰加镇促进村中铁十局资乐高速1#钢筋场</v>
      </c>
      <c r="H446" s="2" t="str">
        <f ca="1">'[1]2025年已发货'!H:H</f>
        <v>杨飞</v>
      </c>
      <c r="I446" s="2">
        <f ca="1">'[1]2025年已发货'!I:I</f>
        <v>15667998777</v>
      </c>
      <c r="J446" s="2" vm="1" t="e">
        <f>_xlfn._xlws.FILTER(辅助信息!D:D,辅助信息!G:G=G446)</f>
        <v>#VALUE!</v>
      </c>
    </row>
    <row r="447" hidden="1" spans="1:10">
      <c r="A447" s="2" t="str">
        <f ca="1">'[1]2025年已发货'!A:A</f>
        <v>陕钢</v>
      </c>
      <c r="B447" s="2" t="str">
        <f ca="1">'[1]2025年已发货'!B:B</f>
        <v>螺纹钢</v>
      </c>
      <c r="C447" s="2" t="str">
        <f ca="1">'[1]2025年已发货'!C:C</f>
        <v>HRB400E Φ25 12m</v>
      </c>
      <c r="D447" s="2" t="str">
        <f ca="1">'[1]2025年已发货'!D:D</f>
        <v>吨</v>
      </c>
      <c r="E447" s="2">
        <f ca="1">'[1]2025年已发货'!E:E</f>
        <v>35</v>
      </c>
      <c r="F447" s="4">
        <f ca="1">'[1]2025年已发货'!F:F</f>
        <v>45677</v>
      </c>
      <c r="G447" s="2" t="str">
        <f>'[1]2025年已发货'!G:G</f>
        <v>（中铁十局-资乐高速4标）四川省眉山市仁寿县彰加镇促进村中铁十局资乐高速1#梁场</v>
      </c>
      <c r="H447" s="2" t="str">
        <f ca="1">'[1]2025年已发货'!H:H</f>
        <v>杨飞</v>
      </c>
      <c r="I447" s="2">
        <f ca="1">'[1]2025年已发货'!I:I</f>
        <v>15667998777</v>
      </c>
      <c r="J447" s="2" vm="1" t="e">
        <f>_xlfn._xlws.FILTER(辅助信息!D:D,辅助信息!G:G=G447)</f>
        <v>#VALUE!</v>
      </c>
    </row>
    <row r="448" hidden="1" spans="1:10">
      <c r="A448" s="2" t="str">
        <f ca="1">'[1]2025年已发货'!A:A</f>
        <v>陕钢</v>
      </c>
      <c r="B448" s="2" t="str">
        <f ca="1">'[1]2025年已发货'!B:B</f>
        <v>螺纹钢</v>
      </c>
      <c r="C448" s="2" t="str">
        <f ca="1">'[1]2025年已发货'!C:C</f>
        <v>HRB400E Φ16 12m</v>
      </c>
      <c r="D448" s="2" t="str">
        <f ca="1">'[1]2025年已发货'!D:D</f>
        <v>吨</v>
      </c>
      <c r="E448" s="2">
        <f ca="1">'[1]2025年已发货'!E:E</f>
        <v>35</v>
      </c>
      <c r="F448" s="4">
        <f ca="1">'[1]2025年已发货'!F:F</f>
        <v>45677</v>
      </c>
      <c r="G448" s="2" t="str">
        <f>'[1]2025年已发货'!G:G</f>
        <v>（中铁十局-资乐高速4标）四川省眉山市仁寿县彰加镇促进村中铁十局资乐高速1#梁场</v>
      </c>
      <c r="H448" s="2" t="str">
        <f ca="1">'[1]2025年已发货'!H:H</f>
        <v>杨飞</v>
      </c>
      <c r="I448" s="2">
        <f ca="1">'[1]2025年已发货'!I:I</f>
        <v>15667998777</v>
      </c>
      <c r="J448" s="2" vm="1" t="e">
        <f>_xlfn._xlws.FILTER(辅助信息!D:D,辅助信息!G:G=G448)</f>
        <v>#VALUE!</v>
      </c>
    </row>
    <row r="449" hidden="1" spans="1:10">
      <c r="A449" s="2" t="str">
        <f ca="1">'[1]2025年已发货'!A:A</f>
        <v>佳业</v>
      </c>
      <c r="B449" s="2" t="str">
        <f ca="1">'[1]2025年已发货'!B:B</f>
        <v>螺纹钢</v>
      </c>
      <c r="C449" s="2" t="str">
        <f ca="1">'[1]2025年已发货'!C:C</f>
        <v>HRB500E Φ25 9m</v>
      </c>
      <c r="D449" s="2" t="str">
        <f ca="1">'[1]2025年已发货'!D:D</f>
        <v>吨</v>
      </c>
      <c r="E449" s="2">
        <f ca="1">'[1]2025年已发货'!E:E</f>
        <v>105</v>
      </c>
      <c r="F449" s="4">
        <f ca="1">'[1]2025年已发货'!F:F</f>
        <v>45677</v>
      </c>
      <c r="G449" s="2" t="str">
        <f>'[1]2025年已发货'!G:G</f>
        <v>（中铁十局-资乐高速4标）四川省眉山市仁寿县彰加镇促进村中铁十局资乐高速1#钢筋场</v>
      </c>
      <c r="H449" s="2" t="str">
        <f ca="1">'[1]2025年已发货'!H:H</f>
        <v>杨飞</v>
      </c>
      <c r="I449" s="2">
        <f ca="1">'[1]2025年已发货'!I:I</f>
        <v>15667998777</v>
      </c>
      <c r="J449" s="2" vm="1" t="e">
        <f ca="1">_xlfn._xlws.FILTER(辅助信息!D:D,辅助信息!G:G=G449)</f>
        <v>#VALUE!</v>
      </c>
    </row>
    <row r="450" hidden="1" spans="1:10">
      <c r="A450" s="2" t="str">
        <f ca="1">'[1]2025年已发货'!A:A</f>
        <v>佳业</v>
      </c>
      <c r="B450" s="2" t="str">
        <f ca="1">'[1]2025年已发货'!B:B</f>
        <v>螺纹钢</v>
      </c>
      <c r="C450" s="2" t="str">
        <f ca="1">'[1]2025年已发货'!C:C</f>
        <v>HRB400E Φ14×9米</v>
      </c>
      <c r="D450" s="2" t="str">
        <f ca="1">'[1]2025年已发货'!D:D</f>
        <v>吨</v>
      </c>
      <c r="E450" s="2">
        <f ca="1">'[1]2025年已发货'!E:E</f>
        <v>6</v>
      </c>
      <c r="F450" s="4">
        <f ca="1">'[1]2025年已发货'!F:F</f>
        <v>45677</v>
      </c>
      <c r="G450" s="2" t="str">
        <f>'[1]2025年已发货'!G:G</f>
        <v>（自永2标九局西南分公司钢筋棚）四川省自贡市骑龙镇大湾村</v>
      </c>
      <c r="H450" s="2" t="str">
        <f ca="1">'[1]2025年已发货'!H:H</f>
        <v>李智罡</v>
      </c>
      <c r="I450" s="2">
        <f ca="1">'[1]2025年已发货'!I:I</f>
        <v>15210015693</v>
      </c>
      <c r="J450" s="2" vm="1" t="e">
        <f ca="1">_xlfn._xlws.FILTER(辅助信息!D:D,辅助信息!G:G=G450)</f>
        <v>#VALUE!</v>
      </c>
    </row>
    <row r="451" hidden="1" spans="1:10">
      <c r="A451" s="2" t="str">
        <f ca="1">'[1]2025年已发货'!A:A</f>
        <v>佳业</v>
      </c>
      <c r="B451" s="2" t="str">
        <f ca="1">'[1]2025年已发货'!B:B</f>
        <v>螺纹钢</v>
      </c>
      <c r="C451" s="2" t="str">
        <f ca="1">'[1]2025年已发货'!C:C</f>
        <v>HRB500E Φ28×9米</v>
      </c>
      <c r="D451" s="2" t="str">
        <f ca="1">'[1]2025年已发货'!D:D</f>
        <v>吨</v>
      </c>
      <c r="E451" s="2">
        <f ca="1">'[1]2025年已发货'!E:E</f>
        <v>135</v>
      </c>
      <c r="F451" s="4">
        <f ca="1">'[1]2025年已发货'!F:F</f>
        <v>45677</v>
      </c>
      <c r="G451" s="2" t="str">
        <f>'[1]2025年已发货'!G:G</f>
        <v>（自永2标九局西南分公司钢筋棚）四川省自贡市骑龙镇大湾村</v>
      </c>
      <c r="H451" s="2" t="str">
        <f ca="1">'[1]2025年已发货'!H:H</f>
        <v>李智罡</v>
      </c>
      <c r="I451" s="2">
        <f ca="1">'[1]2025年已发货'!I:I</f>
        <v>15210015693</v>
      </c>
      <c r="J451" s="2" vm="1" t="e">
        <f>_xlfn._xlws.FILTER(辅助信息!D:D,辅助信息!G:G=G451)</f>
        <v>#VALUE!</v>
      </c>
    </row>
    <row r="452" hidden="1" spans="1:10">
      <c r="A452" s="2" t="str">
        <f ca="1">'[1]2025年已发货'!A:A</f>
        <v>陕钢</v>
      </c>
      <c r="B452" s="2" t="str">
        <f ca="1">'[1]2025年已发货'!B:B</f>
        <v>螺纹钢</v>
      </c>
      <c r="C452" s="2" t="str">
        <f ca="1">'[1]2025年已发货'!C:C</f>
        <v>HRB400EФ16*12m</v>
      </c>
      <c r="D452" s="2" t="str">
        <f ca="1">'[1]2025年已发货'!D:D</f>
        <v>吨</v>
      </c>
      <c r="E452" s="2">
        <f ca="1">'[1]2025年已发货'!E:E</f>
        <v>70</v>
      </c>
      <c r="F452" s="4">
        <f ca="1">'[1]2025年已发货'!F:F</f>
        <v>45696</v>
      </c>
      <c r="G452" s="2" t="str">
        <f>'[1]2025年已发货'!G:G</f>
        <v>（中核中原-甘肃康略高速KLTJ1标项目）甘肃省陇南市康县长坝镇蒲家坝</v>
      </c>
      <c r="H452" s="2" t="str">
        <f ca="1">'[1]2025年已发货'!H:H</f>
        <v>穆星</v>
      </c>
      <c r="I452" s="2" t="str">
        <f ca="1">'[1]2025年已发货'!I:I</f>
        <v>18539951326/15109310092</v>
      </c>
      <c r="J452" s="2" vm="1" t="e">
        <f ca="1">_xlfn._xlws.FILTER(辅助信息!D:D,辅助信息!G:G=G452)</f>
        <v>#VALUE!</v>
      </c>
    </row>
    <row r="453" hidden="1" spans="1:10">
      <c r="A453" s="2" t="str">
        <f ca="1">'[1]2025年已发货'!A:A</f>
        <v>陕钢</v>
      </c>
      <c r="B453" s="2" t="str">
        <f ca="1">'[1]2025年已发货'!B:B</f>
        <v>盘螺</v>
      </c>
      <c r="C453" s="2" t="str">
        <f ca="1">'[1]2025年已发货'!C:C</f>
        <v>HRB400EФ12</v>
      </c>
      <c r="D453" s="2" t="str">
        <f ca="1">'[1]2025年已发货'!D:D</f>
        <v>吨</v>
      </c>
      <c r="E453" s="2">
        <f ca="1">'[1]2025年已发货'!E:E</f>
        <v>12</v>
      </c>
      <c r="F453" s="4">
        <f ca="1">'[1]2025年已发货'!F:F</f>
        <v>45696</v>
      </c>
      <c r="G453" s="2" t="str">
        <f>'[1]2025年已发货'!G:G</f>
        <v>（中核中原-甘肃康略高速KLTJ1标项目）甘肃省陇南市康县长坝镇蒲家坝</v>
      </c>
      <c r="H453" s="2" t="str">
        <f ca="1">'[1]2025年已发货'!H:H</f>
        <v>穆星</v>
      </c>
      <c r="I453" s="2" t="str">
        <f ca="1">'[1]2025年已发货'!I:I</f>
        <v>18539951326/15109310092</v>
      </c>
      <c r="J453" s="2" vm="1" t="e">
        <f ca="1">_xlfn._xlws.FILTER(辅助信息!D:D,辅助信息!G:G=G453)</f>
        <v>#VALUE!</v>
      </c>
    </row>
    <row r="454" hidden="1" spans="1:10">
      <c r="A454" s="2" t="str">
        <f ca="1">'[1]2025年已发货'!A:A</f>
        <v>陕钢</v>
      </c>
      <c r="B454" s="2" t="str">
        <f ca="1">'[1]2025年已发货'!B:B</f>
        <v>螺纹钢</v>
      </c>
      <c r="C454" s="2" t="str">
        <f ca="1">'[1]2025年已发货'!C:C</f>
        <v>HRB400EФ22*9m</v>
      </c>
      <c r="D454" s="2" t="str">
        <f ca="1">'[1]2025年已发货'!D:D</f>
        <v>吨</v>
      </c>
      <c r="E454" s="2">
        <f ca="1">'[1]2025年已发货'!E:E</f>
        <v>12</v>
      </c>
      <c r="F454" s="4">
        <f ca="1">'[1]2025年已发货'!F:F</f>
        <v>45696</v>
      </c>
      <c r="G454" s="2" t="str">
        <f>'[1]2025年已发货'!G:G</f>
        <v>（中核中原-甘肃康略高速KLTJ1标项目）甘肃省陇南市康县长坝镇蒲家坝</v>
      </c>
      <c r="H454" s="2" t="str">
        <f ca="1">'[1]2025年已发货'!H:H</f>
        <v>穆星</v>
      </c>
      <c r="I454" s="2" t="str">
        <f ca="1">'[1]2025年已发货'!I:I</f>
        <v>18539951326/15109310092</v>
      </c>
      <c r="J454" s="2" vm="1" t="e">
        <f ca="1">_xlfn._xlws.FILTER(辅助信息!D:D,辅助信息!G:G=G454)</f>
        <v>#VALUE!</v>
      </c>
    </row>
    <row r="455" hidden="1" spans="1:10">
      <c r="A455" s="2" t="str">
        <f ca="1">'[1]2025年已发货'!A:A</f>
        <v>陕钢</v>
      </c>
      <c r="B455" s="2" t="str">
        <f ca="1">'[1]2025年已发货'!B:B</f>
        <v>螺纹钢</v>
      </c>
      <c r="C455" s="2" t="str">
        <f ca="1">'[1]2025年已发货'!C:C</f>
        <v>HRB400EФ25*12m</v>
      </c>
      <c r="D455" s="2" t="str">
        <f ca="1">'[1]2025年已发货'!D:D</f>
        <v>吨</v>
      </c>
      <c r="E455" s="2">
        <f ca="1">'[1]2025年已发货'!E:E</f>
        <v>12</v>
      </c>
      <c r="F455" s="4">
        <f ca="1">'[1]2025年已发货'!F:F</f>
        <v>45696</v>
      </c>
      <c r="G455" s="2" t="str">
        <f>'[1]2025年已发货'!G:G</f>
        <v>（中核中原-甘肃康略高速KLTJ1标项目）甘肃省陇南市康县长坝镇蒲家坝</v>
      </c>
      <c r="H455" s="2" t="str">
        <f ca="1">'[1]2025年已发货'!H:H</f>
        <v>穆星</v>
      </c>
      <c r="I455" s="2" t="str">
        <f ca="1">'[1]2025年已发货'!I:I</f>
        <v>18539951326/15109310092</v>
      </c>
      <c r="J455" s="2" vm="1" t="e">
        <f>_xlfn._xlws.FILTER(辅助信息!D:D,辅助信息!G:G=G455)</f>
        <v>#VALUE!</v>
      </c>
    </row>
    <row r="456" hidden="1" spans="1:10">
      <c r="A456" s="2" t="str">
        <f ca="1">'[1]2025年已发货'!A:A</f>
        <v>达钢</v>
      </c>
      <c r="B456" s="2" t="str">
        <f ca="1">'[1]2025年已发货'!B:B</f>
        <v>螺纹钢</v>
      </c>
      <c r="C456" s="2" t="str">
        <f ca="1">'[1]2025年已发货'!C:C</f>
        <v>HRB400E Φ12 9m</v>
      </c>
      <c r="D456" s="2" t="str">
        <f ca="1">'[1]2025年已发货'!D:D</f>
        <v>吨</v>
      </c>
      <c r="E456" s="2">
        <f ca="1">'[1]2025年已发货'!E:E</f>
        <v>21</v>
      </c>
      <c r="F456" s="4">
        <f ca="1">'[1]2025年已发货'!F:F</f>
        <v>45696</v>
      </c>
      <c r="G456" s="2" t="str">
        <f>'[1]2025年已发货'!G:G</f>
        <v>（五冶达州国道542项目-三工区桥梁3工段）四川省达州市达川区赵固镇水文村原村委会下300米</v>
      </c>
      <c r="H456" s="2" t="str">
        <f ca="1">'[1]2025年已发货'!H:H</f>
        <v>李代茂</v>
      </c>
      <c r="I456" s="2">
        <f ca="1">'[1]2025年已发货'!I:I</f>
        <v>18302833536</v>
      </c>
      <c r="J456" s="2" t="str">
        <f>_xlfn._xlws.FILTER(辅助信息!D:D,辅助信息!G:G=G456)</f>
        <v>五冶达州国道542项目</v>
      </c>
    </row>
    <row r="457" hidden="1" spans="1:10">
      <c r="A457" s="2" t="str">
        <f ca="1">'[1]2025年已发货'!A:A</f>
        <v>达钢</v>
      </c>
      <c r="B457" s="2" t="str">
        <f ca="1">'[1]2025年已发货'!B:B</f>
        <v>螺纹钢</v>
      </c>
      <c r="C457" s="2" t="str">
        <f ca="1">'[1]2025年已发货'!C:C</f>
        <v>HRB400E Φ16 9m</v>
      </c>
      <c r="D457" s="2" t="str">
        <f ca="1">'[1]2025年已发货'!D:D</f>
        <v>吨</v>
      </c>
      <c r="E457" s="2">
        <f ca="1">'[1]2025年已发货'!E:E</f>
        <v>30</v>
      </c>
      <c r="F457" s="4">
        <f ca="1">'[1]2025年已发货'!F:F</f>
        <v>45696</v>
      </c>
      <c r="G457" s="2" t="str">
        <f>'[1]2025年已发货'!G:G</f>
        <v>（五冶达州国道542项目-三工区桥梁3工段）四川省达州市达川区赵固镇水文村原村委会下300米</v>
      </c>
      <c r="H457" s="2" t="str">
        <f ca="1">'[1]2025年已发货'!H:H</f>
        <v>李代茂</v>
      </c>
      <c r="I457" s="2">
        <f ca="1">'[1]2025年已发货'!I:I</f>
        <v>18302833536</v>
      </c>
      <c r="J457" s="2" t="str">
        <f ca="1">_xlfn._xlws.FILTER(辅助信息!D:D,辅助信息!G:G=G457)</f>
        <v>五冶达州国道542项目</v>
      </c>
    </row>
    <row r="458" hidden="1" spans="1:10">
      <c r="A458" s="2" t="str">
        <f ca="1">'[1]2025年已发货'!A:A</f>
        <v>达钢</v>
      </c>
      <c r="B458" s="2" t="str">
        <f ca="1">'[1]2025年已发货'!B:B</f>
        <v>螺纹钢</v>
      </c>
      <c r="C458" s="2" t="str">
        <f ca="1">'[1]2025年已发货'!C:C</f>
        <v>HRB400E Φ20 9m</v>
      </c>
      <c r="D458" s="2" t="str">
        <f ca="1">'[1]2025年已发货'!D:D</f>
        <v>吨</v>
      </c>
      <c r="E458" s="2">
        <f ca="1">'[1]2025年已发货'!E:E</f>
        <v>30</v>
      </c>
      <c r="F458" s="4">
        <f ca="1">'[1]2025年已发货'!F:F</f>
        <v>45696</v>
      </c>
      <c r="G458" s="2" t="str">
        <f>'[1]2025年已发货'!G:G</f>
        <v>（五冶达州国道542项目-三工区桥梁3工段）四川省达州市达川区赵固镇水文村原村委会下300米</v>
      </c>
      <c r="H458" s="2" t="str">
        <f ca="1">'[1]2025年已发货'!H:H</f>
        <v>李代茂</v>
      </c>
      <c r="I458" s="2">
        <f ca="1">'[1]2025年已发货'!I:I</f>
        <v>18302833536</v>
      </c>
      <c r="J458" s="2" t="str">
        <f ca="1">_xlfn._xlws.FILTER(辅助信息!D:D,辅助信息!G:G=G458)</f>
        <v>五冶达州国道542项目</v>
      </c>
    </row>
    <row r="459" hidden="1" spans="1:10">
      <c r="A459" s="2" t="str">
        <f ca="1">'[1]2025年已发货'!A:A</f>
        <v>达钢</v>
      </c>
      <c r="B459" s="2" t="str">
        <f ca="1">'[1]2025年已发货'!B:B</f>
        <v>螺纹钢</v>
      </c>
      <c r="C459" s="2" t="str">
        <f ca="1">'[1]2025年已发货'!C:C</f>
        <v>HRB400E Φ32 9m</v>
      </c>
      <c r="D459" s="2" t="str">
        <f ca="1">'[1]2025年已发货'!D:D</f>
        <v>吨</v>
      </c>
      <c r="E459" s="2">
        <f ca="1">'[1]2025年已发货'!E:E</f>
        <v>30</v>
      </c>
      <c r="F459" s="4">
        <f ca="1">'[1]2025年已发货'!F:F</f>
        <v>45696</v>
      </c>
      <c r="G459" s="2" t="str">
        <f>'[1]2025年已发货'!G:G</f>
        <v>（五冶达州国道542项目-三工区桥梁3工段）四川省达州市达川区赵固镇水文村原村委会下300米</v>
      </c>
      <c r="H459" s="2" t="str">
        <f ca="1">'[1]2025年已发货'!H:H</f>
        <v>李代茂</v>
      </c>
      <c r="I459" s="2">
        <f ca="1">'[1]2025年已发货'!I:I</f>
        <v>18302833536</v>
      </c>
      <c r="J459" s="2" t="str">
        <f>_xlfn._xlws.FILTER(辅助信息!D:D,辅助信息!G:G=G459)</f>
        <v>五冶达州国道542项目</v>
      </c>
    </row>
    <row r="460" hidden="1" spans="1:10">
      <c r="A460" s="2" t="str">
        <f ca="1">'[1]2025年已发货'!A:A</f>
        <v>达钢</v>
      </c>
      <c r="B460" s="2" t="str">
        <f ca="1">'[1]2025年已发货'!B:B</f>
        <v>螺纹钢</v>
      </c>
      <c r="C460" s="2" t="str">
        <f ca="1">'[1]2025年已发货'!C:C</f>
        <v>HRB400E Φ12 9m</v>
      </c>
      <c r="D460" s="2" t="str">
        <f ca="1">'[1]2025年已发货'!D:D</f>
        <v>吨</v>
      </c>
      <c r="E460" s="2">
        <f ca="1">'[1]2025年已发货'!E:E</f>
        <v>15</v>
      </c>
      <c r="F460" s="4">
        <f ca="1">'[1]2025年已发货'!F:F</f>
        <v>45696</v>
      </c>
      <c r="G460" s="2" t="str">
        <f>'[1]2025年已发货'!G:G</f>
        <v>（五冶达州国道542项目-桥梁4标）四川省达州市达川区大堰镇双井村</v>
      </c>
      <c r="H460" s="2" t="str">
        <f ca="1">'[1]2025年已发货'!H:H</f>
        <v>吴志强</v>
      </c>
      <c r="I460" s="2">
        <f ca="1">'[1]2025年已发货'!I:I</f>
        <v>18820030907</v>
      </c>
      <c r="J460" s="2" t="str">
        <f>_xlfn._xlws.FILTER(辅助信息!D:D,辅助信息!G:G=G460)</f>
        <v>五冶达州国道542项目</v>
      </c>
    </row>
    <row r="461" hidden="1" spans="1:10">
      <c r="A461" s="2" t="str">
        <f ca="1">'[1]2025年已发货'!A:A</f>
        <v>达钢</v>
      </c>
      <c r="B461" s="2" t="str">
        <f ca="1">'[1]2025年已发货'!B:B</f>
        <v>螺纹钢</v>
      </c>
      <c r="C461" s="2" t="str">
        <f ca="1">'[1]2025年已发货'!C:C</f>
        <v>HRB400E Φ14 9m</v>
      </c>
      <c r="D461" s="2" t="str">
        <f ca="1">'[1]2025年已发货'!D:D</f>
        <v>吨</v>
      </c>
      <c r="E461" s="2">
        <f ca="1">'[1]2025年已发货'!E:E</f>
        <v>12</v>
      </c>
      <c r="F461" s="4">
        <f ca="1">'[1]2025年已发货'!F:F</f>
        <v>45696</v>
      </c>
      <c r="G461" s="2" t="str">
        <f>'[1]2025年已发货'!G:G</f>
        <v>（五冶达州国道542项目-桥梁4标）四川省达州市达川区大堰镇双井村</v>
      </c>
      <c r="H461" s="2" t="str">
        <f ca="1">'[1]2025年已发货'!H:H</f>
        <v>吴志强</v>
      </c>
      <c r="I461" s="2">
        <f ca="1">'[1]2025年已发货'!I:I</f>
        <v>18820030907</v>
      </c>
      <c r="J461" s="2" t="str">
        <f ca="1">_xlfn._xlws.FILTER(辅助信息!D:D,辅助信息!G:G=G461)</f>
        <v>五冶达州国道542项目</v>
      </c>
    </row>
    <row r="462" hidden="1" spans="1:10">
      <c r="A462" s="2" t="str">
        <f ca="1">'[1]2025年已发货'!A:A</f>
        <v>达钢</v>
      </c>
      <c r="B462" s="2" t="str">
        <f ca="1">'[1]2025年已发货'!B:B</f>
        <v>螺纹钢</v>
      </c>
      <c r="C462" s="2" t="str">
        <f ca="1">'[1]2025年已发货'!C:C</f>
        <v>HRB400E Φ16 9m</v>
      </c>
      <c r="D462" s="2" t="str">
        <f ca="1">'[1]2025年已发货'!D:D</f>
        <v>吨</v>
      </c>
      <c r="E462" s="2">
        <f ca="1">'[1]2025年已发货'!E:E</f>
        <v>18</v>
      </c>
      <c r="F462" s="4">
        <f ca="1">'[1]2025年已发货'!F:F</f>
        <v>45696</v>
      </c>
      <c r="G462" s="2" t="str">
        <f>'[1]2025年已发货'!G:G</f>
        <v>（五冶达州国道542项目-桥梁4标）四川省达州市达川区大堰镇双井村</v>
      </c>
      <c r="H462" s="2" t="str">
        <f ca="1">'[1]2025年已发货'!H:H</f>
        <v>吴志强</v>
      </c>
      <c r="I462" s="2">
        <f ca="1">'[1]2025年已发货'!I:I</f>
        <v>18820030907</v>
      </c>
      <c r="J462" s="2" t="str">
        <f ca="1">_xlfn._xlws.FILTER(辅助信息!D:D,辅助信息!G:G=G462)</f>
        <v>五冶达州国道542项目</v>
      </c>
    </row>
    <row r="463" hidden="1" spans="1:10">
      <c r="A463" s="2" t="str">
        <f ca="1">'[1]2025年已发货'!A:A</f>
        <v>德胜</v>
      </c>
      <c r="B463" s="2" t="str">
        <f ca="1">'[1]2025年已发货'!B:B</f>
        <v>螺纹钢 </v>
      </c>
      <c r="C463" s="2" t="str">
        <f ca="1">'[1]2025年已发货'!C:C</f>
        <v>HRB500E Φ32×9米</v>
      </c>
      <c r="D463" s="2" t="str">
        <f ca="1">'[1]2025年已发货'!D:D</f>
        <v>吨</v>
      </c>
      <c r="E463" s="2">
        <f ca="1">'[1]2025年已发货'!E:E</f>
        <v>180</v>
      </c>
      <c r="F463" s="4">
        <f ca="1">'[1]2025年已发货'!F:F</f>
        <v>45697</v>
      </c>
      <c r="G463" s="2" t="str">
        <f>'[1]2025年已发货'!G:G</f>
        <v>（自永1标八局二分公司钢筋棚）四川省自贡市大安区牛佛镇</v>
      </c>
      <c r="H463" s="2" t="str">
        <f ca="1">'[1]2025年已发货'!H:H</f>
        <v>沈维良</v>
      </c>
      <c r="I463" s="2">
        <f ca="1">'[1]2025年已发货'!I:I</f>
        <v>18980505177</v>
      </c>
      <c r="J463" s="2" vm="1" t="e">
        <f ca="1">_xlfn._xlws.FILTER(辅助信息!D:D,辅助信息!G:G=G463)</f>
        <v>#VALUE!</v>
      </c>
    </row>
    <row r="464" hidden="1" spans="1:10">
      <c r="A464" s="2" t="str">
        <f ca="1">'[1]2025年已发货'!A:A</f>
        <v>德胜</v>
      </c>
      <c r="B464" s="2" t="str">
        <f ca="1">'[1]2025年已发货'!B:B</f>
        <v>螺纹钢 </v>
      </c>
      <c r="C464" s="2" t="str">
        <f ca="1">'[1]2025年已发货'!C:C</f>
        <v>HRB500E Φ28×9米</v>
      </c>
      <c r="D464" s="2" t="str">
        <f ca="1">'[1]2025年已发货'!D:D</f>
        <v>吨</v>
      </c>
      <c r="E464" s="2">
        <f ca="1">'[1]2025年已发货'!E:E</f>
        <v>130</v>
      </c>
      <c r="F464" s="4">
        <f ca="1">'[1]2025年已发货'!F:F</f>
        <v>45697</v>
      </c>
      <c r="G464" s="2" t="str">
        <f>'[1]2025年已发货'!G:G</f>
        <v>（自永1标八局二分公司钢筋棚）四川省自贡市大安区牛佛镇</v>
      </c>
      <c r="H464" s="2" t="str">
        <f ca="1">'[1]2025年已发货'!H:H</f>
        <v>沈维良</v>
      </c>
      <c r="I464" s="2">
        <f ca="1">'[1]2025年已发货'!I:I</f>
        <v>18980505177</v>
      </c>
      <c r="J464" s="2" vm="1" t="e">
        <f ca="1">_xlfn._xlws.FILTER(辅助信息!D:D,辅助信息!G:G=G464)</f>
        <v>#VALUE!</v>
      </c>
    </row>
    <row r="465" hidden="1" spans="1:10">
      <c r="A465" s="2" t="str">
        <f ca="1">'[1]2025年已发货'!A:A</f>
        <v>达钢</v>
      </c>
      <c r="B465" s="2" t="str">
        <f ca="1">'[1]2025年已发货'!B:B</f>
        <v>螺纹钢</v>
      </c>
      <c r="C465" s="2" t="str">
        <f ca="1">'[1]2025年已发货'!C:C</f>
        <v>HRB400E Φ28 9m</v>
      </c>
      <c r="D465" s="2" t="str">
        <f ca="1">'[1]2025年已发货'!D:D</f>
        <v>吨</v>
      </c>
      <c r="E465" s="2">
        <f ca="1">'[1]2025年已发货'!E:E</f>
        <v>63</v>
      </c>
      <c r="F465" s="4">
        <f ca="1">'[1]2025年已发货'!F:F</f>
        <v>45698</v>
      </c>
      <c r="G465" s="2" t="str">
        <f>'[1]2025年已发货'!G:G</f>
        <v>（五冶达州国道542项目-三工区桥梁3工段）四川省达州市达川区赵固镇水文村原村委会下300米</v>
      </c>
      <c r="H465" s="2" t="str">
        <f ca="1">'[1]2025年已发货'!H:H</f>
        <v>李代茂</v>
      </c>
      <c r="I465" s="2">
        <f ca="1">'[1]2025年已发货'!I:I</f>
        <v>18302833536</v>
      </c>
      <c r="J465" s="2" t="str">
        <f ca="1">_xlfn._xlws.FILTER(辅助信息!D:D,辅助信息!G:G=G465)</f>
        <v>五冶达州国道542项目</v>
      </c>
    </row>
    <row r="466" hidden="1" spans="1:10">
      <c r="A466" s="2" t="str">
        <f ca="1">'[1]2025年已发货'!A:A</f>
        <v>达钢</v>
      </c>
      <c r="B466" s="2" t="str">
        <f ca="1">'[1]2025年已发货'!B:B</f>
        <v>螺纹钢</v>
      </c>
      <c r="C466" s="2" t="str">
        <f ca="1">'[1]2025年已发货'!C:C</f>
        <v>HRB400E Φ28 9m</v>
      </c>
      <c r="D466" s="2" t="str">
        <f ca="1">'[1]2025年已发货'!D:D</f>
        <v>吨</v>
      </c>
      <c r="E466" s="2">
        <f ca="1">'[1]2025年已发货'!E:E</f>
        <v>45</v>
      </c>
      <c r="F466" s="4">
        <f ca="1">'[1]2025年已发货'!F:F</f>
        <v>45698</v>
      </c>
      <c r="G466" s="2" t="str">
        <f>'[1]2025年已发货'!G:G</f>
        <v>（五冶达州国道542项目-桥梁4标）四川省达州市达川区大堰镇双井村</v>
      </c>
      <c r="H466" s="2" t="str">
        <f ca="1">'[1]2025年已发货'!H:H</f>
        <v>吴志强</v>
      </c>
      <c r="I466" s="2">
        <f ca="1">'[1]2025年已发货'!I:I</f>
        <v>18820030907</v>
      </c>
      <c r="J466" s="2" t="str">
        <f>_xlfn._xlws.FILTER(辅助信息!D:D,辅助信息!G:G=G466)</f>
        <v>五冶达州国道542项目</v>
      </c>
    </row>
    <row r="467" hidden="1" spans="1:10">
      <c r="A467" s="2" t="str">
        <f ca="1">'[1]2025年已发货'!A:A</f>
        <v>达钢</v>
      </c>
      <c r="B467" s="2" t="str">
        <f ca="1">'[1]2025年已发货'!B:B</f>
        <v>螺纹钢</v>
      </c>
      <c r="C467" s="2" t="str">
        <f ca="1">'[1]2025年已发货'!C:C</f>
        <v>HRB400E Φ32 9m</v>
      </c>
      <c r="D467" s="2" t="str">
        <f ca="1">'[1]2025年已发货'!D:D</f>
        <v>吨</v>
      </c>
      <c r="E467" s="2">
        <f ca="1">'[1]2025年已发货'!E:E</f>
        <v>30</v>
      </c>
      <c r="F467" s="4">
        <f ca="1">'[1]2025年已发货'!F:F</f>
        <v>45698</v>
      </c>
      <c r="G467" s="2" t="str">
        <f>'[1]2025年已发货'!G:G</f>
        <v>（五冶达州国道542项目-一工区桥梁一工段）四川省达州市四川省达州市达川区石桥镇武寨村</v>
      </c>
      <c r="H467" s="2" t="str">
        <f ca="1">'[1]2025年已发货'!H:H</f>
        <v>杨勇</v>
      </c>
      <c r="I467" s="2">
        <f ca="1">'[1]2025年已发货'!I:I</f>
        <v>18398563998</v>
      </c>
      <c r="J467" s="2" t="str">
        <f ca="1">_xlfn._xlws.FILTER(辅助信息!D:D,辅助信息!G:G=G467)</f>
        <v>五冶达州国道542项目</v>
      </c>
    </row>
    <row r="468" hidden="1" spans="1:10">
      <c r="A468" s="2" t="str">
        <f ca="1">'[1]2025年已发货'!A:A</f>
        <v>达钢</v>
      </c>
      <c r="B468" s="2" t="str">
        <f ca="1">'[1]2025年已发货'!B:B</f>
        <v>螺纹钢</v>
      </c>
      <c r="C468" s="2" t="str">
        <f ca="1">'[1]2025年已发货'!C:C</f>
        <v>HRB400E Φ14 12m</v>
      </c>
      <c r="D468" s="2" t="str">
        <f ca="1">'[1]2025年已发货'!D:D</f>
        <v>吨</v>
      </c>
      <c r="E468" s="2">
        <f ca="1">'[1]2025年已发货'!E:E</f>
        <v>30</v>
      </c>
      <c r="F468" s="4">
        <f ca="1">'[1]2025年已发货'!F:F</f>
        <v>45698</v>
      </c>
      <c r="G468" s="2" t="str">
        <f>'[1]2025年已发货'!G:G</f>
        <v>（五冶达州国道542项目-一工区桥梁一工段）四川省达州市四川省达州市达川区石桥镇武寨村</v>
      </c>
      <c r="H468" s="2" t="str">
        <f ca="1">'[1]2025年已发货'!H:H</f>
        <v>杨勇</v>
      </c>
      <c r="I468" s="2">
        <f ca="1">'[1]2025年已发货'!I:I</f>
        <v>18398563998</v>
      </c>
      <c r="J468" s="2" t="str">
        <f ca="1">_xlfn._xlws.FILTER(辅助信息!D:D,辅助信息!G:G=G468)</f>
        <v>五冶达州国道542项目</v>
      </c>
    </row>
    <row r="469" hidden="1" spans="1:10">
      <c r="A469" s="2" t="str">
        <f ca="1">'[1]2025年已发货'!A:A</f>
        <v>达钢</v>
      </c>
      <c r="B469" s="2" t="str">
        <f ca="1">'[1]2025年已发货'!B:B</f>
        <v>螺纹钢</v>
      </c>
      <c r="C469" s="2" t="str">
        <f ca="1">'[1]2025年已发货'!C:C</f>
        <v>HRB400E Φ28 12m</v>
      </c>
      <c r="D469" s="2" t="str">
        <f ca="1">'[1]2025年已发货'!D:D</f>
        <v>吨</v>
      </c>
      <c r="E469" s="2">
        <f ca="1">'[1]2025年已发货'!E:E</f>
        <v>30</v>
      </c>
      <c r="F469" s="4">
        <f ca="1">'[1]2025年已发货'!F:F</f>
        <v>45698</v>
      </c>
      <c r="G469" s="2" t="str">
        <f>'[1]2025年已发货'!G:G</f>
        <v>（五冶达州国道542项目-一工区桥梁一工段）四川省达州市四川省达州市达川区石桥镇武寨村</v>
      </c>
      <c r="H469" s="2" t="str">
        <f ca="1">'[1]2025年已发货'!H:H</f>
        <v>杨勇</v>
      </c>
      <c r="I469" s="2">
        <f ca="1">'[1]2025年已发货'!I:I</f>
        <v>18398563998</v>
      </c>
      <c r="J469" s="2" t="str">
        <f ca="1">_xlfn._xlws.FILTER(辅助信息!D:D,辅助信息!G:G=G469)</f>
        <v>五冶达州国道542项目</v>
      </c>
    </row>
    <row r="470" hidden="1" spans="1:10">
      <c r="A470" s="2" t="str">
        <f ca="1">'[1]2025年已发货'!A:A</f>
        <v>达钢</v>
      </c>
      <c r="B470" s="2" t="str">
        <f ca="1">'[1]2025年已发货'!B:B</f>
        <v>螺纹钢</v>
      </c>
      <c r="C470" s="2" t="str">
        <f ca="1">'[1]2025年已发货'!C:C</f>
        <v>HRB400E Φ20 9m</v>
      </c>
      <c r="D470" s="2" t="str">
        <f ca="1">'[1]2025年已发货'!D:D</f>
        <v>吨</v>
      </c>
      <c r="E470" s="2">
        <f ca="1">'[1]2025年已发货'!E:E</f>
        <v>33</v>
      </c>
      <c r="F470" s="4">
        <f ca="1">'[1]2025年已发货'!F:F</f>
        <v>45698</v>
      </c>
      <c r="G470" s="2" t="str">
        <f>'[1]2025年已发货'!G:G</f>
        <v>（五冶达州国道542项目-二工区巴河特大桥工段-4号墩）达州市达川区桥湾镇陈余村</v>
      </c>
      <c r="H470" s="2" t="str">
        <f ca="1">'[1]2025年已发货'!H:H</f>
        <v>谭福中</v>
      </c>
      <c r="I470" s="2">
        <f ca="1">'[1]2025年已发货'!I:I</f>
        <v>15828538619</v>
      </c>
      <c r="J470" s="2" t="str">
        <f>_xlfn._xlws.FILTER(辅助信息!D:D,辅助信息!G:G=G470)</f>
        <v>五冶达州国道542项目</v>
      </c>
    </row>
    <row r="471" hidden="1" spans="1:10">
      <c r="A471" s="2" t="str">
        <f ca="1">'[1]2025年已发货'!A:A</f>
        <v>达钢</v>
      </c>
      <c r="B471" s="2" t="str">
        <f ca="1">'[1]2025年已发货'!B:B</f>
        <v>螺纹钢</v>
      </c>
      <c r="C471" s="2" t="str">
        <f ca="1">'[1]2025年已发货'!C:C</f>
        <v>HRB400E Φ22 9m</v>
      </c>
      <c r="D471" s="2" t="str">
        <f ca="1">'[1]2025年已发货'!D:D</f>
        <v>吨</v>
      </c>
      <c r="E471" s="2">
        <f ca="1">'[1]2025年已发货'!E:E</f>
        <v>12</v>
      </c>
      <c r="F471" s="4">
        <f ca="1">'[1]2025年已发货'!F:F</f>
        <v>45698</v>
      </c>
      <c r="G471" s="2" t="str">
        <f>'[1]2025年已发货'!G:G</f>
        <v>（五冶达州国道542项目-二工区巴河特大桥工段-4号墩）达州市达川区桥湾镇陈余村</v>
      </c>
      <c r="H471" s="2" t="str">
        <f ca="1">'[1]2025年已发货'!H:H</f>
        <v>谭福中</v>
      </c>
      <c r="I471" s="2">
        <f ca="1">'[1]2025年已发货'!I:I</f>
        <v>15828538619</v>
      </c>
      <c r="J471" s="2" t="str">
        <f>_xlfn._xlws.FILTER(辅助信息!D:D,辅助信息!G:G=G471)</f>
        <v>五冶达州国道542项目</v>
      </c>
    </row>
    <row r="472" hidden="1" spans="1:10">
      <c r="A472" s="2" t="str">
        <f ca="1">'[1]2025年已发货'!A:A</f>
        <v>达钢</v>
      </c>
      <c r="B472" s="2" t="str">
        <f ca="1">'[1]2025年已发货'!B:B</f>
        <v>螺纹钢</v>
      </c>
      <c r="C472" s="2" t="str">
        <f ca="1">'[1]2025年已发货'!C:C</f>
        <v>HRB400E Φ25 9m</v>
      </c>
      <c r="D472" s="2" t="str">
        <f ca="1">'[1]2025年已发货'!D:D</f>
        <v>吨</v>
      </c>
      <c r="E472" s="2">
        <f ca="1">'[1]2025年已发货'!E:E</f>
        <v>3</v>
      </c>
      <c r="F472" s="4">
        <f ca="1">'[1]2025年已发货'!F:F</f>
        <v>45698</v>
      </c>
      <c r="G472" s="2" t="str">
        <f>'[1]2025年已发货'!G:G</f>
        <v>（五冶达州国道542项目-二工区巴河特大桥工段-4号墩）达州市达川区桥湾镇陈余村</v>
      </c>
      <c r="H472" s="2" t="str">
        <f ca="1">'[1]2025年已发货'!H:H</f>
        <v>谭福中</v>
      </c>
      <c r="I472" s="2">
        <f ca="1">'[1]2025年已发货'!I:I</f>
        <v>15828538619</v>
      </c>
      <c r="J472" s="2" t="str">
        <f ca="1">_xlfn._xlws.FILTER(辅助信息!D:D,辅助信息!G:G=G472)</f>
        <v>五冶达州国道542项目</v>
      </c>
    </row>
    <row r="473" hidden="1" spans="1:10">
      <c r="A473" s="2" t="str">
        <f ca="1">'[1]2025年已发货'!A:A</f>
        <v>德胜</v>
      </c>
      <c r="B473" s="2" t="str">
        <f ca="1">'[1]2025年已发货'!B:B</f>
        <v>螺纹钢</v>
      </c>
      <c r="C473" s="2" t="str">
        <f ca="1">'[1]2025年已发货'!C:C</f>
        <v>HRB500E Φ22 9m</v>
      </c>
      <c r="D473" s="2" t="str">
        <f ca="1">'[1]2025年已发货'!D:D</f>
        <v>吨</v>
      </c>
      <c r="E473" s="2">
        <f ca="1">'[1]2025年已发货'!E:E</f>
        <v>20</v>
      </c>
      <c r="F473" s="4">
        <f ca="1">'[1]2025年已发货'!F:F</f>
        <v>45698</v>
      </c>
      <c r="G473" s="2" t="str">
        <f>'[1]2025年已发货'!G:G</f>
        <v>（中核华兴-峨眉山项目）四川省乐山市峨眉山市双福镇梓橦庙红华五期中核华兴工地</v>
      </c>
      <c r="H473" s="2" t="str">
        <f ca="1">'[1]2025年已发货'!H:H</f>
        <v>李汉军</v>
      </c>
      <c r="I473" s="2" t="str">
        <f ca="1">'[1]2025年已发货'!I:I</f>
        <v>18691249091</v>
      </c>
      <c r="J473" s="2" vm="1" t="e">
        <f>_xlfn._xlws.FILTER(辅助信息!D:D,辅助信息!G:G=G473)</f>
        <v>#VALUE!</v>
      </c>
    </row>
    <row r="474" hidden="1" spans="1:10">
      <c r="A474" s="2" t="str">
        <f ca="1">'[1]2025年已发货'!A:A</f>
        <v>德胜</v>
      </c>
      <c r="B474" s="2" t="str">
        <f ca="1">'[1]2025年已发货'!B:B</f>
        <v>螺纹钢</v>
      </c>
      <c r="C474" s="2" t="str">
        <f ca="1">'[1]2025年已发货'!C:C</f>
        <v>HRB500E Φ16 9m</v>
      </c>
      <c r="D474" s="2" t="str">
        <f ca="1">'[1]2025年已发货'!D:D</f>
        <v>吨</v>
      </c>
      <c r="E474" s="2">
        <f ca="1">'[1]2025年已发货'!E:E</f>
        <v>15</v>
      </c>
      <c r="F474" s="4">
        <f ca="1">'[1]2025年已发货'!F:F</f>
        <v>45698</v>
      </c>
      <c r="G474" s="2" t="str">
        <f>'[1]2025年已发货'!G:G</f>
        <v>（中核华兴-峨眉山项目）四川省乐山市峨眉山市双福镇梓橦庙红华五期中核华兴工地</v>
      </c>
      <c r="H474" s="2" t="str">
        <f ca="1">'[1]2025年已发货'!H:H</f>
        <v>李汉军</v>
      </c>
      <c r="I474" s="2" t="str">
        <f ca="1">'[1]2025年已发货'!I:I</f>
        <v>18691249091</v>
      </c>
      <c r="J474" s="2" vm="1" t="e">
        <f ca="1">_xlfn._xlws.FILTER(辅助信息!D:D,辅助信息!G:G=G474)</f>
        <v>#VALUE!</v>
      </c>
    </row>
    <row r="475" hidden="1" spans="1:10">
      <c r="A475" s="2" t="str">
        <f ca="1">'[1]2025年已发货'!A:A</f>
        <v>达钢</v>
      </c>
      <c r="B475" s="2" t="str">
        <f ca="1">'[1]2025年已发货'!B:B</f>
        <v>盘螺</v>
      </c>
      <c r="C475" s="2" t="str">
        <f ca="1">'[1]2025年已发货'!C:C</f>
        <v>HRB400E Φ8</v>
      </c>
      <c r="D475" s="2" t="str">
        <f ca="1">'[1]2025年已发货'!D:D</f>
        <v>吨</v>
      </c>
      <c r="E475" s="2">
        <f ca="1">'[1]2025年已发货'!E:E</f>
        <v>3</v>
      </c>
      <c r="F475" s="4">
        <f ca="1">'[1]2025年已发货'!F:F</f>
        <v>45699</v>
      </c>
      <c r="G475" s="2" t="str">
        <f>'[1]2025年已发货'!G:G</f>
        <v>（五冶达州国道542项目-养护工区）四川省达州市达川区管村镇油房村</v>
      </c>
      <c r="H475" s="2" t="str">
        <f ca="1">'[1]2025年已发货'!H:H</f>
        <v>侯自强</v>
      </c>
      <c r="I475" s="2">
        <f ca="1">'[1]2025年已发货'!I:I</f>
        <v>13281725223</v>
      </c>
      <c r="J475" s="2" t="str">
        <f ca="1">_xlfn._xlws.FILTER(辅助信息!D:D,辅助信息!G:G=G475)</f>
        <v>五冶达州国道542项目</v>
      </c>
    </row>
    <row r="476" hidden="1" spans="1:10">
      <c r="A476" s="2" t="str">
        <f ca="1">'[1]2025年已发货'!A:A</f>
        <v>达钢</v>
      </c>
      <c r="B476" s="2" t="str">
        <f ca="1">'[1]2025年已发货'!B:B</f>
        <v>盘螺</v>
      </c>
      <c r="C476" s="2" t="str">
        <f ca="1">'[1]2025年已发货'!C:C</f>
        <v>HRB400E Φ10</v>
      </c>
      <c r="D476" s="2" t="str">
        <f ca="1">'[1]2025年已发货'!D:D</f>
        <v>吨</v>
      </c>
      <c r="E476" s="2">
        <f ca="1">'[1]2025年已发货'!E:E</f>
        <v>3</v>
      </c>
      <c r="F476" s="4">
        <f ca="1">'[1]2025年已发货'!F:F</f>
        <v>45699</v>
      </c>
      <c r="G476" s="2" t="str">
        <f>'[1]2025年已发货'!G:G</f>
        <v>（五冶达州国道542项目-养护工区）四川省达州市达川区管村镇油房村</v>
      </c>
      <c r="H476" s="2" t="str">
        <f ca="1">'[1]2025年已发货'!H:H</f>
        <v>侯自强</v>
      </c>
      <c r="I476" s="2">
        <f ca="1">'[1]2025年已发货'!I:I</f>
        <v>13281725223</v>
      </c>
      <c r="J476" s="2" t="str">
        <f ca="1">_xlfn._xlws.FILTER(辅助信息!D:D,辅助信息!G:G=G476)</f>
        <v>五冶达州国道542项目</v>
      </c>
    </row>
    <row r="477" hidden="1" spans="1:10">
      <c r="A477" s="2" t="str">
        <f ca="1">'[1]2025年已发货'!A:A</f>
        <v>达钢</v>
      </c>
      <c r="B477" s="2" t="str">
        <f ca="1">'[1]2025年已发货'!B:B</f>
        <v>螺纹钢</v>
      </c>
      <c r="C477" s="2" t="str">
        <f ca="1">'[1]2025年已发货'!C:C</f>
        <v>HRB400E Φ12 9m</v>
      </c>
      <c r="D477" s="2" t="str">
        <f ca="1">'[1]2025年已发货'!D:D</f>
        <v>吨</v>
      </c>
      <c r="E477" s="2">
        <f ca="1">'[1]2025年已发货'!E:E</f>
        <v>9</v>
      </c>
      <c r="F477" s="4">
        <f ca="1">'[1]2025年已发货'!F:F</f>
        <v>45699</v>
      </c>
      <c r="G477" s="2" t="str">
        <f>'[1]2025年已发货'!G:G</f>
        <v>（五冶达州国道542项目-养护工区）四川省达州市达川区管村镇油房村</v>
      </c>
      <c r="H477" s="2" t="str">
        <f ca="1">'[1]2025年已发货'!H:H</f>
        <v>侯自强</v>
      </c>
      <c r="I477" s="2">
        <f ca="1">'[1]2025年已发货'!I:I</f>
        <v>13281725223</v>
      </c>
      <c r="J477" s="2" t="str">
        <f ca="1">_xlfn._xlws.FILTER(辅助信息!D:D,辅助信息!G:G=G477)</f>
        <v>五冶达州国道542项目</v>
      </c>
    </row>
    <row r="478" hidden="1" spans="1:10">
      <c r="A478" s="2" t="str">
        <f ca="1">'[1]2025年已发货'!A:A</f>
        <v>达钢</v>
      </c>
      <c r="B478" s="2" t="str">
        <f ca="1">'[1]2025年已发货'!B:B</f>
        <v>螺纹钢</v>
      </c>
      <c r="C478" s="2" t="str">
        <f ca="1">'[1]2025年已发货'!C:C</f>
        <v>HRB400E Φ14 9m</v>
      </c>
      <c r="D478" s="2" t="str">
        <f ca="1">'[1]2025年已发货'!D:D</f>
        <v>吨</v>
      </c>
      <c r="E478" s="2">
        <f ca="1">'[1]2025年已发货'!E:E</f>
        <v>21</v>
      </c>
      <c r="F478" s="4">
        <f ca="1">'[1]2025年已发货'!F:F</f>
        <v>45699</v>
      </c>
      <c r="G478" s="2" t="str">
        <f>'[1]2025年已发货'!G:G</f>
        <v>（五冶达州国道542项目-养护工区）四川省达州市达川区管村镇油房村</v>
      </c>
      <c r="H478" s="2" t="str">
        <f ca="1">'[1]2025年已发货'!H:H</f>
        <v>侯自强</v>
      </c>
      <c r="I478" s="2">
        <f ca="1">'[1]2025年已发货'!I:I</f>
        <v>13281725223</v>
      </c>
      <c r="J478" s="2" t="str">
        <f ca="1">_xlfn._xlws.FILTER(辅助信息!D:D,辅助信息!G:G=G478)</f>
        <v>五冶达州国道542项目</v>
      </c>
    </row>
    <row r="479" hidden="1" spans="1:10">
      <c r="A479" s="2" t="str">
        <f ca="1">'[1]2025年已发货'!A:A</f>
        <v>达钢</v>
      </c>
      <c r="B479" s="2" t="str">
        <f ca="1">'[1]2025年已发货'!B:B</f>
        <v>螺纹钢</v>
      </c>
      <c r="C479" s="2" t="str">
        <f ca="1">'[1]2025年已发货'!C:C</f>
        <v>HRB400E Φ16 9m</v>
      </c>
      <c r="D479" s="2" t="str">
        <f ca="1">'[1]2025年已发货'!D:D</f>
        <v>吨</v>
      </c>
      <c r="E479" s="2">
        <f ca="1">'[1]2025年已发货'!E:E</f>
        <v>9</v>
      </c>
      <c r="F479" s="4">
        <f ca="1">'[1]2025年已发货'!F:F</f>
        <v>45699</v>
      </c>
      <c r="G479" s="2" t="str">
        <f>'[1]2025年已发货'!G:G</f>
        <v>（五冶达州国道542项目-养护工区）四川省达州市达川区管村镇油房村</v>
      </c>
      <c r="H479" s="2" t="str">
        <f ca="1">'[1]2025年已发货'!H:H</f>
        <v>侯自强</v>
      </c>
      <c r="I479" s="2">
        <f ca="1">'[1]2025年已发货'!I:I</f>
        <v>13281725223</v>
      </c>
      <c r="J479" s="2" t="str">
        <f ca="1">_xlfn._xlws.FILTER(辅助信息!D:D,辅助信息!G:G=G479)</f>
        <v>五冶达州国道542项目</v>
      </c>
    </row>
    <row r="480" hidden="1" spans="1:10">
      <c r="A480" s="2" t="str">
        <f ca="1">'[1]2025年已发货'!A:A</f>
        <v>达钢</v>
      </c>
      <c r="B480" s="2" t="str">
        <f ca="1">'[1]2025年已发货'!B:B</f>
        <v>螺纹钢</v>
      </c>
      <c r="C480" s="2" t="str">
        <f ca="1">'[1]2025年已发货'!C:C</f>
        <v>HRB400E Φ18 9m</v>
      </c>
      <c r="D480" s="2" t="str">
        <f ca="1">'[1]2025年已发货'!D:D</f>
        <v>吨</v>
      </c>
      <c r="E480" s="2">
        <f ca="1">'[1]2025年已发货'!E:E</f>
        <v>3</v>
      </c>
      <c r="F480" s="4">
        <f ca="1">'[1]2025年已发货'!F:F</f>
        <v>45699</v>
      </c>
      <c r="G480" s="2" t="str">
        <f>'[1]2025年已发货'!G:G</f>
        <v>（五冶达州国道542项目-养护工区）四川省达州市达川区管村镇油房村</v>
      </c>
      <c r="H480" s="2" t="str">
        <f ca="1">'[1]2025年已发货'!H:H</f>
        <v>侯自强</v>
      </c>
      <c r="I480" s="2">
        <f ca="1">'[1]2025年已发货'!I:I</f>
        <v>13281725223</v>
      </c>
      <c r="J480" s="2" t="str">
        <f ca="1">_xlfn._xlws.FILTER(辅助信息!D:D,辅助信息!G:G=G480)</f>
        <v>五冶达州国道542项目</v>
      </c>
    </row>
    <row r="481" hidden="1" spans="1:10">
      <c r="A481" s="2" t="str">
        <f ca="1">'[1]2025年已发货'!A:A</f>
        <v>达钢</v>
      </c>
      <c r="B481" s="2" t="str">
        <f ca="1">'[1]2025年已发货'!B:B</f>
        <v>螺纹钢</v>
      </c>
      <c r="C481" s="2" t="str">
        <f ca="1">'[1]2025年已发货'!C:C</f>
        <v>HRB400E Φ20 9m</v>
      </c>
      <c r="D481" s="2" t="str">
        <f ca="1">'[1]2025年已发货'!D:D</f>
        <v>吨</v>
      </c>
      <c r="E481" s="2">
        <f ca="1">'[1]2025年已发货'!E:E</f>
        <v>25</v>
      </c>
      <c r="F481" s="4">
        <f ca="1">'[1]2025年已发货'!F:F</f>
        <v>45699</v>
      </c>
      <c r="G481" s="2" t="str">
        <f>'[1]2025年已发货'!G:G</f>
        <v>（五冶达州国道542项目-养护工区）四川省达州市达川区管村镇油房村</v>
      </c>
      <c r="H481" s="2" t="str">
        <f ca="1">'[1]2025年已发货'!H:H</f>
        <v>侯自强</v>
      </c>
      <c r="I481" s="2">
        <f ca="1">'[1]2025年已发货'!I:I</f>
        <v>13281725223</v>
      </c>
      <c r="J481" s="2" t="str">
        <f ca="1">_xlfn._xlws.FILTER(辅助信息!D:D,辅助信息!G:G=G481)</f>
        <v>五冶达州国道542项目</v>
      </c>
    </row>
    <row r="482" hidden="1" spans="1:10">
      <c r="A482" s="2" t="str">
        <f ca="1">'[1]2025年已发货'!A:A</f>
        <v>达钢</v>
      </c>
      <c r="B482" s="2" t="str">
        <f ca="1">'[1]2025年已发货'!B:B</f>
        <v>螺纹钢</v>
      </c>
      <c r="C482" s="2" t="str">
        <f ca="1">'[1]2025年已发货'!C:C</f>
        <v>HRB400E Φ25 9m</v>
      </c>
      <c r="D482" s="2" t="str">
        <f ca="1">'[1]2025年已发货'!D:D</f>
        <v>吨</v>
      </c>
      <c r="E482" s="2">
        <f ca="1">'[1]2025年已发货'!E:E</f>
        <v>90</v>
      </c>
      <c r="F482" s="4">
        <f ca="1">'[1]2025年已发货'!F:F</f>
        <v>45699</v>
      </c>
      <c r="G482" s="2" t="str">
        <f>'[1]2025年已发货'!G:G</f>
        <v>（五冶达州国道542项目-养护工区）四川省达州市达川区管村镇油房村</v>
      </c>
      <c r="H482" s="2" t="str">
        <f ca="1">'[1]2025年已发货'!H:H</f>
        <v>侯自强</v>
      </c>
      <c r="I482" s="2">
        <f ca="1">'[1]2025年已发货'!I:I</f>
        <v>13281725223</v>
      </c>
      <c r="J482" s="2" t="str">
        <f ca="1">_xlfn._xlws.FILTER(辅助信息!D:D,辅助信息!G:G=G482)</f>
        <v>五冶达州国道542项目</v>
      </c>
    </row>
    <row r="483" hidden="1" spans="1:10">
      <c r="A483" s="2" t="str">
        <f ca="1">'[1]2025年已发货'!A:A</f>
        <v>成实</v>
      </c>
      <c r="B483" s="2" t="str">
        <f ca="1">'[1]2025年已发货'!B:B</f>
        <v>高线</v>
      </c>
      <c r="C483" s="2" t="str">
        <f ca="1">'[1]2025年已发货'!C:C</f>
        <v>HPB300 Φ10</v>
      </c>
      <c r="D483" s="2" t="str">
        <f ca="1">'[1]2025年已发货'!D:D</f>
        <v>吨</v>
      </c>
      <c r="E483" s="2">
        <f ca="1">'[1]2025年已发货'!E:E</f>
        <v>35</v>
      </c>
      <c r="F483" s="4">
        <f ca="1">'[1]2025年已发货'!F:F</f>
        <v>45699</v>
      </c>
      <c r="G483" s="2" t="str">
        <f>'[1]2025年已发货'!G:G</f>
        <v>（自永2标九局西南分公司钢筋棚）四川省自贡市富顺县骑龙镇大湾村</v>
      </c>
      <c r="H483" s="2" t="str">
        <f ca="1">'[1]2025年已发货'!H:H</f>
        <v>李智罡</v>
      </c>
      <c r="I483" s="2">
        <f ca="1">'[1]2025年已发货'!I:I</f>
        <v>15210015693</v>
      </c>
      <c r="J483" s="2" vm="1" t="e">
        <f ca="1">_xlfn._xlws.FILTER(辅助信息!D:D,辅助信息!G:G=G483)</f>
        <v>#VALUE!</v>
      </c>
    </row>
    <row r="484" hidden="1" spans="1:10">
      <c r="A484" s="2" t="str">
        <f ca="1">'[1]2025年已发货'!A:A</f>
        <v>润耀</v>
      </c>
      <c r="B484" s="2" t="str">
        <f ca="1">'[1]2025年已发货'!B:B</f>
        <v>螺纹钢</v>
      </c>
      <c r="C484" s="2" t="str">
        <f ca="1">'[1]2025年已发货'!C:C</f>
        <v>HRB400EΦ25×9米</v>
      </c>
      <c r="D484" s="2" t="str">
        <f ca="1">'[1]2025年已发货'!D:D</f>
        <v>吨</v>
      </c>
      <c r="E484" s="2">
        <f ca="1">'[1]2025年已发货'!E:E</f>
        <v>35</v>
      </c>
      <c r="F484" s="4">
        <f ca="1">'[1]2025年已发货'!F:F</f>
        <v>45699</v>
      </c>
      <c r="G484" s="2" t="str">
        <f>'[1]2025年已发货'!G:G</f>
        <v>（自永2标九局西南分公司钢筋棚）四川省自贡市富顺县骑龙镇大湾村</v>
      </c>
      <c r="H484" s="2" t="str">
        <f ca="1">'[1]2025年已发货'!H:H</f>
        <v>李智罡</v>
      </c>
      <c r="I484" s="2">
        <f ca="1">'[1]2025年已发货'!I:I</f>
        <v>15210015693</v>
      </c>
      <c r="J484" s="2" vm="1" t="e">
        <f ca="1">_xlfn._xlws.FILTER(辅助信息!D:D,辅助信息!G:G=G484)</f>
        <v>#VALUE!</v>
      </c>
    </row>
    <row r="485" hidden="1" spans="1:10">
      <c r="A485" s="2" t="str">
        <f ca="1">'[1]2025年已发货'!A:A</f>
        <v>陕钢</v>
      </c>
      <c r="B485" s="2" t="str">
        <f ca="1">'[1]2025年已发货'!B:B</f>
        <v>盘螺</v>
      </c>
      <c r="C485" s="2" t="str">
        <f ca="1">'[1]2025年已发货'!C:C</f>
        <v>HRB400EΦ10</v>
      </c>
      <c r="D485" s="2" t="str">
        <f ca="1">'[1]2025年已发货'!D:D</f>
        <v>吨</v>
      </c>
      <c r="E485" s="2">
        <f ca="1">'[1]2025年已发货'!E:E</f>
        <v>8</v>
      </c>
      <c r="F485" s="4">
        <f ca="1">'[1]2025年已发货'!F:F</f>
        <v>45700</v>
      </c>
      <c r="G485" s="2" t="str">
        <f>'[1]2025年已发货'!G:G</f>
        <v>（中核中原-甘肃康略高速KLTJ1标项目）甘肃省陇南市康县长坝镇蒲家坝</v>
      </c>
      <c r="H485" s="2" t="str">
        <f ca="1">'[1]2025年已发货'!H:H</f>
        <v>穆星</v>
      </c>
      <c r="I485" s="2" t="str">
        <f ca="1">'[1]2025年已发货'!I:I</f>
        <v>18539951326/
15109310092</v>
      </c>
      <c r="J485" s="2" vm="1" t="e">
        <f ca="1">_xlfn._xlws.FILTER(辅助信息!D:D,辅助信息!G:G=G485)</f>
        <v>#VALUE!</v>
      </c>
    </row>
    <row r="486" hidden="1" spans="1:10">
      <c r="A486" s="2" t="str">
        <f ca="1">'[1]2025年已发货'!A:A</f>
        <v>陕钢</v>
      </c>
      <c r="B486" s="2" t="str">
        <f ca="1">'[1]2025年已发货'!B:B</f>
        <v>螺纹钢</v>
      </c>
      <c r="C486" s="2" t="str">
        <f ca="1">'[1]2025年已发货'!C:C</f>
        <v>HRB400EФ16*12m</v>
      </c>
      <c r="D486" s="2" t="str">
        <f ca="1">'[1]2025年已发货'!D:D</f>
        <v>吨</v>
      </c>
      <c r="E486" s="2">
        <f ca="1">'[1]2025年已发货'!E:E</f>
        <v>15</v>
      </c>
      <c r="F486" s="4">
        <f ca="1">'[1]2025年已发货'!F:F</f>
        <v>45700</v>
      </c>
      <c r="G486" s="2" t="str">
        <f>'[1]2025年已发货'!G:G</f>
        <v>（中核中原-甘肃康略高速KLTJ1标项目）甘肃省陇南市康县长坝镇蒲家坝</v>
      </c>
      <c r="H486" s="2" t="str">
        <f ca="1">'[1]2025年已发货'!H:H</f>
        <v>穆星</v>
      </c>
      <c r="I486" s="2" t="str">
        <f ca="1">'[1]2025年已发货'!I:I</f>
        <v>18539951326/
15109310092</v>
      </c>
      <c r="J486" s="2" vm="1" t="e">
        <f ca="1">_xlfn._xlws.FILTER(辅助信息!D:D,辅助信息!G:G=G486)</f>
        <v>#VALUE!</v>
      </c>
    </row>
    <row r="487" hidden="1" spans="1:10">
      <c r="A487" s="2" t="str">
        <f ca="1">'[1]2025年已发货'!A:A</f>
        <v>陕钢</v>
      </c>
      <c r="B487" s="2" t="str">
        <f ca="1">'[1]2025年已发货'!B:B</f>
        <v>螺纹钢</v>
      </c>
      <c r="C487" s="2" t="str">
        <f ca="1">'[1]2025年已发货'!C:C</f>
        <v>HRB400EФ22*12m</v>
      </c>
      <c r="D487" s="2" t="str">
        <f ca="1">'[1]2025年已发货'!D:D</f>
        <v>吨</v>
      </c>
      <c r="E487" s="2">
        <f ca="1">'[1]2025年已发货'!E:E</f>
        <v>23.5</v>
      </c>
      <c r="F487" s="4">
        <f ca="1">'[1]2025年已发货'!F:F</f>
        <v>45700</v>
      </c>
      <c r="G487" s="2" t="str">
        <f>'[1]2025年已发货'!G:G</f>
        <v>（中核中原-甘肃康略高速KLTJ1标项目）甘肃省陇南市康县长坝镇蒲家坝</v>
      </c>
      <c r="H487" s="2" t="str">
        <f ca="1">'[1]2025年已发货'!H:H</f>
        <v>穆星</v>
      </c>
      <c r="I487" s="2" t="str">
        <f ca="1">'[1]2025年已发货'!I:I</f>
        <v>18539951326/
15109310092</v>
      </c>
      <c r="J487" s="2" vm="1" t="e">
        <f>_xlfn._xlws.FILTER(辅助信息!D:D,辅助信息!G:G=G487)</f>
        <v>#VALUE!</v>
      </c>
    </row>
    <row r="488" hidden="1" spans="1:10">
      <c r="A488" s="2" t="str">
        <f ca="1">'[1]2025年已发货'!A:A</f>
        <v>陕钢</v>
      </c>
      <c r="B488" s="2" t="str">
        <f ca="1">'[1]2025年已发货'!B:B</f>
        <v>螺纹钢</v>
      </c>
      <c r="C488" s="2" t="str">
        <f ca="1">'[1]2025年已发货'!C:C</f>
        <v>HRB400EФ25*12m</v>
      </c>
      <c r="D488" s="2" t="str">
        <f ca="1">'[1]2025年已发货'!D:D</f>
        <v>吨</v>
      </c>
      <c r="E488" s="2">
        <f ca="1">'[1]2025年已发货'!E:E</f>
        <v>23.5</v>
      </c>
      <c r="F488" s="4">
        <f ca="1">'[1]2025年已发货'!F:F</f>
        <v>45700</v>
      </c>
      <c r="G488" s="2" t="str">
        <f>'[1]2025年已发货'!G:G</f>
        <v>（中核中原-甘肃康略高速KLTJ1标项目）甘肃省陇南市康县长坝镇蒲家坝</v>
      </c>
      <c r="H488" s="2" t="str">
        <f ca="1">'[1]2025年已发货'!H:H</f>
        <v>穆星</v>
      </c>
      <c r="I488" s="2" t="str">
        <f ca="1">'[1]2025年已发货'!I:I</f>
        <v>18539951326/
15109310092</v>
      </c>
      <c r="J488" s="2" vm="1" t="e">
        <f ca="1">_xlfn._xlws.FILTER(辅助信息!D:D,辅助信息!G:G=G488)</f>
        <v>#VALUE!</v>
      </c>
    </row>
    <row r="489" hidden="1" spans="1:10">
      <c r="A489" s="2" t="str">
        <f ca="1">'[1]2025年已发货'!A:A</f>
        <v>润耀</v>
      </c>
      <c r="B489" s="2" t="str">
        <f ca="1">'[1]2025年已发货'!B:B</f>
        <v>盘螺</v>
      </c>
      <c r="C489" s="2" t="str">
        <f ca="1">'[1]2025年已发货'!C:C</f>
        <v>HRB400E Φ8</v>
      </c>
      <c r="D489" s="2" t="str">
        <f ca="1">'[1]2025年已发货'!D:D</f>
        <v>吨</v>
      </c>
      <c r="E489" s="2">
        <f ca="1">'[1]2025年已发货'!E:E</f>
        <v>5</v>
      </c>
      <c r="F489" s="4">
        <f ca="1">'[1]2025年已发货'!F:F</f>
        <v>45700</v>
      </c>
      <c r="G489" s="2" t="str">
        <f>'[1]2025年已发货'!G:G</f>
        <v>（五冶钢构宜宾高县月江镇建设项目）  四川省宜宾市高县月江镇刚记超市斜对面(还阳组团沪碳二期项目)</v>
      </c>
      <c r="H489" s="2" t="str">
        <f ca="1">'[1]2025年已发货'!H:H</f>
        <v>张朝亮</v>
      </c>
      <c r="I489" s="2">
        <f ca="1">'[1]2025年已发货'!I:I</f>
        <v>15228205853</v>
      </c>
      <c r="J489" s="2" t="str">
        <f ca="1">_xlfn._xlws.FILTER(辅助信息!D:D,辅助信息!G:G=G489)</f>
        <v>五冶钢构-宜宾市南溪区高县月江镇建设项目</v>
      </c>
    </row>
    <row r="490" hidden="1" spans="1:10">
      <c r="A490" s="2" t="str">
        <f ca="1">'[1]2025年已发货'!A:A</f>
        <v>润耀</v>
      </c>
      <c r="B490" s="2" t="str">
        <f ca="1">'[1]2025年已发货'!B:B</f>
        <v>盘螺</v>
      </c>
      <c r="C490" s="2" t="str">
        <f ca="1">'[1]2025年已发货'!C:C</f>
        <v>HRB400E Φ10</v>
      </c>
      <c r="D490" s="2" t="str">
        <f ca="1">'[1]2025年已发货'!D:D</f>
        <v>吨</v>
      </c>
      <c r="E490" s="2">
        <f ca="1">'[1]2025年已发货'!E:E</f>
        <v>18</v>
      </c>
      <c r="F490" s="4">
        <f ca="1">'[1]2025年已发货'!F:F</f>
        <v>45700</v>
      </c>
      <c r="G490" s="2" t="str">
        <f>'[1]2025年已发货'!G:G</f>
        <v>（五冶钢构宜宾高县月江镇建设项目）  四川省宜宾市高县月江镇刚记超市斜对面(还阳组团沪碳二期项目)</v>
      </c>
      <c r="H490" s="2" t="str">
        <f ca="1">'[1]2025年已发货'!H:H</f>
        <v>张朝亮</v>
      </c>
      <c r="I490" s="2">
        <f ca="1">'[1]2025年已发货'!I:I</f>
        <v>15228205853</v>
      </c>
      <c r="J490" s="2" t="str">
        <f ca="1">_xlfn._xlws.FILTER(辅助信息!D:D,辅助信息!G:G=G490)</f>
        <v>五冶钢构-宜宾市南溪区高县月江镇建设项目</v>
      </c>
    </row>
    <row r="491" hidden="1" spans="1:10">
      <c r="A491" s="2" t="str">
        <f ca="1">'[1]2025年已发货'!A:A</f>
        <v>润耀</v>
      </c>
      <c r="B491" s="2" t="str">
        <f ca="1">'[1]2025年已发货'!B:B</f>
        <v>螺纹钢</v>
      </c>
      <c r="C491" s="2" t="str">
        <f ca="1">'[1]2025年已发货'!C:C</f>
        <v>HRB400E Φ12 9m</v>
      </c>
      <c r="D491" s="2" t="str">
        <f ca="1">'[1]2025年已发货'!D:D</f>
        <v>吨</v>
      </c>
      <c r="E491" s="2">
        <f ca="1">'[1]2025年已发货'!E:E</f>
        <v>15</v>
      </c>
      <c r="F491" s="4">
        <f ca="1">'[1]2025年已发货'!F:F</f>
        <v>45700</v>
      </c>
      <c r="G491" s="2" t="str">
        <f>'[1]2025年已发货'!G:G</f>
        <v>（五冶钢构宜宾高县月江镇建设项目）  四川省宜宾市高县月江镇刚记超市斜对面(还阳组团沪碳二期项目)</v>
      </c>
      <c r="H491" s="2" t="str">
        <f ca="1">'[1]2025年已发货'!H:H</f>
        <v>张朝亮</v>
      </c>
      <c r="I491" s="2">
        <f ca="1">'[1]2025年已发货'!I:I</f>
        <v>15228205853</v>
      </c>
      <c r="J491" s="2" t="str">
        <f ca="1">_xlfn._xlws.FILTER(辅助信息!D:D,辅助信息!G:G=G491)</f>
        <v>五冶钢构-宜宾市南溪区高县月江镇建设项目</v>
      </c>
    </row>
    <row r="492" hidden="1" spans="1:10">
      <c r="A492" s="2" t="str">
        <f ca="1">'[1]2025年已发货'!A:A</f>
        <v>润耀</v>
      </c>
      <c r="B492" s="2" t="str">
        <f ca="1">'[1]2025年已发货'!B:B</f>
        <v>螺纹钢</v>
      </c>
      <c r="C492" s="2" t="str">
        <f ca="1">'[1]2025年已发货'!C:C</f>
        <v>HRB400E Φ14 9m</v>
      </c>
      <c r="D492" s="2" t="str">
        <f ca="1">'[1]2025年已发货'!D:D</f>
        <v>吨</v>
      </c>
      <c r="E492" s="2">
        <f ca="1">'[1]2025年已发货'!E:E</f>
        <v>5</v>
      </c>
      <c r="F492" s="4">
        <f ca="1">'[1]2025年已发货'!F:F</f>
        <v>45700</v>
      </c>
      <c r="G492" s="2" t="str">
        <f>'[1]2025年已发货'!G:G</f>
        <v>（五冶钢构宜宾高县月江镇建设项目）  四川省宜宾市高县月江镇刚记超市斜对面(还阳组团沪碳二期项目)</v>
      </c>
      <c r="H492" s="2" t="str">
        <f ca="1">'[1]2025年已发货'!H:H</f>
        <v>张朝亮</v>
      </c>
      <c r="I492" s="2">
        <f ca="1">'[1]2025年已发货'!I:I</f>
        <v>15228205853</v>
      </c>
      <c r="J492" s="2" t="str">
        <f>_xlfn._xlws.FILTER(辅助信息!D:D,辅助信息!G:G=G492)</f>
        <v>五冶钢构-宜宾市南溪区高县月江镇建设项目</v>
      </c>
    </row>
    <row r="493" hidden="1" spans="1:10">
      <c r="A493" s="2" t="str">
        <f ca="1">'[1]2025年已发货'!A:A</f>
        <v>润耀</v>
      </c>
      <c r="B493" s="2" t="str">
        <f ca="1">'[1]2025年已发货'!B:B</f>
        <v>螺纹钢</v>
      </c>
      <c r="C493" s="2" t="str">
        <f ca="1">'[1]2025年已发货'!C:C</f>
        <v>HRB400E Φ16 9m</v>
      </c>
      <c r="D493" s="2" t="str">
        <f ca="1">'[1]2025年已发货'!D:D</f>
        <v>吨</v>
      </c>
      <c r="E493" s="2">
        <f ca="1">'[1]2025年已发货'!E:E</f>
        <v>12</v>
      </c>
      <c r="F493" s="4">
        <f ca="1">'[1]2025年已发货'!F:F</f>
        <v>45700</v>
      </c>
      <c r="G493" s="2" t="str">
        <f>'[1]2025年已发货'!G:G</f>
        <v>（五冶钢构宜宾高县月江镇建设项目）  四川省宜宾市高县月江镇刚记超市斜对面(还阳组团沪碳二期项目)</v>
      </c>
      <c r="H493" s="2" t="str">
        <f ca="1">'[1]2025年已发货'!H:H</f>
        <v>张朝亮</v>
      </c>
      <c r="I493" s="2">
        <f ca="1">'[1]2025年已发货'!I:I</f>
        <v>15228205853</v>
      </c>
      <c r="J493" s="2" t="str">
        <f>_xlfn._xlws.FILTER(辅助信息!D:D,辅助信息!G:G=G493)</f>
        <v>五冶钢构-宜宾市南溪区高县月江镇建设项目</v>
      </c>
    </row>
    <row r="494" hidden="1" spans="1:10">
      <c r="A494" s="2" t="str">
        <f ca="1">'[1]2025年已发货'!A:A</f>
        <v>润耀</v>
      </c>
      <c r="B494" s="2" t="str">
        <f ca="1">'[1]2025年已发货'!B:B</f>
        <v>螺纹钢</v>
      </c>
      <c r="C494" s="2" t="str">
        <f ca="1">'[1]2025年已发货'!C:C</f>
        <v>HRB400E Φ20 9m</v>
      </c>
      <c r="D494" s="2" t="str">
        <f ca="1">'[1]2025年已发货'!D:D</f>
        <v>吨</v>
      </c>
      <c r="E494" s="2">
        <f ca="1">'[1]2025年已发货'!E:E</f>
        <v>5</v>
      </c>
      <c r="F494" s="4">
        <f ca="1">'[1]2025年已发货'!F:F</f>
        <v>45700</v>
      </c>
      <c r="G494" s="2" t="str">
        <f>'[1]2025年已发货'!G:G</f>
        <v>（五冶钢构宜宾高县月江镇建设项目）  四川省宜宾市高县月江镇刚记超市斜对面(还阳组团沪碳二期项目)</v>
      </c>
      <c r="H494" s="2" t="str">
        <f ca="1">'[1]2025年已发货'!H:H</f>
        <v>张朝亮</v>
      </c>
      <c r="I494" s="2">
        <f ca="1">'[1]2025年已发货'!I:I</f>
        <v>15228205853</v>
      </c>
      <c r="J494" s="2" t="str">
        <f ca="1">_xlfn._xlws.FILTER(辅助信息!D:D,辅助信息!G:G=G494)</f>
        <v>五冶钢构-宜宾市南溪区高县月江镇建设项目</v>
      </c>
    </row>
    <row r="495" hidden="1" spans="1:10">
      <c r="A495" s="2" t="str">
        <f ca="1">'[1]2025年已发货'!A:A</f>
        <v>润耀</v>
      </c>
      <c r="B495" s="2" t="str">
        <f ca="1">'[1]2025年已发货'!B:B</f>
        <v>螺纹钢</v>
      </c>
      <c r="C495" s="2" t="str">
        <f ca="1">'[1]2025年已发货'!C:C</f>
        <v>HRB400E Φ22 9m</v>
      </c>
      <c r="D495" s="2" t="str">
        <f ca="1">'[1]2025年已发货'!D:D</f>
        <v>吨</v>
      </c>
      <c r="E495" s="2">
        <f ca="1">'[1]2025年已发货'!E:E</f>
        <v>5</v>
      </c>
      <c r="F495" s="4">
        <f ca="1">'[1]2025年已发货'!F:F</f>
        <v>45700</v>
      </c>
      <c r="G495" s="2" t="str">
        <f>'[1]2025年已发货'!G:G</f>
        <v>（五冶钢构宜宾高县月江镇建设项目）  四川省宜宾市高县月江镇刚记超市斜对面(还阳组团沪碳二期项目)</v>
      </c>
      <c r="H495" s="2" t="str">
        <f ca="1">'[1]2025年已发货'!H:H</f>
        <v>张朝亮</v>
      </c>
      <c r="I495" s="2">
        <f ca="1">'[1]2025年已发货'!I:I</f>
        <v>15228205853</v>
      </c>
      <c r="J495" s="2" t="str">
        <f>_xlfn._xlws.FILTER(辅助信息!D:D,辅助信息!G:G=G495)</f>
        <v>五冶钢构-宜宾市南溪区高县月江镇建设项目</v>
      </c>
    </row>
    <row r="496" hidden="1" spans="1:10">
      <c r="A496" s="2" t="str">
        <f ca="1">'[1]2025年已发货'!A:A</f>
        <v>润耀</v>
      </c>
      <c r="B496" s="2" t="str">
        <f ca="1">'[1]2025年已发货'!B:B</f>
        <v>螺纹钢</v>
      </c>
      <c r="C496" s="2" t="str">
        <f ca="1">'[1]2025年已发货'!C:C</f>
        <v>HRB400E Φ25 9m</v>
      </c>
      <c r="D496" s="2" t="str">
        <f ca="1">'[1]2025年已发货'!D:D</f>
        <v>吨</v>
      </c>
      <c r="E496" s="2">
        <f ca="1">'[1]2025年已发货'!E:E</f>
        <v>5</v>
      </c>
      <c r="F496" s="4">
        <f ca="1">'[1]2025年已发货'!F:F</f>
        <v>45700</v>
      </c>
      <c r="G496" s="2" t="str">
        <f>'[1]2025年已发货'!G:G</f>
        <v>（五冶钢构宜宾高县月江镇建设项目）  四川省宜宾市高县月江镇刚记超市斜对面(还阳组团沪碳二期项目)</v>
      </c>
      <c r="H496" s="2" t="str">
        <f ca="1">'[1]2025年已发货'!H:H</f>
        <v>张朝亮</v>
      </c>
      <c r="I496" s="2">
        <f ca="1">'[1]2025年已发货'!I:I</f>
        <v>15228205853</v>
      </c>
      <c r="J496" s="2" t="str">
        <f ca="1">_xlfn._xlws.FILTER(辅助信息!D:D,辅助信息!G:G=G496)</f>
        <v>五冶钢构-宜宾市南溪区高县月江镇建设项目</v>
      </c>
    </row>
    <row r="497" hidden="1" spans="1:10">
      <c r="A497" s="2" t="str">
        <f ca="1">'[1]2025年已发货'!A:A</f>
        <v>达钢</v>
      </c>
      <c r="B497" s="2" t="str">
        <f ca="1">'[1]2025年已发货'!B:B</f>
        <v>盘螺</v>
      </c>
      <c r="C497" s="2" t="str">
        <f ca="1">'[1]2025年已发货'!C:C</f>
        <v>HRB400E Φ10</v>
      </c>
      <c r="D497" s="2" t="str">
        <f ca="1">'[1]2025年已发货'!D:D</f>
        <v>吨</v>
      </c>
      <c r="E497" s="2">
        <f ca="1">'[1]2025年已发货'!E:E</f>
        <v>20</v>
      </c>
      <c r="F497" s="4">
        <f ca="1">'[1]2025年已发货'!F:F</f>
        <v>45700</v>
      </c>
      <c r="G497" s="2" t="str">
        <f>'[1]2025年已发货'!G:G</f>
        <v>(五冶钢构医学科学产业园建设项目房建三部-一标（7-1）)四川省南充市顺庆区搬罾街道学府大道二段</v>
      </c>
      <c r="H497" s="2" t="str">
        <f ca="1">'[1]2025年已发货'!H:H</f>
        <v>郑林</v>
      </c>
      <c r="I497" s="2">
        <f ca="1">'[1]2025年已发货'!I:I</f>
        <v>18349955455</v>
      </c>
      <c r="J497" s="2" t="str">
        <f ca="1">_xlfn._xlws.FILTER(辅助信息!D:D,辅助信息!G:G=G497)</f>
        <v>五冶钢构南充医学科学产业园建设项目</v>
      </c>
    </row>
    <row r="498" hidden="1" spans="1:10">
      <c r="A498" s="2" t="str">
        <f ca="1">'[1]2025年已发货'!A:A</f>
        <v>达钢</v>
      </c>
      <c r="B498" s="2" t="str">
        <f ca="1">'[1]2025年已发货'!B:B</f>
        <v>盘螺</v>
      </c>
      <c r="C498" s="2" t="str">
        <f ca="1">'[1]2025年已发货'!C:C</f>
        <v>HRB400E Φ12</v>
      </c>
      <c r="D498" s="2" t="str">
        <f ca="1">'[1]2025年已发货'!D:D</f>
        <v>吨</v>
      </c>
      <c r="E498" s="2">
        <f ca="1">'[1]2025年已发货'!E:E</f>
        <v>15</v>
      </c>
      <c r="F498" s="4">
        <f ca="1">'[1]2025年已发货'!F:F</f>
        <v>45700</v>
      </c>
      <c r="G498" s="2" t="str">
        <f>'[1]2025年已发货'!G:G</f>
        <v>(五冶钢构医学科学产业园建设项目房建三部-一标（7-1）)四川省南充市顺庆区搬罾街道学府大道二段</v>
      </c>
      <c r="H498" s="2" t="str">
        <f ca="1">'[1]2025年已发货'!H:H</f>
        <v>郑林</v>
      </c>
      <c r="I498" s="2">
        <f ca="1">'[1]2025年已发货'!I:I</f>
        <v>18349955455</v>
      </c>
      <c r="J498" s="2" t="str">
        <f ca="1">_xlfn._xlws.FILTER(辅助信息!D:D,辅助信息!G:G=G498)</f>
        <v>五冶钢构南充医学科学产业园建设项目</v>
      </c>
    </row>
    <row r="499" hidden="1" spans="1:10">
      <c r="A499" s="2" t="str">
        <f ca="1">'[1]2025年已发货'!A:A</f>
        <v>达钢</v>
      </c>
      <c r="B499" s="2" t="str">
        <f ca="1">'[1]2025年已发货'!B:B</f>
        <v>螺纹钢</v>
      </c>
      <c r="C499" s="2" t="str">
        <f ca="1">'[1]2025年已发货'!C:C</f>
        <v>HRB500E Φ25</v>
      </c>
      <c r="D499" s="2" t="str">
        <f ca="1">'[1]2025年已发货'!D:D</f>
        <v>吨</v>
      </c>
      <c r="E499" s="2">
        <f ca="1">'[1]2025年已发货'!E:E</f>
        <v>35</v>
      </c>
      <c r="F499" s="4">
        <f ca="1">'[1]2025年已发货'!F:F</f>
        <v>45700</v>
      </c>
      <c r="G499" s="2" t="str">
        <f>'[1]2025年已发货'!G:G</f>
        <v>(五冶钢构医学科学产业园建设项目房建三部-一标（7-1）)四川省南充市顺庆区搬罾街道学府大道二段</v>
      </c>
      <c r="H499" s="2" t="str">
        <f ca="1">'[1]2025年已发货'!H:H</f>
        <v>郑林</v>
      </c>
      <c r="I499" s="2">
        <f ca="1">'[1]2025年已发货'!I:I</f>
        <v>18349955455</v>
      </c>
      <c r="J499" s="2" t="str">
        <f ca="1">_xlfn._xlws.FILTER(辅助信息!D:D,辅助信息!G:G=G499)</f>
        <v>五冶钢构南充医学科学产业园建设项目</v>
      </c>
    </row>
    <row r="500" hidden="1" spans="1:10">
      <c r="A500" s="2" t="str">
        <f ca="1">'[1]2025年已发货'!A:A</f>
        <v>达钢</v>
      </c>
      <c r="B500" s="2" t="str">
        <f ca="1">'[1]2025年已发货'!B:B</f>
        <v>盘螺</v>
      </c>
      <c r="C500" s="2" t="str">
        <f ca="1">'[1]2025年已发货'!C:C</f>
        <v>HRB400E Φ8</v>
      </c>
      <c r="D500" s="2" t="str">
        <f ca="1">'[1]2025年已发货'!D:D</f>
        <v>吨</v>
      </c>
      <c r="E500" s="2">
        <f ca="1">'[1]2025年已发货'!E:E</f>
        <v>45</v>
      </c>
      <c r="F500" s="4">
        <f ca="1">'[1]2025年已发货'!F:F</f>
        <v>45701</v>
      </c>
      <c r="G500" s="2" t="str">
        <f>'[1]2025年已发货'!G:G</f>
        <v>(五冶钢构医学科学产业园建设项目房建三部-一标（7-1）)四川省南充市顺庆区搬罾街道学府大道二段</v>
      </c>
      <c r="H500" s="2" t="str">
        <f ca="1">'[1]2025年已发货'!H:H</f>
        <v>郑林</v>
      </c>
      <c r="I500" s="2">
        <f ca="1">'[1]2025年已发货'!I:I</f>
        <v>18349955455</v>
      </c>
      <c r="J500" s="2" t="str">
        <f ca="1">_xlfn._xlws.FILTER(辅助信息!D:D,辅助信息!G:G=G500)</f>
        <v>五冶钢构南充医学科学产业园建设项目</v>
      </c>
    </row>
    <row r="501" hidden="1" spans="1:10">
      <c r="A501" s="2" t="str">
        <f ca="1">'[1]2025年已发货'!A:A</f>
        <v>达钢</v>
      </c>
      <c r="B501" s="2" t="str">
        <f ca="1">'[1]2025年已发货'!B:B</f>
        <v>盘螺</v>
      </c>
      <c r="C501" s="2" t="str">
        <f ca="1">'[1]2025年已发货'!C:C</f>
        <v>HRB400E Φ10</v>
      </c>
      <c r="D501" s="2" t="str">
        <f ca="1">'[1]2025年已发货'!D:D</f>
        <v>吨</v>
      </c>
      <c r="E501" s="2">
        <f ca="1">'[1]2025年已发货'!E:E</f>
        <v>7</v>
      </c>
      <c r="F501" s="4">
        <f ca="1">'[1]2025年已发货'!F:F</f>
        <v>45701</v>
      </c>
      <c r="G501" s="2" t="str">
        <f>'[1]2025年已发货'!G:G</f>
        <v>(五冶钢构医学科学产业园建设项目房建三部-一标（7-1）)四川省南充市顺庆区搬罾街道学府大道二段</v>
      </c>
      <c r="H501" s="2" t="str">
        <f ca="1">'[1]2025年已发货'!H:H</f>
        <v>郑林</v>
      </c>
      <c r="I501" s="2">
        <f ca="1">'[1]2025年已发货'!I:I</f>
        <v>18349955455</v>
      </c>
      <c r="J501" s="2" t="str">
        <f ca="1">_xlfn._xlws.FILTER(辅助信息!D:D,辅助信息!G:G=G501)</f>
        <v>五冶钢构南充医学科学产业园建设项目</v>
      </c>
    </row>
    <row r="502" hidden="1" spans="1:10">
      <c r="A502" s="2" t="str">
        <f ca="1">'[1]2025年已发货'!A:A</f>
        <v>达钢</v>
      </c>
      <c r="B502" s="2" t="str">
        <f ca="1">'[1]2025年已发货'!B:B</f>
        <v>盘螺</v>
      </c>
      <c r="C502" s="2" t="str">
        <f ca="1">'[1]2025年已发货'!C:C</f>
        <v>HRB400E Φ12</v>
      </c>
      <c r="D502" s="2" t="str">
        <f ca="1">'[1]2025年已发货'!D:D</f>
        <v>吨</v>
      </c>
      <c r="E502" s="2">
        <f ca="1">'[1]2025年已发货'!E:E</f>
        <v>18</v>
      </c>
      <c r="F502" s="4">
        <f ca="1">'[1]2025年已发货'!F:F</f>
        <v>45701</v>
      </c>
      <c r="G502" s="2" t="str">
        <f>'[1]2025年已发货'!G:G</f>
        <v>(五冶钢构医学科学产业园建设项目房建三部-一标（7-1）)四川省南充市顺庆区搬罾街道学府大道二段</v>
      </c>
      <c r="H502" s="2" t="str">
        <f ca="1">'[1]2025年已发货'!H:H</f>
        <v>郑林</v>
      </c>
      <c r="I502" s="2">
        <f ca="1">'[1]2025年已发货'!I:I</f>
        <v>18349955455</v>
      </c>
      <c r="J502" s="2" t="str">
        <f ca="1">_xlfn._xlws.FILTER(辅助信息!D:D,辅助信息!G:G=G502)</f>
        <v>五冶钢构南充医学科学产业园建设项目</v>
      </c>
    </row>
    <row r="503" hidden="1" spans="1:10">
      <c r="A503" s="2" t="str">
        <f ca="1">'[1]2025年已发货'!A:A</f>
        <v>陕钢</v>
      </c>
      <c r="B503" s="2" t="str">
        <f ca="1">'[1]2025年已发货'!B:B</f>
        <v>盘螺</v>
      </c>
      <c r="C503" s="2" t="str">
        <f ca="1">'[1]2025年已发货'!C:C</f>
        <v>HRB400E Φ6</v>
      </c>
      <c r="D503" s="2" t="str">
        <f ca="1">'[1]2025年已发货'!D:D</f>
        <v>吨</v>
      </c>
      <c r="E503" s="2">
        <f ca="1">'[1]2025年已发货'!E:E</f>
        <v>10</v>
      </c>
      <c r="F503" s="4">
        <f ca="1">'[1]2025年已发货'!F:F</f>
        <v>45701</v>
      </c>
      <c r="G503" s="2" t="str">
        <f>'[1]2025年已发货'!G:G</f>
        <v>（华西酒城南）成都市武侯区火车南站西路8号酒城南项目</v>
      </c>
      <c r="H503" s="2" t="str">
        <f ca="1">'[1]2025年已发货'!H:H</f>
        <v>龙耀宇</v>
      </c>
      <c r="I503" s="2">
        <f ca="1">'[1]2025年已发货'!I:I</f>
        <v>18384145895</v>
      </c>
      <c r="J503" s="2" t="str">
        <f>_xlfn._xlws.FILTER(辅助信息!D:D,辅助信息!G:G=G503)</f>
        <v>华西酒城南</v>
      </c>
    </row>
    <row r="504" hidden="1" spans="1:10">
      <c r="A504" s="2" t="str">
        <f ca="1">'[1]2025年已发货'!A:A</f>
        <v>陕钢</v>
      </c>
      <c r="B504" s="2" t="str">
        <f ca="1">'[1]2025年已发货'!B:B</f>
        <v>盘螺</v>
      </c>
      <c r="C504" s="2" t="str">
        <f ca="1">'[1]2025年已发货'!C:C</f>
        <v>HRB400E Φ8</v>
      </c>
      <c r="D504" s="2" t="str">
        <f ca="1">'[1]2025年已发货'!D:D</f>
        <v>吨</v>
      </c>
      <c r="E504" s="2">
        <f ca="1">'[1]2025年已发货'!E:E</f>
        <v>40</v>
      </c>
      <c r="F504" s="4">
        <f ca="1">'[1]2025年已发货'!F:F</f>
        <v>45701</v>
      </c>
      <c r="G504" s="2" t="str">
        <f>'[1]2025年已发货'!G:G</f>
        <v>（华西酒城南）成都市武侯区火车南站西路8号酒城南项目</v>
      </c>
      <c r="H504" s="2" t="str">
        <f ca="1">'[1]2025年已发货'!H:H</f>
        <v>龙耀宇</v>
      </c>
      <c r="I504" s="2">
        <f ca="1">'[1]2025年已发货'!I:I</f>
        <v>18384145895</v>
      </c>
      <c r="J504" s="2" t="str">
        <f ca="1">_xlfn._xlws.FILTER(辅助信息!D:D,辅助信息!G:G=G504)</f>
        <v>华西酒城南</v>
      </c>
    </row>
    <row r="505" hidden="1" spans="1:10">
      <c r="A505" s="2" t="str">
        <f ca="1">'[1]2025年已发货'!A:A</f>
        <v>陕钢</v>
      </c>
      <c r="B505" s="2" t="str">
        <f ca="1">'[1]2025年已发货'!B:B</f>
        <v>盘螺</v>
      </c>
      <c r="C505" s="2" t="str">
        <f ca="1">'[1]2025年已发货'!C:C</f>
        <v>HRB400E Φ10</v>
      </c>
      <c r="D505" s="2" t="str">
        <f ca="1">'[1]2025年已发货'!D:D</f>
        <v>吨</v>
      </c>
      <c r="E505" s="2">
        <f ca="1">'[1]2025年已发货'!E:E</f>
        <v>10</v>
      </c>
      <c r="F505" s="4">
        <f ca="1">'[1]2025年已发货'!F:F</f>
        <v>45701</v>
      </c>
      <c r="G505" s="2" t="str">
        <f>'[1]2025年已发货'!G:G</f>
        <v>（华西酒城南）成都市武侯区火车南站西路8号酒城南项目</v>
      </c>
      <c r="H505" s="2" t="str">
        <f ca="1">'[1]2025年已发货'!H:H</f>
        <v>龙耀宇</v>
      </c>
      <c r="I505" s="2">
        <f ca="1">'[1]2025年已发货'!I:I</f>
        <v>18384145895</v>
      </c>
      <c r="J505" s="2" t="str">
        <f>_xlfn._xlws.FILTER(辅助信息!D:D,辅助信息!G:G=G505)</f>
        <v>华西酒城南</v>
      </c>
    </row>
    <row r="506" hidden="1" spans="1:10">
      <c r="A506" s="2" t="str">
        <f ca="1">'[1]2025年已发货'!A:A</f>
        <v>陕钢</v>
      </c>
      <c r="B506" s="2" t="str">
        <f ca="1">'[1]2025年已发货'!B:B</f>
        <v>盘螺</v>
      </c>
      <c r="C506" s="2" t="str">
        <f ca="1">'[1]2025年已发货'!C:C</f>
        <v>HRB400E Φ12</v>
      </c>
      <c r="D506" s="2" t="str">
        <f ca="1">'[1]2025年已发货'!D:D</f>
        <v>吨</v>
      </c>
      <c r="E506" s="2">
        <f ca="1">'[1]2025年已发货'!E:E</f>
        <v>10</v>
      </c>
      <c r="F506" s="4">
        <f ca="1">'[1]2025年已发货'!F:F</f>
        <v>45701</v>
      </c>
      <c r="G506" s="2" t="str">
        <f>'[1]2025年已发货'!G:G</f>
        <v>（华西酒城南）成都市武侯区火车南站西路8号酒城南项目</v>
      </c>
      <c r="H506" s="2" t="str">
        <f ca="1">'[1]2025年已发货'!H:H</f>
        <v>龙耀宇</v>
      </c>
      <c r="I506" s="2">
        <f ca="1">'[1]2025年已发货'!I:I</f>
        <v>18384145895</v>
      </c>
      <c r="J506" s="2" t="str">
        <f ca="1">_xlfn._xlws.FILTER(辅助信息!D:D,辅助信息!G:G=G506)</f>
        <v>华西酒城南</v>
      </c>
    </row>
    <row r="507" hidden="1" spans="1:10">
      <c r="A507" s="2" t="str">
        <f ca="1">'[1]2025年已发货'!A:A</f>
        <v>润耀</v>
      </c>
      <c r="B507" s="2" t="str">
        <f ca="1">'[1]2025年已发货'!B:B</f>
        <v>高线 </v>
      </c>
      <c r="C507" s="2" t="str">
        <f ca="1">'[1]2025年已发货'!C:C</f>
        <v>HPB300 Φ10</v>
      </c>
      <c r="D507" s="2" t="str">
        <f ca="1">'[1]2025年已发货'!D:D</f>
        <v>吨</v>
      </c>
      <c r="E507" s="2">
        <f ca="1">'[1]2025年已发货'!E:E</f>
        <v>35</v>
      </c>
      <c r="F507" s="4">
        <f ca="1">'[1]2025年已发货'!F:F</f>
        <v>45701</v>
      </c>
      <c r="G507" s="2" t="str">
        <f>'[1]2025年已发货'!G:G</f>
        <v>（自永2标九局西南分公司钢筋棚）四川省自贡市骑龙镇大湾村</v>
      </c>
      <c r="H507" s="2" t="str">
        <f ca="1">'[1]2025年已发货'!H:H</f>
        <v>李智罡</v>
      </c>
      <c r="I507" s="2">
        <f ca="1">'[1]2025年已发货'!I:I</f>
        <v>15210015693</v>
      </c>
      <c r="J507" s="2" vm="1" t="e">
        <f ca="1">_xlfn._xlws.FILTER(辅助信息!D:D,辅助信息!G:G=G507)</f>
        <v>#VALUE!</v>
      </c>
    </row>
    <row r="508" hidden="1" spans="1:10">
      <c r="A508" s="2" t="str">
        <f ca="1">'[1]2025年已发货'!A:A</f>
        <v>润耀</v>
      </c>
      <c r="B508" s="2" t="str">
        <f ca="1">'[1]2025年已发货'!B:B</f>
        <v>螺纹钢</v>
      </c>
      <c r="C508" s="2" t="str">
        <f ca="1">'[1]2025年已发货'!C:C</f>
        <v>HRB400E Φ25 9m</v>
      </c>
      <c r="D508" s="2" t="str">
        <f ca="1">'[1]2025年已发货'!D:D</f>
        <v>吨</v>
      </c>
      <c r="E508" s="2">
        <f ca="1">'[1]2025年已发货'!E:E</f>
        <v>35</v>
      </c>
      <c r="F508" s="4">
        <f ca="1">'[1]2025年已发货'!F:F</f>
        <v>45701</v>
      </c>
      <c r="G508" s="2" t="str">
        <f>'[1]2025年已发货'!G:G</f>
        <v>（华西简阳西城嘉苑）四川省成都市简阳市简城街道高屋村</v>
      </c>
      <c r="H508" s="2" t="str">
        <f ca="1">'[1]2025年已发货'!H:H</f>
        <v>张瀚镭</v>
      </c>
      <c r="I508" s="2">
        <f ca="1">'[1]2025年已发货'!I:I</f>
        <v>15884666220</v>
      </c>
      <c r="J508" s="2" t="str">
        <f ca="1">_xlfn._xlws.FILTER(辅助信息!D:D,辅助信息!G:G=G508)</f>
        <v>华西简阳西城嘉苑</v>
      </c>
    </row>
    <row r="509" hidden="1" spans="1:10">
      <c r="A509" s="2" t="str">
        <f ca="1">'[1]2025年已发货'!A:A</f>
        <v>陕钢</v>
      </c>
      <c r="B509" s="2" t="str">
        <f ca="1">'[1]2025年已发货'!B:B</f>
        <v>盘圆</v>
      </c>
      <c r="C509" s="2" t="str">
        <f ca="1">'[1]2025年已发货'!C:C</f>
        <v>Q235B Φ6</v>
      </c>
      <c r="D509" s="2" t="str">
        <f ca="1">'[1]2025年已发货'!D:D</f>
        <v>吨</v>
      </c>
      <c r="E509" s="2">
        <f ca="1">'[1]2025年已发货'!E:E</f>
        <v>70</v>
      </c>
      <c r="F509" s="4">
        <f ca="1">'[1]2025年已发货'!F:F</f>
        <v>45701</v>
      </c>
      <c r="G509" s="2" t="str">
        <f>'[1]2025年已发货'!G:G</f>
        <v>（成铁西物重庆永川）重庆市永川区何埂镇重庆三环高速何埂互通收费站出口与S206交汇处</v>
      </c>
      <c r="H509" s="2" t="str">
        <f ca="1">'[1]2025年已发货'!H:H</f>
        <v>梁壮</v>
      </c>
      <c r="I509" s="2">
        <f ca="1">'[1]2025年已发货'!I:I</f>
        <v>13568817210</v>
      </c>
      <c r="J509" s="2" vm="1" t="e">
        <f ca="1">_xlfn._xlws.FILTER(辅助信息!D:D,辅助信息!G:G=G509)</f>
        <v>#VALUE!</v>
      </c>
    </row>
    <row r="510" hidden="1" spans="1:10">
      <c r="A510" s="2" t="str">
        <f ca="1">'[1]2025年已发货'!A:A</f>
        <v>陕钢</v>
      </c>
      <c r="B510" s="2" t="str">
        <f ca="1">'[1]2025年已发货'!B:B</f>
        <v>盘圆</v>
      </c>
      <c r="C510" s="2" t="str">
        <f ca="1">'[1]2025年已发货'!C:C</f>
        <v>Q235B Φ8</v>
      </c>
      <c r="D510" s="2" t="str">
        <f ca="1">'[1]2025年已发货'!D:D</f>
        <v>吨</v>
      </c>
      <c r="E510" s="2">
        <f ca="1">'[1]2025年已发货'!E:E</f>
        <v>140</v>
      </c>
      <c r="F510" s="4">
        <f ca="1">'[1]2025年已发货'!F:F</f>
        <v>45701</v>
      </c>
      <c r="G510" s="2" t="str">
        <f>'[1]2025年已发货'!G:G</f>
        <v>（成铁西物重庆永川）重庆市永川区何埂镇重庆三环高速何埂互通收费站出口与S206交汇处</v>
      </c>
      <c r="H510" s="2" t="str">
        <f ca="1">'[1]2025年已发货'!H:H</f>
        <v>梁壮</v>
      </c>
      <c r="I510" s="2">
        <f ca="1">'[1]2025年已发货'!I:I</f>
        <v>13568817210</v>
      </c>
      <c r="J510" s="2" vm="1" t="e">
        <f>_xlfn._xlws.FILTER(辅助信息!D:D,辅助信息!G:G=G510)</f>
        <v>#VALUE!</v>
      </c>
    </row>
    <row r="511" hidden="1" spans="1:10">
      <c r="A511" s="2" t="str">
        <f ca="1">'[1]2025年已发货'!A:A</f>
        <v>达钢</v>
      </c>
      <c r="B511" s="2" t="str">
        <f ca="1">'[1]2025年已发货'!B:B</f>
        <v>螺纹钢</v>
      </c>
      <c r="C511" s="2" t="str">
        <f ca="1">'[1]2025年已发货'!C:C</f>
        <v>HRB400E Φ12 9m</v>
      </c>
      <c r="D511" s="2" t="str">
        <f ca="1">'[1]2025年已发货'!D:D</f>
        <v>吨</v>
      </c>
      <c r="E511" s="2">
        <f ca="1">'[1]2025年已发货'!E:E</f>
        <v>35</v>
      </c>
      <c r="F511" s="4">
        <f ca="1">'[1]2025年已发货'!F:F</f>
        <v>45701</v>
      </c>
      <c r="G511" s="2" t="str">
        <f>'[1]2025年已发货'!G:G</f>
        <v>(五冶钢构医学科学产业园建设项目房建二部-六标)四川省南充市顺庆区搬罾街道学府大道二段</v>
      </c>
      <c r="H511" s="2" t="str">
        <f ca="1">'[1]2025年已发货'!H:H</f>
        <v>安南</v>
      </c>
      <c r="I511" s="2">
        <f ca="1">'[1]2025年已发货'!I:I</f>
        <v>19950525030</v>
      </c>
      <c r="J511" s="2" t="str">
        <f ca="1">_xlfn._xlws.FILTER(辅助信息!D:D,辅助信息!G:G=G511)</f>
        <v>五冶钢构南充医学科学产业园建设项目</v>
      </c>
    </row>
    <row r="512" hidden="1" spans="1:10">
      <c r="A512" s="2" t="str">
        <f ca="1">'[1]2025年已发货'!A:A</f>
        <v>达钢</v>
      </c>
      <c r="B512" s="2" t="str">
        <f ca="1">'[1]2025年已发货'!B:B</f>
        <v>螺纹钢</v>
      </c>
      <c r="C512" s="2" t="str">
        <f ca="1">'[1]2025年已发货'!C:C</f>
        <v>HRB400E Φ16 9m</v>
      </c>
      <c r="D512" s="2" t="str">
        <f ca="1">'[1]2025年已发货'!D:D</f>
        <v>吨</v>
      </c>
      <c r="E512" s="2">
        <f ca="1">'[1]2025年已发货'!E:E</f>
        <v>35</v>
      </c>
      <c r="F512" s="4">
        <f ca="1">'[1]2025年已发货'!F:F</f>
        <v>45701</v>
      </c>
      <c r="G512" s="2" t="str">
        <f>'[1]2025年已发货'!G:G</f>
        <v>(五冶钢构医学科学产业园建设项目房建二部-六标)四川省南充市顺庆区搬罾街道学府大道二段</v>
      </c>
      <c r="H512" s="2" t="str">
        <f ca="1">'[1]2025年已发货'!H:H</f>
        <v>安南</v>
      </c>
      <c r="I512" s="2">
        <f ca="1">'[1]2025年已发货'!I:I</f>
        <v>19950525030</v>
      </c>
      <c r="J512" s="2" t="str">
        <f>_xlfn._xlws.FILTER(辅助信息!D:D,辅助信息!G:G=G512)</f>
        <v>五冶钢构南充医学科学产业园建设项目</v>
      </c>
    </row>
    <row r="513" hidden="1" spans="1:10">
      <c r="A513" s="2" t="str">
        <f ca="1">'[1]2025年已发货'!A:A</f>
        <v>达钢</v>
      </c>
      <c r="B513" s="2" t="str">
        <f ca="1">'[1]2025年已发货'!B:B</f>
        <v>螺纹钢</v>
      </c>
      <c r="C513" s="2" t="str">
        <f ca="1">'[1]2025年已发货'!C:C</f>
        <v>HRB400E Φ25 9m</v>
      </c>
      <c r="D513" s="2" t="str">
        <f ca="1">'[1]2025年已发货'!D:D</f>
        <v>吨</v>
      </c>
      <c r="E513" s="2">
        <f ca="1">'[1]2025年已发货'!E:E</f>
        <v>70</v>
      </c>
      <c r="F513" s="4">
        <f ca="1">'[1]2025年已发货'!F:F</f>
        <v>45701</v>
      </c>
      <c r="G513" s="2" t="str">
        <f>'[1]2025年已发货'!G:G</f>
        <v>(五冶钢构医学科学产业园建设项目房建二部-六标)四川省南充市顺庆区搬罾街道学府大道二段</v>
      </c>
      <c r="H513" s="2" t="str">
        <f ca="1">'[1]2025年已发货'!H:H</f>
        <v>安南</v>
      </c>
      <c r="I513" s="2">
        <f ca="1">'[1]2025年已发货'!I:I</f>
        <v>19950525030</v>
      </c>
      <c r="J513" s="2" t="str">
        <f>_xlfn._xlws.FILTER(辅助信息!D:D,辅助信息!G:G=G513)</f>
        <v>五冶钢构南充医学科学产业园建设项目</v>
      </c>
    </row>
    <row r="514" hidden="1" spans="1:10">
      <c r="A514" s="2" t="str">
        <f ca="1">'[1]2025年已发货'!A:A</f>
        <v>达钢</v>
      </c>
      <c r="B514" s="2" t="str">
        <f ca="1">'[1]2025年已发货'!B:B</f>
        <v>螺纹钢</v>
      </c>
      <c r="C514" s="2" t="str">
        <f ca="1">'[1]2025年已发货'!C:C</f>
        <v>HRB400E Φ20 9m</v>
      </c>
      <c r="D514" s="2" t="str">
        <f ca="1">'[1]2025年已发货'!D:D</f>
        <v>吨</v>
      </c>
      <c r="E514" s="2">
        <f ca="1">'[1]2025年已发货'!E:E</f>
        <v>36</v>
      </c>
      <c r="F514" s="4">
        <f ca="1">'[1]2025年已发货'!F:F</f>
        <v>45702</v>
      </c>
      <c r="G514" s="2" t="str">
        <f>'[1]2025年已发货'!G:G</f>
        <v>（五冶达州国道542项目-二工区巴河特大桥工段-4号墩）达州市达川区桥湾镇陈余村</v>
      </c>
      <c r="H514" s="2" t="str">
        <f ca="1">'[1]2025年已发货'!H:H</f>
        <v>谭福中</v>
      </c>
      <c r="I514" s="2">
        <f ca="1">'[1]2025年已发货'!I:I</f>
        <v>15828538619</v>
      </c>
      <c r="J514" s="2" t="str">
        <f>_xlfn._xlws.FILTER(辅助信息!D:D,辅助信息!G:G=G514)</f>
        <v>五冶达州国道542项目</v>
      </c>
    </row>
    <row r="515" hidden="1" spans="1:10">
      <c r="A515" s="2" t="str">
        <f ca="1">'[1]2025年已发货'!A:A</f>
        <v>达钢</v>
      </c>
      <c r="B515" s="2" t="str">
        <f ca="1">'[1]2025年已发货'!B:B</f>
        <v>螺纹钢</v>
      </c>
      <c r="C515" s="2" t="str">
        <f ca="1">'[1]2025年已发货'!C:C</f>
        <v>HRB400E Φ22 9m</v>
      </c>
      <c r="D515" s="2" t="str">
        <f ca="1">'[1]2025年已发货'!D:D</f>
        <v>吨</v>
      </c>
      <c r="E515" s="2">
        <f ca="1">'[1]2025年已发货'!E:E</f>
        <v>12</v>
      </c>
      <c r="F515" s="4">
        <f ca="1">'[1]2025年已发货'!F:F</f>
        <v>45702</v>
      </c>
      <c r="G515" s="2" t="str">
        <f>'[1]2025年已发货'!G:G</f>
        <v>（五冶达州国道542项目-二工区巴河特大桥工段-4号墩）达州市达川区桥湾镇陈余村</v>
      </c>
      <c r="H515" s="2" t="str">
        <f ca="1">'[1]2025年已发货'!H:H</f>
        <v>谭福中</v>
      </c>
      <c r="I515" s="2">
        <f ca="1">'[1]2025年已发货'!I:I</f>
        <v>15828538619</v>
      </c>
      <c r="J515" s="2" t="str">
        <f ca="1">_xlfn._xlws.FILTER(辅助信息!D:D,辅助信息!G:G=G515)</f>
        <v>五冶达州国道542项目</v>
      </c>
    </row>
    <row r="516" hidden="1" spans="1:10">
      <c r="A516" s="2" t="str">
        <f ca="1">'[1]2025年已发货'!A:A</f>
        <v>达钢</v>
      </c>
      <c r="B516" s="2" t="str">
        <f ca="1">'[1]2025年已发货'!B:B</f>
        <v>螺纹钢</v>
      </c>
      <c r="C516" s="2" t="str">
        <f ca="1">'[1]2025年已发货'!C:C</f>
        <v>HRB400E Φ25 9m</v>
      </c>
      <c r="D516" s="2" t="str">
        <f ca="1">'[1]2025年已发货'!D:D</f>
        <v>吨</v>
      </c>
      <c r="E516" s="2">
        <f ca="1">'[1]2025年已发货'!E:E</f>
        <v>3</v>
      </c>
      <c r="F516" s="4">
        <f ca="1">'[1]2025年已发货'!F:F</f>
        <v>45702</v>
      </c>
      <c r="G516" s="2" t="str">
        <f>'[1]2025年已发货'!G:G</f>
        <v>（五冶达州国道542项目-二工区巴河特大桥工段-4号墩）达州市达川区桥湾镇陈余村</v>
      </c>
      <c r="H516" s="2" t="str">
        <f ca="1">'[1]2025年已发货'!H:H</f>
        <v>谭福中</v>
      </c>
      <c r="I516" s="2">
        <f ca="1">'[1]2025年已发货'!I:I</f>
        <v>15828538619</v>
      </c>
      <c r="J516" s="2" t="str">
        <f ca="1">_xlfn._xlws.FILTER(辅助信息!D:D,辅助信息!G:G=G516)</f>
        <v>五冶达州国道542项目</v>
      </c>
    </row>
    <row r="517" hidden="1" spans="1:10">
      <c r="A517" s="2" t="str">
        <f ca="1">'[1]2025年已发货'!A:A</f>
        <v>达钢</v>
      </c>
      <c r="B517" s="2" t="str">
        <f ca="1">'[1]2025年已发货'!B:B</f>
        <v>盘螺</v>
      </c>
      <c r="C517" s="2" t="str">
        <f ca="1">'[1]2025年已发货'!C:C</f>
        <v>HRB400E Φ8</v>
      </c>
      <c r="D517" s="2" t="str">
        <f ca="1">'[1]2025年已发货'!D:D</f>
        <v>吨</v>
      </c>
      <c r="E517" s="2">
        <f ca="1">'[1]2025年已发货'!E:E</f>
        <v>45</v>
      </c>
      <c r="F517" s="4">
        <f ca="1">'[1]2025年已发货'!F:F</f>
        <v>45702</v>
      </c>
      <c r="G517" s="2" t="str">
        <f>'[1]2025年已发货'!G:G</f>
        <v>（商投建工达州中医药科技园-4工区-2号楼）达州市通川区达州中医药职业学院犀牛大道北段</v>
      </c>
      <c r="H517" s="2" t="str">
        <f ca="1">'[1]2025年已发货'!H:H</f>
        <v>张扬</v>
      </c>
      <c r="I517" s="2">
        <f ca="1">'[1]2025年已发货'!I:I</f>
        <v>18381904567</v>
      </c>
      <c r="J517" s="2" t="str">
        <f ca="1">_xlfn._xlws.FILTER(辅助信息!D:D,辅助信息!G:G=G517)</f>
        <v>商投建工达州中医药科技园</v>
      </c>
    </row>
    <row r="518" hidden="1" spans="1:10">
      <c r="A518" s="2" t="str">
        <f ca="1">'[1]2025年已发货'!A:A</f>
        <v>达钢</v>
      </c>
      <c r="B518" s="2" t="str">
        <f ca="1">'[1]2025年已发货'!B:B</f>
        <v>螺纹钢</v>
      </c>
      <c r="C518" s="2" t="str">
        <f ca="1">'[1]2025年已发货'!C:C</f>
        <v>HRB400E Φ12 9m</v>
      </c>
      <c r="D518" s="2" t="str">
        <f ca="1">'[1]2025年已发货'!D:D</f>
        <v>吨</v>
      </c>
      <c r="E518" s="2">
        <f ca="1">'[1]2025年已发货'!E:E</f>
        <v>15</v>
      </c>
      <c r="F518" s="4">
        <f ca="1">'[1]2025年已发货'!F:F</f>
        <v>45702</v>
      </c>
      <c r="G518" s="2" t="str">
        <f>'[1]2025年已发货'!G:G</f>
        <v>（商投建工达州中医药科技园-4工区-2号楼）达州市通川区达州中医药职业学院犀牛大道北段</v>
      </c>
      <c r="H518" s="2" t="str">
        <f ca="1">'[1]2025年已发货'!H:H</f>
        <v>张扬</v>
      </c>
      <c r="I518" s="2">
        <f ca="1">'[1]2025年已发货'!I:I</f>
        <v>18381904567</v>
      </c>
      <c r="J518" s="2" t="str">
        <f ca="1">_xlfn._xlws.FILTER(辅助信息!D:D,辅助信息!G:G=G518)</f>
        <v>商投建工达州中医药科技园</v>
      </c>
    </row>
    <row r="519" hidden="1" spans="1:10">
      <c r="A519" s="2" t="str">
        <f ca="1">'[1]2025年已发货'!A:A</f>
        <v>达钢</v>
      </c>
      <c r="B519" s="2" t="str">
        <f ca="1">'[1]2025年已发货'!B:B</f>
        <v>螺纹钢</v>
      </c>
      <c r="C519" s="2" t="str">
        <f ca="1">'[1]2025年已发货'!C:C</f>
        <v>HRB400E Φ18 9m</v>
      </c>
      <c r="D519" s="2" t="str">
        <f ca="1">'[1]2025年已发货'!D:D</f>
        <v>吨</v>
      </c>
      <c r="E519" s="2">
        <f ca="1">'[1]2025年已发货'!E:E</f>
        <v>12</v>
      </c>
      <c r="F519" s="4">
        <f ca="1">'[1]2025年已发货'!F:F</f>
        <v>45702</v>
      </c>
      <c r="G519" s="2" t="str">
        <f>'[1]2025年已发货'!G:G</f>
        <v>（商投建工达州中医药科技园-4工区-2号楼）达州市通川区达州中医药职业学院犀牛大道北段</v>
      </c>
      <c r="H519" s="2" t="str">
        <f ca="1">'[1]2025年已发货'!H:H</f>
        <v>张扬</v>
      </c>
      <c r="I519" s="2">
        <f ca="1">'[1]2025年已发货'!I:I</f>
        <v>18381904567</v>
      </c>
      <c r="J519" s="2" t="str">
        <f>_xlfn._xlws.FILTER(辅助信息!D:D,辅助信息!G:G=G519)</f>
        <v>商投建工达州中医药科技园</v>
      </c>
    </row>
    <row r="520" hidden="1" spans="1:10">
      <c r="A520" s="2" t="str">
        <f ca="1">'[1]2025年已发货'!A:A</f>
        <v>达钢</v>
      </c>
      <c r="B520" s="2" t="str">
        <f ca="1">'[1]2025年已发货'!B:B</f>
        <v>螺纹钢</v>
      </c>
      <c r="C520" s="2" t="str">
        <f ca="1">'[1]2025年已发货'!C:C</f>
        <v>HRB400E Φ20 9m</v>
      </c>
      <c r="D520" s="2" t="str">
        <f ca="1">'[1]2025年已发货'!D:D</f>
        <v>吨</v>
      </c>
      <c r="E520" s="2">
        <f ca="1">'[1]2025年已发货'!E:E</f>
        <v>9</v>
      </c>
      <c r="F520" s="4">
        <f ca="1">'[1]2025年已发货'!F:F</f>
        <v>45702</v>
      </c>
      <c r="G520" s="2" t="str">
        <f>'[1]2025年已发货'!G:G</f>
        <v>（商投建工达州中医药科技园-4工区-2号楼）达州市通川区达州中医药职业学院犀牛大道北段</v>
      </c>
      <c r="H520" s="2" t="str">
        <f ca="1">'[1]2025年已发货'!H:H</f>
        <v>张扬</v>
      </c>
      <c r="I520" s="2">
        <f ca="1">'[1]2025年已发货'!I:I</f>
        <v>18381904567</v>
      </c>
      <c r="J520" s="2" t="str">
        <f>_xlfn._xlws.FILTER(辅助信息!D:D,辅助信息!G:G=G520)</f>
        <v>商投建工达州中医药科技园</v>
      </c>
    </row>
    <row r="521" hidden="1" spans="1:10">
      <c r="A521" s="2" t="str">
        <f ca="1">'[1]2025年已发货'!A:A</f>
        <v>达钢</v>
      </c>
      <c r="B521" s="2" t="str">
        <f ca="1">'[1]2025年已发货'!B:B</f>
        <v>螺纹钢</v>
      </c>
      <c r="C521" s="2" t="str">
        <f ca="1">'[1]2025年已发货'!C:C</f>
        <v>HRB400E Φ22 9m</v>
      </c>
      <c r="D521" s="2" t="str">
        <f ca="1">'[1]2025年已发货'!D:D</f>
        <v>吨</v>
      </c>
      <c r="E521" s="2">
        <f ca="1">'[1]2025年已发货'!E:E</f>
        <v>9</v>
      </c>
      <c r="F521" s="4">
        <f ca="1">'[1]2025年已发货'!F:F</f>
        <v>45702</v>
      </c>
      <c r="G521" s="2" t="str">
        <f>'[1]2025年已发货'!G:G</f>
        <v>（商投建工达州中医药科技园-4工区-2号楼）达州市通川区达州中医药职业学院犀牛大道北段</v>
      </c>
      <c r="H521" s="2" t="str">
        <f ca="1">'[1]2025年已发货'!H:H</f>
        <v>张扬</v>
      </c>
      <c r="I521" s="2">
        <f ca="1">'[1]2025年已发货'!I:I</f>
        <v>18381904567</v>
      </c>
      <c r="J521" s="2" t="str">
        <f ca="1">_xlfn._xlws.FILTER(辅助信息!D:D,辅助信息!G:G=G521)</f>
        <v>商投建工达州中医药科技园</v>
      </c>
    </row>
    <row r="522" hidden="1" spans="1:10">
      <c r="A522" s="2" t="str">
        <f ca="1">'[1]2025年已发货'!A:A</f>
        <v>达钢</v>
      </c>
      <c r="B522" s="2" t="str">
        <f ca="1">'[1]2025年已发货'!B:B</f>
        <v>螺纹钢</v>
      </c>
      <c r="C522" s="2" t="str">
        <f ca="1">'[1]2025年已发货'!C:C</f>
        <v>HRB400E Φ25 9m</v>
      </c>
      <c r="D522" s="2" t="str">
        <f ca="1">'[1]2025年已发货'!D:D</f>
        <v>吨</v>
      </c>
      <c r="E522" s="2">
        <f ca="1">'[1]2025年已发货'!E:E</f>
        <v>9</v>
      </c>
      <c r="F522" s="4">
        <f ca="1">'[1]2025年已发货'!F:F</f>
        <v>45702</v>
      </c>
      <c r="G522" s="2" t="str">
        <f>'[1]2025年已发货'!G:G</f>
        <v>（商投建工达州中医药科技园-4工区-2号楼）达州市通川区达州中医药职业学院犀牛大道北段</v>
      </c>
      <c r="H522" s="2" t="str">
        <f ca="1">'[1]2025年已发货'!H:H</f>
        <v>张扬</v>
      </c>
      <c r="I522" s="2">
        <f ca="1">'[1]2025年已发货'!I:I</f>
        <v>18381904567</v>
      </c>
      <c r="J522" s="2" t="str">
        <f ca="1">_xlfn._xlws.FILTER(辅助信息!D:D,辅助信息!G:G=G522)</f>
        <v>商投建工达州中医药科技园</v>
      </c>
    </row>
    <row r="523" hidden="1" spans="1:10">
      <c r="A523" s="2" t="str">
        <f ca="1">'[1]2025年已发货'!A:A</f>
        <v>达钢</v>
      </c>
      <c r="B523" s="2" t="str">
        <f ca="1">'[1]2025年已发货'!B:B</f>
        <v>螺纹钢</v>
      </c>
      <c r="C523" s="2" t="str">
        <f ca="1">'[1]2025年已发货'!C:C</f>
        <v>HRB500E Φ12</v>
      </c>
      <c r="D523" s="2" t="str">
        <f ca="1">'[1]2025年已发货'!D:D</f>
        <v>吨</v>
      </c>
      <c r="E523" s="2">
        <f ca="1">'[1]2025年已发货'!E:E</f>
        <v>9</v>
      </c>
      <c r="F523" s="4">
        <f ca="1">'[1]2025年已发货'!F:F</f>
        <v>45702</v>
      </c>
      <c r="G523" s="2" t="str">
        <f>'[1]2025年已发货'!G:G</f>
        <v>（商投建工达州中医药科技园-4工区-2号楼）达州市通川区达州中医药职业学院犀牛大道北段</v>
      </c>
      <c r="H523" s="2" t="str">
        <f ca="1">'[1]2025年已发货'!H:H</f>
        <v>张扬</v>
      </c>
      <c r="I523" s="2">
        <f ca="1">'[1]2025年已发货'!I:I</f>
        <v>18381904567</v>
      </c>
      <c r="J523" s="2" t="str">
        <f ca="1">_xlfn._xlws.FILTER(辅助信息!D:D,辅助信息!G:G=G523)</f>
        <v>商投建工达州中医药科技园</v>
      </c>
    </row>
    <row r="524" hidden="1" spans="1:10">
      <c r="A524" s="2" t="str">
        <f ca="1">'[1]2025年已发货'!A:A</f>
        <v>达钢</v>
      </c>
      <c r="B524" s="2" t="str">
        <f ca="1">'[1]2025年已发货'!B:B</f>
        <v>螺纹钢</v>
      </c>
      <c r="C524" s="2" t="str">
        <f ca="1">'[1]2025年已发货'!C:C</f>
        <v>HRB500E Φ14</v>
      </c>
      <c r="D524" s="2" t="str">
        <f ca="1">'[1]2025年已发货'!D:D</f>
        <v>吨</v>
      </c>
      <c r="E524" s="2">
        <f ca="1">'[1]2025年已发货'!E:E</f>
        <v>3</v>
      </c>
      <c r="F524" s="4">
        <f ca="1">'[1]2025年已发货'!F:F</f>
        <v>45702</v>
      </c>
      <c r="G524" s="2" t="str">
        <f>'[1]2025年已发货'!G:G</f>
        <v>（商投建工达州中医药科技园-4工区-2号楼）达州市通川区达州中医药职业学院犀牛大道北段</v>
      </c>
      <c r="H524" s="2" t="str">
        <f ca="1">'[1]2025年已发货'!H:H</f>
        <v>张扬</v>
      </c>
      <c r="I524" s="2">
        <f ca="1">'[1]2025年已发货'!I:I</f>
        <v>18381904567</v>
      </c>
      <c r="J524" s="2" t="str">
        <f>_xlfn._xlws.FILTER(辅助信息!D:D,辅助信息!G:G=G524)</f>
        <v>商投建工达州中医药科技园</v>
      </c>
    </row>
    <row r="525" hidden="1" spans="1:10">
      <c r="A525" s="2" t="str">
        <f ca="1">'[1]2025年已发货'!A:A</f>
        <v>达钢</v>
      </c>
      <c r="B525" s="2" t="str">
        <f ca="1">'[1]2025年已发货'!B:B</f>
        <v>螺纹钢</v>
      </c>
      <c r="C525" s="2" t="str">
        <f ca="1">'[1]2025年已发货'!C:C</f>
        <v>HRB500E Φ16</v>
      </c>
      <c r="D525" s="2" t="str">
        <f ca="1">'[1]2025年已发货'!D:D</f>
        <v>吨</v>
      </c>
      <c r="E525" s="2">
        <f ca="1">'[1]2025年已发货'!E:E</f>
        <v>9</v>
      </c>
      <c r="F525" s="4">
        <f ca="1">'[1]2025年已发货'!F:F</f>
        <v>45702</v>
      </c>
      <c r="G525" s="2" t="str">
        <f>'[1]2025年已发货'!G:G</f>
        <v>（商投建工达州中医药科技园-4工区-2号楼）达州市通川区达州中医药职业学院犀牛大道北段</v>
      </c>
      <c r="H525" s="2" t="str">
        <f ca="1">'[1]2025年已发货'!H:H</f>
        <v>张扬</v>
      </c>
      <c r="I525" s="2">
        <f ca="1">'[1]2025年已发货'!I:I</f>
        <v>18381904567</v>
      </c>
      <c r="J525" s="2" t="str">
        <f ca="1">_xlfn._xlws.FILTER(辅助信息!D:D,辅助信息!G:G=G525)</f>
        <v>商投建工达州中医药科技园</v>
      </c>
    </row>
    <row r="526" hidden="1" spans="1:10">
      <c r="A526" s="2" t="str">
        <f ca="1">'[1]2025年已发货'!A:A</f>
        <v>达钢</v>
      </c>
      <c r="B526" s="2" t="str">
        <f ca="1">'[1]2025年已发货'!B:B</f>
        <v>螺纹钢</v>
      </c>
      <c r="C526" s="2" t="str">
        <f ca="1">'[1]2025年已发货'!C:C</f>
        <v>HRB500E Φ20</v>
      </c>
      <c r="D526" s="2" t="str">
        <f ca="1">'[1]2025年已发货'!D:D</f>
        <v>吨</v>
      </c>
      <c r="E526" s="2">
        <f ca="1">'[1]2025年已发货'!E:E</f>
        <v>30</v>
      </c>
      <c r="F526" s="4">
        <f ca="1">'[1]2025年已发货'!F:F</f>
        <v>45702</v>
      </c>
      <c r="G526" s="2" t="str">
        <f>'[1]2025年已发货'!G:G</f>
        <v>（商投建工达州中医药科技园-4工区-2号楼）达州市通川区达州中医药职业学院犀牛大道北段</v>
      </c>
      <c r="H526" s="2" t="str">
        <f ca="1">'[1]2025年已发货'!H:H</f>
        <v>张扬</v>
      </c>
      <c r="I526" s="2">
        <f ca="1">'[1]2025年已发货'!I:I</f>
        <v>18381904567</v>
      </c>
      <c r="J526" s="2" t="str">
        <f>_xlfn._xlws.FILTER(辅助信息!D:D,辅助信息!G:G=G526)</f>
        <v>商投建工达州中医药科技园</v>
      </c>
    </row>
    <row r="527" hidden="1" spans="1:10">
      <c r="A527" s="2" t="str">
        <f ca="1">'[1]2025年已发货'!A:A</f>
        <v>达钢</v>
      </c>
      <c r="B527" s="2" t="str">
        <f ca="1">'[1]2025年已发货'!B:B</f>
        <v>螺纹钢</v>
      </c>
      <c r="C527" s="2" t="str">
        <f ca="1">'[1]2025年已发货'!C:C</f>
        <v>HRB500E Φ22</v>
      </c>
      <c r="D527" s="2" t="str">
        <f ca="1">'[1]2025年已发货'!D:D</f>
        <v>吨</v>
      </c>
      <c r="E527" s="2">
        <f ca="1">'[1]2025年已发货'!E:E</f>
        <v>21</v>
      </c>
      <c r="F527" s="4">
        <f ca="1">'[1]2025年已发货'!F:F</f>
        <v>45702</v>
      </c>
      <c r="G527" s="2" t="str">
        <f>'[1]2025年已发货'!G:G</f>
        <v>（商投建工达州中医药科技园-4工区-2号楼）达州市通川区达州中医药职业学院犀牛大道北段</v>
      </c>
      <c r="H527" s="2" t="str">
        <f ca="1">'[1]2025年已发货'!H:H</f>
        <v>张扬</v>
      </c>
      <c r="I527" s="2">
        <f ca="1">'[1]2025年已发货'!I:I</f>
        <v>18381904567</v>
      </c>
      <c r="J527" s="2" t="str">
        <f ca="1">_xlfn._xlws.FILTER(辅助信息!D:D,辅助信息!G:G=G527)</f>
        <v>商投建工达州中医药科技园</v>
      </c>
    </row>
    <row r="528" hidden="1" spans="1:10">
      <c r="A528" s="2" t="str">
        <f ca="1">'[1]2025年已发货'!A:A</f>
        <v>达钢</v>
      </c>
      <c r="B528" s="2" t="str">
        <f ca="1">'[1]2025年已发货'!B:B</f>
        <v>螺纹钢</v>
      </c>
      <c r="C528" s="2" t="str">
        <f ca="1">'[1]2025年已发货'!C:C</f>
        <v>HRB500E Φ25</v>
      </c>
      <c r="D528" s="2" t="str">
        <f ca="1">'[1]2025年已发货'!D:D</f>
        <v>吨</v>
      </c>
      <c r="E528" s="2">
        <f ca="1">'[1]2025年已发货'!E:E</f>
        <v>21</v>
      </c>
      <c r="F528" s="4">
        <f ca="1">'[1]2025年已发货'!F:F</f>
        <v>45702</v>
      </c>
      <c r="G528" s="2" t="str">
        <f>'[1]2025年已发货'!G:G</f>
        <v>（商投建工达州中医药科技园-4工区-2号楼）达州市通川区达州中医药职业学院犀牛大道北段</v>
      </c>
      <c r="H528" s="2" t="str">
        <f ca="1">'[1]2025年已发货'!H:H</f>
        <v>张扬</v>
      </c>
      <c r="I528" s="2">
        <f ca="1">'[1]2025年已发货'!I:I</f>
        <v>18381904567</v>
      </c>
      <c r="J528" s="2" t="str">
        <f>_xlfn._xlws.FILTER(辅助信息!D:D,辅助信息!G:G=G528)</f>
        <v>商投建工达州中医药科技园</v>
      </c>
    </row>
    <row r="529" hidden="1" spans="1:10">
      <c r="A529" s="2" t="str">
        <f ca="1">'[1]2025年已发货'!A:A</f>
        <v>德胜</v>
      </c>
      <c r="B529" s="2" t="str">
        <f ca="1">'[1]2025年已发货'!B:B</f>
        <v>螺纹钢</v>
      </c>
      <c r="C529" s="2" t="str">
        <f ca="1">'[1]2025年已发货'!C:C</f>
        <v>HRB400E Φ12 9m</v>
      </c>
      <c r="D529" s="2" t="str">
        <f ca="1">'[1]2025年已发货'!D:D</f>
        <v>吨</v>
      </c>
      <c r="E529" s="2">
        <f ca="1">'[1]2025年已发货'!E:E</f>
        <v>6</v>
      </c>
      <c r="F529" s="4">
        <f ca="1">'[1]2025年已发货'!F:F</f>
        <v>45702</v>
      </c>
      <c r="G529" s="2" t="str">
        <f>'[1]2025年已发货'!G:G</f>
        <v>（中核华兴-峨眉山项目）四川省乐山市峨眉山市双福镇梓橦庙红华五期中核华兴工地</v>
      </c>
      <c r="H529" s="2" t="str">
        <f ca="1">'[1]2025年已发货'!H:H</f>
        <v>李汉军</v>
      </c>
      <c r="I529" s="2" t="str">
        <f ca="1">'[1]2025年已发货'!I:I</f>
        <v>18691249091</v>
      </c>
      <c r="J529" s="2" vm="1" t="e">
        <f>_xlfn._xlws.FILTER(辅助信息!D:D,辅助信息!G:G=G529)</f>
        <v>#VALUE!</v>
      </c>
    </row>
    <row r="530" hidden="1" spans="1:10">
      <c r="A530" s="2" t="str">
        <f ca="1">'[1]2025年已发货'!A:A</f>
        <v>德胜</v>
      </c>
      <c r="B530" s="2" t="str">
        <f ca="1">'[1]2025年已发货'!B:B</f>
        <v>螺纹钢</v>
      </c>
      <c r="C530" s="2" t="str">
        <f ca="1">'[1]2025年已发货'!C:C</f>
        <v>HRB400E Φ14 9m</v>
      </c>
      <c r="D530" s="2" t="str">
        <f ca="1">'[1]2025年已发货'!D:D</f>
        <v>吨</v>
      </c>
      <c r="E530" s="2">
        <f ca="1">'[1]2025年已发货'!E:E</f>
        <v>12</v>
      </c>
      <c r="F530" s="4">
        <f ca="1">'[1]2025年已发货'!F:F</f>
        <v>45702</v>
      </c>
      <c r="G530" s="2" t="str">
        <f>'[1]2025年已发货'!G:G</f>
        <v>（中核华兴-峨眉山项目）四川省乐山市峨眉山市双福镇梓橦庙红华五期中核华兴工地</v>
      </c>
      <c r="H530" s="2" t="str">
        <f ca="1">'[1]2025年已发货'!H:H</f>
        <v>李汉军</v>
      </c>
      <c r="I530" s="2" t="str">
        <f ca="1">'[1]2025年已发货'!I:I</f>
        <v>18691249091</v>
      </c>
      <c r="J530" s="2" vm="1" t="e">
        <f ca="1">_xlfn._xlws.FILTER(辅助信息!D:D,辅助信息!G:G=G530)</f>
        <v>#VALUE!</v>
      </c>
    </row>
    <row r="531" hidden="1" spans="1:10">
      <c r="A531" s="2" t="str">
        <f ca="1">'[1]2025年已发货'!A:A</f>
        <v>德胜</v>
      </c>
      <c r="B531" s="2" t="str">
        <f ca="1">'[1]2025年已发货'!B:B</f>
        <v>螺纹钢</v>
      </c>
      <c r="C531" s="2" t="str">
        <f ca="1">'[1]2025年已发货'!C:C</f>
        <v>HRB400E Φ16 9m</v>
      </c>
      <c r="D531" s="2" t="str">
        <f ca="1">'[1]2025年已发货'!D:D</f>
        <v>吨</v>
      </c>
      <c r="E531" s="2">
        <f ca="1">'[1]2025年已发货'!E:E</f>
        <v>15</v>
      </c>
      <c r="F531" s="4">
        <f ca="1">'[1]2025年已发货'!F:F</f>
        <v>45702</v>
      </c>
      <c r="G531" s="2" t="str">
        <f>'[1]2025年已发货'!G:G</f>
        <v>（中核华兴-峨眉山项目）四川省乐山市峨眉山市双福镇梓橦庙红华五期中核华兴工地</v>
      </c>
      <c r="H531" s="2" t="str">
        <f ca="1">'[1]2025年已发货'!H:H</f>
        <v>李汉军</v>
      </c>
      <c r="I531" s="2" t="str">
        <f ca="1">'[1]2025年已发货'!I:I</f>
        <v>18691249091</v>
      </c>
      <c r="J531" s="2" vm="1" t="e">
        <f ca="1">_xlfn._xlws.FILTER(辅助信息!D:D,辅助信息!G:G=G531)</f>
        <v>#VALUE!</v>
      </c>
    </row>
    <row r="532" hidden="1" spans="1:10">
      <c r="A532" s="2" t="str">
        <f ca="1">'[1]2025年已发货'!A:A</f>
        <v>润耀</v>
      </c>
      <c r="B532" s="2" t="str">
        <f ca="1">'[1]2025年已发货'!B:B</f>
        <v>螺纹钢 </v>
      </c>
      <c r="C532" s="2" t="str">
        <f ca="1">'[1]2025年已发货'!C:C</f>
        <v>HRB400E Φ22×9米</v>
      </c>
      <c r="D532" s="2" t="str">
        <f ca="1">'[1]2025年已发货'!D:D</f>
        <v>吨</v>
      </c>
      <c r="E532" s="2">
        <f ca="1">'[1]2025年已发货'!E:E</f>
        <v>13</v>
      </c>
      <c r="F532" s="4">
        <f ca="1">'[1]2025年已发货'!F:F</f>
        <v>45702</v>
      </c>
      <c r="G532" s="2" t="str">
        <f>'[1]2025年已发货'!G:G</f>
        <v>自永4标一局四公司（四川省内江市隆昌市金鹅街道自永4标一局四公司钢筋棚）</v>
      </c>
      <c r="H532" s="2" t="str">
        <f ca="1">'[1]2025年已发货'!H:H</f>
        <v>郝优</v>
      </c>
      <c r="I532" s="2">
        <f ca="1">'[1]2025年已发货'!I:I</f>
        <v>13891371707</v>
      </c>
      <c r="J532" s="2" vm="1" t="e">
        <f ca="1">_xlfn._xlws.FILTER(辅助信息!D:D,辅助信息!G:G=G532)</f>
        <v>#VALUE!</v>
      </c>
    </row>
    <row r="533" hidden="1" spans="1:10">
      <c r="A533" s="2" t="str">
        <f ca="1">'[1]2025年已发货'!A:A</f>
        <v>润耀</v>
      </c>
      <c r="B533" s="2" t="str">
        <f ca="1">'[1]2025年已发货'!B:B</f>
        <v>螺纹钢</v>
      </c>
      <c r="C533" s="2" t="str">
        <f ca="1">'[1]2025年已发货'!C:C</f>
        <v>HRB500E Φ28×12米</v>
      </c>
      <c r="D533" s="2" t="str">
        <f ca="1">'[1]2025年已发货'!D:D</f>
        <v>吨</v>
      </c>
      <c r="E533" s="2">
        <f ca="1">'[1]2025年已发货'!E:E</f>
        <v>22</v>
      </c>
      <c r="F533" s="4">
        <f ca="1">'[1]2025年已发货'!F:F</f>
        <v>45702</v>
      </c>
      <c r="G533" s="2" t="str">
        <f>'[1]2025年已发货'!G:G</f>
        <v>自永4标一局四公司（四川省内江市隆昌市金鹅街道自永4标一局四公司钢筋棚）</v>
      </c>
      <c r="H533" s="2" t="str">
        <f ca="1">'[1]2025年已发货'!H:H</f>
        <v>郝优</v>
      </c>
      <c r="I533" s="2">
        <f ca="1">'[1]2025年已发货'!I:I</f>
        <v>13891371707</v>
      </c>
      <c r="J533" s="2" vm="1" t="e">
        <f ca="1">_xlfn._xlws.FILTER(辅助信息!D:D,辅助信息!G:G=G533)</f>
        <v>#VALUE!</v>
      </c>
    </row>
    <row r="534" hidden="1" spans="1:10">
      <c r="A534" s="2" t="str">
        <f ca="1">'[1]2025年已发货'!A:A</f>
        <v>德胜</v>
      </c>
      <c r="B534" s="2" t="str">
        <f ca="1">'[1]2025年已发货'!B:B</f>
        <v>螺纹钢</v>
      </c>
      <c r="C534" s="2" t="str">
        <f ca="1">'[1]2025年已发货'!C:C</f>
        <v>HRB400E Φ16 9m</v>
      </c>
      <c r="D534" s="2" t="str">
        <f ca="1">'[1]2025年已发货'!D:D</f>
        <v>吨</v>
      </c>
      <c r="E534" s="2">
        <f ca="1">'[1]2025年已发货'!E:E</f>
        <v>65</v>
      </c>
      <c r="F534" s="4">
        <f ca="1">'[1]2025年已发货'!F:F</f>
        <v>45703</v>
      </c>
      <c r="G534" s="2" t="str">
        <f>'[1]2025年已发货'!G:G</f>
        <v>(中铁九局-铜资高速3标)四川省资阳市安岳县协和镇高狮村高狮枢纽互通</v>
      </c>
      <c r="H534" s="2" t="str">
        <f ca="1">'[1]2025年已发货'!H:H</f>
        <v>贺盼飞</v>
      </c>
      <c r="I534" s="2">
        <f ca="1">'[1]2025年已发货'!I:I</f>
        <v>19114513423</v>
      </c>
      <c r="J534" s="2" vm="1" t="e">
        <f ca="1">_xlfn._xlws.FILTER(辅助信息!D:D,辅助信息!G:G=G534)</f>
        <v>#VALUE!</v>
      </c>
    </row>
    <row r="535" hidden="1" spans="1:10">
      <c r="A535" s="2" t="str">
        <f ca="1">'[1]2025年已发货'!A:A</f>
        <v>德胜</v>
      </c>
      <c r="B535" s="2" t="str">
        <f ca="1">'[1]2025年已发货'!B:B</f>
        <v>螺纹钢</v>
      </c>
      <c r="C535" s="2" t="str">
        <f ca="1">'[1]2025年已发货'!C:C</f>
        <v>HRB400E Φ14 9m</v>
      </c>
      <c r="D535" s="2" t="str">
        <f ca="1">'[1]2025年已发货'!D:D</f>
        <v>吨</v>
      </c>
      <c r="E535" s="2">
        <f ca="1">'[1]2025年已发货'!E:E</f>
        <v>5</v>
      </c>
      <c r="F535" s="4">
        <f ca="1">'[1]2025年已发货'!F:F</f>
        <v>45703</v>
      </c>
      <c r="G535" s="2" t="str">
        <f>'[1]2025年已发货'!G:G</f>
        <v>(中铁九局-铜资高速3标)四川省资阳市安岳县协和镇高狮村高狮枢纽互通</v>
      </c>
      <c r="H535" s="2" t="str">
        <f ca="1">'[1]2025年已发货'!H:H</f>
        <v>贺盼飞</v>
      </c>
      <c r="I535" s="2">
        <f ca="1">'[1]2025年已发货'!I:I</f>
        <v>19114513423</v>
      </c>
      <c r="J535" s="2" vm="1" t="e">
        <f ca="1">_xlfn._xlws.FILTER(辅助信息!D:D,辅助信息!G:G=G535)</f>
        <v>#VALUE!</v>
      </c>
    </row>
    <row r="536" hidden="1" spans="1:10">
      <c r="A536" s="2" t="str">
        <f ca="1">'[1]2025年已发货'!A:A</f>
        <v>陕钢</v>
      </c>
      <c r="B536" s="2" t="str">
        <f ca="1">'[1]2025年已发货'!B:B</f>
        <v>螺纹钢</v>
      </c>
      <c r="C536" s="2" t="str">
        <f ca="1">'[1]2025年已发货'!C:C</f>
        <v>HRB400E Φ28 12m</v>
      </c>
      <c r="D536" s="2" t="str">
        <f ca="1">'[1]2025年已发货'!D:D</f>
        <v>吨</v>
      </c>
      <c r="E536" s="2">
        <f ca="1">'[1]2025年已发货'!E:E</f>
        <v>11</v>
      </c>
      <c r="F536" s="4">
        <f ca="1">'[1]2025年已发货'!F:F</f>
        <v>45703</v>
      </c>
      <c r="G536" s="2" t="str">
        <f>'[1]2025年已发货'!G:G</f>
        <v>（北京工程局乐山机场项目）乐山市五通桥区冠英镇</v>
      </c>
      <c r="H536" s="2" t="str">
        <f ca="1">'[1]2025年已发货'!H:H</f>
        <v>王治</v>
      </c>
      <c r="I536" s="2">
        <f ca="1">'[1]2025年已发货'!I:I</f>
        <v>18811564698</v>
      </c>
      <c r="J536" s="2" vm="1" t="e">
        <f ca="1">_xlfn._xlws.FILTER(辅助信息!D:D,辅助信息!G:G=G536)</f>
        <v>#VALUE!</v>
      </c>
    </row>
    <row r="537" hidden="1" spans="1:10">
      <c r="A537" s="2" t="str">
        <f ca="1">'[1]2025年已发货'!A:A</f>
        <v>陕钢</v>
      </c>
      <c r="B537" s="2" t="str">
        <f ca="1">'[1]2025年已发货'!B:B</f>
        <v>盘螺</v>
      </c>
      <c r="C537" s="2" t="str">
        <f ca="1">'[1]2025年已发货'!C:C</f>
        <v>HRB400E Φ8</v>
      </c>
      <c r="D537" s="2" t="str">
        <f ca="1">'[1]2025年已发货'!D:D</f>
        <v>吨</v>
      </c>
      <c r="E537" s="2">
        <f ca="1">'[1]2025年已发货'!E:E</f>
        <v>24</v>
      </c>
      <c r="F537" s="4">
        <f ca="1">'[1]2025年已发货'!F:F</f>
        <v>45703</v>
      </c>
      <c r="G537" s="2" t="str">
        <f>'[1]2025年已发货'!G:G</f>
        <v>（北京工程局乐山机场项目）乐山市五通桥区冠英镇</v>
      </c>
      <c r="H537" s="2" t="str">
        <f ca="1">'[1]2025年已发货'!H:H</f>
        <v>王治</v>
      </c>
      <c r="I537" s="2">
        <f ca="1">'[1]2025年已发货'!I:I</f>
        <v>18811564698</v>
      </c>
      <c r="J537" s="2" vm="1" t="e">
        <f ca="1">_xlfn._xlws.FILTER(辅助信息!D:D,辅助信息!G:G=G537)</f>
        <v>#VALUE!</v>
      </c>
    </row>
    <row r="538" hidden="1" spans="1:10">
      <c r="A538" s="2" t="str">
        <f ca="1">'[1]2025年已发货'!A:A</f>
        <v>达钢</v>
      </c>
      <c r="B538" s="2" t="str">
        <f ca="1">'[1]2025年已发货'!B:B</f>
        <v>盘螺</v>
      </c>
      <c r="C538" s="2" t="str">
        <f ca="1">'[1]2025年已发货'!C:C</f>
        <v>HRB400E Φ12</v>
      </c>
      <c r="D538" s="2" t="str">
        <f ca="1">'[1]2025年已发货'!D:D</f>
        <v>吨</v>
      </c>
      <c r="E538" s="2">
        <f ca="1">'[1]2025年已发货'!E:E</f>
        <v>22</v>
      </c>
      <c r="F538" s="4">
        <f ca="1">'[1]2025年已发货'!F:F</f>
        <v>45703</v>
      </c>
      <c r="G538" s="2" t="str">
        <f>'[1]2025年已发货'!G:G</f>
        <v>（五冶达州国道542项目-三工区桥梁3工段）四川省达州市达川区赵固镇水文村原村委会下300米</v>
      </c>
      <c r="H538" s="2" t="str">
        <f ca="1">'[1]2025年已发货'!H:H</f>
        <v>李代茂</v>
      </c>
      <c r="I538" s="2">
        <f ca="1">'[1]2025年已发货'!I:I</f>
        <v>18302833536</v>
      </c>
      <c r="J538" s="2" t="str">
        <f ca="1">_xlfn._xlws.FILTER(辅助信息!D:D,辅助信息!G:G=G538)</f>
        <v>五冶达州国道542项目</v>
      </c>
    </row>
    <row r="539" hidden="1" spans="1:10">
      <c r="A539" s="2" t="str">
        <f ca="1">'[1]2025年已发货'!A:A</f>
        <v>达钢</v>
      </c>
      <c r="B539" s="2" t="str">
        <f ca="1">'[1]2025年已发货'!B:B</f>
        <v>螺纹钢</v>
      </c>
      <c r="C539" s="2" t="str">
        <f ca="1">'[1]2025年已发货'!C:C</f>
        <v>HRB400E Φ25 9m</v>
      </c>
      <c r="D539" s="2" t="str">
        <f ca="1">'[1]2025年已发货'!D:D</f>
        <v>吨</v>
      </c>
      <c r="E539" s="2">
        <f ca="1">'[1]2025年已发货'!E:E</f>
        <v>21</v>
      </c>
      <c r="F539" s="4">
        <f ca="1">'[1]2025年已发货'!F:F</f>
        <v>45703</v>
      </c>
      <c r="G539" s="2" t="str">
        <f>'[1]2025年已发货'!G:G</f>
        <v>（五冶达州国道542项目-三工区桥梁3工段）四川省达州市达川区赵固镇水文村原村委会下300米</v>
      </c>
      <c r="H539" s="2" t="str">
        <f ca="1">'[1]2025年已发货'!H:H</f>
        <v>李代茂</v>
      </c>
      <c r="I539" s="2">
        <f ca="1">'[1]2025年已发货'!I:I</f>
        <v>18302833536</v>
      </c>
      <c r="J539" s="2" t="str">
        <f ca="1">_xlfn._xlws.FILTER(辅助信息!D:D,辅助信息!G:G=G539)</f>
        <v>五冶达州国道542项目</v>
      </c>
    </row>
    <row r="540" hidden="1" spans="1:10">
      <c r="A540" s="2" t="str">
        <f ca="1">'[1]2025年已发货'!A:A</f>
        <v>达钢</v>
      </c>
      <c r="B540" s="2" t="str">
        <f ca="1">'[1]2025年已发货'!B:B</f>
        <v>螺纹钢</v>
      </c>
      <c r="C540" s="2" t="str">
        <f ca="1">'[1]2025年已发货'!C:C</f>
        <v>HRB400E Φ22 9m</v>
      </c>
      <c r="D540" s="2" t="str">
        <f ca="1">'[1]2025年已发货'!D:D</f>
        <v>吨</v>
      </c>
      <c r="E540" s="2">
        <f ca="1">'[1]2025年已发货'!E:E</f>
        <v>9</v>
      </c>
      <c r="F540" s="4">
        <f ca="1">'[1]2025年已发货'!F:F</f>
        <v>45703</v>
      </c>
      <c r="G540" s="2" t="str">
        <f>'[1]2025年已发货'!G:G</f>
        <v>（五冶达州国道542项目-一工区桥梁一工段）四川省达州市四川省达州市达川区石桥镇武寨村</v>
      </c>
      <c r="H540" s="2" t="str">
        <f ca="1">'[1]2025年已发货'!H:H</f>
        <v>杨勇</v>
      </c>
      <c r="I540" s="2">
        <f ca="1">'[1]2025年已发货'!I:I</f>
        <v>18398563998</v>
      </c>
      <c r="J540" s="2" t="str">
        <f ca="1">_xlfn._xlws.FILTER(辅助信息!D:D,辅助信息!G:G=G540)</f>
        <v>五冶达州国道542项目</v>
      </c>
    </row>
    <row r="541" hidden="1" spans="1:10">
      <c r="A541" s="2" t="str">
        <f ca="1">'[1]2025年已发货'!A:A</f>
        <v>达钢</v>
      </c>
      <c r="B541" s="2" t="str">
        <f ca="1">'[1]2025年已发货'!B:B</f>
        <v>螺纹钢</v>
      </c>
      <c r="C541" s="2" t="str">
        <f ca="1">'[1]2025年已发货'!C:C</f>
        <v>HRB400E Φ25 9m</v>
      </c>
      <c r="D541" s="2" t="str">
        <f ca="1">'[1]2025年已发货'!D:D</f>
        <v>吨</v>
      </c>
      <c r="E541" s="2">
        <f ca="1">'[1]2025年已发货'!E:E</f>
        <v>9</v>
      </c>
      <c r="F541" s="4">
        <f ca="1">'[1]2025年已发货'!F:F</f>
        <v>45703</v>
      </c>
      <c r="G541" s="2" t="str">
        <f>'[1]2025年已发货'!G:G</f>
        <v>（五冶达州国道542项目-一工区桥梁一工段）四川省达州市四川省达州市达川区石桥镇武寨村</v>
      </c>
      <c r="H541" s="2" t="str">
        <f ca="1">'[1]2025年已发货'!H:H</f>
        <v>杨勇</v>
      </c>
      <c r="I541" s="2">
        <f ca="1">'[1]2025年已发货'!I:I</f>
        <v>18398563998</v>
      </c>
      <c r="J541" s="2" t="str">
        <f ca="1">_xlfn._xlws.FILTER(辅助信息!D:D,辅助信息!G:G=G541)</f>
        <v>五冶达州国道542项目</v>
      </c>
    </row>
    <row r="542" hidden="1" spans="1:10">
      <c r="A542" s="2" t="str">
        <f ca="1">'[1]2025年已发货'!A:A</f>
        <v>达钢</v>
      </c>
      <c r="B542" s="2" t="str">
        <f ca="1">'[1]2025年已发货'!B:B</f>
        <v>螺纹钢</v>
      </c>
      <c r="C542" s="2" t="str">
        <f ca="1">'[1]2025年已发货'!C:C</f>
        <v>HRB400E Φ32 12m</v>
      </c>
      <c r="D542" s="2" t="str">
        <f ca="1">'[1]2025年已发货'!D:D</f>
        <v>吨</v>
      </c>
      <c r="E542" s="2">
        <f ca="1">'[1]2025年已发货'!E:E</f>
        <v>30</v>
      </c>
      <c r="F542" s="4">
        <f ca="1">'[1]2025年已发货'!F:F</f>
        <v>45703</v>
      </c>
      <c r="G542" s="2" t="str">
        <f>'[1]2025年已发货'!G:G</f>
        <v>（五冶达州国道542项目-一工区桥梁一工段）四川省达州市四川省达州市达川区石桥镇武寨村</v>
      </c>
      <c r="H542" s="2" t="str">
        <f ca="1">'[1]2025年已发货'!H:H</f>
        <v>杨勇</v>
      </c>
      <c r="I542" s="2">
        <f ca="1">'[1]2025年已发货'!I:I</f>
        <v>18398563998</v>
      </c>
      <c r="J542" s="2" t="str">
        <f ca="1">_xlfn._xlws.FILTER(辅助信息!D:D,辅助信息!G:G=G542)</f>
        <v>五冶达州国道542项目</v>
      </c>
    </row>
    <row r="543" hidden="1" spans="1:10">
      <c r="A543" s="2" t="str">
        <f ca="1">'[1]2025年已发货'!A:A</f>
        <v>达钢</v>
      </c>
      <c r="B543" s="2" t="str">
        <f ca="1">'[1]2025年已发货'!B:B</f>
        <v>螺纹钢</v>
      </c>
      <c r="C543" s="2" t="str">
        <f ca="1">'[1]2025年已发货'!C:C</f>
        <v>HRB400E Φ12 9m</v>
      </c>
      <c r="D543" s="2" t="str">
        <f ca="1">'[1]2025年已发货'!D:D</f>
        <v>吨</v>
      </c>
      <c r="E543" s="2">
        <f ca="1">'[1]2025年已发货'!E:E</f>
        <v>21</v>
      </c>
      <c r="F543" s="4">
        <f ca="1">'[1]2025年已发货'!F:F</f>
        <v>45703</v>
      </c>
      <c r="G543" s="2" t="str">
        <f>'[1]2025年已发货'!G:G</f>
        <v>（五冶达州国道542项目-三工区桥梁3工段）四川省达州市达川区赵固镇水文村原村委会下300米</v>
      </c>
      <c r="H543" s="2" t="str">
        <f ca="1">'[1]2025年已发货'!H:H</f>
        <v>李代茂</v>
      </c>
      <c r="I543" s="2">
        <f ca="1">'[1]2025年已发货'!I:I</f>
        <v>18302833536</v>
      </c>
      <c r="J543" s="2" t="str">
        <f ca="1">_xlfn._xlws.FILTER(辅助信息!D:D,辅助信息!G:G=G543)</f>
        <v>五冶达州国道542项目</v>
      </c>
    </row>
    <row r="544" hidden="1" spans="1:10">
      <c r="A544" s="2" t="str">
        <f ca="1">'[1]2025年已发货'!A:A</f>
        <v>润耀</v>
      </c>
      <c r="B544" s="2" t="str">
        <f ca="1">'[1]2025年已发货'!B:B</f>
        <v>高线</v>
      </c>
      <c r="C544" s="2" t="str">
        <f ca="1">'[1]2025年已发货'!C:C</f>
        <v>HPB300Φ8</v>
      </c>
      <c r="D544" s="2" t="str">
        <f ca="1">'[1]2025年已发货'!D:D</f>
        <v>吨</v>
      </c>
      <c r="E544" s="2">
        <f ca="1">'[1]2025年已发货'!E:E</f>
        <v>35</v>
      </c>
      <c r="F544" s="4">
        <f ca="1">'[1]2025年已发货'!F:F</f>
        <v>45703</v>
      </c>
      <c r="G544" s="2" t="str">
        <f>'[1]2025年已发货'!G:G</f>
        <v>（中铁五局-成渝扩容3标）四川省资阳市雁江区伍隍镇铺子村雁江区X138</v>
      </c>
      <c r="H544" s="2" t="str">
        <f ca="1">'[1]2025年已发货'!H:H</f>
        <v>王健</v>
      </c>
      <c r="I544" s="2">
        <f ca="1">'[1]2025年已发货'!I:I</f>
        <v>17726168395</v>
      </c>
      <c r="J544" s="2" vm="1" t="e">
        <f ca="1">_xlfn._xlws.FILTER(辅助信息!D:D,辅助信息!G:G=G544)</f>
        <v>#VALUE!</v>
      </c>
    </row>
    <row r="545" hidden="1" spans="1:10">
      <c r="A545" s="2" t="str">
        <f ca="1">'[1]2025年已发货'!A:A</f>
        <v>润耀</v>
      </c>
      <c r="B545" s="2" t="str">
        <f ca="1">'[1]2025年已发货'!B:B</f>
        <v>盘螺</v>
      </c>
      <c r="C545" s="2" t="str">
        <f ca="1">'[1]2025年已发货'!C:C</f>
        <v>HRB400E Φ8</v>
      </c>
      <c r="D545" s="2" t="str">
        <f ca="1">'[1]2025年已发货'!D:D</f>
        <v>吨</v>
      </c>
      <c r="E545" s="2">
        <f ca="1">'[1]2025年已发货'!E:E</f>
        <v>7.5</v>
      </c>
      <c r="F545" s="4">
        <f ca="1">'[1]2025年已发货'!F:F</f>
        <v>45703</v>
      </c>
      <c r="G545" s="2" t="str">
        <f>'[1]2025年已发货'!G:G</f>
        <v>(华西颐海-科创农业生态谷-1号钢筋房)成都市简阳市白金山水库</v>
      </c>
      <c r="H545" s="2" t="str">
        <f ca="1">'[1]2025年已发货'!H:H</f>
        <v>石清国</v>
      </c>
      <c r="I545" s="2">
        <f ca="1">'[1]2025年已发货'!I:I</f>
        <v>13458642015</v>
      </c>
      <c r="J545" s="2" t="str">
        <f ca="1">_xlfn._xlws.FILTER(辅助信息!D:D,辅助信息!G:G=G545)</f>
        <v>华西颐海-科创农业生态谷</v>
      </c>
    </row>
    <row r="546" hidden="1" spans="1:10">
      <c r="A546" s="2" t="str">
        <f ca="1">'[1]2025年已发货'!A:A</f>
        <v>润耀</v>
      </c>
      <c r="B546" s="2" t="str">
        <f ca="1">'[1]2025年已发货'!B:B</f>
        <v>盘螺</v>
      </c>
      <c r="C546" s="2" t="str">
        <f ca="1">'[1]2025年已发货'!C:C</f>
        <v>HRB400E Φ10</v>
      </c>
      <c r="D546" s="2" t="str">
        <f ca="1">'[1]2025年已发货'!D:D</f>
        <v>吨</v>
      </c>
      <c r="E546" s="2">
        <f ca="1">'[1]2025年已发货'!E:E</f>
        <v>7.5</v>
      </c>
      <c r="F546" s="4">
        <f ca="1">'[1]2025年已发货'!F:F</f>
        <v>45703</v>
      </c>
      <c r="G546" s="2" t="str">
        <f>'[1]2025年已发货'!G:G</f>
        <v>(华西颐海-科创农业生态谷-1号钢筋房)成都市简阳市白金山水库</v>
      </c>
      <c r="H546" s="2" t="str">
        <f ca="1">'[1]2025年已发货'!H:H</f>
        <v>石清国</v>
      </c>
      <c r="I546" s="2">
        <f ca="1">'[1]2025年已发货'!I:I</f>
        <v>13458642015</v>
      </c>
      <c r="J546" s="2" t="str">
        <f ca="1">_xlfn._xlws.FILTER(辅助信息!D:D,辅助信息!G:G=G546)</f>
        <v>华西颐海-科创农业生态谷</v>
      </c>
    </row>
    <row r="547" hidden="1" spans="1:10">
      <c r="A547" s="2" t="str">
        <f ca="1">'[1]2025年已发货'!A:A</f>
        <v>润耀</v>
      </c>
      <c r="B547" s="2" t="str">
        <f ca="1">'[1]2025年已发货'!B:B</f>
        <v>螺纹钢</v>
      </c>
      <c r="C547" s="2" t="str">
        <f ca="1">'[1]2025年已发货'!C:C</f>
        <v>HRB500E Φ12</v>
      </c>
      <c r="D547" s="2" t="str">
        <f ca="1">'[1]2025年已发货'!D:D</f>
        <v>吨</v>
      </c>
      <c r="E547" s="2">
        <f ca="1">'[1]2025年已发货'!E:E</f>
        <v>15</v>
      </c>
      <c r="F547" s="4">
        <f ca="1">'[1]2025年已发货'!F:F</f>
        <v>45703</v>
      </c>
      <c r="G547" s="2" t="str">
        <f>'[1]2025年已发货'!G:G</f>
        <v>(华西颐海-科创农业生态谷-1号钢筋房)成都市简阳市白金山水库</v>
      </c>
      <c r="H547" s="2" t="str">
        <f ca="1">'[1]2025年已发货'!H:H</f>
        <v>石清国</v>
      </c>
      <c r="I547" s="2">
        <f ca="1">'[1]2025年已发货'!I:I</f>
        <v>13458642015</v>
      </c>
      <c r="J547" s="2" t="str">
        <f ca="1">_xlfn._xlws.FILTER(辅助信息!D:D,辅助信息!G:G=G547)</f>
        <v>华西颐海-科创农业生态谷</v>
      </c>
    </row>
    <row r="548" hidden="1" spans="1:10">
      <c r="A548" s="2" t="str">
        <f ca="1">'[1]2025年已发货'!A:A</f>
        <v>润耀</v>
      </c>
      <c r="B548" s="2" t="str">
        <f ca="1">'[1]2025年已发货'!B:B</f>
        <v>螺纹钢</v>
      </c>
      <c r="C548" s="2" t="str">
        <f ca="1">'[1]2025年已发货'!C:C</f>
        <v>HRB500E Φ25</v>
      </c>
      <c r="D548" s="2" t="str">
        <f ca="1">'[1]2025年已发货'!D:D</f>
        <v>吨</v>
      </c>
      <c r="E548" s="2">
        <f ca="1">'[1]2025年已发货'!E:E</f>
        <v>6</v>
      </c>
      <c r="F548" s="4">
        <f ca="1">'[1]2025年已发货'!F:F</f>
        <v>45703</v>
      </c>
      <c r="G548" s="2" t="str">
        <f>'[1]2025年已发货'!G:G</f>
        <v>(华西颐海-科创农业生态谷-1号钢筋房)成都市简阳市白金山水库</v>
      </c>
      <c r="H548" s="2" t="str">
        <f ca="1">'[1]2025年已发货'!H:H</f>
        <v>石清国</v>
      </c>
      <c r="I548" s="2">
        <f ca="1">'[1]2025年已发货'!I:I</f>
        <v>13458642015</v>
      </c>
      <c r="J548" s="2" t="str">
        <f ca="1">_xlfn._xlws.FILTER(辅助信息!D:D,辅助信息!G:G=G548)</f>
        <v>华西颐海-科创农业生态谷</v>
      </c>
    </row>
    <row r="549" hidden="1" spans="1:10">
      <c r="A549" s="2" t="str">
        <f ca="1">'[1]2025年已发货'!A:A</f>
        <v>晋邦</v>
      </c>
      <c r="B549" s="2" t="str">
        <f ca="1">'[1]2025年已发货'!B:B</f>
        <v>螺纹钢</v>
      </c>
      <c r="C549" s="2" t="str">
        <f ca="1">'[1]2025年已发货'!C:C</f>
        <v>HRB400E Φ28 9m</v>
      </c>
      <c r="D549" s="2" t="str">
        <f ca="1">'[1]2025年已发货'!D:D</f>
        <v>吨</v>
      </c>
      <c r="E549" s="2">
        <f ca="1">'[1]2025年已发货'!E:E</f>
        <v>14</v>
      </c>
      <c r="F549" s="4">
        <f ca="1">'[1]2025年已发货'!F:F</f>
        <v>45704</v>
      </c>
      <c r="G549" s="2" t="str">
        <f>'[1]2025年已发货'!G:G</f>
        <v>（五冶达州国道542项目-一工区桥梁一工段）四川省达州市四川省达州市达川区石桥镇武寨村</v>
      </c>
      <c r="H549" s="2" t="str">
        <f ca="1">'[1]2025年已发货'!H:H</f>
        <v>杨勇</v>
      </c>
      <c r="I549" s="2">
        <f ca="1">'[1]2025年已发货'!I:I</f>
        <v>18398563998</v>
      </c>
      <c r="J549" s="2" t="str">
        <f>_xlfn._xlws.FILTER(辅助信息!D:D,辅助信息!G:G=G549)</f>
        <v>五冶达州国道542项目</v>
      </c>
    </row>
    <row r="550" hidden="1" spans="1:10">
      <c r="A550" s="2" t="str">
        <f ca="1">'[1]2025年已发货'!A:A</f>
        <v>晋邦</v>
      </c>
      <c r="B550" s="2" t="str">
        <f ca="1">'[1]2025年已发货'!B:B</f>
        <v>螺纹钢</v>
      </c>
      <c r="C550" s="2" t="str">
        <f ca="1">'[1]2025年已发货'!C:C</f>
        <v>HRB400E Φ28 12m</v>
      </c>
      <c r="D550" s="2" t="str">
        <f ca="1">'[1]2025年已发货'!D:D</f>
        <v>吨</v>
      </c>
      <c r="E550" s="2">
        <f ca="1">'[1]2025年已发货'!E:E</f>
        <v>20</v>
      </c>
      <c r="F550" s="4">
        <f ca="1">'[1]2025年已发货'!F:F</f>
        <v>45704</v>
      </c>
      <c r="G550" s="2" t="str">
        <f>'[1]2025年已发货'!G:G</f>
        <v>（五冶达州国道542项目-一工区桥梁一工段）四川省达州市四川省达州市达川区石桥镇武寨村</v>
      </c>
      <c r="H550" s="2" t="str">
        <f ca="1">'[1]2025年已发货'!H:H</f>
        <v>杨勇</v>
      </c>
      <c r="I550" s="2">
        <f ca="1">'[1]2025年已发货'!I:I</f>
        <v>18398563998</v>
      </c>
      <c r="J550" s="2" t="str">
        <f>_xlfn._xlws.FILTER(辅助信息!D:D,辅助信息!G:G=G550)</f>
        <v>五冶达州国道542项目</v>
      </c>
    </row>
    <row r="551" hidden="1" spans="1:10">
      <c r="A551" s="2" t="str">
        <f ca="1">'[1]2025年已发货'!A:A</f>
        <v>达钢</v>
      </c>
      <c r="B551" s="2" t="str">
        <f ca="1">'[1]2025年已发货'!B:B</f>
        <v>螺纹钢</v>
      </c>
      <c r="C551" s="2" t="str">
        <f ca="1">'[1]2025年已发货'!C:C</f>
        <v>HRB400E Φ16 9m</v>
      </c>
      <c r="D551" s="2" t="str">
        <f ca="1">'[1]2025年已发货'!D:D</f>
        <v>吨</v>
      </c>
      <c r="E551" s="2">
        <f ca="1">'[1]2025年已发货'!E:E</f>
        <v>21</v>
      </c>
      <c r="F551" s="4">
        <f ca="1">'[1]2025年已发货'!F:F</f>
        <v>45704</v>
      </c>
      <c r="G551" s="2" t="str">
        <f>'[1]2025年已发货'!G:G</f>
        <v>（五冶达州国道542项目-三工区桥梁3工段）四川省达州市达川区赵固镇水文村原村委会下300米</v>
      </c>
      <c r="H551" s="2" t="str">
        <f ca="1">'[1]2025年已发货'!H:H</f>
        <v>李代茂</v>
      </c>
      <c r="I551" s="2">
        <f ca="1">'[1]2025年已发货'!I:I</f>
        <v>18302833536</v>
      </c>
      <c r="J551" s="2" t="str">
        <f ca="1">_xlfn._xlws.FILTER(辅助信息!D:D,辅助信息!G:G=G551)</f>
        <v>五冶达州国道542项目</v>
      </c>
    </row>
    <row r="552" hidden="1" spans="1:10">
      <c r="A552" s="2" t="str">
        <f ca="1">'[1]2025年已发货'!A:A</f>
        <v>达钢</v>
      </c>
      <c r="B552" s="2" t="str">
        <f ca="1">'[1]2025年已发货'!B:B</f>
        <v>螺纹钢</v>
      </c>
      <c r="C552" s="2" t="str">
        <f ca="1">'[1]2025年已发货'!C:C</f>
        <v>HRB400E Φ28 9m</v>
      </c>
      <c r="D552" s="2" t="str">
        <f ca="1">'[1]2025年已发货'!D:D</f>
        <v>吨</v>
      </c>
      <c r="E552" s="2">
        <f ca="1">'[1]2025年已发货'!E:E</f>
        <v>42</v>
      </c>
      <c r="F552" s="4">
        <f ca="1">'[1]2025年已发货'!F:F</f>
        <v>45704</v>
      </c>
      <c r="G552" s="2" t="str">
        <f>'[1]2025年已发货'!G:G</f>
        <v>（五冶达州国道542项目-三工区桥梁3工段）四川省达州市达川区赵固镇水文村原村委会下300米</v>
      </c>
      <c r="H552" s="2" t="str">
        <f ca="1">'[1]2025年已发货'!H:H</f>
        <v>李代茂</v>
      </c>
      <c r="I552" s="2">
        <f ca="1">'[1]2025年已发货'!I:I</f>
        <v>18302833536</v>
      </c>
      <c r="J552" s="2" t="str">
        <f>_xlfn._xlws.FILTER(辅助信息!D:D,辅助信息!G:G=G552)</f>
        <v>五冶达州国道542项目</v>
      </c>
    </row>
    <row r="553" hidden="1" spans="1:10">
      <c r="A553" s="2" t="str">
        <f ca="1">'[1]2025年已发货'!A:A</f>
        <v>达钢</v>
      </c>
      <c r="B553" s="2" t="str">
        <f ca="1">'[1]2025年已发货'!B:B</f>
        <v>盘螺</v>
      </c>
      <c r="C553" s="2" t="str">
        <f ca="1">'[1]2025年已发货'!C:C</f>
        <v>HRB400E Φ8</v>
      </c>
      <c r="D553" s="2" t="str">
        <f ca="1">'[1]2025年已发货'!D:D</f>
        <v>吨</v>
      </c>
      <c r="E553" s="2">
        <f ca="1">'[1]2025年已发货'!E:E</f>
        <v>3</v>
      </c>
      <c r="F553" s="4">
        <f ca="1">'[1]2025年已发货'!F:F</f>
        <v>45704</v>
      </c>
      <c r="G553" s="2" t="str">
        <f>'[1]2025年已发货'!G:G</f>
        <v>（五冶达州国道542项目-养护工区）四川省达州市达川区管村镇油房村</v>
      </c>
      <c r="H553" s="2" t="str">
        <f ca="1">'[1]2025年已发货'!H:H</f>
        <v>侯自强</v>
      </c>
      <c r="I553" s="2">
        <f ca="1">'[1]2025年已发货'!I:I</f>
        <v>13281725223</v>
      </c>
      <c r="J553" s="2" t="str">
        <f>_xlfn._xlws.FILTER(辅助信息!D:D,辅助信息!G:G=G553)</f>
        <v>五冶达州国道542项目</v>
      </c>
    </row>
    <row r="554" hidden="1" spans="1:10">
      <c r="A554" s="2" t="str">
        <f ca="1">'[1]2025年已发货'!A:A</f>
        <v>达钢</v>
      </c>
      <c r="B554" s="2" t="str">
        <f ca="1">'[1]2025年已发货'!B:B</f>
        <v>盘螺</v>
      </c>
      <c r="C554" s="2" t="str">
        <f ca="1">'[1]2025年已发货'!C:C</f>
        <v>HRB400E Φ10</v>
      </c>
      <c r="D554" s="2" t="str">
        <f ca="1">'[1]2025年已发货'!D:D</f>
        <v>吨</v>
      </c>
      <c r="E554" s="2">
        <f ca="1">'[1]2025年已发货'!E:E</f>
        <v>3</v>
      </c>
      <c r="F554" s="4">
        <f ca="1">'[1]2025年已发货'!F:F</f>
        <v>45704</v>
      </c>
      <c r="G554" s="2" t="str">
        <f>'[1]2025年已发货'!G:G</f>
        <v>（五冶达州国道542项目-养护工区）四川省达州市达川区管村镇油房村</v>
      </c>
      <c r="H554" s="2" t="str">
        <f ca="1">'[1]2025年已发货'!H:H</f>
        <v>侯自强</v>
      </c>
      <c r="I554" s="2">
        <f ca="1">'[1]2025年已发货'!I:I</f>
        <v>13281725223</v>
      </c>
      <c r="J554" s="2" t="str">
        <f ca="1">_xlfn._xlws.FILTER(辅助信息!D:D,辅助信息!G:G=G554)</f>
        <v>五冶达州国道542项目</v>
      </c>
    </row>
    <row r="555" hidden="1" spans="1:10">
      <c r="A555" s="2" t="str">
        <f ca="1">'[1]2025年已发货'!A:A</f>
        <v>达钢</v>
      </c>
      <c r="B555" s="2" t="str">
        <f ca="1">'[1]2025年已发货'!B:B</f>
        <v>螺纹钢</v>
      </c>
      <c r="C555" s="2" t="str">
        <f ca="1">'[1]2025年已发货'!C:C</f>
        <v>HRB400E Φ12 9m</v>
      </c>
      <c r="D555" s="2" t="str">
        <f ca="1">'[1]2025年已发货'!D:D</f>
        <v>吨</v>
      </c>
      <c r="E555" s="2">
        <f ca="1">'[1]2025年已发货'!E:E</f>
        <v>9</v>
      </c>
      <c r="F555" s="4">
        <f ca="1">'[1]2025年已发货'!F:F</f>
        <v>45704</v>
      </c>
      <c r="G555" s="2" t="str">
        <f>'[1]2025年已发货'!G:G</f>
        <v>（五冶达州国道542项目-养护工区）四川省达州市达川区管村镇油房村</v>
      </c>
      <c r="H555" s="2" t="str">
        <f ca="1">'[1]2025年已发货'!H:H</f>
        <v>侯自强</v>
      </c>
      <c r="I555" s="2">
        <f ca="1">'[1]2025年已发货'!I:I</f>
        <v>13281725223</v>
      </c>
      <c r="J555" s="2" t="str">
        <f ca="1">_xlfn._xlws.FILTER(辅助信息!D:D,辅助信息!G:G=G555)</f>
        <v>五冶达州国道542项目</v>
      </c>
    </row>
    <row r="556" hidden="1" spans="1:10">
      <c r="A556" s="2" t="str">
        <f ca="1">'[1]2025年已发货'!A:A</f>
        <v>达钢</v>
      </c>
      <c r="B556" s="2" t="str">
        <f ca="1">'[1]2025年已发货'!B:B</f>
        <v>螺纹钢</v>
      </c>
      <c r="C556" s="2" t="str">
        <f ca="1">'[1]2025年已发货'!C:C</f>
        <v>HRB400E Φ18 9m</v>
      </c>
      <c r="D556" s="2" t="str">
        <f ca="1">'[1]2025年已发货'!D:D</f>
        <v>吨</v>
      </c>
      <c r="E556" s="2">
        <f ca="1">'[1]2025年已发货'!E:E</f>
        <v>3</v>
      </c>
      <c r="F556" s="4">
        <f ca="1">'[1]2025年已发货'!F:F</f>
        <v>45704</v>
      </c>
      <c r="G556" s="2" t="str">
        <f>'[1]2025年已发货'!G:G</f>
        <v>（五冶达州国道542项目-养护工区）四川省达州市达川区管村镇油房村</v>
      </c>
      <c r="H556" s="2" t="str">
        <f ca="1">'[1]2025年已发货'!H:H</f>
        <v>侯自强</v>
      </c>
      <c r="I556" s="2">
        <f ca="1">'[1]2025年已发货'!I:I</f>
        <v>13281725223</v>
      </c>
      <c r="J556" s="2" t="str">
        <f ca="1">_xlfn._xlws.FILTER(辅助信息!D:D,辅助信息!G:G=G556)</f>
        <v>五冶达州国道542项目</v>
      </c>
    </row>
    <row r="557" hidden="1" spans="1:10">
      <c r="A557" s="2" t="str">
        <f ca="1">'[1]2025年已发货'!A:A</f>
        <v>达钢</v>
      </c>
      <c r="B557" s="2" t="str">
        <f ca="1">'[1]2025年已发货'!B:B</f>
        <v>螺纹钢</v>
      </c>
      <c r="C557" s="2" t="str">
        <f ca="1">'[1]2025年已发货'!C:C</f>
        <v>HRB400E Φ20 9m</v>
      </c>
      <c r="D557" s="2" t="str">
        <f ca="1">'[1]2025年已发货'!D:D</f>
        <v>吨</v>
      </c>
      <c r="E557" s="2">
        <f ca="1">'[1]2025年已发货'!E:E</f>
        <v>24</v>
      </c>
      <c r="F557" s="4">
        <f ca="1">'[1]2025年已发货'!F:F</f>
        <v>45704</v>
      </c>
      <c r="G557" s="2" t="str">
        <f>'[1]2025年已发货'!G:G</f>
        <v>（五冶达州国道542项目-养护工区）四川省达州市达川区管村镇油房村</v>
      </c>
      <c r="H557" s="2" t="str">
        <f ca="1">'[1]2025年已发货'!H:H</f>
        <v>侯自强</v>
      </c>
      <c r="I557" s="2">
        <f ca="1">'[1]2025年已发货'!I:I</f>
        <v>13281725223</v>
      </c>
      <c r="J557" s="2" t="str">
        <f ca="1">_xlfn._xlws.FILTER(辅助信息!D:D,辅助信息!G:G=G557)</f>
        <v>五冶达州国道542项目</v>
      </c>
    </row>
    <row r="558" hidden="1" spans="1:10">
      <c r="A558" s="2" t="str">
        <f ca="1">'[1]2025年已发货'!A:A</f>
        <v>达钢</v>
      </c>
      <c r="B558" s="2" t="str">
        <f ca="1">'[1]2025年已发货'!B:B</f>
        <v>螺纹钢</v>
      </c>
      <c r="C558" s="2" t="str">
        <f ca="1">'[1]2025年已发货'!C:C</f>
        <v>HRB400E Φ25 9m</v>
      </c>
      <c r="D558" s="2" t="str">
        <f ca="1">'[1]2025年已发货'!D:D</f>
        <v>吨</v>
      </c>
      <c r="E558" s="2">
        <f ca="1">'[1]2025年已发货'!E:E</f>
        <v>69</v>
      </c>
      <c r="F558" s="4">
        <f ca="1">'[1]2025年已发货'!F:F</f>
        <v>45704</v>
      </c>
      <c r="G558" s="2" t="str">
        <f>'[1]2025年已发货'!G:G</f>
        <v>（五冶达州国道542项目-养护工区）四川省达州市达川区管村镇油房村</v>
      </c>
      <c r="H558" s="2" t="str">
        <f ca="1">'[1]2025年已发货'!H:H</f>
        <v>侯自强</v>
      </c>
      <c r="I558" s="2">
        <f ca="1">'[1]2025年已发货'!I:I</f>
        <v>13281725223</v>
      </c>
      <c r="J558" s="2" t="str">
        <f>_xlfn._xlws.FILTER(辅助信息!D:D,辅助信息!G:G=G558)</f>
        <v>五冶达州国道542项目</v>
      </c>
    </row>
    <row r="559" hidden="1" spans="1:10">
      <c r="A559" s="2" t="str">
        <f ca="1">'[1]2025年已发货'!A:A</f>
        <v>德胜</v>
      </c>
      <c r="B559" s="2" t="str">
        <f ca="1">'[1]2025年已发货'!B:B</f>
        <v>螺纹钢</v>
      </c>
      <c r="C559" s="2" t="str">
        <f ca="1">'[1]2025年已发货'!C:C</f>
        <v>HRB400E Φ28 12m</v>
      </c>
      <c r="D559" s="2" t="str">
        <f ca="1">'[1]2025年已发货'!D:D</f>
        <v>吨</v>
      </c>
      <c r="E559" s="2">
        <f ca="1">'[1]2025年已发货'!E:E</f>
        <v>175</v>
      </c>
      <c r="F559" s="4">
        <f ca="1">'[1]2025年已发货'!F:F</f>
        <v>45705</v>
      </c>
      <c r="G559" s="2" t="str">
        <f>'[1]2025年已发货'!G:G</f>
        <v>（中铁广州局-资乐高速5标）四川省乐山市井研县宝五镇泡桐湾乐井路</v>
      </c>
      <c r="H559" s="2" t="str">
        <f ca="1">'[1]2025年已发货'!H:H</f>
        <v>廖俊杰</v>
      </c>
      <c r="I559" s="2">
        <f ca="1">'[1]2025年已发货'!I:I</f>
        <v>15775100965</v>
      </c>
      <c r="J559" s="2" vm="1" t="e">
        <f ca="1">_xlfn._xlws.FILTER(辅助信息!D:D,辅助信息!G:G=G559)</f>
        <v>#VALUE!</v>
      </c>
    </row>
    <row r="560" hidden="1" spans="1:10">
      <c r="A560" s="2" t="str">
        <f ca="1">'[1]2025年已发货'!A:A</f>
        <v>德胜</v>
      </c>
      <c r="B560" s="2" t="str">
        <f ca="1">'[1]2025年已发货'!B:B</f>
        <v>螺纹钢</v>
      </c>
      <c r="C560" s="2" t="str">
        <f ca="1">'[1]2025年已发货'!C:C</f>
        <v>HRB400E Φ25 12m</v>
      </c>
      <c r="D560" s="2" t="str">
        <f ca="1">'[1]2025年已发货'!D:D</f>
        <v>吨</v>
      </c>
      <c r="E560" s="2">
        <f ca="1">'[1]2025年已发货'!E:E</f>
        <v>35</v>
      </c>
      <c r="F560" s="4">
        <f ca="1">'[1]2025年已发货'!F:F</f>
        <v>45705</v>
      </c>
      <c r="G560" s="2" t="str">
        <f>'[1]2025年已发货'!G:G</f>
        <v>（中铁广州局-资乐高速5标）四川省乐山市井研县宝五镇泡桐湾乐井路</v>
      </c>
      <c r="H560" s="2" t="str">
        <f ca="1">'[1]2025年已发货'!H:H</f>
        <v>廖俊杰</v>
      </c>
      <c r="I560" s="2">
        <f ca="1">'[1]2025年已发货'!I:I</f>
        <v>15775100965</v>
      </c>
      <c r="J560" s="2" vm="1" t="e">
        <f ca="1">_xlfn._xlws.FILTER(辅助信息!D:D,辅助信息!G:G=G560)</f>
        <v>#VALUE!</v>
      </c>
    </row>
    <row r="561" hidden="1" spans="1:10">
      <c r="A561" s="2" t="str">
        <f ca="1">'[1]2025年已发货'!A:A</f>
        <v>德胜</v>
      </c>
      <c r="B561" s="2" t="str">
        <f ca="1">'[1]2025年已发货'!B:B</f>
        <v>螺纹钢</v>
      </c>
      <c r="C561" s="2" t="str">
        <f ca="1">'[1]2025年已发货'!C:C</f>
        <v>HRB400E Φ12 9m</v>
      </c>
      <c r="D561" s="2" t="str">
        <f ca="1">'[1]2025年已发货'!D:D</f>
        <v>吨</v>
      </c>
      <c r="E561" s="2">
        <f ca="1">'[1]2025年已发货'!E:E</f>
        <v>20</v>
      </c>
      <c r="F561" s="4">
        <f ca="1">'[1]2025年已发货'!F:F</f>
        <v>45705</v>
      </c>
      <c r="G561" s="2" t="str">
        <f>'[1]2025年已发货'!G:G</f>
        <v>（中铁北京局-资乐高速6标）四川省乐山市市中区土主镇资乐高速TJ6标项目试验室</v>
      </c>
      <c r="H561" s="2" t="str">
        <f ca="1">'[1]2025年已发货'!H:H</f>
        <v>孟若禺</v>
      </c>
      <c r="I561" s="2">
        <f ca="1">'[1]2025年已发货'!I:I</f>
        <v>13753975633</v>
      </c>
      <c r="J561" s="2" vm="1" t="e">
        <f ca="1">_xlfn._xlws.FILTER(辅助信息!D:D,辅助信息!G:G=G561)</f>
        <v>#VALUE!</v>
      </c>
    </row>
    <row r="562" hidden="1" spans="1:10">
      <c r="A562" s="2" t="str">
        <f ca="1">'[1]2025年已发货'!A:A</f>
        <v>德胜</v>
      </c>
      <c r="B562" s="2" t="str">
        <f ca="1">'[1]2025年已发货'!B:B</f>
        <v>螺纹钢</v>
      </c>
      <c r="C562" s="2" t="str">
        <f ca="1">'[1]2025年已发货'!C:C</f>
        <v>HRB400E Φ16 9m</v>
      </c>
      <c r="D562" s="2" t="str">
        <f ca="1">'[1]2025年已发货'!D:D</f>
        <v>吨</v>
      </c>
      <c r="E562" s="2">
        <f ca="1">'[1]2025年已发货'!E:E</f>
        <v>12</v>
      </c>
      <c r="F562" s="4">
        <f ca="1">'[1]2025年已发货'!F:F</f>
        <v>45705</v>
      </c>
      <c r="G562" s="2" t="str">
        <f>'[1]2025年已发货'!G:G</f>
        <v>（中铁北京局-资乐高速6标）四川省乐山市市中区土主镇资乐高速TJ6标项目试验室</v>
      </c>
      <c r="H562" s="2" t="str">
        <f ca="1">'[1]2025年已发货'!H:H</f>
        <v>孟若禺</v>
      </c>
      <c r="I562" s="2">
        <f ca="1">'[1]2025年已发货'!I:I</f>
        <v>13753975633</v>
      </c>
      <c r="J562" s="2" vm="1" t="e">
        <f ca="1">_xlfn._xlws.FILTER(辅助信息!D:D,辅助信息!G:G=G562)</f>
        <v>#VALUE!</v>
      </c>
    </row>
    <row r="563" hidden="1" spans="1:10">
      <c r="A563" s="2" t="str">
        <f ca="1">'[1]2025年已发货'!A:A</f>
        <v>德胜</v>
      </c>
      <c r="B563" s="2" t="str">
        <f ca="1">'[1]2025年已发货'!B:B</f>
        <v>螺纹钢</v>
      </c>
      <c r="C563" s="2" t="str">
        <f ca="1">'[1]2025年已发货'!C:C</f>
        <v>HRB400E Φ20 9m</v>
      </c>
      <c r="D563" s="2" t="str">
        <f ca="1">'[1]2025年已发货'!D:D</f>
        <v>吨</v>
      </c>
      <c r="E563" s="2">
        <f ca="1">'[1]2025年已发货'!E:E</f>
        <v>7</v>
      </c>
      <c r="F563" s="4">
        <f ca="1">'[1]2025年已发货'!F:F</f>
        <v>45705</v>
      </c>
      <c r="G563" s="2" t="str">
        <f>'[1]2025年已发货'!G:G</f>
        <v>（中铁北京局-资乐高速6标）四川省乐山市市中区土主镇资乐高速TJ6标项目试验室</v>
      </c>
      <c r="H563" s="2" t="str">
        <f ca="1">'[1]2025年已发货'!H:H</f>
        <v>孟若禺</v>
      </c>
      <c r="I563" s="2">
        <f ca="1">'[1]2025年已发货'!I:I</f>
        <v>13753975633</v>
      </c>
      <c r="J563" s="2" vm="1" t="e">
        <f>_xlfn._xlws.FILTER(辅助信息!D:D,辅助信息!G:G=G563)</f>
        <v>#VALUE!</v>
      </c>
    </row>
    <row r="564" hidden="1" spans="1:10">
      <c r="A564" s="2" t="str">
        <f ca="1">'[1]2025年已发货'!A:A</f>
        <v>德胜</v>
      </c>
      <c r="B564" s="2" t="str">
        <f ca="1">'[1]2025年已发货'!B:B</f>
        <v>螺纹钢</v>
      </c>
      <c r="C564" s="2" t="str">
        <f ca="1">'[1]2025年已发货'!C:C</f>
        <v>HRB400E Φ25 9m</v>
      </c>
      <c r="D564" s="2" t="str">
        <f ca="1">'[1]2025年已发货'!D:D</f>
        <v>吨</v>
      </c>
      <c r="E564" s="2">
        <f ca="1">'[1]2025年已发货'!E:E</f>
        <v>31</v>
      </c>
      <c r="F564" s="4">
        <f ca="1">'[1]2025年已发货'!F:F</f>
        <v>45705</v>
      </c>
      <c r="G564" s="2" t="str">
        <f>'[1]2025年已发货'!G:G</f>
        <v>（中铁北京局-资乐高速6标）四川省乐山市市中区土主镇资乐高速TJ6标项目试验室</v>
      </c>
      <c r="H564" s="2" t="str">
        <f ca="1">'[1]2025年已发货'!H:H</f>
        <v>孟若禺</v>
      </c>
      <c r="I564" s="2">
        <f ca="1">'[1]2025年已发货'!I:I</f>
        <v>13753975633</v>
      </c>
      <c r="J564" s="2" vm="1" t="e">
        <f ca="1">_xlfn._xlws.FILTER(辅助信息!D:D,辅助信息!G:G=G564)</f>
        <v>#VALUE!</v>
      </c>
    </row>
    <row r="565" hidden="1" spans="1:10">
      <c r="A565" s="2" t="str">
        <f ca="1">'[1]2025年已发货'!A:A</f>
        <v>德胜</v>
      </c>
      <c r="B565" s="2" t="str">
        <f ca="1">'[1]2025年已发货'!B:B</f>
        <v>螺纹钢</v>
      </c>
      <c r="C565" s="2" t="str">
        <f ca="1">'[1]2025年已发货'!C:C</f>
        <v>HRB400E Φ28 9m</v>
      </c>
      <c r="D565" s="2" t="str">
        <f ca="1">'[1]2025年已发货'!D:D</f>
        <v>吨</v>
      </c>
      <c r="E565" s="2">
        <f ca="1">'[1]2025年已发货'!E:E</f>
        <v>35</v>
      </c>
      <c r="F565" s="4">
        <f ca="1">'[1]2025年已发货'!F:F</f>
        <v>45705</v>
      </c>
      <c r="G565" s="2" t="str">
        <f>'[1]2025年已发货'!G:G</f>
        <v>（中铁北京局-资乐高速6标）四川省乐山市市中区土主镇资乐高速TJ6标项目试验室</v>
      </c>
      <c r="H565" s="2" t="str">
        <f ca="1">'[1]2025年已发货'!H:H</f>
        <v>孟若禺</v>
      </c>
      <c r="I565" s="2">
        <f ca="1">'[1]2025年已发货'!I:I</f>
        <v>13753975633</v>
      </c>
      <c r="J565" s="2" vm="1" t="e">
        <f ca="1">_xlfn._xlws.FILTER(辅助信息!D:D,辅助信息!G:G=G565)</f>
        <v>#VALUE!</v>
      </c>
    </row>
    <row r="566" hidden="1" spans="1:10">
      <c r="A566" s="2" t="str">
        <f ca="1">'[1]2025年已发货'!A:A</f>
        <v>德胜</v>
      </c>
      <c r="B566" s="2" t="str">
        <f ca="1">'[1]2025年已发货'!B:B</f>
        <v>螺纹钢</v>
      </c>
      <c r="C566" s="2" t="str">
        <f ca="1">'[1]2025年已发货'!C:C</f>
        <v>HRB400E Φ16 9m</v>
      </c>
      <c r="D566" s="2" t="str">
        <f ca="1">'[1]2025年已发货'!D:D</f>
        <v>吨</v>
      </c>
      <c r="E566" s="2">
        <f ca="1">'[1]2025年已发货'!E:E</f>
        <v>35</v>
      </c>
      <c r="F566" s="4">
        <f ca="1">'[1]2025年已发货'!F:F</f>
        <v>45705</v>
      </c>
      <c r="G566" s="2" t="str">
        <f>'[1]2025年已发货'!G:G</f>
        <v>（中铁三局-铜资高速1标）四川省资阳市安岳县石羊镇猫坝村2#钢筋场</v>
      </c>
      <c r="H566" s="2" t="str">
        <f ca="1">'[1]2025年已发货'!H:H</f>
        <v>王雪</v>
      </c>
      <c r="I566" s="2">
        <f ca="1">'[1]2025年已发货'!I:I</f>
        <v>18729676589</v>
      </c>
      <c r="J566" s="2" vm="1" t="e">
        <f>_xlfn._xlws.FILTER(辅助信息!D:D,辅助信息!G:G=G566)</f>
        <v>#VALUE!</v>
      </c>
    </row>
    <row r="567" hidden="1" spans="1:10">
      <c r="A567" s="2" t="str">
        <f ca="1">'[1]2025年已发货'!A:A</f>
        <v>德胜</v>
      </c>
      <c r="B567" s="2" t="str">
        <f ca="1">'[1]2025年已发货'!B:B</f>
        <v>螺纹钢</v>
      </c>
      <c r="C567" s="2" t="str">
        <f ca="1">'[1]2025年已发货'!C:C</f>
        <v>HRB400E Φ20 9m</v>
      </c>
      <c r="D567" s="2" t="str">
        <f ca="1">'[1]2025年已发货'!D:D</f>
        <v>吨</v>
      </c>
      <c r="E567" s="2">
        <f ca="1">'[1]2025年已发货'!E:E</f>
        <v>35</v>
      </c>
      <c r="F567" s="4">
        <f ca="1">'[1]2025年已发货'!F:F</f>
        <v>45705</v>
      </c>
      <c r="G567" s="2" t="str">
        <f>'[1]2025年已发货'!G:G</f>
        <v>（中铁三局-铜资高速1标）四川省资阳市安岳县石羊镇猫坝村2#钢筋场</v>
      </c>
      <c r="H567" s="2" t="str">
        <f ca="1">'[1]2025年已发货'!H:H</f>
        <v>王雪</v>
      </c>
      <c r="I567" s="2">
        <f ca="1">'[1]2025年已发货'!I:I</f>
        <v>18729676589</v>
      </c>
      <c r="J567" s="2" vm="1" t="e">
        <f>_xlfn._xlws.FILTER(辅助信息!D:D,辅助信息!G:G=G567)</f>
        <v>#VALUE!</v>
      </c>
    </row>
    <row r="568" hidden="1" spans="1:10">
      <c r="A568" s="2" t="str">
        <f ca="1">'[1]2025年已发货'!A:A</f>
        <v>德胜</v>
      </c>
      <c r="B568" s="2" t="str">
        <f ca="1">'[1]2025年已发货'!B:B</f>
        <v>螺纹钢</v>
      </c>
      <c r="C568" s="2" t="str">
        <f ca="1">'[1]2025年已发货'!C:C</f>
        <v>HRB400EФ12*9m</v>
      </c>
      <c r="D568" s="2" t="str">
        <f ca="1">'[1]2025年已发货'!D:D</f>
        <v>吨</v>
      </c>
      <c r="E568" s="2">
        <f ca="1">'[1]2025年已发货'!E:E</f>
        <v>105</v>
      </c>
      <c r="F568" s="4">
        <f ca="1">'[1]2025年已发货'!F:F</f>
        <v>45705</v>
      </c>
      <c r="G568" s="2" t="str">
        <f>'[1]2025年已发货'!G:G</f>
        <v>（中铁八局康新高速TJ4-1标）四川省甘孜州康定市新都桥镇超限载检测站</v>
      </c>
      <c r="H568" s="2" t="str">
        <f ca="1">'[1]2025年已发货'!H:H</f>
        <v>刘俊</v>
      </c>
      <c r="I568" s="2">
        <f ca="1">'[1]2025年已发货'!I:I</f>
        <v>18587764925</v>
      </c>
      <c r="J568" s="2" vm="1" t="e">
        <f ca="1">_xlfn._xlws.FILTER(辅助信息!D:D,辅助信息!G:G=G568)</f>
        <v>#VALUE!</v>
      </c>
    </row>
    <row r="569" hidden="1" spans="1:10">
      <c r="A569" s="2" t="str">
        <f ca="1">'[1]2025年已发货'!A:A</f>
        <v>德胜</v>
      </c>
      <c r="B569" s="2" t="str">
        <f ca="1">'[1]2025年已发货'!B:B</f>
        <v>螺纹钢</v>
      </c>
      <c r="C569" s="2" t="str">
        <f ca="1">'[1]2025年已发货'!C:C</f>
        <v>HRB400EФ20*9m</v>
      </c>
      <c r="D569" s="2" t="str">
        <f ca="1">'[1]2025年已发货'!D:D</f>
        <v>吨</v>
      </c>
      <c r="E569" s="2">
        <f ca="1">'[1]2025年已发货'!E:E</f>
        <v>105</v>
      </c>
      <c r="F569" s="4">
        <f ca="1">'[1]2025年已发货'!F:F</f>
        <v>45705</v>
      </c>
      <c r="G569" s="2" t="str">
        <f>'[1]2025年已发货'!G:G</f>
        <v>（中铁八局康新高速TJ4-1标）四川省甘孜州康定市新都桥镇超限载检测站</v>
      </c>
      <c r="H569" s="2" t="str">
        <f ca="1">'[1]2025年已发货'!H:H</f>
        <v>刘俊</v>
      </c>
      <c r="I569" s="2">
        <f ca="1">'[1]2025年已发货'!I:I</f>
        <v>18587764925</v>
      </c>
      <c r="J569" s="2" vm="1" t="e">
        <f ca="1">_xlfn._xlws.FILTER(辅助信息!D:D,辅助信息!G:G=G569)</f>
        <v>#VALUE!</v>
      </c>
    </row>
    <row r="570" hidden="1" spans="1:10">
      <c r="A570" s="2" t="str">
        <f ca="1">'[1]2025年已发货'!A:A</f>
        <v>德胜</v>
      </c>
      <c r="B570" s="2" t="str">
        <f ca="1">'[1]2025年已发货'!B:B</f>
        <v>螺纹钢</v>
      </c>
      <c r="C570" s="2" t="str">
        <f ca="1">'[1]2025年已发货'!C:C</f>
        <v>HRB400EФ25*9m</v>
      </c>
      <c r="D570" s="2" t="str">
        <f ca="1">'[1]2025年已发货'!D:D</f>
        <v>吨</v>
      </c>
      <c r="E570" s="2">
        <f ca="1">'[1]2025年已发货'!E:E</f>
        <v>70</v>
      </c>
      <c r="F570" s="4">
        <f ca="1">'[1]2025年已发货'!F:F</f>
        <v>45705</v>
      </c>
      <c r="G570" s="2" t="str">
        <f>'[1]2025年已发货'!G:G</f>
        <v>（中铁八局康新高速TJ4-1标）四川省甘孜州康定市新都桥镇超限载检测站</v>
      </c>
      <c r="H570" s="2" t="str">
        <f ca="1">'[1]2025年已发货'!H:H</f>
        <v>刘俊</v>
      </c>
      <c r="I570" s="2">
        <f ca="1">'[1]2025年已发货'!I:I</f>
        <v>18587764925</v>
      </c>
      <c r="J570" s="2" vm="1" t="e">
        <f>_xlfn._xlws.FILTER(辅助信息!D:D,辅助信息!G:G=G570)</f>
        <v>#VALUE!</v>
      </c>
    </row>
    <row r="571" hidden="1" spans="1:10">
      <c r="A571" s="2" t="str">
        <f ca="1">'[1]2025年已发货'!A:A</f>
        <v>德胜</v>
      </c>
      <c r="B571" s="2" t="str">
        <f ca="1">'[1]2025年已发货'!B:B</f>
        <v>螺纹钢</v>
      </c>
      <c r="C571" s="2" t="str">
        <f ca="1">'[1]2025年已发货'!C:C</f>
        <v>HRB400EФ28*9m</v>
      </c>
      <c r="D571" s="2" t="str">
        <f ca="1">'[1]2025年已发货'!D:D</f>
        <v>吨</v>
      </c>
      <c r="E571" s="2">
        <f ca="1">'[1]2025年已发货'!E:E</f>
        <v>35</v>
      </c>
      <c r="F571" s="4">
        <f ca="1">'[1]2025年已发货'!F:F</f>
        <v>45705</v>
      </c>
      <c r="G571" s="2" t="str">
        <f>'[1]2025年已发货'!G:G</f>
        <v>（中铁八局康新高速TJ4-1标）四川省甘孜州康定市新都桥镇超限载检测站</v>
      </c>
      <c r="H571" s="2" t="str">
        <f ca="1">'[1]2025年已发货'!H:H</f>
        <v>刘俊</v>
      </c>
      <c r="I571" s="2">
        <f ca="1">'[1]2025年已发货'!I:I</f>
        <v>18587764925</v>
      </c>
      <c r="J571" s="2" vm="1" t="e">
        <f ca="1">_xlfn._xlws.FILTER(辅助信息!D:D,辅助信息!G:G=G571)</f>
        <v>#VALUE!</v>
      </c>
    </row>
    <row r="572" hidden="1" spans="1:10">
      <c r="A572" s="2" t="str">
        <f ca="1">'[1]2025年已发货'!A:A</f>
        <v>达钢</v>
      </c>
      <c r="B572" s="2" t="str">
        <f ca="1">'[1]2025年已发货'!B:B</f>
        <v>螺纹钢</v>
      </c>
      <c r="C572" s="2" t="str">
        <f ca="1">'[1]2025年已发货'!C:C</f>
        <v>HRB400E Φ12 9m</v>
      </c>
      <c r="D572" s="2" t="str">
        <f ca="1">'[1]2025年已发货'!D:D</f>
        <v>吨</v>
      </c>
      <c r="E572" s="2">
        <f ca="1">'[1]2025年已发货'!E:E</f>
        <v>18</v>
      </c>
      <c r="F572" s="4">
        <f ca="1">'[1]2025年已发货'!F:F</f>
        <v>45705</v>
      </c>
      <c r="G572" s="2" t="str">
        <f>'[1]2025年已发货'!G:G</f>
        <v>(五冶钢构医学科学产业园建设项目房建二部-六标)四川省南充市顺庆区搬罾街道学府大道二段</v>
      </c>
      <c r="H572" s="2" t="str">
        <f ca="1">'[1]2025年已发货'!H:H</f>
        <v>安南</v>
      </c>
      <c r="I572" s="2">
        <f ca="1">'[1]2025年已发货'!I:I</f>
        <v>19950525030</v>
      </c>
      <c r="J572" s="2" t="str">
        <f ca="1">_xlfn._xlws.FILTER(辅助信息!D:D,辅助信息!G:G=G572)</f>
        <v>五冶钢构南充医学科学产业园建设项目</v>
      </c>
    </row>
    <row r="573" hidden="1" spans="1:10">
      <c r="A573" s="2" t="str">
        <f ca="1">'[1]2025年已发货'!A:A</f>
        <v>达钢</v>
      </c>
      <c r="B573" s="2" t="str">
        <f ca="1">'[1]2025年已发货'!B:B</f>
        <v>螺纹钢</v>
      </c>
      <c r="C573" s="2" t="str">
        <f ca="1">'[1]2025年已发货'!C:C</f>
        <v>HRB400E Φ16 9m</v>
      </c>
      <c r="D573" s="2" t="str">
        <f ca="1">'[1]2025年已发货'!D:D</f>
        <v>吨</v>
      </c>
      <c r="E573" s="2">
        <f ca="1">'[1]2025年已发货'!E:E</f>
        <v>15</v>
      </c>
      <c r="F573" s="4">
        <f ca="1">'[1]2025年已发货'!F:F</f>
        <v>45705</v>
      </c>
      <c r="G573" s="2" t="str">
        <f>'[1]2025年已发货'!G:G</f>
        <v>(五冶钢构医学科学产业园建设项目房建二部-六标)四川省南充市顺庆区搬罾街道学府大道二段</v>
      </c>
      <c r="H573" s="2" t="str">
        <f ca="1">'[1]2025年已发货'!H:H</f>
        <v>安南</v>
      </c>
      <c r="I573" s="2">
        <f ca="1">'[1]2025年已发货'!I:I</f>
        <v>19950525030</v>
      </c>
      <c r="J573" s="2" t="str">
        <f ca="1">_xlfn._xlws.FILTER(辅助信息!D:D,辅助信息!G:G=G573)</f>
        <v>五冶钢构南充医学科学产业园建设项目</v>
      </c>
    </row>
    <row r="574" hidden="1" spans="1:10">
      <c r="A574" s="2" t="str">
        <f ca="1">'[1]2025年已发货'!A:A</f>
        <v>达钢</v>
      </c>
      <c r="B574" s="2" t="str">
        <f ca="1">'[1]2025年已发货'!B:B</f>
        <v>螺纹钢</v>
      </c>
      <c r="C574" s="2" t="str">
        <f ca="1">'[1]2025年已发货'!C:C</f>
        <v>HRB400E Φ20 9m</v>
      </c>
      <c r="D574" s="2" t="str">
        <f ca="1">'[1]2025年已发货'!D:D</f>
        <v>吨</v>
      </c>
      <c r="E574" s="2">
        <f ca="1">'[1]2025年已发货'!E:E</f>
        <v>3</v>
      </c>
      <c r="F574" s="4">
        <f ca="1">'[1]2025年已发货'!F:F</f>
        <v>45705</v>
      </c>
      <c r="G574" s="2" t="str">
        <f>'[1]2025年已发货'!G:G</f>
        <v>(五冶钢构医学科学产业园建设项目房建二部-六标)四川省南充市顺庆区搬罾街道学府大道二段</v>
      </c>
      <c r="H574" s="2" t="str">
        <f ca="1">'[1]2025年已发货'!H:H</f>
        <v>安南</v>
      </c>
      <c r="I574" s="2">
        <f ca="1">'[1]2025年已发货'!I:I</f>
        <v>19950525030</v>
      </c>
      <c r="J574" s="2" t="str">
        <f ca="1">_xlfn._xlws.FILTER(辅助信息!D:D,辅助信息!G:G=G574)</f>
        <v>五冶钢构南充医学科学产业园建设项目</v>
      </c>
    </row>
    <row r="575" hidden="1" spans="1:10">
      <c r="A575" s="2" t="str">
        <f ca="1">'[1]2025年已发货'!A:A</f>
        <v>达钢</v>
      </c>
      <c r="B575" s="2" t="str">
        <f ca="1">'[1]2025年已发货'!B:B</f>
        <v>螺纹钢</v>
      </c>
      <c r="C575" s="2" t="str">
        <f ca="1">'[1]2025年已发货'!C:C</f>
        <v>HRB400E Φ25 9m</v>
      </c>
      <c r="D575" s="2" t="str">
        <f ca="1">'[1]2025年已发货'!D:D</f>
        <v>吨</v>
      </c>
      <c r="E575" s="2">
        <f ca="1">'[1]2025年已发货'!E:E</f>
        <v>35</v>
      </c>
      <c r="F575" s="4">
        <f ca="1">'[1]2025年已发货'!F:F</f>
        <v>45705</v>
      </c>
      <c r="G575" s="2" t="str">
        <f>'[1]2025年已发货'!G:G</f>
        <v>(五冶钢构医学科学产业园建设项目房建二部-六标)四川省南充市顺庆区搬罾街道学府大道二段</v>
      </c>
      <c r="H575" s="2" t="str">
        <f ca="1">'[1]2025年已发货'!H:H</f>
        <v>安南</v>
      </c>
      <c r="I575" s="2">
        <f ca="1">'[1]2025年已发货'!I:I</f>
        <v>19950525030</v>
      </c>
      <c r="J575" s="2" t="str">
        <f ca="1">_xlfn._xlws.FILTER(辅助信息!D:D,辅助信息!G:G=G575)</f>
        <v>五冶钢构南充医学科学产业园建设项目</v>
      </c>
    </row>
    <row r="576" hidden="1" spans="1:10">
      <c r="A576" s="2" t="str">
        <f ca="1">'[1]2025年已发货'!A:A</f>
        <v>达钢</v>
      </c>
      <c r="B576" s="2" t="str">
        <f ca="1">'[1]2025年已发货'!B:B</f>
        <v>盘螺</v>
      </c>
      <c r="C576" s="2" t="str">
        <f ca="1">'[1]2025年已发货'!C:C</f>
        <v>HRB400E Φ6</v>
      </c>
      <c r="D576" s="2" t="str">
        <f ca="1">'[1]2025年已发货'!D:D</f>
        <v>吨</v>
      </c>
      <c r="E576" s="2">
        <f ca="1">'[1]2025年已发货'!E:E</f>
        <v>10</v>
      </c>
      <c r="F576" s="4">
        <f ca="1">'[1]2025年已发货'!F:F</f>
        <v>45705</v>
      </c>
      <c r="G576" s="2" t="str">
        <f>'[1]2025年已发货'!G:G</f>
        <v>(五冶钢构医学科学产业园建设项目房建三部-一标（7-2）)四川省南充市顺庆区搬罾街道学府大道二段</v>
      </c>
      <c r="H576" s="2" t="str">
        <f ca="1">'[1]2025年已发货'!H:H</f>
        <v>郑林</v>
      </c>
      <c r="I576" s="2">
        <f ca="1">'[1]2025年已发货'!I:I</f>
        <v>18349955455</v>
      </c>
      <c r="J576" s="2" t="str">
        <f>_xlfn._xlws.FILTER(辅助信息!D:D,辅助信息!G:G=G576)</f>
        <v>五冶钢构南充医学科学产业园建设项目</v>
      </c>
    </row>
    <row r="577" hidden="1" spans="1:10">
      <c r="A577" s="2" t="str">
        <f ca="1">'[1]2025年已发货'!A:A</f>
        <v>达钢</v>
      </c>
      <c r="B577" s="2" t="str">
        <f ca="1">'[1]2025年已发货'!B:B</f>
        <v>盘螺</v>
      </c>
      <c r="C577" s="2" t="str">
        <f ca="1">'[1]2025年已发货'!C:C</f>
        <v>HRB400E Φ8</v>
      </c>
      <c r="D577" s="2" t="str">
        <f ca="1">'[1]2025年已发货'!D:D</f>
        <v>吨</v>
      </c>
      <c r="E577" s="2">
        <f ca="1">'[1]2025年已发货'!E:E</f>
        <v>37.5</v>
      </c>
      <c r="F577" s="4">
        <f ca="1">'[1]2025年已发货'!F:F</f>
        <v>45705</v>
      </c>
      <c r="G577" s="2" t="str">
        <f>'[1]2025年已发货'!G:G</f>
        <v>(五冶钢构医学科学产业园建设项目房建三部-一标（7-2）)四川省南充市顺庆区搬罾街道学府大道二段</v>
      </c>
      <c r="H577" s="2" t="str">
        <f ca="1">'[1]2025年已发货'!H:H</f>
        <v>郑林</v>
      </c>
      <c r="I577" s="2">
        <f ca="1">'[1]2025年已发货'!I:I</f>
        <v>18349955455</v>
      </c>
      <c r="J577" s="2" t="str">
        <f>_xlfn._xlws.FILTER(辅助信息!D:D,辅助信息!G:G=G577)</f>
        <v>五冶钢构南充医学科学产业园建设项目</v>
      </c>
    </row>
    <row r="578" hidden="1" spans="1:10">
      <c r="A578" s="2" t="str">
        <f ca="1">'[1]2025年已发货'!A:A</f>
        <v>达钢</v>
      </c>
      <c r="B578" s="2" t="str">
        <f ca="1">'[1]2025年已发货'!B:B</f>
        <v>盘螺</v>
      </c>
      <c r="C578" s="2" t="str">
        <f ca="1">'[1]2025年已发货'!C:C</f>
        <v>HRB400E Φ10</v>
      </c>
      <c r="D578" s="2" t="str">
        <f ca="1">'[1]2025年已发货'!D:D</f>
        <v>吨</v>
      </c>
      <c r="E578" s="2">
        <f ca="1">'[1]2025年已发货'!E:E</f>
        <v>20</v>
      </c>
      <c r="F578" s="4">
        <f ca="1">'[1]2025年已发货'!F:F</f>
        <v>45705</v>
      </c>
      <c r="G578" s="2" t="str">
        <f>'[1]2025年已发货'!G:G</f>
        <v>(五冶钢构医学科学产业园建设项目房建三部-一标（7-2）)四川省南充市顺庆区搬罾街道学府大道二段</v>
      </c>
      <c r="H578" s="2" t="str">
        <f ca="1">'[1]2025年已发货'!H:H</f>
        <v>郑林</v>
      </c>
      <c r="I578" s="2">
        <f ca="1">'[1]2025年已发货'!I:I</f>
        <v>18349955455</v>
      </c>
      <c r="J578" s="2" t="str">
        <f>_xlfn._xlws.FILTER(辅助信息!D:D,辅助信息!G:G=G578)</f>
        <v>五冶钢构南充医学科学产业园建设项目</v>
      </c>
    </row>
    <row r="579" hidden="1" spans="1:10">
      <c r="A579" s="2" t="str">
        <f ca="1">'[1]2025年已发货'!A:A</f>
        <v>达钢</v>
      </c>
      <c r="B579" s="2" t="str">
        <f ca="1">'[1]2025年已发货'!B:B</f>
        <v>盘螺</v>
      </c>
      <c r="C579" s="2" t="str">
        <f ca="1">'[1]2025年已发货'!C:C</f>
        <v>HRB400E Φ12</v>
      </c>
      <c r="D579" s="2" t="str">
        <f ca="1">'[1]2025年已发货'!D:D</f>
        <v>吨</v>
      </c>
      <c r="E579" s="2">
        <f ca="1">'[1]2025年已发货'!E:E</f>
        <v>5</v>
      </c>
      <c r="F579" s="4">
        <f ca="1">'[1]2025年已发货'!F:F</f>
        <v>45705</v>
      </c>
      <c r="G579" s="2" t="str">
        <f>'[1]2025年已发货'!G:G</f>
        <v>(五冶钢构医学科学产业园建设项目房建三部-一标（7-2）)四川省南充市顺庆区搬罾街道学府大道二段</v>
      </c>
      <c r="H579" s="2" t="str">
        <f ca="1">'[1]2025年已发货'!H:H</f>
        <v>郑林</v>
      </c>
      <c r="I579" s="2">
        <f ca="1">'[1]2025年已发货'!I:I</f>
        <v>18349955455</v>
      </c>
      <c r="J579" s="2" t="str">
        <f ca="1">_xlfn._xlws.FILTER(辅助信息!D:D,辅助信息!G:G=G579)</f>
        <v>五冶钢构南充医学科学产业园建设项目</v>
      </c>
    </row>
    <row r="580" hidden="1" spans="1:10">
      <c r="A580" s="2" t="str">
        <f ca="1">'[1]2025年已发货'!A:A</f>
        <v>达钢</v>
      </c>
      <c r="B580" s="2" t="str">
        <f ca="1">'[1]2025年已发货'!B:B</f>
        <v>螺纹钢</v>
      </c>
      <c r="C580" s="2" t="str">
        <f ca="1">'[1]2025年已发货'!C:C</f>
        <v>HRB400E Φ16 9m</v>
      </c>
      <c r="D580" s="2" t="str">
        <f ca="1">'[1]2025年已发货'!D:D</f>
        <v>吨</v>
      </c>
      <c r="E580" s="2">
        <f ca="1">'[1]2025年已发货'!E:E</f>
        <v>70</v>
      </c>
      <c r="F580" s="4">
        <f ca="1">'[1]2025年已发货'!F:F</f>
        <v>45705</v>
      </c>
      <c r="G580" s="2" t="str">
        <f>'[1]2025年已发货'!G:G</f>
        <v>(五冶钢构医学科学产业园建设项目房建三部-排洪渠)四川省南充市顺庆区搬罾街道学府大道二段</v>
      </c>
      <c r="H580" s="2" t="str">
        <f ca="1">'[1]2025年已发货'!H:H</f>
        <v>郑林</v>
      </c>
      <c r="I580" s="2">
        <f ca="1">'[1]2025年已发货'!I:I</f>
        <v>18349955455</v>
      </c>
      <c r="J580" s="2" t="str">
        <f>_xlfn._xlws.FILTER(辅助信息!D:D,辅助信息!G:G=G580)</f>
        <v>五冶钢构南充医学科学产业园建设项目</v>
      </c>
    </row>
    <row r="581" hidden="1" spans="1:10">
      <c r="A581" s="2" t="str">
        <f ca="1">'[1]2025年已发货'!A:A</f>
        <v>达钢</v>
      </c>
      <c r="B581" s="2" t="str">
        <f ca="1">'[1]2025年已发货'!B:B</f>
        <v>螺纹钢</v>
      </c>
      <c r="C581" s="2" t="str">
        <f ca="1">'[1]2025年已发货'!C:C</f>
        <v>HRB400E Φ16 12m</v>
      </c>
      <c r="D581" s="2" t="str">
        <f ca="1">'[1]2025年已发货'!D:D</f>
        <v>吨</v>
      </c>
      <c r="E581" s="2">
        <f ca="1">'[1]2025年已发货'!E:E</f>
        <v>70</v>
      </c>
      <c r="F581" s="4">
        <f ca="1">'[1]2025年已发货'!F:F</f>
        <v>45705</v>
      </c>
      <c r="G581" s="2" t="str">
        <f>'[1]2025年已发货'!G:G</f>
        <v>(五冶钢构医学科学产业园建设项目房建三部-排洪渠)四川省南充市顺庆区搬罾街道学府大道二段</v>
      </c>
      <c r="H581" s="2" t="str">
        <f ca="1">'[1]2025年已发货'!H:H</f>
        <v>郑林</v>
      </c>
      <c r="I581" s="2">
        <f ca="1">'[1]2025年已发货'!I:I</f>
        <v>18349955455</v>
      </c>
      <c r="J581" s="2" t="str">
        <f ca="1">_xlfn._xlws.FILTER(辅助信息!D:D,辅助信息!G:G=G581)</f>
        <v>五冶钢构南充医学科学产业园建设项目</v>
      </c>
    </row>
    <row r="582" hidden="1" spans="1:10">
      <c r="A582" s="2" t="str">
        <f ca="1">'[1]2025年已发货'!A:A</f>
        <v>达钢</v>
      </c>
      <c r="B582" s="2" t="str">
        <f ca="1">'[1]2025年已发货'!B:B</f>
        <v>螺纹钢</v>
      </c>
      <c r="C582" s="2" t="str">
        <f ca="1">'[1]2025年已发货'!C:C</f>
        <v>HRB400E Φ25 12m</v>
      </c>
      <c r="D582" s="2" t="str">
        <f ca="1">'[1]2025年已发货'!D:D</f>
        <v>吨</v>
      </c>
      <c r="E582" s="2">
        <f ca="1">'[1]2025年已发货'!E:E</f>
        <v>105</v>
      </c>
      <c r="F582" s="4">
        <f ca="1">'[1]2025年已发货'!F:F</f>
        <v>45705</v>
      </c>
      <c r="G582" s="2" t="str">
        <f>'[1]2025年已发货'!G:G</f>
        <v>(五冶钢构医学科学产业园建设项目房建三部-排洪渠)四川省南充市顺庆区搬罾街道学府大道二段</v>
      </c>
      <c r="H582" s="2" t="str">
        <f ca="1">'[1]2025年已发货'!H:H</f>
        <v>郑林</v>
      </c>
      <c r="I582" s="2">
        <f ca="1">'[1]2025年已发货'!I:I</f>
        <v>18349955455</v>
      </c>
      <c r="J582" s="2" t="str">
        <f>_xlfn._xlws.FILTER(辅助信息!D:D,辅助信息!G:G=G582)</f>
        <v>五冶钢构南充医学科学产业园建设项目</v>
      </c>
    </row>
    <row r="583" hidden="1" spans="1:10">
      <c r="A583" s="2" t="str">
        <f ca="1">'[1]2025年已发货'!A:A</f>
        <v>冷钢</v>
      </c>
      <c r="B583" s="2" t="str">
        <f ca="1">'[1]2025年已发货'!B:B</f>
        <v>盘螺</v>
      </c>
      <c r="C583" s="2" t="str">
        <f ca="1">'[1]2025年已发货'!C:C</f>
        <v>HRB400E Φ8</v>
      </c>
      <c r="D583" s="2" t="str">
        <f ca="1">'[1]2025年已发货'!D:D</f>
        <v>吨</v>
      </c>
      <c r="E583" s="2">
        <f ca="1">'[1]2025年已发货'!E:E</f>
        <v>13</v>
      </c>
      <c r="F583" s="4">
        <f ca="1">'[1]2025年已发货'!F:F</f>
        <v>45705</v>
      </c>
      <c r="G583" s="2" t="str">
        <f>'[1]2025年已发货'!G:G</f>
        <v>（商投建工达州中医药科技园-4工区-2号楼）达州市通川区达州中医药职业学院犀牛大道北段</v>
      </c>
      <c r="H583" s="2" t="str">
        <f ca="1">'[1]2025年已发货'!H:H</f>
        <v>张扬</v>
      </c>
      <c r="I583" s="2">
        <f ca="1">'[1]2025年已发货'!I:I</f>
        <v>18381904567</v>
      </c>
      <c r="J583" s="2" t="str">
        <f ca="1">_xlfn._xlws.FILTER(辅助信息!D:D,辅助信息!G:G=G583)</f>
        <v>商投建工达州中医药科技园</v>
      </c>
    </row>
    <row r="584" hidden="1" spans="1:10">
      <c r="A584" s="2" t="str">
        <f ca="1">'[1]2025年已发货'!A:A</f>
        <v>冷钢</v>
      </c>
      <c r="B584" s="2" t="str">
        <f ca="1">'[1]2025年已发货'!B:B</f>
        <v>盘螺</v>
      </c>
      <c r="C584" s="2" t="str">
        <f ca="1">'[1]2025年已发货'!C:C</f>
        <v>HRB400E Φ10</v>
      </c>
      <c r="D584" s="2" t="str">
        <f ca="1">'[1]2025年已发货'!D:D</f>
        <v>吨</v>
      </c>
      <c r="E584" s="2">
        <f ca="1">'[1]2025年已发货'!E:E</f>
        <v>10</v>
      </c>
      <c r="F584" s="4">
        <f ca="1">'[1]2025年已发货'!F:F</f>
        <v>45705</v>
      </c>
      <c r="G584" s="2" t="str">
        <f>'[1]2025年已发货'!G:G</f>
        <v>（商投建工达州中医药科技园-4工区-2号楼）达州市通川区达州中医药职业学院犀牛大道北段</v>
      </c>
      <c r="H584" s="2" t="str">
        <f ca="1">'[1]2025年已发货'!H:H</f>
        <v>张扬</v>
      </c>
      <c r="I584" s="2">
        <f ca="1">'[1]2025年已发货'!I:I</f>
        <v>18381904567</v>
      </c>
      <c r="J584" s="2" t="str">
        <f ca="1">_xlfn._xlws.FILTER(辅助信息!D:D,辅助信息!G:G=G584)</f>
        <v>商投建工达州中医药科技园</v>
      </c>
    </row>
    <row r="585" hidden="1" spans="1:10">
      <c r="A585" s="2" t="str">
        <f ca="1">'[1]2025年已发货'!A:A</f>
        <v>冷钢</v>
      </c>
      <c r="B585" s="2" t="str">
        <f ca="1">'[1]2025年已发货'!B:B</f>
        <v>螺纹钢</v>
      </c>
      <c r="C585" s="2" t="str">
        <f ca="1">'[1]2025年已发货'!C:C</f>
        <v>HRB400E Φ16 9m</v>
      </c>
      <c r="D585" s="2" t="str">
        <f ca="1">'[1]2025年已发货'!D:D</f>
        <v>吨</v>
      </c>
      <c r="E585" s="2">
        <f ca="1">'[1]2025年已发货'!E:E</f>
        <v>12</v>
      </c>
      <c r="F585" s="4">
        <f ca="1">'[1]2025年已发货'!F:F</f>
        <v>45705</v>
      </c>
      <c r="G585" s="2" t="str">
        <f>'[1]2025年已发货'!G:G</f>
        <v>（商投建工达州中医药科技园-4工区-2号楼）达州市通川区达州中医药职业学院犀牛大道北段</v>
      </c>
      <c r="H585" s="2" t="str">
        <f ca="1">'[1]2025年已发货'!H:H</f>
        <v>张扬</v>
      </c>
      <c r="I585" s="2">
        <f ca="1">'[1]2025年已发货'!I:I</f>
        <v>18381904567</v>
      </c>
      <c r="J585" s="2" t="str">
        <f ca="1">_xlfn._xlws.FILTER(辅助信息!D:D,辅助信息!G:G=G585)</f>
        <v>商投建工达州中医药科技园</v>
      </c>
    </row>
    <row r="586" hidden="1" spans="1:10">
      <c r="A586" s="2" t="str">
        <f ca="1">'[1]2025年已发货'!A:A</f>
        <v>冷钢</v>
      </c>
      <c r="B586" s="2" t="str">
        <f ca="1">'[1]2025年已发货'!B:B</f>
        <v>盘螺</v>
      </c>
      <c r="C586" s="2" t="str">
        <f ca="1">'[1]2025年已发货'!C:C</f>
        <v>HRB400E Φ8</v>
      </c>
      <c r="D586" s="2" t="str">
        <f ca="1">'[1]2025年已发货'!D:D</f>
        <v>吨</v>
      </c>
      <c r="E586" s="2">
        <f ca="1">'[1]2025年已发货'!E:E</f>
        <v>3</v>
      </c>
      <c r="F586" s="4">
        <f ca="1">'[1]2025年已发货'!F:F</f>
        <v>45705</v>
      </c>
      <c r="G586" s="2" t="str">
        <f>'[1]2025年已发货'!G:G</f>
        <v>（商投建工达州中医药科技园-2工区-景观桥）达州市通川区达州中医药职业学院犀牛大道北段</v>
      </c>
      <c r="H586" s="2" t="str">
        <f ca="1">'[1]2025年已发货'!H:H</f>
        <v>李波</v>
      </c>
      <c r="I586" s="2">
        <f ca="1">'[1]2025年已发货'!I:I</f>
        <v>18381899787</v>
      </c>
      <c r="J586" s="2" t="str">
        <f ca="1">_xlfn._xlws.FILTER(辅助信息!D:D,辅助信息!G:G=G586)</f>
        <v>商投建工达州中医药科技园</v>
      </c>
    </row>
    <row r="587" hidden="1" spans="1:10">
      <c r="A587" s="2" t="str">
        <f ca="1">'[1]2025年已发货'!A:A</f>
        <v>冷钢</v>
      </c>
      <c r="B587" s="2" t="str">
        <f ca="1">'[1]2025年已发货'!B:B</f>
        <v>螺纹钢</v>
      </c>
      <c r="C587" s="2" t="str">
        <f ca="1">'[1]2025年已发货'!C:C</f>
        <v>HRB400E Φ12 9m</v>
      </c>
      <c r="D587" s="2" t="str">
        <f ca="1">'[1]2025年已发货'!D:D</f>
        <v>吨</v>
      </c>
      <c r="E587" s="2">
        <f ca="1">'[1]2025年已发货'!E:E</f>
        <v>10</v>
      </c>
      <c r="F587" s="4">
        <f ca="1">'[1]2025年已发货'!F:F</f>
        <v>45705</v>
      </c>
      <c r="G587" s="2" t="str">
        <f>'[1]2025年已发货'!G:G</f>
        <v>（商投建工达州中医药科技园-2工区-景观桥）达州市通川区达州中医药职业学院犀牛大道北段</v>
      </c>
      <c r="H587" s="2" t="str">
        <f ca="1">'[1]2025年已发货'!H:H</f>
        <v>李波</v>
      </c>
      <c r="I587" s="2">
        <f ca="1">'[1]2025年已发货'!I:I</f>
        <v>18381899787</v>
      </c>
      <c r="J587" s="2" t="str">
        <f ca="1">_xlfn._xlws.FILTER(辅助信息!D:D,辅助信息!G:G=G587)</f>
        <v>商投建工达州中医药科技园</v>
      </c>
    </row>
    <row r="588" hidden="1" spans="1:10">
      <c r="A588" s="2" t="str">
        <f ca="1">'[1]2025年已发货'!A:A</f>
        <v>冷钢</v>
      </c>
      <c r="B588" s="2" t="str">
        <f ca="1">'[1]2025年已发货'!B:B</f>
        <v>螺纹钢</v>
      </c>
      <c r="C588" s="2" t="str">
        <f ca="1">'[1]2025年已发货'!C:C</f>
        <v>HRB400E Φ16 9m</v>
      </c>
      <c r="D588" s="2" t="str">
        <f ca="1">'[1]2025年已发货'!D:D</f>
        <v>吨</v>
      </c>
      <c r="E588" s="2">
        <f ca="1">'[1]2025年已发货'!E:E</f>
        <v>15</v>
      </c>
      <c r="F588" s="4">
        <f ca="1">'[1]2025年已发货'!F:F</f>
        <v>45705</v>
      </c>
      <c r="G588" s="2" t="str">
        <f>'[1]2025年已发货'!G:G</f>
        <v>（商投建工达州中医药科技园-2工区-景观桥）达州市通川区达州中医药职业学院犀牛大道北段</v>
      </c>
      <c r="H588" s="2" t="str">
        <f ca="1">'[1]2025年已发货'!H:H</f>
        <v>李波</v>
      </c>
      <c r="I588" s="2">
        <f ca="1">'[1]2025年已发货'!I:I</f>
        <v>18381899787</v>
      </c>
      <c r="J588" s="2" t="str">
        <f ca="1">_xlfn._xlws.FILTER(辅助信息!D:D,辅助信息!G:G=G588)</f>
        <v>商投建工达州中医药科技园</v>
      </c>
    </row>
    <row r="589" hidden="1" spans="1:10">
      <c r="A589" s="2" t="str">
        <f ca="1">'[1]2025年已发货'!A:A</f>
        <v>冷钢</v>
      </c>
      <c r="B589" s="2" t="str">
        <f ca="1">'[1]2025年已发货'!B:B</f>
        <v>螺纹钢</v>
      </c>
      <c r="C589" s="2" t="str">
        <f ca="1">'[1]2025年已发货'!C:C</f>
        <v>HRB400E Φ28 9m</v>
      </c>
      <c r="D589" s="2" t="str">
        <f ca="1">'[1]2025年已发货'!D:D</f>
        <v>吨</v>
      </c>
      <c r="E589" s="2">
        <f ca="1">'[1]2025年已发货'!E:E</f>
        <v>8</v>
      </c>
      <c r="F589" s="4">
        <f ca="1">'[1]2025年已发货'!F:F</f>
        <v>45705</v>
      </c>
      <c r="G589" s="2" t="str">
        <f>'[1]2025年已发货'!G:G</f>
        <v>（商投建工达州中医药科技园-2工区-景观桥）达州市通川区达州中医药职业学院犀牛大道北段</v>
      </c>
      <c r="H589" s="2" t="str">
        <f ca="1">'[1]2025年已发货'!H:H</f>
        <v>李波</v>
      </c>
      <c r="I589" s="2">
        <f ca="1">'[1]2025年已发货'!I:I</f>
        <v>18381899787</v>
      </c>
      <c r="J589" s="2" t="str">
        <f>_xlfn._xlws.FILTER(辅助信息!D:D,辅助信息!G:G=G589)</f>
        <v>商投建工达州中医药科技园</v>
      </c>
    </row>
    <row r="590" hidden="1" spans="1:10">
      <c r="A590" s="2" t="str">
        <f ca="1">'[1]2025年已发货'!A:A</f>
        <v>润耀</v>
      </c>
      <c r="B590" s="2" t="str">
        <f ca="1">'[1]2025年已发货'!B:B</f>
        <v>盘圆</v>
      </c>
      <c r="C590" s="2" t="str">
        <f ca="1">'[1]2025年已发货'!C:C</f>
        <v>HPB300Ф8</v>
      </c>
      <c r="D590" s="2" t="str">
        <f ca="1">'[1]2025年已发货'!D:D</f>
        <v>吨</v>
      </c>
      <c r="E590" s="2">
        <f ca="1">'[1]2025年已发货'!E:E</f>
        <v>35</v>
      </c>
      <c r="F590" s="4">
        <f ca="1">'[1]2025年已发货'!F:F</f>
        <v>45705</v>
      </c>
      <c r="G590" s="2" t="str">
        <f>'[1]2025年已发货'!G:G</f>
        <v>（中铁一局四公司康新高速TJ1-1标康定隧道）四川省甘孜州康定市榆林街道甘孜州博物馆旁</v>
      </c>
      <c r="H590" s="2" t="str">
        <f ca="1">'[1]2025年已发货'!H:H</f>
        <v>王锡俊</v>
      </c>
      <c r="I590" s="2">
        <f ca="1">'[1]2025年已发货'!I:I</f>
        <v>18736877891</v>
      </c>
      <c r="J590" s="2" vm="1" t="e">
        <f>_xlfn._xlws.FILTER(辅助信息!D:D,辅助信息!G:G=G590)</f>
        <v>#VALUE!</v>
      </c>
    </row>
    <row r="591" hidden="1" spans="1:10">
      <c r="A591" s="2" t="str">
        <f ca="1">'[1]2025年已发货'!A:A</f>
        <v>润耀</v>
      </c>
      <c r="B591" s="2" t="str">
        <f ca="1">'[1]2025年已发货'!B:B</f>
        <v>盘圆</v>
      </c>
      <c r="C591" s="2" t="str">
        <f ca="1">'[1]2025年已发货'!C:C</f>
        <v>HPB300Ф8</v>
      </c>
      <c r="D591" s="2" t="str">
        <f ca="1">'[1]2025年已发货'!D:D</f>
        <v>吨</v>
      </c>
      <c r="E591" s="2">
        <f ca="1">'[1]2025年已发货'!E:E</f>
        <v>35</v>
      </c>
      <c r="F591" s="4">
        <f ca="1">'[1]2025年已发货'!F:F</f>
        <v>45705</v>
      </c>
      <c r="G591" s="2" t="str">
        <f>'[1]2025年已发货'!G:G</f>
        <v>（中铁一局四公司康新高速TJ1-1标贡不卡隧道）四川省甘孜州康定市折多塘村车管所旁</v>
      </c>
      <c r="H591" s="2" t="str">
        <f ca="1">'[1]2025年已发货'!H:H</f>
        <v>王锡俊</v>
      </c>
      <c r="I591" s="2">
        <f ca="1">'[1]2025年已发货'!I:I</f>
        <v>18736877891</v>
      </c>
      <c r="J591" s="2" vm="1" t="e">
        <f ca="1">_xlfn._xlws.FILTER(辅助信息!D:D,辅助信息!G:G=G591)</f>
        <v>#VALUE!</v>
      </c>
    </row>
    <row r="592" hidden="1" spans="1:10">
      <c r="A592" s="2" t="str">
        <f ca="1">'[1]2025年已发货'!A:A</f>
        <v>润耀</v>
      </c>
      <c r="B592" s="2" t="str">
        <f ca="1">'[1]2025年已发货'!B:B</f>
        <v>盘圆</v>
      </c>
      <c r="C592" s="2" t="str">
        <f ca="1">'[1]2025年已发货'!C:C</f>
        <v>HPB300Ф12</v>
      </c>
      <c r="D592" s="2" t="str">
        <f ca="1">'[1]2025年已发货'!D:D</f>
        <v>吨</v>
      </c>
      <c r="E592" s="2">
        <f ca="1">'[1]2025年已发货'!E:E</f>
        <v>35</v>
      </c>
      <c r="F592" s="4">
        <f ca="1">'[1]2025年已发货'!F:F</f>
        <v>45705</v>
      </c>
      <c r="G592" s="2" t="str">
        <f>'[1]2025年已发货'!G:G</f>
        <v>（中铁一局四公司康新高速TJ1-1标贡不卡隧道）四川省甘孜州康定市折多塘村车管所旁</v>
      </c>
      <c r="H592" s="2" t="str">
        <f ca="1">'[1]2025年已发货'!H:H</f>
        <v>王锡俊</v>
      </c>
      <c r="I592" s="2">
        <f ca="1">'[1]2025年已发货'!I:I</f>
        <v>18736877891</v>
      </c>
      <c r="J592" s="2" vm="1" t="e">
        <f ca="1">_xlfn._xlws.FILTER(辅助信息!D:D,辅助信息!G:G=G592)</f>
        <v>#VALUE!</v>
      </c>
    </row>
    <row r="593" hidden="1" spans="1:10">
      <c r="A593" s="2" t="str">
        <f ca="1">'[1]2025年已发货'!A:A</f>
        <v>润耀</v>
      </c>
      <c r="B593" s="2" t="str">
        <f ca="1">'[1]2025年已发货'!B:B</f>
        <v>螺纹钢</v>
      </c>
      <c r="C593" s="2" t="str">
        <f ca="1">'[1]2025年已发货'!C:C</f>
        <v>HRB400EФ25*9m</v>
      </c>
      <c r="D593" s="2" t="str">
        <f ca="1">'[1]2025年已发货'!D:D</f>
        <v>吨</v>
      </c>
      <c r="E593" s="2">
        <f ca="1">'[1]2025年已发货'!E:E</f>
        <v>35</v>
      </c>
      <c r="F593" s="4">
        <f ca="1">'[1]2025年已发货'!F:F</f>
        <v>45705</v>
      </c>
      <c r="G593" s="2" t="str">
        <f>'[1]2025年已发货'!G:G</f>
        <v>（中铁一局四公司康新高速TJ1-1标贡不卡隧道）四川省甘孜州康定市折多塘村车管所旁</v>
      </c>
      <c r="H593" s="2" t="str">
        <f ca="1">'[1]2025年已发货'!H:H</f>
        <v>王锡俊</v>
      </c>
      <c r="I593" s="2">
        <f ca="1">'[1]2025年已发货'!I:I</f>
        <v>18736877891</v>
      </c>
      <c r="J593" s="2" vm="1" t="e">
        <f ca="1">_xlfn._xlws.FILTER(辅助信息!D:D,辅助信息!G:G=G593)</f>
        <v>#VALUE!</v>
      </c>
    </row>
    <row r="594" hidden="1" spans="1:10">
      <c r="A594" s="2" t="str">
        <f ca="1">'[1]2025年已发货'!A:A</f>
        <v>润耀</v>
      </c>
      <c r="B594" s="2" t="str">
        <f ca="1">'[1]2025年已发货'!B:B</f>
        <v>盘圆</v>
      </c>
      <c r="C594" s="2" t="str">
        <f ca="1">'[1]2025年已发货'!C:C</f>
        <v>HPB300Ф12</v>
      </c>
      <c r="D594" s="2" t="str">
        <f ca="1">'[1]2025年已发货'!D:D</f>
        <v>吨</v>
      </c>
      <c r="E594" s="2">
        <f ca="1">'[1]2025年已发货'!E:E</f>
        <v>35</v>
      </c>
      <c r="F594" s="4">
        <f ca="1">'[1]2025年已发货'!F:F</f>
        <v>45705</v>
      </c>
      <c r="G594" s="2" t="str">
        <f>'[1]2025年已发货'!G:G</f>
        <v>（中铁一局四公司康新高速TJ1-1标康定隧道）四川省甘孜州康定市榆林街道甘孜州博物馆旁</v>
      </c>
      <c r="H594" s="2" t="str">
        <f ca="1">'[1]2025年已发货'!H:H</f>
        <v>王锡俊</v>
      </c>
      <c r="I594" s="2">
        <f ca="1">'[1]2025年已发货'!I:I</f>
        <v>18736877891</v>
      </c>
      <c r="J594" s="2" vm="1" t="e">
        <f ca="1">_xlfn._xlws.FILTER(辅助信息!D:D,辅助信息!G:G=G594)</f>
        <v>#VALUE!</v>
      </c>
    </row>
    <row r="595" hidden="1" spans="1:10">
      <c r="A595" s="2" t="str">
        <f ca="1">'[1]2025年已发货'!A:A</f>
        <v>润耀</v>
      </c>
      <c r="B595" s="2" t="str">
        <f ca="1">'[1]2025年已发货'!B:B</f>
        <v>螺纹钢</v>
      </c>
      <c r="C595" s="2" t="str">
        <f ca="1">'[1]2025年已发货'!C:C</f>
        <v>HRB400E Φ20 12m</v>
      </c>
      <c r="D595" s="2" t="str">
        <f ca="1">'[1]2025年已发货'!D:D</f>
        <v>吨</v>
      </c>
      <c r="E595" s="2">
        <f ca="1">'[1]2025年已发货'!E:E</f>
        <v>35</v>
      </c>
      <c r="F595" s="4">
        <f ca="1">'[1]2025年已发货'!F:F</f>
        <v>45705</v>
      </c>
      <c r="G595" s="2" t="str">
        <f>'[1]2025年已发货'!G:G</f>
        <v>（中铁广州局-资乐高速5标）四川省乐山市井研县宝五镇泡桐湾乐井路</v>
      </c>
      <c r="H595" s="2" t="str">
        <f ca="1">'[1]2025年已发货'!H:H</f>
        <v>廖俊杰</v>
      </c>
      <c r="I595" s="2">
        <f ca="1">'[1]2025年已发货'!I:I</f>
        <v>15775100965</v>
      </c>
      <c r="J595" s="2" vm="1" t="e">
        <f ca="1">_xlfn._xlws.FILTER(辅助信息!D:D,辅助信息!G:G=G595)</f>
        <v>#VALUE!</v>
      </c>
    </row>
    <row r="596" hidden="1" spans="1:10">
      <c r="A596" s="2" t="str">
        <f ca="1">'[1]2025年已发货'!A:A</f>
        <v>润耀</v>
      </c>
      <c r="B596" s="2" t="str">
        <f ca="1">'[1]2025年已发货'!B:B</f>
        <v>螺纹钢</v>
      </c>
      <c r="C596" s="2" t="str">
        <f ca="1">'[1]2025年已发货'!C:C</f>
        <v>HRB400E Φ16 12m</v>
      </c>
      <c r="D596" s="2" t="str">
        <f ca="1">'[1]2025年已发货'!D:D</f>
        <v>吨</v>
      </c>
      <c r="E596" s="2">
        <f ca="1">'[1]2025年已发货'!E:E</f>
        <v>70</v>
      </c>
      <c r="F596" s="4">
        <f ca="1">'[1]2025年已发货'!F:F</f>
        <v>45705</v>
      </c>
      <c r="G596" s="2" t="str">
        <f>'[1]2025年已发货'!G:G</f>
        <v>（中铁广州局-资乐高速5标）四川省乐山市井研县宝五镇泡桐湾乐井路</v>
      </c>
      <c r="H596" s="2" t="str">
        <f ca="1">'[1]2025年已发货'!H:H</f>
        <v>廖俊杰</v>
      </c>
      <c r="I596" s="2">
        <f ca="1">'[1]2025年已发货'!I:I</f>
        <v>15775100965</v>
      </c>
      <c r="J596" s="2" vm="1" t="e">
        <f>_xlfn._xlws.FILTER(辅助信息!D:D,辅助信息!G:G=G596)</f>
        <v>#VALUE!</v>
      </c>
    </row>
    <row r="597" hidden="1" spans="1:10">
      <c r="A597" s="2" t="str">
        <f ca="1">'[1]2025年已发货'!A:A</f>
        <v>德胜</v>
      </c>
      <c r="B597" s="2" t="str">
        <f ca="1">'[1]2025年已发货'!B:B</f>
        <v>螺纹钢</v>
      </c>
      <c r="C597" s="2" t="str">
        <f ca="1">'[1]2025年已发货'!C:C</f>
        <v>HRB400E Φ16*9m</v>
      </c>
      <c r="D597" s="2" t="str">
        <f ca="1">'[1]2025年已发货'!D:D</f>
        <v>吨</v>
      </c>
      <c r="E597" s="2">
        <f ca="1">'[1]2025年已发货'!E:E</f>
        <v>9</v>
      </c>
      <c r="F597" s="4">
        <f ca="1">'[1]2025年已发货'!F:F</f>
        <v>45705</v>
      </c>
      <c r="G597" s="2" t="str">
        <f>'[1]2025年已发货'!G:G</f>
        <v>（五冶钢构宜宾高县月江镇建设项目）  四川省宜宾市高县月江镇刚记超市斜对面(还阳组团沪碳二期项目)</v>
      </c>
      <c r="H597" s="2" t="str">
        <f ca="1">'[1]2025年已发货'!H:H</f>
        <v>张朝亮</v>
      </c>
      <c r="I597" s="2">
        <f ca="1">'[1]2025年已发货'!I:I</f>
        <v>15228205853</v>
      </c>
      <c r="J597" s="2" t="str">
        <f ca="1">_xlfn._xlws.FILTER(辅助信息!D:D,辅助信息!G:G=G597)</f>
        <v>五冶钢构-宜宾市南溪区高县月江镇建设项目</v>
      </c>
    </row>
    <row r="598" hidden="1" spans="1:10">
      <c r="A598" s="2" t="str">
        <f ca="1">'[1]2025年已发货'!A:A</f>
        <v>德胜</v>
      </c>
      <c r="B598" s="2" t="str">
        <f ca="1">'[1]2025年已发货'!B:B</f>
        <v>螺纹钢</v>
      </c>
      <c r="C598" s="2" t="str">
        <f ca="1">'[1]2025年已发货'!C:C</f>
        <v>HRB400E Φ18*9m</v>
      </c>
      <c r="D598" s="2" t="str">
        <f ca="1">'[1]2025年已发货'!D:D</f>
        <v>吨</v>
      </c>
      <c r="E598" s="2">
        <f ca="1">'[1]2025年已发货'!E:E</f>
        <v>26</v>
      </c>
      <c r="F598" s="4">
        <f ca="1">'[1]2025年已发货'!F:F</f>
        <v>45705</v>
      </c>
      <c r="G598" s="2" t="str">
        <f>'[1]2025年已发货'!G:G</f>
        <v>（五冶钢构宜宾高县月江镇建设项目）  四川省宜宾市高县月江镇刚记超市斜对面(还阳组团沪碳二期项目)</v>
      </c>
      <c r="H598" s="2" t="str">
        <f ca="1">'[1]2025年已发货'!H:H</f>
        <v>张朝亮</v>
      </c>
      <c r="I598" s="2">
        <f ca="1">'[1]2025年已发货'!I:I</f>
        <v>15228205853</v>
      </c>
      <c r="J598" s="2" t="str">
        <f>_xlfn._xlws.FILTER(辅助信息!D:D,辅助信息!G:G=G598)</f>
        <v>五冶钢构-宜宾市南溪区高县月江镇建设项目</v>
      </c>
    </row>
    <row r="599" hidden="1" spans="1:10">
      <c r="A599" s="2" t="str">
        <f ca="1">'[1]2025年已发货'!A:A</f>
        <v>润耀</v>
      </c>
      <c r="B599" s="2" t="str">
        <f ca="1">'[1]2025年已发货'!B:B</f>
        <v>螺纹钢</v>
      </c>
      <c r="C599" s="2" t="str">
        <f ca="1">'[1]2025年已发货'!C:C</f>
        <v>HRB400E Φ14 9m</v>
      </c>
      <c r="D599" s="2" t="str">
        <f ca="1">'[1]2025年已发货'!D:D</f>
        <v>吨</v>
      </c>
      <c r="E599" s="2">
        <f ca="1">'[1]2025年已发货'!E:E</f>
        <v>3</v>
      </c>
      <c r="F599" s="4">
        <f ca="1">'[1]2025年已发货'!F:F</f>
        <v>45705</v>
      </c>
      <c r="G599" s="2" t="str">
        <f>'[1]2025年已发货'!G:G</f>
        <v>（华西萌海科创农业生态谷）成都市简阳市白金山水库</v>
      </c>
      <c r="H599" s="2" t="str">
        <f ca="1">'[1]2025年已发货'!H:H</f>
        <v>石清国</v>
      </c>
      <c r="I599" s="2">
        <f ca="1">'[1]2025年已发货'!I:I</f>
        <v>13458642015</v>
      </c>
      <c r="J599" s="2" t="str">
        <f ca="1">_xlfn._xlws.FILTER(辅助信息!D:D,辅助信息!G:G=G599)</f>
        <v>华西萌海-科创农业生态谷</v>
      </c>
    </row>
    <row r="600" hidden="1" spans="1:10">
      <c r="A600" s="2" t="str">
        <f ca="1">'[1]2025年已发货'!A:A</f>
        <v>润耀</v>
      </c>
      <c r="B600" s="2" t="str">
        <f ca="1">'[1]2025年已发货'!B:B</f>
        <v>螺纹钢</v>
      </c>
      <c r="C600" s="2" t="str">
        <f ca="1">'[1]2025年已发货'!C:C</f>
        <v>HRB400E Φ16 9m</v>
      </c>
      <c r="D600" s="2" t="str">
        <f ca="1">'[1]2025年已发货'!D:D</f>
        <v>吨</v>
      </c>
      <c r="E600" s="2">
        <f ca="1">'[1]2025年已发货'!E:E</f>
        <v>6</v>
      </c>
      <c r="F600" s="4">
        <f ca="1">'[1]2025年已发货'!F:F</f>
        <v>45705</v>
      </c>
      <c r="G600" s="2" t="str">
        <f>'[1]2025年已发货'!G:G</f>
        <v>（华西萌海科创农业生态谷）成都市简阳市白金山水库</v>
      </c>
      <c r="H600" s="2" t="str">
        <f ca="1">'[1]2025年已发货'!H:H</f>
        <v>石清国</v>
      </c>
      <c r="I600" s="2">
        <f ca="1">'[1]2025年已发货'!I:I</f>
        <v>13458642015</v>
      </c>
      <c r="J600" s="2" t="str">
        <f ca="1">_xlfn._xlws.FILTER(辅助信息!D:D,辅助信息!G:G=G600)</f>
        <v>华西萌海-科创农业生态谷</v>
      </c>
    </row>
    <row r="601" hidden="1" spans="1:10">
      <c r="A601" s="2" t="str">
        <f ca="1">'[1]2025年已发货'!A:A</f>
        <v>润耀</v>
      </c>
      <c r="B601" s="2" t="str">
        <f ca="1">'[1]2025年已发货'!B:B</f>
        <v>螺纹钢</v>
      </c>
      <c r="C601" s="2" t="str">
        <f ca="1">'[1]2025年已发货'!C:C</f>
        <v>HRB400E Φ22 9m</v>
      </c>
      <c r="D601" s="2" t="str">
        <f ca="1">'[1]2025年已发货'!D:D</f>
        <v>吨</v>
      </c>
      <c r="E601" s="2">
        <f ca="1">'[1]2025年已发货'!E:E</f>
        <v>6</v>
      </c>
      <c r="F601" s="4">
        <f ca="1">'[1]2025年已发货'!F:F</f>
        <v>45705</v>
      </c>
      <c r="G601" s="2" t="str">
        <f>'[1]2025年已发货'!G:G</f>
        <v>（华西萌海科创农业生态谷）成都市简阳市白金山水库</v>
      </c>
      <c r="H601" s="2" t="str">
        <f ca="1">'[1]2025年已发货'!H:H</f>
        <v>石清国</v>
      </c>
      <c r="I601" s="2">
        <f ca="1">'[1]2025年已发货'!I:I</f>
        <v>13458642015</v>
      </c>
      <c r="J601" s="2" t="str">
        <f>_xlfn._xlws.FILTER(辅助信息!D:D,辅助信息!G:G=G601)</f>
        <v>华西萌海-科创农业生态谷</v>
      </c>
    </row>
    <row r="602" hidden="1" spans="1:10">
      <c r="A602" s="2" t="str">
        <f ca="1">'[1]2025年已发货'!A:A</f>
        <v>润耀</v>
      </c>
      <c r="B602" s="2" t="str">
        <f ca="1">'[1]2025年已发货'!B:B</f>
        <v>螺纹钢</v>
      </c>
      <c r="C602" s="2" t="str">
        <f ca="1">'[1]2025年已发货'!C:C</f>
        <v>HRB500E Φ12</v>
      </c>
      <c r="D602" s="2" t="str">
        <f ca="1">'[1]2025年已发货'!D:D</f>
        <v>吨</v>
      </c>
      <c r="E602" s="2">
        <f ca="1">'[1]2025年已发货'!E:E</f>
        <v>3</v>
      </c>
      <c r="F602" s="4">
        <f ca="1">'[1]2025年已发货'!F:F</f>
        <v>45705</v>
      </c>
      <c r="G602" s="2" t="str">
        <f>'[1]2025年已发货'!G:G</f>
        <v>（华西萌海科创农业生态谷）成都市简阳市白金山水库</v>
      </c>
      <c r="H602" s="2" t="str">
        <f ca="1">'[1]2025年已发货'!H:H</f>
        <v>石清国</v>
      </c>
      <c r="I602" s="2">
        <f ca="1">'[1]2025年已发货'!I:I</f>
        <v>13458642015</v>
      </c>
      <c r="J602" s="2" t="str">
        <f ca="1">_xlfn._xlws.FILTER(辅助信息!D:D,辅助信息!G:G=G602)</f>
        <v>华西萌海-科创农业生态谷</v>
      </c>
    </row>
    <row r="603" hidden="1" spans="1:10">
      <c r="A603" s="2" t="str">
        <f ca="1">'[1]2025年已发货'!A:A</f>
        <v>润耀</v>
      </c>
      <c r="B603" s="2" t="str">
        <f ca="1">'[1]2025年已发货'!B:B</f>
        <v>螺纹钢</v>
      </c>
      <c r="C603" s="2" t="str">
        <f ca="1">'[1]2025年已发货'!C:C</f>
        <v>HRB500E Φ20</v>
      </c>
      <c r="D603" s="2" t="str">
        <f ca="1">'[1]2025年已发货'!D:D</f>
        <v>吨</v>
      </c>
      <c r="E603" s="2">
        <f ca="1">'[1]2025年已发货'!E:E</f>
        <v>6</v>
      </c>
      <c r="F603" s="4">
        <f ca="1">'[1]2025年已发货'!F:F</f>
        <v>45705</v>
      </c>
      <c r="G603" s="2" t="str">
        <f>'[1]2025年已发货'!G:G</f>
        <v>（华西萌海科创农业生态谷）成都市简阳市白金山水库</v>
      </c>
      <c r="H603" s="2" t="str">
        <f ca="1">'[1]2025年已发货'!H:H</f>
        <v>石清国</v>
      </c>
      <c r="I603" s="2">
        <f ca="1">'[1]2025年已发货'!I:I</f>
        <v>13458642015</v>
      </c>
      <c r="J603" s="2" t="str">
        <f ca="1">_xlfn._xlws.FILTER(辅助信息!D:D,辅助信息!G:G=G603)</f>
        <v>华西萌海-科创农业生态谷</v>
      </c>
    </row>
    <row r="604" hidden="1" spans="1:10">
      <c r="A604" s="2" t="str">
        <f ca="1">'[1]2025年已发货'!A:A</f>
        <v>润耀</v>
      </c>
      <c r="B604" s="2" t="str">
        <f ca="1">'[1]2025年已发货'!B:B</f>
        <v>螺纹钢</v>
      </c>
      <c r="C604" s="2" t="str">
        <f ca="1">'[1]2025年已发货'!C:C</f>
        <v>HRB500E Φ22</v>
      </c>
      <c r="D604" s="2" t="str">
        <f ca="1">'[1]2025年已发货'!D:D</f>
        <v>吨</v>
      </c>
      <c r="E604" s="2">
        <f ca="1">'[1]2025年已发货'!E:E</f>
        <v>6</v>
      </c>
      <c r="F604" s="4">
        <f ca="1">'[1]2025年已发货'!F:F</f>
        <v>45705</v>
      </c>
      <c r="G604" s="2" t="str">
        <f>'[1]2025年已发货'!G:G</f>
        <v>（华西萌海科创农业生态谷）成都市简阳市白金山水库</v>
      </c>
      <c r="H604" s="2" t="str">
        <f ca="1">'[1]2025年已发货'!H:H</f>
        <v>石清国</v>
      </c>
      <c r="I604" s="2">
        <f ca="1">'[1]2025年已发货'!I:I</f>
        <v>13458642015</v>
      </c>
      <c r="J604" s="2" t="str">
        <f>_xlfn._xlws.FILTER(辅助信息!D:D,辅助信息!G:G=G604)</f>
        <v>华西萌海-科创农业生态谷</v>
      </c>
    </row>
    <row r="605" hidden="1" spans="1:10">
      <c r="A605" s="2" t="str">
        <f ca="1">'[1]2025年已发货'!A:A</f>
        <v>润耀</v>
      </c>
      <c r="B605" s="2" t="str">
        <f ca="1">'[1]2025年已发货'!B:B</f>
        <v>螺纹钢</v>
      </c>
      <c r="C605" s="2" t="str">
        <f ca="1">'[1]2025年已发货'!C:C</f>
        <v>HRB500E Φ25</v>
      </c>
      <c r="D605" s="2" t="str">
        <f ca="1">'[1]2025年已发货'!D:D</f>
        <v>吨</v>
      </c>
      <c r="E605" s="2">
        <f ca="1">'[1]2025年已发货'!E:E</f>
        <v>6</v>
      </c>
      <c r="F605" s="4">
        <f ca="1">'[1]2025年已发货'!F:F</f>
        <v>45705</v>
      </c>
      <c r="G605" s="2" t="str">
        <f>'[1]2025年已发货'!G:G</f>
        <v>（华西萌海科创农业生态谷）成都市简阳市白金山水库</v>
      </c>
      <c r="H605" s="2" t="str">
        <f ca="1">'[1]2025年已发货'!H:H</f>
        <v>石清国</v>
      </c>
      <c r="I605" s="2">
        <f ca="1">'[1]2025年已发货'!I:I</f>
        <v>13458642015</v>
      </c>
      <c r="J605" s="2" t="str">
        <f ca="1">_xlfn._xlws.FILTER(辅助信息!D:D,辅助信息!G:G=G605)</f>
        <v>华西萌海-科创农业生态谷</v>
      </c>
    </row>
    <row r="606" hidden="1" spans="1:10">
      <c r="A606" s="2" t="str">
        <f ca="1">'[1]2025年已发货'!A:A</f>
        <v>润耀</v>
      </c>
      <c r="B606" s="2" t="str">
        <f ca="1">'[1]2025年已发货'!B:B</f>
        <v>盘螺</v>
      </c>
      <c r="C606" s="2" t="str">
        <f ca="1">'[1]2025年已发货'!C:C</f>
        <v>HRB400E Φ12</v>
      </c>
      <c r="D606" s="2" t="str">
        <f ca="1">'[1]2025年已发货'!D:D</f>
        <v>吨</v>
      </c>
      <c r="E606" s="2">
        <f ca="1">'[1]2025年已发货'!E:E</f>
        <v>105</v>
      </c>
      <c r="F606" s="4">
        <f ca="1">'[1]2025年已发货'!F:F</f>
        <v>45706</v>
      </c>
      <c r="G606" s="2" t="str">
        <f>'[1]2025年已发货'!G:G</f>
        <v>（中铁广州局-资乐高速5标）四川省乐山市井研县宝五镇泡桐湾乐井路</v>
      </c>
      <c r="H606" s="2" t="str">
        <f ca="1">'[1]2025年已发货'!H:H</f>
        <v>廖俊杰</v>
      </c>
      <c r="I606" s="2">
        <f ca="1">'[1]2025年已发货'!I:I</f>
        <v>15775100965</v>
      </c>
      <c r="J606" s="2" vm="1" t="e">
        <f ca="1">_xlfn._xlws.FILTER(辅助信息!D:D,辅助信息!G:G=G606)</f>
        <v>#VALUE!</v>
      </c>
    </row>
    <row r="607" hidden="1" spans="1:10">
      <c r="A607" s="2" t="str">
        <f ca="1">'[1]2025年已发货'!A:A</f>
        <v>德胜</v>
      </c>
      <c r="B607" s="2" t="str">
        <f ca="1">'[1]2025年已发货'!B:B</f>
        <v>螺纹钢</v>
      </c>
      <c r="C607" s="2" t="str">
        <f ca="1">'[1]2025年已发货'!C:C</f>
        <v>HRB500EФ22*9m</v>
      </c>
      <c r="D607" s="2" t="str">
        <f ca="1">'[1]2025年已发货'!D:D</f>
        <v>吨</v>
      </c>
      <c r="E607" s="2">
        <f ca="1">'[1]2025年已发货'!E:E</f>
        <v>22</v>
      </c>
      <c r="F607" s="4">
        <f ca="1">'[1]2025年已发货'!F:F</f>
        <v>45706</v>
      </c>
      <c r="G607" s="2" t="str">
        <f>'[1]2025年已发货'!G:G</f>
        <v>（中核中原-温江北林医养综合体项目）四川省成都市温江区万春大道第三人民医院东</v>
      </c>
      <c r="H607" s="2" t="str">
        <f ca="1">'[1]2025年已发货'!H:H</f>
        <v>蔡杰</v>
      </c>
      <c r="I607" s="2">
        <f ca="1">'[1]2025年已发货'!I:I</f>
        <v>18875129329</v>
      </c>
      <c r="J607" s="2" vm="1" t="e">
        <f ca="1">_xlfn._xlws.FILTER(辅助信息!D:D,辅助信息!G:G=G607)</f>
        <v>#VALUE!</v>
      </c>
    </row>
    <row r="608" hidden="1" spans="1:10">
      <c r="A608" s="2" t="str">
        <f ca="1">'[1]2025年已发货'!A:A</f>
        <v>德胜</v>
      </c>
      <c r="B608" s="2" t="str">
        <f ca="1">'[1]2025年已发货'!B:B</f>
        <v>螺纹钢</v>
      </c>
      <c r="C608" s="2" t="str">
        <f ca="1">'[1]2025年已发货'!C:C</f>
        <v>HRB500EФ28*9m</v>
      </c>
      <c r="D608" s="2" t="str">
        <f ca="1">'[1]2025年已发货'!D:D</f>
        <v>吨</v>
      </c>
      <c r="E608" s="2">
        <f ca="1">'[1]2025年已发货'!E:E</f>
        <v>12</v>
      </c>
      <c r="F608" s="4">
        <f ca="1">'[1]2025年已发货'!F:F</f>
        <v>45706</v>
      </c>
      <c r="G608" s="2" t="str">
        <f>'[1]2025年已发货'!G:G</f>
        <v>（中核中原-温江北林医养综合体项目）四川省成都市温江区万春大道第三人民医院东</v>
      </c>
      <c r="H608" s="2" t="str">
        <f ca="1">'[1]2025年已发货'!H:H</f>
        <v>蔡杰</v>
      </c>
      <c r="I608" s="2">
        <f ca="1">'[1]2025年已发货'!I:I</f>
        <v>18875129329</v>
      </c>
      <c r="J608" s="2" vm="1" t="e">
        <f>_xlfn._xlws.FILTER(辅助信息!D:D,辅助信息!G:G=G608)</f>
        <v>#VALUE!</v>
      </c>
    </row>
    <row r="609" hidden="1" spans="1:10">
      <c r="A609" s="2" t="str">
        <f ca="1">'[1]2025年已发货'!A:A</f>
        <v>德胜</v>
      </c>
      <c r="B609" s="2" t="str">
        <f ca="1">'[1]2025年已发货'!B:B</f>
        <v>螺纹钢</v>
      </c>
      <c r="C609" s="2" t="str">
        <f ca="1">'[1]2025年已发货'!C:C</f>
        <v>HRB400E Φ16 9m</v>
      </c>
      <c r="D609" s="2" t="str">
        <f ca="1">'[1]2025年已发货'!D:D</f>
        <v>吨</v>
      </c>
      <c r="E609" s="2">
        <f ca="1">'[1]2025年已发货'!E:E</f>
        <v>35</v>
      </c>
      <c r="F609" s="4">
        <f ca="1">'[1]2025年已发货'!F:F</f>
        <v>45706</v>
      </c>
      <c r="G609" s="2" t="str">
        <f>'[1]2025年已发货'!G:G</f>
        <v>(中铁九局-铜资高速3标)四川省资阳市安岳县协和镇高狮村高狮枢纽互通</v>
      </c>
      <c r="H609" s="2" t="str">
        <f ca="1">'[1]2025年已发货'!H:H</f>
        <v>贺盼飞</v>
      </c>
      <c r="I609" s="2">
        <f ca="1">'[1]2025年已发货'!I:I</f>
        <v>19114513423</v>
      </c>
      <c r="J609" s="2" vm="1" t="e">
        <f ca="1">_xlfn._xlws.FILTER(辅助信息!D:D,辅助信息!G:G=G609)</f>
        <v>#VALUE!</v>
      </c>
    </row>
    <row r="610" hidden="1" spans="1:10">
      <c r="A610" s="2" t="str">
        <f ca="1">'[1]2025年已发货'!A:A</f>
        <v>德胜</v>
      </c>
      <c r="B610" s="2" t="str">
        <f ca="1">'[1]2025年已发货'!B:B</f>
        <v>螺纹钢</v>
      </c>
      <c r="C610" s="2" t="str">
        <f ca="1">'[1]2025年已发货'!C:C</f>
        <v>HRB400E Φ22 12m</v>
      </c>
      <c r="D610" s="2" t="str">
        <f ca="1">'[1]2025年已发货'!D:D</f>
        <v>吨</v>
      </c>
      <c r="E610" s="2">
        <f ca="1">'[1]2025年已发货'!E:E</f>
        <v>35</v>
      </c>
      <c r="F610" s="4">
        <f ca="1">'[1]2025年已发货'!F:F</f>
        <v>45706</v>
      </c>
      <c r="G610" s="2" t="str">
        <f>'[1]2025年已发货'!G:G</f>
        <v>（中铁广州局-成渝扩容2标）四川省资阳市雁江区南双路杨家糖房</v>
      </c>
      <c r="H610" s="2" t="str">
        <f ca="1">'[1]2025年已发货'!H:H</f>
        <v>邓志强</v>
      </c>
      <c r="I610" s="2">
        <f ca="1">'[1]2025年已发货'!I:I</f>
        <v>17603045490</v>
      </c>
      <c r="J610" s="2" vm="1" t="e">
        <f ca="1">_xlfn._xlws.FILTER(辅助信息!D:D,辅助信息!G:G=G610)</f>
        <v>#VALUE!</v>
      </c>
    </row>
    <row r="611" hidden="1" spans="1:10">
      <c r="A611" s="2" t="str">
        <f ca="1">'[1]2025年已发货'!A:A</f>
        <v>陕钢</v>
      </c>
      <c r="B611" s="2" t="str">
        <f ca="1">'[1]2025年已发货'!B:B</f>
        <v>高线</v>
      </c>
      <c r="C611" s="2" t="str">
        <f ca="1">'[1]2025年已发货'!C:C</f>
        <v>HPB300Φ8</v>
      </c>
      <c r="D611" s="2" t="str">
        <f ca="1">'[1]2025年已发货'!D:D</f>
        <v>吨</v>
      </c>
      <c r="E611" s="2">
        <f ca="1">'[1]2025年已发货'!E:E</f>
        <v>32.5</v>
      </c>
      <c r="F611" s="4">
        <f ca="1">'[1]2025年已发货'!F:F</f>
        <v>45706</v>
      </c>
      <c r="G611" s="2" t="str">
        <f>'[1]2025年已发货'!G:G</f>
        <v>（中冶智慧邻里中心项目）四川省成都市简阳市解放路153号锦城名都邻里中心项目</v>
      </c>
      <c r="H611" s="2" t="str">
        <f ca="1">'[1]2025年已发货'!H:H</f>
        <v>李章银</v>
      </c>
      <c r="I611" s="2">
        <f ca="1">'[1]2025年已发货'!I:I</f>
        <v>13880828727</v>
      </c>
      <c r="J611" s="2" vm="1" t="e">
        <f>_xlfn._xlws.FILTER(辅助信息!D:D,辅助信息!G:G=G611)</f>
        <v>#VALUE!</v>
      </c>
    </row>
    <row r="612" hidden="1" spans="1:10">
      <c r="A612" s="2" t="str">
        <f ca="1">'[1]2025年已发货'!A:A</f>
        <v>陕钢</v>
      </c>
      <c r="B612" s="2" t="str">
        <f ca="1">'[1]2025年已发货'!B:B</f>
        <v>螺纹钢</v>
      </c>
      <c r="C612" s="2" t="str">
        <f ca="1">'[1]2025年已发货'!C:C</f>
        <v>HRB400E Φ20 9m</v>
      </c>
      <c r="D612" s="2" t="str">
        <f ca="1">'[1]2025年已发货'!D:D</f>
        <v>吨</v>
      </c>
      <c r="E612" s="2">
        <f ca="1">'[1]2025年已发货'!E:E</f>
        <v>2.5</v>
      </c>
      <c r="F612" s="4">
        <f ca="1">'[1]2025年已发货'!F:F</f>
        <v>45706</v>
      </c>
      <c r="G612" s="2" t="str">
        <f>'[1]2025年已发货'!G:G</f>
        <v>（中冶智慧邻里中心项目）四川省成都市简阳市解放路153号锦城名都邻里中心项目</v>
      </c>
      <c r="H612" s="2" t="str">
        <f ca="1">'[1]2025年已发货'!H:H</f>
        <v>李章银</v>
      </c>
      <c r="I612" s="2">
        <f ca="1">'[1]2025年已发货'!I:I</f>
        <v>13880828727</v>
      </c>
      <c r="J612" s="2" vm="1" t="e">
        <f ca="1">_xlfn._xlws.FILTER(辅助信息!D:D,辅助信息!G:G=G612)</f>
        <v>#VALUE!</v>
      </c>
    </row>
    <row r="613" hidden="1" spans="1:10">
      <c r="A613" s="2" t="str">
        <f ca="1">'[1]2025年已发货'!A:A</f>
        <v>陕钢</v>
      </c>
      <c r="B613" s="2" t="str">
        <f ca="1">'[1]2025年已发货'!B:B</f>
        <v>螺纹钢</v>
      </c>
      <c r="C613" s="2" t="str">
        <f ca="1">'[1]2025年已发货'!C:C</f>
        <v>HRB500EФ28*9m</v>
      </c>
      <c r="D613" s="2" t="str">
        <f ca="1">'[1]2025年已发货'!D:D</f>
        <v>吨</v>
      </c>
      <c r="E613" s="2">
        <f ca="1">'[1]2025年已发货'!E:E</f>
        <v>14</v>
      </c>
      <c r="F613" s="4">
        <f ca="1">'[1]2025年已发货'!F:F</f>
        <v>45706</v>
      </c>
      <c r="G613" s="2" t="str">
        <f>'[1]2025年已发货'!G:G</f>
        <v>（中核中原-温江北林医养综合体项目）四川省成都市温江区万春大道第三人民医院东</v>
      </c>
      <c r="H613" s="2" t="str">
        <f ca="1">'[1]2025年已发货'!H:H</f>
        <v>蔡杰</v>
      </c>
      <c r="I613" s="2">
        <f ca="1">'[1]2025年已发货'!I:I</f>
        <v>18875129329</v>
      </c>
      <c r="J613" s="2" vm="1" t="e">
        <f>_xlfn._xlws.FILTER(辅助信息!D:D,辅助信息!G:G=G613)</f>
        <v>#VALUE!</v>
      </c>
    </row>
    <row r="614" hidden="1" spans="1:10">
      <c r="A614" s="2" t="str">
        <f ca="1">'[1]2025年已发货'!A:A</f>
        <v>陕钢</v>
      </c>
      <c r="B614" s="2" t="str">
        <f ca="1">'[1]2025年已发货'!B:B</f>
        <v>螺纹钢</v>
      </c>
      <c r="C614" s="2" t="str">
        <f ca="1">'[1]2025年已发货'!C:C</f>
        <v>HRB500EФ25*9m</v>
      </c>
      <c r="D614" s="2" t="str">
        <f ca="1">'[1]2025年已发货'!D:D</f>
        <v>吨</v>
      </c>
      <c r="E614" s="2">
        <f ca="1">'[1]2025年已发货'!E:E</f>
        <v>26</v>
      </c>
      <c r="F614" s="4">
        <f ca="1">'[1]2025年已发货'!F:F</f>
        <v>45706</v>
      </c>
      <c r="G614" s="2" t="str">
        <f>'[1]2025年已发货'!G:G</f>
        <v>（中核中原-温江北林医养综合体项目）四川省成都市温江区万春大道第三人民医院东</v>
      </c>
      <c r="H614" s="2" t="str">
        <f ca="1">'[1]2025年已发货'!H:H</f>
        <v>蔡杰</v>
      </c>
      <c r="I614" s="2">
        <f ca="1">'[1]2025年已发货'!I:I</f>
        <v>18875129329</v>
      </c>
      <c r="J614" s="2" vm="1" t="e">
        <f ca="1">_xlfn._xlws.FILTER(辅助信息!D:D,辅助信息!G:G=G614)</f>
        <v>#VALUE!</v>
      </c>
    </row>
    <row r="615" hidden="1" spans="1:10">
      <c r="A615" s="2" t="str">
        <f ca="1">'[1]2025年已发货'!A:A</f>
        <v>陕钢</v>
      </c>
      <c r="B615" s="2" t="str">
        <f ca="1">'[1]2025年已发货'!B:B</f>
        <v>螺纹钢</v>
      </c>
      <c r="C615" s="2" t="str">
        <f ca="1">'[1]2025年已发货'!C:C</f>
        <v>HRB500EФ20*9m</v>
      </c>
      <c r="D615" s="2" t="str">
        <f ca="1">'[1]2025年已发货'!D:D</f>
        <v>吨</v>
      </c>
      <c r="E615" s="2">
        <f ca="1">'[1]2025年已发货'!E:E</f>
        <v>18</v>
      </c>
      <c r="F615" s="4">
        <f ca="1">'[1]2025年已发货'!F:F</f>
        <v>45706</v>
      </c>
      <c r="G615" s="2" t="str">
        <f>'[1]2025年已发货'!G:G</f>
        <v>（中核中原-温江北林医养综合体项目）四川省成都市温江区万春大道第三人民医院东</v>
      </c>
      <c r="H615" s="2" t="str">
        <f ca="1">'[1]2025年已发货'!H:H</f>
        <v>蔡杰</v>
      </c>
      <c r="I615" s="2">
        <f ca="1">'[1]2025年已发货'!I:I</f>
        <v>18875129329</v>
      </c>
      <c r="J615" s="2" vm="1" t="e">
        <f ca="1">_xlfn._xlws.FILTER(辅助信息!D:D,辅助信息!G:G=G615)</f>
        <v>#VALUE!</v>
      </c>
    </row>
    <row r="616" hidden="1" spans="1:10">
      <c r="A616" s="2" t="str">
        <f ca="1">'[1]2025年已发货'!A:A</f>
        <v>陕钢</v>
      </c>
      <c r="B616" s="2" t="str">
        <f ca="1">'[1]2025年已发货'!B:B</f>
        <v>螺纹钢</v>
      </c>
      <c r="C616" s="2" t="str">
        <f ca="1">'[1]2025年已发货'!C:C</f>
        <v>HRB500EФ18*9m</v>
      </c>
      <c r="D616" s="2" t="str">
        <f ca="1">'[1]2025年已发货'!D:D</f>
        <v>吨</v>
      </c>
      <c r="E616" s="2">
        <f ca="1">'[1]2025年已发货'!E:E</f>
        <v>25</v>
      </c>
      <c r="F616" s="4">
        <f ca="1">'[1]2025年已发货'!F:F</f>
        <v>45706</v>
      </c>
      <c r="G616" s="2" t="str">
        <f>'[1]2025年已发货'!G:G</f>
        <v>（中核中原-温江北林医养综合体项目）四川省成都市温江区万春大道第三人民医院东</v>
      </c>
      <c r="H616" s="2" t="str">
        <f ca="1">'[1]2025年已发货'!H:H</f>
        <v>蔡杰</v>
      </c>
      <c r="I616" s="2">
        <f ca="1">'[1]2025年已发货'!I:I</f>
        <v>18875129329</v>
      </c>
      <c r="J616" s="2" vm="1" t="e">
        <f ca="1">_xlfn._xlws.FILTER(辅助信息!D:D,辅助信息!G:G=G616)</f>
        <v>#VALUE!</v>
      </c>
    </row>
    <row r="617" hidden="1" spans="1:10">
      <c r="A617" s="2" t="str">
        <f ca="1">'[1]2025年已发货'!A:A</f>
        <v>陕钢</v>
      </c>
      <c r="B617" s="2" t="str">
        <f ca="1">'[1]2025年已发货'!B:B</f>
        <v>螺纹钢</v>
      </c>
      <c r="C617" s="2" t="str">
        <f ca="1">'[1]2025年已发货'!C:C</f>
        <v>HRB500EФ14*9m</v>
      </c>
      <c r="D617" s="2" t="str">
        <f ca="1">'[1]2025年已发货'!D:D</f>
        <v>吨</v>
      </c>
      <c r="E617" s="2">
        <f ca="1">'[1]2025年已发货'!E:E</f>
        <v>10</v>
      </c>
      <c r="F617" s="4">
        <f ca="1">'[1]2025年已发货'!F:F</f>
        <v>45706</v>
      </c>
      <c r="G617" s="2" t="str">
        <f>'[1]2025年已发货'!G:G</f>
        <v>（中核中原-温江北林医养综合体项目）四川省成都市温江区万春大道第三人民医院东</v>
      </c>
      <c r="H617" s="2" t="str">
        <f ca="1">'[1]2025年已发货'!H:H</f>
        <v>蔡杰</v>
      </c>
      <c r="I617" s="2">
        <f ca="1">'[1]2025年已发货'!I:I</f>
        <v>18875129329</v>
      </c>
      <c r="J617" s="2" vm="1" t="e">
        <f>_xlfn._xlws.FILTER(辅助信息!D:D,辅助信息!G:G=G617)</f>
        <v>#VALUE!</v>
      </c>
    </row>
    <row r="618" hidden="1" spans="1:10">
      <c r="A618" s="2" t="str">
        <f ca="1">'[1]2025年已发货'!A:A</f>
        <v>陕钢</v>
      </c>
      <c r="B618" s="2" t="str">
        <f ca="1">'[1]2025年已发货'!B:B</f>
        <v>螺纹钢</v>
      </c>
      <c r="C618" s="2" t="str">
        <f ca="1">'[1]2025年已发货'!C:C</f>
        <v>HRB500EФ12*9m</v>
      </c>
      <c r="D618" s="2" t="str">
        <f ca="1">'[1]2025年已发货'!D:D</f>
        <v>吨</v>
      </c>
      <c r="E618" s="2">
        <f ca="1">'[1]2025年已发货'!E:E</f>
        <v>6</v>
      </c>
      <c r="F618" s="4">
        <f ca="1">'[1]2025年已发货'!F:F</f>
        <v>45706</v>
      </c>
      <c r="G618" s="2" t="str">
        <f>'[1]2025年已发货'!G:G</f>
        <v>（中核中原-温江北林医养综合体项目）四川省成都市温江区万春大道第三人民医院东</v>
      </c>
      <c r="H618" s="2" t="str">
        <f ca="1">'[1]2025年已发货'!H:H</f>
        <v>蔡杰</v>
      </c>
      <c r="I618" s="2">
        <f ca="1">'[1]2025年已发货'!I:I</f>
        <v>18875129329</v>
      </c>
      <c r="J618" s="2" vm="1" t="e">
        <f>_xlfn._xlws.FILTER(辅助信息!D:D,辅助信息!G:G=G618)</f>
        <v>#VALUE!</v>
      </c>
    </row>
    <row r="619" hidden="1" spans="1:10">
      <c r="A619" s="2" t="str">
        <f ca="1">'[1]2025年已发货'!A:A</f>
        <v>陕钢</v>
      </c>
      <c r="B619" s="2" t="str">
        <f ca="1">'[1]2025年已发货'!B:B</f>
        <v>螺纹钢</v>
      </c>
      <c r="C619" s="2" t="str">
        <f ca="1">'[1]2025年已发货'!C:C</f>
        <v>HRB400EФ16*9m</v>
      </c>
      <c r="D619" s="2" t="str">
        <f ca="1">'[1]2025年已发货'!D:D</f>
        <v>吨</v>
      </c>
      <c r="E619" s="2">
        <f ca="1">'[1]2025年已发货'!E:E</f>
        <v>13</v>
      </c>
      <c r="F619" s="4">
        <f ca="1">'[1]2025年已发货'!F:F</f>
        <v>45706</v>
      </c>
      <c r="G619" s="2" t="str">
        <f>'[1]2025年已发货'!G:G</f>
        <v>（中核中原-温江北林医养综合体项目）四川省成都市温江区万春大道第三人民医院东</v>
      </c>
      <c r="H619" s="2" t="str">
        <f ca="1">'[1]2025年已发货'!H:H</f>
        <v>蔡杰</v>
      </c>
      <c r="I619" s="2">
        <f ca="1">'[1]2025年已发货'!I:I</f>
        <v>18875129329</v>
      </c>
      <c r="J619" s="2" vm="1" t="e">
        <f>_xlfn._xlws.FILTER(辅助信息!D:D,辅助信息!G:G=G619)</f>
        <v>#VALUE!</v>
      </c>
    </row>
    <row r="620" hidden="1" spans="1:10">
      <c r="A620" s="2" t="str">
        <f ca="1">'[1]2025年已发货'!A:A</f>
        <v>陕钢</v>
      </c>
      <c r="B620" s="2" t="str">
        <f ca="1">'[1]2025年已发货'!B:B</f>
        <v>盘螺</v>
      </c>
      <c r="C620" s="2" t="str">
        <f ca="1">'[1]2025年已发货'!C:C</f>
        <v>HRB400EΦ10</v>
      </c>
      <c r="D620" s="2" t="str">
        <f ca="1">'[1]2025年已发货'!D:D</f>
        <v>吨</v>
      </c>
      <c r="E620" s="2">
        <f ca="1">'[1]2025年已发货'!E:E</f>
        <v>5</v>
      </c>
      <c r="F620" s="4">
        <f ca="1">'[1]2025年已发货'!F:F</f>
        <v>45706</v>
      </c>
      <c r="G620" s="2" t="str">
        <f>'[1]2025年已发货'!G:G</f>
        <v>（中核中原-温江北林医养综合体项目）四川省成都市温江区万春大道第三人民医院东</v>
      </c>
      <c r="H620" s="2" t="str">
        <f ca="1">'[1]2025年已发货'!H:H</f>
        <v>蔡杰</v>
      </c>
      <c r="I620" s="2">
        <f ca="1">'[1]2025年已发货'!I:I</f>
        <v>18875129329</v>
      </c>
      <c r="J620" s="2" vm="1" t="e">
        <f ca="1">_xlfn._xlws.FILTER(辅助信息!D:D,辅助信息!G:G=G620)</f>
        <v>#VALUE!</v>
      </c>
    </row>
    <row r="621" hidden="1" spans="1:10">
      <c r="A621" s="2" t="str">
        <f ca="1">'[1]2025年已发货'!A:A</f>
        <v>陕钢</v>
      </c>
      <c r="B621" s="2" t="str">
        <f ca="1">'[1]2025年已发货'!B:B</f>
        <v>盘螺</v>
      </c>
      <c r="C621" s="2" t="str">
        <f ca="1">'[1]2025年已发货'!C:C</f>
        <v>HRB400EΦ8</v>
      </c>
      <c r="D621" s="2" t="str">
        <f ca="1">'[1]2025年已发货'!D:D</f>
        <v>吨</v>
      </c>
      <c r="E621" s="2">
        <f ca="1">'[1]2025年已发货'!E:E</f>
        <v>3</v>
      </c>
      <c r="F621" s="4">
        <f ca="1">'[1]2025年已发货'!F:F</f>
        <v>45706</v>
      </c>
      <c r="G621" s="2" t="str">
        <f>'[1]2025年已发货'!G:G</f>
        <v>（中核中原-温江北林医养综合体项目）四川省成都市温江区万春大道第三人民医院东</v>
      </c>
      <c r="H621" s="2" t="str">
        <f ca="1">'[1]2025年已发货'!H:H</f>
        <v>蔡杰</v>
      </c>
      <c r="I621" s="2">
        <f ca="1">'[1]2025年已发货'!I:I</f>
        <v>18875129329</v>
      </c>
      <c r="J621" s="2" vm="1" t="e">
        <f>_xlfn._xlws.FILTER(辅助信息!D:D,辅助信息!G:G=G621)</f>
        <v>#VALUE!</v>
      </c>
    </row>
    <row r="622" hidden="1" spans="1:10">
      <c r="A622" s="2" t="str">
        <f ca="1">'[1]2025年已发货'!A:A</f>
        <v>达钢</v>
      </c>
      <c r="B622" s="2" t="str">
        <f ca="1">'[1]2025年已发货'!B:B</f>
        <v>盘螺</v>
      </c>
      <c r="C622" s="2" t="str">
        <f ca="1">'[1]2025年已发货'!C:C</f>
        <v>HRB400E Φ6</v>
      </c>
      <c r="D622" s="2" t="str">
        <f ca="1">'[1]2025年已发货'!D:D</f>
        <v>吨</v>
      </c>
      <c r="E622" s="2">
        <f ca="1">'[1]2025年已发货'!E:E</f>
        <v>10</v>
      </c>
      <c r="F622" s="4">
        <f ca="1">'[1]2025年已发货'!F:F</f>
        <v>45706</v>
      </c>
      <c r="G622" s="2" t="str">
        <f>'[1]2025年已发货'!G:G</f>
        <v>（五冶钢构宜宾高县月江镇建设项目）  四川省宜宾市高县月江镇刚记超市斜对面(还阳组团沪碳二期项目)</v>
      </c>
      <c r="H622" s="2" t="str">
        <f ca="1">'[1]2025年已发货'!H:H</f>
        <v>张朝亮</v>
      </c>
      <c r="I622" s="2">
        <f ca="1">'[1]2025年已发货'!I:I</f>
        <v>15228205853</v>
      </c>
      <c r="J622" s="2" t="str">
        <f ca="1">_xlfn._xlws.FILTER(辅助信息!D:D,辅助信息!G:G=G622)</f>
        <v>五冶钢构-宜宾市南溪区高县月江镇建设项目</v>
      </c>
    </row>
    <row r="623" hidden="1" spans="1:10">
      <c r="A623" s="2" t="str">
        <f ca="1">'[1]2025年已发货'!A:A</f>
        <v>达钢</v>
      </c>
      <c r="B623" s="2" t="str">
        <f ca="1">'[1]2025年已发货'!B:B</f>
        <v>盘螺</v>
      </c>
      <c r="C623" s="2" t="str">
        <f ca="1">'[1]2025年已发货'!C:C</f>
        <v>HRB400E Φ8</v>
      </c>
      <c r="D623" s="2" t="str">
        <f ca="1">'[1]2025年已发货'!D:D</f>
        <v>吨</v>
      </c>
      <c r="E623" s="2">
        <f ca="1">'[1]2025年已发货'!E:E</f>
        <v>25</v>
      </c>
      <c r="F623" s="4">
        <f ca="1">'[1]2025年已发货'!F:F</f>
        <v>45706</v>
      </c>
      <c r="G623" s="2" t="str">
        <f>'[1]2025年已发货'!G:G</f>
        <v>（五冶钢构宜宾高县月江镇建设项目）  四川省宜宾市高县月江镇刚记超市斜对面(还阳组团沪碳二期项目)</v>
      </c>
      <c r="H623" s="2" t="str">
        <f ca="1">'[1]2025年已发货'!H:H</f>
        <v>张朝亮</v>
      </c>
      <c r="I623" s="2">
        <f ca="1">'[1]2025年已发货'!I:I</f>
        <v>15228205853</v>
      </c>
      <c r="J623" s="2" t="str">
        <f>_xlfn._xlws.FILTER(辅助信息!D:D,辅助信息!G:G=G623)</f>
        <v>五冶钢构-宜宾市南溪区高县月江镇建设项目</v>
      </c>
    </row>
    <row r="624" hidden="1" spans="1:10">
      <c r="A624" s="2" t="str">
        <f ca="1">'[1]2025年已发货'!A:A</f>
        <v>达钢</v>
      </c>
      <c r="B624" s="2" t="str">
        <f ca="1">'[1]2025年已发货'!B:B</f>
        <v>螺纹钢</v>
      </c>
      <c r="C624" s="2" t="str">
        <f ca="1">'[1]2025年已发货'!C:C</f>
        <v>HRB400E Φ14 9m</v>
      </c>
      <c r="D624" s="2" t="str">
        <f ca="1">'[1]2025年已发货'!D:D</f>
        <v>吨</v>
      </c>
      <c r="E624" s="2">
        <f ca="1">'[1]2025年已发货'!E:E</f>
        <v>20</v>
      </c>
      <c r="F624" s="4">
        <f ca="1">'[1]2025年已发货'!F:F</f>
        <v>45706</v>
      </c>
      <c r="G624" s="2" t="str">
        <f>'[1]2025年已发货'!G:G</f>
        <v>（五冶达州国道542项目-养护工区）四川省达州市达川区管村镇油房村</v>
      </c>
      <c r="H624" s="2" t="str">
        <f ca="1">'[1]2025年已发货'!H:H</f>
        <v>侯自强</v>
      </c>
      <c r="I624" s="2">
        <f ca="1">'[1]2025年已发货'!I:I</f>
        <v>13281725223</v>
      </c>
      <c r="J624" s="2" t="str">
        <f ca="1">_xlfn._xlws.FILTER(辅助信息!D:D,辅助信息!G:G=G624)</f>
        <v>五冶达州国道542项目</v>
      </c>
    </row>
    <row r="625" hidden="1" spans="1:10">
      <c r="A625" s="2" t="str">
        <f ca="1">'[1]2025年已发货'!A:A</f>
        <v>达钢</v>
      </c>
      <c r="B625" s="2" t="str">
        <f ca="1">'[1]2025年已发货'!B:B</f>
        <v>螺纹钢</v>
      </c>
      <c r="C625" s="2" t="str">
        <f ca="1">'[1]2025年已发货'!C:C</f>
        <v>HRB400E Φ16 9m</v>
      </c>
      <c r="D625" s="2" t="str">
        <f ca="1">'[1]2025年已发货'!D:D</f>
        <v>吨</v>
      </c>
      <c r="E625" s="2">
        <f ca="1">'[1]2025年已发货'!E:E</f>
        <v>9</v>
      </c>
      <c r="F625" s="4">
        <f ca="1">'[1]2025年已发货'!F:F</f>
        <v>45706</v>
      </c>
      <c r="G625" s="2" t="str">
        <f>'[1]2025年已发货'!G:G</f>
        <v>（五冶达州国道542项目-养护工区）四川省达州市达川区管村镇油房村</v>
      </c>
      <c r="H625" s="2" t="str">
        <f ca="1">'[1]2025年已发货'!H:H</f>
        <v>侯自强</v>
      </c>
      <c r="I625" s="2">
        <f ca="1">'[1]2025年已发货'!I:I</f>
        <v>13281725223</v>
      </c>
      <c r="J625" s="2" t="str">
        <f>_xlfn._xlws.FILTER(辅助信息!D:D,辅助信息!G:G=G625)</f>
        <v>五冶达州国道542项目</v>
      </c>
    </row>
    <row r="626" hidden="1" spans="1:10">
      <c r="A626" s="2" t="str">
        <f ca="1">'[1]2025年已发货'!A:A</f>
        <v>达钢</v>
      </c>
      <c r="B626" s="2" t="str">
        <f ca="1">'[1]2025年已发货'!B:B</f>
        <v>螺纹钢</v>
      </c>
      <c r="C626" s="2" t="str">
        <f ca="1">'[1]2025年已发货'!C:C</f>
        <v>HRB400E Φ25 9m</v>
      </c>
      <c r="D626" s="2" t="str">
        <f ca="1">'[1]2025年已发货'!D:D</f>
        <v>吨</v>
      </c>
      <c r="E626" s="2">
        <f ca="1">'[1]2025年已发货'!E:E</f>
        <v>21</v>
      </c>
      <c r="F626" s="4">
        <f ca="1">'[1]2025年已发货'!F:F</f>
        <v>45706</v>
      </c>
      <c r="G626" s="2" t="str">
        <f>'[1]2025年已发货'!G:G</f>
        <v>（五冶达州国道542项目-养护工区）四川省达州市达川区管村镇油房村</v>
      </c>
      <c r="H626" s="2" t="str">
        <f ca="1">'[1]2025年已发货'!H:H</f>
        <v>侯自强</v>
      </c>
      <c r="I626" s="2">
        <f ca="1">'[1]2025年已发货'!I:I</f>
        <v>13281725223</v>
      </c>
      <c r="J626" s="2" t="str">
        <f>_xlfn._xlws.FILTER(辅助信息!D:D,辅助信息!G:G=G626)</f>
        <v>五冶达州国道542项目</v>
      </c>
    </row>
    <row r="627" hidden="1" spans="1:10">
      <c r="A627" s="2" t="str">
        <f ca="1">'[1]2025年已发货'!A:A</f>
        <v>达钢</v>
      </c>
      <c r="B627" s="2" t="str">
        <f ca="1">'[1]2025年已发货'!B:B</f>
        <v>螺纹钢</v>
      </c>
      <c r="C627" s="2" t="str">
        <f ca="1">'[1]2025年已发货'!C:C</f>
        <v>HRB400E Φ25 9m</v>
      </c>
      <c r="D627" s="2" t="str">
        <f ca="1">'[1]2025年已发货'!D:D</f>
        <v>吨</v>
      </c>
      <c r="E627" s="2">
        <f ca="1">'[1]2025年已发货'!E:E</f>
        <v>175</v>
      </c>
      <c r="F627" s="4">
        <f ca="1">'[1]2025年已发货'!F:F</f>
        <v>45706</v>
      </c>
      <c r="G627" s="2" t="str">
        <f>'[1]2025年已发货'!G:G</f>
        <v>(五冶钢构医学科学产业园建设项目房建三部-排洪渠)四川省南充市顺庆区搬罾街道学府大道二段</v>
      </c>
      <c r="H627" s="2" t="str">
        <f ca="1">'[1]2025年已发货'!H:H</f>
        <v>郑林</v>
      </c>
      <c r="I627" s="2">
        <f ca="1">'[1]2025年已发货'!I:I</f>
        <v>18349955455</v>
      </c>
      <c r="J627" s="2" t="str">
        <f ca="1">_xlfn._xlws.FILTER(辅助信息!D:D,辅助信息!G:G=G627)</f>
        <v>五冶钢构南充医学科学产业园建设项目</v>
      </c>
    </row>
    <row r="628" hidden="1" spans="1:10">
      <c r="A628" s="2" t="str">
        <f ca="1">'[1]2025年已发货'!A:A</f>
        <v>达钢</v>
      </c>
      <c r="B628" s="2" t="str">
        <f ca="1">'[1]2025年已发货'!B:B</f>
        <v>螺纹钢</v>
      </c>
      <c r="C628" s="2" t="str">
        <f ca="1">'[1]2025年已发货'!C:C</f>
        <v>HRB400E Φ25 12m</v>
      </c>
      <c r="D628" s="2" t="str">
        <f ca="1">'[1]2025年已发货'!D:D</f>
        <v>吨</v>
      </c>
      <c r="E628" s="2">
        <f ca="1">'[1]2025年已发货'!E:E</f>
        <v>70</v>
      </c>
      <c r="F628" s="4">
        <f ca="1">'[1]2025年已发货'!F:F</f>
        <v>45706</v>
      </c>
      <c r="G628" s="2" t="str">
        <f>'[1]2025年已发货'!G:G</f>
        <v>(五冶钢构医学科学产业园建设项目房建三部-排洪渠)四川省南充市顺庆区搬罾街道学府大道二段</v>
      </c>
      <c r="H628" s="2" t="str">
        <f ca="1">'[1]2025年已发货'!H:H</f>
        <v>郑林</v>
      </c>
      <c r="I628" s="2">
        <f ca="1">'[1]2025年已发货'!I:I</f>
        <v>18349955455</v>
      </c>
      <c r="J628" s="2" t="str">
        <f>_xlfn._xlws.FILTER(辅助信息!D:D,辅助信息!G:G=G628)</f>
        <v>五冶钢构南充医学科学产业园建设项目</v>
      </c>
    </row>
    <row r="629" hidden="1" spans="1:10">
      <c r="A629" s="2" t="str">
        <f ca="1">'[1]2025年已发货'!A:A</f>
        <v>达钢</v>
      </c>
      <c r="B629" s="2" t="str">
        <f ca="1">'[1]2025年已发货'!B:B</f>
        <v>高线</v>
      </c>
      <c r="C629" s="2" t="str">
        <f ca="1">'[1]2025年已发货'!C:C</f>
        <v>HPB300 Φ8</v>
      </c>
      <c r="D629" s="2" t="str">
        <f ca="1">'[1]2025年已发货'!D:D</f>
        <v>吨</v>
      </c>
      <c r="E629" s="2">
        <f ca="1">'[1]2025年已发货'!E:E</f>
        <v>6</v>
      </c>
      <c r="F629" s="4">
        <f ca="1">'[1]2025年已发货'!F:F</f>
        <v>45706</v>
      </c>
      <c r="G629" s="2" t="str">
        <f>'[1]2025年已发货'!G:G</f>
        <v>（四川商建-射洪城乡一体化项目）遂宁市射洪市忠新幼儿园北侧约220米新溪小区</v>
      </c>
      <c r="H629" s="2" t="str">
        <f ca="1">'[1]2025年已发货'!H:H</f>
        <v>柏子刚</v>
      </c>
      <c r="I629" s="2">
        <f ca="1">'[1]2025年已发货'!I:I</f>
        <v>15692885305</v>
      </c>
      <c r="J629" s="2" t="str">
        <f ca="1">_xlfn._xlws.FILTER(辅助信息!D:D,辅助信息!G:G=G629)</f>
        <v>四川商建
射洪城乡一体化项目</v>
      </c>
    </row>
    <row r="630" hidden="1" spans="1:10">
      <c r="A630" s="2" t="str">
        <f ca="1">'[1]2025年已发货'!A:A</f>
        <v>达钢</v>
      </c>
      <c r="B630" s="2" t="str">
        <f ca="1">'[1]2025年已发货'!B:B</f>
        <v>盘螺</v>
      </c>
      <c r="C630" s="2" t="str">
        <f ca="1">'[1]2025年已发货'!C:C</f>
        <v>HRB400E Φ8</v>
      </c>
      <c r="D630" s="2" t="str">
        <f ca="1">'[1]2025年已发货'!D:D</f>
        <v>吨</v>
      </c>
      <c r="E630" s="2">
        <f ca="1">'[1]2025年已发货'!E:E</f>
        <v>35</v>
      </c>
      <c r="F630" s="4">
        <f ca="1">'[1]2025年已发货'!F:F</f>
        <v>45706</v>
      </c>
      <c r="G630" s="2" t="str">
        <f>'[1]2025年已发货'!G:G</f>
        <v>（四川商建-射洪城乡一体化项目）遂宁市射洪市忠新幼儿园北侧约220米新溪小区</v>
      </c>
      <c r="H630" s="2" t="str">
        <f ca="1">'[1]2025年已发货'!H:H</f>
        <v>柏子刚</v>
      </c>
      <c r="I630" s="2">
        <f ca="1">'[1]2025年已发货'!I:I</f>
        <v>15692885305</v>
      </c>
      <c r="J630" s="2" t="str">
        <f ca="1">_xlfn._xlws.FILTER(辅助信息!D:D,辅助信息!G:G=G630)</f>
        <v>四川商建
射洪城乡一体化项目</v>
      </c>
    </row>
    <row r="631" hidden="1" spans="1:10">
      <c r="A631" s="2" t="str">
        <f ca="1">'[1]2025年已发货'!A:A</f>
        <v>达钢</v>
      </c>
      <c r="B631" s="2" t="str">
        <f ca="1">'[1]2025年已发货'!B:B</f>
        <v>盘螺</v>
      </c>
      <c r="C631" s="2" t="str">
        <f ca="1">'[1]2025年已发货'!C:C</f>
        <v>HRB400E Φ10</v>
      </c>
      <c r="D631" s="2" t="str">
        <f ca="1">'[1]2025年已发货'!D:D</f>
        <v>吨</v>
      </c>
      <c r="E631" s="2">
        <f ca="1">'[1]2025年已发货'!E:E</f>
        <v>30</v>
      </c>
      <c r="F631" s="4">
        <f ca="1">'[1]2025年已发货'!F:F</f>
        <v>45706</v>
      </c>
      <c r="G631" s="2" t="str">
        <f>'[1]2025年已发货'!G:G</f>
        <v>（四川商建-射洪城乡一体化项目）遂宁市射洪市忠新幼儿园北侧约220米新溪小区</v>
      </c>
      <c r="H631" s="2" t="str">
        <f ca="1">'[1]2025年已发货'!H:H</f>
        <v>柏子刚</v>
      </c>
      <c r="I631" s="2">
        <f ca="1">'[1]2025年已发货'!I:I</f>
        <v>15692885305</v>
      </c>
      <c r="J631" s="2" t="str">
        <f>_xlfn._xlws.FILTER(辅助信息!D:D,辅助信息!G:G=G631)</f>
        <v>四川商建
射洪城乡一体化项目</v>
      </c>
    </row>
    <row r="632" hidden="1" spans="1:10">
      <c r="A632" s="2" t="str">
        <f ca="1">'[1]2025年已发货'!A:A</f>
        <v>达钢</v>
      </c>
      <c r="B632" s="2" t="str">
        <f ca="1">'[1]2025年已发货'!B:B</f>
        <v>螺纹钢</v>
      </c>
      <c r="C632" s="2" t="str">
        <f ca="1">'[1]2025年已发货'!C:C</f>
        <v>HRB400E Φ12 9m</v>
      </c>
      <c r="D632" s="2" t="str">
        <f ca="1">'[1]2025年已发货'!D:D</f>
        <v>吨</v>
      </c>
      <c r="E632" s="2">
        <f ca="1">'[1]2025年已发货'!E:E</f>
        <v>21</v>
      </c>
      <c r="F632" s="4">
        <f ca="1">'[1]2025年已发货'!F:F</f>
        <v>45706</v>
      </c>
      <c r="G632" s="2" t="str">
        <f>'[1]2025年已发货'!G:G</f>
        <v>（四川商建-射洪城乡一体化项目）遂宁市射洪市忠新幼儿园北侧约220米新溪小区</v>
      </c>
      <c r="H632" s="2" t="str">
        <f ca="1">'[1]2025年已发货'!H:H</f>
        <v>柏子刚</v>
      </c>
      <c r="I632" s="2">
        <f ca="1">'[1]2025年已发货'!I:I</f>
        <v>15692885305</v>
      </c>
      <c r="J632" s="2" t="str">
        <f>_xlfn._xlws.FILTER(辅助信息!D:D,辅助信息!G:G=G632)</f>
        <v>四川商建
射洪城乡一体化项目</v>
      </c>
    </row>
    <row r="633" hidden="1" spans="1:10">
      <c r="A633" s="2" t="str">
        <f ca="1">'[1]2025年已发货'!A:A</f>
        <v>达钢</v>
      </c>
      <c r="B633" s="2" t="str">
        <f ca="1">'[1]2025年已发货'!B:B</f>
        <v>螺纹钢</v>
      </c>
      <c r="C633" s="2" t="str">
        <f ca="1">'[1]2025年已发货'!C:C</f>
        <v>HRB500E Φ25</v>
      </c>
      <c r="D633" s="2" t="str">
        <f ca="1">'[1]2025年已发货'!D:D</f>
        <v>吨</v>
      </c>
      <c r="E633" s="2">
        <f ca="1">'[1]2025年已发货'!E:E</f>
        <v>15</v>
      </c>
      <c r="F633" s="4">
        <f ca="1">'[1]2025年已发货'!F:F</f>
        <v>45706</v>
      </c>
      <c r="G633" s="2" t="str">
        <f>'[1]2025年已发货'!G:G</f>
        <v>（四川商建-射洪城乡一体化项目）遂宁市射洪市忠新幼儿园北侧约220米新溪小区</v>
      </c>
      <c r="H633" s="2" t="str">
        <f ca="1">'[1]2025年已发货'!H:H</f>
        <v>柏子刚</v>
      </c>
      <c r="I633" s="2">
        <f ca="1">'[1]2025年已发货'!I:I</f>
        <v>15692885305</v>
      </c>
      <c r="J633" s="2" t="str">
        <f ca="1">_xlfn._xlws.FILTER(辅助信息!D:D,辅助信息!G:G=G633)</f>
        <v>四川商建
射洪城乡一体化项目</v>
      </c>
    </row>
    <row r="634" hidden="1" spans="1:10">
      <c r="A634" s="2" t="str">
        <f ca="1">'[1]2025年已发货'!A:A</f>
        <v>达钢</v>
      </c>
      <c r="B634" s="2" t="str">
        <f ca="1">'[1]2025年已发货'!B:B</f>
        <v>螺纹钢</v>
      </c>
      <c r="C634" s="2" t="str">
        <f ca="1">'[1]2025年已发货'!C:C</f>
        <v>HRB400E Φ12 9m</v>
      </c>
      <c r="D634" s="2" t="str">
        <f ca="1">'[1]2025年已发货'!D:D</f>
        <v>吨</v>
      </c>
      <c r="E634" s="2">
        <f ca="1">'[1]2025年已发货'!E:E</f>
        <v>15</v>
      </c>
      <c r="F634" s="4">
        <f ca="1">'[1]2025年已发货'!F:F</f>
        <v>45707</v>
      </c>
      <c r="G634" s="2" t="str">
        <f>'[1]2025年已发货'!G:G</f>
        <v>（五冶达州国道542项目-二工区黄家湾隧道工段）四川省达州市达川区赵固镇黄家坡</v>
      </c>
      <c r="H634" s="2" t="str">
        <f ca="1">'[1]2025年已发货'!H:H</f>
        <v>罗永方</v>
      </c>
      <c r="I634" s="2">
        <f ca="1">'[1]2025年已发货'!I:I</f>
        <v>13551450899</v>
      </c>
      <c r="J634" s="2" t="str">
        <f ca="1">_xlfn._xlws.FILTER(辅助信息!D:D,辅助信息!G:G=G634)</f>
        <v>五冶达州国道542项目</v>
      </c>
    </row>
    <row r="635" hidden="1" spans="1:10">
      <c r="A635" s="2" t="str">
        <f ca="1">'[1]2025年已发货'!A:A</f>
        <v>达钢</v>
      </c>
      <c r="B635" s="2" t="str">
        <f ca="1">'[1]2025年已发货'!B:B</f>
        <v>螺纹钢</v>
      </c>
      <c r="C635" s="2" t="str">
        <f ca="1">'[1]2025年已发货'!C:C</f>
        <v>HRB400E Φ16 9m</v>
      </c>
      <c r="D635" s="2" t="str">
        <f ca="1">'[1]2025年已发货'!D:D</f>
        <v>吨</v>
      </c>
      <c r="E635" s="2">
        <f ca="1">'[1]2025年已发货'!E:E</f>
        <v>21</v>
      </c>
      <c r="F635" s="4">
        <f ca="1">'[1]2025年已发货'!F:F</f>
        <v>45707</v>
      </c>
      <c r="G635" s="2" t="str">
        <f>'[1]2025年已发货'!G:G</f>
        <v>（五冶达州国道542项目-二工区黄家湾隧道工段）四川省达州市达川区赵固镇黄家坡</v>
      </c>
      <c r="H635" s="2" t="str">
        <f ca="1">'[1]2025年已发货'!H:H</f>
        <v>罗永方</v>
      </c>
      <c r="I635" s="2">
        <f ca="1">'[1]2025年已发货'!I:I</f>
        <v>13551450899</v>
      </c>
      <c r="J635" s="2" t="str">
        <f ca="1">_xlfn._xlws.FILTER(辅助信息!D:D,辅助信息!G:G=G635)</f>
        <v>五冶达州国道542项目</v>
      </c>
    </row>
    <row r="636" hidden="1" spans="1:10">
      <c r="A636" s="2" t="str">
        <f ca="1">'[1]2025年已发货'!A:A</f>
        <v>达钢</v>
      </c>
      <c r="B636" s="2" t="str">
        <f ca="1">'[1]2025年已发货'!B:B</f>
        <v>螺纹钢</v>
      </c>
      <c r="C636" s="2" t="str">
        <f ca="1">'[1]2025年已发货'!C:C</f>
        <v>HRB400E Φ18 9m</v>
      </c>
      <c r="D636" s="2" t="str">
        <f ca="1">'[1]2025年已发货'!D:D</f>
        <v>吨</v>
      </c>
      <c r="E636" s="2">
        <f ca="1">'[1]2025年已发货'!E:E</f>
        <v>35</v>
      </c>
      <c r="F636" s="4">
        <f ca="1">'[1]2025年已发货'!F:F</f>
        <v>45707</v>
      </c>
      <c r="G636" s="2" t="str">
        <f>'[1]2025年已发货'!G:G</f>
        <v>（五冶达州国道542项目-二工区黄家湾隧道工段）四川省达州市达川区赵固镇黄家坡</v>
      </c>
      <c r="H636" s="2" t="str">
        <f ca="1">'[1]2025年已发货'!H:H</f>
        <v>罗永方</v>
      </c>
      <c r="I636" s="2">
        <f ca="1">'[1]2025年已发货'!I:I</f>
        <v>13551450899</v>
      </c>
      <c r="J636" s="2" t="str">
        <f ca="1">_xlfn._xlws.FILTER(辅助信息!D:D,辅助信息!G:G=G636)</f>
        <v>五冶达州国道542项目</v>
      </c>
    </row>
    <row r="637" hidden="1" spans="1:10">
      <c r="A637" s="2" t="str">
        <f ca="1">'[1]2025年已发货'!A:A</f>
        <v>达钢</v>
      </c>
      <c r="B637" s="2" t="str">
        <f ca="1">'[1]2025年已发货'!B:B</f>
        <v>螺纹钢</v>
      </c>
      <c r="C637" s="2" t="str">
        <f ca="1">'[1]2025年已发货'!C:C</f>
        <v>HRB400E Φ20 9m</v>
      </c>
      <c r="D637" s="2" t="str">
        <f ca="1">'[1]2025年已发货'!D:D</f>
        <v>吨</v>
      </c>
      <c r="E637" s="2">
        <f ca="1">'[1]2025年已发货'!E:E</f>
        <v>50</v>
      </c>
      <c r="F637" s="4">
        <f ca="1">'[1]2025年已发货'!F:F</f>
        <v>45707</v>
      </c>
      <c r="G637" s="2" t="str">
        <f>'[1]2025年已发货'!G:G</f>
        <v>（五冶达州国道542项目-二工区巴河特大桥工段-4号墩）达州市达川区桥湾镇陈余村</v>
      </c>
      <c r="H637" s="2" t="str">
        <f ca="1">'[1]2025年已发货'!H:H</f>
        <v>谭福中</v>
      </c>
      <c r="I637" s="2">
        <f ca="1">'[1]2025年已发货'!I:I</f>
        <v>15828538619</v>
      </c>
      <c r="J637" s="2" t="str">
        <f>_xlfn._xlws.FILTER(辅助信息!D:D,辅助信息!G:G=G637)</f>
        <v>五冶达州国道542项目</v>
      </c>
    </row>
    <row r="638" hidden="1" spans="1:10">
      <c r="A638" s="2" t="str">
        <f ca="1">'[1]2025年已发货'!A:A</f>
        <v>德胜</v>
      </c>
      <c r="B638" s="2" t="str">
        <f ca="1">'[1]2025年已发货'!B:B</f>
        <v>螺纹钢</v>
      </c>
      <c r="C638" s="2" t="str">
        <f ca="1">'[1]2025年已发货'!C:C</f>
        <v>HRB400EФ25*9m</v>
      </c>
      <c r="D638" s="2" t="str">
        <f ca="1">'[1]2025年已发货'!D:D</f>
        <v>吨</v>
      </c>
      <c r="E638" s="2">
        <f ca="1">'[1]2025年已发货'!E:E</f>
        <v>35</v>
      </c>
      <c r="F638" s="4">
        <f ca="1">'[1]2025年已发货'!F:F</f>
        <v>45707</v>
      </c>
      <c r="G638" s="2" t="str">
        <f>'[1]2025年已发货'!G:G</f>
        <v>（中铁一局四公司康新高速TJ1-1标雅加梗隧道）四川省甘孜州康定市雅加梗</v>
      </c>
      <c r="H638" s="2" t="str">
        <f ca="1">'[1]2025年已发货'!H:H</f>
        <v>王锡俊</v>
      </c>
      <c r="I638" s="2">
        <f ca="1">'[1]2025年已发货'!I:I</f>
        <v>18736877891</v>
      </c>
      <c r="J638" s="2" vm="1" t="e">
        <f ca="1">_xlfn._xlws.FILTER(辅助信息!D:D,辅助信息!G:G=G638)</f>
        <v>#VALUE!</v>
      </c>
    </row>
    <row r="639" hidden="1" spans="1:10">
      <c r="A639" s="2" t="str">
        <f ca="1">'[1]2025年已发货'!A:A</f>
        <v>德胜</v>
      </c>
      <c r="B639" s="2" t="str">
        <f ca="1">'[1]2025年已发货'!B:B</f>
        <v>螺纹钢</v>
      </c>
      <c r="C639" s="2" t="str">
        <f ca="1">'[1]2025年已发货'!C:C</f>
        <v>HRB400E Φ12 9m</v>
      </c>
      <c r="D639" s="2" t="str">
        <f ca="1">'[1]2025年已发货'!D:D</f>
        <v>吨</v>
      </c>
      <c r="E639" s="2">
        <f ca="1">'[1]2025年已发货'!E:E</f>
        <v>6</v>
      </c>
      <c r="F639" s="4">
        <f ca="1">'[1]2025年已发货'!F:F</f>
        <v>45707</v>
      </c>
      <c r="G639" s="2" t="str">
        <f>'[1]2025年已发货'!G:G</f>
        <v>（五冶钢构宜宾高县月江镇建设项目）  四川省宜宾市高县月江镇刚记超市斜对面(还阳组团沪碳二期项目)</v>
      </c>
      <c r="H639" s="2" t="str">
        <f ca="1">'[1]2025年已发货'!H:H</f>
        <v>张朝亮</v>
      </c>
      <c r="I639" s="2">
        <f ca="1">'[1]2025年已发货'!I:I</f>
        <v>15228205853</v>
      </c>
      <c r="J639" s="2" t="str">
        <f ca="1">_xlfn._xlws.FILTER(辅助信息!D:D,辅助信息!G:G=G639)</f>
        <v>五冶钢构-宜宾市南溪区高县月江镇建设项目</v>
      </c>
    </row>
    <row r="640" hidden="1" spans="1:10">
      <c r="A640" s="2" t="str">
        <f ca="1">'[1]2025年已发货'!A:A</f>
        <v>德胜</v>
      </c>
      <c r="B640" s="2" t="str">
        <f ca="1">'[1]2025年已发货'!B:B</f>
        <v>螺纹钢</v>
      </c>
      <c r="C640" s="2" t="str">
        <f ca="1">'[1]2025年已发货'!C:C</f>
        <v>HRB400E Φ16 9m</v>
      </c>
      <c r="D640" s="2" t="str">
        <f ca="1">'[1]2025年已发货'!D:D</f>
        <v>吨</v>
      </c>
      <c r="E640" s="2">
        <f ca="1">'[1]2025年已发货'!E:E</f>
        <v>30</v>
      </c>
      <c r="F640" s="4">
        <f ca="1">'[1]2025年已发货'!F:F</f>
        <v>45707</v>
      </c>
      <c r="G640" s="2" t="str">
        <f>'[1]2025年已发货'!G:G</f>
        <v>（五冶钢构宜宾高县月江镇建设项目）  四川省宜宾市高县月江镇刚记超市斜对面(还阳组团沪碳二期项目)</v>
      </c>
      <c r="H640" s="2" t="str">
        <f ca="1">'[1]2025年已发货'!H:H</f>
        <v>张朝亮</v>
      </c>
      <c r="I640" s="2">
        <f ca="1">'[1]2025年已发货'!I:I</f>
        <v>15228205853</v>
      </c>
      <c r="J640" s="2" t="str">
        <f>_xlfn._xlws.FILTER(辅助信息!D:D,辅助信息!G:G=G640)</f>
        <v>五冶钢构-宜宾市南溪区高县月江镇建设项目</v>
      </c>
    </row>
    <row r="641" hidden="1" spans="1:10">
      <c r="A641" s="2" t="str">
        <f ca="1">'[1]2025年已发货'!A:A</f>
        <v>陕钢</v>
      </c>
      <c r="B641" s="2" t="str">
        <f ca="1">'[1]2025年已发货'!B:B</f>
        <v>螺纹钢</v>
      </c>
      <c r="C641" s="2" t="str">
        <f ca="1">'[1]2025年已发货'!C:C</f>
        <v>HRB400E Φ16 9m</v>
      </c>
      <c r="D641" s="2" t="str">
        <f ca="1">'[1]2025年已发货'!D:D</f>
        <v>吨</v>
      </c>
      <c r="E641" s="2">
        <f ca="1">'[1]2025年已发货'!E:E</f>
        <v>45</v>
      </c>
      <c r="F641" s="4">
        <f ca="1">'[1]2025年已发货'!F:F</f>
        <v>45707</v>
      </c>
      <c r="G641" s="2" t="str">
        <f>'[1]2025年已发货'!G:G</f>
        <v>(五冶钢构医学科学产业园建设项目房建三部-排洪渠)四川省南充市顺庆区搬罾街道学府大道二段</v>
      </c>
      <c r="H641" s="2" t="str">
        <f ca="1">'[1]2025年已发货'!H:H</f>
        <v>郑林</v>
      </c>
      <c r="I641" s="2">
        <f ca="1">'[1]2025年已发货'!I:I</f>
        <v>18349955455</v>
      </c>
      <c r="J641" s="2" t="str">
        <f ca="1">_xlfn._xlws.FILTER(辅助信息!D:D,辅助信息!G:G=G641)</f>
        <v>五冶钢构南充医学科学产业园建设项目</v>
      </c>
    </row>
    <row r="642" hidden="1" spans="1:10">
      <c r="A642" s="2" t="str">
        <f ca="1">'[1]2025年已发货'!A:A</f>
        <v>陕钢</v>
      </c>
      <c r="B642" s="2" t="str">
        <f ca="1">'[1]2025年已发货'!B:B</f>
        <v>螺纹钢</v>
      </c>
      <c r="C642" s="2" t="str">
        <f ca="1">'[1]2025年已发货'!C:C</f>
        <v>HRB400E Φ25 12m</v>
      </c>
      <c r="D642" s="2" t="str">
        <f ca="1">'[1]2025年已发货'!D:D</f>
        <v>吨</v>
      </c>
      <c r="E642" s="2">
        <f ca="1">'[1]2025年已发货'!E:E</f>
        <v>25</v>
      </c>
      <c r="F642" s="4">
        <f ca="1">'[1]2025年已发货'!F:F</f>
        <v>45707</v>
      </c>
      <c r="G642" s="2" t="str">
        <f>'[1]2025年已发货'!G:G</f>
        <v>(五冶钢构医学科学产业园建设项目房建三部-排洪渠)四川省南充市顺庆区搬罾街道学府大道二段</v>
      </c>
      <c r="H642" s="2" t="str">
        <f ca="1">'[1]2025年已发货'!H:H</f>
        <v>郑林</v>
      </c>
      <c r="I642" s="2">
        <f ca="1">'[1]2025年已发货'!I:I</f>
        <v>18349955455</v>
      </c>
      <c r="J642" s="2" t="str">
        <f>_xlfn._xlws.FILTER(辅助信息!D:D,辅助信息!G:G=G642)</f>
        <v>五冶钢构南充医学科学产业园建设项目</v>
      </c>
    </row>
    <row r="643" hidden="1" spans="1:10">
      <c r="A643" s="2" t="str">
        <f ca="1">'[1]2025年已发货'!A:A</f>
        <v>润耀</v>
      </c>
      <c r="B643" s="2" t="str">
        <f ca="1">'[1]2025年已发货'!B:B</f>
        <v>高线</v>
      </c>
      <c r="C643" s="2" t="str">
        <f ca="1">'[1]2025年已发货'!C:C</f>
        <v>HPB300Φ10</v>
      </c>
      <c r="D643" s="2" t="str">
        <f ca="1">'[1]2025年已发货'!D:D</f>
        <v>吨</v>
      </c>
      <c r="E643" s="2">
        <f ca="1">'[1]2025年已发货'!E:E</f>
        <v>70</v>
      </c>
      <c r="F643" s="4">
        <f ca="1">'[1]2025年已发货'!F:F</f>
        <v>45707</v>
      </c>
      <c r="G643" s="2" t="str">
        <f>'[1]2025年已发货'!G:G</f>
        <v>（中铁三局-铜资高速1标）四川省资阳市安岳县石羊镇猫坝村2#钢筋场</v>
      </c>
      <c r="H643" s="2" t="str">
        <f ca="1">'[1]2025年已发货'!H:H</f>
        <v>王雪</v>
      </c>
      <c r="I643" s="2">
        <f ca="1">'[1]2025年已发货'!I:I</f>
        <v>18729676589</v>
      </c>
      <c r="J643" s="2" vm="1" t="e">
        <f>_xlfn._xlws.FILTER(辅助信息!D:D,辅助信息!G:G=G643)</f>
        <v>#VALUE!</v>
      </c>
    </row>
    <row r="644" hidden="1" spans="1:10">
      <c r="A644" s="2" t="str">
        <f ca="1">'[1]2025年已发货'!A:A</f>
        <v>润耀</v>
      </c>
      <c r="B644" s="2" t="str">
        <f ca="1">'[1]2025年已发货'!B:B</f>
        <v>盘圆</v>
      </c>
      <c r="C644" s="2" t="str">
        <f ca="1">'[1]2025年已发货'!C:C</f>
        <v>HPB300Ф8</v>
      </c>
      <c r="D644" s="2" t="str">
        <f ca="1">'[1]2025年已发货'!D:D</f>
        <v>吨</v>
      </c>
      <c r="E644" s="2">
        <f ca="1">'[1]2025年已发货'!E:E</f>
        <v>35</v>
      </c>
      <c r="F644" s="4">
        <f ca="1">'[1]2025年已发货'!F:F</f>
        <v>45707</v>
      </c>
      <c r="G644" s="2" t="str">
        <f>'[1]2025年已发货'!G:G</f>
        <v>（中铁一局四公司康新高速TJ1-1标贡不卡隧道）四川省甘孜州康定市折多塘村车管所旁</v>
      </c>
      <c r="H644" s="2" t="str">
        <f ca="1">'[1]2025年已发货'!H:H</f>
        <v>王锡俊</v>
      </c>
      <c r="I644" s="2">
        <f ca="1">'[1]2025年已发货'!I:I</f>
        <v>18736877891</v>
      </c>
      <c r="J644" s="2" vm="1" t="e">
        <f ca="1">_xlfn._xlws.FILTER(辅助信息!D:D,辅助信息!G:G=G644)</f>
        <v>#VALUE!</v>
      </c>
    </row>
    <row r="645" hidden="1" spans="1:10">
      <c r="A645" s="2" t="str">
        <f ca="1">'[1]2025年已发货'!A:A</f>
        <v>润耀</v>
      </c>
      <c r="B645" s="2" t="str">
        <f ca="1">'[1]2025年已发货'!B:B</f>
        <v>螺纹钢</v>
      </c>
      <c r="C645" s="2" t="str">
        <f ca="1">'[1]2025年已发货'!C:C</f>
        <v>HRB400E Φ14 9m</v>
      </c>
      <c r="D645" s="2" t="str">
        <f ca="1">'[1]2025年已发货'!D:D</f>
        <v>吨</v>
      </c>
      <c r="E645" s="2">
        <f ca="1">'[1]2025年已发货'!E:E</f>
        <v>3</v>
      </c>
      <c r="F645" s="4">
        <f ca="1">'[1]2025年已发货'!F:F</f>
        <v>45707</v>
      </c>
      <c r="G645" s="2" t="str">
        <f>'[1]2025年已发货'!G:G</f>
        <v>（华西萌海科创农业生态谷）成都市简阳市白金山水库</v>
      </c>
      <c r="H645" s="2" t="str">
        <f ca="1">'[1]2025年已发货'!H:H</f>
        <v>石清国</v>
      </c>
      <c r="I645" s="2">
        <f ca="1">'[1]2025年已发货'!I:I</f>
        <v>13458642015</v>
      </c>
      <c r="J645" s="2" t="str">
        <f ca="1">_xlfn._xlws.FILTER(辅助信息!D:D,辅助信息!G:G=G645)</f>
        <v>华西萌海-科创农业生态谷</v>
      </c>
    </row>
    <row r="646" hidden="1" spans="1:10">
      <c r="A646" s="2" t="str">
        <f ca="1">'[1]2025年已发货'!A:A</f>
        <v>润耀</v>
      </c>
      <c r="B646" s="2" t="str">
        <f ca="1">'[1]2025年已发货'!B:B</f>
        <v>螺纹钢</v>
      </c>
      <c r="C646" s="2" t="str">
        <f ca="1">'[1]2025年已发货'!C:C</f>
        <v>HRB400E Φ16 9m</v>
      </c>
      <c r="D646" s="2" t="str">
        <f ca="1">'[1]2025年已发货'!D:D</f>
        <v>吨</v>
      </c>
      <c r="E646" s="2">
        <f ca="1">'[1]2025年已发货'!E:E</f>
        <v>5</v>
      </c>
      <c r="F646" s="4">
        <f ca="1">'[1]2025年已发货'!F:F</f>
        <v>45707</v>
      </c>
      <c r="G646" s="2" t="str">
        <f>'[1]2025年已发货'!G:G</f>
        <v>（华西萌海科创农业生态谷）成都市简阳市白金山水库</v>
      </c>
      <c r="H646" s="2" t="str">
        <f ca="1">'[1]2025年已发货'!H:H</f>
        <v>石清国</v>
      </c>
      <c r="I646" s="2">
        <f ca="1">'[1]2025年已发货'!I:I</f>
        <v>13458642015</v>
      </c>
      <c r="J646" s="2" t="str">
        <f ca="1">_xlfn._xlws.FILTER(辅助信息!D:D,辅助信息!G:G=G646)</f>
        <v>华西萌海-科创农业生态谷</v>
      </c>
    </row>
    <row r="647" hidden="1" spans="1:10">
      <c r="A647" s="2" t="str">
        <f ca="1">'[1]2025年已发货'!A:A</f>
        <v>润耀</v>
      </c>
      <c r="B647" s="2" t="str">
        <f ca="1">'[1]2025年已发货'!B:B</f>
        <v>螺纹钢</v>
      </c>
      <c r="C647" s="2" t="str">
        <f ca="1">'[1]2025年已发货'!C:C</f>
        <v>HRB400E Φ22 9m</v>
      </c>
      <c r="D647" s="2" t="str">
        <f ca="1">'[1]2025年已发货'!D:D</f>
        <v>吨</v>
      </c>
      <c r="E647" s="2">
        <f ca="1">'[1]2025年已发货'!E:E</f>
        <v>5</v>
      </c>
      <c r="F647" s="4">
        <f ca="1">'[1]2025年已发货'!F:F</f>
        <v>45707</v>
      </c>
      <c r="G647" s="2" t="str">
        <f>'[1]2025年已发货'!G:G</f>
        <v>（华西萌海科创农业生态谷）成都市简阳市白金山水库</v>
      </c>
      <c r="H647" s="2" t="str">
        <f ca="1">'[1]2025年已发货'!H:H</f>
        <v>石清国</v>
      </c>
      <c r="I647" s="2">
        <f ca="1">'[1]2025年已发货'!I:I</f>
        <v>13458642015</v>
      </c>
      <c r="J647" s="2" t="str">
        <f ca="1">_xlfn._xlws.FILTER(辅助信息!D:D,辅助信息!G:G=G647)</f>
        <v>华西萌海-科创农业生态谷</v>
      </c>
    </row>
    <row r="648" hidden="1" spans="1:10">
      <c r="A648" s="2" t="str">
        <f ca="1">'[1]2025年已发货'!A:A</f>
        <v>润耀</v>
      </c>
      <c r="B648" s="2" t="str">
        <f ca="1">'[1]2025年已发货'!B:B</f>
        <v>螺纹钢</v>
      </c>
      <c r="C648" s="2" t="str">
        <f ca="1">'[1]2025年已发货'!C:C</f>
        <v>HRB500E Φ12</v>
      </c>
      <c r="D648" s="2" t="str">
        <f ca="1">'[1]2025年已发货'!D:D</f>
        <v>吨</v>
      </c>
      <c r="E648" s="2">
        <f ca="1">'[1]2025年已发货'!E:E</f>
        <v>3</v>
      </c>
      <c r="F648" s="4">
        <f ca="1">'[1]2025年已发货'!F:F</f>
        <v>45707</v>
      </c>
      <c r="G648" s="2" t="str">
        <f>'[1]2025年已发货'!G:G</f>
        <v>（华西萌海科创农业生态谷）成都市简阳市白金山水库</v>
      </c>
      <c r="H648" s="2" t="str">
        <f ca="1">'[1]2025年已发货'!H:H</f>
        <v>石清国</v>
      </c>
      <c r="I648" s="2">
        <f ca="1">'[1]2025年已发货'!I:I</f>
        <v>13458642015</v>
      </c>
      <c r="J648" s="2" t="str">
        <f>_xlfn._xlws.FILTER(辅助信息!D:D,辅助信息!G:G=G648)</f>
        <v>华西萌海-科创农业生态谷</v>
      </c>
    </row>
    <row r="649" hidden="1" spans="1:10">
      <c r="A649" s="2" t="str">
        <f ca="1">'[1]2025年已发货'!A:A</f>
        <v>润耀</v>
      </c>
      <c r="B649" s="2" t="str">
        <f ca="1">'[1]2025年已发货'!B:B</f>
        <v>螺纹钢</v>
      </c>
      <c r="C649" s="2" t="str">
        <f ca="1">'[1]2025年已发货'!C:C</f>
        <v>HRB500E Φ20</v>
      </c>
      <c r="D649" s="2" t="str">
        <f ca="1">'[1]2025年已发货'!D:D</f>
        <v>吨</v>
      </c>
      <c r="E649" s="2">
        <f ca="1">'[1]2025年已发货'!E:E</f>
        <v>5</v>
      </c>
      <c r="F649" s="4">
        <f ca="1">'[1]2025年已发货'!F:F</f>
        <v>45707</v>
      </c>
      <c r="G649" s="2" t="str">
        <f>'[1]2025年已发货'!G:G</f>
        <v>（华西萌海科创农业生态谷）成都市简阳市白金山水库</v>
      </c>
      <c r="H649" s="2" t="str">
        <f ca="1">'[1]2025年已发货'!H:H</f>
        <v>石清国</v>
      </c>
      <c r="I649" s="2">
        <f ca="1">'[1]2025年已发货'!I:I</f>
        <v>13458642015</v>
      </c>
      <c r="J649" s="2" t="str">
        <f ca="1">_xlfn._xlws.FILTER(辅助信息!D:D,辅助信息!G:G=G649)</f>
        <v>华西萌海-科创农业生态谷</v>
      </c>
    </row>
    <row r="650" hidden="1" spans="1:10">
      <c r="A650" s="2" t="str">
        <f ca="1">'[1]2025年已发货'!A:A</f>
        <v>润耀</v>
      </c>
      <c r="B650" s="2" t="str">
        <f ca="1">'[1]2025年已发货'!B:B</f>
        <v>螺纹钢</v>
      </c>
      <c r="C650" s="2" t="str">
        <f ca="1">'[1]2025年已发货'!C:C</f>
        <v>HRB500E Φ22</v>
      </c>
      <c r="D650" s="2" t="str">
        <f ca="1">'[1]2025年已发货'!D:D</f>
        <v>吨</v>
      </c>
      <c r="E650" s="2">
        <f ca="1">'[1]2025年已发货'!E:E</f>
        <v>5</v>
      </c>
      <c r="F650" s="4">
        <f ca="1">'[1]2025年已发货'!F:F</f>
        <v>45707</v>
      </c>
      <c r="G650" s="2" t="str">
        <f>'[1]2025年已发货'!G:G</f>
        <v>（华西萌海科创农业生态谷）成都市简阳市白金山水库</v>
      </c>
      <c r="H650" s="2" t="str">
        <f ca="1">'[1]2025年已发货'!H:H</f>
        <v>石清国</v>
      </c>
      <c r="I650" s="2">
        <f ca="1">'[1]2025年已发货'!I:I</f>
        <v>13458642015</v>
      </c>
      <c r="J650" s="2" t="str">
        <f ca="1">_xlfn._xlws.FILTER(辅助信息!D:D,辅助信息!G:G=G650)</f>
        <v>华西萌海-科创农业生态谷</v>
      </c>
    </row>
    <row r="651" hidden="1" spans="1:10">
      <c r="A651" s="2" t="str">
        <f ca="1">'[1]2025年已发货'!A:A</f>
        <v>润耀</v>
      </c>
      <c r="B651" s="2" t="str">
        <f ca="1">'[1]2025年已发货'!B:B</f>
        <v>螺纹钢</v>
      </c>
      <c r="C651" s="2" t="str">
        <f ca="1">'[1]2025年已发货'!C:C</f>
        <v>HRB500E Φ25</v>
      </c>
      <c r="D651" s="2" t="str">
        <f ca="1">'[1]2025年已发货'!D:D</f>
        <v>吨</v>
      </c>
      <c r="E651" s="2">
        <f ca="1">'[1]2025年已发货'!E:E</f>
        <v>10</v>
      </c>
      <c r="F651" s="4">
        <f ca="1">'[1]2025年已发货'!F:F</f>
        <v>45707</v>
      </c>
      <c r="G651" s="2" t="str">
        <f>'[1]2025年已发货'!G:G</f>
        <v>（华西萌海科创农业生态谷）成都市简阳市白金山水库</v>
      </c>
      <c r="H651" s="2" t="str">
        <f ca="1">'[1]2025年已发货'!H:H</f>
        <v>石清国</v>
      </c>
      <c r="I651" s="2">
        <f ca="1">'[1]2025年已发货'!I:I</f>
        <v>13458642015</v>
      </c>
      <c r="J651" s="2" t="str">
        <f>_xlfn._xlws.FILTER(辅助信息!D:D,辅助信息!G:G=G651)</f>
        <v>华西萌海-科创农业生态谷</v>
      </c>
    </row>
    <row r="652" hidden="1" spans="1:10">
      <c r="A652" s="2" t="str">
        <f ca="1">'[1]2025年已发货'!A:A</f>
        <v>润耀</v>
      </c>
      <c r="B652" s="2" t="str">
        <f ca="1">'[1]2025年已发货'!B:B</f>
        <v>盘螺</v>
      </c>
      <c r="C652" s="2" t="str">
        <f ca="1">'[1]2025年已发货'!C:C</f>
        <v>HRB400E Φ8</v>
      </c>
      <c r="D652" s="2" t="str">
        <f ca="1">'[1]2025年已发货'!D:D</f>
        <v>吨</v>
      </c>
      <c r="E652" s="2">
        <f ca="1">'[1]2025年已发货'!E:E</f>
        <v>10</v>
      </c>
      <c r="F652" s="4">
        <f ca="1">'[1]2025年已发货'!F:F</f>
        <v>45707</v>
      </c>
      <c r="G652" s="2" t="str">
        <f>'[1]2025年已发货'!G:G</f>
        <v>(华西颐海-科创农业生态谷-1号钢筋房)成都市简阳市白金山水库</v>
      </c>
      <c r="H652" s="2" t="str">
        <f ca="1">'[1]2025年已发货'!H:H</f>
        <v>石清国</v>
      </c>
      <c r="I652" s="2">
        <f ca="1">'[1]2025年已发货'!I:I</f>
        <v>13458642015</v>
      </c>
      <c r="J652" s="2" t="str">
        <f ca="1">_xlfn._xlws.FILTER(辅助信息!D:D,辅助信息!G:G=G652)</f>
        <v>华西颐海-科创农业生态谷</v>
      </c>
    </row>
    <row r="653" hidden="1" spans="1:10">
      <c r="A653" s="2" t="str">
        <f ca="1">'[1]2025年已发货'!A:A</f>
        <v>润耀</v>
      </c>
      <c r="B653" s="2" t="str">
        <f ca="1">'[1]2025年已发货'!B:B</f>
        <v>盘螺</v>
      </c>
      <c r="C653" s="2" t="str">
        <f ca="1">'[1]2025年已发货'!C:C</f>
        <v>HRB400E Φ10</v>
      </c>
      <c r="D653" s="2" t="str">
        <f ca="1">'[1]2025年已发货'!D:D</f>
        <v>吨</v>
      </c>
      <c r="E653" s="2">
        <f ca="1">'[1]2025年已发货'!E:E</f>
        <v>10</v>
      </c>
      <c r="F653" s="4">
        <f ca="1">'[1]2025年已发货'!F:F</f>
        <v>45707</v>
      </c>
      <c r="G653" s="2" t="str">
        <f>'[1]2025年已发货'!G:G</f>
        <v>(华西颐海-科创农业生态谷-1号钢筋房)成都市简阳市白金山水库</v>
      </c>
      <c r="H653" s="2" t="str">
        <f ca="1">'[1]2025年已发货'!H:H</f>
        <v>石清国</v>
      </c>
      <c r="I653" s="2">
        <f ca="1">'[1]2025年已发货'!I:I</f>
        <v>13458642015</v>
      </c>
      <c r="J653" s="2" t="str">
        <f ca="1">_xlfn._xlws.FILTER(辅助信息!D:D,辅助信息!G:G=G653)</f>
        <v>华西颐海-科创农业生态谷</v>
      </c>
    </row>
    <row r="654" hidden="1" spans="1:10">
      <c r="A654" s="2" t="str">
        <f ca="1">'[1]2025年已发货'!A:A</f>
        <v>润耀</v>
      </c>
      <c r="B654" s="2" t="str">
        <f ca="1">'[1]2025年已发货'!B:B</f>
        <v>螺纹钢</v>
      </c>
      <c r="C654" s="2" t="str">
        <f ca="1">'[1]2025年已发货'!C:C</f>
        <v>HRB500E Φ12</v>
      </c>
      <c r="D654" s="2" t="str">
        <f ca="1">'[1]2025年已发货'!D:D</f>
        <v>吨</v>
      </c>
      <c r="E654" s="2">
        <f ca="1">'[1]2025年已发货'!E:E</f>
        <v>17</v>
      </c>
      <c r="F654" s="4">
        <f ca="1">'[1]2025年已发货'!F:F</f>
        <v>45707</v>
      </c>
      <c r="G654" s="2" t="str">
        <f>'[1]2025年已发货'!G:G</f>
        <v>(华西颐海-科创农业生态谷-1号钢筋房)成都市简阳市白金山水库</v>
      </c>
      <c r="H654" s="2" t="str">
        <f ca="1">'[1]2025年已发货'!H:H</f>
        <v>石清国</v>
      </c>
      <c r="I654" s="2">
        <f ca="1">'[1]2025年已发货'!I:I</f>
        <v>13458642015</v>
      </c>
      <c r="J654" s="2" t="str">
        <f ca="1">_xlfn._xlws.FILTER(辅助信息!D:D,辅助信息!G:G=G654)</f>
        <v>华西颐海-科创农业生态谷</v>
      </c>
    </row>
    <row r="655" hidden="1" spans="1:10">
      <c r="A655" s="2" t="str">
        <f ca="1">'[1]2025年已发货'!A:A</f>
        <v>润耀</v>
      </c>
      <c r="B655" s="2" t="str">
        <f ca="1">'[1]2025年已发货'!B:B</f>
        <v>螺纹钢</v>
      </c>
      <c r="C655" s="2" t="str">
        <f ca="1">'[1]2025年已发货'!C:C</f>
        <v>HRB500E Φ14</v>
      </c>
      <c r="D655" s="2" t="str">
        <f ca="1">'[1]2025年已发货'!D:D</f>
        <v>吨</v>
      </c>
      <c r="E655" s="2">
        <f ca="1">'[1]2025年已发货'!E:E</f>
        <v>8</v>
      </c>
      <c r="F655" s="4">
        <f ca="1">'[1]2025年已发货'!F:F</f>
        <v>45707</v>
      </c>
      <c r="G655" s="2" t="str">
        <f>'[1]2025年已发货'!G:G</f>
        <v>(华西颐海-科创农业生态谷-1号钢筋房)成都市简阳市白金山水库</v>
      </c>
      <c r="H655" s="2" t="str">
        <f ca="1">'[1]2025年已发货'!H:H</f>
        <v>石清国</v>
      </c>
      <c r="I655" s="2">
        <f ca="1">'[1]2025年已发货'!I:I</f>
        <v>13458642015</v>
      </c>
      <c r="J655" s="2" t="str">
        <f ca="1">_xlfn._xlws.FILTER(辅助信息!D:D,辅助信息!G:G=G655)</f>
        <v>华西颐海-科创农业生态谷</v>
      </c>
    </row>
    <row r="656" hidden="1" spans="1:10">
      <c r="A656" s="2" t="str">
        <f ca="1">'[1]2025年已发货'!A:A</f>
        <v>润耀</v>
      </c>
      <c r="B656" s="2" t="str">
        <f ca="1">'[1]2025年已发货'!B:B</f>
        <v>螺纹钢</v>
      </c>
      <c r="C656" s="2" t="str">
        <f ca="1">'[1]2025年已发货'!C:C</f>
        <v>HRB500E Φ18</v>
      </c>
      <c r="D656" s="2" t="str">
        <f ca="1">'[1]2025年已发货'!D:D</f>
        <v>吨</v>
      </c>
      <c r="E656" s="2">
        <f ca="1">'[1]2025年已发货'!E:E</f>
        <v>5</v>
      </c>
      <c r="F656" s="4">
        <f ca="1">'[1]2025年已发货'!F:F</f>
        <v>45707</v>
      </c>
      <c r="G656" s="2" t="str">
        <f>'[1]2025年已发货'!G:G</f>
        <v>(华西颐海-科创农业生态谷-1号钢筋房)成都市简阳市白金山水库</v>
      </c>
      <c r="H656" s="2" t="str">
        <f ca="1">'[1]2025年已发货'!H:H</f>
        <v>石清国</v>
      </c>
      <c r="I656" s="2">
        <f ca="1">'[1]2025年已发货'!I:I</f>
        <v>13458642015</v>
      </c>
      <c r="J656" s="2" t="str">
        <f ca="1">_xlfn._xlws.FILTER(辅助信息!D:D,辅助信息!G:G=G656)</f>
        <v>华西颐海-科创农业生态谷</v>
      </c>
    </row>
    <row r="657" hidden="1" spans="1:10">
      <c r="A657" s="2" t="str">
        <f ca="1">'[1]2025年已发货'!A:A</f>
        <v>润耀</v>
      </c>
      <c r="B657" s="2" t="str">
        <f ca="1">'[1]2025年已发货'!B:B</f>
        <v>螺纹钢</v>
      </c>
      <c r="C657" s="2" t="str">
        <f ca="1">'[1]2025年已发货'!C:C</f>
        <v>HRB500E Φ25</v>
      </c>
      <c r="D657" s="2" t="str">
        <f ca="1">'[1]2025年已发货'!D:D</f>
        <v>吨</v>
      </c>
      <c r="E657" s="2">
        <f ca="1">'[1]2025年已发货'!E:E</f>
        <v>6</v>
      </c>
      <c r="F657" s="4">
        <f ca="1">'[1]2025年已发货'!F:F</f>
        <v>45707</v>
      </c>
      <c r="G657" s="2" t="str">
        <f>'[1]2025年已发货'!G:G</f>
        <v>(华西颐海-科创农业生态谷-1号钢筋房)成都市简阳市白金山水库</v>
      </c>
      <c r="H657" s="2" t="str">
        <f ca="1">'[1]2025年已发货'!H:H</f>
        <v>石清国</v>
      </c>
      <c r="I657" s="2">
        <f ca="1">'[1]2025年已发货'!I:I</f>
        <v>13458642015</v>
      </c>
      <c r="J657" s="2" t="str">
        <f ca="1">_xlfn._xlws.FILTER(辅助信息!D:D,辅助信息!G:G=G657)</f>
        <v>华西颐海-科创农业生态谷</v>
      </c>
    </row>
    <row r="658" hidden="1" spans="1:10">
      <c r="A658" s="2" t="str">
        <f ca="1">'[1]2025年已发货'!A:A</f>
        <v>润耀</v>
      </c>
      <c r="B658" s="2" t="str">
        <f ca="1">'[1]2025年已发货'!B:B</f>
        <v>螺纹钢</v>
      </c>
      <c r="C658" s="2" t="str">
        <f ca="1">'[1]2025年已发货'!C:C</f>
        <v>HRB400E Φ12 9m</v>
      </c>
      <c r="D658" s="2" t="str">
        <f ca="1">'[1]2025年已发货'!D:D</f>
        <v>吨</v>
      </c>
      <c r="E658" s="2">
        <f ca="1">'[1]2025年已发货'!E:E</f>
        <v>7</v>
      </c>
      <c r="F658" s="4">
        <f ca="1">'[1]2025年已发货'!F:F</f>
        <v>45707</v>
      </c>
      <c r="G658" s="2" t="str">
        <f>'[1]2025年已发货'!G:G</f>
        <v>(华西颐海-科创农业生态谷-1号钢筋房)成都市简阳市白金山水库</v>
      </c>
      <c r="H658" s="2" t="str">
        <f ca="1">'[1]2025年已发货'!H:H</f>
        <v>石清国</v>
      </c>
      <c r="I658" s="2">
        <f ca="1">'[1]2025年已发货'!I:I</f>
        <v>13458642015</v>
      </c>
      <c r="J658" s="2" t="str">
        <f>_xlfn._xlws.FILTER(辅助信息!D:D,辅助信息!G:G=G658)</f>
        <v>华西颐海-科创农业生态谷</v>
      </c>
    </row>
    <row r="659" hidden="1" spans="1:10">
      <c r="A659" s="2" t="str">
        <f ca="1">'[1]2025年已发货'!A:A</f>
        <v>润耀</v>
      </c>
      <c r="B659" s="2" t="str">
        <f ca="1">'[1]2025年已发货'!B:B</f>
        <v>螺纹钢</v>
      </c>
      <c r="C659" s="2" t="str">
        <f ca="1">'[1]2025年已发货'!C:C</f>
        <v>HRB400E Φ18 9m</v>
      </c>
      <c r="D659" s="2" t="str">
        <f ca="1">'[1]2025年已发货'!D:D</f>
        <v>吨</v>
      </c>
      <c r="E659" s="2">
        <f ca="1">'[1]2025年已发货'!E:E</f>
        <v>13</v>
      </c>
      <c r="F659" s="4">
        <f ca="1">'[1]2025年已发货'!F:F</f>
        <v>45707</v>
      </c>
      <c r="G659" s="2" t="str">
        <f>'[1]2025年已发货'!G:G</f>
        <v>(华西颐海-科创农业生态谷-1号钢筋房)成都市简阳市白金山水库</v>
      </c>
      <c r="H659" s="2" t="str">
        <f ca="1">'[1]2025年已发货'!H:H</f>
        <v>石清国</v>
      </c>
      <c r="I659" s="2">
        <f ca="1">'[1]2025年已发货'!I:I</f>
        <v>13458642015</v>
      </c>
      <c r="J659" s="2" t="str">
        <f ca="1">_xlfn._xlws.FILTER(辅助信息!D:D,辅助信息!G:G=G659)</f>
        <v>华西颐海-科创农业生态谷</v>
      </c>
    </row>
    <row r="660" hidden="1" spans="1:10">
      <c r="A660" s="2" t="str">
        <f ca="1">'[1]2025年已发货'!A:A</f>
        <v>达钢</v>
      </c>
      <c r="B660" s="2" t="str">
        <f ca="1">'[1]2025年已发货'!B:B</f>
        <v>螺纹钢</v>
      </c>
      <c r="C660" s="2" t="str">
        <f ca="1">'[1]2025年已发货'!C:C</f>
        <v>HRB400E Φ28 9m</v>
      </c>
      <c r="D660" s="2" t="str">
        <f ca="1">'[1]2025年已发货'!D:D</f>
        <v>吨</v>
      </c>
      <c r="E660" s="2">
        <f ca="1">'[1]2025年已发货'!E:E</f>
        <v>45</v>
      </c>
      <c r="F660" s="4">
        <f ca="1">'[1]2025年已发货'!F:F</f>
        <v>45708</v>
      </c>
      <c r="G660" s="2" t="str">
        <f>'[1]2025年已发货'!G:G</f>
        <v>（五冶达州国道542项目-一工区桥梁一工段）四川省达州市四川省达州市达川区石桥镇武寨村</v>
      </c>
      <c r="H660" s="2" t="str">
        <f ca="1">'[1]2025年已发货'!H:H</f>
        <v>杨勇</v>
      </c>
      <c r="I660" s="2">
        <f ca="1">'[1]2025年已发货'!I:I</f>
        <v>18398563998</v>
      </c>
      <c r="J660" s="2" t="str">
        <f ca="1">_xlfn._xlws.FILTER(辅助信息!D:D,辅助信息!G:G=G660)</f>
        <v>五冶达州国道542项目</v>
      </c>
    </row>
    <row r="661" hidden="1" spans="1:10">
      <c r="A661" s="2" t="str">
        <f ca="1">'[1]2025年已发货'!A:A</f>
        <v>冷钢</v>
      </c>
      <c r="B661" s="2" t="str">
        <f ca="1">'[1]2025年已发货'!B:B</f>
        <v>螺纹钢</v>
      </c>
      <c r="C661" s="2" t="str">
        <f ca="1">'[1]2025年已发货'!C:C</f>
        <v>HRB400E Φ25 9m</v>
      </c>
      <c r="D661" s="2" t="str">
        <f ca="1">'[1]2025年已发货'!D:D</f>
        <v>吨</v>
      </c>
      <c r="E661" s="2">
        <f ca="1">'[1]2025年已发货'!E:E</f>
        <v>210</v>
      </c>
      <c r="F661" s="4">
        <f ca="1">'[1]2025年已发货'!F:F</f>
        <v>45708</v>
      </c>
      <c r="G661" s="2" t="str">
        <f>'[1]2025年已发货'!G:G</f>
        <v>（商投建工达州中医药科技园-1工区）达州市通川区达州中医药职业学院犀牛大道北段</v>
      </c>
      <c r="H661" s="2" t="str">
        <f ca="1">'[1]2025年已发货'!H:H</f>
        <v>程黄刚</v>
      </c>
      <c r="I661" s="2">
        <f ca="1">'[1]2025年已发货'!I:I</f>
        <v>15108211617</v>
      </c>
      <c r="J661" s="2" t="str">
        <f ca="1">_xlfn._xlws.FILTER(辅助信息!D:D,辅助信息!G:G=G661)</f>
        <v>商投建工达州中医药科技园</v>
      </c>
    </row>
    <row r="662" hidden="1" spans="1:10">
      <c r="A662" s="2" t="str">
        <f ca="1">'[1]2025年已发货'!A:A</f>
        <v>成实</v>
      </c>
      <c r="B662" s="2" t="str">
        <f ca="1">'[1]2025年已发货'!B:B</f>
        <v>盘螺</v>
      </c>
      <c r="C662" s="2" t="str">
        <f ca="1">'[1]2025年已发货'!C:C</f>
        <v>HRB400EΦ 8mm</v>
      </c>
      <c r="D662" s="2" t="str">
        <f ca="1">'[1]2025年已发货'!D:D</f>
        <v>吨</v>
      </c>
      <c r="E662" s="2">
        <f ca="1">'[1]2025年已发货'!E:E</f>
        <v>6</v>
      </c>
      <c r="F662" s="4">
        <f ca="1">'[1]2025年已发货'!F:F</f>
        <v>45708</v>
      </c>
      <c r="G662" s="2" t="str">
        <f>'[1]2025年已发货'!G:G</f>
        <v>（中核华兴）四川天府新区585研发中心项目（一期）二标段（科学城中路东段）</v>
      </c>
      <c r="H662" s="2" t="str">
        <f ca="1">'[1]2025年已发货'!H:H</f>
        <v>姚兴文 </v>
      </c>
      <c r="I662" s="2" t="str">
        <f ca="1">'[1]2025年已发货'!I:I</f>
        <v>15208493233</v>
      </c>
      <c r="J662" s="2" vm="1" t="e">
        <f ca="1">_xlfn._xlws.FILTER(辅助信息!D:D,辅助信息!G:G=G662)</f>
        <v>#VALUE!</v>
      </c>
    </row>
    <row r="663" hidden="1" spans="1:10">
      <c r="A663" s="2" t="str">
        <f ca="1">'[1]2025年已发货'!A:A</f>
        <v>成实</v>
      </c>
      <c r="B663" s="2" t="str">
        <f ca="1">'[1]2025年已发货'!B:B</f>
        <v>盘螺</v>
      </c>
      <c r="C663" s="2" t="str">
        <f ca="1">'[1]2025年已发货'!C:C</f>
        <v>HRB400EΦ 10mm</v>
      </c>
      <c r="D663" s="2" t="str">
        <f ca="1">'[1]2025年已发货'!D:D</f>
        <v>吨</v>
      </c>
      <c r="E663" s="2">
        <f ca="1">'[1]2025年已发货'!E:E</f>
        <v>10</v>
      </c>
      <c r="F663" s="4">
        <f ca="1">'[1]2025年已发货'!F:F</f>
        <v>45708</v>
      </c>
      <c r="G663" s="2" t="str">
        <f>'[1]2025年已发货'!G:G</f>
        <v>（中核华兴）四川天府新区585研发中心项目（一期）二标段（科学城中路东段）</v>
      </c>
      <c r="H663" s="2" t="str">
        <f ca="1">'[1]2025年已发货'!H:H</f>
        <v>姚兴文 </v>
      </c>
      <c r="I663" s="2" t="str">
        <f ca="1">'[1]2025年已发货'!I:I</f>
        <v>15208493233</v>
      </c>
      <c r="J663" s="2" vm="1" t="e">
        <f ca="1">_xlfn._xlws.FILTER(辅助信息!D:D,辅助信息!G:G=G663)</f>
        <v>#VALUE!</v>
      </c>
    </row>
    <row r="664" hidden="1" spans="1:10">
      <c r="A664" s="2" t="str">
        <f ca="1">'[1]2025年已发货'!A:A</f>
        <v>成实</v>
      </c>
      <c r="B664" s="2" t="str">
        <f ca="1">'[1]2025年已发货'!B:B</f>
        <v>螺纹钢</v>
      </c>
      <c r="C664" s="2" t="str">
        <f ca="1">'[1]2025年已发货'!C:C</f>
        <v>HRB400EΦ18*9m</v>
      </c>
      <c r="D664" s="2" t="str">
        <f ca="1">'[1]2025年已发货'!D:D</f>
        <v>吨</v>
      </c>
      <c r="E664" s="2">
        <f ca="1">'[1]2025年已发货'!E:E</f>
        <v>5.2</v>
      </c>
      <c r="F664" s="4">
        <f ca="1">'[1]2025年已发货'!F:F</f>
        <v>45708</v>
      </c>
      <c r="G664" s="2" t="str">
        <f>'[1]2025年已发货'!G:G</f>
        <v>（中核华兴）四川天府新区585研发中心项目（一期）二标段（科学城中路东段）</v>
      </c>
      <c r="H664" s="2" t="str">
        <f ca="1">'[1]2025年已发货'!H:H</f>
        <v>姚兴文 </v>
      </c>
      <c r="I664" s="2" t="str">
        <f ca="1">'[1]2025年已发货'!I:I</f>
        <v>15208493233</v>
      </c>
      <c r="J664" s="2" vm="1" t="e">
        <f ca="1">_xlfn._xlws.FILTER(辅助信息!D:D,辅助信息!G:G=G664)</f>
        <v>#VALUE!</v>
      </c>
    </row>
    <row r="665" hidden="1" spans="1:10">
      <c r="A665" s="2" t="str">
        <f ca="1">'[1]2025年已发货'!A:A</f>
        <v>成实</v>
      </c>
      <c r="B665" s="2" t="str">
        <f ca="1">'[1]2025年已发货'!B:B</f>
        <v>螺纹钢</v>
      </c>
      <c r="C665" s="2" t="str">
        <f ca="1">'[1]2025年已发货'!C:C</f>
        <v>HRB500EΦ16*9m</v>
      </c>
      <c r="D665" s="2" t="str">
        <f ca="1">'[1]2025年已发货'!D:D</f>
        <v>吨</v>
      </c>
      <c r="E665" s="2">
        <f ca="1">'[1]2025年已发货'!E:E</f>
        <v>8</v>
      </c>
      <c r="F665" s="4">
        <f ca="1">'[1]2025年已发货'!F:F</f>
        <v>45708</v>
      </c>
      <c r="G665" s="2" t="str">
        <f>'[1]2025年已发货'!G:G</f>
        <v>（中核华兴）四川天府新区585研发中心项目（一期）二标段（科学城中路东段）</v>
      </c>
      <c r="H665" s="2" t="str">
        <f ca="1">'[1]2025年已发货'!H:H</f>
        <v>姚兴文 </v>
      </c>
      <c r="I665" s="2" t="str">
        <f ca="1">'[1]2025年已发货'!I:I</f>
        <v>15208493233</v>
      </c>
      <c r="J665" s="2" vm="1" t="e">
        <f ca="1">_xlfn._xlws.FILTER(辅助信息!D:D,辅助信息!G:G=G665)</f>
        <v>#VALUE!</v>
      </c>
    </row>
    <row r="666" hidden="1" spans="1:10">
      <c r="A666" s="2" t="str">
        <f ca="1">'[1]2025年已发货'!A:A</f>
        <v>成实</v>
      </c>
      <c r="B666" s="2" t="str">
        <f ca="1">'[1]2025年已发货'!B:B</f>
        <v>螺纹钢</v>
      </c>
      <c r="C666" s="2" t="str">
        <f ca="1">'[1]2025年已发货'!C:C</f>
        <v>HRB500EΦ25*9m</v>
      </c>
      <c r="D666" s="2" t="str">
        <f ca="1">'[1]2025年已发货'!D:D</f>
        <v>吨</v>
      </c>
      <c r="E666" s="2">
        <f ca="1">'[1]2025年已发货'!E:E</f>
        <v>7.6</v>
      </c>
      <c r="F666" s="4">
        <f ca="1">'[1]2025年已发货'!F:F</f>
        <v>45708</v>
      </c>
      <c r="G666" s="2" t="str">
        <f>'[1]2025年已发货'!G:G</f>
        <v>（中核华兴）四川天府新区585研发中心项目（一期）二标段（科学城中路东段）</v>
      </c>
      <c r="H666" s="2" t="str">
        <f ca="1">'[1]2025年已发货'!H:H</f>
        <v>姚兴文 </v>
      </c>
      <c r="I666" s="2" t="str">
        <f ca="1">'[1]2025年已发货'!I:I</f>
        <v>15208493233</v>
      </c>
      <c r="J666" s="2" vm="1" t="e">
        <f ca="1">_xlfn._xlws.FILTER(辅助信息!D:D,辅助信息!G:G=G666)</f>
        <v>#VALUE!</v>
      </c>
    </row>
    <row r="667" hidden="1" spans="1:10">
      <c r="A667" s="2" t="str">
        <f ca="1">'[1]2025年已发货'!A:A</f>
        <v>德胜</v>
      </c>
      <c r="B667" s="2" t="str">
        <f ca="1">'[1]2025年已发货'!B:B</f>
        <v>螺纹钢</v>
      </c>
      <c r="C667" s="2" t="str">
        <f ca="1">'[1]2025年已发货'!C:C</f>
        <v>HRB400EФ14*9m</v>
      </c>
      <c r="D667" s="2" t="str">
        <f ca="1">'[1]2025年已发货'!D:D</f>
        <v>吨</v>
      </c>
      <c r="E667" s="2">
        <f ca="1">'[1]2025年已发货'!E:E</f>
        <v>26</v>
      </c>
      <c r="F667" s="4">
        <f ca="1">'[1]2025年已发货'!F:F</f>
        <v>45708</v>
      </c>
      <c r="G667" s="2" t="str">
        <f>'[1]2025年已发货'!G:G</f>
        <v>（中铁一局四公司康新高速TJ1-1标雅加梗隧道）四川省甘孜州康定市雅加梗</v>
      </c>
      <c r="H667" s="2" t="str">
        <f ca="1">'[1]2025年已发货'!H:H</f>
        <v>王锡俊</v>
      </c>
      <c r="I667" s="2">
        <f ca="1">'[1]2025年已发货'!I:I</f>
        <v>18736877891</v>
      </c>
      <c r="J667" s="2" vm="1" t="e">
        <f ca="1">_xlfn._xlws.FILTER(辅助信息!D:D,辅助信息!G:G=G667)</f>
        <v>#VALUE!</v>
      </c>
    </row>
    <row r="668" hidden="1" spans="1:10">
      <c r="A668" s="2" t="str">
        <f ca="1">'[1]2025年已发货'!A:A</f>
        <v>德胜</v>
      </c>
      <c r="B668" s="2" t="str">
        <f ca="1">'[1]2025年已发货'!B:B</f>
        <v>螺纹钢</v>
      </c>
      <c r="C668" s="2" t="str">
        <f ca="1">'[1]2025年已发货'!C:C</f>
        <v>HRB400EФ16*9m</v>
      </c>
      <c r="D668" s="2" t="str">
        <f ca="1">'[1]2025年已发货'!D:D</f>
        <v>吨</v>
      </c>
      <c r="E668" s="2">
        <f ca="1">'[1]2025年已发货'!E:E</f>
        <v>9</v>
      </c>
      <c r="F668" s="4">
        <f ca="1">'[1]2025年已发货'!F:F</f>
        <v>45708</v>
      </c>
      <c r="G668" s="2" t="str">
        <f>'[1]2025年已发货'!G:G</f>
        <v>（中铁一局四公司康新高速TJ1-1标雅加梗隧道）四川省甘孜州康定市雅加梗</v>
      </c>
      <c r="H668" s="2" t="str">
        <f ca="1">'[1]2025年已发货'!H:H</f>
        <v>王锡俊</v>
      </c>
      <c r="I668" s="2">
        <f ca="1">'[1]2025年已发货'!I:I</f>
        <v>18736877891</v>
      </c>
      <c r="J668" s="2" vm="1" t="e">
        <f ca="1">_xlfn._xlws.FILTER(辅助信息!D:D,辅助信息!G:G=G668)</f>
        <v>#VALUE!</v>
      </c>
    </row>
    <row r="669" hidden="1" spans="1:10">
      <c r="A669" s="2" t="str">
        <f ca="1">'[1]2025年已发货'!A:A</f>
        <v>德胜</v>
      </c>
      <c r="B669" s="2" t="str">
        <f ca="1">'[1]2025年已发货'!B:B</f>
        <v>螺纹钢</v>
      </c>
      <c r="C669" s="2" t="str">
        <f ca="1">'[1]2025年已发货'!C:C</f>
        <v>HRB400E Φ18 9m</v>
      </c>
      <c r="D669" s="2" t="str">
        <f ca="1">'[1]2025年已发货'!D:D</f>
        <v>吨</v>
      </c>
      <c r="E669" s="2">
        <f ca="1">'[1]2025年已发货'!E:E</f>
        <v>3</v>
      </c>
      <c r="F669" s="4">
        <f ca="1">'[1]2025年已发货'!F:F</f>
        <v>45708</v>
      </c>
      <c r="G669" s="2" t="str">
        <f>'[1]2025年已发货'!G:G</f>
        <v>(五冶钢构医学科学产业园建设项目房建二部-四标（5-4）)四川省南充市顺庆区搬罾街道学府大道二段</v>
      </c>
      <c r="H669" s="2" t="str">
        <f ca="1">'[1]2025年已发货'!H:H</f>
        <v>安南</v>
      </c>
      <c r="I669" s="2">
        <f ca="1">'[1]2025年已发货'!I:I</f>
        <v>19950525030</v>
      </c>
      <c r="J669" s="2" t="str">
        <f ca="1">_xlfn._xlws.FILTER(辅助信息!D:D,辅助信息!G:G=G669)</f>
        <v>五冶钢构南充医学科学产业园建设项目</v>
      </c>
    </row>
    <row r="670" hidden="1" spans="1:10">
      <c r="A670" s="2" t="str">
        <f ca="1">'[1]2025年已发货'!A:A</f>
        <v>德胜</v>
      </c>
      <c r="B670" s="2" t="str">
        <f ca="1">'[1]2025年已发货'!B:B</f>
        <v>螺纹钢</v>
      </c>
      <c r="C670" s="2" t="str">
        <f ca="1">'[1]2025年已发货'!C:C</f>
        <v>HRB400E Φ14 9m</v>
      </c>
      <c r="D670" s="2" t="str">
        <f ca="1">'[1]2025年已发货'!D:D</f>
        <v>吨</v>
      </c>
      <c r="E670" s="2">
        <f ca="1">'[1]2025年已发货'!E:E</f>
        <v>8</v>
      </c>
      <c r="F670" s="4">
        <f ca="1">'[1]2025年已发货'!F:F</f>
        <v>45708</v>
      </c>
      <c r="G670" s="2" t="str">
        <f>'[1]2025年已发货'!G:G</f>
        <v>(五冶钢构医学科学产业园建设项目房建二部-网羽馆（6-5）)四川省南充市顺庆区搬罾街道学府大道二段</v>
      </c>
      <c r="H670" s="2" t="str">
        <f ca="1">'[1]2025年已发货'!H:H</f>
        <v>安南</v>
      </c>
      <c r="I670" s="2">
        <f ca="1">'[1]2025年已发货'!I:I</f>
        <v>19950525030</v>
      </c>
      <c r="J670" s="2" t="str">
        <f ca="1">_xlfn._xlws.FILTER(辅助信息!D:D,辅助信息!G:G=G670)</f>
        <v>五冶钢构南充医学科学产业园建设项目</v>
      </c>
    </row>
    <row r="671" hidden="1" spans="1:10">
      <c r="A671" s="2" t="str">
        <f ca="1">'[1]2025年已发货'!A:A</f>
        <v>德胜</v>
      </c>
      <c r="B671" s="2" t="str">
        <f ca="1">'[1]2025年已发货'!B:B</f>
        <v>螺纹钢</v>
      </c>
      <c r="C671" s="2" t="str">
        <f ca="1">'[1]2025年已发货'!C:C</f>
        <v>HRB400E Φ25 9m</v>
      </c>
      <c r="D671" s="2" t="str">
        <f ca="1">'[1]2025年已发货'!D:D</f>
        <v>吨</v>
      </c>
      <c r="E671" s="2">
        <f ca="1">'[1]2025年已发货'!E:E</f>
        <v>24</v>
      </c>
      <c r="F671" s="4">
        <f ca="1">'[1]2025年已发货'!F:F</f>
        <v>45708</v>
      </c>
      <c r="G671" s="2" t="str">
        <f>'[1]2025年已发货'!G:G</f>
        <v>(五冶钢构医学科学产业园建设项目房建二部-网羽馆（6-5）)四川省南充市顺庆区搬罾街道学府大道二段</v>
      </c>
      <c r="H671" s="2" t="str">
        <f ca="1">'[1]2025年已发货'!H:H</f>
        <v>安南</v>
      </c>
      <c r="I671" s="2">
        <f ca="1">'[1]2025年已发货'!I:I</f>
        <v>19950525030</v>
      </c>
      <c r="J671" s="2" t="str">
        <f ca="1">_xlfn._xlws.FILTER(辅助信息!D:D,辅助信息!G:G=G671)</f>
        <v>五冶钢构南充医学科学产业园建设项目</v>
      </c>
    </row>
    <row r="672" hidden="1" spans="1:10">
      <c r="A672" s="2" t="str">
        <f ca="1">'[1]2025年已发货'!A:A</f>
        <v>晋邦</v>
      </c>
      <c r="B672" s="2" t="str">
        <f ca="1">'[1]2025年已发货'!B:B</f>
        <v>螺纹钢</v>
      </c>
      <c r="C672" s="2" t="str">
        <f ca="1">'[1]2025年已发货'!C:C</f>
        <v>HRB400E Φ16 9m</v>
      </c>
      <c r="D672" s="2" t="str">
        <f ca="1">'[1]2025年已发货'!D:D</f>
        <v>吨</v>
      </c>
      <c r="E672" s="2">
        <f ca="1">'[1]2025年已发货'!E:E</f>
        <v>15</v>
      </c>
      <c r="F672" s="4">
        <f ca="1">'[1]2025年已发货'!F:F</f>
        <v>45708</v>
      </c>
      <c r="G672" s="2" t="str">
        <f>'[1]2025年已发货'!G:G</f>
        <v>(五冶钢构医学科学产业园建设项目房建三部-排洪渠)四川省南充市顺庆区搬罾街道学府大道二段</v>
      </c>
      <c r="H672" s="2" t="str">
        <f ca="1">'[1]2025年已发货'!H:H</f>
        <v>郑林</v>
      </c>
      <c r="I672" s="2">
        <f ca="1">'[1]2025年已发货'!I:I</f>
        <v>18349955455</v>
      </c>
      <c r="J672" s="2" t="str">
        <f ca="1">_xlfn._xlws.FILTER(辅助信息!D:D,辅助信息!G:G=G672)</f>
        <v>五冶钢构南充医学科学产业园建设项目</v>
      </c>
    </row>
    <row r="673" hidden="1" spans="1:10">
      <c r="A673" s="2" t="str">
        <f ca="1">'[1]2025年已发货'!A:A</f>
        <v>晋邦</v>
      </c>
      <c r="B673" s="2" t="str">
        <f ca="1">'[1]2025年已发货'!B:B</f>
        <v>螺纹钢</v>
      </c>
      <c r="C673" s="2" t="str">
        <f ca="1">'[1]2025年已发货'!C:C</f>
        <v>HRB400E Φ25 9m</v>
      </c>
      <c r="D673" s="2" t="str">
        <f ca="1">'[1]2025年已发货'!D:D</f>
        <v>吨</v>
      </c>
      <c r="E673" s="2">
        <f ca="1">'[1]2025年已发货'!E:E</f>
        <v>21</v>
      </c>
      <c r="F673" s="4">
        <f ca="1">'[1]2025年已发货'!F:F</f>
        <v>45708</v>
      </c>
      <c r="G673" s="2" t="str">
        <f>'[1]2025年已发货'!G:G</f>
        <v>(五冶钢构医学科学产业园建设项目房建三部-排洪渠)四川省南充市顺庆区搬罾街道学府大道二段</v>
      </c>
      <c r="H673" s="2" t="str">
        <f ca="1">'[1]2025年已发货'!H:H</f>
        <v>郑林</v>
      </c>
      <c r="I673" s="2">
        <f ca="1">'[1]2025年已发货'!I:I</f>
        <v>18349955455</v>
      </c>
      <c r="J673" s="2" t="str">
        <f>_xlfn._xlws.FILTER(辅助信息!D:D,辅助信息!G:G=G673)</f>
        <v>五冶钢构南充医学科学产业园建设项目</v>
      </c>
    </row>
    <row r="674" hidden="1" spans="1:10">
      <c r="A674" s="2" t="str">
        <f ca="1">'[1]2025年已发货'!A:A</f>
        <v>晋邦</v>
      </c>
      <c r="B674" s="2" t="str">
        <f ca="1">'[1]2025年已发货'!B:B</f>
        <v>盘螺</v>
      </c>
      <c r="C674" s="2" t="str">
        <f ca="1">'[1]2025年已发货'!C:C</f>
        <v>HRB400E Φ6</v>
      </c>
      <c r="D674" s="2" t="str">
        <f ca="1">'[1]2025年已发货'!D:D</f>
        <v>吨</v>
      </c>
      <c r="E674" s="2">
        <f ca="1">'[1]2025年已发货'!E:E</f>
        <v>14</v>
      </c>
      <c r="F674" s="4">
        <f ca="1">'[1]2025年已发货'!F:F</f>
        <v>45708</v>
      </c>
      <c r="G674" s="2" t="str">
        <f>'[1]2025年已发货'!G:G</f>
        <v>(五冶钢构医学科学产业园建设项目房建二部-四标（5-4）)四川省南充市顺庆区搬罾街道学府大道二段</v>
      </c>
      <c r="H674" s="2" t="str">
        <f ca="1">'[1]2025年已发货'!H:H</f>
        <v>安南</v>
      </c>
      <c r="I674" s="2">
        <f ca="1">'[1]2025年已发货'!I:I</f>
        <v>19950525030</v>
      </c>
      <c r="J674" s="2" t="str">
        <f ca="1">_xlfn._xlws.FILTER(辅助信息!D:D,辅助信息!G:G=G674)</f>
        <v>五冶钢构南充医学科学产业园建设项目</v>
      </c>
    </row>
    <row r="675" hidden="1" spans="1:10">
      <c r="A675" s="2" t="str">
        <f ca="1">'[1]2025年已发货'!A:A</f>
        <v>晋邦</v>
      </c>
      <c r="B675" s="2" t="str">
        <f ca="1">'[1]2025年已发货'!B:B</f>
        <v>盘螺</v>
      </c>
      <c r="C675" s="2" t="str">
        <f ca="1">'[1]2025年已发货'!C:C</f>
        <v>HRB400E Φ8</v>
      </c>
      <c r="D675" s="2" t="str">
        <f ca="1">'[1]2025年已发货'!D:D</f>
        <v>吨</v>
      </c>
      <c r="E675" s="2">
        <f ca="1">'[1]2025年已发货'!E:E</f>
        <v>14</v>
      </c>
      <c r="F675" s="4">
        <f ca="1">'[1]2025年已发货'!F:F</f>
        <v>45708</v>
      </c>
      <c r="G675" s="2" t="str">
        <f>'[1]2025年已发货'!G:G</f>
        <v>(五冶钢构医学科学产业园建设项目房建二部-四标（5-4）)四川省南充市顺庆区搬罾街道学府大道二段</v>
      </c>
      <c r="H675" s="2" t="str">
        <f ca="1">'[1]2025年已发货'!H:H</f>
        <v>安南</v>
      </c>
      <c r="I675" s="2">
        <f ca="1">'[1]2025年已发货'!I:I</f>
        <v>19950525030</v>
      </c>
      <c r="J675" s="2" t="str">
        <f ca="1">_xlfn._xlws.FILTER(辅助信息!D:D,辅助信息!G:G=G675)</f>
        <v>五冶钢构南充医学科学产业园建设项目</v>
      </c>
    </row>
    <row r="676" hidden="1" spans="1:10">
      <c r="A676" s="2" t="str">
        <f ca="1">'[1]2025年已发货'!A:A</f>
        <v>晋邦</v>
      </c>
      <c r="B676" s="2" t="str">
        <f ca="1">'[1]2025年已发货'!B:B</f>
        <v>高线</v>
      </c>
      <c r="C676" s="2" t="str">
        <f ca="1">'[1]2025年已发货'!C:C</f>
        <v>HPB300 Φ8</v>
      </c>
      <c r="D676" s="2" t="str">
        <f ca="1">'[1]2025年已发货'!D:D</f>
        <v>吨</v>
      </c>
      <c r="E676" s="2">
        <f ca="1">'[1]2025年已发货'!E:E</f>
        <v>6</v>
      </c>
      <c r="F676" s="4">
        <f ca="1">'[1]2025年已发货'!F:F</f>
        <v>45708</v>
      </c>
      <c r="G676" s="2" t="str">
        <f>'[1]2025年已发货'!G:G</f>
        <v>(五冶钢构医学科学产业园建设项目房建二部-网羽馆（6-5）)四川省南充市顺庆区搬罾街道学府大道二段</v>
      </c>
      <c r="H676" s="2" t="str">
        <f ca="1">'[1]2025年已发货'!H:H</f>
        <v>安南</v>
      </c>
      <c r="I676" s="2">
        <f ca="1">'[1]2025年已发货'!I:I</f>
        <v>19950525030</v>
      </c>
      <c r="J676" s="2" t="str">
        <f>_xlfn._xlws.FILTER(辅助信息!D:D,辅助信息!G:G=G676)</f>
        <v>五冶钢构南充医学科学产业园建设项目</v>
      </c>
    </row>
    <row r="677" hidden="1" spans="1:10">
      <c r="A677" s="2" t="str">
        <f ca="1">'[1]2025年已发货'!A:A</f>
        <v>晋邦</v>
      </c>
      <c r="B677" s="2" t="str">
        <f ca="1">'[1]2025年已发货'!B:B</f>
        <v>螺纹钢</v>
      </c>
      <c r="C677" s="2" t="str">
        <f ca="1">'[1]2025年已发货'!C:C</f>
        <v>HRB400E Φ12 9m</v>
      </c>
      <c r="D677" s="2" t="str">
        <f ca="1">'[1]2025年已发货'!D:D</f>
        <v>吨</v>
      </c>
      <c r="E677" s="2">
        <f ca="1">'[1]2025年已发货'!E:E</f>
        <v>8</v>
      </c>
      <c r="F677" s="4">
        <f ca="1">'[1]2025年已发货'!F:F</f>
        <v>45708</v>
      </c>
      <c r="G677" s="2" t="str">
        <f>'[1]2025年已发货'!G:G</f>
        <v>（五冶达州国道542项目-一工区桥梁二工段）四川省达州市达川区达川区石梯镇石成村</v>
      </c>
      <c r="H677" s="2" t="str">
        <f ca="1">'[1]2025年已发货'!H:H</f>
        <v>夏树彬</v>
      </c>
      <c r="I677" s="2">
        <f ca="1">'[1]2025年已发货'!I:I</f>
        <v>13518183653</v>
      </c>
      <c r="J677" s="2" t="str">
        <f>_xlfn._xlws.FILTER(辅助信息!D:D,辅助信息!G:G=G677)</f>
        <v>五冶达州国道542项目</v>
      </c>
    </row>
    <row r="678" hidden="1" spans="1:10">
      <c r="A678" s="2" t="str">
        <f ca="1">'[1]2025年已发货'!A:A</f>
        <v>晋邦</v>
      </c>
      <c r="B678" s="2" t="str">
        <f ca="1">'[1]2025年已发货'!B:B</f>
        <v>螺纹钢</v>
      </c>
      <c r="C678" s="2" t="str">
        <f ca="1">'[1]2025年已发货'!C:C</f>
        <v>HRB400E Φ28 9m</v>
      </c>
      <c r="D678" s="2" t="str">
        <f ca="1">'[1]2025年已发货'!D:D</f>
        <v>吨</v>
      </c>
      <c r="E678" s="2">
        <f ca="1">'[1]2025年已发货'!E:E</f>
        <v>27</v>
      </c>
      <c r="F678" s="4">
        <f ca="1">'[1]2025年已发货'!F:F</f>
        <v>45708</v>
      </c>
      <c r="G678" s="2" t="str">
        <f>'[1]2025年已发货'!G:G</f>
        <v>（五冶达州国道542项目-一工区桥梁二工段）四川省达州市达川区达川区石梯镇石成村</v>
      </c>
      <c r="H678" s="2" t="str">
        <f ca="1">'[1]2025年已发货'!H:H</f>
        <v>夏树彬</v>
      </c>
      <c r="I678" s="2">
        <f ca="1">'[1]2025年已发货'!I:I</f>
        <v>13518183653</v>
      </c>
      <c r="J678" s="2" t="str">
        <f ca="1">_xlfn._xlws.FILTER(辅助信息!D:D,辅助信息!G:G=G678)</f>
        <v>五冶达州国道542项目</v>
      </c>
    </row>
    <row r="679" hidden="1" spans="1:10">
      <c r="A679" s="2" t="str">
        <f ca="1">'[1]2025年已发货'!A:A</f>
        <v>德胜</v>
      </c>
      <c r="B679" s="2" t="str">
        <f ca="1">'[1]2025年已发货'!B:B</f>
        <v>螺纹钢</v>
      </c>
      <c r="C679" s="2" t="str">
        <f ca="1">'[1]2025年已发货'!C:C</f>
        <v>HRB400EФ25*9m</v>
      </c>
      <c r="D679" s="2" t="str">
        <f ca="1">'[1]2025年已发货'!D:D</f>
        <v>吨</v>
      </c>
      <c r="E679" s="2">
        <f ca="1">'[1]2025年已发货'!E:E</f>
        <v>105</v>
      </c>
      <c r="F679" s="4">
        <f ca="1">'[1]2025年已发货'!F:F</f>
        <v>45709</v>
      </c>
      <c r="G679" s="2" t="str">
        <f>'[1]2025年已发货'!G:G</f>
        <v>（中铁一局四公司康新高速TJ1-1标雅加梗隧道）四川省甘孜州康定市雅加梗</v>
      </c>
      <c r="H679" s="2" t="str">
        <f ca="1">'[1]2025年已发货'!H:H</f>
        <v>王锡俊</v>
      </c>
      <c r="I679" s="2">
        <f ca="1">'[1]2025年已发货'!I:I</f>
        <v>18736877891</v>
      </c>
      <c r="J679" s="2" vm="1" t="e">
        <f ca="1">_xlfn._xlws.FILTER(辅助信息!D:D,辅助信息!G:G=G679)</f>
        <v>#VALUE!</v>
      </c>
    </row>
    <row r="680" hidden="1" spans="1:10">
      <c r="A680" s="2" t="str">
        <f ca="1">'[1]2025年已发货'!A:A</f>
        <v>达钢</v>
      </c>
      <c r="B680" s="2" t="str">
        <f ca="1">'[1]2025年已发货'!B:B</f>
        <v>螺纹钢</v>
      </c>
      <c r="C680" s="2" t="str">
        <f ca="1">'[1]2025年已发货'!C:C</f>
        <v>HRB400E Φ12 9m</v>
      </c>
      <c r="D680" s="2" t="str">
        <f ca="1">'[1]2025年已发货'!D:D</f>
        <v>吨</v>
      </c>
      <c r="E680" s="2">
        <f ca="1">'[1]2025年已发货'!E:E</f>
        <v>10</v>
      </c>
      <c r="F680" s="4">
        <f ca="1">'[1]2025年已发货'!F:F</f>
        <v>45709</v>
      </c>
      <c r="G680" s="2" t="str">
        <f>'[1]2025年已发货'!G:G</f>
        <v>（十九冶-江龙高速二分部）重庆市云阳县S305附近*龙角梁场</v>
      </c>
      <c r="H680" s="2" t="str">
        <f ca="1">'[1]2025年已发货'!H:H</f>
        <v>张鹏</v>
      </c>
      <c r="I680" s="2">
        <f ca="1">'[1]2025年已发货'!I:I</f>
        <v>18223006448</v>
      </c>
      <c r="J680" s="2" vm="1" t="e">
        <f ca="1">_xlfn._xlws.FILTER(辅助信息!D:D,辅助信息!G:G=G680)</f>
        <v>#VALUE!</v>
      </c>
    </row>
    <row r="681" hidden="1" spans="1:10">
      <c r="A681" s="2" t="str">
        <f ca="1">'[1]2025年已发货'!A:A</f>
        <v>达钢</v>
      </c>
      <c r="B681" s="2" t="str">
        <f ca="1">'[1]2025年已发货'!B:B</f>
        <v>螺纹钢</v>
      </c>
      <c r="C681" s="2" t="str">
        <f ca="1">'[1]2025年已发货'!C:C</f>
        <v>HRB400E Φ16 9m</v>
      </c>
      <c r="D681" s="2" t="str">
        <f ca="1">'[1]2025年已发货'!D:D</f>
        <v>吨</v>
      </c>
      <c r="E681" s="2">
        <f ca="1">'[1]2025年已发货'!E:E</f>
        <v>25</v>
      </c>
      <c r="F681" s="4">
        <f ca="1">'[1]2025年已发货'!F:F</f>
        <v>45709</v>
      </c>
      <c r="G681" s="2" t="str">
        <f>'[1]2025年已发货'!G:G</f>
        <v>（十九冶-江龙高速二分部）重庆市云阳县S305附近*龙角梁场</v>
      </c>
      <c r="H681" s="2" t="str">
        <f ca="1">'[1]2025年已发货'!H:H</f>
        <v>张鹏</v>
      </c>
      <c r="I681" s="2">
        <f ca="1">'[1]2025年已发货'!I:I</f>
        <v>18223006448</v>
      </c>
      <c r="J681" s="2" vm="1" t="e">
        <f ca="1">_xlfn._xlws.FILTER(辅助信息!D:D,辅助信息!G:G=G681)</f>
        <v>#VALUE!</v>
      </c>
    </row>
    <row r="682" hidden="1" spans="1:10">
      <c r="A682" s="2" t="str">
        <f ca="1">'[1]2025年已发货'!A:A</f>
        <v>达钢</v>
      </c>
      <c r="B682" s="2" t="str">
        <f ca="1">'[1]2025年已发货'!B:B</f>
        <v>螺纹钢</v>
      </c>
      <c r="C682" s="2" t="str">
        <f ca="1">'[1]2025年已发货'!C:C</f>
        <v>HRB400E Φ12 9m</v>
      </c>
      <c r="D682" s="2" t="str">
        <f ca="1">'[1]2025年已发货'!D:D</f>
        <v>吨</v>
      </c>
      <c r="E682" s="2">
        <f ca="1">'[1]2025年已发货'!E:E</f>
        <v>35</v>
      </c>
      <c r="F682" s="4">
        <f ca="1">'[1]2025年已发货'!F:F</f>
        <v>45709</v>
      </c>
      <c r="G682" s="2" t="str">
        <f>'[1]2025年已发货'!G:G</f>
        <v>（十九冶-江龙高速二分部）重庆市云阳县宝坪镇双塆村*宝坪梁场</v>
      </c>
      <c r="H682" s="2" t="str">
        <f ca="1">'[1]2025年已发货'!H:H</f>
        <v>张鹏</v>
      </c>
      <c r="I682" s="2">
        <f ca="1">'[1]2025年已发货'!I:I</f>
        <v>18223006448</v>
      </c>
      <c r="J682" s="2" vm="1" t="e">
        <f ca="1">_xlfn._xlws.FILTER(辅助信息!D:D,辅助信息!G:G=G682)</f>
        <v>#VALUE!</v>
      </c>
    </row>
    <row r="683" hidden="1" spans="1:10">
      <c r="A683" s="2" t="str">
        <f ca="1">'[1]2025年已发货'!A:A</f>
        <v>达钢</v>
      </c>
      <c r="B683" s="2" t="str">
        <f ca="1">'[1]2025年已发货'!B:B</f>
        <v>螺纹钢</v>
      </c>
      <c r="C683" s="2" t="str">
        <f ca="1">'[1]2025年已发货'!C:C</f>
        <v>HRB400E Φ16 9m</v>
      </c>
      <c r="D683" s="2" t="str">
        <f ca="1">'[1]2025年已发货'!D:D</f>
        <v>吨</v>
      </c>
      <c r="E683" s="2">
        <f ca="1">'[1]2025年已发货'!E:E</f>
        <v>35</v>
      </c>
      <c r="F683" s="4">
        <f ca="1">'[1]2025年已发货'!F:F</f>
        <v>45709</v>
      </c>
      <c r="G683" s="2" t="str">
        <f>'[1]2025年已发货'!G:G</f>
        <v>（十九冶-江龙高速三分部）重庆市云阳县蔈草镇歧阳村开云高速*朗2</v>
      </c>
      <c r="H683" s="2" t="str">
        <f ca="1">'[1]2025年已发货'!H:H</f>
        <v>徐宇</v>
      </c>
      <c r="I683" s="2">
        <f ca="1">'[1]2025年已发货'!I:I</f>
        <v>19822311919</v>
      </c>
      <c r="J683" s="2" vm="1" t="e">
        <f ca="1">_xlfn._xlws.FILTER(辅助信息!D:D,辅助信息!G:G=G683)</f>
        <v>#VALUE!</v>
      </c>
    </row>
    <row r="684" hidden="1" spans="1:10">
      <c r="A684" s="2" t="str">
        <f ca="1">'[1]2025年已发货'!A:A</f>
        <v>达钢</v>
      </c>
      <c r="B684" s="2" t="str">
        <f ca="1">'[1]2025年已发货'!B:B</f>
        <v>螺纹钢</v>
      </c>
      <c r="C684" s="2" t="str">
        <f ca="1">'[1]2025年已发货'!C:C</f>
        <v>HRB400E Φ18 9m</v>
      </c>
      <c r="D684" s="2" t="str">
        <f ca="1">'[1]2025年已发货'!D:D</f>
        <v>吨</v>
      </c>
      <c r="E684" s="2">
        <f ca="1">'[1]2025年已发货'!E:E</f>
        <v>35</v>
      </c>
      <c r="F684" s="4">
        <f ca="1">'[1]2025年已发货'!F:F</f>
        <v>45709</v>
      </c>
      <c r="G684" s="2" t="str">
        <f>'[1]2025年已发货'!G:G</f>
        <v>（十九冶-江龙高速三分部）重庆市云阳县蔈草镇歧阳村开云高速*朗2</v>
      </c>
      <c r="H684" s="2" t="str">
        <f ca="1">'[1]2025年已发货'!H:H</f>
        <v>徐宇</v>
      </c>
      <c r="I684" s="2">
        <f ca="1">'[1]2025年已发货'!I:I</f>
        <v>19822311919</v>
      </c>
      <c r="J684" s="2" vm="1" t="e">
        <f ca="1">_xlfn._xlws.FILTER(辅助信息!D:D,辅助信息!G:G=G684)</f>
        <v>#VALUE!</v>
      </c>
    </row>
    <row r="685" hidden="1" spans="1:10">
      <c r="A685" s="2" t="str">
        <f ca="1">'[1]2025年已发货'!A:A</f>
        <v>达钢</v>
      </c>
      <c r="B685" s="2" t="str">
        <f ca="1">'[1]2025年已发货'!B:B</f>
        <v>螺纹钢</v>
      </c>
      <c r="C685" s="2" t="str">
        <f ca="1">'[1]2025年已发货'!C:C</f>
        <v>HRB400E Φ16 9m</v>
      </c>
      <c r="D685" s="2" t="str">
        <f ca="1">'[1]2025年已发货'!D:D</f>
        <v>吨</v>
      </c>
      <c r="E685" s="2">
        <f ca="1">'[1]2025年已发货'!E:E</f>
        <v>24</v>
      </c>
      <c r="F685" s="4">
        <f ca="1">'[1]2025年已发货'!F:F</f>
        <v>45709</v>
      </c>
      <c r="G685" s="2" t="str">
        <f>'[1]2025年已发货'!G:G</f>
        <v>（十九冶-江龙高速三分部）重庆市云阳县蔈草镇杨家老屋*土公岭</v>
      </c>
      <c r="H685" s="2" t="str">
        <f ca="1">'[1]2025年已发货'!H:H</f>
        <v>徐宇</v>
      </c>
      <c r="I685" s="2">
        <f ca="1">'[1]2025年已发货'!I:I</f>
        <v>19822311919</v>
      </c>
      <c r="J685" s="2" vm="1" t="e">
        <f>_xlfn._xlws.FILTER(辅助信息!D:D,辅助信息!G:G=G685)</f>
        <v>#VALUE!</v>
      </c>
    </row>
    <row r="686" hidden="1" spans="1:10">
      <c r="A686" s="2" t="str">
        <f ca="1">'[1]2025年已发货'!A:A</f>
        <v>达钢</v>
      </c>
      <c r="B686" s="2" t="str">
        <f ca="1">'[1]2025年已发货'!B:B</f>
        <v>螺纹钢</v>
      </c>
      <c r="C686" s="2" t="str">
        <f ca="1">'[1]2025年已发货'!C:C</f>
        <v>HRB400E Φ18 9m</v>
      </c>
      <c r="D686" s="2" t="str">
        <f ca="1">'[1]2025年已发货'!D:D</f>
        <v>吨</v>
      </c>
      <c r="E686" s="2">
        <f ca="1">'[1]2025年已发货'!E:E</f>
        <v>24</v>
      </c>
      <c r="F686" s="4">
        <f ca="1">'[1]2025年已发货'!F:F</f>
        <v>45709</v>
      </c>
      <c r="G686" s="2" t="str">
        <f>'[1]2025年已发货'!G:G</f>
        <v>（十九冶-江龙高速三分部）重庆市云阳县蔈草镇杨家老屋*土公岭</v>
      </c>
      <c r="H686" s="2" t="str">
        <f ca="1">'[1]2025年已发货'!H:H</f>
        <v>徐宇</v>
      </c>
      <c r="I686" s="2">
        <f ca="1">'[1]2025年已发货'!I:I</f>
        <v>19822311919</v>
      </c>
      <c r="J686" s="2" vm="1" t="e">
        <f ca="1">_xlfn._xlws.FILTER(辅助信息!D:D,辅助信息!G:G=G686)</f>
        <v>#VALUE!</v>
      </c>
    </row>
    <row r="687" hidden="1" spans="1:10">
      <c r="A687" s="2" t="str">
        <f ca="1">'[1]2025年已发货'!A:A</f>
        <v>达钢</v>
      </c>
      <c r="B687" s="2" t="str">
        <f ca="1">'[1]2025年已发货'!B:B</f>
        <v>螺纹钢</v>
      </c>
      <c r="C687" s="2" t="str">
        <f ca="1">'[1]2025年已发货'!C:C</f>
        <v>HRB400E Φ20 9m</v>
      </c>
      <c r="D687" s="2" t="str">
        <f ca="1">'[1]2025年已发货'!D:D</f>
        <v>吨</v>
      </c>
      <c r="E687" s="2">
        <f ca="1">'[1]2025年已发货'!E:E</f>
        <v>24</v>
      </c>
      <c r="F687" s="4">
        <f ca="1">'[1]2025年已发货'!F:F</f>
        <v>45709</v>
      </c>
      <c r="G687" s="2" t="str">
        <f>'[1]2025年已发货'!G:G</f>
        <v>（十九冶-江龙高速三分部）重庆市云阳县蔈草镇杨家老屋*土公岭</v>
      </c>
      <c r="H687" s="2" t="str">
        <f ca="1">'[1]2025年已发货'!H:H</f>
        <v>徐宇</v>
      </c>
      <c r="I687" s="2">
        <f ca="1">'[1]2025年已发货'!I:I</f>
        <v>19822311919</v>
      </c>
      <c r="J687" s="2" vm="1" t="e">
        <f>_xlfn._xlws.FILTER(辅助信息!D:D,辅助信息!G:G=G687)</f>
        <v>#VALUE!</v>
      </c>
    </row>
    <row r="688" hidden="1" spans="1:10">
      <c r="A688" s="2" t="str">
        <f ca="1">'[1]2025年已发货'!A:A</f>
        <v>达钢</v>
      </c>
      <c r="B688" s="2" t="str">
        <f ca="1">'[1]2025年已发货'!B:B</f>
        <v>螺纹钢</v>
      </c>
      <c r="C688" s="2" t="str">
        <f ca="1">'[1]2025年已发货'!C:C</f>
        <v>HRB400E Φ12 9m</v>
      </c>
      <c r="D688" s="2" t="str">
        <f ca="1">'[1]2025年已发货'!D:D</f>
        <v>吨</v>
      </c>
      <c r="E688" s="2">
        <f ca="1">'[1]2025年已发货'!E:E</f>
        <v>6</v>
      </c>
      <c r="F688" s="4">
        <f ca="1">'[1]2025年已发货'!F:F</f>
        <v>45709</v>
      </c>
      <c r="G688" s="2" t="str">
        <f>'[1]2025年已发货'!G:G</f>
        <v>（十九冶-江龙高速三分部）重庆市云阳县蔈草镇三坵田*小尖山梁场</v>
      </c>
      <c r="H688" s="2" t="str">
        <f ca="1">'[1]2025年已发货'!H:H</f>
        <v>徐宇</v>
      </c>
      <c r="I688" s="2">
        <f ca="1">'[1]2025年已发货'!I:I</f>
        <v>19822311919</v>
      </c>
      <c r="J688" s="2" vm="1" t="e">
        <f ca="1">_xlfn._xlws.FILTER(辅助信息!D:D,辅助信息!G:G=G688)</f>
        <v>#VALUE!</v>
      </c>
    </row>
    <row r="689" hidden="1" spans="1:10">
      <c r="A689" s="2" t="str">
        <f ca="1">'[1]2025年已发货'!A:A</f>
        <v>达钢</v>
      </c>
      <c r="B689" s="2" t="str">
        <f ca="1">'[1]2025年已发货'!B:B</f>
        <v>螺纹钢</v>
      </c>
      <c r="C689" s="2" t="str">
        <f ca="1">'[1]2025年已发货'!C:C</f>
        <v>HRB400E Φ16 9m</v>
      </c>
      <c r="D689" s="2" t="str">
        <f ca="1">'[1]2025年已发货'!D:D</f>
        <v>吨</v>
      </c>
      <c r="E689" s="2">
        <f ca="1">'[1]2025年已发货'!E:E</f>
        <v>12</v>
      </c>
      <c r="F689" s="4">
        <f ca="1">'[1]2025年已发货'!F:F</f>
        <v>45709</v>
      </c>
      <c r="G689" s="2" t="str">
        <f>'[1]2025年已发货'!G:G</f>
        <v>（十九冶-江龙高速三分部）重庆市云阳县蔈草镇三坵田*小尖山梁场</v>
      </c>
      <c r="H689" s="2" t="str">
        <f ca="1">'[1]2025年已发货'!H:H</f>
        <v>徐宇</v>
      </c>
      <c r="I689" s="2">
        <f ca="1">'[1]2025年已发货'!I:I</f>
        <v>19822311919</v>
      </c>
      <c r="J689" s="2" vm="1" t="e">
        <f>_xlfn._xlws.FILTER(辅助信息!D:D,辅助信息!G:G=G689)</f>
        <v>#VALUE!</v>
      </c>
    </row>
    <row r="690" hidden="1" spans="1:10">
      <c r="A690" s="2" t="str">
        <f ca="1">'[1]2025年已发货'!A:A</f>
        <v>达钢</v>
      </c>
      <c r="B690" s="2" t="str">
        <f ca="1">'[1]2025年已发货'!B:B</f>
        <v>螺纹钢</v>
      </c>
      <c r="C690" s="2" t="str">
        <f ca="1">'[1]2025年已发货'!C:C</f>
        <v>HRB400E Φ20 9m</v>
      </c>
      <c r="D690" s="2" t="str">
        <f ca="1">'[1]2025年已发货'!D:D</f>
        <v>吨</v>
      </c>
      <c r="E690" s="2">
        <f ca="1">'[1]2025年已发货'!E:E</f>
        <v>9</v>
      </c>
      <c r="F690" s="4">
        <f ca="1">'[1]2025年已发货'!F:F</f>
        <v>45709</v>
      </c>
      <c r="G690" s="2" t="str">
        <f>'[1]2025年已发货'!G:G</f>
        <v>（十九冶-江龙高速三分部）重庆市云阳县蔈草镇三坵田*小尖山梁场</v>
      </c>
      <c r="H690" s="2" t="str">
        <f ca="1">'[1]2025年已发货'!H:H</f>
        <v>徐宇</v>
      </c>
      <c r="I690" s="2">
        <f ca="1">'[1]2025年已发货'!I:I</f>
        <v>19822311919</v>
      </c>
      <c r="J690" s="2" vm="1" t="e">
        <f ca="1">_xlfn._xlws.FILTER(辅助信息!D:D,辅助信息!G:G=G690)</f>
        <v>#VALUE!</v>
      </c>
    </row>
    <row r="691" hidden="1" spans="1:10">
      <c r="A691" s="2" t="str">
        <f ca="1">'[1]2025年已发货'!A:A</f>
        <v>达钢</v>
      </c>
      <c r="B691" s="2" t="str">
        <f ca="1">'[1]2025年已发货'!B:B</f>
        <v>螺纹钢</v>
      </c>
      <c r="C691" s="2" t="str">
        <f ca="1">'[1]2025年已发货'!C:C</f>
        <v>HRB400E Φ25 9m</v>
      </c>
      <c r="D691" s="2" t="str">
        <f ca="1">'[1]2025年已发货'!D:D</f>
        <v>吨</v>
      </c>
      <c r="E691" s="2">
        <f ca="1">'[1]2025年已发货'!E:E</f>
        <v>9</v>
      </c>
      <c r="F691" s="4">
        <f ca="1">'[1]2025年已发货'!F:F</f>
        <v>45709</v>
      </c>
      <c r="G691" s="2" t="str">
        <f>'[1]2025年已发货'!G:G</f>
        <v>（十九冶-江龙高速三分部）重庆市云阳县蔈草镇三坵田*小尖山梁场</v>
      </c>
      <c r="H691" s="2" t="str">
        <f ca="1">'[1]2025年已发货'!H:H</f>
        <v>徐宇</v>
      </c>
      <c r="I691" s="2">
        <f ca="1">'[1]2025年已发货'!I:I</f>
        <v>19822311919</v>
      </c>
      <c r="J691" s="2" vm="1" t="e">
        <f>_xlfn._xlws.FILTER(辅助信息!D:D,辅助信息!G:G=G691)</f>
        <v>#VALUE!</v>
      </c>
    </row>
    <row r="692" hidden="1" spans="1:10">
      <c r="A692" s="2" t="str">
        <f ca="1">'[1]2025年已发货'!A:A</f>
        <v>达钢</v>
      </c>
      <c r="B692" s="2" t="str">
        <f ca="1">'[1]2025年已发货'!B:B</f>
        <v>螺纹钢</v>
      </c>
      <c r="C692" s="2" t="str">
        <f ca="1">'[1]2025年已发货'!C:C</f>
        <v>HRB400E Φ12 9m</v>
      </c>
      <c r="D692" s="2" t="str">
        <f ca="1">'[1]2025年已发货'!D:D</f>
        <v>吨</v>
      </c>
      <c r="E692" s="2">
        <f ca="1">'[1]2025年已发货'!E:E</f>
        <v>15</v>
      </c>
      <c r="F692" s="4">
        <f ca="1">'[1]2025年已发货'!F:F</f>
        <v>45709</v>
      </c>
      <c r="G692" s="2" t="str">
        <f>'[1]2025年已发货'!G:G</f>
        <v>（十九冶-江龙高速一分部）重庆市云阳县湿坝东北418米*云阳南互通</v>
      </c>
      <c r="H692" s="2" t="str">
        <f ca="1">'[1]2025年已发货'!H:H</f>
        <v>吴章红</v>
      </c>
      <c r="I692" s="2">
        <f ca="1">'[1]2025年已发货'!I:I</f>
        <v>18628165772</v>
      </c>
      <c r="J692" s="2" vm="1" t="e">
        <f>_xlfn._xlws.FILTER(辅助信息!D:D,辅助信息!G:G=G692)</f>
        <v>#VALUE!</v>
      </c>
    </row>
    <row r="693" hidden="1" spans="1:10">
      <c r="A693" s="2" t="str">
        <f ca="1">'[1]2025年已发货'!A:A</f>
        <v>达钢</v>
      </c>
      <c r="B693" s="2" t="str">
        <f ca="1">'[1]2025年已发货'!B:B</f>
        <v>螺纹钢</v>
      </c>
      <c r="C693" s="2" t="str">
        <f ca="1">'[1]2025年已发货'!C:C</f>
        <v>HRB400E Φ16 9m</v>
      </c>
      <c r="D693" s="2" t="str">
        <f ca="1">'[1]2025年已发货'!D:D</f>
        <v>吨</v>
      </c>
      <c r="E693" s="2">
        <f ca="1">'[1]2025年已发货'!E:E</f>
        <v>48</v>
      </c>
      <c r="F693" s="4">
        <f ca="1">'[1]2025年已发货'!F:F</f>
        <v>45709</v>
      </c>
      <c r="G693" s="2" t="str">
        <f>'[1]2025年已发货'!G:G</f>
        <v>（十九冶-江龙高速一分部）重庆市云阳县湿坝东北418米*云阳南互通</v>
      </c>
      <c r="H693" s="2" t="str">
        <f ca="1">'[1]2025年已发货'!H:H</f>
        <v>吴章红</v>
      </c>
      <c r="I693" s="2">
        <f ca="1">'[1]2025年已发货'!I:I</f>
        <v>18628165772</v>
      </c>
      <c r="J693" s="2" vm="1" t="e">
        <f ca="1">_xlfn._xlws.FILTER(辅助信息!D:D,辅助信息!G:G=G693)</f>
        <v>#VALUE!</v>
      </c>
    </row>
    <row r="694" hidden="1" spans="1:10">
      <c r="A694" s="2" t="str">
        <f ca="1">'[1]2025年已发货'!A:A</f>
        <v>达钢</v>
      </c>
      <c r="B694" s="2" t="str">
        <f ca="1">'[1]2025年已发货'!B:B</f>
        <v>螺纹钢</v>
      </c>
      <c r="C694" s="2" t="str">
        <f ca="1">'[1]2025年已发货'!C:C</f>
        <v>HRB400E Φ18 9m</v>
      </c>
      <c r="D694" s="2" t="str">
        <f ca="1">'[1]2025年已发货'!D:D</f>
        <v>吨</v>
      </c>
      <c r="E694" s="2">
        <f ca="1">'[1]2025年已发货'!E:E</f>
        <v>42</v>
      </c>
      <c r="F694" s="4">
        <f ca="1">'[1]2025年已发货'!F:F</f>
        <v>45709</v>
      </c>
      <c r="G694" s="2" t="str">
        <f>'[1]2025年已发货'!G:G</f>
        <v>（十九冶-江龙高速一分部）重庆市云阳县湿坝东北418米*云阳南互通</v>
      </c>
      <c r="H694" s="2" t="str">
        <f ca="1">'[1]2025年已发货'!H:H</f>
        <v>吴章红</v>
      </c>
      <c r="I694" s="2">
        <f ca="1">'[1]2025年已发货'!I:I</f>
        <v>18628165772</v>
      </c>
      <c r="J694" s="2" vm="1" t="e">
        <f ca="1">_xlfn._xlws.FILTER(辅助信息!D:D,辅助信息!G:G=G694)</f>
        <v>#VALUE!</v>
      </c>
    </row>
    <row r="695" hidden="1" spans="1:10">
      <c r="A695" s="2" t="str">
        <f ca="1">'[1]2025年已发货'!A:A</f>
        <v>达钢</v>
      </c>
      <c r="B695" s="2" t="str">
        <f ca="1">'[1]2025年已发货'!B:B</f>
        <v>螺纹钢</v>
      </c>
      <c r="C695" s="2" t="str">
        <f ca="1">'[1]2025年已发货'!C:C</f>
        <v>HRB400E Φ20 9m</v>
      </c>
      <c r="D695" s="2" t="str">
        <f ca="1">'[1]2025年已发货'!D:D</f>
        <v>吨</v>
      </c>
      <c r="E695" s="2">
        <f ca="1">'[1]2025年已发货'!E:E</f>
        <v>3</v>
      </c>
      <c r="F695" s="4">
        <f ca="1">'[1]2025年已发货'!F:F</f>
        <v>45709</v>
      </c>
      <c r="G695" s="2" t="str">
        <f>'[1]2025年已发货'!G:G</f>
        <v>（十九冶-华电重庆奉节）重庆市奉节县康乐镇七星村</v>
      </c>
      <c r="H695" s="2" t="str">
        <f ca="1">'[1]2025年已发货'!H:H</f>
        <v>岑甲乐</v>
      </c>
      <c r="I695" s="2">
        <f ca="1">'[1]2025年已发货'!I:I</f>
        <v>17349037782</v>
      </c>
      <c r="J695" s="2" vm="1" t="e">
        <f>_xlfn._xlws.FILTER(辅助信息!D:D,辅助信息!G:G=G695)</f>
        <v>#VALUE!</v>
      </c>
    </row>
    <row r="696" hidden="1" spans="1:10">
      <c r="A696" s="2" t="str">
        <f ca="1">'[1]2025年已发货'!A:A</f>
        <v>达钢</v>
      </c>
      <c r="B696" s="2" t="str">
        <f ca="1">'[1]2025年已发货'!B:B</f>
        <v>螺纹钢</v>
      </c>
      <c r="C696" s="2" t="str">
        <f ca="1">'[1]2025年已发货'!C:C</f>
        <v>HRB400E Φ32 9m</v>
      </c>
      <c r="D696" s="2" t="str">
        <f ca="1">'[1]2025年已发货'!D:D</f>
        <v>吨</v>
      </c>
      <c r="E696" s="2">
        <f ca="1">'[1]2025年已发货'!E:E</f>
        <v>33</v>
      </c>
      <c r="F696" s="4">
        <f ca="1">'[1]2025年已发货'!F:F</f>
        <v>45709</v>
      </c>
      <c r="G696" s="2" t="str">
        <f>'[1]2025年已发货'!G:G</f>
        <v>（十九冶-华电重庆奉节）重庆市奉节县康乐镇七星村</v>
      </c>
      <c r="H696" s="2" t="str">
        <f ca="1">'[1]2025年已发货'!H:H</f>
        <v>岑甲乐</v>
      </c>
      <c r="I696" s="2">
        <f ca="1">'[1]2025年已发货'!I:I</f>
        <v>17349037782</v>
      </c>
      <c r="J696" s="2" vm="1" t="e">
        <f ca="1">_xlfn._xlws.FILTER(辅助信息!D:D,辅助信息!G:G=G696)</f>
        <v>#VALUE!</v>
      </c>
    </row>
    <row r="697" hidden="1" spans="1:10">
      <c r="A697" s="2" t="str">
        <f ca="1">'[1]2025年已发货'!A:A</f>
        <v>润耀</v>
      </c>
      <c r="B697" s="2" t="str">
        <f ca="1">'[1]2025年已发货'!B:B</f>
        <v>螺纹钢</v>
      </c>
      <c r="C697" s="2" t="str">
        <f ca="1">'[1]2025年已发货'!C:C</f>
        <v>HRB400E Φ25 9m</v>
      </c>
      <c r="D697" s="2" t="str">
        <f ca="1">'[1]2025年已发货'!D:D</f>
        <v>吨</v>
      </c>
      <c r="E697" s="2">
        <f ca="1">'[1]2025年已发货'!E:E</f>
        <v>70</v>
      </c>
      <c r="F697" s="4">
        <f ca="1">'[1]2025年已发货'!F:F</f>
        <v>45709</v>
      </c>
      <c r="G697" s="2" t="str">
        <f>'[1]2025年已发货'!G:G</f>
        <v>（华西简阳西城嘉苑）四川省成都市简阳市简城街道高屋村</v>
      </c>
      <c r="H697" s="2" t="str">
        <f ca="1">'[1]2025年已发货'!H:H</f>
        <v>张瀚镭</v>
      </c>
      <c r="I697" s="2">
        <f ca="1">'[1]2025年已发货'!I:I</f>
        <v>15884666220</v>
      </c>
      <c r="J697" s="2" t="str">
        <f ca="1">_xlfn._xlws.FILTER(辅助信息!D:D,辅助信息!G:G=G697)</f>
        <v>华西简阳西城嘉苑</v>
      </c>
    </row>
    <row r="698" hidden="1" spans="1:10">
      <c r="A698" s="2" t="str">
        <f ca="1">'[1]2025年已发货'!A:A</f>
        <v>成实</v>
      </c>
      <c r="B698" s="2" t="str">
        <f ca="1">'[1]2025年已发货'!B:B</f>
        <v>盘圆</v>
      </c>
      <c r="C698" s="2" t="str">
        <f ca="1">'[1]2025年已发货'!C:C</f>
        <v>HPB300Ф8</v>
      </c>
      <c r="D698" s="2" t="str">
        <f ca="1">'[1]2025年已发货'!D:D</f>
        <v>吨</v>
      </c>
      <c r="E698" s="2">
        <f ca="1">'[1]2025年已发货'!E:E</f>
        <v>15</v>
      </c>
      <c r="F698" s="4">
        <f ca="1">'[1]2025年已发货'!F:F</f>
        <v>45709</v>
      </c>
      <c r="G698" s="2" t="str">
        <f>'[1]2025年已发货'!G:G</f>
        <v>（中铁一局四公司康新高速TJ1-1标雅加梗隧道）四川省甘孜州康定市雅加梗</v>
      </c>
      <c r="H698" s="2" t="str">
        <f ca="1">'[1]2025年已发货'!H:H</f>
        <v>王锡俊</v>
      </c>
      <c r="I698" s="2">
        <f ca="1">'[1]2025年已发货'!I:I</f>
        <v>18736877891</v>
      </c>
      <c r="J698" s="2" vm="1" t="e">
        <f>_xlfn._xlws.FILTER(辅助信息!D:D,辅助信息!G:G=G698)</f>
        <v>#VALUE!</v>
      </c>
    </row>
    <row r="699" hidden="1" spans="1:10">
      <c r="A699" s="2" t="str">
        <f ca="1">'[1]2025年已发货'!A:A</f>
        <v>成实</v>
      </c>
      <c r="B699" s="2" t="str">
        <f ca="1">'[1]2025年已发货'!B:B</f>
        <v>盘圆</v>
      </c>
      <c r="C699" s="2" t="str">
        <f ca="1">'[1]2025年已发货'!C:C</f>
        <v>HPB300Ф12</v>
      </c>
      <c r="D699" s="2" t="str">
        <f ca="1">'[1]2025年已发货'!D:D</f>
        <v>吨</v>
      </c>
      <c r="E699" s="2">
        <f ca="1">'[1]2025年已发货'!E:E</f>
        <v>20</v>
      </c>
      <c r="F699" s="4">
        <f ca="1">'[1]2025年已发货'!F:F</f>
        <v>45709</v>
      </c>
      <c r="G699" s="2" t="str">
        <f>'[1]2025年已发货'!G:G</f>
        <v>（中铁一局四公司康新高速TJ1-1标雅加梗隧道）四川省甘孜州康定市雅加梗</v>
      </c>
      <c r="H699" s="2" t="str">
        <f ca="1">'[1]2025年已发货'!H:H</f>
        <v>王锡俊</v>
      </c>
      <c r="I699" s="2">
        <f ca="1">'[1]2025年已发货'!I:I</f>
        <v>18736877891</v>
      </c>
      <c r="J699" s="2" vm="1" t="e">
        <f ca="1">_xlfn._xlws.FILTER(辅助信息!D:D,辅助信息!G:G=G699)</f>
        <v>#VALUE!</v>
      </c>
    </row>
    <row r="700" hidden="1" spans="1:10">
      <c r="A700" s="2" t="str">
        <f ca="1">'[1]2025年已发货'!A:A</f>
        <v>陕钢</v>
      </c>
      <c r="B700" s="2" t="str">
        <f ca="1">'[1]2025年已发货'!B:B</f>
        <v>高线</v>
      </c>
      <c r="C700" s="2" t="str">
        <f ca="1">'[1]2025年已发货'!C:C</f>
        <v>HPB300Φ10</v>
      </c>
      <c r="D700" s="2" t="str">
        <f ca="1">'[1]2025年已发货'!D:D</f>
        <v>吨</v>
      </c>
      <c r="E700" s="2">
        <f ca="1">'[1]2025年已发货'!E:E</f>
        <v>70</v>
      </c>
      <c r="F700" s="4">
        <f ca="1">'[1]2025年已发货'!F:F</f>
        <v>45709</v>
      </c>
      <c r="G700" s="2" t="str">
        <f>'[1]2025年已发货'!G:G</f>
        <v>（中铁三局-铜资高速1标）成都易建金属有限公司（成都市双流区蛟龙工业港新华大道七段563号）</v>
      </c>
      <c r="H700" s="2" t="str">
        <f ca="1">'[1]2025年已发货'!H:H</f>
        <v>代德军</v>
      </c>
      <c r="I700" s="2">
        <f ca="1">'[1]2025年已发货'!I:I</f>
        <v>18602811878</v>
      </c>
      <c r="J700" s="2" vm="1" t="e">
        <f ca="1">_xlfn._xlws.FILTER(辅助信息!D:D,辅助信息!G:G=G700)</f>
        <v>#VALUE!</v>
      </c>
    </row>
    <row r="701" hidden="1" spans="1:10">
      <c r="A701" s="2" t="str">
        <f ca="1">'[1]2025年已发货'!A:A</f>
        <v>陕钢</v>
      </c>
      <c r="B701" s="2" t="str">
        <f ca="1">'[1]2025年已发货'!B:B</f>
        <v>高线</v>
      </c>
      <c r="C701" s="2" t="str">
        <f ca="1">'[1]2025年已发货'!C:C</f>
        <v>HPB300Φ12</v>
      </c>
      <c r="D701" s="2" t="str">
        <f ca="1">'[1]2025年已发货'!D:D</f>
        <v>吨</v>
      </c>
      <c r="E701" s="2">
        <f ca="1">'[1]2025年已发货'!E:E</f>
        <v>70</v>
      </c>
      <c r="F701" s="4">
        <f ca="1">'[1]2025年已发货'!F:F</f>
        <v>45709</v>
      </c>
      <c r="G701" s="2" t="str">
        <f>'[1]2025年已发货'!G:G</f>
        <v>（中铁三局-铜资高速1标）四川省资阳市安岳县石羊镇猫坝村2#钢筋场</v>
      </c>
      <c r="H701" s="2" t="str">
        <f ca="1">'[1]2025年已发货'!H:H</f>
        <v>王雪</v>
      </c>
      <c r="I701" s="2">
        <f ca="1">'[1]2025年已发货'!I:I</f>
        <v>18729676589</v>
      </c>
      <c r="J701" s="2" vm="1" t="e">
        <f ca="1">_xlfn._xlws.FILTER(辅助信息!D:D,辅助信息!G:G=G701)</f>
        <v>#VALUE!</v>
      </c>
    </row>
    <row r="702" hidden="1" spans="1:10">
      <c r="A702" s="2" t="str">
        <f ca="1">'[1]2025年已发货'!A:A</f>
        <v>陕钢</v>
      </c>
      <c r="B702" s="2" t="str">
        <f ca="1">'[1]2025年已发货'!B:B</f>
        <v>螺纹钢</v>
      </c>
      <c r="C702" s="2" t="str">
        <f ca="1">'[1]2025年已发货'!C:C</f>
        <v>HRB400E Φ20 12m</v>
      </c>
      <c r="D702" s="2" t="str">
        <f ca="1">'[1]2025年已发货'!D:D</f>
        <v>吨</v>
      </c>
      <c r="E702" s="2">
        <f ca="1">'[1]2025年已发货'!E:E</f>
        <v>35</v>
      </c>
      <c r="F702" s="4">
        <f ca="1">'[1]2025年已发货'!F:F</f>
        <v>45709</v>
      </c>
      <c r="G702" s="2" t="str">
        <f>'[1]2025年已发货'!G:G</f>
        <v>（中铁广州局-资乐高速5标）四川省乐山市井研县宝五镇泡桐湾乐井路</v>
      </c>
      <c r="H702" s="2" t="str">
        <f ca="1">'[1]2025年已发货'!H:H</f>
        <v>廖俊杰</v>
      </c>
      <c r="I702" s="2">
        <f ca="1">'[1]2025年已发货'!I:I</f>
        <v>15775100965</v>
      </c>
      <c r="J702" s="2" vm="1" t="e">
        <f ca="1">_xlfn._xlws.FILTER(辅助信息!D:D,辅助信息!G:G=G702)</f>
        <v>#VALUE!</v>
      </c>
    </row>
    <row r="703" hidden="1" spans="1:10">
      <c r="A703" s="2" t="str">
        <f ca="1">'[1]2025年已发货'!A:A</f>
        <v>德胜</v>
      </c>
      <c r="B703" s="2" t="str">
        <f ca="1">'[1]2025年已发货'!B:B</f>
        <v>螺纹钢</v>
      </c>
      <c r="C703" s="2" t="str">
        <f ca="1">'[1]2025年已发货'!C:C</f>
        <v>HRB400E Φ18 9m</v>
      </c>
      <c r="D703" s="2" t="str">
        <f ca="1">'[1]2025年已发货'!D:D</f>
        <v>吨</v>
      </c>
      <c r="E703" s="2">
        <f ca="1">'[1]2025年已发货'!E:E</f>
        <v>24</v>
      </c>
      <c r="F703" s="4">
        <f ca="1">'[1]2025年已发货'!F:F</f>
        <v>45709</v>
      </c>
      <c r="G703" s="2" t="str">
        <f>'[1]2025年已发货'!G:G</f>
        <v>（五局乐山机场项目）乐山市五通桥区冠英镇</v>
      </c>
      <c r="H703" s="2" t="str">
        <f ca="1">'[1]2025年已发货'!H:H</f>
        <v>王思思</v>
      </c>
      <c r="I703" s="2">
        <f ca="1">'[1]2025年已发货'!I:I</f>
        <v>18973190156</v>
      </c>
      <c r="J703" s="2" vm="1" t="e">
        <f ca="1">_xlfn._xlws.FILTER(辅助信息!D:D,辅助信息!G:G=G703)</f>
        <v>#VALUE!</v>
      </c>
    </row>
    <row r="704" hidden="1" spans="1:10">
      <c r="A704" s="2" t="str">
        <f ca="1">'[1]2025年已发货'!A:A</f>
        <v>德胜</v>
      </c>
      <c r="B704" s="2" t="str">
        <f ca="1">'[1]2025年已发货'!B:B</f>
        <v>螺纹钢</v>
      </c>
      <c r="C704" s="2" t="str">
        <f ca="1">'[1]2025年已发货'!C:C</f>
        <v>HRB400E Φ16 9m</v>
      </c>
      <c r="D704" s="2" t="str">
        <f ca="1">'[1]2025年已发货'!D:D</f>
        <v>吨</v>
      </c>
      <c r="E704" s="2">
        <f ca="1">'[1]2025年已发货'!E:E</f>
        <v>46</v>
      </c>
      <c r="F704" s="4">
        <f ca="1">'[1]2025年已发货'!F:F</f>
        <v>45709</v>
      </c>
      <c r="G704" s="2" t="str">
        <f>'[1]2025年已发货'!G:G</f>
        <v>（五局乐山机场项目）乐山市五通桥区冠英镇</v>
      </c>
      <c r="H704" s="2" t="str">
        <f ca="1">'[1]2025年已发货'!H:H</f>
        <v>王思思</v>
      </c>
      <c r="I704" s="2">
        <f ca="1">'[1]2025年已发货'!I:I</f>
        <v>18973190156</v>
      </c>
      <c r="J704" s="2" vm="1" t="e">
        <f ca="1">_xlfn._xlws.FILTER(辅助信息!D:D,辅助信息!G:G=G704)</f>
        <v>#VALUE!</v>
      </c>
    </row>
    <row r="705" hidden="1" spans="1:10">
      <c r="A705" s="2" t="str">
        <f ca="1">'[1]2025年已发货'!A:A</f>
        <v>润耀</v>
      </c>
      <c r="B705" s="2" t="str">
        <f ca="1">'[1]2025年已发货'!B:B</f>
        <v>螺纹钢</v>
      </c>
      <c r="C705" s="2" t="str">
        <f ca="1">'[1]2025年已发货'!C:C</f>
        <v>HRB400E Φ22 9m</v>
      </c>
      <c r="D705" s="2" t="str">
        <f ca="1">'[1]2025年已发货'!D:D</f>
        <v>吨</v>
      </c>
      <c r="E705" s="2">
        <f ca="1">'[1]2025年已发货'!E:E</f>
        <v>9</v>
      </c>
      <c r="F705" s="4">
        <f ca="1">'[1]2025年已发货'!F:F</f>
        <v>45709</v>
      </c>
      <c r="G705" s="2" t="str">
        <f>'[1]2025年已发货'!G:G</f>
        <v>（五局乐山机场项目）乐山市五通桥区冠英镇</v>
      </c>
      <c r="H705" s="2" t="str">
        <f ca="1">'[1]2025年已发货'!H:H</f>
        <v>王思思</v>
      </c>
      <c r="I705" s="2">
        <f ca="1">'[1]2025年已发货'!I:I</f>
        <v>18973190156</v>
      </c>
      <c r="J705" s="2" vm="1" t="e">
        <f ca="1">_xlfn._xlws.FILTER(辅助信息!D:D,辅助信息!G:G=G705)</f>
        <v>#VALUE!</v>
      </c>
    </row>
    <row r="706" hidden="1" spans="1:10">
      <c r="A706" s="2" t="str">
        <f ca="1">'[1]2025年已发货'!A:A</f>
        <v>润耀</v>
      </c>
      <c r="B706" s="2" t="str">
        <f ca="1">'[1]2025年已发货'!B:B</f>
        <v>螺纹钢</v>
      </c>
      <c r="C706" s="2" t="str">
        <f ca="1">'[1]2025年已发货'!C:C</f>
        <v>HRB400E Φ20 9m</v>
      </c>
      <c r="D706" s="2" t="str">
        <f ca="1">'[1]2025年已发货'!D:D</f>
        <v>吨</v>
      </c>
      <c r="E706" s="2">
        <f ca="1">'[1]2025年已发货'!E:E</f>
        <v>12</v>
      </c>
      <c r="F706" s="4">
        <f ca="1">'[1]2025年已发货'!F:F</f>
        <v>45709</v>
      </c>
      <c r="G706" s="2" t="str">
        <f>'[1]2025年已发货'!G:G</f>
        <v>（五局乐山机场项目）乐山市五通桥区冠英镇</v>
      </c>
      <c r="H706" s="2" t="str">
        <f ca="1">'[1]2025年已发货'!H:H</f>
        <v>王思思</v>
      </c>
      <c r="I706" s="2">
        <f ca="1">'[1]2025年已发货'!I:I</f>
        <v>18973190156</v>
      </c>
      <c r="J706" s="2" vm="1" t="e">
        <f>_xlfn._xlws.FILTER(辅助信息!D:D,辅助信息!G:G=G706)</f>
        <v>#VALUE!</v>
      </c>
    </row>
    <row r="707" hidden="1" spans="1:10">
      <c r="A707" s="2" t="str">
        <f ca="1">'[1]2025年已发货'!A:A</f>
        <v>润耀</v>
      </c>
      <c r="B707" s="2" t="str">
        <f ca="1">'[1]2025年已发货'!B:B</f>
        <v>螺纹钢</v>
      </c>
      <c r="C707" s="2" t="str">
        <f ca="1">'[1]2025年已发货'!C:C</f>
        <v>HRB400E Φ12 9m</v>
      </c>
      <c r="D707" s="2" t="str">
        <f ca="1">'[1]2025年已发货'!D:D</f>
        <v>吨</v>
      </c>
      <c r="E707" s="2">
        <f ca="1">'[1]2025年已发货'!E:E</f>
        <v>48</v>
      </c>
      <c r="F707" s="4">
        <f ca="1">'[1]2025年已发货'!F:F</f>
        <v>45709</v>
      </c>
      <c r="G707" s="2" t="str">
        <f>'[1]2025年已发货'!G:G</f>
        <v>（五局乐山机场项目）乐山市五通桥区冠英镇</v>
      </c>
      <c r="H707" s="2" t="str">
        <f ca="1">'[1]2025年已发货'!H:H</f>
        <v>王思思</v>
      </c>
      <c r="I707" s="2">
        <f ca="1">'[1]2025年已发货'!I:I</f>
        <v>18973190156</v>
      </c>
      <c r="J707" s="2" vm="1" t="e">
        <f ca="1">_xlfn._xlws.FILTER(辅助信息!D:D,辅助信息!G:G=G707)</f>
        <v>#VALUE!</v>
      </c>
    </row>
    <row r="708" hidden="1" spans="1:10">
      <c r="A708" s="2" t="str">
        <f ca="1">'[1]2025年已发货'!A:A</f>
        <v>润耀</v>
      </c>
      <c r="B708" s="2" t="str">
        <f ca="1">'[1]2025年已发货'!B:B</f>
        <v>高线</v>
      </c>
      <c r="C708" s="2" t="str">
        <f ca="1">'[1]2025年已发货'!C:C</f>
        <v>HPB300Φ10</v>
      </c>
      <c r="D708" s="2" t="str">
        <f ca="1">'[1]2025年已发货'!D:D</f>
        <v>吨</v>
      </c>
      <c r="E708" s="2">
        <f ca="1">'[1]2025年已发货'!E:E</f>
        <v>5</v>
      </c>
      <c r="F708" s="4">
        <f ca="1">'[1]2025年已发货'!F:F</f>
        <v>45709</v>
      </c>
      <c r="G708" s="2" t="str">
        <f>'[1]2025年已发货'!G:G</f>
        <v>（五局乐山机场项目）乐山市五通桥区冠英镇</v>
      </c>
      <c r="H708" s="2" t="str">
        <f ca="1">'[1]2025年已发货'!H:H</f>
        <v>王思思</v>
      </c>
      <c r="I708" s="2">
        <f ca="1">'[1]2025年已发货'!I:I</f>
        <v>18973190156</v>
      </c>
      <c r="J708" s="2" vm="1" t="e">
        <f ca="1">_xlfn._xlws.FILTER(辅助信息!D:D,辅助信息!G:G=G708)</f>
        <v>#VALUE!</v>
      </c>
    </row>
    <row r="709" hidden="1" spans="1:10">
      <c r="A709" s="2" t="str">
        <f ca="1">'[1]2025年已发货'!A:A</f>
        <v>润耀</v>
      </c>
      <c r="B709" s="2" t="str">
        <f ca="1">'[1]2025年已发货'!B:B</f>
        <v>高线</v>
      </c>
      <c r="C709" s="2" t="str">
        <f ca="1">'[1]2025年已发货'!C:C</f>
        <v>HPB300Φ8</v>
      </c>
      <c r="D709" s="2" t="str">
        <f ca="1">'[1]2025年已发货'!D:D</f>
        <v>吨</v>
      </c>
      <c r="E709" s="2">
        <f ca="1">'[1]2025年已发货'!E:E</f>
        <v>2</v>
      </c>
      <c r="F709" s="4">
        <f ca="1">'[1]2025年已发货'!F:F</f>
        <v>45709</v>
      </c>
      <c r="G709" s="2" t="str">
        <f>'[1]2025年已发货'!G:G</f>
        <v>（五局乐山机场项目）乐山市五通桥区冠英镇</v>
      </c>
      <c r="H709" s="2" t="str">
        <f ca="1">'[1]2025年已发货'!H:H</f>
        <v>王思思</v>
      </c>
      <c r="I709" s="2">
        <f ca="1">'[1]2025年已发货'!I:I</f>
        <v>18973190156</v>
      </c>
      <c r="J709" s="2" vm="1" t="e">
        <f ca="1">_xlfn._xlws.FILTER(辅助信息!D:D,辅助信息!G:G=G709)</f>
        <v>#VALUE!</v>
      </c>
    </row>
    <row r="710" hidden="1" spans="1:10">
      <c r="A710" s="2" t="str">
        <f ca="1">'[1]2025年已发货'!A:A</f>
        <v>润耀</v>
      </c>
      <c r="B710" s="2" t="str">
        <f ca="1">'[1]2025年已发货'!B:B</f>
        <v>盘螺</v>
      </c>
      <c r="C710" s="2" t="str">
        <f ca="1">'[1]2025年已发货'!C:C</f>
        <v>HRB400E Φ10</v>
      </c>
      <c r="D710" s="2" t="str">
        <f ca="1">'[1]2025年已发货'!D:D</f>
        <v>吨</v>
      </c>
      <c r="E710" s="2">
        <f ca="1">'[1]2025年已发货'!E:E</f>
        <v>12.3</v>
      </c>
      <c r="F710" s="4">
        <f ca="1">'[1]2025年已发货'!F:F</f>
        <v>45709</v>
      </c>
      <c r="G710" s="2" t="str">
        <f>'[1]2025年已发货'!G:G</f>
        <v>（中铁建工重庆东站）重庆市南岸区广茂大道重庆东站</v>
      </c>
      <c r="H710" s="2" t="str">
        <f ca="1">'[1]2025年已发货'!H:H</f>
        <v>唐工</v>
      </c>
      <c r="I710" s="2">
        <f ca="1">'[1]2025年已发货'!I:I</f>
        <v>18786797754</v>
      </c>
      <c r="J710" s="2" vm="1" t="e">
        <f>_xlfn._xlws.FILTER(辅助信息!D:D,辅助信息!G:G=G710)</f>
        <v>#VALUE!</v>
      </c>
    </row>
    <row r="711" hidden="1" spans="1:10">
      <c r="A711" s="2" t="str">
        <f ca="1">'[1]2025年已发货'!A:A</f>
        <v>润耀</v>
      </c>
      <c r="B711" s="2" t="str">
        <f ca="1">'[1]2025年已发货'!B:B</f>
        <v>盘螺</v>
      </c>
      <c r="C711" s="2" t="str">
        <f ca="1">'[1]2025年已发货'!C:C</f>
        <v>HRB400E Φ10</v>
      </c>
      <c r="D711" s="2" t="str">
        <f ca="1">'[1]2025年已发货'!D:D</f>
        <v>吨</v>
      </c>
      <c r="E711" s="2">
        <f ca="1">'[1]2025年已发货'!E:E</f>
        <v>14.8</v>
      </c>
      <c r="F711" s="4">
        <f ca="1">'[1]2025年已发货'!F:F</f>
        <v>45709</v>
      </c>
      <c r="G711" s="2" t="str">
        <f>'[1]2025年已发货'!G:G</f>
        <v>（中铁建工重庆东站）重庆市南岸区广茂大道重庆东站</v>
      </c>
      <c r="H711" s="2" t="str">
        <f ca="1">'[1]2025年已发货'!H:H</f>
        <v>唐工</v>
      </c>
      <c r="I711" s="2">
        <f ca="1">'[1]2025年已发货'!I:I</f>
        <v>18786797754</v>
      </c>
      <c r="J711" s="2" vm="1" t="e">
        <f ca="1">_xlfn._xlws.FILTER(辅助信息!D:D,辅助信息!G:G=G711)</f>
        <v>#VALUE!</v>
      </c>
    </row>
    <row r="712" hidden="1" spans="1:10">
      <c r="A712" s="2" t="str">
        <f ca="1">'[1]2025年已发货'!A:A</f>
        <v>润耀</v>
      </c>
      <c r="B712" s="2" t="str">
        <f ca="1">'[1]2025年已发货'!B:B</f>
        <v>螺纹钢</v>
      </c>
      <c r="C712" s="2" t="str">
        <f ca="1">'[1]2025年已发货'!C:C</f>
        <v>HRB400E Φ12 9m</v>
      </c>
      <c r="D712" s="2" t="str">
        <f ca="1">'[1]2025年已发货'!D:D</f>
        <v>吨</v>
      </c>
      <c r="E712" s="2">
        <f ca="1">'[1]2025年已发货'!E:E</f>
        <v>3</v>
      </c>
      <c r="F712" s="4">
        <f ca="1">'[1]2025年已发货'!F:F</f>
        <v>45709</v>
      </c>
      <c r="G712" s="2" t="str">
        <f>'[1]2025年已发货'!G:G</f>
        <v>（中铁建工重庆东站）重庆市南岸区广茂大道重庆东站</v>
      </c>
      <c r="H712" s="2" t="str">
        <f ca="1">'[1]2025年已发货'!H:H</f>
        <v>唐工</v>
      </c>
      <c r="I712" s="2">
        <f ca="1">'[1]2025年已发货'!I:I</f>
        <v>18786797754</v>
      </c>
      <c r="J712" s="2" vm="1" t="e">
        <f ca="1">_xlfn._xlws.FILTER(辅助信息!D:D,辅助信息!G:G=G712)</f>
        <v>#VALUE!</v>
      </c>
    </row>
    <row r="713" hidden="1" spans="1:10">
      <c r="A713" s="2" t="str">
        <f ca="1">'[1]2025年已发货'!A:A</f>
        <v>冷钢</v>
      </c>
      <c r="B713" s="2" t="str">
        <f ca="1">'[1]2025年已发货'!B:B</f>
        <v>盘螺</v>
      </c>
      <c r="C713" s="2" t="str">
        <f ca="1">'[1]2025年已发货'!C:C</f>
        <v>HRB400E Φ8</v>
      </c>
      <c r="D713" s="2" t="str">
        <f ca="1">'[1]2025年已发货'!D:D</f>
        <v>吨</v>
      </c>
      <c r="E713" s="2">
        <f ca="1">'[1]2025年已发货'!E:E</f>
        <v>18</v>
      </c>
      <c r="F713" s="4">
        <f ca="1">'[1]2025年已发货'!F:F</f>
        <v>45709</v>
      </c>
      <c r="G713" s="2" t="str">
        <f>'[1]2025年已发货'!G:G</f>
        <v>（商投建工达州中医药科技园-4工区-2号楼）达州市通川区达州中医药职业学院犀牛大道北段</v>
      </c>
      <c r="H713" s="2" t="str">
        <f ca="1">'[1]2025年已发货'!H:H</f>
        <v>张扬</v>
      </c>
      <c r="I713" s="2">
        <f ca="1">'[1]2025年已发货'!I:I</f>
        <v>18381904567</v>
      </c>
      <c r="J713" s="2" t="str">
        <f ca="1">_xlfn._xlws.FILTER(辅助信息!D:D,辅助信息!G:G=G713)</f>
        <v>商投建工达州中医药科技园</v>
      </c>
    </row>
    <row r="714" hidden="1" spans="1:10">
      <c r="A714" s="2" t="str">
        <f ca="1">'[1]2025年已发货'!A:A</f>
        <v>冷钢</v>
      </c>
      <c r="B714" s="2" t="str">
        <f ca="1">'[1]2025年已发货'!B:B</f>
        <v>盘螺</v>
      </c>
      <c r="C714" s="2" t="str">
        <f ca="1">'[1]2025年已发货'!C:C</f>
        <v>HRB400E Φ10</v>
      </c>
      <c r="D714" s="2" t="str">
        <f ca="1">'[1]2025年已发货'!D:D</f>
        <v>吨</v>
      </c>
      <c r="E714" s="2">
        <f ca="1">'[1]2025年已发货'!E:E</f>
        <v>18</v>
      </c>
      <c r="F714" s="4">
        <f ca="1">'[1]2025年已发货'!F:F</f>
        <v>45709</v>
      </c>
      <c r="G714" s="2" t="str">
        <f>'[1]2025年已发货'!G:G</f>
        <v>（商投建工达州中医药科技园-4工区-2号楼）达州市通川区达州中医药职业学院犀牛大道北段</v>
      </c>
      <c r="H714" s="2" t="str">
        <f ca="1">'[1]2025年已发货'!H:H</f>
        <v>张扬</v>
      </c>
      <c r="I714" s="2">
        <f ca="1">'[1]2025年已发货'!I:I</f>
        <v>18381904567</v>
      </c>
      <c r="J714" s="2" t="str">
        <f>_xlfn._xlws.FILTER(辅助信息!D:D,辅助信息!G:G=G714)</f>
        <v>商投建工达州中医药科技园</v>
      </c>
    </row>
    <row r="715" hidden="1" spans="1:10">
      <c r="A715" s="2" t="str">
        <f ca="1">'[1]2025年已发货'!A:A</f>
        <v>成实</v>
      </c>
      <c r="B715" s="2" t="str">
        <f ca="1">'[1]2025年已发货'!B:B</f>
        <v>盘螺</v>
      </c>
      <c r="C715" s="2" t="str">
        <f ca="1">'[1]2025年已发货'!C:C</f>
        <v>HRB400E Φ6</v>
      </c>
      <c r="D715" s="2" t="str">
        <f ca="1">'[1]2025年已发货'!D:D</f>
        <v>吨</v>
      </c>
      <c r="E715" s="2">
        <f ca="1">'[1]2025年已发货'!E:E</f>
        <v>35</v>
      </c>
      <c r="F715" s="4">
        <f ca="1">'[1]2025年已发货'!F:F</f>
        <v>45710</v>
      </c>
      <c r="G715" s="2" t="str">
        <f>'[1]2025年已发货'!G:G</f>
        <v>（四川商建-射洪城乡一体化项目）遂宁市射洪市忠新幼儿园北侧约220米新溪小区</v>
      </c>
      <c r="H715" s="2" t="str">
        <f ca="1">'[1]2025年已发货'!H:H</f>
        <v>柏子刚</v>
      </c>
      <c r="I715" s="2">
        <f ca="1">'[1]2025年已发货'!I:I</f>
        <v>15692885305</v>
      </c>
      <c r="J715" s="2" t="str">
        <f ca="1">_xlfn._xlws.FILTER(辅助信息!D:D,辅助信息!G:G=G715)</f>
        <v>四川商建
射洪城乡一体化项目</v>
      </c>
    </row>
    <row r="716" hidden="1" spans="1:10">
      <c r="A716" s="2" t="str">
        <f ca="1">'[1]2025年已发货'!A:A</f>
        <v>成实</v>
      </c>
      <c r="B716" s="2" t="str">
        <f ca="1">'[1]2025年已发货'!B:B</f>
        <v>螺纹钢</v>
      </c>
      <c r="C716" s="2" t="str">
        <f ca="1">'[1]2025年已发货'!C:C</f>
        <v>HRB500E Φ25</v>
      </c>
      <c r="D716" s="2" t="str">
        <f ca="1">'[1]2025年已发货'!D:D</f>
        <v>吨</v>
      </c>
      <c r="E716" s="2">
        <f ca="1">'[1]2025年已发货'!E:E</f>
        <v>35</v>
      </c>
      <c r="F716" s="4">
        <f ca="1">'[1]2025年已发货'!F:F</f>
        <v>45710</v>
      </c>
      <c r="G716" s="2" t="str">
        <f>'[1]2025年已发货'!G:G</f>
        <v>（四川商建-射洪城乡一体化项目）遂宁市射洪市忠新幼儿园北侧约220米新溪小区</v>
      </c>
      <c r="H716" s="2" t="str">
        <f ca="1">'[1]2025年已发货'!H:H</f>
        <v>柏子刚</v>
      </c>
      <c r="I716" s="2">
        <f ca="1">'[1]2025年已发货'!I:I</f>
        <v>15692885305</v>
      </c>
      <c r="J716" s="2" t="str">
        <f>_xlfn._xlws.FILTER(辅助信息!D:D,辅助信息!G:G=G716)</f>
        <v>四川商建
射洪城乡一体化项目</v>
      </c>
    </row>
    <row r="717" hidden="1" spans="1:10">
      <c r="A717" s="2" t="str">
        <f ca="1">'[1]2025年已发货'!A:A</f>
        <v>成实</v>
      </c>
      <c r="B717" s="2" t="str">
        <f ca="1">'[1]2025年已发货'!B:B</f>
        <v>螺纹钢</v>
      </c>
      <c r="C717" s="2" t="str">
        <f ca="1">'[1]2025年已发货'!C:C</f>
        <v>HRB500E Φ18</v>
      </c>
      <c r="D717" s="2" t="str">
        <f ca="1">'[1]2025年已发货'!D:D</f>
        <v>吨</v>
      </c>
      <c r="E717" s="2">
        <f ca="1">'[1]2025年已发货'!E:E</f>
        <v>35</v>
      </c>
      <c r="F717" s="4">
        <f ca="1">'[1]2025年已发货'!F:F</f>
        <v>45710</v>
      </c>
      <c r="G717" s="2" t="str">
        <f>'[1]2025年已发货'!G:G</f>
        <v>（商投建工达州中医药科技园-4工区-2号楼）达州市通川区达州中医药职业学院犀牛大道北段</v>
      </c>
      <c r="H717" s="2" t="str">
        <f ca="1">'[1]2025年已发货'!H:H</f>
        <v>张扬</v>
      </c>
      <c r="I717" s="2">
        <f ca="1">'[1]2025年已发货'!I:I</f>
        <v>18381904567</v>
      </c>
      <c r="J717" s="2" t="str">
        <f>_xlfn._xlws.FILTER(辅助信息!D:D,辅助信息!G:G=G717)</f>
        <v>商投建工达州中医药科技园</v>
      </c>
    </row>
    <row r="718" hidden="1" spans="1:10">
      <c r="A718" s="2" t="str">
        <f ca="1">'[1]2025年已发货'!A:A</f>
        <v>晋邦</v>
      </c>
      <c r="B718" s="2" t="str">
        <f ca="1">'[1]2025年已发货'!B:B</f>
        <v>螺纹钢</v>
      </c>
      <c r="C718" s="2" t="str">
        <f ca="1">'[1]2025年已发货'!C:C</f>
        <v>HRB400E Φ12 9m</v>
      </c>
      <c r="D718" s="2" t="str">
        <f ca="1">'[1]2025年已发货'!D:D</f>
        <v>吨</v>
      </c>
      <c r="E718" s="2">
        <f ca="1">'[1]2025年已发货'!E:E</f>
        <v>11</v>
      </c>
      <c r="F718" s="4">
        <f ca="1">'[1]2025年已发货'!F:F</f>
        <v>45710</v>
      </c>
      <c r="G718" s="2" t="str">
        <f>'[1]2025年已发货'!G:G</f>
        <v>（五冶达州国道542项目-一工区路基一工段）四川省达州市达川区石梯火车站盖板加工点</v>
      </c>
      <c r="H718" s="2" t="str">
        <f ca="1">'[1]2025年已发货'!H:H</f>
        <v>郑松</v>
      </c>
      <c r="I718" s="2">
        <f ca="1">'[1]2025年已发货'!I:I</f>
        <v>13527304849</v>
      </c>
      <c r="J718" s="2" t="str">
        <f ca="1">_xlfn._xlws.FILTER(辅助信息!D:D,辅助信息!G:G=G718)</f>
        <v>五冶达州国道542项目</v>
      </c>
    </row>
    <row r="719" hidden="1" spans="1:10">
      <c r="A719" s="2" t="str">
        <f ca="1">'[1]2025年已发货'!A:A</f>
        <v>晋邦</v>
      </c>
      <c r="B719" s="2" t="str">
        <f ca="1">'[1]2025年已发货'!B:B</f>
        <v>螺纹钢</v>
      </c>
      <c r="C719" s="2" t="str">
        <f ca="1">'[1]2025年已发货'!C:C</f>
        <v>HRB400E Φ20 9m</v>
      </c>
      <c r="D719" s="2" t="str">
        <f ca="1">'[1]2025年已发货'!D:D</f>
        <v>吨</v>
      </c>
      <c r="E719" s="2">
        <f ca="1">'[1]2025年已发货'!E:E</f>
        <v>8</v>
      </c>
      <c r="F719" s="4">
        <f ca="1">'[1]2025年已发货'!F:F</f>
        <v>45710</v>
      </c>
      <c r="G719" s="2" t="str">
        <f>'[1]2025年已发货'!G:G</f>
        <v>（五冶达州国道542项目-一工区路基一工段）四川省达州市达川区石梯火车站盖板加工点</v>
      </c>
      <c r="H719" s="2" t="str">
        <f ca="1">'[1]2025年已发货'!H:H</f>
        <v>郑松</v>
      </c>
      <c r="I719" s="2">
        <f ca="1">'[1]2025年已发货'!I:I</f>
        <v>13527304849</v>
      </c>
      <c r="J719" s="2" t="str">
        <f ca="1">_xlfn._xlws.FILTER(辅助信息!D:D,辅助信息!G:G=G719)</f>
        <v>五冶达州国道542项目</v>
      </c>
    </row>
    <row r="720" hidden="1" spans="1:10">
      <c r="A720" s="2" t="str">
        <f ca="1">'[1]2025年已发货'!A:A</f>
        <v>晋邦</v>
      </c>
      <c r="B720" s="2" t="str">
        <f ca="1">'[1]2025年已发货'!B:B</f>
        <v>螺纹钢</v>
      </c>
      <c r="C720" s="2" t="str">
        <f ca="1">'[1]2025年已发货'!C:C</f>
        <v>HRB400E Φ25 9m</v>
      </c>
      <c r="D720" s="2" t="str">
        <f ca="1">'[1]2025年已发货'!D:D</f>
        <v>吨</v>
      </c>
      <c r="E720" s="2">
        <f ca="1">'[1]2025年已发货'!E:E</f>
        <v>11</v>
      </c>
      <c r="F720" s="4">
        <f ca="1">'[1]2025年已发货'!F:F</f>
        <v>45710</v>
      </c>
      <c r="G720" s="2" t="str">
        <f>'[1]2025年已发货'!G:G</f>
        <v>（五冶达州国道542项目-一工区路基一工段）四川省达州市达川区石梯火车站盖板加工点</v>
      </c>
      <c r="H720" s="2" t="str">
        <f ca="1">'[1]2025年已发货'!H:H</f>
        <v>郑松</v>
      </c>
      <c r="I720" s="2">
        <f ca="1">'[1]2025年已发货'!I:I</f>
        <v>13527304849</v>
      </c>
      <c r="J720" s="2" t="str">
        <f ca="1">_xlfn._xlws.FILTER(辅助信息!D:D,辅助信息!G:G=G720)</f>
        <v>五冶达州国道542项目</v>
      </c>
    </row>
    <row r="721" hidden="1" spans="1:10">
      <c r="A721" s="2" t="str">
        <f ca="1">'[1]2025年已发货'!A:A</f>
        <v>晋邦</v>
      </c>
      <c r="B721" s="2" t="str">
        <f ca="1">'[1]2025年已发货'!B:B</f>
        <v>高线</v>
      </c>
      <c r="C721" s="2" t="str">
        <f ca="1">'[1]2025年已发货'!C:C</f>
        <v>HPB300 Φ10</v>
      </c>
      <c r="D721" s="2" t="str">
        <f ca="1">'[1]2025年已发货'!D:D</f>
        <v>吨</v>
      </c>
      <c r="E721" s="2">
        <f ca="1">'[1]2025年已发货'!E:E</f>
        <v>4</v>
      </c>
      <c r="F721" s="4">
        <f ca="1">'[1]2025年已发货'!F:F</f>
        <v>45710</v>
      </c>
      <c r="G721" s="2" t="str">
        <f>'[1]2025年已发货'!G:G</f>
        <v>（五冶达州国道542项目-一工区路基一工段）四川省达州市达川区石梯火车站盖板加工点</v>
      </c>
      <c r="H721" s="2" t="str">
        <f ca="1">'[1]2025年已发货'!H:H</f>
        <v>郑松</v>
      </c>
      <c r="I721" s="2">
        <f ca="1">'[1]2025年已发货'!I:I</f>
        <v>13527304849</v>
      </c>
      <c r="J721" s="2" t="str">
        <f ca="1">_xlfn._xlws.FILTER(辅助信息!D:D,辅助信息!G:G=G721)</f>
        <v>五冶达州国道542项目</v>
      </c>
    </row>
    <row r="722" hidden="1" spans="1:10">
      <c r="A722" s="2" t="str">
        <f ca="1">'[1]2025年已发货'!A:A</f>
        <v>达钢</v>
      </c>
      <c r="B722" s="2" t="str">
        <f ca="1">'[1]2025年已发货'!B:B</f>
        <v>螺纹钢</v>
      </c>
      <c r="C722" s="2" t="str">
        <f ca="1">'[1]2025年已发货'!C:C</f>
        <v>HRB400E Φ14 9m</v>
      </c>
      <c r="D722" s="2" t="str">
        <f ca="1">'[1]2025年已发货'!D:D</f>
        <v>吨</v>
      </c>
      <c r="E722" s="2">
        <f ca="1">'[1]2025年已发货'!E:E</f>
        <v>12</v>
      </c>
      <c r="F722" s="4">
        <f ca="1">'[1]2025年已发货'!F:F</f>
        <v>45710</v>
      </c>
      <c r="G722" s="2" t="str">
        <f>'[1]2025年已发货'!G:G</f>
        <v>（五冶达州国道542项目-桥梁4标）四川省达州市达川区大堰镇双井村</v>
      </c>
      <c r="H722" s="2" t="str">
        <f ca="1">'[1]2025年已发货'!H:H</f>
        <v>吴志强</v>
      </c>
      <c r="I722" s="2">
        <f ca="1">'[1]2025年已发货'!I:I</f>
        <v>18820030907</v>
      </c>
      <c r="J722" s="2" t="str">
        <f ca="1">_xlfn._xlws.FILTER(辅助信息!D:D,辅助信息!G:G=G722)</f>
        <v>五冶达州国道542项目</v>
      </c>
    </row>
    <row r="723" hidden="1" spans="1:10">
      <c r="A723" s="2" t="str">
        <f ca="1">'[1]2025年已发货'!A:A</f>
        <v>达钢</v>
      </c>
      <c r="B723" s="2" t="str">
        <f ca="1">'[1]2025年已发货'!B:B</f>
        <v>螺纹钢</v>
      </c>
      <c r="C723" s="2" t="str">
        <f ca="1">'[1]2025年已发货'!C:C</f>
        <v>HRB400E Φ16 9m</v>
      </c>
      <c r="D723" s="2" t="str">
        <f ca="1">'[1]2025年已发货'!D:D</f>
        <v>吨</v>
      </c>
      <c r="E723" s="2">
        <f ca="1">'[1]2025年已发货'!E:E</f>
        <v>6</v>
      </c>
      <c r="F723" s="4">
        <f ca="1">'[1]2025年已发货'!F:F</f>
        <v>45710</v>
      </c>
      <c r="G723" s="2" t="str">
        <f>'[1]2025年已发货'!G:G</f>
        <v>（五冶达州国道542项目-桥梁4标）四川省达州市达川区大堰镇双井村</v>
      </c>
      <c r="H723" s="2" t="str">
        <f ca="1">'[1]2025年已发货'!H:H</f>
        <v>吴志强</v>
      </c>
      <c r="I723" s="2">
        <f ca="1">'[1]2025年已发货'!I:I</f>
        <v>18820030907</v>
      </c>
      <c r="J723" s="2" t="str">
        <f ca="1">_xlfn._xlws.FILTER(辅助信息!D:D,辅助信息!G:G=G723)</f>
        <v>五冶达州国道542项目</v>
      </c>
    </row>
    <row r="724" hidden="1" spans="1:10">
      <c r="A724" s="2" t="str">
        <f ca="1">'[1]2025年已发货'!A:A</f>
        <v>达钢</v>
      </c>
      <c r="B724" s="2" t="str">
        <f ca="1">'[1]2025年已发货'!B:B</f>
        <v>螺纹钢</v>
      </c>
      <c r="C724" s="2" t="str">
        <f ca="1">'[1]2025年已发货'!C:C</f>
        <v>HRB400E Φ20 9m</v>
      </c>
      <c r="D724" s="2" t="str">
        <f ca="1">'[1]2025年已发货'!D:D</f>
        <v>吨</v>
      </c>
      <c r="E724" s="2">
        <f ca="1">'[1]2025年已发货'!E:E</f>
        <v>12</v>
      </c>
      <c r="F724" s="4">
        <f ca="1">'[1]2025年已发货'!F:F</f>
        <v>45710</v>
      </c>
      <c r="G724" s="2" t="str">
        <f>'[1]2025年已发货'!G:G</f>
        <v>（五冶达州国道542项目-桥梁4标）四川省达州市达川区大堰镇双井村</v>
      </c>
      <c r="H724" s="2" t="str">
        <f ca="1">'[1]2025年已发货'!H:H</f>
        <v>吴志强</v>
      </c>
      <c r="I724" s="2">
        <f ca="1">'[1]2025年已发货'!I:I</f>
        <v>18820030907</v>
      </c>
      <c r="J724" s="2" t="str">
        <f ca="1">_xlfn._xlws.FILTER(辅助信息!D:D,辅助信息!G:G=G724)</f>
        <v>五冶达州国道542项目</v>
      </c>
    </row>
    <row r="725" hidden="1" spans="1:10">
      <c r="A725" s="2" t="str">
        <f ca="1">'[1]2025年已发货'!A:A</f>
        <v>达钢</v>
      </c>
      <c r="B725" s="2" t="str">
        <f ca="1">'[1]2025年已发货'!B:B</f>
        <v>螺纹钢</v>
      </c>
      <c r="C725" s="2" t="str">
        <f ca="1">'[1]2025年已发货'!C:C</f>
        <v>HRB400E Φ22 9m</v>
      </c>
      <c r="D725" s="2" t="str">
        <f ca="1">'[1]2025年已发货'!D:D</f>
        <v>吨</v>
      </c>
      <c r="E725" s="2">
        <f ca="1">'[1]2025年已发货'!E:E</f>
        <v>12</v>
      </c>
      <c r="F725" s="4">
        <f ca="1">'[1]2025年已发货'!F:F</f>
        <v>45710</v>
      </c>
      <c r="G725" s="2" t="str">
        <f>'[1]2025年已发货'!G:G</f>
        <v>（五冶达州国道542项目-桥梁4标）四川省达州市达川区大堰镇双井村</v>
      </c>
      <c r="H725" s="2" t="str">
        <f ca="1">'[1]2025年已发货'!H:H</f>
        <v>吴志强</v>
      </c>
      <c r="I725" s="2">
        <f ca="1">'[1]2025年已发货'!I:I</f>
        <v>18820030907</v>
      </c>
      <c r="J725" s="2" t="str">
        <f ca="1">_xlfn._xlws.FILTER(辅助信息!D:D,辅助信息!G:G=G725)</f>
        <v>五冶达州国道542项目</v>
      </c>
    </row>
    <row r="726" hidden="1" spans="1:10">
      <c r="A726" s="2" t="str">
        <f ca="1">'[1]2025年已发货'!A:A</f>
        <v>达钢</v>
      </c>
      <c r="B726" s="2" t="str">
        <f ca="1">'[1]2025年已发货'!B:B</f>
        <v>螺纹钢</v>
      </c>
      <c r="C726" s="2" t="str">
        <f ca="1">'[1]2025年已发货'!C:C</f>
        <v>HRB400E Φ25 9m</v>
      </c>
      <c r="D726" s="2" t="str">
        <f ca="1">'[1]2025年已发货'!D:D</f>
        <v>吨</v>
      </c>
      <c r="E726" s="2">
        <f ca="1">'[1]2025年已发货'!E:E</f>
        <v>3</v>
      </c>
      <c r="F726" s="4">
        <f ca="1">'[1]2025年已发货'!F:F</f>
        <v>45710</v>
      </c>
      <c r="G726" s="2" t="str">
        <f>'[1]2025年已发货'!G:G</f>
        <v>（五冶达州国道542项目-桥梁4标）四川省达州市达川区大堰镇双井村</v>
      </c>
      <c r="H726" s="2" t="str">
        <f ca="1">'[1]2025年已发货'!H:H</f>
        <v>吴志强</v>
      </c>
      <c r="I726" s="2">
        <f ca="1">'[1]2025年已发货'!I:I</f>
        <v>18820030907</v>
      </c>
      <c r="J726" s="2" t="str">
        <f ca="1">_xlfn._xlws.FILTER(辅助信息!D:D,辅助信息!G:G=G726)</f>
        <v>五冶达州国道542项目</v>
      </c>
    </row>
    <row r="727" hidden="1" spans="1:10">
      <c r="A727" s="2" t="str">
        <f ca="1">'[1]2025年已发货'!A:A</f>
        <v>达钢</v>
      </c>
      <c r="B727" s="2" t="str">
        <f ca="1">'[1]2025年已发货'!B:B</f>
        <v>螺纹钢</v>
      </c>
      <c r="C727" s="2" t="str">
        <f ca="1">'[1]2025年已发货'!C:C</f>
        <v>HRB400E Φ12 9m</v>
      </c>
      <c r="D727" s="2" t="str">
        <f ca="1">'[1]2025年已发货'!D:D</f>
        <v>吨</v>
      </c>
      <c r="E727" s="2">
        <f ca="1">'[1]2025年已发货'!E:E</f>
        <v>21</v>
      </c>
      <c r="F727" s="4">
        <f ca="1">'[1]2025年已发货'!F:F</f>
        <v>45711</v>
      </c>
      <c r="G727" s="2" t="str">
        <f>'[1]2025年已发货'!G:G</f>
        <v>（五冶达州国道542项目-二工区路基五工段）四川省达州市达川区赵固镇黄家坡</v>
      </c>
      <c r="H727" s="2" t="str">
        <f ca="1">'[1]2025年已发货'!H:H</f>
        <v>潘远林</v>
      </c>
      <c r="I727" s="2">
        <f ca="1">'[1]2025年已发货'!I:I</f>
        <v>18281865966</v>
      </c>
      <c r="J727" s="2" t="str">
        <f>_xlfn._xlws.FILTER(辅助信息!D:D,辅助信息!G:G=G727)</f>
        <v>五冶达州国道542项目</v>
      </c>
    </row>
    <row r="728" hidden="1" spans="1:10">
      <c r="A728" s="2" t="str">
        <f ca="1">'[1]2025年已发货'!A:A</f>
        <v>达钢</v>
      </c>
      <c r="B728" s="2" t="str">
        <f ca="1">'[1]2025年已发货'!B:B</f>
        <v>螺纹钢</v>
      </c>
      <c r="C728" s="2" t="str">
        <f ca="1">'[1]2025年已发货'!C:C</f>
        <v>HRB400E Φ14 9m</v>
      </c>
      <c r="D728" s="2" t="str">
        <f ca="1">'[1]2025年已发货'!D:D</f>
        <v>吨</v>
      </c>
      <c r="E728" s="2">
        <f ca="1">'[1]2025年已发货'!E:E</f>
        <v>9</v>
      </c>
      <c r="F728" s="4">
        <f ca="1">'[1]2025年已发货'!F:F</f>
        <v>45711</v>
      </c>
      <c r="G728" s="2" t="str">
        <f>'[1]2025年已发货'!G:G</f>
        <v>（五冶达州国道542项目-二工区路基五工段）四川省达州市达川区赵固镇黄家坡</v>
      </c>
      <c r="H728" s="2" t="str">
        <f ca="1">'[1]2025年已发货'!H:H</f>
        <v>潘远林</v>
      </c>
      <c r="I728" s="2">
        <f ca="1">'[1]2025年已发货'!I:I</f>
        <v>18281865966</v>
      </c>
      <c r="J728" s="2" t="str">
        <f>_xlfn._xlws.FILTER(辅助信息!D:D,辅助信息!G:G=G728)</f>
        <v>五冶达州国道542项目</v>
      </c>
    </row>
    <row r="729" hidden="1" spans="1:10">
      <c r="A729" s="2" t="str">
        <f ca="1">'[1]2025年已发货'!A:A</f>
        <v>达钢</v>
      </c>
      <c r="B729" s="2" t="str">
        <f ca="1">'[1]2025年已发货'!B:B</f>
        <v>螺纹钢</v>
      </c>
      <c r="C729" s="2" t="str">
        <f ca="1">'[1]2025年已发货'!C:C</f>
        <v>HRB400E Φ16 9m</v>
      </c>
      <c r="D729" s="2" t="str">
        <f ca="1">'[1]2025年已发货'!D:D</f>
        <v>吨</v>
      </c>
      <c r="E729" s="2">
        <f ca="1">'[1]2025年已发货'!E:E</f>
        <v>48</v>
      </c>
      <c r="F729" s="4">
        <f ca="1">'[1]2025年已发货'!F:F</f>
        <v>45711</v>
      </c>
      <c r="G729" s="2" t="str">
        <f>'[1]2025年已发货'!G:G</f>
        <v>（五冶达州国道542项目-二工区路基五工段）四川省达州市达川区赵固镇黄家坡</v>
      </c>
      <c r="H729" s="2" t="str">
        <f ca="1">'[1]2025年已发货'!H:H</f>
        <v>潘远林</v>
      </c>
      <c r="I729" s="2">
        <f ca="1">'[1]2025年已发货'!I:I</f>
        <v>18281865966</v>
      </c>
      <c r="J729" s="2" t="str">
        <f ca="1">_xlfn._xlws.FILTER(辅助信息!D:D,辅助信息!G:G=G729)</f>
        <v>五冶达州国道542项目</v>
      </c>
    </row>
    <row r="730" hidden="1" spans="1:10">
      <c r="A730" s="2" t="str">
        <f ca="1">'[1]2025年已发货'!A:A</f>
        <v>达钢</v>
      </c>
      <c r="B730" s="2" t="str">
        <f ca="1">'[1]2025年已发货'!B:B</f>
        <v>螺纹钢</v>
      </c>
      <c r="C730" s="2" t="str">
        <f ca="1">'[1]2025年已发货'!C:C</f>
        <v>HRB400E Φ18 9m</v>
      </c>
      <c r="D730" s="2" t="str">
        <f ca="1">'[1]2025年已发货'!D:D</f>
        <v>吨</v>
      </c>
      <c r="E730" s="2">
        <f ca="1">'[1]2025年已发货'!E:E</f>
        <v>3</v>
      </c>
      <c r="F730" s="4">
        <f ca="1">'[1]2025年已发货'!F:F</f>
        <v>45711</v>
      </c>
      <c r="G730" s="2" t="str">
        <f>'[1]2025年已发货'!G:G</f>
        <v>（五冶达州国道542项目-二工区路基五工段）四川省达州市达川区赵固镇黄家坡</v>
      </c>
      <c r="H730" s="2" t="str">
        <f ca="1">'[1]2025年已发货'!H:H</f>
        <v>潘远林</v>
      </c>
      <c r="I730" s="2">
        <f ca="1">'[1]2025年已发货'!I:I</f>
        <v>18281865966</v>
      </c>
      <c r="J730" s="2" t="str">
        <f ca="1">_xlfn._xlws.FILTER(辅助信息!D:D,辅助信息!G:G=G730)</f>
        <v>五冶达州国道542项目</v>
      </c>
    </row>
    <row r="731" hidden="1" spans="1:10">
      <c r="A731" s="2" t="str">
        <f ca="1">'[1]2025年已发货'!A:A</f>
        <v>达钢</v>
      </c>
      <c r="B731" s="2" t="str">
        <f ca="1">'[1]2025年已发货'!B:B</f>
        <v>螺纹钢</v>
      </c>
      <c r="C731" s="2" t="str">
        <f ca="1">'[1]2025年已发货'!C:C</f>
        <v>HRB400E Φ14 9m</v>
      </c>
      <c r="D731" s="2" t="str">
        <f ca="1">'[1]2025年已发货'!D:D</f>
        <v>吨</v>
      </c>
      <c r="E731" s="2">
        <f ca="1">'[1]2025年已发货'!E:E</f>
        <v>15</v>
      </c>
      <c r="F731" s="4">
        <f ca="1">'[1]2025年已发货'!F:F</f>
        <v>45711</v>
      </c>
      <c r="G731" s="2" t="str">
        <f>'[1]2025年已发货'!G:G</f>
        <v>（五冶达州国道542项目-桥梁4标）四川省达州市达川区大堰镇双井村</v>
      </c>
      <c r="H731" s="2" t="str">
        <f ca="1">'[1]2025年已发货'!H:H</f>
        <v>吴志强</v>
      </c>
      <c r="I731" s="2">
        <f ca="1">'[1]2025年已发货'!I:I</f>
        <v>18820030907</v>
      </c>
      <c r="J731" s="2" t="str">
        <f ca="1">_xlfn._xlws.FILTER(辅助信息!D:D,辅助信息!G:G=G731)</f>
        <v>五冶达州国道542项目</v>
      </c>
    </row>
    <row r="732" hidden="1" spans="1:10">
      <c r="A732" s="2" t="str">
        <f ca="1">'[1]2025年已发货'!A:A</f>
        <v>达钢</v>
      </c>
      <c r="B732" s="2" t="str">
        <f ca="1">'[1]2025年已发货'!B:B</f>
        <v>螺纹钢</v>
      </c>
      <c r="C732" s="2" t="str">
        <f ca="1">'[1]2025年已发货'!C:C</f>
        <v>HRB400E Φ20 9m</v>
      </c>
      <c r="D732" s="2" t="str">
        <f ca="1">'[1]2025年已发货'!D:D</f>
        <v>吨</v>
      </c>
      <c r="E732" s="2">
        <f ca="1">'[1]2025年已发货'!E:E</f>
        <v>15</v>
      </c>
      <c r="F732" s="4">
        <f ca="1">'[1]2025年已发货'!F:F</f>
        <v>45711</v>
      </c>
      <c r="G732" s="2" t="str">
        <f>'[1]2025年已发货'!G:G</f>
        <v>（五冶达州国道542项目-桥梁4标）四川省达州市达川区大堰镇双井村</v>
      </c>
      <c r="H732" s="2" t="str">
        <f ca="1">'[1]2025年已发货'!H:H</f>
        <v>吴志强</v>
      </c>
      <c r="I732" s="2">
        <f ca="1">'[1]2025年已发货'!I:I</f>
        <v>18820030907</v>
      </c>
      <c r="J732" s="2" t="str">
        <f ca="1">_xlfn._xlws.FILTER(辅助信息!D:D,辅助信息!G:G=G732)</f>
        <v>五冶达州国道542项目</v>
      </c>
    </row>
    <row r="733" hidden="1" spans="1:10">
      <c r="A733" s="2" t="str">
        <f ca="1">'[1]2025年已发货'!A:A</f>
        <v>达钢</v>
      </c>
      <c r="B733" s="2" t="str">
        <f ca="1">'[1]2025年已发货'!B:B</f>
        <v>螺纹钢</v>
      </c>
      <c r="C733" s="2" t="str">
        <f ca="1">'[1]2025年已发货'!C:C</f>
        <v>HRB400E Φ22 9m</v>
      </c>
      <c r="D733" s="2" t="str">
        <f ca="1">'[1]2025年已发货'!D:D</f>
        <v>吨</v>
      </c>
      <c r="E733" s="2">
        <f ca="1">'[1]2025年已发货'!E:E</f>
        <v>15</v>
      </c>
      <c r="F733" s="4">
        <f ca="1">'[1]2025年已发货'!F:F</f>
        <v>45711</v>
      </c>
      <c r="G733" s="2" t="str">
        <f>'[1]2025年已发货'!G:G</f>
        <v>（五冶达州国道542项目-桥梁4标）四川省达州市达川区大堰镇双井村</v>
      </c>
      <c r="H733" s="2" t="str">
        <f ca="1">'[1]2025年已发货'!H:H</f>
        <v>吴志强</v>
      </c>
      <c r="I733" s="2">
        <f ca="1">'[1]2025年已发货'!I:I</f>
        <v>18820030907</v>
      </c>
      <c r="J733" s="2" t="str">
        <f ca="1">_xlfn._xlws.FILTER(辅助信息!D:D,辅助信息!G:G=G733)</f>
        <v>五冶达州国道542项目</v>
      </c>
    </row>
    <row r="734" hidden="1" spans="1:10">
      <c r="A734" s="2" t="str">
        <f ca="1">'[1]2025年已发货'!A:A</f>
        <v>达钢</v>
      </c>
      <c r="B734" s="2" t="str">
        <f ca="1">'[1]2025年已发货'!B:B</f>
        <v>螺纹钢</v>
      </c>
      <c r="C734" s="2" t="str">
        <f ca="1">'[1]2025年已发货'!C:C</f>
        <v>HRB400E Φ25 9m</v>
      </c>
      <c r="D734" s="2" t="str">
        <f ca="1">'[1]2025年已发货'!D:D</f>
        <v>吨</v>
      </c>
      <c r="E734" s="2">
        <f ca="1">'[1]2025年已发货'!E:E</f>
        <v>6</v>
      </c>
      <c r="F734" s="4">
        <f ca="1">'[1]2025年已发货'!F:F</f>
        <v>45711</v>
      </c>
      <c r="G734" s="2" t="str">
        <f>'[1]2025年已发货'!G:G</f>
        <v>（五冶达州国道542项目-桥梁4标）四川省达州市达川区大堰镇双井村</v>
      </c>
      <c r="H734" s="2" t="str">
        <f ca="1">'[1]2025年已发货'!H:H</f>
        <v>吴志强</v>
      </c>
      <c r="I734" s="2">
        <f ca="1">'[1]2025年已发货'!I:I</f>
        <v>18820030907</v>
      </c>
      <c r="J734" s="2" t="str">
        <f ca="1">_xlfn._xlws.FILTER(辅助信息!D:D,辅助信息!G:G=G734)</f>
        <v>五冶达州国道542项目</v>
      </c>
    </row>
    <row r="735" hidden="1" spans="1:10">
      <c r="A735" s="2" t="str">
        <f ca="1">'[1]2025年已发货'!A:A</f>
        <v>达钢</v>
      </c>
      <c r="B735" s="2" t="str">
        <f ca="1">'[1]2025年已发货'!B:B</f>
        <v>螺纹钢</v>
      </c>
      <c r="C735" s="2" t="str">
        <f ca="1">'[1]2025年已发货'!C:C</f>
        <v>HRB400E Φ28 9m</v>
      </c>
      <c r="D735" s="2" t="str">
        <f ca="1">'[1]2025年已发货'!D:D</f>
        <v>吨</v>
      </c>
      <c r="E735" s="2">
        <f ca="1">'[1]2025年已发货'!E:E</f>
        <v>39</v>
      </c>
      <c r="F735" s="4">
        <f ca="1">'[1]2025年已发货'!F:F</f>
        <v>45711</v>
      </c>
      <c r="G735" s="2" t="str">
        <f>'[1]2025年已发货'!G:G</f>
        <v>（五冶达州国道542项目-桥梁4标）四川省达州市达川区大堰镇双井村</v>
      </c>
      <c r="H735" s="2" t="str">
        <f ca="1">'[1]2025年已发货'!H:H</f>
        <v>吴志强</v>
      </c>
      <c r="I735" s="2">
        <f ca="1">'[1]2025年已发货'!I:I</f>
        <v>18820030907</v>
      </c>
      <c r="J735" s="2" t="str">
        <f ca="1">_xlfn._xlws.FILTER(辅助信息!D:D,辅助信息!G:G=G735)</f>
        <v>五冶达州国道542项目</v>
      </c>
    </row>
    <row r="736" hidden="1" spans="1:10">
      <c r="A736" s="2" t="str">
        <f ca="1">'[1]2025年已发货'!A:A</f>
        <v>达钢</v>
      </c>
      <c r="B736" s="2" t="str">
        <f ca="1">'[1]2025年已发货'!B:B</f>
        <v>螺纹钢</v>
      </c>
      <c r="C736" s="2" t="str">
        <f ca="1">'[1]2025年已发货'!C:C</f>
        <v>HRB400E Φ22 9m</v>
      </c>
      <c r="D736" s="2" t="str">
        <f ca="1">'[1]2025年已发货'!D:D</f>
        <v>吨</v>
      </c>
      <c r="E736" s="2">
        <f ca="1">'[1]2025年已发货'!E:E</f>
        <v>15</v>
      </c>
      <c r="F736" s="4">
        <f ca="1">'[1]2025年已发货'!F:F</f>
        <v>45711</v>
      </c>
      <c r="G736" s="2" t="str">
        <f>'[1]2025年已发货'!G:G</f>
        <v>（五冶达州国道542项目-一工区桥梁一工段）四川省达州市四川省达州市达川区石桥镇武寨村</v>
      </c>
      <c r="H736" s="2" t="str">
        <f ca="1">'[1]2025年已发货'!H:H</f>
        <v>杨勇</v>
      </c>
      <c r="I736" s="2">
        <f ca="1">'[1]2025年已发货'!I:I</f>
        <v>18398563998</v>
      </c>
      <c r="J736" s="2" t="str">
        <f ca="1">_xlfn._xlws.FILTER(辅助信息!D:D,辅助信息!G:G=G736)</f>
        <v>五冶达州国道542项目</v>
      </c>
    </row>
    <row r="737" hidden="1" spans="1:10">
      <c r="A737" s="2" t="str">
        <f ca="1">'[1]2025年已发货'!A:A</f>
        <v>达钢</v>
      </c>
      <c r="B737" s="2" t="str">
        <f ca="1">'[1]2025年已发货'!B:B</f>
        <v>螺纹钢</v>
      </c>
      <c r="C737" s="2" t="str">
        <f ca="1">'[1]2025年已发货'!C:C</f>
        <v>HRB400E Φ25 9m</v>
      </c>
      <c r="D737" s="2" t="str">
        <f ca="1">'[1]2025年已发货'!D:D</f>
        <v>吨</v>
      </c>
      <c r="E737" s="2">
        <f ca="1">'[1]2025年已发货'!E:E</f>
        <v>15</v>
      </c>
      <c r="F737" s="4">
        <f ca="1">'[1]2025年已发货'!F:F</f>
        <v>45711</v>
      </c>
      <c r="G737" s="2" t="str">
        <f>'[1]2025年已发货'!G:G</f>
        <v>（五冶达州国道542项目-一工区桥梁一工段）四川省达州市四川省达州市达川区石桥镇武寨村</v>
      </c>
      <c r="H737" s="2" t="str">
        <f ca="1">'[1]2025年已发货'!H:H</f>
        <v>杨勇</v>
      </c>
      <c r="I737" s="2">
        <f ca="1">'[1]2025年已发货'!I:I</f>
        <v>18398563998</v>
      </c>
      <c r="J737" s="2" t="str">
        <f ca="1">_xlfn._xlws.FILTER(辅助信息!D:D,辅助信息!G:G=G737)</f>
        <v>五冶达州国道542项目</v>
      </c>
    </row>
    <row r="738" hidden="1" spans="1:10">
      <c r="A738" s="2" t="str">
        <f ca="1">'[1]2025年已发货'!A:A</f>
        <v>达钢</v>
      </c>
      <c r="B738" s="2" t="str">
        <f ca="1">'[1]2025年已发货'!B:B</f>
        <v>螺纹钢</v>
      </c>
      <c r="C738" s="2" t="str">
        <f ca="1">'[1]2025年已发货'!C:C</f>
        <v>HRB400E Φ28 9m</v>
      </c>
      <c r="D738" s="2" t="str">
        <f ca="1">'[1]2025年已发货'!D:D</f>
        <v>吨</v>
      </c>
      <c r="E738" s="2">
        <f ca="1">'[1]2025年已发货'!E:E</f>
        <v>15</v>
      </c>
      <c r="F738" s="4">
        <f ca="1">'[1]2025年已发货'!F:F</f>
        <v>45711</v>
      </c>
      <c r="G738" s="2" t="str">
        <f>'[1]2025年已发货'!G:G</f>
        <v>（五冶达州国道542项目-一工区桥梁一工段）四川省达州市四川省达州市达川区石桥镇武寨村</v>
      </c>
      <c r="H738" s="2" t="str">
        <f ca="1">'[1]2025年已发货'!H:H</f>
        <v>杨勇</v>
      </c>
      <c r="I738" s="2">
        <f ca="1">'[1]2025年已发货'!I:I</f>
        <v>18398563998</v>
      </c>
      <c r="J738" s="2" t="str">
        <f ca="1">_xlfn._xlws.FILTER(辅助信息!D:D,辅助信息!G:G=G738)</f>
        <v>五冶达州国道542项目</v>
      </c>
    </row>
    <row r="739" hidden="1" spans="1:10">
      <c r="A739" s="2" t="str">
        <f ca="1">'[1]2025年已发货'!A:A</f>
        <v>德胜</v>
      </c>
      <c r="B739" s="2" t="str">
        <f ca="1">'[1]2025年已发货'!B:B</f>
        <v>螺纹钢</v>
      </c>
      <c r="C739" s="2" t="str">
        <f ca="1">'[1]2025年已发货'!C:C</f>
        <v>HRB500E Φ25×9米</v>
      </c>
      <c r="D739" s="2" t="str">
        <f ca="1">'[1]2025年已发货'!D:D</f>
        <v>吨</v>
      </c>
      <c r="E739" s="2">
        <f ca="1">'[1]2025年已发货'!E:E</f>
        <v>18</v>
      </c>
      <c r="F739" s="4">
        <f ca="1">'[1]2025年已发货'!F:F</f>
        <v>45711</v>
      </c>
      <c r="G739" s="2" t="str">
        <f>'[1]2025年已发货'!G:G</f>
        <v>（自永2标九局西南分公司钢筋棚）四川省自贡市骑龙镇大湾村</v>
      </c>
      <c r="H739" s="2" t="str">
        <f ca="1">'[1]2025年已发货'!H:H</f>
        <v>李智罡</v>
      </c>
      <c r="I739" s="2">
        <f ca="1">'[1]2025年已发货'!I:I</f>
        <v>15210015693</v>
      </c>
      <c r="J739" s="2" vm="1" t="e">
        <f ca="1">_xlfn._xlws.FILTER(辅助信息!D:D,辅助信息!G:G=G739)</f>
        <v>#VALUE!</v>
      </c>
    </row>
    <row r="740" hidden="1" spans="1:10">
      <c r="A740" s="2" t="str">
        <f ca="1">'[1]2025年已发货'!A:A</f>
        <v>德胜</v>
      </c>
      <c r="B740" s="2" t="str">
        <f ca="1">'[1]2025年已发货'!B:B</f>
        <v>螺纹钢</v>
      </c>
      <c r="C740" s="2" t="str">
        <f ca="1">'[1]2025年已发货'!C:C</f>
        <v>HRB500E Φ22×9米</v>
      </c>
      <c r="D740" s="2" t="str">
        <f ca="1">'[1]2025年已发货'!D:D</f>
        <v>吨</v>
      </c>
      <c r="E740" s="2">
        <f ca="1">'[1]2025年已发货'!E:E</f>
        <v>70</v>
      </c>
      <c r="F740" s="4">
        <f ca="1">'[1]2025年已发货'!F:F</f>
        <v>45711</v>
      </c>
      <c r="G740" s="2" t="str">
        <f>'[1]2025年已发货'!G:G</f>
        <v>（自永2标九局西南分公司钢筋棚）四川省自贡市骑龙镇大湾村</v>
      </c>
      <c r="H740" s="2" t="str">
        <f ca="1">'[1]2025年已发货'!H:H</f>
        <v>李智罡</v>
      </c>
      <c r="I740" s="2">
        <f ca="1">'[1]2025年已发货'!I:I</f>
        <v>15210015693</v>
      </c>
      <c r="J740" s="2" vm="1" t="e">
        <f>_xlfn._xlws.FILTER(辅助信息!D:D,辅助信息!G:G=G740)</f>
        <v>#VALUE!</v>
      </c>
    </row>
    <row r="741" hidden="1" spans="1:10">
      <c r="A741" s="2" t="str">
        <f ca="1">'[1]2025年已发货'!A:A</f>
        <v>德胜</v>
      </c>
      <c r="B741" s="2" t="str">
        <f ca="1">'[1]2025年已发货'!B:B</f>
        <v>螺纹钢</v>
      </c>
      <c r="C741" s="2" t="str">
        <f ca="1">'[1]2025年已发货'!C:C</f>
        <v>HRB400E Φ22×9米</v>
      </c>
      <c r="D741" s="2" t="str">
        <f ca="1">'[1]2025年已发货'!D:D</f>
        <v>吨</v>
      </c>
      <c r="E741" s="2">
        <f ca="1">'[1]2025年已发货'!E:E</f>
        <v>18</v>
      </c>
      <c r="F741" s="4">
        <f ca="1">'[1]2025年已发货'!F:F</f>
        <v>45711</v>
      </c>
      <c r="G741" s="2" t="str">
        <f>'[1]2025年已发货'!G:G</f>
        <v>（自永2标九局西南分公司钢筋棚）四川省自贡市骑龙镇大湾村</v>
      </c>
      <c r="H741" s="2" t="str">
        <f ca="1">'[1]2025年已发货'!H:H</f>
        <v>李智罡</v>
      </c>
      <c r="I741" s="2">
        <f ca="1">'[1]2025年已发货'!I:I</f>
        <v>15210015693</v>
      </c>
      <c r="J741" s="2" vm="1" t="e">
        <f ca="1">_xlfn._xlws.FILTER(辅助信息!D:D,辅助信息!G:G=G741)</f>
        <v>#VALUE!</v>
      </c>
    </row>
    <row r="742" hidden="1" spans="1:10">
      <c r="A742" s="2" t="str">
        <f ca="1">'[1]2025年已发货'!A:A</f>
        <v>成实</v>
      </c>
      <c r="B742" s="2" t="str">
        <f ca="1">'[1]2025年已发货'!B:B</f>
        <v>螺纹钢 </v>
      </c>
      <c r="C742" s="2" t="str">
        <f ca="1">'[1]2025年已发货'!C:C</f>
        <v>HRB500E Φ28×12米</v>
      </c>
      <c r="D742" s="2" t="str">
        <f ca="1">'[1]2025年已发货'!D:D</f>
        <v>吨</v>
      </c>
      <c r="E742" s="2">
        <f ca="1">'[1]2025年已发货'!E:E</f>
        <v>35</v>
      </c>
      <c r="F742" s="4">
        <f ca="1">'[1]2025年已发货'!F:F</f>
        <v>45712</v>
      </c>
      <c r="G742" s="2" t="str">
        <f>'[1]2025年已发货'!G:G</f>
        <v>（自永高速-自永3标六局交通分公司）四川省内江市隆昌市圣灯镇自永项目3标隆昌市圣灯镇中心学校</v>
      </c>
      <c r="H742" s="2" t="str">
        <f ca="1">'[1]2025年已发货'!H:H</f>
        <v>单贺明</v>
      </c>
      <c r="I742" s="2">
        <f ca="1">'[1]2025年已发货'!I:I</f>
        <v>18513327609</v>
      </c>
      <c r="J742" s="2" vm="1" t="e">
        <f ca="1">_xlfn._xlws.FILTER(辅助信息!D:D,辅助信息!G:G=G742)</f>
        <v>#VALUE!</v>
      </c>
    </row>
    <row r="743" hidden="1" spans="1:10">
      <c r="A743" s="2" t="str">
        <f ca="1">'[1]2025年已发货'!A:A</f>
        <v>成实</v>
      </c>
      <c r="B743" s="2" t="str">
        <f ca="1">'[1]2025年已发货'!B:B</f>
        <v>盘螺</v>
      </c>
      <c r="C743" s="2" t="str">
        <f ca="1">'[1]2025年已发货'!C:C</f>
        <v>HRB400E Φ10</v>
      </c>
      <c r="D743" s="2" t="str">
        <f ca="1">'[1]2025年已发货'!D:D</f>
        <v>吨</v>
      </c>
      <c r="E743" s="2">
        <f ca="1">'[1]2025年已发货'!E:E</f>
        <v>16</v>
      </c>
      <c r="F743" s="4">
        <f ca="1">'[1]2025年已发货'!F:F</f>
        <v>45712</v>
      </c>
      <c r="G743" s="2" t="str">
        <f>'[1]2025年已发货'!G:G</f>
        <v>（中铁二局-成渝扩容4标）四川省成都市简阳市杨家镇桐子湾村二局钢筋场</v>
      </c>
      <c r="H743" s="2" t="str">
        <f ca="1">'[1]2025年已发货'!H:H</f>
        <v>陈钢</v>
      </c>
      <c r="I743" s="2">
        <f ca="1">'[1]2025年已发货'!I:I</f>
        <v>13018165813</v>
      </c>
      <c r="J743" s="2" vm="1" t="e">
        <f>_xlfn._xlws.FILTER(辅助信息!D:D,辅助信息!G:G=G743)</f>
        <v>#VALUE!</v>
      </c>
    </row>
    <row r="744" hidden="1" spans="1:10">
      <c r="A744" s="2" t="str">
        <f ca="1">'[1]2025年已发货'!A:A</f>
        <v>成实</v>
      </c>
      <c r="B744" s="2" t="str">
        <f ca="1">'[1]2025年已发货'!B:B</f>
        <v>盘螺</v>
      </c>
      <c r="C744" s="2" t="str">
        <f ca="1">'[1]2025年已发货'!C:C</f>
        <v>HRB400E Φ12</v>
      </c>
      <c r="D744" s="2" t="str">
        <f ca="1">'[1]2025年已发货'!D:D</f>
        <v>吨</v>
      </c>
      <c r="E744" s="2">
        <f ca="1">'[1]2025年已发货'!E:E</f>
        <v>18</v>
      </c>
      <c r="F744" s="4">
        <f ca="1">'[1]2025年已发货'!F:F</f>
        <v>45712</v>
      </c>
      <c r="G744" s="2" t="str">
        <f>'[1]2025年已发货'!G:G</f>
        <v>（中铁二局-成渝扩容4标）四川省成都市简阳市杨家镇桐子湾村二局钢筋场</v>
      </c>
      <c r="H744" s="2" t="str">
        <f ca="1">'[1]2025年已发货'!H:H</f>
        <v>陈钢</v>
      </c>
      <c r="I744" s="2">
        <f ca="1">'[1]2025年已发货'!I:I</f>
        <v>13018165813</v>
      </c>
      <c r="J744" s="2" vm="1" t="e">
        <f ca="1">_xlfn._xlws.FILTER(辅助信息!D:D,辅助信息!G:G=G744)</f>
        <v>#VALUE!</v>
      </c>
    </row>
    <row r="745" hidden="1" spans="1:10">
      <c r="A745" s="2" t="str">
        <f ca="1">'[1]2025年已发货'!A:A</f>
        <v>德胜</v>
      </c>
      <c r="B745" s="2" t="str">
        <f ca="1">'[1]2025年已发货'!B:B</f>
        <v>螺纹钢</v>
      </c>
      <c r="C745" s="2" t="str">
        <f ca="1">'[1]2025年已发货'!C:C</f>
        <v>HRB400E Φ25 9m</v>
      </c>
      <c r="D745" s="2" t="str">
        <f ca="1">'[1]2025年已发货'!D:D</f>
        <v>吨</v>
      </c>
      <c r="E745" s="2">
        <f ca="1">'[1]2025年已发货'!E:E</f>
        <v>70</v>
      </c>
      <c r="F745" s="4">
        <f ca="1">'[1]2025年已发货'!F:F</f>
        <v>45712</v>
      </c>
      <c r="G745" s="2" t="str">
        <f>'[1]2025年已发货'!G:G</f>
        <v>（中铁三局成渝扩容ZCB3-1项目部）内江市胜利收费站红绿灯500米</v>
      </c>
      <c r="H745" s="2" t="str">
        <f ca="1">'[1]2025年已发货'!H:H</f>
        <v>王岩</v>
      </c>
      <c r="I745" s="2">
        <f ca="1">'[1]2025年已发货'!I:I</f>
        <v>17634813323</v>
      </c>
      <c r="J745" s="2" vm="1" t="e">
        <f ca="1">_xlfn._xlws.FILTER(辅助信息!D:D,辅助信息!G:G=G745)</f>
        <v>#VALUE!</v>
      </c>
    </row>
    <row r="746" hidden="1" spans="1:10">
      <c r="A746" s="2" t="str">
        <f ca="1">'[1]2025年已发货'!A:A</f>
        <v>达钢</v>
      </c>
      <c r="B746" s="2" t="str">
        <f ca="1">'[1]2025年已发货'!B:B</f>
        <v>螺纹钢</v>
      </c>
      <c r="C746" s="2" t="str">
        <f ca="1">'[1]2025年已发货'!C:C</f>
        <v>HRB400E Φ20 9m</v>
      </c>
      <c r="D746" s="2" t="str">
        <f ca="1">'[1]2025年已发货'!D:D</f>
        <v>吨</v>
      </c>
      <c r="E746" s="2">
        <f ca="1">'[1]2025年已发货'!E:E</f>
        <v>30</v>
      </c>
      <c r="F746" s="4">
        <f ca="1">'[1]2025年已发货'!F:F</f>
        <v>45712</v>
      </c>
      <c r="G746" s="2" t="str">
        <f>'[1]2025年已发货'!G:G</f>
        <v>（十九冶-江龙高速三分部）重庆市云阳县蔈草镇歧阳村开云高速*朗2</v>
      </c>
      <c r="H746" s="2" t="str">
        <f ca="1">'[1]2025年已发货'!H:H</f>
        <v>徐宇</v>
      </c>
      <c r="I746" s="2">
        <f ca="1">'[1]2025年已发货'!I:I</f>
        <v>19822311919</v>
      </c>
      <c r="J746" s="2" vm="1" t="e">
        <f>_xlfn._xlws.FILTER(辅助信息!D:D,辅助信息!G:G=G746)</f>
        <v>#VALUE!</v>
      </c>
    </row>
    <row r="747" hidden="1" spans="1:10">
      <c r="A747" s="2" t="str">
        <f ca="1">'[1]2025年已发货'!A:A</f>
        <v>达钢</v>
      </c>
      <c r="B747" s="2" t="str">
        <f ca="1">'[1]2025年已发货'!B:B</f>
        <v>螺纹钢</v>
      </c>
      <c r="C747" s="2" t="str">
        <f ca="1">'[1]2025年已发货'!C:C</f>
        <v>HRB400E Φ28 9m</v>
      </c>
      <c r="D747" s="2" t="str">
        <f ca="1">'[1]2025年已发货'!D:D</f>
        <v>吨</v>
      </c>
      <c r="E747" s="2">
        <f ca="1">'[1]2025年已发货'!E:E</f>
        <v>6</v>
      </c>
      <c r="F747" s="4">
        <f ca="1">'[1]2025年已发货'!F:F</f>
        <v>45712</v>
      </c>
      <c r="G747" s="2" t="str">
        <f>'[1]2025年已发货'!G:G</f>
        <v>（十九冶-江龙高速三分部）重庆市云阳县蔈草镇歧阳村开云高速*朗2</v>
      </c>
      <c r="H747" s="2" t="str">
        <f ca="1">'[1]2025年已发货'!H:H</f>
        <v>徐宇</v>
      </c>
      <c r="I747" s="2">
        <f ca="1">'[1]2025年已发货'!I:I</f>
        <v>19822311919</v>
      </c>
      <c r="J747" s="2" vm="1" t="e">
        <f ca="1">_xlfn._xlws.FILTER(辅助信息!D:D,辅助信息!G:G=G747)</f>
        <v>#VALUE!</v>
      </c>
    </row>
    <row r="748" hidden="1" spans="1:10">
      <c r="A748" s="2" t="str">
        <f ca="1">'[1]2025年已发货'!A:A</f>
        <v>达钢</v>
      </c>
      <c r="B748" s="2" t="str">
        <f ca="1">'[1]2025年已发货'!B:B</f>
        <v>螺纹钢</v>
      </c>
      <c r="C748" s="2" t="str">
        <f ca="1">'[1]2025年已发货'!C:C</f>
        <v>HRB400E Φ16 9m</v>
      </c>
      <c r="D748" s="2" t="str">
        <f ca="1">'[1]2025年已发货'!D:D</f>
        <v>吨</v>
      </c>
      <c r="E748" s="2">
        <f ca="1">'[1]2025年已发货'!E:E</f>
        <v>35</v>
      </c>
      <c r="F748" s="4">
        <f ca="1">'[1]2025年已发货'!F:F</f>
        <v>45712</v>
      </c>
      <c r="G748" s="2" t="str">
        <f>'[1]2025年已发货'!G:G</f>
        <v>（十九冶-江龙高速三分部）重庆市云阳县蔈草镇歧阳村开云高速*朗2</v>
      </c>
      <c r="H748" s="2" t="str">
        <f ca="1">'[1]2025年已发货'!H:H</f>
        <v>徐宇</v>
      </c>
      <c r="I748" s="2">
        <f ca="1">'[1]2025年已发货'!I:I</f>
        <v>19822311919</v>
      </c>
      <c r="J748" s="2" vm="1" t="e">
        <f>_xlfn._xlws.FILTER(辅助信息!D:D,辅助信息!G:G=G748)</f>
        <v>#VALUE!</v>
      </c>
    </row>
    <row r="749" hidden="1" spans="1:10">
      <c r="A749" s="2" t="str">
        <f ca="1">'[1]2025年已发货'!A:A</f>
        <v>达钢</v>
      </c>
      <c r="B749" s="2" t="str">
        <f ca="1">'[1]2025年已发货'!B:B</f>
        <v>螺纹钢</v>
      </c>
      <c r="C749" s="2" t="str">
        <f ca="1">'[1]2025年已发货'!C:C</f>
        <v>HRB400E Φ20 9m</v>
      </c>
      <c r="D749" s="2" t="str">
        <f ca="1">'[1]2025年已发货'!D:D</f>
        <v>吨</v>
      </c>
      <c r="E749" s="2">
        <f ca="1">'[1]2025年已发货'!E:E</f>
        <v>35</v>
      </c>
      <c r="F749" s="4">
        <f ca="1">'[1]2025年已发货'!F:F</f>
        <v>45712</v>
      </c>
      <c r="G749" s="2" t="str">
        <f>'[1]2025年已发货'!G:G</f>
        <v>（十九冶-江龙高速三分部）重庆市云阳县蔈草镇歧阳村开云高速*朗2</v>
      </c>
      <c r="H749" s="2" t="str">
        <f ca="1">'[1]2025年已发货'!H:H</f>
        <v>徐宇</v>
      </c>
      <c r="I749" s="2">
        <f ca="1">'[1]2025年已发货'!I:I</f>
        <v>19822311919</v>
      </c>
      <c r="J749" s="2" vm="1" t="e">
        <f ca="1">_xlfn._xlws.FILTER(辅助信息!D:D,辅助信息!G:G=G749)</f>
        <v>#VALUE!</v>
      </c>
    </row>
    <row r="750" hidden="1" spans="1:10">
      <c r="A750" s="2" t="str">
        <f ca="1">'[1]2025年已发货'!A:A</f>
        <v>达钢</v>
      </c>
      <c r="B750" s="2" t="str">
        <f ca="1">'[1]2025年已发货'!B:B</f>
        <v>盘螺</v>
      </c>
      <c r="C750" s="2" t="str">
        <f ca="1">'[1]2025年已发货'!C:C</f>
        <v>HRB400E Φ10</v>
      </c>
      <c r="D750" s="2" t="str">
        <f ca="1">'[1]2025年已发货'!D:D</f>
        <v>吨</v>
      </c>
      <c r="E750" s="2">
        <f ca="1">'[1]2025年已发货'!E:E</f>
        <v>17.5</v>
      </c>
      <c r="F750" s="4">
        <f ca="1">'[1]2025年已发货'!F:F</f>
        <v>45712</v>
      </c>
      <c r="G750" s="2" t="str">
        <f>'[1]2025年已发货'!G:G</f>
        <v>（十九冶-江龙高速三分部）重庆市云阳县蔈草镇三坵田*小尖山梁场</v>
      </c>
      <c r="H750" s="2" t="str">
        <f ca="1">'[1]2025年已发货'!H:H</f>
        <v>徐宇</v>
      </c>
      <c r="I750" s="2">
        <f ca="1">'[1]2025年已发货'!I:I</f>
        <v>19822311919</v>
      </c>
      <c r="J750" s="2" vm="1" t="e">
        <f ca="1">_xlfn._xlws.FILTER(辅助信息!D:D,辅助信息!G:G=G750)</f>
        <v>#VALUE!</v>
      </c>
    </row>
    <row r="751" hidden="1" spans="1:10">
      <c r="A751" s="2" t="str">
        <f ca="1">'[1]2025年已发货'!A:A</f>
        <v>达钢</v>
      </c>
      <c r="B751" s="2" t="str">
        <f ca="1">'[1]2025年已发货'!B:B</f>
        <v>螺纹钢</v>
      </c>
      <c r="C751" s="2" t="str">
        <f ca="1">'[1]2025年已发货'!C:C</f>
        <v>HRB400E Φ28 9m</v>
      </c>
      <c r="D751" s="2" t="str">
        <f ca="1">'[1]2025年已发货'!D:D</f>
        <v>吨</v>
      </c>
      <c r="E751" s="2">
        <f ca="1">'[1]2025年已发货'!E:E</f>
        <v>18</v>
      </c>
      <c r="F751" s="4">
        <f ca="1">'[1]2025年已发货'!F:F</f>
        <v>45712</v>
      </c>
      <c r="G751" s="2" t="str">
        <f>'[1]2025年已发货'!G:G</f>
        <v>（十九冶-江龙高速三分部）重庆市云阳县蔈草镇三坵田*小尖山梁场</v>
      </c>
      <c r="H751" s="2" t="str">
        <f ca="1">'[1]2025年已发货'!H:H</f>
        <v>徐宇</v>
      </c>
      <c r="I751" s="2">
        <f ca="1">'[1]2025年已发货'!I:I</f>
        <v>19822311919</v>
      </c>
      <c r="J751" s="2" vm="1" t="e">
        <f>_xlfn._xlws.FILTER(辅助信息!D:D,辅助信息!G:G=G751)</f>
        <v>#VALUE!</v>
      </c>
    </row>
    <row r="752" hidden="1" spans="1:10">
      <c r="A752" s="2" t="str">
        <f ca="1">'[1]2025年已发货'!A:A</f>
        <v>达钢</v>
      </c>
      <c r="B752" s="2" t="str">
        <f ca="1">'[1]2025年已发货'!B:B</f>
        <v>螺纹钢</v>
      </c>
      <c r="C752" s="2" t="str">
        <f ca="1">'[1]2025年已发货'!C:C</f>
        <v>HRB400E Φ12 9m</v>
      </c>
      <c r="D752" s="2" t="str">
        <f ca="1">'[1]2025年已发货'!D:D</f>
        <v>吨</v>
      </c>
      <c r="E752" s="2">
        <f ca="1">'[1]2025年已发货'!E:E</f>
        <v>30</v>
      </c>
      <c r="F752" s="4">
        <f ca="1">'[1]2025年已发货'!F:F</f>
        <v>45712</v>
      </c>
      <c r="G752" s="2" t="str">
        <f>'[1]2025年已发货'!G:G</f>
        <v>（十九冶-江龙高速三分部）重庆市云阳县蔈草镇三坵田*小尖山梁场</v>
      </c>
      <c r="H752" s="2" t="str">
        <f ca="1">'[1]2025年已发货'!H:H</f>
        <v>徐宇</v>
      </c>
      <c r="I752" s="2">
        <f ca="1">'[1]2025年已发货'!I:I</f>
        <v>19822311919</v>
      </c>
      <c r="J752" s="2" vm="1" t="e">
        <f>_xlfn._xlws.FILTER(辅助信息!D:D,辅助信息!G:G=G752)</f>
        <v>#VALUE!</v>
      </c>
    </row>
    <row r="753" hidden="1" spans="1:10">
      <c r="A753" s="2" t="str">
        <f ca="1">'[1]2025年已发货'!A:A</f>
        <v>达钢</v>
      </c>
      <c r="B753" s="2" t="str">
        <f ca="1">'[1]2025年已发货'!B:B</f>
        <v>螺纹钢</v>
      </c>
      <c r="C753" s="2" t="str">
        <f ca="1">'[1]2025年已发货'!C:C</f>
        <v>HRB400E Φ25 9m</v>
      </c>
      <c r="D753" s="2" t="str">
        <f ca="1">'[1]2025年已发货'!D:D</f>
        <v>吨</v>
      </c>
      <c r="E753" s="2">
        <f ca="1">'[1]2025年已发货'!E:E</f>
        <v>6</v>
      </c>
      <c r="F753" s="4">
        <f ca="1">'[1]2025年已发货'!F:F</f>
        <v>45712</v>
      </c>
      <c r="G753" s="2" t="str">
        <f>'[1]2025年已发货'!G:G</f>
        <v>（十九冶-江龙高速三分部）重庆市云阳县蔈草镇三坵田*小尖山梁场</v>
      </c>
      <c r="H753" s="2" t="str">
        <f ca="1">'[1]2025年已发货'!H:H</f>
        <v>徐宇</v>
      </c>
      <c r="I753" s="2">
        <f ca="1">'[1]2025年已发货'!I:I</f>
        <v>19822311919</v>
      </c>
      <c r="J753" s="2" vm="1" t="e">
        <f ca="1">_xlfn._xlws.FILTER(辅助信息!D:D,辅助信息!G:G=G753)</f>
        <v>#VALUE!</v>
      </c>
    </row>
    <row r="754" hidden="1" spans="1:10">
      <c r="A754" s="2" t="str">
        <f ca="1">'[1]2025年已发货'!A:A</f>
        <v>达钢</v>
      </c>
      <c r="B754" s="2" t="str">
        <f ca="1">'[1]2025年已发货'!B:B</f>
        <v>高线</v>
      </c>
      <c r="C754" s="2" t="str">
        <f ca="1">'[1]2025年已发货'!C:C</f>
        <v>HPB300Φ8</v>
      </c>
      <c r="D754" s="2" t="str">
        <f ca="1">'[1]2025年已发货'!D:D</f>
        <v>吨</v>
      </c>
      <c r="E754" s="2">
        <f ca="1">'[1]2025年已发货'!E:E</f>
        <v>17.5</v>
      </c>
      <c r="F754" s="4">
        <f ca="1">'[1]2025年已发货'!F:F</f>
        <v>45712</v>
      </c>
      <c r="G754" s="2" t="str">
        <f>'[1]2025年已发货'!G:G</f>
        <v>（十九冶-江龙高速三分部）重庆市云阳县龙角镇*皮家营隧道</v>
      </c>
      <c r="H754" s="2" t="str">
        <f ca="1">'[1]2025年已发货'!H:H</f>
        <v>徐宇</v>
      </c>
      <c r="I754" s="2">
        <f ca="1">'[1]2025年已发货'!I:I</f>
        <v>19822311919</v>
      </c>
      <c r="J754" s="2" vm="1" t="e">
        <f ca="1">_xlfn._xlws.FILTER(辅助信息!D:D,辅助信息!G:G=G754)</f>
        <v>#VALUE!</v>
      </c>
    </row>
    <row r="755" hidden="1" spans="1:10">
      <c r="A755" s="2" t="str">
        <f ca="1">'[1]2025年已发货'!A:A</f>
        <v>达钢</v>
      </c>
      <c r="B755" s="2" t="str">
        <f ca="1">'[1]2025年已发货'!B:B</f>
        <v>高线</v>
      </c>
      <c r="C755" s="2" t="str">
        <f ca="1">'[1]2025年已发货'!C:C</f>
        <v>HPB300Φ10</v>
      </c>
      <c r="D755" s="2" t="str">
        <f ca="1">'[1]2025年已发货'!D:D</f>
        <v>吨</v>
      </c>
      <c r="E755" s="2">
        <f ca="1">'[1]2025年已发货'!E:E</f>
        <v>15</v>
      </c>
      <c r="F755" s="4">
        <f ca="1">'[1]2025年已发货'!F:F</f>
        <v>45712</v>
      </c>
      <c r="G755" s="2" t="str">
        <f>'[1]2025年已发货'!G:G</f>
        <v>（十九冶-江龙高速三分部）重庆市云阳县龙角镇*皮家营隧道</v>
      </c>
      <c r="H755" s="2" t="str">
        <f ca="1">'[1]2025年已发货'!H:H</f>
        <v>徐宇</v>
      </c>
      <c r="I755" s="2">
        <f ca="1">'[1]2025年已发货'!I:I</f>
        <v>19822311919</v>
      </c>
      <c r="J755" s="2" vm="1" t="e">
        <f ca="1">_xlfn._xlws.FILTER(辅助信息!D:D,辅助信息!G:G=G755)</f>
        <v>#VALUE!</v>
      </c>
    </row>
    <row r="756" hidden="1" spans="1:10">
      <c r="A756" s="2" t="str">
        <f ca="1">'[1]2025年已发货'!A:A</f>
        <v>达钢</v>
      </c>
      <c r="B756" s="2" t="str">
        <f ca="1">'[1]2025年已发货'!B:B</f>
        <v>螺纹钢</v>
      </c>
      <c r="C756" s="2" t="str">
        <f ca="1">'[1]2025年已发货'!C:C</f>
        <v>HRB400E Φ14 9m</v>
      </c>
      <c r="D756" s="2" t="str">
        <f ca="1">'[1]2025年已发货'!D:D</f>
        <v>吨</v>
      </c>
      <c r="E756" s="2">
        <f ca="1">'[1]2025年已发货'!E:E</f>
        <v>5</v>
      </c>
      <c r="F756" s="4">
        <f ca="1">'[1]2025年已发货'!F:F</f>
        <v>45712</v>
      </c>
      <c r="G756" s="2" t="str">
        <f>'[1]2025年已发货'!G:G</f>
        <v>（十九冶-江龙高速三分部）重庆市云阳县龙角镇*皮家营隧道</v>
      </c>
      <c r="H756" s="2" t="str">
        <f ca="1">'[1]2025年已发货'!H:H</f>
        <v>徐宇</v>
      </c>
      <c r="I756" s="2">
        <f ca="1">'[1]2025年已发货'!I:I</f>
        <v>19822311919</v>
      </c>
      <c r="J756" s="2" vm="1" t="e">
        <f>_xlfn._xlws.FILTER(辅助信息!D:D,辅助信息!G:G=G756)</f>
        <v>#VALUE!</v>
      </c>
    </row>
    <row r="757" hidden="1" spans="1:10">
      <c r="A757" s="2" t="str">
        <f ca="1">'[1]2025年已发货'!A:A</f>
        <v>达钢</v>
      </c>
      <c r="B757" s="2" t="str">
        <f ca="1">'[1]2025年已发货'!B:B</f>
        <v>螺纹钢</v>
      </c>
      <c r="C757" s="2" t="str">
        <f ca="1">'[1]2025年已发货'!C:C</f>
        <v>HRB400E Φ16 9m</v>
      </c>
      <c r="D757" s="2" t="str">
        <f ca="1">'[1]2025年已发货'!D:D</f>
        <v>吨</v>
      </c>
      <c r="E757" s="2">
        <f ca="1">'[1]2025年已发货'!E:E</f>
        <v>12</v>
      </c>
      <c r="F757" s="4">
        <f ca="1">'[1]2025年已发货'!F:F</f>
        <v>45712</v>
      </c>
      <c r="G757" s="2" t="str">
        <f>'[1]2025年已发货'!G:G</f>
        <v>（十九冶-江龙高速三分部）重庆市云阳县龙角镇*皮家营隧道</v>
      </c>
      <c r="H757" s="2" t="str">
        <f ca="1">'[1]2025年已发货'!H:H</f>
        <v>徐宇</v>
      </c>
      <c r="I757" s="2">
        <f ca="1">'[1]2025年已发货'!I:I</f>
        <v>19822311919</v>
      </c>
      <c r="J757" s="2" vm="1" t="e">
        <f ca="1">_xlfn._xlws.FILTER(辅助信息!D:D,辅助信息!G:G=G757)</f>
        <v>#VALUE!</v>
      </c>
    </row>
    <row r="758" hidden="1" spans="1:10">
      <c r="A758" s="2" t="str">
        <f ca="1">'[1]2025年已发货'!A:A</f>
        <v>达钢</v>
      </c>
      <c r="B758" s="2" t="str">
        <f ca="1">'[1]2025年已发货'!B:B</f>
        <v>螺纹钢</v>
      </c>
      <c r="C758" s="2" t="str">
        <f ca="1">'[1]2025年已发货'!C:C</f>
        <v>HRB400E Φ20 9m</v>
      </c>
      <c r="D758" s="2" t="str">
        <f ca="1">'[1]2025年已发货'!D:D</f>
        <v>吨</v>
      </c>
      <c r="E758" s="2">
        <f ca="1">'[1]2025年已发货'!E:E</f>
        <v>6</v>
      </c>
      <c r="F758" s="4">
        <f ca="1">'[1]2025年已发货'!F:F</f>
        <v>45712</v>
      </c>
      <c r="G758" s="2" t="str">
        <f>'[1]2025年已发货'!G:G</f>
        <v>（十九冶-江龙高速三分部）重庆市云阳县龙角镇*皮家营隧道</v>
      </c>
      <c r="H758" s="2" t="str">
        <f ca="1">'[1]2025年已发货'!H:H</f>
        <v>徐宇</v>
      </c>
      <c r="I758" s="2">
        <f ca="1">'[1]2025年已发货'!I:I</f>
        <v>19822311919</v>
      </c>
      <c r="J758" s="2" vm="1" t="e">
        <f>_xlfn._xlws.FILTER(辅助信息!D:D,辅助信息!G:G=G758)</f>
        <v>#VALUE!</v>
      </c>
    </row>
    <row r="759" hidden="1" spans="1:10">
      <c r="A759" s="2" t="str">
        <f ca="1">'[1]2025年已发货'!A:A</f>
        <v>达钢</v>
      </c>
      <c r="B759" s="2" t="str">
        <f ca="1">'[1]2025年已发货'!B:B</f>
        <v>螺纹钢</v>
      </c>
      <c r="C759" s="2" t="str">
        <f ca="1">'[1]2025年已发货'!C:C</f>
        <v>HRB400E Φ22 9m</v>
      </c>
      <c r="D759" s="2" t="str">
        <f ca="1">'[1]2025年已发货'!D:D</f>
        <v>吨</v>
      </c>
      <c r="E759" s="2">
        <f ca="1">'[1]2025年已发货'!E:E</f>
        <v>9</v>
      </c>
      <c r="F759" s="4">
        <f ca="1">'[1]2025年已发货'!F:F</f>
        <v>45712</v>
      </c>
      <c r="G759" s="2" t="str">
        <f>'[1]2025年已发货'!G:G</f>
        <v>（十九冶-江龙高速三分部）重庆市云阳县龙角镇*皮家营隧道</v>
      </c>
      <c r="H759" s="2" t="str">
        <f ca="1">'[1]2025年已发货'!H:H</f>
        <v>徐宇</v>
      </c>
      <c r="I759" s="2">
        <f ca="1">'[1]2025年已发货'!I:I</f>
        <v>19822311919</v>
      </c>
      <c r="J759" s="2" vm="1" t="e">
        <f ca="1">_xlfn._xlws.FILTER(辅助信息!D:D,辅助信息!G:G=G759)</f>
        <v>#VALUE!</v>
      </c>
    </row>
    <row r="760" hidden="1" spans="1:10">
      <c r="A760" s="2" t="str">
        <f ca="1">'[1]2025年已发货'!A:A</f>
        <v>达钢</v>
      </c>
      <c r="B760" s="2" t="str">
        <f ca="1">'[1]2025年已发货'!B:B</f>
        <v>螺纹钢</v>
      </c>
      <c r="C760" s="2" t="str">
        <f ca="1">'[1]2025年已发货'!C:C</f>
        <v>HRB400E Φ12 9m</v>
      </c>
      <c r="D760" s="2" t="str">
        <f ca="1">'[1]2025年已发货'!D:D</f>
        <v>吨</v>
      </c>
      <c r="E760" s="2">
        <f ca="1">'[1]2025年已发货'!E:E</f>
        <v>35</v>
      </c>
      <c r="F760" s="4">
        <f ca="1">'[1]2025年已发货'!F:F</f>
        <v>45712</v>
      </c>
      <c r="G760" s="2" t="str">
        <f>'[1]2025年已发货'!G:G</f>
        <v>（十九冶-江龙高速三分部）重庆市云阳县龙角镇*皮家营梁场</v>
      </c>
      <c r="H760" s="2" t="str">
        <f ca="1">'[1]2025年已发货'!H:H</f>
        <v>徐宇</v>
      </c>
      <c r="I760" s="2">
        <f ca="1">'[1]2025年已发货'!I:I</f>
        <v>19822311919</v>
      </c>
      <c r="J760" s="2" vm="1" t="e">
        <f ca="1">_xlfn._xlws.FILTER(辅助信息!D:D,辅助信息!G:G=G760)</f>
        <v>#VALUE!</v>
      </c>
    </row>
    <row r="761" hidden="1" spans="1:10">
      <c r="A761" s="2" t="str">
        <f ca="1">'[1]2025年已发货'!A:A</f>
        <v>达钢</v>
      </c>
      <c r="B761" s="2" t="str">
        <f ca="1">'[1]2025年已发货'!B:B</f>
        <v>螺纹钢</v>
      </c>
      <c r="C761" s="2" t="str">
        <f ca="1">'[1]2025年已发货'!C:C</f>
        <v>HRB400E Φ16 9m</v>
      </c>
      <c r="D761" s="2" t="str">
        <f ca="1">'[1]2025年已发货'!D:D</f>
        <v>吨</v>
      </c>
      <c r="E761" s="2">
        <f ca="1">'[1]2025年已发货'!E:E</f>
        <v>35</v>
      </c>
      <c r="F761" s="4">
        <f ca="1">'[1]2025年已发货'!F:F</f>
        <v>45712</v>
      </c>
      <c r="G761" s="2" t="str">
        <f>'[1]2025年已发货'!G:G</f>
        <v>（十九冶-江龙高速三分部）重庆市云阳县龙角镇*皮家营梁场</v>
      </c>
      <c r="H761" s="2" t="str">
        <f ca="1">'[1]2025年已发货'!H:H</f>
        <v>徐宇</v>
      </c>
      <c r="I761" s="2">
        <f ca="1">'[1]2025年已发货'!I:I</f>
        <v>19822311919</v>
      </c>
      <c r="J761" s="2" vm="1" t="e">
        <f>_xlfn._xlws.FILTER(辅助信息!D:D,辅助信息!G:G=G761)</f>
        <v>#VALUE!</v>
      </c>
    </row>
    <row r="762" hidden="1" spans="1:10">
      <c r="A762" s="2" t="str">
        <f ca="1">'[1]2025年已发货'!A:A</f>
        <v>达钢</v>
      </c>
      <c r="B762" s="2" t="str">
        <f ca="1">'[1]2025年已发货'!B:B</f>
        <v>盘螺</v>
      </c>
      <c r="C762" s="2" t="str">
        <f ca="1">'[1]2025年已发货'!C:C</f>
        <v>HRB400E Φ10</v>
      </c>
      <c r="D762" s="2" t="str">
        <f ca="1">'[1]2025年已发货'!D:D</f>
        <v>吨</v>
      </c>
      <c r="E762" s="2">
        <f ca="1">'[1]2025年已发货'!E:E</f>
        <v>15</v>
      </c>
      <c r="F762" s="4">
        <f ca="1">'[1]2025年已发货'!F:F</f>
        <v>45712</v>
      </c>
      <c r="G762" s="2" t="str">
        <f>'[1]2025年已发货'!G:G</f>
        <v>（十九冶-华电重庆奉节）重庆市奉节县康乐镇七星村</v>
      </c>
      <c r="H762" s="2" t="str">
        <f ca="1">'[1]2025年已发货'!H:H</f>
        <v>岑甲乐</v>
      </c>
      <c r="I762" s="2">
        <f ca="1">'[1]2025年已发货'!I:I</f>
        <v>17349037782</v>
      </c>
      <c r="J762" s="2" vm="1" t="e">
        <f ca="1">_xlfn._xlws.FILTER(辅助信息!D:D,辅助信息!G:G=G762)</f>
        <v>#VALUE!</v>
      </c>
    </row>
    <row r="763" hidden="1" spans="1:10">
      <c r="A763" s="2" t="str">
        <f ca="1">'[1]2025年已发货'!A:A</f>
        <v>达钢</v>
      </c>
      <c r="B763" s="2" t="str">
        <f ca="1">'[1]2025年已发货'!B:B</f>
        <v>螺纹钢</v>
      </c>
      <c r="C763" s="2" t="str">
        <f ca="1">'[1]2025年已发货'!C:C</f>
        <v>HRB400E Φ14 9m</v>
      </c>
      <c r="D763" s="2" t="str">
        <f ca="1">'[1]2025年已发货'!D:D</f>
        <v>吨</v>
      </c>
      <c r="E763" s="2">
        <f ca="1">'[1]2025年已发货'!E:E</f>
        <v>12</v>
      </c>
      <c r="F763" s="4">
        <f ca="1">'[1]2025年已发货'!F:F</f>
        <v>45712</v>
      </c>
      <c r="G763" s="2" t="str">
        <f>'[1]2025年已发货'!G:G</f>
        <v>（十九冶-华电重庆奉节）重庆市奉节县康乐镇七星村</v>
      </c>
      <c r="H763" s="2" t="str">
        <f ca="1">'[1]2025年已发货'!H:H</f>
        <v>岑甲乐</v>
      </c>
      <c r="I763" s="2">
        <f ca="1">'[1]2025年已发货'!I:I</f>
        <v>17349037782</v>
      </c>
      <c r="J763" s="2" vm="1" t="e">
        <f>_xlfn._xlws.FILTER(辅助信息!D:D,辅助信息!G:G=G763)</f>
        <v>#VALUE!</v>
      </c>
    </row>
    <row r="764" hidden="1" spans="1:10">
      <c r="A764" s="2" t="str">
        <f ca="1">'[1]2025年已发货'!A:A</f>
        <v>达钢</v>
      </c>
      <c r="B764" s="2" t="str">
        <f ca="1">'[1]2025年已发货'!B:B</f>
        <v>螺纹钢</v>
      </c>
      <c r="C764" s="2" t="str">
        <f ca="1">'[1]2025年已发货'!C:C</f>
        <v>HRB400E Φ22 9m</v>
      </c>
      <c r="D764" s="2" t="str">
        <f ca="1">'[1]2025年已发货'!D:D</f>
        <v>吨</v>
      </c>
      <c r="E764" s="2">
        <f ca="1">'[1]2025年已发货'!E:E</f>
        <v>9</v>
      </c>
      <c r="F764" s="4">
        <f ca="1">'[1]2025年已发货'!F:F</f>
        <v>45712</v>
      </c>
      <c r="G764" s="2" t="str">
        <f>'[1]2025年已发货'!G:G</f>
        <v>（十九冶-华电重庆奉节）重庆市奉节县康乐镇七星村</v>
      </c>
      <c r="H764" s="2" t="str">
        <f ca="1">'[1]2025年已发货'!H:H</f>
        <v>岑甲乐</v>
      </c>
      <c r="I764" s="2">
        <f ca="1">'[1]2025年已发货'!I:I</f>
        <v>17349037782</v>
      </c>
      <c r="J764" s="2" vm="1" t="e">
        <f ca="1">_xlfn._xlws.FILTER(辅助信息!D:D,辅助信息!G:G=G764)</f>
        <v>#VALUE!</v>
      </c>
    </row>
    <row r="765" hidden="1" spans="1:10">
      <c r="A765" s="2" t="str">
        <f ca="1">'[1]2025年已发货'!A:A</f>
        <v>德胜</v>
      </c>
      <c r="B765" s="2" t="str">
        <f ca="1">'[1]2025年已发货'!B:B</f>
        <v>螺纹钢</v>
      </c>
      <c r="C765" s="2" t="str">
        <f ca="1">'[1]2025年已发货'!C:C</f>
        <v>HRB400EФ22*9m</v>
      </c>
      <c r="D765" s="2" t="str">
        <f ca="1">'[1]2025年已发货'!D:D</f>
        <v>吨</v>
      </c>
      <c r="E765" s="2">
        <f ca="1">'[1]2025年已发货'!E:E</f>
        <v>35</v>
      </c>
      <c r="F765" s="4">
        <f ca="1">'[1]2025年已发货'!F:F</f>
        <v>45712</v>
      </c>
      <c r="G765" s="2" t="str">
        <f>'[1]2025年已发货'!G:G</f>
        <v>（中铁一局四公司康新高速TJ1-1标康定隧道）四川省甘孜州康定市榆林街道甘孜州博物馆旁</v>
      </c>
      <c r="H765" s="2" t="str">
        <f ca="1">'[1]2025年已发货'!H:H</f>
        <v>王锡俊</v>
      </c>
      <c r="I765" s="2">
        <f ca="1">'[1]2025年已发货'!I:I</f>
        <v>18736877891</v>
      </c>
      <c r="J765" s="2" vm="1" t="e">
        <f ca="1">_xlfn._xlws.FILTER(辅助信息!D:D,辅助信息!G:G=G765)</f>
        <v>#VALUE!</v>
      </c>
    </row>
    <row r="766" hidden="1" spans="1:10">
      <c r="A766" s="2" t="str">
        <f ca="1">'[1]2025年已发货'!A:A</f>
        <v>达钢</v>
      </c>
      <c r="B766" s="2" t="str">
        <f ca="1">'[1]2025年已发货'!B:B</f>
        <v>螺纹钢</v>
      </c>
      <c r="C766" s="2" t="str">
        <f ca="1">'[1]2025年已发货'!C:C</f>
        <v>HRB400E Φ12 9m</v>
      </c>
      <c r="D766" s="2" t="str">
        <f ca="1">'[1]2025年已发货'!D:D</f>
        <v>吨</v>
      </c>
      <c r="E766" s="2">
        <f ca="1">'[1]2025年已发货'!E:E</f>
        <v>35</v>
      </c>
      <c r="F766" s="4">
        <f ca="1">'[1]2025年已发货'!F:F</f>
        <v>45713</v>
      </c>
      <c r="G766" s="2" t="str">
        <f>'[1]2025年已发货'!G:G</f>
        <v>（十九冶-江龙高速三分部）重庆市云阳县蔈草镇三坵田*小尖山梁场</v>
      </c>
      <c r="H766" s="2" t="str">
        <f ca="1">'[1]2025年已发货'!H:H</f>
        <v>徐宇</v>
      </c>
      <c r="I766" s="2">
        <f ca="1">'[1]2025年已发货'!I:I</f>
        <v>19822311919</v>
      </c>
      <c r="J766" s="2" vm="1" t="e">
        <f ca="1">_xlfn._xlws.FILTER(辅助信息!D:D,辅助信息!G:G=G766)</f>
        <v>#VALUE!</v>
      </c>
    </row>
    <row r="767" hidden="1" spans="1:10">
      <c r="A767" s="2" t="str">
        <f ca="1">'[1]2025年已发货'!A:A</f>
        <v>达钢</v>
      </c>
      <c r="B767" s="2" t="str">
        <f ca="1">'[1]2025年已发货'!B:B</f>
        <v>高线</v>
      </c>
      <c r="C767" s="2" t="str">
        <f ca="1">'[1]2025年已发货'!C:C</f>
        <v>HPB300Φ10</v>
      </c>
      <c r="D767" s="2" t="str">
        <f ca="1">'[1]2025年已发货'!D:D</f>
        <v>吨</v>
      </c>
      <c r="E767" s="2">
        <f ca="1">'[1]2025年已发货'!E:E</f>
        <v>10</v>
      </c>
      <c r="F767" s="4">
        <f ca="1">'[1]2025年已发货'!F:F</f>
        <v>45713</v>
      </c>
      <c r="G767" s="2" t="str">
        <f>'[1]2025年已发货'!G:G</f>
        <v>（十九冶-江龙高速三分部）重庆市云阳县龙角镇*刘家漕2#桥</v>
      </c>
      <c r="H767" s="2" t="str">
        <f ca="1">'[1]2025年已发货'!H:H</f>
        <v>徐宇</v>
      </c>
      <c r="I767" s="2">
        <f ca="1">'[1]2025年已发货'!I:I</f>
        <v>19822311919</v>
      </c>
      <c r="J767" s="2" vm="1" t="e">
        <f ca="1">_xlfn._xlws.FILTER(辅助信息!D:D,辅助信息!G:G=G767)</f>
        <v>#VALUE!</v>
      </c>
    </row>
    <row r="768" hidden="1" spans="1:10">
      <c r="A768" s="2" t="str">
        <f ca="1">'[1]2025年已发货'!A:A</f>
        <v>达钢</v>
      </c>
      <c r="B768" s="2" t="str">
        <f ca="1">'[1]2025年已发货'!B:B</f>
        <v>螺纹钢</v>
      </c>
      <c r="C768" s="2" t="str">
        <f ca="1">'[1]2025年已发货'!C:C</f>
        <v>HRB400E Φ12 9m</v>
      </c>
      <c r="D768" s="2" t="str">
        <f ca="1">'[1]2025年已发货'!D:D</f>
        <v>吨</v>
      </c>
      <c r="E768" s="2">
        <f ca="1">'[1]2025年已发货'!E:E</f>
        <v>15</v>
      </c>
      <c r="F768" s="4">
        <f ca="1">'[1]2025年已发货'!F:F</f>
        <v>45713</v>
      </c>
      <c r="G768" s="2" t="str">
        <f>'[1]2025年已发货'!G:G</f>
        <v>（十九冶-江龙高速三分部）重庆市云阳县龙角镇*刘家漕2#桥</v>
      </c>
      <c r="H768" s="2" t="str">
        <f ca="1">'[1]2025年已发货'!H:H</f>
        <v>徐宇</v>
      </c>
      <c r="I768" s="2">
        <f ca="1">'[1]2025年已发货'!I:I</f>
        <v>19822311919</v>
      </c>
      <c r="J768" s="2" vm="1" t="e">
        <f ca="1">_xlfn._xlws.FILTER(辅助信息!D:D,辅助信息!G:G=G768)</f>
        <v>#VALUE!</v>
      </c>
    </row>
    <row r="769" hidden="1" spans="1:10">
      <c r="A769" s="2" t="str">
        <f ca="1">'[1]2025年已发货'!A:A</f>
        <v>达钢</v>
      </c>
      <c r="B769" s="2" t="str">
        <f ca="1">'[1]2025年已发货'!B:B</f>
        <v>螺纹钢</v>
      </c>
      <c r="C769" s="2" t="str">
        <f ca="1">'[1]2025年已发货'!C:C</f>
        <v>HRB400E Φ16 9m</v>
      </c>
      <c r="D769" s="2" t="str">
        <f ca="1">'[1]2025年已发货'!D:D</f>
        <v>吨</v>
      </c>
      <c r="E769" s="2">
        <f ca="1">'[1]2025年已发货'!E:E</f>
        <v>9</v>
      </c>
      <c r="F769" s="4">
        <f ca="1">'[1]2025年已发货'!F:F</f>
        <v>45713</v>
      </c>
      <c r="G769" s="2" t="str">
        <f>'[1]2025年已发货'!G:G</f>
        <v>（十九冶-江龙高速三分部）重庆市云阳县龙角镇*刘家漕2#桥</v>
      </c>
      <c r="H769" s="2" t="str">
        <f ca="1">'[1]2025年已发货'!H:H</f>
        <v>徐宇</v>
      </c>
      <c r="I769" s="2">
        <f ca="1">'[1]2025年已发货'!I:I</f>
        <v>19822311919</v>
      </c>
      <c r="J769" s="2" vm="1" t="e">
        <f>_xlfn._xlws.FILTER(辅助信息!D:D,辅助信息!G:G=G769)</f>
        <v>#VALUE!</v>
      </c>
    </row>
    <row r="770" hidden="1" spans="1:10">
      <c r="A770" s="2" t="str">
        <f ca="1">'[1]2025年已发货'!A:A</f>
        <v>达钢</v>
      </c>
      <c r="B770" s="2" t="str">
        <f ca="1">'[1]2025年已发货'!B:B</f>
        <v>螺纹钢</v>
      </c>
      <c r="C770" s="2" t="str">
        <f ca="1">'[1]2025年已发货'!C:C</f>
        <v>HRB400E Φ12 9m</v>
      </c>
      <c r="D770" s="2" t="str">
        <f ca="1">'[1]2025年已发货'!D:D</f>
        <v>吨</v>
      </c>
      <c r="E770" s="2">
        <f ca="1">'[1]2025年已发货'!E:E</f>
        <v>96</v>
      </c>
      <c r="F770" s="4">
        <f ca="1">'[1]2025年已发货'!F:F</f>
        <v>45713</v>
      </c>
      <c r="G770" s="2" t="str">
        <f>'[1]2025年已发货'!G:G</f>
        <v>（十九冶-江龙高速三分部）重庆市云阳县龙角镇*皮家营梁场</v>
      </c>
      <c r="H770" s="2" t="str">
        <f ca="1">'[1]2025年已发货'!H:H</f>
        <v>徐宇</v>
      </c>
      <c r="I770" s="2">
        <f ca="1">'[1]2025年已发货'!I:I</f>
        <v>19822311919</v>
      </c>
      <c r="J770" s="2" vm="1" t="e">
        <f ca="1">_xlfn._xlws.FILTER(辅助信息!D:D,辅助信息!G:G=G770)</f>
        <v>#VALUE!</v>
      </c>
    </row>
    <row r="771" hidden="1" spans="1:10">
      <c r="A771" s="2" t="str">
        <f ca="1">'[1]2025年已发货'!A:A</f>
        <v>达钢</v>
      </c>
      <c r="B771" s="2" t="str">
        <f ca="1">'[1]2025年已发货'!B:B</f>
        <v>螺纹钢</v>
      </c>
      <c r="C771" s="2" t="str">
        <f ca="1">'[1]2025年已发货'!C:C</f>
        <v>HRB400E Φ16 9m</v>
      </c>
      <c r="D771" s="2" t="str">
        <f ca="1">'[1]2025年已发货'!D:D</f>
        <v>吨</v>
      </c>
      <c r="E771" s="2">
        <f ca="1">'[1]2025年已发货'!E:E</f>
        <v>12</v>
      </c>
      <c r="F771" s="4">
        <f ca="1">'[1]2025年已发货'!F:F</f>
        <v>45713</v>
      </c>
      <c r="G771" s="2" t="str">
        <f>'[1]2025年已发货'!G:G</f>
        <v>（十九冶-江龙高速三分部）重庆市云阳县龙角镇*皮家营梁场</v>
      </c>
      <c r="H771" s="2" t="str">
        <f ca="1">'[1]2025年已发货'!H:H</f>
        <v>徐宇</v>
      </c>
      <c r="I771" s="2">
        <f ca="1">'[1]2025年已发货'!I:I</f>
        <v>19822311919</v>
      </c>
      <c r="J771" s="2" vm="1" t="e">
        <f>_xlfn._xlws.FILTER(辅助信息!D:D,辅助信息!G:G=G771)</f>
        <v>#VALUE!</v>
      </c>
    </row>
    <row r="772" hidden="1" spans="1:10">
      <c r="A772" s="2" t="str">
        <f ca="1">'[1]2025年已发货'!A:A</f>
        <v>达钢</v>
      </c>
      <c r="B772" s="2" t="str">
        <f ca="1">'[1]2025年已发货'!B:B</f>
        <v>高线</v>
      </c>
      <c r="C772" s="2" t="str">
        <f ca="1">'[1]2025年已发货'!C:C</f>
        <v>HPB300 Φ8</v>
      </c>
      <c r="D772" s="2" t="str">
        <f ca="1">'[1]2025年已发货'!D:D</f>
        <v>吨</v>
      </c>
      <c r="E772" s="2">
        <f ca="1">'[1]2025年已发货'!E:E</f>
        <v>2.5</v>
      </c>
      <c r="F772" s="4">
        <f ca="1">'[1]2025年已发货'!F:F</f>
        <v>45713</v>
      </c>
      <c r="G772" s="2" t="str">
        <f>'[1]2025年已发货'!G:G</f>
        <v>(五冶钢构医学科学产业园建设项目房建连接线道路工程)四川省南充市顺庆区搬罾街道学府大道二段</v>
      </c>
      <c r="H772" s="2" t="str">
        <f ca="1">'[1]2025年已发货'!H:H</f>
        <v>刘建中</v>
      </c>
      <c r="I772" s="2">
        <f ca="1">'[1]2025年已发货'!I:I</f>
        <v>13908143055</v>
      </c>
      <c r="J772" s="2" t="str">
        <f ca="1">_xlfn._xlws.FILTER(辅助信息!D:D,辅助信息!G:G=G772)</f>
        <v>五冶钢构南充医学科学产业园建设项目</v>
      </c>
    </row>
    <row r="773" hidden="1" spans="1:10">
      <c r="A773" s="2" t="str">
        <f ca="1">'[1]2025年已发货'!A:A</f>
        <v>达钢</v>
      </c>
      <c r="B773" s="2" t="str">
        <f ca="1">'[1]2025年已发货'!B:B</f>
        <v>高线</v>
      </c>
      <c r="C773" s="2" t="str">
        <f ca="1">'[1]2025年已发货'!C:C</f>
        <v>HPB300 Φ10</v>
      </c>
      <c r="D773" s="2" t="str">
        <f ca="1">'[1]2025年已发货'!D:D</f>
        <v>吨</v>
      </c>
      <c r="E773" s="2">
        <f ca="1">'[1]2025年已发货'!E:E</f>
        <v>2.5</v>
      </c>
      <c r="F773" s="4">
        <f ca="1">'[1]2025年已发货'!F:F</f>
        <v>45713</v>
      </c>
      <c r="G773" s="2" t="str">
        <f>'[1]2025年已发货'!G:G</f>
        <v>(五冶钢构医学科学产业园建设项目房建连接线道路工程)四川省南充市顺庆区搬罾街道学府大道二段</v>
      </c>
      <c r="H773" s="2" t="str">
        <f ca="1">'[1]2025年已发货'!H:H</f>
        <v>刘建中</v>
      </c>
      <c r="I773" s="2">
        <f ca="1">'[1]2025年已发货'!I:I</f>
        <v>13908143055</v>
      </c>
      <c r="J773" s="2" t="str">
        <f ca="1">_xlfn._xlws.FILTER(辅助信息!D:D,辅助信息!G:G=G773)</f>
        <v>五冶钢构南充医学科学产业园建设项目</v>
      </c>
    </row>
    <row r="774" hidden="1" spans="1:10">
      <c r="A774" s="2" t="str">
        <f ca="1">'[1]2025年已发货'!A:A</f>
        <v>达钢</v>
      </c>
      <c r="B774" s="2" t="str">
        <f ca="1">'[1]2025年已发货'!B:B</f>
        <v>螺纹钢</v>
      </c>
      <c r="C774" s="2" t="str">
        <f ca="1">'[1]2025年已发货'!C:C</f>
        <v>HRB400E Φ12 9m</v>
      </c>
      <c r="D774" s="2" t="str">
        <f ca="1">'[1]2025年已发货'!D:D</f>
        <v>吨</v>
      </c>
      <c r="E774" s="2">
        <f ca="1">'[1]2025年已发货'!E:E</f>
        <v>18</v>
      </c>
      <c r="F774" s="4">
        <f ca="1">'[1]2025年已发货'!F:F</f>
        <v>45713</v>
      </c>
      <c r="G774" s="2" t="str">
        <f>'[1]2025年已发货'!G:G</f>
        <v>(五冶钢构医学科学产业园建设项目房建连接线道路工程)四川省南充市顺庆区搬罾街道学府大道二段</v>
      </c>
      <c r="H774" s="2" t="str">
        <f ca="1">'[1]2025年已发货'!H:H</f>
        <v>刘建中</v>
      </c>
      <c r="I774" s="2">
        <f ca="1">'[1]2025年已发货'!I:I</f>
        <v>13908143055</v>
      </c>
      <c r="J774" s="2" t="str">
        <f ca="1">_xlfn._xlws.FILTER(辅助信息!D:D,辅助信息!G:G=G774)</f>
        <v>五冶钢构南充医学科学产业园建设项目</v>
      </c>
    </row>
    <row r="775" hidden="1" spans="1:10">
      <c r="A775" s="2" t="str">
        <f ca="1">'[1]2025年已发货'!A:A</f>
        <v>达钢</v>
      </c>
      <c r="B775" s="2" t="str">
        <f ca="1">'[1]2025年已发货'!B:B</f>
        <v>螺纹钢</v>
      </c>
      <c r="C775" s="2" t="str">
        <f ca="1">'[1]2025年已发货'!C:C</f>
        <v>HRB400E Φ14 9m</v>
      </c>
      <c r="D775" s="2" t="str">
        <f ca="1">'[1]2025年已发货'!D:D</f>
        <v>吨</v>
      </c>
      <c r="E775" s="2">
        <f ca="1">'[1]2025年已发货'!E:E</f>
        <v>9</v>
      </c>
      <c r="F775" s="4">
        <f ca="1">'[1]2025年已发货'!F:F</f>
        <v>45713</v>
      </c>
      <c r="G775" s="2" t="str">
        <f>'[1]2025年已发货'!G:G</f>
        <v>(五冶钢构医学科学产业园建设项目房建连接线道路工程)四川省南充市顺庆区搬罾街道学府大道二段</v>
      </c>
      <c r="H775" s="2" t="str">
        <f ca="1">'[1]2025年已发货'!H:H</f>
        <v>刘建中</v>
      </c>
      <c r="I775" s="2">
        <f ca="1">'[1]2025年已发货'!I:I</f>
        <v>13908143055</v>
      </c>
      <c r="J775" s="2" t="str">
        <f ca="1">_xlfn._xlws.FILTER(辅助信息!D:D,辅助信息!G:G=G775)</f>
        <v>五冶钢构南充医学科学产业园建设项目</v>
      </c>
    </row>
    <row r="776" hidden="1" spans="1:10">
      <c r="A776" s="2" t="str">
        <f ca="1">'[1]2025年已发货'!A:A</f>
        <v>达钢</v>
      </c>
      <c r="B776" s="2" t="str">
        <f ca="1">'[1]2025年已发货'!B:B</f>
        <v>螺纹钢</v>
      </c>
      <c r="C776" s="2" t="str">
        <f ca="1">'[1]2025年已发货'!C:C</f>
        <v>HRB400E Φ16 9m</v>
      </c>
      <c r="D776" s="2" t="str">
        <f ca="1">'[1]2025年已发货'!D:D</f>
        <v>吨</v>
      </c>
      <c r="E776" s="2">
        <f ca="1">'[1]2025年已发货'!E:E</f>
        <v>3</v>
      </c>
      <c r="F776" s="4">
        <f ca="1">'[1]2025年已发货'!F:F</f>
        <v>45713</v>
      </c>
      <c r="G776" s="2" t="str">
        <f>'[1]2025年已发货'!G:G</f>
        <v>(五冶钢构医学科学产业园建设项目房建连接线道路工程)四川省南充市顺庆区搬罾街道学府大道二段</v>
      </c>
      <c r="H776" s="2" t="str">
        <f ca="1">'[1]2025年已发货'!H:H</f>
        <v>刘建中</v>
      </c>
      <c r="I776" s="2">
        <f ca="1">'[1]2025年已发货'!I:I</f>
        <v>13908143055</v>
      </c>
      <c r="J776" s="2" t="str">
        <f ca="1">_xlfn._xlws.FILTER(辅助信息!D:D,辅助信息!G:G=G776)</f>
        <v>五冶钢构南充医学科学产业园建设项目</v>
      </c>
    </row>
    <row r="777" hidden="1" spans="1:10">
      <c r="A777" s="2" t="str">
        <f ca="1">'[1]2025年已发货'!A:A</f>
        <v>达钢</v>
      </c>
      <c r="B777" s="2" t="str">
        <f ca="1">'[1]2025年已发货'!B:B</f>
        <v>盘螺</v>
      </c>
      <c r="C777" s="2" t="str">
        <f ca="1">'[1]2025年已发货'!C:C</f>
        <v>HRB400E Φ8</v>
      </c>
      <c r="D777" s="2" t="str">
        <f ca="1">'[1]2025年已发货'!D:D</f>
        <v>吨</v>
      </c>
      <c r="E777" s="2">
        <f ca="1">'[1]2025年已发货'!E:E</f>
        <v>2.5</v>
      </c>
      <c r="F777" s="4">
        <f ca="1">'[1]2025年已发货'!F:F</f>
        <v>45713</v>
      </c>
      <c r="G777" s="2" t="str">
        <f>'[1]2025年已发货'!G:G</f>
        <v>（五冶达州国道542项目-养护工区）四川省达州市达川区管村镇油房村</v>
      </c>
      <c r="H777" s="2" t="str">
        <f ca="1">'[1]2025年已发货'!H:H</f>
        <v>侯自强</v>
      </c>
      <c r="I777" s="2">
        <f ca="1">'[1]2025年已发货'!I:I</f>
        <v>13281725223</v>
      </c>
      <c r="J777" s="2" t="str">
        <f>_xlfn._xlws.FILTER(辅助信息!D:D,辅助信息!G:G=G777)</f>
        <v>五冶达州国道542项目</v>
      </c>
    </row>
    <row r="778" hidden="1" spans="1:10">
      <c r="A778" s="2" t="str">
        <f ca="1">'[1]2025年已发货'!A:A</f>
        <v>达钢</v>
      </c>
      <c r="B778" s="2" t="str">
        <f ca="1">'[1]2025年已发货'!B:B</f>
        <v>螺纹钢</v>
      </c>
      <c r="C778" s="2" t="str">
        <f ca="1">'[1]2025年已发货'!C:C</f>
        <v>HRB400E Φ12 9m</v>
      </c>
      <c r="D778" s="2" t="str">
        <f ca="1">'[1]2025年已发货'!D:D</f>
        <v>吨</v>
      </c>
      <c r="E778" s="2">
        <f ca="1">'[1]2025年已发货'!E:E</f>
        <v>3</v>
      </c>
      <c r="F778" s="4">
        <f ca="1">'[1]2025年已发货'!F:F</f>
        <v>45713</v>
      </c>
      <c r="G778" s="2" t="str">
        <f>'[1]2025年已发货'!G:G</f>
        <v>（五冶达州国道542项目-养护工区）四川省达州市达川区管村镇油房村</v>
      </c>
      <c r="H778" s="2" t="str">
        <f ca="1">'[1]2025年已发货'!H:H</f>
        <v>侯自强</v>
      </c>
      <c r="I778" s="2">
        <f ca="1">'[1]2025年已发货'!I:I</f>
        <v>13281725223</v>
      </c>
      <c r="J778" s="2" t="str">
        <f>_xlfn._xlws.FILTER(辅助信息!D:D,辅助信息!G:G=G778)</f>
        <v>五冶达州国道542项目</v>
      </c>
    </row>
    <row r="779" hidden="1" spans="1:10">
      <c r="A779" s="2" t="str">
        <f ca="1">'[1]2025年已发货'!A:A</f>
        <v>达钢</v>
      </c>
      <c r="B779" s="2" t="str">
        <f ca="1">'[1]2025年已发货'!B:B</f>
        <v>螺纹钢</v>
      </c>
      <c r="C779" s="2" t="str">
        <f ca="1">'[1]2025年已发货'!C:C</f>
        <v>HRB400E Φ16 9m</v>
      </c>
      <c r="D779" s="2" t="str">
        <f ca="1">'[1]2025年已发货'!D:D</f>
        <v>吨</v>
      </c>
      <c r="E779" s="2">
        <f ca="1">'[1]2025年已发货'!E:E</f>
        <v>90</v>
      </c>
      <c r="F779" s="4">
        <f ca="1">'[1]2025年已发货'!F:F</f>
        <v>45713</v>
      </c>
      <c r="G779" s="2" t="str">
        <f>'[1]2025年已发货'!G:G</f>
        <v>（五冶达州国道542项目-养护工区）四川省达州市达川区管村镇油房村</v>
      </c>
      <c r="H779" s="2" t="str">
        <f ca="1">'[1]2025年已发货'!H:H</f>
        <v>侯自强</v>
      </c>
      <c r="I779" s="2">
        <f ca="1">'[1]2025年已发货'!I:I</f>
        <v>13281725223</v>
      </c>
      <c r="J779" s="2" t="str">
        <f ca="1">_xlfn._xlws.FILTER(辅助信息!D:D,辅助信息!G:G=G779)</f>
        <v>五冶达州国道542项目</v>
      </c>
    </row>
    <row r="780" hidden="1" spans="1:10">
      <c r="A780" s="2" t="str">
        <f ca="1">'[1]2025年已发货'!A:A</f>
        <v>达钢</v>
      </c>
      <c r="B780" s="2" t="str">
        <f ca="1">'[1]2025年已发货'!B:B</f>
        <v>螺纹钢</v>
      </c>
      <c r="C780" s="2" t="str">
        <f ca="1">'[1]2025年已发货'!C:C</f>
        <v>HRB400E Φ20 9m</v>
      </c>
      <c r="D780" s="2" t="str">
        <f ca="1">'[1]2025年已发货'!D:D</f>
        <v>吨</v>
      </c>
      <c r="E780" s="2">
        <f ca="1">'[1]2025年已发货'!E:E</f>
        <v>21</v>
      </c>
      <c r="F780" s="4">
        <f ca="1">'[1]2025年已发货'!F:F</f>
        <v>45713</v>
      </c>
      <c r="G780" s="2" t="str">
        <f>'[1]2025年已发货'!G:G</f>
        <v>（五冶达州国道542项目-养护工区）四川省达州市达川区管村镇油房村</v>
      </c>
      <c r="H780" s="2" t="str">
        <f ca="1">'[1]2025年已发货'!H:H</f>
        <v>侯自强</v>
      </c>
      <c r="I780" s="2">
        <f ca="1">'[1]2025年已发货'!I:I</f>
        <v>13281725223</v>
      </c>
      <c r="J780" s="2" t="str">
        <f>_xlfn._xlws.FILTER(辅助信息!D:D,辅助信息!G:G=G780)</f>
        <v>五冶达州国道542项目</v>
      </c>
    </row>
    <row r="781" hidden="1" spans="1:10">
      <c r="A781" s="2" t="str">
        <f ca="1">'[1]2025年已发货'!A:A</f>
        <v>达钢</v>
      </c>
      <c r="B781" s="2" t="str">
        <f ca="1">'[1]2025年已发货'!B:B</f>
        <v>螺纹钢</v>
      </c>
      <c r="C781" s="2" t="str">
        <f ca="1">'[1]2025年已发货'!C:C</f>
        <v>HRB400E Φ25 9m</v>
      </c>
      <c r="D781" s="2" t="str">
        <f ca="1">'[1]2025年已发货'!D:D</f>
        <v>吨</v>
      </c>
      <c r="E781" s="2">
        <f ca="1">'[1]2025年已发货'!E:E</f>
        <v>45</v>
      </c>
      <c r="F781" s="4">
        <f ca="1">'[1]2025年已发货'!F:F</f>
        <v>45713</v>
      </c>
      <c r="G781" s="2" t="str">
        <f>'[1]2025年已发货'!G:G</f>
        <v>（五冶达州国道542项目-养护工区）四川省达州市达川区管村镇油房村</v>
      </c>
      <c r="H781" s="2" t="str">
        <f ca="1">'[1]2025年已发货'!H:H</f>
        <v>侯自强</v>
      </c>
      <c r="I781" s="2">
        <f ca="1">'[1]2025年已发货'!I:I</f>
        <v>13281725223</v>
      </c>
      <c r="J781" s="2" t="str">
        <f>_xlfn._xlws.FILTER(辅助信息!D:D,辅助信息!G:G=G781)</f>
        <v>五冶达州国道542项目</v>
      </c>
    </row>
    <row r="782" hidden="1" spans="1:10">
      <c r="A782" s="2" t="str">
        <f ca="1">'[1]2025年已发货'!A:A</f>
        <v>成实</v>
      </c>
      <c r="B782" s="2" t="str">
        <f ca="1">'[1]2025年已发货'!B:B</f>
        <v>螺纹钢</v>
      </c>
      <c r="C782" s="2" t="str">
        <f ca="1">'[1]2025年已发货'!C:C</f>
        <v>HRB400E Φ25 9m</v>
      </c>
      <c r="D782" s="2" t="str">
        <f ca="1">'[1]2025年已发货'!D:D</f>
        <v>吨</v>
      </c>
      <c r="E782" s="2">
        <f ca="1">'[1]2025年已发货'!E:E</f>
        <v>30</v>
      </c>
      <c r="F782" s="4">
        <f ca="1">'[1]2025年已发货'!F:F</f>
        <v>45713</v>
      </c>
      <c r="G782" s="2" t="str">
        <f>'[1]2025年已发货'!G:G</f>
        <v>（中冶智慧邻里中心项目）四川省成都市简阳市解放路153号锦城名都邻里中心项目</v>
      </c>
      <c r="H782" s="2" t="str">
        <f ca="1">'[1]2025年已发货'!H:H</f>
        <v>李章银</v>
      </c>
      <c r="I782" s="2">
        <f ca="1">'[1]2025年已发货'!I:I</f>
        <v>13880828727</v>
      </c>
      <c r="J782" s="2" vm="1" t="e">
        <f ca="1">_xlfn._xlws.FILTER(辅助信息!D:D,辅助信息!G:G=G782)</f>
        <v>#VALUE!</v>
      </c>
    </row>
    <row r="783" hidden="1" spans="1:10">
      <c r="A783" s="2" t="str">
        <f ca="1">'[1]2025年已发货'!A:A</f>
        <v>成实</v>
      </c>
      <c r="B783" s="2" t="str">
        <f ca="1">'[1]2025年已发货'!B:B</f>
        <v>盘圆</v>
      </c>
      <c r="C783" s="2" t="str">
        <f ca="1">'[1]2025年已发货'!C:C</f>
        <v>HPB300Ф8</v>
      </c>
      <c r="D783" s="2" t="str">
        <f ca="1">'[1]2025年已发货'!D:D</f>
        <v>吨</v>
      </c>
      <c r="E783" s="2">
        <f ca="1">'[1]2025年已发货'!E:E</f>
        <v>35</v>
      </c>
      <c r="F783" s="4">
        <f ca="1">'[1]2025年已发货'!F:F</f>
        <v>45713</v>
      </c>
      <c r="G783" s="2" t="str">
        <f>'[1]2025年已发货'!G:G</f>
        <v>（中铁一局四公司康新高速TJ1-1标康定隧道）四川省甘孜州康定市榆林街道甘孜州博物馆旁</v>
      </c>
      <c r="H783" s="2" t="str">
        <f ca="1">'[1]2025年已发货'!H:H</f>
        <v>王锡俊</v>
      </c>
      <c r="I783" s="2">
        <f ca="1">'[1]2025年已发货'!I:I</f>
        <v>18736877891</v>
      </c>
      <c r="J783" s="2" vm="1" t="e">
        <f ca="1">_xlfn._xlws.FILTER(辅助信息!D:D,辅助信息!G:G=G783)</f>
        <v>#VALUE!</v>
      </c>
    </row>
    <row r="784" hidden="1" spans="1:10">
      <c r="A784" s="2" t="str">
        <f ca="1">'[1]2025年已发货'!A:A</f>
        <v>成实</v>
      </c>
      <c r="B784" s="2" t="str">
        <f ca="1">'[1]2025年已发货'!B:B</f>
        <v>盘圆</v>
      </c>
      <c r="C784" s="2" t="str">
        <f ca="1">'[1]2025年已发货'!C:C</f>
        <v>HPB300Ф12</v>
      </c>
      <c r="D784" s="2" t="str">
        <f ca="1">'[1]2025年已发货'!D:D</f>
        <v>吨</v>
      </c>
      <c r="E784" s="2">
        <f ca="1">'[1]2025年已发货'!E:E</f>
        <v>35</v>
      </c>
      <c r="F784" s="4">
        <f ca="1">'[1]2025年已发货'!F:F</f>
        <v>45713</v>
      </c>
      <c r="G784" s="2" t="str">
        <f>'[1]2025年已发货'!G:G</f>
        <v>（中铁一局四公司康新高速TJ1-1标康定隧道）四川省甘孜州康定市榆林街道甘孜州博物馆旁</v>
      </c>
      <c r="H784" s="2" t="str">
        <f ca="1">'[1]2025年已发货'!H:H</f>
        <v>王锡俊</v>
      </c>
      <c r="I784" s="2">
        <f ca="1">'[1]2025年已发货'!I:I</f>
        <v>18736877891</v>
      </c>
      <c r="J784" s="2" vm="1" t="e">
        <f ca="1">_xlfn._xlws.FILTER(辅助信息!D:D,辅助信息!G:G=G784)</f>
        <v>#VALUE!</v>
      </c>
    </row>
    <row r="785" hidden="1" spans="1:10">
      <c r="A785" s="2" t="str">
        <f ca="1">'[1]2025年已发货'!A:A</f>
        <v>晋邦</v>
      </c>
      <c r="B785" s="2" t="str">
        <f ca="1">'[1]2025年已发货'!B:B</f>
        <v>螺纹钢</v>
      </c>
      <c r="C785" s="2" t="str">
        <f ca="1">'[1]2025年已发货'!C:C</f>
        <v>HRB400E Φ14 9m</v>
      </c>
      <c r="D785" s="2" t="str">
        <f ca="1">'[1]2025年已发货'!D:D</f>
        <v>吨</v>
      </c>
      <c r="E785" s="2">
        <f ca="1">'[1]2025年已发货'!E:E</f>
        <v>8</v>
      </c>
      <c r="F785" s="4">
        <f ca="1">'[1]2025年已发货'!F:F</f>
        <v>45713</v>
      </c>
      <c r="G785" s="2" t="str">
        <f>'[1]2025年已发货'!G:G</f>
        <v>（五冶达州国道542项目-二工区路基五工段）四川省达州市达川区赵固镇黄家坡</v>
      </c>
      <c r="H785" s="2" t="str">
        <f ca="1">'[1]2025年已发货'!H:H</f>
        <v>潘远林</v>
      </c>
      <c r="I785" s="2">
        <f ca="1">'[1]2025年已发货'!I:I</f>
        <v>18281865966</v>
      </c>
      <c r="J785" s="2" t="str">
        <f ca="1">_xlfn._xlws.FILTER(辅助信息!D:D,辅助信息!G:G=G785)</f>
        <v>五冶达州国道542项目</v>
      </c>
    </row>
    <row r="786" hidden="1" spans="1:10">
      <c r="A786" s="2" t="str">
        <f ca="1">'[1]2025年已发货'!A:A</f>
        <v>晋邦</v>
      </c>
      <c r="B786" s="2" t="str">
        <f ca="1">'[1]2025年已发货'!B:B</f>
        <v>螺纹钢</v>
      </c>
      <c r="C786" s="2" t="str">
        <f ca="1">'[1]2025年已发货'!C:C</f>
        <v>HRB400E Φ16 9m</v>
      </c>
      <c r="D786" s="2" t="str">
        <f ca="1">'[1]2025年已发货'!D:D</f>
        <v>吨</v>
      </c>
      <c r="E786" s="2">
        <f ca="1">'[1]2025年已发货'!E:E</f>
        <v>8</v>
      </c>
      <c r="F786" s="4">
        <f ca="1">'[1]2025年已发货'!F:F</f>
        <v>45713</v>
      </c>
      <c r="G786" s="2" t="str">
        <f>'[1]2025年已发货'!G:G</f>
        <v>（五冶达州国道542项目-二工区路基五工段）四川省达州市达川区赵固镇黄家坡</v>
      </c>
      <c r="H786" s="2" t="str">
        <f ca="1">'[1]2025年已发货'!H:H</f>
        <v>潘远林</v>
      </c>
      <c r="I786" s="2">
        <f ca="1">'[1]2025年已发货'!I:I</f>
        <v>18281865966</v>
      </c>
      <c r="J786" s="2" t="str">
        <f ca="1">_xlfn._xlws.FILTER(辅助信息!D:D,辅助信息!G:G=G786)</f>
        <v>五冶达州国道542项目</v>
      </c>
    </row>
    <row r="787" hidden="1" spans="1:10">
      <c r="A787" s="2" t="str">
        <f ca="1">'[1]2025年已发货'!A:A</f>
        <v>晋邦</v>
      </c>
      <c r="B787" s="2" t="str">
        <f ca="1">'[1]2025年已发货'!B:B</f>
        <v>螺纹钢</v>
      </c>
      <c r="C787" s="2" t="str">
        <f ca="1">'[1]2025年已发货'!C:C</f>
        <v>HRB400E Φ28 9m</v>
      </c>
      <c r="D787" s="2" t="str">
        <f ca="1">'[1]2025年已发货'!D:D</f>
        <v>吨</v>
      </c>
      <c r="E787" s="2">
        <f ca="1">'[1]2025年已发货'!E:E</f>
        <v>18</v>
      </c>
      <c r="F787" s="4">
        <f ca="1">'[1]2025年已发货'!F:F</f>
        <v>45713</v>
      </c>
      <c r="G787" s="2" t="str">
        <f>'[1]2025年已发货'!G:G</f>
        <v>（五冶达州国道542项目-二工区路基五工段）四川省达州市达川区赵固镇黄家坡</v>
      </c>
      <c r="H787" s="2" t="str">
        <f ca="1">'[1]2025年已发货'!H:H</f>
        <v>潘远林</v>
      </c>
      <c r="I787" s="2">
        <f ca="1">'[1]2025年已发货'!I:I</f>
        <v>18281865966</v>
      </c>
      <c r="J787" s="2" t="str">
        <f>_xlfn._xlws.FILTER(辅助信息!D:D,辅助信息!G:G=G787)</f>
        <v>五冶达州国道542项目</v>
      </c>
    </row>
    <row r="788" hidden="1" spans="1:10">
      <c r="A788" s="2" t="str">
        <f ca="1">'[1]2025年已发货'!A:A</f>
        <v>晋邦</v>
      </c>
      <c r="B788" s="2" t="str">
        <f ca="1">'[1]2025年已发货'!B:B</f>
        <v>螺纹钢</v>
      </c>
      <c r="C788" s="2" t="str">
        <f ca="1">'[1]2025年已发货'!C:C</f>
        <v>HRB400E Φ32 9m</v>
      </c>
      <c r="D788" s="2" t="str">
        <f ca="1">'[1]2025年已发货'!D:D</f>
        <v>吨</v>
      </c>
      <c r="E788" s="2">
        <f ca="1">'[1]2025年已发货'!E:E</f>
        <v>2</v>
      </c>
      <c r="F788" s="4">
        <f ca="1">'[1]2025年已发货'!F:F</f>
        <v>45713</v>
      </c>
      <c r="G788" s="2" t="str">
        <f>'[1]2025年已发货'!G:G</f>
        <v>（五冶达州国道542项目-二工区路基五工段）四川省达州市达川区赵固镇黄家坡</v>
      </c>
      <c r="H788" s="2" t="str">
        <f ca="1">'[1]2025年已发货'!H:H</f>
        <v>潘远林</v>
      </c>
      <c r="I788" s="2">
        <f ca="1">'[1]2025年已发货'!I:I</f>
        <v>18281865966</v>
      </c>
      <c r="J788" s="2" t="str">
        <f>_xlfn._xlws.FILTER(辅助信息!D:D,辅助信息!G:G=G788)</f>
        <v>五冶达州国道542项目</v>
      </c>
    </row>
    <row r="789" hidden="1" spans="1:10">
      <c r="A789" s="2" t="str">
        <f ca="1">'[1]2025年已发货'!A:A</f>
        <v>晋邦</v>
      </c>
      <c r="B789" s="2" t="str">
        <f ca="1">'[1]2025年已发货'!B:B</f>
        <v>高线</v>
      </c>
      <c r="C789" s="2" t="str">
        <f ca="1">'[1]2025年已发货'!C:C</f>
        <v>HPB300 Φ10</v>
      </c>
      <c r="D789" s="2" t="str">
        <f ca="1">'[1]2025年已发货'!D:D</f>
        <v>吨</v>
      </c>
      <c r="E789" s="2">
        <f ca="1">'[1]2025年已发货'!E:E</f>
        <v>7</v>
      </c>
      <c r="F789" s="4">
        <f ca="1">'[1]2025年已发货'!F:F</f>
        <v>45713</v>
      </c>
      <c r="G789" s="2" t="str">
        <f>'[1]2025年已发货'!G:G</f>
        <v>（五冶达州国道542项目-三工区路基六工段）四川省达州市达川区赵固镇水文村</v>
      </c>
      <c r="H789" s="2" t="str">
        <f ca="1">'[1]2025年已发货'!H:H</f>
        <v>谭鹏程</v>
      </c>
      <c r="I789" s="2">
        <f ca="1">'[1]2025年已发货'!I:I</f>
        <v>18280895666</v>
      </c>
      <c r="J789" s="2" t="str">
        <f ca="1">_xlfn._xlws.FILTER(辅助信息!D:D,辅助信息!G:G=G789)</f>
        <v>五冶达州国道542项目</v>
      </c>
    </row>
    <row r="790" hidden="1" spans="1:10">
      <c r="A790" s="2" t="str">
        <f ca="1">'[1]2025年已发货'!A:A</f>
        <v>晋邦</v>
      </c>
      <c r="B790" s="2" t="str">
        <f ca="1">'[1]2025年已发货'!B:B</f>
        <v>螺纹钢</v>
      </c>
      <c r="C790" s="2" t="str">
        <f ca="1">'[1]2025年已发货'!C:C</f>
        <v>HRB400E Φ32 9m</v>
      </c>
      <c r="D790" s="2" t="str">
        <f ca="1">'[1]2025年已发货'!D:D</f>
        <v>吨</v>
      </c>
      <c r="E790" s="2">
        <f ca="1">'[1]2025年已发货'!E:E</f>
        <v>30</v>
      </c>
      <c r="F790" s="4">
        <f ca="1">'[1]2025年已发货'!F:F</f>
        <v>45713</v>
      </c>
      <c r="G790" s="2" t="str">
        <f>'[1]2025年已发货'!G:G</f>
        <v>（五冶达州国道542项目-三工区路基六工段）四川省达州市达川区赵固镇水文村</v>
      </c>
      <c r="H790" s="2" t="str">
        <f ca="1">'[1]2025年已发货'!H:H</f>
        <v>谭鹏程</v>
      </c>
      <c r="I790" s="2">
        <f ca="1">'[1]2025年已发货'!I:I</f>
        <v>18280895666</v>
      </c>
      <c r="J790" s="2" t="str">
        <f ca="1">_xlfn._xlws.FILTER(辅助信息!D:D,辅助信息!G:G=G790)</f>
        <v>五冶达州国道542项目</v>
      </c>
    </row>
    <row r="791" hidden="1" spans="1:10">
      <c r="A791" s="2" t="str">
        <f ca="1">'[1]2025年已发货'!A:A</f>
        <v>晋邦</v>
      </c>
      <c r="B791" s="2" t="str">
        <f ca="1">'[1]2025年已发货'!B:B</f>
        <v>螺纹钢</v>
      </c>
      <c r="C791" s="2" t="str">
        <f ca="1">'[1]2025年已发货'!C:C</f>
        <v>HRB400E Φ28 9m</v>
      </c>
      <c r="D791" s="2" t="str">
        <f ca="1">'[1]2025年已发货'!D:D</f>
        <v>吨</v>
      </c>
      <c r="E791" s="2">
        <f ca="1">'[1]2025年已发货'!E:E</f>
        <v>30</v>
      </c>
      <c r="F791" s="4">
        <f ca="1">'[1]2025年已发货'!F:F</f>
        <v>45713</v>
      </c>
      <c r="G791" s="2" t="str">
        <f>'[1]2025年已发货'!G:G</f>
        <v>（五冶达州国道542项目-一工区桥梁一工段）四川省达州市四川省达州市达川区石桥镇武寨村</v>
      </c>
      <c r="H791" s="2" t="str">
        <f ca="1">'[1]2025年已发货'!H:H</f>
        <v>杨勇</v>
      </c>
      <c r="I791" s="2">
        <f ca="1">'[1]2025年已发货'!I:I</f>
        <v>18398563998</v>
      </c>
      <c r="J791" s="2" t="str">
        <f ca="1">_xlfn._xlws.FILTER(辅助信息!D:D,辅助信息!G:G=G791)</f>
        <v>五冶达州国道542项目</v>
      </c>
    </row>
    <row r="792" hidden="1" spans="1:10">
      <c r="A792" s="2" t="str">
        <f ca="1">'[1]2025年已发货'!A:A</f>
        <v>晋邦</v>
      </c>
      <c r="B792" s="2" t="str">
        <f ca="1">'[1]2025年已发货'!B:B</f>
        <v>螺纹钢</v>
      </c>
      <c r="C792" s="2" t="str">
        <f ca="1">'[1]2025年已发货'!C:C</f>
        <v>HRB400E Φ32 12m</v>
      </c>
      <c r="D792" s="2" t="str">
        <f ca="1">'[1]2025年已发货'!D:D</f>
        <v>吨</v>
      </c>
      <c r="E792" s="2">
        <f ca="1">'[1]2025年已发货'!E:E</f>
        <v>30</v>
      </c>
      <c r="F792" s="4">
        <f ca="1">'[1]2025年已发货'!F:F</f>
        <v>45713</v>
      </c>
      <c r="G792" s="2" t="str">
        <f>'[1]2025年已发货'!G:G</f>
        <v>（五冶达州国道542项目-一工区桥梁一工段）四川省达州市四川省达州市达川区石桥镇武寨村</v>
      </c>
      <c r="H792" s="2" t="str">
        <f ca="1">'[1]2025年已发货'!H:H</f>
        <v>杨勇</v>
      </c>
      <c r="I792" s="2">
        <f ca="1">'[1]2025年已发货'!I:I</f>
        <v>18398563998</v>
      </c>
      <c r="J792" s="2" t="str">
        <f ca="1">_xlfn._xlws.FILTER(辅助信息!D:D,辅助信息!G:G=G792)</f>
        <v>五冶达州国道542项目</v>
      </c>
    </row>
    <row r="793" hidden="1" spans="1:10">
      <c r="A793" s="2" t="str">
        <f ca="1">'[1]2025年已发货'!A:A</f>
        <v>晋邦</v>
      </c>
      <c r="B793" s="2" t="str">
        <f ca="1">'[1]2025年已发货'!B:B</f>
        <v>盘螺</v>
      </c>
      <c r="C793" s="2" t="str">
        <f ca="1">'[1]2025年已发货'!C:C</f>
        <v>HRB400E Φ6</v>
      </c>
      <c r="D793" s="2" t="str">
        <f ca="1">'[1]2025年已发货'!D:D</f>
        <v>吨</v>
      </c>
      <c r="E793" s="2">
        <f ca="1">'[1]2025年已发货'!E:E</f>
        <v>12</v>
      </c>
      <c r="F793" s="4">
        <f ca="1">'[1]2025年已发货'!F:F</f>
        <v>45713</v>
      </c>
      <c r="G793" s="2" t="str">
        <f>'[1]2025年已发货'!G:G</f>
        <v>（达州市公共卫生医疗中心项目-二标-3号楼）达州市通川区西外复兴镇公共卫生临床医疗中心项目</v>
      </c>
      <c r="H793" s="2" t="str">
        <f ca="1">'[1]2025年已发货'!H:H</f>
        <v>黄永林</v>
      </c>
      <c r="I793" s="2">
        <f ca="1">'[1]2025年已发货'!I:I</f>
        <v>15982487227</v>
      </c>
      <c r="J793" s="2" t="str">
        <f ca="1">_xlfn._xlws.FILTER(辅助信息!D:D,辅助信息!G:G=G793)</f>
        <v>五冶钢构达州市公共卫生临床医疗中心项目</v>
      </c>
    </row>
    <row r="794" hidden="1" spans="1:10">
      <c r="A794" s="2" t="str">
        <f ca="1">'[1]2025年已发货'!A:A</f>
        <v>晋邦</v>
      </c>
      <c r="B794" s="2" t="str">
        <f ca="1">'[1]2025年已发货'!B:B</f>
        <v>盘螺</v>
      </c>
      <c r="C794" s="2" t="str">
        <f ca="1">'[1]2025年已发货'!C:C</f>
        <v>HRB400E Φ8</v>
      </c>
      <c r="D794" s="2" t="str">
        <f ca="1">'[1]2025年已发货'!D:D</f>
        <v>吨</v>
      </c>
      <c r="E794" s="2">
        <f ca="1">'[1]2025年已发货'!E:E</f>
        <v>9</v>
      </c>
      <c r="F794" s="4">
        <f ca="1">'[1]2025年已发货'!F:F</f>
        <v>45713</v>
      </c>
      <c r="G794" s="2" t="str">
        <f>'[1]2025年已发货'!G:G</f>
        <v>（达州市公共卫生医疗中心项目-二标-3号楼）达州市通川区西外复兴镇公共卫生临床医疗中心项目</v>
      </c>
      <c r="H794" s="2" t="str">
        <f ca="1">'[1]2025年已发货'!H:H</f>
        <v>黄永林</v>
      </c>
      <c r="I794" s="2">
        <f ca="1">'[1]2025年已发货'!I:I</f>
        <v>15982487227</v>
      </c>
      <c r="J794" s="2" t="str">
        <f ca="1">_xlfn._xlws.FILTER(辅助信息!D:D,辅助信息!G:G=G794)</f>
        <v>五冶钢构达州市公共卫生临床医疗中心项目</v>
      </c>
    </row>
    <row r="795" hidden="1" spans="1:10">
      <c r="A795" s="2" t="str">
        <f ca="1">'[1]2025年已发货'!A:A</f>
        <v>晋邦</v>
      </c>
      <c r="B795" s="2" t="str">
        <f ca="1">'[1]2025年已发货'!B:B</f>
        <v>螺纹钢</v>
      </c>
      <c r="C795" s="2" t="str">
        <f ca="1">'[1]2025年已发货'!C:C</f>
        <v>HRB400E Φ12 9m</v>
      </c>
      <c r="D795" s="2" t="str">
        <f ca="1">'[1]2025年已发货'!D:D</f>
        <v>吨</v>
      </c>
      <c r="E795" s="2">
        <f ca="1">'[1]2025年已发货'!E:E</f>
        <v>25</v>
      </c>
      <c r="F795" s="4">
        <f ca="1">'[1]2025年已发货'!F:F</f>
        <v>45713</v>
      </c>
      <c r="G795" s="2" t="str">
        <f>'[1]2025年已发货'!G:G</f>
        <v>（达州市公共卫生医疗中心项目-二标-3号楼）达州市通川区西外复兴镇公共卫生临床医疗中心项目</v>
      </c>
      <c r="H795" s="2" t="str">
        <f ca="1">'[1]2025年已发货'!H:H</f>
        <v>黄永林</v>
      </c>
      <c r="I795" s="2">
        <f ca="1">'[1]2025年已发货'!I:I</f>
        <v>15982487227</v>
      </c>
      <c r="J795" s="2" t="str">
        <f>_xlfn._xlws.FILTER(辅助信息!D:D,辅助信息!G:G=G795)</f>
        <v>五冶钢构达州市公共卫生临床医疗中心项目</v>
      </c>
    </row>
    <row r="796" hidden="1" spans="1:10">
      <c r="A796" s="2" t="str">
        <f ca="1">'[1]2025年已发货'!A:A</f>
        <v>晋邦</v>
      </c>
      <c r="B796" s="2" t="str">
        <f ca="1">'[1]2025年已发货'!B:B</f>
        <v>盘螺</v>
      </c>
      <c r="C796" s="2" t="str">
        <f ca="1">'[1]2025年已发货'!C:C</f>
        <v>HRB400E Φ8</v>
      </c>
      <c r="D796" s="2" t="str">
        <f ca="1">'[1]2025年已发货'!D:D</f>
        <v>吨</v>
      </c>
      <c r="E796" s="2">
        <f ca="1">'[1]2025年已发货'!E:E</f>
        <v>7</v>
      </c>
      <c r="F796" s="4">
        <f ca="1">'[1]2025年已发货'!F:F</f>
        <v>45713</v>
      </c>
      <c r="G796" s="2" t="str">
        <f>'[1]2025年已发货'!G:G</f>
        <v>（达州市公共卫生医疗中心项目-二标-78号楼）达州市通川区西外复兴镇公共卫生临床医疗中心项目</v>
      </c>
      <c r="H796" s="2" t="str">
        <f ca="1">'[1]2025年已发货'!H:H</f>
        <v>黄永林</v>
      </c>
      <c r="I796" s="2">
        <f ca="1">'[1]2025年已发货'!I:I</f>
        <v>15982487227</v>
      </c>
      <c r="J796" s="2" t="str">
        <f>_xlfn._xlws.FILTER(辅助信息!D:D,辅助信息!G:G=G796)</f>
        <v>五冶钢构达州市公共卫生临床医疗中心项目</v>
      </c>
    </row>
    <row r="797" hidden="1" spans="1:10">
      <c r="A797" s="2" t="str">
        <f ca="1">'[1]2025年已发货'!A:A</f>
        <v>晋邦</v>
      </c>
      <c r="B797" s="2" t="str">
        <f ca="1">'[1]2025年已发货'!B:B</f>
        <v>盘螺</v>
      </c>
      <c r="C797" s="2" t="str">
        <f ca="1">'[1]2025年已发货'!C:C</f>
        <v>HRB400E Φ10</v>
      </c>
      <c r="D797" s="2" t="str">
        <f ca="1">'[1]2025年已发货'!D:D</f>
        <v>吨</v>
      </c>
      <c r="E797" s="2">
        <f ca="1">'[1]2025年已发货'!E:E</f>
        <v>4</v>
      </c>
      <c r="F797" s="4">
        <f ca="1">'[1]2025年已发货'!F:F</f>
        <v>45713</v>
      </c>
      <c r="G797" s="2" t="str">
        <f>'[1]2025年已发货'!G:G</f>
        <v>（达州市公共卫生医疗中心项目-二标-78号楼）达州市通川区西外复兴镇公共卫生临床医疗中心项目</v>
      </c>
      <c r="H797" s="2" t="str">
        <f ca="1">'[1]2025年已发货'!H:H</f>
        <v>黄永林</v>
      </c>
      <c r="I797" s="2">
        <f ca="1">'[1]2025年已发货'!I:I</f>
        <v>15982487227</v>
      </c>
      <c r="J797" s="2" t="str">
        <f ca="1">_xlfn._xlws.FILTER(辅助信息!D:D,辅助信息!G:G=G797)</f>
        <v>五冶钢构达州市公共卫生临床医疗中心项目</v>
      </c>
    </row>
    <row r="798" hidden="1" spans="1:10">
      <c r="A798" s="2" t="str">
        <f ca="1">'[1]2025年已发货'!A:A</f>
        <v>晋邦</v>
      </c>
      <c r="B798" s="2" t="str">
        <f ca="1">'[1]2025年已发货'!B:B</f>
        <v>螺纹钢</v>
      </c>
      <c r="C798" s="2" t="str">
        <f ca="1">'[1]2025年已发货'!C:C</f>
        <v>HRB400E Φ12 9m</v>
      </c>
      <c r="D798" s="2" t="str">
        <f ca="1">'[1]2025年已发货'!D:D</f>
        <v>吨</v>
      </c>
      <c r="E798" s="2">
        <f ca="1">'[1]2025年已发货'!E:E</f>
        <v>18</v>
      </c>
      <c r="F798" s="4">
        <f ca="1">'[1]2025年已发货'!F:F</f>
        <v>45713</v>
      </c>
      <c r="G798" s="2" t="str">
        <f>'[1]2025年已发货'!G:G</f>
        <v>（达州市公共卫生医疗中心项目-二标-78号楼）达州市通川区西外复兴镇公共卫生临床医疗中心项目</v>
      </c>
      <c r="H798" s="2" t="str">
        <f ca="1">'[1]2025年已发货'!H:H</f>
        <v>黄永林</v>
      </c>
      <c r="I798" s="2">
        <f ca="1">'[1]2025年已发货'!I:I</f>
        <v>15982487227</v>
      </c>
      <c r="J798" s="2" t="str">
        <f>_xlfn._xlws.FILTER(辅助信息!D:D,辅助信息!G:G=G798)</f>
        <v>五冶钢构达州市公共卫生临床医疗中心项目</v>
      </c>
    </row>
    <row r="799" hidden="1" spans="1:10">
      <c r="A799" s="2" t="str">
        <f ca="1">'[1]2025年已发货'!A:A</f>
        <v>晋邦</v>
      </c>
      <c r="B799" s="2" t="str">
        <f ca="1">'[1]2025年已发货'!B:B</f>
        <v>高线</v>
      </c>
      <c r="C799" s="2" t="str">
        <f ca="1">'[1]2025年已发货'!C:C</f>
        <v>HPB300Φ10</v>
      </c>
      <c r="D799" s="2" t="str">
        <f ca="1">'[1]2025年已发货'!D:D</f>
        <v>吨</v>
      </c>
      <c r="E799" s="2">
        <f ca="1">'[1]2025年已发货'!E:E</f>
        <v>6.21</v>
      </c>
      <c r="F799" s="4">
        <f ca="1">'[1]2025年已发货'!F:F</f>
        <v>45713</v>
      </c>
      <c r="G799" s="2" t="str">
        <f>'[1]2025年已发货'!G:G</f>
        <v>（十九冶-华电重庆奉节）重庆市奉节县康乐镇七星村</v>
      </c>
      <c r="H799" s="2" t="str">
        <f ca="1">'[1]2025年已发货'!H:H</f>
        <v>岑甲乐</v>
      </c>
      <c r="I799" s="2">
        <f ca="1">'[1]2025年已发货'!I:I</f>
        <v>17349037782</v>
      </c>
      <c r="J799" s="2" vm="1" t="e">
        <f ca="1">_xlfn._xlws.FILTER(辅助信息!D:D,辅助信息!G:G=G799)</f>
        <v>#VALUE!</v>
      </c>
    </row>
    <row r="800" hidden="1" spans="1:10">
      <c r="A800" s="2" t="str">
        <f ca="1">'[1]2025年已发货'!A:A</f>
        <v>晋邦</v>
      </c>
      <c r="B800" s="2" t="str">
        <f ca="1">'[1]2025年已发货'!B:B</f>
        <v>螺纹钢</v>
      </c>
      <c r="C800" s="2" t="str">
        <f ca="1">'[1]2025年已发货'!C:C</f>
        <v>HRB400E Φ32 9m</v>
      </c>
      <c r="D800" s="2" t="str">
        <f ca="1">'[1]2025年已发货'!D:D</f>
        <v>吨</v>
      </c>
      <c r="E800" s="2">
        <f ca="1">'[1]2025年已发货'!E:E</f>
        <v>26.307</v>
      </c>
      <c r="F800" s="4">
        <f ca="1">'[1]2025年已发货'!F:F</f>
        <v>45713</v>
      </c>
      <c r="G800" s="2" t="str">
        <f>'[1]2025年已发货'!G:G</f>
        <v>（十九冶-华电重庆奉节）重庆市奉节县康乐镇七星村</v>
      </c>
      <c r="H800" s="2" t="str">
        <f ca="1">'[1]2025年已发货'!H:H</f>
        <v>岑甲乐</v>
      </c>
      <c r="I800" s="2">
        <f ca="1">'[1]2025年已发货'!I:I</f>
        <v>17349037782</v>
      </c>
      <c r="J800" s="2" vm="1" t="e">
        <f ca="1">_xlfn._xlws.FILTER(辅助信息!D:D,辅助信息!G:G=G800)</f>
        <v>#VALUE!</v>
      </c>
    </row>
    <row r="801" hidden="1" spans="1:10">
      <c r="A801" s="2" t="str">
        <f ca="1">'[1]2025年已发货'!A:A</f>
        <v>晋邦</v>
      </c>
      <c r="B801" s="2" t="str">
        <f ca="1">'[1]2025年已发货'!B:B</f>
        <v>盘螺</v>
      </c>
      <c r="C801" s="2" t="str">
        <f ca="1">'[1]2025年已发货'!C:C</f>
        <v>HRB400E Φ10</v>
      </c>
      <c r="D801" s="2" t="str">
        <f ca="1">'[1]2025年已发货'!D:D</f>
        <v>吨</v>
      </c>
      <c r="E801" s="2">
        <f ca="1">'[1]2025年已发货'!E:E</f>
        <v>7</v>
      </c>
      <c r="F801" s="4">
        <f ca="1">'[1]2025年已发货'!F:F</f>
        <v>45713</v>
      </c>
      <c r="G801" s="2" t="str">
        <f>'[1]2025年已发货'!G:G</f>
        <v>（十九冶-华电重庆奉节）重庆市奉节县康乐镇七星村</v>
      </c>
      <c r="H801" s="2" t="str">
        <f ca="1">'[1]2025年已发货'!H:H</f>
        <v>岑甲乐</v>
      </c>
      <c r="I801" s="2">
        <f ca="1">'[1]2025年已发货'!I:I</f>
        <v>17349037782</v>
      </c>
      <c r="J801" s="2" vm="1" t="e">
        <f>_xlfn._xlws.FILTER(辅助信息!D:D,辅助信息!G:G=G801)</f>
        <v>#VALUE!</v>
      </c>
    </row>
    <row r="802" hidden="1" spans="1:10">
      <c r="A802" s="2" t="str">
        <f ca="1">'[1]2025年已发货'!A:A</f>
        <v>晋邦</v>
      </c>
      <c r="B802" s="2" t="str">
        <f ca="1">'[1]2025年已发货'!B:B</f>
        <v>螺纹钢</v>
      </c>
      <c r="C802" s="2" t="str">
        <f ca="1">'[1]2025年已发货'!C:C</f>
        <v>HRB400E Φ18 9m</v>
      </c>
      <c r="D802" s="2" t="str">
        <f ca="1">'[1]2025年已发货'!D:D</f>
        <v>吨</v>
      </c>
      <c r="E802" s="2">
        <f ca="1">'[1]2025年已发货'!E:E</f>
        <v>16</v>
      </c>
      <c r="F802" s="4">
        <f ca="1">'[1]2025年已发货'!F:F</f>
        <v>45713</v>
      </c>
      <c r="G802" s="2" t="str">
        <f>'[1]2025年已发货'!G:G</f>
        <v>（十九冶-华电重庆奉节）重庆市奉节县康乐镇七星村</v>
      </c>
      <c r="H802" s="2" t="str">
        <f ca="1">'[1]2025年已发货'!H:H</f>
        <v>岑甲乐</v>
      </c>
      <c r="I802" s="2">
        <f ca="1">'[1]2025年已发货'!I:I</f>
        <v>17349037782</v>
      </c>
      <c r="J802" s="2" vm="1" t="e">
        <f ca="1">_xlfn._xlws.FILTER(辅助信息!D:D,辅助信息!G:G=G802)</f>
        <v>#VALUE!</v>
      </c>
    </row>
    <row r="803" hidden="1" spans="1:10">
      <c r="A803" s="2" t="str">
        <f ca="1">'[1]2025年已发货'!A:A</f>
        <v>晋邦</v>
      </c>
      <c r="B803" s="2" t="str">
        <f ca="1">'[1]2025年已发货'!B:B</f>
        <v>螺纹钢</v>
      </c>
      <c r="C803" s="2" t="str">
        <f ca="1">'[1]2025年已发货'!C:C</f>
        <v>HRB400E Φ25 9m</v>
      </c>
      <c r="D803" s="2" t="str">
        <f ca="1">'[1]2025年已发货'!D:D</f>
        <v>吨</v>
      </c>
      <c r="E803" s="2">
        <f ca="1">'[1]2025年已发货'!E:E</f>
        <v>35</v>
      </c>
      <c r="F803" s="4">
        <f ca="1">'[1]2025年已发货'!F:F</f>
        <v>45713</v>
      </c>
      <c r="G803" s="2" t="str">
        <f>'[1]2025年已发货'!G:G</f>
        <v>（十九冶-江龙高速一分部）重庆市云阳县湿坝东北418米*云阳南互通</v>
      </c>
      <c r="H803" s="2" t="str">
        <f ca="1">'[1]2025年已发货'!H:H</f>
        <v>吴章红</v>
      </c>
      <c r="I803" s="2">
        <f ca="1">'[1]2025年已发货'!I:I</f>
        <v>18628165772</v>
      </c>
      <c r="J803" s="2" vm="1" t="e">
        <f ca="1">_xlfn._xlws.FILTER(辅助信息!D:D,辅助信息!G:G=G803)</f>
        <v>#VALUE!</v>
      </c>
    </row>
    <row r="804" hidden="1" spans="1:10">
      <c r="A804" s="2" t="str">
        <f ca="1">'[1]2025年已发货'!A:A</f>
        <v>晋邦</v>
      </c>
      <c r="B804" s="2" t="str">
        <f ca="1">'[1]2025年已发货'!B:B</f>
        <v>螺纹钢</v>
      </c>
      <c r="C804" s="2" t="str">
        <f ca="1">'[1]2025年已发货'!C:C</f>
        <v>HRB400E Φ16 9m</v>
      </c>
      <c r="D804" s="2" t="str">
        <f ca="1">'[1]2025年已发货'!D:D</f>
        <v>吨</v>
      </c>
      <c r="E804" s="2">
        <f ca="1">'[1]2025年已发货'!E:E</f>
        <v>37</v>
      </c>
      <c r="F804" s="4">
        <f ca="1">'[1]2025年已发货'!F:F</f>
        <v>45713</v>
      </c>
      <c r="G804" s="2" t="str">
        <f>'[1]2025年已发货'!G:G</f>
        <v>（十九冶-江龙高速一分部）重庆市云阳县湿坝东北418米*云阳南互通</v>
      </c>
      <c r="H804" s="2" t="str">
        <f ca="1">'[1]2025年已发货'!H:H</f>
        <v>吴章红</v>
      </c>
      <c r="I804" s="2">
        <f ca="1">'[1]2025年已发货'!I:I</f>
        <v>18628165772</v>
      </c>
      <c r="J804" s="2" vm="1" t="e">
        <f>_xlfn._xlws.FILTER(辅助信息!D:D,辅助信息!G:G=G804)</f>
        <v>#VALUE!</v>
      </c>
    </row>
    <row r="805" hidden="1" spans="1:10">
      <c r="A805" s="2" t="str">
        <f ca="1">'[1]2025年已发货'!A:A</f>
        <v>晋邦</v>
      </c>
      <c r="B805" s="2" t="str">
        <f ca="1">'[1]2025年已发货'!B:B</f>
        <v>盘螺</v>
      </c>
      <c r="C805" s="2" t="str">
        <f ca="1">'[1]2025年已发货'!C:C</f>
        <v>HRB400E Φ10</v>
      </c>
      <c r="D805" s="2" t="str">
        <f ca="1">'[1]2025年已发货'!D:D</f>
        <v>吨</v>
      </c>
      <c r="E805" s="2">
        <f ca="1">'[1]2025年已发货'!E:E</f>
        <v>18</v>
      </c>
      <c r="F805" s="4">
        <f ca="1">'[1]2025年已发货'!F:F</f>
        <v>45713</v>
      </c>
      <c r="G805" s="2" t="str">
        <f>'[1]2025年已发货'!G:G</f>
        <v>（十九冶-江龙高速一分部）重庆市云阳县湿坝东北418米*云阳南互通</v>
      </c>
      <c r="H805" s="2" t="str">
        <f ca="1">'[1]2025年已发货'!H:H</f>
        <v>吴章红</v>
      </c>
      <c r="I805" s="2">
        <f ca="1">'[1]2025年已发货'!I:I</f>
        <v>18628165772</v>
      </c>
      <c r="J805" s="2" vm="1" t="e">
        <f ca="1">_xlfn._xlws.FILTER(辅助信息!D:D,辅助信息!G:G=G805)</f>
        <v>#VALUE!</v>
      </c>
    </row>
    <row r="806" hidden="1" spans="1:10">
      <c r="A806" s="2" t="str">
        <f ca="1">'[1]2025年已发货'!A:A</f>
        <v>晋邦</v>
      </c>
      <c r="B806" s="2" t="str">
        <f ca="1">'[1]2025年已发货'!B:B</f>
        <v>高线</v>
      </c>
      <c r="C806" s="2" t="str">
        <f ca="1">'[1]2025年已发货'!C:C</f>
        <v>HPB300Φ10</v>
      </c>
      <c r="D806" s="2" t="str">
        <f ca="1">'[1]2025年已发货'!D:D</f>
        <v>吨</v>
      </c>
      <c r="E806" s="2">
        <f ca="1">'[1]2025年已发货'!E:E</f>
        <v>18</v>
      </c>
      <c r="F806" s="4">
        <f ca="1">'[1]2025年已发货'!F:F</f>
        <v>45713</v>
      </c>
      <c r="G806" s="2" t="str">
        <f>'[1]2025年已发货'!G:G</f>
        <v>（十九冶-江龙高速一分部）重庆市云阳县湿坝东北418米*云阳南互通</v>
      </c>
      <c r="H806" s="2" t="str">
        <f ca="1">'[1]2025年已发货'!H:H</f>
        <v>吴章红</v>
      </c>
      <c r="I806" s="2">
        <f ca="1">'[1]2025年已发货'!I:I</f>
        <v>18628165772</v>
      </c>
      <c r="J806" s="2" vm="1" t="e">
        <f>_xlfn._xlws.FILTER(辅助信息!D:D,辅助信息!G:G=G806)</f>
        <v>#VALUE!</v>
      </c>
    </row>
    <row r="807" hidden="1" spans="1:10">
      <c r="A807" s="2" t="str">
        <f ca="1">'[1]2025年已发货'!A:A</f>
        <v>晋邦</v>
      </c>
      <c r="B807" s="2" t="str">
        <f ca="1">'[1]2025年已发货'!B:B</f>
        <v>盘螺</v>
      </c>
      <c r="C807" s="2" t="str">
        <f ca="1">'[1]2025年已发货'!C:C</f>
        <v>HRB400E Φ10</v>
      </c>
      <c r="D807" s="2" t="str">
        <f ca="1">'[1]2025年已发货'!D:D</f>
        <v>吨</v>
      </c>
      <c r="E807" s="2">
        <f ca="1">'[1]2025年已发货'!E:E</f>
        <v>3.5</v>
      </c>
      <c r="F807" s="4">
        <f ca="1">'[1]2025年已发货'!F:F</f>
        <v>45713</v>
      </c>
      <c r="G807" s="2" t="str">
        <f>'[1]2025年已发货'!G:G</f>
        <v>（十九冶-江龙高速三分部）重庆市云阳县蔈草镇三坵田*小尖山梁场</v>
      </c>
      <c r="H807" s="2" t="str">
        <f ca="1">'[1]2025年已发货'!H:H</f>
        <v>徐宇</v>
      </c>
      <c r="I807" s="2">
        <f ca="1">'[1]2025年已发货'!I:I</f>
        <v>19822311919</v>
      </c>
      <c r="J807" s="2" vm="1" t="e">
        <f ca="1">_xlfn._xlws.FILTER(辅助信息!D:D,辅助信息!G:G=G807)</f>
        <v>#VALUE!</v>
      </c>
    </row>
    <row r="808" hidden="1" spans="1:10">
      <c r="A808" s="2" t="str">
        <f ca="1">'[1]2025年已发货'!A:A</f>
        <v>晋邦</v>
      </c>
      <c r="B808" s="2" t="str">
        <f ca="1">'[1]2025年已发货'!B:B</f>
        <v>螺纹钢</v>
      </c>
      <c r="C808" s="2" t="str">
        <f ca="1">'[1]2025年已发货'!C:C</f>
        <v>HRB400E Φ12 9m</v>
      </c>
      <c r="D808" s="2" t="str">
        <f ca="1">'[1]2025年已发货'!D:D</f>
        <v>吨</v>
      </c>
      <c r="E808" s="2">
        <f ca="1">'[1]2025年已发货'!E:E</f>
        <v>5</v>
      </c>
      <c r="F808" s="4">
        <f ca="1">'[1]2025年已发货'!F:F</f>
        <v>45713</v>
      </c>
      <c r="G808" s="2" t="str">
        <f>'[1]2025年已发货'!G:G</f>
        <v>（十九冶-江龙高速三分部）重庆市云阳县蔈草镇三坵田*小尖山梁场</v>
      </c>
      <c r="H808" s="2" t="str">
        <f ca="1">'[1]2025年已发货'!H:H</f>
        <v>徐宇</v>
      </c>
      <c r="I808" s="2">
        <f ca="1">'[1]2025年已发货'!I:I</f>
        <v>19822311919</v>
      </c>
      <c r="J808" s="2" vm="1" t="e">
        <f>_xlfn._xlws.FILTER(辅助信息!D:D,辅助信息!G:G=G808)</f>
        <v>#VALUE!</v>
      </c>
    </row>
    <row r="809" hidden="1" spans="1:10">
      <c r="A809" s="2" t="str">
        <f ca="1">'[1]2025年已发货'!A:A</f>
        <v>晋邦</v>
      </c>
      <c r="B809" s="2" t="str">
        <f ca="1">'[1]2025年已发货'!B:B</f>
        <v>螺纹钢</v>
      </c>
      <c r="C809" s="2" t="str">
        <f ca="1">'[1]2025年已发货'!C:C</f>
        <v>HRB400E Φ28 9m</v>
      </c>
      <c r="D809" s="2" t="str">
        <f ca="1">'[1]2025年已发货'!D:D</f>
        <v>吨</v>
      </c>
      <c r="E809" s="2">
        <f ca="1">'[1]2025年已发货'!E:E</f>
        <v>4</v>
      </c>
      <c r="F809" s="4">
        <f ca="1">'[1]2025年已发货'!F:F</f>
        <v>45713</v>
      </c>
      <c r="G809" s="2" t="str">
        <f>'[1]2025年已发货'!G:G</f>
        <v>（十九冶-江龙高速三分部）重庆市云阳县蔈草镇三坵田*小尖山梁场</v>
      </c>
      <c r="H809" s="2" t="str">
        <f ca="1">'[1]2025年已发货'!H:H</f>
        <v>徐宇</v>
      </c>
      <c r="I809" s="2">
        <f ca="1">'[1]2025年已发货'!I:I</f>
        <v>19822311919</v>
      </c>
      <c r="J809" s="2" vm="1" t="e">
        <f ca="1">_xlfn._xlws.FILTER(辅助信息!D:D,辅助信息!G:G=G809)</f>
        <v>#VALUE!</v>
      </c>
    </row>
    <row r="810" hidden="1" spans="1:10">
      <c r="A810" s="2" t="str">
        <f ca="1">'[1]2025年已发货'!A:A</f>
        <v>晋邦</v>
      </c>
      <c r="B810" s="2" t="str">
        <f ca="1">'[1]2025年已发货'!B:B</f>
        <v>螺纹钢</v>
      </c>
      <c r="C810" s="2" t="str">
        <f ca="1">'[1]2025年已发货'!C:C</f>
        <v>HRB400E Φ12 9m</v>
      </c>
      <c r="D810" s="2" t="str">
        <f ca="1">'[1]2025年已发货'!D:D</f>
        <v>吨</v>
      </c>
      <c r="E810" s="2">
        <f ca="1">'[1]2025年已发货'!E:E</f>
        <v>19</v>
      </c>
      <c r="F810" s="4">
        <f ca="1">'[1]2025年已发货'!F:F</f>
        <v>45713</v>
      </c>
      <c r="G810" s="2" t="str">
        <f>'[1]2025年已发货'!G:G</f>
        <v>（十九冶-江龙高速三分部）重庆市云阳县龙角镇*皮家营梁场</v>
      </c>
      <c r="H810" s="2" t="str">
        <f ca="1">'[1]2025年已发货'!H:H</f>
        <v>徐宇</v>
      </c>
      <c r="I810" s="2">
        <f ca="1">'[1]2025年已发货'!I:I</f>
        <v>19822311919</v>
      </c>
      <c r="J810" s="2" vm="1" t="e">
        <f ca="1">_xlfn._xlws.FILTER(辅助信息!D:D,辅助信息!G:G=G810)</f>
        <v>#VALUE!</v>
      </c>
    </row>
    <row r="811" hidden="1" spans="1:10">
      <c r="A811" s="2" t="str">
        <f ca="1">'[1]2025年已发货'!A:A</f>
        <v>晋邦</v>
      </c>
      <c r="B811" s="2" t="str">
        <f ca="1">'[1]2025年已发货'!B:B</f>
        <v>螺纹钢</v>
      </c>
      <c r="C811" s="2" t="str">
        <f ca="1">'[1]2025年已发货'!C:C</f>
        <v>HRB400E Φ16 9m</v>
      </c>
      <c r="D811" s="2" t="str">
        <f ca="1">'[1]2025年已发货'!D:D</f>
        <v>吨</v>
      </c>
      <c r="E811" s="2">
        <f ca="1">'[1]2025年已发货'!E:E</f>
        <v>3</v>
      </c>
      <c r="F811" s="4">
        <f ca="1">'[1]2025年已发货'!F:F</f>
        <v>45713</v>
      </c>
      <c r="G811" s="2" t="str">
        <f>'[1]2025年已发货'!G:G</f>
        <v>（十九冶-江龙高速三分部）重庆市云阳县龙角镇*皮家营梁场</v>
      </c>
      <c r="H811" s="2" t="str">
        <f ca="1">'[1]2025年已发货'!H:H</f>
        <v>徐宇</v>
      </c>
      <c r="I811" s="2">
        <f ca="1">'[1]2025年已发货'!I:I</f>
        <v>19822311919</v>
      </c>
      <c r="J811" s="2" vm="1" t="e">
        <f ca="1">_xlfn._xlws.FILTER(辅助信息!D:D,辅助信息!G:G=G811)</f>
        <v>#VALUE!</v>
      </c>
    </row>
    <row r="812" hidden="1" spans="1:10">
      <c r="A812" s="2" t="str">
        <f ca="1">'[1]2025年已发货'!A:A</f>
        <v>晋邦</v>
      </c>
      <c r="B812" s="2" t="str">
        <f ca="1">'[1]2025年已发货'!B:B</f>
        <v>高线</v>
      </c>
      <c r="C812" s="2" t="str">
        <f ca="1">'[1]2025年已发货'!C:C</f>
        <v>HPB300Φ8</v>
      </c>
      <c r="D812" s="2" t="str">
        <f ca="1">'[1]2025年已发货'!D:D</f>
        <v>吨</v>
      </c>
      <c r="E812" s="2">
        <f ca="1">'[1]2025年已发货'!E:E</f>
        <v>2.5</v>
      </c>
      <c r="F812" s="4">
        <f ca="1">'[1]2025年已发货'!F:F</f>
        <v>45713</v>
      </c>
      <c r="G812" s="2" t="str">
        <f>'[1]2025年已发货'!G:G</f>
        <v>（十九冶-江龙高速三分部）重庆市云阳县龙角镇*皮家营隧道</v>
      </c>
      <c r="H812" s="2" t="str">
        <f ca="1">'[1]2025年已发货'!H:H</f>
        <v>徐宇</v>
      </c>
      <c r="I812" s="2">
        <f ca="1">'[1]2025年已发货'!I:I</f>
        <v>19822311919</v>
      </c>
      <c r="J812" s="2" vm="1" t="e">
        <f ca="1">_xlfn._xlws.FILTER(辅助信息!D:D,辅助信息!G:G=G812)</f>
        <v>#VALUE!</v>
      </c>
    </row>
    <row r="813" hidden="1" spans="1:10">
      <c r="A813" s="2" t="str">
        <f ca="1">'[1]2025年已发货'!A:A</f>
        <v>晋邦</v>
      </c>
      <c r="B813" s="2" t="str">
        <f ca="1">'[1]2025年已发货'!B:B</f>
        <v>螺纹钢</v>
      </c>
      <c r="C813" s="2" t="str">
        <f ca="1">'[1]2025年已发货'!C:C</f>
        <v>HRB400E Φ14 9m</v>
      </c>
      <c r="D813" s="2" t="str">
        <f ca="1">'[1]2025年已发货'!D:D</f>
        <v>吨</v>
      </c>
      <c r="E813" s="2">
        <f ca="1">'[1]2025年已发货'!E:E</f>
        <v>5</v>
      </c>
      <c r="F813" s="4">
        <f ca="1">'[1]2025年已发货'!F:F</f>
        <v>45713</v>
      </c>
      <c r="G813" s="2" t="str">
        <f>'[1]2025年已发货'!G:G</f>
        <v>（十九冶-江龙高速三分部）重庆市云阳县龙角镇*皮家营隧道</v>
      </c>
      <c r="H813" s="2" t="str">
        <f ca="1">'[1]2025年已发货'!H:H</f>
        <v>徐宇</v>
      </c>
      <c r="I813" s="2">
        <f ca="1">'[1]2025年已发货'!I:I</f>
        <v>19822311919</v>
      </c>
      <c r="J813" s="2" vm="1" t="e">
        <f ca="1">_xlfn._xlws.FILTER(辅助信息!D:D,辅助信息!G:G=G813)</f>
        <v>#VALUE!</v>
      </c>
    </row>
    <row r="814" hidden="1" spans="1:10">
      <c r="A814" s="2" t="str">
        <f ca="1">'[1]2025年已发货'!A:A</f>
        <v>晋邦</v>
      </c>
      <c r="B814" s="2" t="str">
        <f ca="1">'[1]2025年已发货'!B:B</f>
        <v>螺纹钢</v>
      </c>
      <c r="C814" s="2" t="str">
        <f ca="1">'[1]2025年已发货'!C:C</f>
        <v>HRB400E Φ16 9m</v>
      </c>
      <c r="D814" s="2" t="str">
        <f ca="1">'[1]2025年已发货'!D:D</f>
        <v>吨</v>
      </c>
      <c r="E814" s="2">
        <f ca="1">'[1]2025年已发货'!E:E</f>
        <v>3</v>
      </c>
      <c r="F814" s="4">
        <f ca="1">'[1]2025年已发货'!F:F</f>
        <v>45713</v>
      </c>
      <c r="G814" s="2" t="str">
        <f>'[1]2025年已发货'!G:G</f>
        <v>（十九冶-江龙高速三分部）重庆市云阳县龙角镇*皮家营隧道</v>
      </c>
      <c r="H814" s="2" t="str">
        <f ca="1">'[1]2025年已发货'!H:H</f>
        <v>徐宇</v>
      </c>
      <c r="I814" s="2">
        <f ca="1">'[1]2025年已发货'!I:I</f>
        <v>19822311919</v>
      </c>
      <c r="J814" s="2" vm="1" t="e">
        <f ca="1">_xlfn._xlws.FILTER(辅助信息!D:D,辅助信息!G:G=G814)</f>
        <v>#VALUE!</v>
      </c>
    </row>
    <row r="815" hidden="1" spans="1:10">
      <c r="A815" s="2" t="str">
        <f ca="1">'[1]2025年已发货'!A:A</f>
        <v>晋邦</v>
      </c>
      <c r="B815" s="2" t="str">
        <f ca="1">'[1]2025年已发货'!B:B</f>
        <v>螺纹钢</v>
      </c>
      <c r="C815" s="2" t="str">
        <f ca="1">'[1]2025年已发货'!C:C</f>
        <v>HRB400E Φ20 9m</v>
      </c>
      <c r="D815" s="2" t="str">
        <f ca="1">'[1]2025年已发货'!D:D</f>
        <v>吨</v>
      </c>
      <c r="E815" s="2">
        <f ca="1">'[1]2025年已发货'!E:E</f>
        <v>4</v>
      </c>
      <c r="F815" s="4">
        <f ca="1">'[1]2025年已发货'!F:F</f>
        <v>45713</v>
      </c>
      <c r="G815" s="2" t="str">
        <f>'[1]2025年已发货'!G:G</f>
        <v>（十九冶-江龙高速三分部）重庆市云阳县龙角镇*皮家营隧道</v>
      </c>
      <c r="H815" s="2" t="str">
        <f ca="1">'[1]2025年已发货'!H:H</f>
        <v>徐宇</v>
      </c>
      <c r="I815" s="2">
        <f ca="1">'[1]2025年已发货'!I:I</f>
        <v>19822311919</v>
      </c>
      <c r="J815" s="2" vm="1" t="e">
        <f>_xlfn._xlws.FILTER(辅助信息!D:D,辅助信息!G:G=G815)</f>
        <v>#VALUE!</v>
      </c>
    </row>
    <row r="816" hidden="1" spans="1:10">
      <c r="A816" s="2" t="str">
        <f ca="1">'[1]2025年已发货'!A:A</f>
        <v>晋邦</v>
      </c>
      <c r="B816" s="2" t="str">
        <f ca="1">'[1]2025年已发货'!B:B</f>
        <v>螺纹钢</v>
      </c>
      <c r="C816" s="2" t="str">
        <f ca="1">'[1]2025年已发货'!C:C</f>
        <v>HRB400E Φ25 9m</v>
      </c>
      <c r="D816" s="2" t="str">
        <f ca="1">'[1]2025年已发货'!D:D</f>
        <v>吨</v>
      </c>
      <c r="E816" s="2">
        <f ca="1">'[1]2025年已发货'!E:E</f>
        <v>5</v>
      </c>
      <c r="F816" s="4">
        <f ca="1">'[1]2025年已发货'!F:F</f>
        <v>45713</v>
      </c>
      <c r="G816" s="2" t="str">
        <f>'[1]2025年已发货'!G:G</f>
        <v>（十九冶-江龙高速三分部）重庆市云阳县龙角镇*皮家营隧道</v>
      </c>
      <c r="H816" s="2" t="str">
        <f ca="1">'[1]2025年已发货'!H:H</f>
        <v>徐宇</v>
      </c>
      <c r="I816" s="2">
        <f ca="1">'[1]2025年已发货'!I:I</f>
        <v>19822311919</v>
      </c>
      <c r="J816" s="2" vm="1" t="e">
        <f ca="1">_xlfn._xlws.FILTER(辅助信息!D:D,辅助信息!G:G=G816)</f>
        <v>#VALUE!</v>
      </c>
    </row>
    <row r="817" hidden="1" spans="1:10">
      <c r="A817" s="2" t="str">
        <f ca="1">'[1]2025年已发货'!A:A</f>
        <v>晋邦</v>
      </c>
      <c r="B817" s="2" t="str">
        <f ca="1">'[1]2025年已发货'!B:B</f>
        <v>高线</v>
      </c>
      <c r="C817" s="2" t="str">
        <f ca="1">'[1]2025年已发货'!C:C</f>
        <v>HPB300Φ8</v>
      </c>
      <c r="D817" s="2" t="str">
        <f ca="1">'[1]2025年已发货'!D:D</f>
        <v>吨</v>
      </c>
      <c r="E817" s="2">
        <f ca="1">'[1]2025年已发货'!E:E</f>
        <v>5</v>
      </c>
      <c r="F817" s="4">
        <f ca="1">'[1]2025年已发货'!F:F</f>
        <v>45713</v>
      </c>
      <c r="G817" s="2" t="str">
        <f>'[1]2025年已发货'!G:G</f>
        <v>（十九冶-江龙高速二分部）重庆市云阳县宝坪镇双塆村*地坪村路基</v>
      </c>
      <c r="H817" s="2" t="str">
        <f ca="1">'[1]2025年已发货'!H:H</f>
        <v>张鹏</v>
      </c>
      <c r="I817" s="2">
        <f ca="1">'[1]2025年已发货'!I:I</f>
        <v>18223006448</v>
      </c>
      <c r="J817" s="2" vm="1" t="e">
        <f>_xlfn._xlws.FILTER(辅助信息!D:D,辅助信息!G:G=G817)</f>
        <v>#VALUE!</v>
      </c>
    </row>
    <row r="818" hidden="1" spans="1:10">
      <c r="A818" s="2" t="str">
        <f ca="1">'[1]2025年已发货'!A:A</f>
        <v>晋邦</v>
      </c>
      <c r="B818" s="2" t="str">
        <f ca="1">'[1]2025年已发货'!B:B</f>
        <v>高线</v>
      </c>
      <c r="C818" s="2" t="str">
        <f ca="1">'[1]2025年已发货'!C:C</f>
        <v>HPB300Φ10</v>
      </c>
      <c r="D818" s="2" t="str">
        <f ca="1">'[1]2025年已发货'!D:D</f>
        <v>吨</v>
      </c>
      <c r="E818" s="2">
        <f ca="1">'[1]2025年已发货'!E:E</f>
        <v>10</v>
      </c>
      <c r="F818" s="4">
        <f ca="1">'[1]2025年已发货'!F:F</f>
        <v>45713</v>
      </c>
      <c r="G818" s="2" t="str">
        <f>'[1]2025年已发货'!G:G</f>
        <v>（十九冶-江龙高速二分部）重庆市云阳县宝坪镇双塆村*地坪村路基</v>
      </c>
      <c r="H818" s="2" t="str">
        <f ca="1">'[1]2025年已发货'!H:H</f>
        <v>张鹏</v>
      </c>
      <c r="I818" s="2">
        <f ca="1">'[1]2025年已发货'!I:I</f>
        <v>18223006448</v>
      </c>
      <c r="J818" s="2" vm="1" t="e">
        <f ca="1">_xlfn._xlws.FILTER(辅助信息!D:D,辅助信息!G:G=G818)</f>
        <v>#VALUE!</v>
      </c>
    </row>
    <row r="819" hidden="1" spans="1:10">
      <c r="A819" s="2" t="str">
        <f ca="1">'[1]2025年已发货'!A:A</f>
        <v>晋邦</v>
      </c>
      <c r="B819" s="2" t="str">
        <f ca="1">'[1]2025年已发货'!B:B</f>
        <v>螺纹钢</v>
      </c>
      <c r="C819" s="2" t="str">
        <f ca="1">'[1]2025年已发货'!C:C</f>
        <v>HRB400E Φ16 9m</v>
      </c>
      <c r="D819" s="2" t="str">
        <f ca="1">'[1]2025年已发货'!D:D</f>
        <v>吨</v>
      </c>
      <c r="E819" s="2">
        <f ca="1">'[1]2025年已发货'!E:E</f>
        <v>30</v>
      </c>
      <c r="F819" s="4">
        <f ca="1">'[1]2025年已发货'!F:F</f>
        <v>45713</v>
      </c>
      <c r="G819" s="2" t="str">
        <f>'[1]2025年已发货'!G:G</f>
        <v>（十九冶-江龙高速二分部）重庆市云阳县宝坪镇双塆村*地坪村路基</v>
      </c>
      <c r="H819" s="2" t="str">
        <f ca="1">'[1]2025年已发货'!H:H</f>
        <v>张鹏</v>
      </c>
      <c r="I819" s="2">
        <f ca="1">'[1]2025年已发货'!I:I</f>
        <v>18223006448</v>
      </c>
      <c r="J819" s="2" vm="1" t="e">
        <f ca="1">_xlfn._xlws.FILTER(辅助信息!D:D,辅助信息!G:G=G819)</f>
        <v>#VALUE!</v>
      </c>
    </row>
    <row r="820" hidden="1" spans="1:10">
      <c r="A820" s="2" t="str">
        <f ca="1">'[1]2025年已发货'!A:A</f>
        <v>德胜</v>
      </c>
      <c r="B820" s="2" t="str">
        <f ca="1">'[1]2025年已发货'!B:B</f>
        <v>螺纹钢</v>
      </c>
      <c r="C820" s="2" t="str">
        <f ca="1">'[1]2025年已发货'!C:C</f>
        <v>HRB400E Φ12 9m</v>
      </c>
      <c r="D820" s="2" t="str">
        <f ca="1">'[1]2025年已发货'!D:D</f>
        <v>吨</v>
      </c>
      <c r="E820" s="2">
        <f ca="1">'[1]2025年已发货'!E:E</f>
        <v>3</v>
      </c>
      <c r="F820" s="4">
        <f ca="1">'[1]2025年已发货'!F:F</f>
        <v>45714</v>
      </c>
      <c r="G820" s="2" t="str">
        <f>'[1]2025年已发货'!G:G</f>
        <v>（五冶钢构宜宾高县月江镇建设项目）  四川省宜宾市高县月江镇刚记超市斜对面(还阳组团沪碳二期项目)</v>
      </c>
      <c r="H820" s="2" t="str">
        <f ca="1">'[1]2025年已发货'!H:H</f>
        <v>张朝亮</v>
      </c>
      <c r="I820" s="2">
        <f ca="1">'[1]2025年已发货'!I:I</f>
        <v>15228205853</v>
      </c>
      <c r="J820" s="2" t="str">
        <f ca="1">_xlfn._xlws.FILTER(辅助信息!D:D,辅助信息!G:G=G820)</f>
        <v>五冶钢构-宜宾市南溪区高县月江镇建设项目</v>
      </c>
    </row>
    <row r="821" hidden="1" spans="1:10">
      <c r="A821" s="2" t="str">
        <f ca="1">'[1]2025年已发货'!A:A</f>
        <v>德胜</v>
      </c>
      <c r="B821" s="2" t="str">
        <f ca="1">'[1]2025年已发货'!B:B</f>
        <v>螺纹钢</v>
      </c>
      <c r="C821" s="2" t="str">
        <f ca="1">'[1]2025年已发货'!C:C</f>
        <v>HRB400E Φ14 9m</v>
      </c>
      <c r="D821" s="2" t="str">
        <f ca="1">'[1]2025年已发货'!D:D</f>
        <v>吨</v>
      </c>
      <c r="E821" s="2">
        <f ca="1">'[1]2025年已发货'!E:E</f>
        <v>3</v>
      </c>
      <c r="F821" s="4">
        <f ca="1">'[1]2025年已发货'!F:F</f>
        <v>45714</v>
      </c>
      <c r="G821" s="2" t="str">
        <f>'[1]2025年已发货'!G:G</f>
        <v>（五冶钢构宜宾高县月江镇建设项目）  四川省宜宾市高县月江镇刚记超市斜对面(还阳组团沪碳二期项目)</v>
      </c>
      <c r="H821" s="2" t="str">
        <f ca="1">'[1]2025年已发货'!H:H</f>
        <v>张朝亮</v>
      </c>
      <c r="I821" s="2">
        <f ca="1">'[1]2025年已发货'!I:I</f>
        <v>15228205853</v>
      </c>
      <c r="J821" s="2" t="str">
        <f>_xlfn._xlws.FILTER(辅助信息!D:D,辅助信息!G:G=G821)</f>
        <v>五冶钢构-宜宾市南溪区高县月江镇建设项目</v>
      </c>
    </row>
    <row r="822" hidden="1" spans="1:10">
      <c r="A822" s="2" t="str">
        <f ca="1">'[1]2025年已发货'!A:A</f>
        <v>德胜</v>
      </c>
      <c r="B822" s="2" t="str">
        <f ca="1">'[1]2025年已发货'!B:B</f>
        <v>螺纹钢</v>
      </c>
      <c r="C822" s="2" t="str">
        <f ca="1">'[1]2025年已发货'!C:C</f>
        <v>HRB400E Φ16 9m</v>
      </c>
      <c r="D822" s="2" t="str">
        <f ca="1">'[1]2025年已发货'!D:D</f>
        <v>吨</v>
      </c>
      <c r="E822" s="2">
        <f ca="1">'[1]2025年已发货'!E:E</f>
        <v>3</v>
      </c>
      <c r="F822" s="4">
        <f ca="1">'[1]2025年已发货'!F:F</f>
        <v>45714</v>
      </c>
      <c r="G822" s="2" t="str">
        <f>'[1]2025年已发货'!G:G</f>
        <v>（五冶钢构宜宾高县月江镇建设项目）  四川省宜宾市高县月江镇刚记超市斜对面(还阳组团沪碳二期项目)</v>
      </c>
      <c r="H822" s="2" t="str">
        <f ca="1">'[1]2025年已发货'!H:H</f>
        <v>张朝亮</v>
      </c>
      <c r="I822" s="2">
        <f ca="1">'[1]2025年已发货'!I:I</f>
        <v>15228205853</v>
      </c>
      <c r="J822" s="2" t="str">
        <f>_xlfn._xlws.FILTER(辅助信息!D:D,辅助信息!G:G=G822)</f>
        <v>五冶钢构-宜宾市南溪区高县月江镇建设项目</v>
      </c>
    </row>
    <row r="823" hidden="1" spans="1:10">
      <c r="A823" s="2" t="str">
        <f ca="1">'[1]2025年已发货'!A:A</f>
        <v>德胜</v>
      </c>
      <c r="B823" s="2" t="str">
        <f ca="1">'[1]2025年已发货'!B:B</f>
        <v>螺纹钢</v>
      </c>
      <c r="C823" s="2" t="str">
        <f ca="1">'[1]2025年已发货'!C:C</f>
        <v>HRB400E Φ18 9m</v>
      </c>
      <c r="D823" s="2" t="str">
        <f ca="1">'[1]2025年已发货'!D:D</f>
        <v>吨</v>
      </c>
      <c r="E823" s="2">
        <f ca="1">'[1]2025年已发货'!E:E</f>
        <v>3</v>
      </c>
      <c r="F823" s="4">
        <f ca="1">'[1]2025年已发货'!F:F</f>
        <v>45714</v>
      </c>
      <c r="G823" s="2" t="str">
        <f>'[1]2025年已发货'!G:G</f>
        <v>（五冶钢构宜宾高县月江镇建设项目）  四川省宜宾市高县月江镇刚记超市斜对面(还阳组团沪碳二期项目)</v>
      </c>
      <c r="H823" s="2" t="str">
        <f ca="1">'[1]2025年已发货'!H:H</f>
        <v>张朝亮</v>
      </c>
      <c r="I823" s="2">
        <f ca="1">'[1]2025年已发货'!I:I</f>
        <v>15228205853</v>
      </c>
      <c r="J823" s="2" t="str">
        <f ca="1">_xlfn._xlws.FILTER(辅助信息!D:D,辅助信息!G:G=G823)</f>
        <v>五冶钢构-宜宾市南溪区高县月江镇建设项目</v>
      </c>
    </row>
    <row r="824" hidden="1" spans="1:10">
      <c r="A824" s="2" t="str">
        <f ca="1">'[1]2025年已发货'!A:A</f>
        <v>德胜</v>
      </c>
      <c r="B824" s="2" t="str">
        <f ca="1">'[1]2025年已发货'!B:B</f>
        <v>螺纹钢</v>
      </c>
      <c r="C824" s="2" t="str">
        <f ca="1">'[1]2025年已发货'!C:C</f>
        <v>HRB400E Φ20 9m</v>
      </c>
      <c r="D824" s="2" t="str">
        <f ca="1">'[1]2025年已发货'!D:D</f>
        <v>吨</v>
      </c>
      <c r="E824" s="2">
        <f ca="1">'[1]2025年已发货'!E:E</f>
        <v>12</v>
      </c>
      <c r="F824" s="4">
        <f ca="1">'[1]2025年已发货'!F:F</f>
        <v>45714</v>
      </c>
      <c r="G824" s="2" t="str">
        <f>'[1]2025年已发货'!G:G</f>
        <v>（五冶钢构宜宾高县月江镇建设项目）  四川省宜宾市高县月江镇刚记超市斜对面(还阳组团沪碳二期项目)</v>
      </c>
      <c r="H824" s="2" t="str">
        <f ca="1">'[1]2025年已发货'!H:H</f>
        <v>张朝亮</v>
      </c>
      <c r="I824" s="2">
        <f ca="1">'[1]2025年已发货'!I:I</f>
        <v>15228205853</v>
      </c>
      <c r="J824" s="2" t="str">
        <f>_xlfn._xlws.FILTER(辅助信息!D:D,辅助信息!G:G=G824)</f>
        <v>五冶钢构-宜宾市南溪区高县月江镇建设项目</v>
      </c>
    </row>
    <row r="825" hidden="1" spans="1:10">
      <c r="A825" s="2" t="str">
        <f ca="1">'[1]2025年已发货'!A:A</f>
        <v>德胜</v>
      </c>
      <c r="B825" s="2" t="str">
        <f ca="1">'[1]2025年已发货'!B:B</f>
        <v>螺纹钢</v>
      </c>
      <c r="C825" s="2" t="str">
        <f ca="1">'[1]2025年已发货'!C:C</f>
        <v>HRB400E Φ22 9m</v>
      </c>
      <c r="D825" s="2" t="str">
        <f ca="1">'[1]2025年已发货'!D:D</f>
        <v>吨</v>
      </c>
      <c r="E825" s="2">
        <f ca="1">'[1]2025年已发货'!E:E</f>
        <v>6</v>
      </c>
      <c r="F825" s="4">
        <f ca="1">'[1]2025年已发货'!F:F</f>
        <v>45714</v>
      </c>
      <c r="G825" s="2" t="str">
        <f>'[1]2025年已发货'!G:G</f>
        <v>（五冶钢构宜宾高县月江镇建设项目）  四川省宜宾市高县月江镇刚记超市斜对面(还阳组团沪碳二期项目)</v>
      </c>
      <c r="H825" s="2" t="str">
        <f ca="1">'[1]2025年已发货'!H:H</f>
        <v>张朝亮</v>
      </c>
      <c r="I825" s="2">
        <f ca="1">'[1]2025年已发货'!I:I</f>
        <v>15228205853</v>
      </c>
      <c r="J825" s="2" t="str">
        <f ca="1">_xlfn._xlws.FILTER(辅助信息!D:D,辅助信息!G:G=G825)</f>
        <v>五冶钢构-宜宾市南溪区高县月江镇建设项目</v>
      </c>
    </row>
    <row r="826" hidden="1" spans="1:10">
      <c r="A826" s="2" t="str">
        <f ca="1">'[1]2025年已发货'!A:A</f>
        <v>德胜</v>
      </c>
      <c r="B826" s="2" t="str">
        <f ca="1">'[1]2025年已发货'!B:B</f>
        <v>螺纹钢</v>
      </c>
      <c r="C826" s="2" t="str">
        <f ca="1">'[1]2025年已发货'!C:C</f>
        <v>HRB400E Φ25 9m</v>
      </c>
      <c r="D826" s="2" t="str">
        <f ca="1">'[1]2025年已发货'!D:D</f>
        <v>吨</v>
      </c>
      <c r="E826" s="2">
        <f ca="1">'[1]2025年已发货'!E:E</f>
        <v>6</v>
      </c>
      <c r="F826" s="4">
        <f ca="1">'[1]2025年已发货'!F:F</f>
        <v>45714</v>
      </c>
      <c r="G826" s="2" t="str">
        <f>'[1]2025年已发货'!G:G</f>
        <v>（五冶钢构宜宾高县月江镇建设项目）  四川省宜宾市高县月江镇刚记超市斜对面(还阳组团沪碳二期项目)</v>
      </c>
      <c r="H826" s="2" t="str">
        <f ca="1">'[1]2025年已发货'!H:H</f>
        <v>张朝亮</v>
      </c>
      <c r="I826" s="2">
        <f ca="1">'[1]2025年已发货'!I:I</f>
        <v>15228205853</v>
      </c>
      <c r="J826" s="2" t="str">
        <f>_xlfn._xlws.FILTER(辅助信息!D:D,辅助信息!G:G=G826)</f>
        <v>五冶钢构-宜宾市南溪区高县月江镇建设项目</v>
      </c>
    </row>
    <row r="827" hidden="1" spans="1:10">
      <c r="A827" s="2" t="str">
        <f ca="1">'[1]2025年已发货'!A:A</f>
        <v>德胜</v>
      </c>
      <c r="B827" s="2" t="str">
        <f ca="1">'[1]2025年已发货'!B:B</f>
        <v>螺纹钢</v>
      </c>
      <c r="C827" s="2" t="str">
        <f ca="1">'[1]2025年已发货'!C:C</f>
        <v>HRB400E Φ12 9m</v>
      </c>
      <c r="D827" s="2" t="str">
        <f ca="1">'[1]2025年已发货'!D:D</f>
        <v>吨</v>
      </c>
      <c r="E827" s="2">
        <f ca="1">'[1]2025年已发货'!E:E</f>
        <v>6</v>
      </c>
      <c r="F827" s="4">
        <f ca="1">'[1]2025年已发货'!F:F</f>
        <v>45714</v>
      </c>
      <c r="G827" s="2" t="str">
        <f>'[1]2025年已发货'!G:G</f>
        <v>(五冶钢构宜宾高县月江镇建设项目-2)四川省宜宾市高县月江镇高县宜宾保润汽车维修服务有限公司西南(S436西)(污水管网项目)</v>
      </c>
      <c r="H827" s="2" t="str">
        <f ca="1">'[1]2025年已发货'!H:H</f>
        <v>张朝亮</v>
      </c>
      <c r="I827" s="2">
        <f ca="1">'[1]2025年已发货'!I:I</f>
        <v>15228205853</v>
      </c>
      <c r="J827" s="2" t="str">
        <f ca="1">_xlfn._xlws.FILTER(辅助信息!D:D,辅助信息!G:G=G827)</f>
        <v>五冶钢构-宜宾市南溪区高县月江镇建设项目</v>
      </c>
    </row>
    <row r="828" hidden="1" spans="1:10">
      <c r="A828" s="2" t="str">
        <f ca="1">'[1]2025年已发货'!A:A</f>
        <v>德胜</v>
      </c>
      <c r="B828" s="2" t="str">
        <f ca="1">'[1]2025年已发货'!B:B</f>
        <v>螺纹钢</v>
      </c>
      <c r="C828" s="2" t="str">
        <f ca="1">'[1]2025年已发货'!C:C</f>
        <v>HRB400E Φ14 9m</v>
      </c>
      <c r="D828" s="2" t="str">
        <f ca="1">'[1]2025年已发货'!D:D</f>
        <v>吨</v>
      </c>
      <c r="E828" s="2">
        <f ca="1">'[1]2025年已发货'!E:E</f>
        <v>6</v>
      </c>
      <c r="F828" s="4">
        <f ca="1">'[1]2025年已发货'!F:F</f>
        <v>45714</v>
      </c>
      <c r="G828" s="2" t="str">
        <f>'[1]2025年已发货'!G:G</f>
        <v>(五冶钢构宜宾高县月江镇建设项目-2)四川省宜宾市高县月江镇高县宜宾保润汽车维修服务有限公司西南(S436西)(污水管网项目)</v>
      </c>
      <c r="H828" s="2" t="str">
        <f ca="1">'[1]2025年已发货'!H:H</f>
        <v>张朝亮</v>
      </c>
      <c r="I828" s="2">
        <f ca="1">'[1]2025年已发货'!I:I</f>
        <v>15228205853</v>
      </c>
      <c r="J828" s="2" t="str">
        <f ca="1">_xlfn._xlws.FILTER(辅助信息!D:D,辅助信息!G:G=G828)</f>
        <v>五冶钢构-宜宾市南溪区高县月江镇建设项目</v>
      </c>
    </row>
    <row r="829" hidden="1" spans="1:10">
      <c r="A829" s="2" t="str">
        <f ca="1">'[1]2025年已发货'!A:A</f>
        <v>德胜</v>
      </c>
      <c r="B829" s="2" t="str">
        <f ca="1">'[1]2025年已发货'!B:B</f>
        <v>螺纹钢</v>
      </c>
      <c r="C829" s="2" t="str">
        <f ca="1">'[1]2025年已发货'!C:C</f>
        <v>HRB400E Φ16 9m</v>
      </c>
      <c r="D829" s="2" t="str">
        <f ca="1">'[1]2025年已发货'!D:D</f>
        <v>吨</v>
      </c>
      <c r="E829" s="2">
        <f ca="1">'[1]2025年已发货'!E:E</f>
        <v>6</v>
      </c>
      <c r="F829" s="4">
        <f ca="1">'[1]2025年已发货'!F:F</f>
        <v>45714</v>
      </c>
      <c r="G829" s="2" t="str">
        <f>'[1]2025年已发货'!G:G</f>
        <v>(五冶钢构宜宾高县月江镇建设项目-2)四川省宜宾市高县月江镇高县宜宾保润汽车维修服务有限公司西南(S436西)(污水管网项目)</v>
      </c>
      <c r="H829" s="2" t="str">
        <f ca="1">'[1]2025年已发货'!H:H</f>
        <v>张朝亮</v>
      </c>
      <c r="I829" s="2">
        <f ca="1">'[1]2025年已发货'!I:I</f>
        <v>15228205853</v>
      </c>
      <c r="J829" s="2" t="str">
        <f ca="1">_xlfn._xlws.FILTER(辅助信息!D:D,辅助信息!G:G=G829)</f>
        <v>五冶钢构-宜宾市南溪区高县月江镇建设项目</v>
      </c>
    </row>
    <row r="830" hidden="1" spans="1:10">
      <c r="A830" s="2" t="str">
        <f ca="1">'[1]2025年已发货'!A:A</f>
        <v>德胜</v>
      </c>
      <c r="B830" s="2" t="str">
        <f ca="1">'[1]2025年已发货'!B:B</f>
        <v>螺纹钢</v>
      </c>
      <c r="C830" s="2" t="str">
        <f ca="1">'[1]2025年已发货'!C:C</f>
        <v>HRB400E Φ18 9m</v>
      </c>
      <c r="D830" s="2" t="str">
        <f ca="1">'[1]2025年已发货'!D:D</f>
        <v>吨</v>
      </c>
      <c r="E830" s="2">
        <f ca="1">'[1]2025年已发货'!E:E</f>
        <v>9</v>
      </c>
      <c r="F830" s="4">
        <f ca="1">'[1]2025年已发货'!F:F</f>
        <v>45714</v>
      </c>
      <c r="G830" s="2" t="str">
        <f>'[1]2025年已发货'!G:G</f>
        <v>(五冶钢构宜宾高县月江镇建设项目-2)四川省宜宾市高县月江镇高县宜宾保润汽车维修服务有限公司西南(S436西)(污水管网项目)</v>
      </c>
      <c r="H830" s="2" t="str">
        <f ca="1">'[1]2025年已发货'!H:H</f>
        <v>张朝亮</v>
      </c>
      <c r="I830" s="2">
        <f ca="1">'[1]2025年已发货'!I:I</f>
        <v>15228205853</v>
      </c>
      <c r="J830" s="2" t="str">
        <f ca="1">_xlfn._xlws.FILTER(辅助信息!D:D,辅助信息!G:G=G830)</f>
        <v>五冶钢构-宜宾市南溪区高县月江镇建设项目</v>
      </c>
    </row>
    <row r="831" hidden="1" spans="1:10">
      <c r="A831" s="2" t="str">
        <f ca="1">'[1]2025年已发货'!A:A</f>
        <v>德胜</v>
      </c>
      <c r="B831" s="2" t="str">
        <f ca="1">'[1]2025年已发货'!B:B</f>
        <v>螺纹钢</v>
      </c>
      <c r="C831" s="2" t="str">
        <f ca="1">'[1]2025年已发货'!C:C</f>
        <v>HRB400E Φ20 9m</v>
      </c>
      <c r="D831" s="2" t="str">
        <f ca="1">'[1]2025年已发货'!D:D</f>
        <v>吨</v>
      </c>
      <c r="E831" s="2">
        <f ca="1">'[1]2025年已发货'!E:E</f>
        <v>12</v>
      </c>
      <c r="F831" s="4">
        <f ca="1">'[1]2025年已发货'!F:F</f>
        <v>45714</v>
      </c>
      <c r="G831" s="2" t="str">
        <f>'[1]2025年已发货'!G:G</f>
        <v>(五冶钢构宜宾高县月江镇建设项目-2)四川省宜宾市高县月江镇高县宜宾保润汽车维修服务有限公司西南(S436西)(污水管网项目)</v>
      </c>
      <c r="H831" s="2" t="str">
        <f ca="1">'[1]2025年已发货'!H:H</f>
        <v>张朝亮</v>
      </c>
      <c r="I831" s="2">
        <f ca="1">'[1]2025年已发货'!I:I</f>
        <v>15228205853</v>
      </c>
      <c r="J831" s="2" t="str">
        <f ca="1">_xlfn._xlws.FILTER(辅助信息!D:D,辅助信息!G:G=G831)</f>
        <v>五冶钢构-宜宾市南溪区高县月江镇建设项目</v>
      </c>
    </row>
    <row r="832" hidden="1" spans="1:10">
      <c r="A832" s="2" t="str">
        <f ca="1">'[1]2025年已发货'!A:A</f>
        <v>德胜</v>
      </c>
      <c r="B832" s="2" t="str">
        <f ca="1">'[1]2025年已发货'!B:B</f>
        <v>螺纹钢</v>
      </c>
      <c r="C832" s="2" t="str">
        <f ca="1">'[1]2025年已发货'!C:C</f>
        <v>HRB400E Φ22 9m</v>
      </c>
      <c r="D832" s="2" t="str">
        <f ca="1">'[1]2025年已发货'!D:D</f>
        <v>吨</v>
      </c>
      <c r="E832" s="2">
        <f ca="1">'[1]2025年已发货'!E:E</f>
        <v>12</v>
      </c>
      <c r="F832" s="4">
        <f ca="1">'[1]2025年已发货'!F:F</f>
        <v>45714</v>
      </c>
      <c r="G832" s="2" t="str">
        <f>'[1]2025年已发货'!G:G</f>
        <v>(五冶钢构宜宾高县月江镇建设项目-2)四川省宜宾市高县月江镇高县宜宾保润汽车维修服务有限公司西南(S436西)(污水管网项目)</v>
      </c>
      <c r="H832" s="2" t="str">
        <f ca="1">'[1]2025年已发货'!H:H</f>
        <v>张朝亮</v>
      </c>
      <c r="I832" s="2">
        <f ca="1">'[1]2025年已发货'!I:I</f>
        <v>15228205853</v>
      </c>
      <c r="J832" s="2" t="str">
        <f ca="1">_xlfn._xlws.FILTER(辅助信息!D:D,辅助信息!G:G=G832)</f>
        <v>五冶钢构-宜宾市南溪区高县月江镇建设项目</v>
      </c>
    </row>
    <row r="833" hidden="1" spans="1:10">
      <c r="A833" s="2" t="str">
        <f ca="1">'[1]2025年已发货'!A:A</f>
        <v>德胜</v>
      </c>
      <c r="B833" s="2" t="str">
        <f ca="1">'[1]2025年已发货'!B:B</f>
        <v>螺纹钢</v>
      </c>
      <c r="C833" s="2" t="str">
        <f ca="1">'[1]2025年已发货'!C:C</f>
        <v>HRB400E Φ25 9m</v>
      </c>
      <c r="D833" s="2" t="str">
        <f ca="1">'[1]2025年已发货'!D:D</f>
        <v>吨</v>
      </c>
      <c r="E833" s="2">
        <f ca="1">'[1]2025年已发货'!E:E</f>
        <v>18</v>
      </c>
      <c r="F833" s="4">
        <f ca="1">'[1]2025年已发货'!F:F</f>
        <v>45714</v>
      </c>
      <c r="G833" s="2" t="str">
        <f>'[1]2025年已发货'!G:G</f>
        <v>(五冶钢构宜宾高县月江镇建设项目-2)四川省宜宾市高县月江镇高县宜宾保润汽车维修服务有限公司西南(S436西)(污水管网项目)</v>
      </c>
      <c r="H833" s="2" t="str">
        <f ca="1">'[1]2025年已发货'!H:H</f>
        <v>张朝亮</v>
      </c>
      <c r="I833" s="2">
        <f ca="1">'[1]2025年已发货'!I:I</f>
        <v>15228205853</v>
      </c>
      <c r="J833" s="2" t="str">
        <f ca="1">_xlfn._xlws.FILTER(辅助信息!D:D,辅助信息!G:G=G833)</f>
        <v>五冶钢构-宜宾市南溪区高县月江镇建设项目</v>
      </c>
    </row>
    <row r="834" hidden="1" spans="1:10">
      <c r="A834" s="2" t="str">
        <f ca="1">'[1]2025年已发货'!A:A</f>
        <v>陕钢</v>
      </c>
      <c r="B834" s="2" t="str">
        <f ca="1">'[1]2025年已发货'!B:B</f>
        <v>高线</v>
      </c>
      <c r="C834" s="2" t="str">
        <f ca="1">'[1]2025年已发货'!C:C</f>
        <v>HPB300Φ10</v>
      </c>
      <c r="D834" s="2" t="str">
        <f ca="1">'[1]2025年已发货'!D:D</f>
        <v>吨</v>
      </c>
      <c r="E834" s="2">
        <f ca="1">'[1]2025年已发货'!E:E</f>
        <v>70</v>
      </c>
      <c r="F834" s="4">
        <f ca="1">'[1]2025年已发货'!F:F</f>
        <v>45714</v>
      </c>
      <c r="G834" s="2" t="str">
        <f>'[1]2025年已发货'!G:G</f>
        <v>（中铁三局-铜资高速1标）成都易建金属有限公司（成都市双流区蛟龙工业港新华大道七段563号）</v>
      </c>
      <c r="H834" s="2" t="str">
        <f ca="1">'[1]2025年已发货'!H:H</f>
        <v>代德军</v>
      </c>
      <c r="I834" s="2">
        <f ca="1">'[1]2025年已发货'!I:I</f>
        <v>18602811878</v>
      </c>
      <c r="J834" s="2" vm="1" t="e">
        <f ca="1">_xlfn._xlws.FILTER(辅助信息!D:D,辅助信息!G:G=G834)</f>
        <v>#VALUE!</v>
      </c>
    </row>
    <row r="835" hidden="1" spans="1:10">
      <c r="A835" s="2" t="str">
        <f ca="1">'[1]2025年已发货'!A:A</f>
        <v>晋邦</v>
      </c>
      <c r="B835" s="2" t="str">
        <f ca="1">'[1]2025年已发货'!B:B</f>
        <v>螺纹钢</v>
      </c>
      <c r="C835" s="2" t="str">
        <f ca="1">'[1]2025年已发货'!C:C</f>
        <v>HRB400E Φ28 9m</v>
      </c>
      <c r="D835" s="2" t="str">
        <f ca="1">'[1]2025年已发货'!D:D</f>
        <v>吨</v>
      </c>
      <c r="E835" s="2">
        <f ca="1">'[1]2025年已发货'!E:E</f>
        <v>36</v>
      </c>
      <c r="F835" s="4">
        <f ca="1">'[1]2025年已发货'!F:F</f>
        <v>45714</v>
      </c>
      <c r="G835" s="2" t="str">
        <f>'[1]2025年已发货'!G:G</f>
        <v>（十九冶-江龙高速一分部）重庆市云阳县X886附近中国十九冶开云高速项目总包部西98米*复兴互通预制梁场</v>
      </c>
      <c r="H835" s="2" t="str">
        <f ca="1">'[1]2025年已发货'!H:H</f>
        <v>吴章红</v>
      </c>
      <c r="I835" s="2">
        <f ca="1">'[1]2025年已发货'!I:I</f>
        <v>18628165772</v>
      </c>
      <c r="J835" s="2" vm="1" t="e">
        <f ca="1">_xlfn._xlws.FILTER(辅助信息!D:D,辅助信息!G:G=G835)</f>
        <v>#VALUE!</v>
      </c>
    </row>
    <row r="836" hidden="1" spans="1:10">
      <c r="A836" s="2" t="str">
        <f ca="1">'[1]2025年已发货'!A:A</f>
        <v>晋邦</v>
      </c>
      <c r="B836" s="2" t="str">
        <f ca="1">'[1]2025年已发货'!B:B</f>
        <v>螺纹钢</v>
      </c>
      <c r="C836" s="2" t="str">
        <f ca="1">'[1]2025年已发货'!C:C</f>
        <v>HRB400E Φ20 9m</v>
      </c>
      <c r="D836" s="2" t="str">
        <f ca="1">'[1]2025年已发货'!D:D</f>
        <v>吨</v>
      </c>
      <c r="E836" s="2">
        <f ca="1">'[1]2025年已发货'!E:E</f>
        <v>17</v>
      </c>
      <c r="F836" s="4">
        <f ca="1">'[1]2025年已发货'!F:F</f>
        <v>45714</v>
      </c>
      <c r="G836" s="2" t="str">
        <f>'[1]2025年已发货'!G:G</f>
        <v>（十九冶-江龙高速一分部）重庆市云阳县X886附近中国十九冶开云高速项目总包部西98米*复兴互通预制梁场</v>
      </c>
      <c r="H836" s="2" t="str">
        <f ca="1">'[1]2025年已发货'!H:H</f>
        <v>吴章红</v>
      </c>
      <c r="I836" s="2">
        <f ca="1">'[1]2025年已发货'!I:I</f>
        <v>18628165772</v>
      </c>
      <c r="J836" s="2" vm="1" t="e">
        <f ca="1">_xlfn._xlws.FILTER(辅助信息!D:D,辅助信息!G:G=G836)</f>
        <v>#VALUE!</v>
      </c>
    </row>
    <row r="837" hidden="1" spans="1:10">
      <c r="A837" s="2" t="str">
        <f ca="1">'[1]2025年已发货'!A:A</f>
        <v>晋邦</v>
      </c>
      <c r="B837" s="2" t="str">
        <f ca="1">'[1]2025年已发货'!B:B</f>
        <v>盘螺</v>
      </c>
      <c r="C837" s="2" t="str">
        <f ca="1">'[1]2025年已发货'!C:C</f>
        <v>HRB400E Φ12</v>
      </c>
      <c r="D837" s="2" t="str">
        <f ca="1">'[1]2025年已发货'!D:D</f>
        <v>吨</v>
      </c>
      <c r="E837" s="2">
        <f ca="1">'[1]2025年已发货'!E:E</f>
        <v>100</v>
      </c>
      <c r="F837" s="4">
        <f ca="1">'[1]2025年已发货'!F:F</f>
        <v>45714</v>
      </c>
      <c r="G837" s="2" t="str">
        <f>'[1]2025年已发货'!G:G</f>
        <v>（十九冶-江龙高速一分部）重庆市云阳县X886附近中国十九冶开云高速项目总包部西98米*复兴互通预制梁场</v>
      </c>
      <c r="H837" s="2" t="str">
        <f ca="1">'[1]2025年已发货'!H:H</f>
        <v>吴章红</v>
      </c>
      <c r="I837" s="2">
        <f ca="1">'[1]2025年已发货'!I:I</f>
        <v>18628165772</v>
      </c>
      <c r="J837" s="2" vm="1" t="e">
        <f ca="1">_xlfn._xlws.FILTER(辅助信息!D:D,辅助信息!G:G=G837)</f>
        <v>#VALUE!</v>
      </c>
    </row>
    <row r="838" hidden="1" spans="1:10">
      <c r="A838" s="2" t="str">
        <f ca="1">'[1]2025年已发货'!A:A</f>
        <v>晋邦</v>
      </c>
      <c r="B838" s="2" t="str">
        <f ca="1">'[1]2025年已发货'!B:B</f>
        <v>盘螺</v>
      </c>
      <c r="C838" s="2" t="str">
        <f ca="1">'[1]2025年已发货'!C:C</f>
        <v>HRB400E Φ6</v>
      </c>
      <c r="D838" s="2" t="str">
        <f ca="1">'[1]2025年已发货'!D:D</f>
        <v>吨</v>
      </c>
      <c r="E838" s="2">
        <f ca="1">'[1]2025年已发货'!E:E</f>
        <v>11</v>
      </c>
      <c r="F838" s="4">
        <f ca="1">'[1]2025年已发货'!F:F</f>
        <v>45714</v>
      </c>
      <c r="G838" s="2" t="str">
        <f>'[1]2025年已发货'!G:G</f>
        <v>(五冶钢构医学科学产业园建设项目房建三部-一标（7-2）)四川省南充市顺庆区搬罾街道学府大道二段</v>
      </c>
      <c r="H838" s="2" t="str">
        <f ca="1">'[1]2025年已发货'!H:H</f>
        <v>郑林</v>
      </c>
      <c r="I838" s="2">
        <f ca="1">'[1]2025年已发货'!I:I</f>
        <v>18349955455</v>
      </c>
      <c r="J838" s="2" t="str">
        <f>_xlfn._xlws.FILTER(辅助信息!D:D,辅助信息!G:G=G838)</f>
        <v>五冶钢构南充医学科学产业园建设项目</v>
      </c>
    </row>
    <row r="839" hidden="1" spans="1:10">
      <c r="A839" s="2" t="str">
        <f ca="1">'[1]2025年已发货'!A:A</f>
        <v>晋邦</v>
      </c>
      <c r="B839" s="2" t="str">
        <f ca="1">'[1]2025年已发货'!B:B</f>
        <v>盘螺</v>
      </c>
      <c r="C839" s="2" t="str">
        <f ca="1">'[1]2025年已发货'!C:C</f>
        <v>HRB400E Φ8</v>
      </c>
      <c r="D839" s="2" t="str">
        <f ca="1">'[1]2025年已发货'!D:D</f>
        <v>吨</v>
      </c>
      <c r="E839" s="2">
        <f ca="1">'[1]2025年已发货'!E:E</f>
        <v>18</v>
      </c>
      <c r="F839" s="4">
        <f ca="1">'[1]2025年已发货'!F:F</f>
        <v>45714</v>
      </c>
      <c r="G839" s="2" t="str">
        <f>'[1]2025年已发货'!G:G</f>
        <v>(五冶钢构医学科学产业园建设项目房建三部-一标（7-2）)四川省南充市顺庆区搬罾街道学府大道二段</v>
      </c>
      <c r="H839" s="2" t="str">
        <f ca="1">'[1]2025年已发货'!H:H</f>
        <v>郑林</v>
      </c>
      <c r="I839" s="2">
        <f ca="1">'[1]2025年已发货'!I:I</f>
        <v>18349955455</v>
      </c>
      <c r="J839" s="2" t="str">
        <f>_xlfn._xlws.FILTER(辅助信息!D:D,辅助信息!G:G=G839)</f>
        <v>五冶钢构南充医学科学产业园建设项目</v>
      </c>
    </row>
    <row r="840" hidden="1" spans="1:10">
      <c r="A840" s="2" t="str">
        <f ca="1">'[1]2025年已发货'!A:A</f>
        <v>晋邦</v>
      </c>
      <c r="B840" s="2" t="str">
        <f ca="1">'[1]2025年已发货'!B:B</f>
        <v>盘螺</v>
      </c>
      <c r="C840" s="2" t="str">
        <f ca="1">'[1]2025年已发货'!C:C</f>
        <v>HRB400E Φ10</v>
      </c>
      <c r="D840" s="2" t="str">
        <f ca="1">'[1]2025年已发货'!D:D</f>
        <v>吨</v>
      </c>
      <c r="E840" s="2">
        <f ca="1">'[1]2025年已发货'!E:E</f>
        <v>9</v>
      </c>
      <c r="F840" s="4">
        <f ca="1">'[1]2025年已发货'!F:F</f>
        <v>45714</v>
      </c>
      <c r="G840" s="2" t="str">
        <f>'[1]2025年已发货'!G:G</f>
        <v>(五冶钢构医学科学产业园建设项目房建三部-一标（7-2）)四川省南充市顺庆区搬罾街道学府大道二段</v>
      </c>
      <c r="H840" s="2" t="str">
        <f ca="1">'[1]2025年已发货'!H:H</f>
        <v>郑林</v>
      </c>
      <c r="I840" s="2">
        <f ca="1">'[1]2025年已发货'!I:I</f>
        <v>18349955455</v>
      </c>
      <c r="J840" s="2" t="str">
        <f ca="1">_xlfn._xlws.FILTER(辅助信息!D:D,辅助信息!G:G=G840)</f>
        <v>五冶钢构南充医学科学产业园建设项目</v>
      </c>
    </row>
    <row r="841" hidden="1" spans="1:10">
      <c r="A841" s="2" t="str">
        <f ca="1">'[1]2025年已发货'!A:A</f>
        <v>晋邦</v>
      </c>
      <c r="B841" s="2" t="str">
        <f ca="1">'[1]2025年已发货'!B:B</f>
        <v>螺纹钢</v>
      </c>
      <c r="C841" s="2" t="str">
        <f ca="1">'[1]2025年已发货'!C:C</f>
        <v>HRB400E Φ12 9m</v>
      </c>
      <c r="D841" s="2" t="str">
        <f ca="1">'[1]2025年已发货'!D:D</f>
        <v>吨</v>
      </c>
      <c r="E841" s="2">
        <f ca="1">'[1]2025年已发货'!E:E</f>
        <v>10</v>
      </c>
      <c r="F841" s="4">
        <f ca="1">'[1]2025年已发货'!F:F</f>
        <v>45714</v>
      </c>
      <c r="G841" s="2" t="str">
        <f>'[1]2025年已发货'!G:G</f>
        <v>(五冶钢构医学科学产业园建设项目房建三部-一标（7-2）)四川省南充市顺庆区搬罾街道学府大道二段</v>
      </c>
      <c r="H841" s="2" t="str">
        <f ca="1">'[1]2025年已发货'!H:H</f>
        <v>郑林</v>
      </c>
      <c r="I841" s="2">
        <f ca="1">'[1]2025年已发货'!I:I</f>
        <v>18349955455</v>
      </c>
      <c r="J841" s="2" t="str">
        <f>_xlfn._xlws.FILTER(辅助信息!D:D,辅助信息!G:G=G841)</f>
        <v>五冶钢构南充医学科学产业园建设项目</v>
      </c>
    </row>
    <row r="842" hidden="1" spans="1:10">
      <c r="A842" s="2" t="str">
        <f ca="1">'[1]2025年已发货'!A:A</f>
        <v>晋邦</v>
      </c>
      <c r="B842" s="2" t="str">
        <f ca="1">'[1]2025年已发货'!B:B</f>
        <v>螺纹钢</v>
      </c>
      <c r="C842" s="2" t="str">
        <f ca="1">'[1]2025年已发货'!C:C</f>
        <v>HRB400E Φ14 9m</v>
      </c>
      <c r="D842" s="2" t="str">
        <f ca="1">'[1]2025年已发货'!D:D</f>
        <v>吨</v>
      </c>
      <c r="E842" s="2">
        <f ca="1">'[1]2025年已发货'!E:E</f>
        <v>24</v>
      </c>
      <c r="F842" s="4">
        <f ca="1">'[1]2025年已发货'!F:F</f>
        <v>45714</v>
      </c>
      <c r="G842" s="2" t="str">
        <f>'[1]2025年已发货'!G:G</f>
        <v>(五冶钢构医学科学产业园建设项目房建三部-一标（7-2）)四川省南充市顺庆区搬罾街道学府大道二段</v>
      </c>
      <c r="H842" s="2" t="str">
        <f ca="1">'[1]2025年已发货'!H:H</f>
        <v>郑林</v>
      </c>
      <c r="I842" s="2">
        <f ca="1">'[1]2025年已发货'!I:I</f>
        <v>18349955455</v>
      </c>
      <c r="J842" s="2" t="str">
        <f ca="1">_xlfn._xlws.FILTER(辅助信息!D:D,辅助信息!G:G=G842)</f>
        <v>五冶钢构南充医学科学产业园建设项目</v>
      </c>
    </row>
    <row r="843" hidden="1" spans="1:10">
      <c r="A843" s="2" t="str">
        <f ca="1">'[1]2025年已发货'!A:A</f>
        <v>晋邦</v>
      </c>
      <c r="B843" s="2" t="str">
        <f ca="1">'[1]2025年已发货'!B:B</f>
        <v>螺纹钢</v>
      </c>
      <c r="C843" s="2" t="str">
        <f ca="1">'[1]2025年已发货'!C:C</f>
        <v>HRB400E Φ18 9m</v>
      </c>
      <c r="D843" s="2" t="str">
        <f ca="1">'[1]2025年已发货'!D:D</f>
        <v>吨</v>
      </c>
      <c r="E843" s="2">
        <f ca="1">'[1]2025年已发货'!E:E</f>
        <v>30</v>
      </c>
      <c r="F843" s="4">
        <f ca="1">'[1]2025年已发货'!F:F</f>
        <v>45714</v>
      </c>
      <c r="G843" s="2" t="str">
        <f>'[1]2025年已发货'!G:G</f>
        <v>(五冶钢构医学科学产业园建设项目房建三部-一标（7-2）)四川省南充市顺庆区搬罾街道学府大道二段</v>
      </c>
      <c r="H843" s="2" t="str">
        <f ca="1">'[1]2025年已发货'!H:H</f>
        <v>郑林</v>
      </c>
      <c r="I843" s="2">
        <f ca="1">'[1]2025年已发货'!I:I</f>
        <v>18349955455</v>
      </c>
      <c r="J843" s="2" t="str">
        <f ca="1">_xlfn._xlws.FILTER(辅助信息!D:D,辅助信息!G:G=G843)</f>
        <v>五冶钢构南充医学科学产业园建设项目</v>
      </c>
    </row>
    <row r="844" hidden="1" spans="1:10">
      <c r="A844" s="2" t="str">
        <f ca="1">'[1]2025年已发货'!A:A</f>
        <v>晋邦</v>
      </c>
      <c r="B844" s="2" t="str">
        <f ca="1">'[1]2025年已发货'!B:B</f>
        <v>盘螺</v>
      </c>
      <c r="C844" s="2" t="str">
        <f ca="1">'[1]2025年已发货'!C:C</f>
        <v>HRB400E Φ10</v>
      </c>
      <c r="D844" s="2" t="str">
        <f ca="1">'[1]2025年已发货'!D:D</f>
        <v>吨</v>
      </c>
      <c r="E844" s="2">
        <f ca="1">'[1]2025年已发货'!E:E</f>
        <v>8</v>
      </c>
      <c r="F844" s="4">
        <f ca="1">'[1]2025年已发货'!F:F</f>
        <v>45714</v>
      </c>
      <c r="G844" s="2" t="str">
        <f>'[1]2025年已发货'!G:G</f>
        <v>(五冶钢构医学科学产业园建设项目房建一部-一标（2-6）)四川省南充市顺庆区搬罾街道学府大道二段</v>
      </c>
      <c r="H844" s="2" t="str">
        <f ca="1">'[1]2025年已发货'!H:H</f>
        <v>胡泽宇</v>
      </c>
      <c r="I844" s="2">
        <f ca="1">'[1]2025年已发货'!I:I</f>
        <v>18141337338</v>
      </c>
      <c r="J844" s="2" t="str">
        <f>_xlfn._xlws.FILTER(辅助信息!D:D,辅助信息!G:G=G844)</f>
        <v>五冶钢构南充医学科学产业园建设项目</v>
      </c>
    </row>
    <row r="845" hidden="1" spans="1:10">
      <c r="A845" s="2" t="str">
        <f ca="1">'[1]2025年已发货'!A:A</f>
        <v>晋邦</v>
      </c>
      <c r="B845" s="2" t="str">
        <f ca="1">'[1]2025年已发货'!B:B</f>
        <v>螺纹钢</v>
      </c>
      <c r="C845" s="2" t="str">
        <f ca="1">'[1]2025年已发货'!C:C</f>
        <v>HRB400E Φ12 9m</v>
      </c>
      <c r="D845" s="2" t="str">
        <f ca="1">'[1]2025年已发货'!D:D</f>
        <v>吨</v>
      </c>
      <c r="E845" s="2">
        <f ca="1">'[1]2025年已发货'!E:E</f>
        <v>8</v>
      </c>
      <c r="F845" s="4">
        <f ca="1">'[1]2025年已发货'!F:F</f>
        <v>45714</v>
      </c>
      <c r="G845" s="2" t="str">
        <f>'[1]2025年已发货'!G:G</f>
        <v>(五冶钢构医学科学产业园建设项目房建一部-一标（2-6）)四川省南充市顺庆区搬罾街道学府大道二段</v>
      </c>
      <c r="H845" s="2" t="str">
        <f ca="1">'[1]2025年已发货'!H:H</f>
        <v>胡泽宇</v>
      </c>
      <c r="I845" s="2">
        <f ca="1">'[1]2025年已发货'!I:I</f>
        <v>18141337338</v>
      </c>
      <c r="J845" s="2" t="str">
        <f ca="1">_xlfn._xlws.FILTER(辅助信息!D:D,辅助信息!G:G=G845)</f>
        <v>五冶钢构南充医学科学产业园建设项目</v>
      </c>
    </row>
    <row r="846" hidden="1" spans="1:10">
      <c r="A846" s="2" t="str">
        <f ca="1">'[1]2025年已发货'!A:A</f>
        <v>晋邦</v>
      </c>
      <c r="B846" s="2" t="str">
        <f ca="1">'[1]2025年已发货'!B:B</f>
        <v>螺纹钢</v>
      </c>
      <c r="C846" s="2" t="str">
        <f ca="1">'[1]2025年已发货'!C:C</f>
        <v>HRB400E Φ14 9m</v>
      </c>
      <c r="D846" s="2" t="str">
        <f ca="1">'[1]2025年已发货'!D:D</f>
        <v>吨</v>
      </c>
      <c r="E846" s="2">
        <f ca="1">'[1]2025年已发货'!E:E</f>
        <v>20</v>
      </c>
      <c r="F846" s="4">
        <f ca="1">'[1]2025年已发货'!F:F</f>
        <v>45714</v>
      </c>
      <c r="G846" s="2" t="str">
        <f>'[1]2025年已发货'!G:G</f>
        <v>(五冶钢构医学科学产业园建设项目房建一部-一标（2-6）)四川省南充市顺庆区搬罾街道学府大道二段</v>
      </c>
      <c r="H846" s="2" t="str">
        <f ca="1">'[1]2025年已发货'!H:H</f>
        <v>胡泽宇</v>
      </c>
      <c r="I846" s="2">
        <f ca="1">'[1]2025年已发货'!I:I</f>
        <v>18141337338</v>
      </c>
      <c r="J846" s="2" t="str">
        <f ca="1">_xlfn._xlws.FILTER(辅助信息!D:D,辅助信息!G:G=G846)</f>
        <v>五冶钢构南充医学科学产业园建设项目</v>
      </c>
    </row>
    <row r="847" hidden="1" spans="1:10">
      <c r="A847" s="2" t="str">
        <f ca="1">'[1]2025年已发货'!A:A</f>
        <v>成实</v>
      </c>
      <c r="B847" s="2" t="str">
        <f ca="1">'[1]2025年已发货'!B:B</f>
        <v>盘圆</v>
      </c>
      <c r="C847" s="2" t="str">
        <f ca="1">'[1]2025年已发货'!C:C</f>
        <v>HPB300Φ6mm</v>
      </c>
      <c r="D847" s="2" t="str">
        <f ca="1">'[1]2025年已发货'!D:D</f>
        <v>吨</v>
      </c>
      <c r="E847" s="2">
        <f ca="1">'[1]2025年已发货'!E:E</f>
        <v>2</v>
      </c>
      <c r="F847" s="4">
        <f ca="1">'[1]2025年已发货'!F:F</f>
        <v>45714</v>
      </c>
      <c r="G847" s="2" t="str">
        <f>'[1]2025年已发货'!G:G</f>
        <v>（中核华兴）四川天府新区585研发中心项目（一期）二标段（科学城中路东段）</v>
      </c>
      <c r="H847" s="2" t="str">
        <f ca="1">'[1]2025年已发货'!H:H</f>
        <v>姚兴文 </v>
      </c>
      <c r="I847" s="2" t="str">
        <f ca="1">'[1]2025年已发货'!I:I</f>
        <v>15208493233</v>
      </c>
      <c r="J847" s="2" vm="1" t="e">
        <f ca="1">_xlfn._xlws.FILTER(辅助信息!D:D,辅助信息!G:G=G847)</f>
        <v>#VALUE!</v>
      </c>
    </row>
    <row r="848" hidden="1" spans="1:10">
      <c r="A848" s="2" t="str">
        <f ca="1">'[1]2025年已发货'!A:A</f>
        <v>成实</v>
      </c>
      <c r="B848" s="2" t="str">
        <f ca="1">'[1]2025年已发货'!B:B</f>
        <v>螺纹钢</v>
      </c>
      <c r="C848" s="2" t="str">
        <f ca="1">'[1]2025年已发货'!C:C</f>
        <v>HRB400EΦ12*9m</v>
      </c>
      <c r="D848" s="2" t="str">
        <f ca="1">'[1]2025年已发货'!D:D</f>
        <v>吨</v>
      </c>
      <c r="E848" s="2">
        <f ca="1">'[1]2025年已发货'!E:E</f>
        <v>13</v>
      </c>
      <c r="F848" s="4">
        <f ca="1">'[1]2025年已发货'!F:F</f>
        <v>45714</v>
      </c>
      <c r="G848" s="2" t="str">
        <f>'[1]2025年已发货'!G:G</f>
        <v>（中核华兴）四川天府新区585研发中心项目（一期）二标段（科学城中路东段）</v>
      </c>
      <c r="H848" s="2" t="str">
        <f ca="1">'[1]2025年已发货'!H:H</f>
        <v>姚兴文 </v>
      </c>
      <c r="I848" s="2" t="str">
        <f ca="1">'[1]2025年已发货'!I:I</f>
        <v>15208493233</v>
      </c>
      <c r="J848" s="2" vm="1" t="e">
        <f>_xlfn._xlws.FILTER(辅助信息!D:D,辅助信息!G:G=G848)</f>
        <v>#VALUE!</v>
      </c>
    </row>
    <row r="849" hidden="1" spans="1:10">
      <c r="A849" s="2" t="str">
        <f ca="1">'[1]2025年已发货'!A:A</f>
        <v>成实</v>
      </c>
      <c r="B849" s="2" t="str">
        <f ca="1">'[1]2025年已发货'!B:B</f>
        <v>螺纹钢</v>
      </c>
      <c r="C849" s="2" t="str">
        <f ca="1">'[1]2025年已发货'!C:C</f>
        <v>HRB500EΦ16*9m</v>
      </c>
      <c r="D849" s="2" t="str">
        <f ca="1">'[1]2025年已发货'!D:D</f>
        <v>吨</v>
      </c>
      <c r="E849" s="2">
        <f ca="1">'[1]2025年已发货'!E:E</f>
        <v>12.8</v>
      </c>
      <c r="F849" s="4">
        <f ca="1">'[1]2025年已发货'!F:F</f>
        <v>45714</v>
      </c>
      <c r="G849" s="2" t="str">
        <f>'[1]2025年已发货'!G:G</f>
        <v>（中核华兴）四川天府新区585研发中心项目（一期）二标段（科学城中路东段）</v>
      </c>
      <c r="H849" s="2" t="str">
        <f ca="1">'[1]2025年已发货'!H:H</f>
        <v>姚兴文 </v>
      </c>
      <c r="I849" s="2" t="str">
        <f ca="1">'[1]2025年已发货'!I:I</f>
        <v>15208493233</v>
      </c>
      <c r="J849" s="2" vm="1" t="e">
        <f>_xlfn._xlws.FILTER(辅助信息!D:D,辅助信息!G:G=G849)</f>
        <v>#VALUE!</v>
      </c>
    </row>
    <row r="850" hidden="1" spans="1:10">
      <c r="A850" s="2" t="str">
        <f ca="1">'[1]2025年已发货'!A:A</f>
        <v>冷钢</v>
      </c>
      <c r="B850" s="2" t="str">
        <f ca="1">'[1]2025年已发货'!B:B</f>
        <v>盘螺</v>
      </c>
      <c r="C850" s="2" t="str">
        <f ca="1">'[1]2025年已发货'!C:C</f>
        <v>HRB400E Φ8</v>
      </c>
      <c r="D850" s="2" t="str">
        <f ca="1">'[1]2025年已发货'!D:D</f>
        <v>吨</v>
      </c>
      <c r="E850" s="2">
        <f ca="1">'[1]2025年已发货'!E:E</f>
        <v>35</v>
      </c>
      <c r="F850" s="4">
        <f ca="1">'[1]2025年已发货'!F:F</f>
        <v>45714</v>
      </c>
      <c r="G850" s="2" t="str">
        <f>'[1]2025年已发货'!G:G</f>
        <v>（商投建工达州中医药科技园-4工区-2号楼）达州市通川区达州中医药职业学院犀牛大道北段</v>
      </c>
      <c r="H850" s="2" t="str">
        <f ca="1">'[1]2025年已发货'!H:H</f>
        <v>张扬</v>
      </c>
      <c r="I850" s="2">
        <f ca="1">'[1]2025年已发货'!I:I</f>
        <v>18381904567</v>
      </c>
      <c r="J850" s="2" t="str">
        <f ca="1">_xlfn._xlws.FILTER(辅助信息!D:D,辅助信息!G:G=G850)</f>
        <v>商投建工达州中医药科技园</v>
      </c>
    </row>
    <row r="851" hidden="1" spans="1:10">
      <c r="A851" s="2" t="str">
        <f ca="1">'[1]2025年已发货'!A:A</f>
        <v>冷钢</v>
      </c>
      <c r="B851" s="2" t="str">
        <f ca="1">'[1]2025年已发货'!B:B</f>
        <v>螺纹钢</v>
      </c>
      <c r="C851" s="2" t="str">
        <f ca="1">'[1]2025年已发货'!C:C</f>
        <v>HRB400E Φ12 9m</v>
      </c>
      <c r="D851" s="2" t="str">
        <f ca="1">'[1]2025年已发货'!D:D</f>
        <v>吨</v>
      </c>
      <c r="E851" s="2">
        <f ca="1">'[1]2025年已发货'!E:E</f>
        <v>12</v>
      </c>
      <c r="F851" s="4">
        <f ca="1">'[1]2025年已发货'!F:F</f>
        <v>45714</v>
      </c>
      <c r="G851" s="2" t="str">
        <f>'[1]2025年已发货'!G:G</f>
        <v>（商投建工达州中医药科技园-4工区-7号楼）达州市通川区达州中医药职业学院犀牛大道北段</v>
      </c>
      <c r="H851" s="2" t="str">
        <f ca="1">'[1]2025年已发货'!H:H</f>
        <v>张扬</v>
      </c>
      <c r="I851" s="2">
        <f ca="1">'[1]2025年已发货'!I:I</f>
        <v>18381904567</v>
      </c>
      <c r="J851" s="2" t="str">
        <f ca="1">_xlfn._xlws.FILTER(辅助信息!D:D,辅助信息!G:G=G851)</f>
        <v>商投建工达州中医药科技园</v>
      </c>
    </row>
    <row r="852" hidden="1" spans="1:10">
      <c r="A852" s="2" t="str">
        <f ca="1">'[1]2025年已发货'!A:A</f>
        <v>冷钢</v>
      </c>
      <c r="B852" s="2" t="str">
        <f ca="1">'[1]2025年已发货'!B:B</f>
        <v>螺纹钢</v>
      </c>
      <c r="C852" s="2" t="str">
        <f ca="1">'[1]2025年已发货'!C:C</f>
        <v>HRB400E Φ16 9m</v>
      </c>
      <c r="D852" s="2" t="str">
        <f ca="1">'[1]2025年已发货'!D:D</f>
        <v>吨</v>
      </c>
      <c r="E852" s="2">
        <f ca="1">'[1]2025年已发货'!E:E</f>
        <v>12</v>
      </c>
      <c r="F852" s="4">
        <f ca="1">'[1]2025年已发货'!F:F</f>
        <v>45714</v>
      </c>
      <c r="G852" s="2" t="str">
        <f>'[1]2025年已发货'!G:G</f>
        <v>（商投建工达州中医药科技园-4工区-7号楼）达州市通川区达州中医药职业学院犀牛大道北段</v>
      </c>
      <c r="H852" s="2" t="str">
        <f ca="1">'[1]2025年已发货'!H:H</f>
        <v>张扬</v>
      </c>
      <c r="I852" s="2">
        <f ca="1">'[1]2025年已发货'!I:I</f>
        <v>18381904567</v>
      </c>
      <c r="J852" s="2" t="str">
        <f ca="1">_xlfn._xlws.FILTER(辅助信息!D:D,辅助信息!G:G=G852)</f>
        <v>商投建工达州中医药科技园</v>
      </c>
    </row>
    <row r="853" hidden="1" spans="1:10">
      <c r="A853" s="2" t="str">
        <f ca="1">'[1]2025年已发货'!A:A</f>
        <v>冷钢</v>
      </c>
      <c r="B853" s="2" t="str">
        <f ca="1">'[1]2025年已发货'!B:B</f>
        <v>螺纹钢</v>
      </c>
      <c r="C853" s="2" t="str">
        <f ca="1">'[1]2025年已发货'!C:C</f>
        <v>HRB400E Φ22 9m</v>
      </c>
      <c r="D853" s="2" t="str">
        <f ca="1">'[1]2025年已发货'!D:D</f>
        <v>吨</v>
      </c>
      <c r="E853" s="2">
        <f ca="1">'[1]2025年已发货'!E:E</f>
        <v>8</v>
      </c>
      <c r="F853" s="4">
        <f ca="1">'[1]2025年已发货'!F:F</f>
        <v>45714</v>
      </c>
      <c r="G853" s="2" t="str">
        <f>'[1]2025年已发货'!G:G</f>
        <v>（商投建工达州中医药科技园-4工区-7号楼）达州市通川区达州中医药职业学院犀牛大道北段</v>
      </c>
      <c r="H853" s="2" t="str">
        <f ca="1">'[1]2025年已发货'!H:H</f>
        <v>张扬</v>
      </c>
      <c r="I853" s="2">
        <f ca="1">'[1]2025年已发货'!I:I</f>
        <v>18381904567</v>
      </c>
      <c r="J853" s="2" t="str">
        <f>_xlfn._xlws.FILTER(辅助信息!D:D,辅助信息!G:G=G853)</f>
        <v>商投建工达州中医药科技园</v>
      </c>
    </row>
    <row r="854" hidden="1" spans="1:10">
      <c r="A854" s="2" t="str">
        <f ca="1">'[1]2025年已发货'!A:A</f>
        <v>冷钢</v>
      </c>
      <c r="B854" s="2" t="str">
        <f ca="1">'[1]2025年已发货'!B:B</f>
        <v>螺纹钢</v>
      </c>
      <c r="C854" s="2" t="str">
        <f ca="1">'[1]2025年已发货'!C:C</f>
        <v>HRB400E Φ25 9m</v>
      </c>
      <c r="D854" s="2" t="str">
        <f ca="1">'[1]2025年已发货'!D:D</f>
        <v>吨</v>
      </c>
      <c r="E854" s="2">
        <f ca="1">'[1]2025年已发货'!E:E</f>
        <v>5</v>
      </c>
      <c r="F854" s="4">
        <f ca="1">'[1]2025年已发货'!F:F</f>
        <v>45714</v>
      </c>
      <c r="G854" s="2" t="str">
        <f>'[1]2025年已发货'!G:G</f>
        <v>（商投建工达州中医药科技园-4工区-7号楼）达州市通川区达州中医药职业学院犀牛大道北段</v>
      </c>
      <c r="H854" s="2" t="str">
        <f ca="1">'[1]2025年已发货'!H:H</f>
        <v>张扬</v>
      </c>
      <c r="I854" s="2">
        <f ca="1">'[1]2025年已发货'!I:I</f>
        <v>18381904567</v>
      </c>
      <c r="J854" s="2" t="str">
        <f>_xlfn._xlws.FILTER(辅助信息!D:D,辅助信息!G:G=G854)</f>
        <v>商投建工达州中医药科技园</v>
      </c>
    </row>
    <row r="855" hidden="1" spans="1:10">
      <c r="A855" s="2" t="str">
        <f ca="1">'[1]2025年已发货'!A:A</f>
        <v>德胜</v>
      </c>
      <c r="B855" s="2" t="str">
        <f ca="1">'[1]2025年已发货'!B:B</f>
        <v>螺纹钢</v>
      </c>
      <c r="C855" s="2" t="str">
        <f ca="1">'[1]2025年已发货'!C:C</f>
        <v>HRB400EФ22*9m</v>
      </c>
      <c r="D855" s="2" t="str">
        <f ca="1">'[1]2025年已发货'!D:D</f>
        <v>吨</v>
      </c>
      <c r="E855" s="2">
        <f ca="1">'[1]2025年已发货'!E:E</f>
        <v>140</v>
      </c>
      <c r="F855" s="4">
        <f ca="1">'[1]2025年已发货'!F:F</f>
        <v>45714</v>
      </c>
      <c r="G855" s="2" t="str">
        <f>'[1]2025年已发货'!G:G</f>
        <v>（中铁一局四公司康新高速TJ1-1标贡不卡隧道）四川省甘孜州康定市折多塘村车管所旁</v>
      </c>
      <c r="H855" s="2" t="str">
        <f ca="1">'[1]2025年已发货'!H:H</f>
        <v>王锡俊</v>
      </c>
      <c r="I855" s="2">
        <f ca="1">'[1]2025年已发货'!I:I</f>
        <v>18736877891</v>
      </c>
      <c r="J855" s="2" vm="1" t="e">
        <f>_xlfn._xlws.FILTER(辅助信息!D:D,辅助信息!G:G=G855)</f>
        <v>#VALUE!</v>
      </c>
    </row>
    <row r="856" hidden="1" spans="1:10">
      <c r="A856" s="2" t="str">
        <f ca="1">'[1]2025年已发货'!A:A</f>
        <v>德胜</v>
      </c>
      <c r="B856" s="2" t="str">
        <f ca="1">'[1]2025年已发货'!B:B</f>
        <v>螺纹钢</v>
      </c>
      <c r="C856" s="2" t="str">
        <f ca="1">'[1]2025年已发货'!C:C</f>
        <v>HRB400EФ12*9m</v>
      </c>
      <c r="D856" s="2" t="str">
        <f ca="1">'[1]2025年已发货'!D:D</f>
        <v>吨</v>
      </c>
      <c r="E856" s="2">
        <f ca="1">'[1]2025年已发货'!E:E</f>
        <v>4</v>
      </c>
      <c r="F856" s="4">
        <f ca="1">'[1]2025年已发货'!F:F</f>
        <v>45714</v>
      </c>
      <c r="G856" s="2" t="str">
        <f>'[1]2025年已发货'!G:G</f>
        <v>（中核中原-温江北林医养综合体项目）四川省成都市温江区万春大道第三人民医院东</v>
      </c>
      <c r="H856" s="2" t="str">
        <f ca="1">'[1]2025年已发货'!H:H</f>
        <v>蔡杰</v>
      </c>
      <c r="I856" s="2">
        <f ca="1">'[1]2025年已发货'!I:I</f>
        <v>18875129329</v>
      </c>
      <c r="J856" s="2" vm="1" t="e">
        <f ca="1">_xlfn._xlws.FILTER(辅助信息!D:D,辅助信息!G:G=G856)</f>
        <v>#VALUE!</v>
      </c>
    </row>
    <row r="857" hidden="1" spans="1:10">
      <c r="A857" s="2" t="str">
        <f ca="1">'[1]2025年已发货'!A:A</f>
        <v>德胜</v>
      </c>
      <c r="B857" s="2" t="str">
        <f ca="1">'[1]2025年已发货'!B:B</f>
        <v>螺纹钢</v>
      </c>
      <c r="C857" s="2" t="str">
        <f ca="1">'[1]2025年已发货'!C:C</f>
        <v>HRB400EФ18*12m</v>
      </c>
      <c r="D857" s="2" t="str">
        <f ca="1">'[1]2025年已发货'!D:D</f>
        <v>吨</v>
      </c>
      <c r="E857" s="2">
        <f ca="1">'[1]2025年已发货'!E:E</f>
        <v>8</v>
      </c>
      <c r="F857" s="4">
        <f ca="1">'[1]2025年已发货'!F:F</f>
        <v>45714</v>
      </c>
      <c r="G857" s="2" t="str">
        <f>'[1]2025年已发货'!G:G</f>
        <v>（中核中原-温江北林医养综合体项目）四川省成都市温江区万春大道第三人民医院东</v>
      </c>
      <c r="H857" s="2" t="str">
        <f ca="1">'[1]2025年已发货'!H:H</f>
        <v>蔡杰</v>
      </c>
      <c r="I857" s="2">
        <f ca="1">'[1]2025年已发货'!I:I</f>
        <v>18875129329</v>
      </c>
      <c r="J857" s="2" vm="1" t="e">
        <f>_xlfn._xlws.FILTER(辅助信息!D:D,辅助信息!G:G=G857)</f>
        <v>#VALUE!</v>
      </c>
    </row>
    <row r="858" hidden="1" spans="1:10">
      <c r="A858" s="2" t="str">
        <f ca="1">'[1]2025年已发货'!A:A</f>
        <v>德胜</v>
      </c>
      <c r="B858" s="2" t="str">
        <f ca="1">'[1]2025年已发货'!B:B</f>
        <v>螺纹钢</v>
      </c>
      <c r="C858" s="2" t="str">
        <f ca="1">'[1]2025年已发货'!C:C</f>
        <v>HRB500EФ16*9m</v>
      </c>
      <c r="D858" s="2" t="str">
        <f ca="1">'[1]2025年已发货'!D:D</f>
        <v>吨</v>
      </c>
      <c r="E858" s="2">
        <f ca="1">'[1]2025年已发货'!E:E</f>
        <v>20</v>
      </c>
      <c r="F858" s="4">
        <f ca="1">'[1]2025年已发货'!F:F</f>
        <v>45714</v>
      </c>
      <c r="G858" s="2" t="str">
        <f>'[1]2025年已发货'!G:G</f>
        <v>（中核中原-温江北林医养综合体项目）四川省成都市温江区万春大道第三人民医院东</v>
      </c>
      <c r="H858" s="2" t="str">
        <f ca="1">'[1]2025年已发货'!H:H</f>
        <v>蔡杰</v>
      </c>
      <c r="I858" s="2">
        <f ca="1">'[1]2025年已发货'!I:I</f>
        <v>18875129329</v>
      </c>
      <c r="J858" s="2" vm="1" t="e">
        <f ca="1">_xlfn._xlws.FILTER(辅助信息!D:D,辅助信息!G:G=G858)</f>
        <v>#VALUE!</v>
      </c>
    </row>
    <row r="859" hidden="1" spans="1:10">
      <c r="A859" s="2" t="str">
        <f ca="1">'[1]2025年已发货'!A:A</f>
        <v>德胜</v>
      </c>
      <c r="B859" s="2" t="str">
        <f ca="1">'[1]2025年已发货'!B:B</f>
        <v>螺纹钢</v>
      </c>
      <c r="C859" s="2" t="str">
        <f ca="1">'[1]2025年已发货'!C:C</f>
        <v>HRB500EФ25*9m</v>
      </c>
      <c r="D859" s="2" t="str">
        <f ca="1">'[1]2025年已发货'!D:D</f>
        <v>吨</v>
      </c>
      <c r="E859" s="2">
        <f ca="1">'[1]2025年已发货'!E:E</f>
        <v>23</v>
      </c>
      <c r="F859" s="4">
        <f ca="1">'[1]2025年已发货'!F:F</f>
        <v>45714</v>
      </c>
      <c r="G859" s="2" t="str">
        <f>'[1]2025年已发货'!G:G</f>
        <v>（中核中原-温江北林医养综合体项目）四川省成都市温江区万春大道第三人民医院东</v>
      </c>
      <c r="H859" s="2" t="str">
        <f ca="1">'[1]2025年已发货'!H:H</f>
        <v>蔡杰</v>
      </c>
      <c r="I859" s="2">
        <f ca="1">'[1]2025年已发货'!I:I</f>
        <v>18875129329</v>
      </c>
      <c r="J859" s="2" vm="1" t="e">
        <f>_xlfn._xlws.FILTER(辅助信息!D:D,辅助信息!G:G=G859)</f>
        <v>#VALUE!</v>
      </c>
    </row>
    <row r="860" hidden="1" spans="1:10">
      <c r="A860" s="2" t="str">
        <f ca="1">'[1]2025年已发货'!A:A</f>
        <v>德胜</v>
      </c>
      <c r="B860" s="2" t="str">
        <f ca="1">'[1]2025年已发货'!B:B</f>
        <v>螺纹钢</v>
      </c>
      <c r="C860" s="2" t="str">
        <f ca="1">'[1]2025年已发货'!C:C</f>
        <v>HRB500EФ28*9m</v>
      </c>
      <c r="D860" s="2" t="str">
        <f ca="1">'[1]2025年已发货'!D:D</f>
        <v>吨</v>
      </c>
      <c r="E860" s="2">
        <f ca="1">'[1]2025年已发货'!E:E</f>
        <v>15</v>
      </c>
      <c r="F860" s="4">
        <f ca="1">'[1]2025年已发货'!F:F</f>
        <v>45714</v>
      </c>
      <c r="G860" s="2" t="str">
        <f>'[1]2025年已发货'!G:G</f>
        <v>（中核中原-温江北林医养综合体项目）四川省成都市温江区万春大道第三人民医院东</v>
      </c>
      <c r="H860" s="2" t="str">
        <f ca="1">'[1]2025年已发货'!H:H</f>
        <v>蔡杰</v>
      </c>
      <c r="I860" s="2">
        <f ca="1">'[1]2025年已发货'!I:I</f>
        <v>18875129329</v>
      </c>
      <c r="J860" s="2" vm="1" t="e">
        <f>_xlfn._xlws.FILTER(辅助信息!D:D,辅助信息!G:G=G860)</f>
        <v>#VALUE!</v>
      </c>
    </row>
    <row r="861" hidden="1" spans="1:10">
      <c r="A861" s="2" t="str">
        <f ca="1">'[1]2025年已发货'!A:A</f>
        <v>德胜</v>
      </c>
      <c r="B861" s="2" t="str">
        <f ca="1">'[1]2025年已发货'!B:B</f>
        <v>螺纹钢</v>
      </c>
      <c r="C861" s="2" t="str">
        <f ca="1">'[1]2025年已发货'!C:C</f>
        <v>HRB500E Φ28×9米</v>
      </c>
      <c r="D861" s="2" t="str">
        <f ca="1">'[1]2025年已发货'!D:D</f>
        <v>吨</v>
      </c>
      <c r="E861" s="2">
        <f ca="1">'[1]2025年已发货'!E:E</f>
        <v>35</v>
      </c>
      <c r="F861" s="4">
        <f ca="1">'[1]2025年已发货'!F:F</f>
        <v>45714</v>
      </c>
      <c r="G861" s="2" t="str">
        <f>'[1]2025年已发货'!G:G</f>
        <v>自永4标一局四公司（四川省内江市隆昌市金鹅街道自永4标一局四公司钢筋棚）</v>
      </c>
      <c r="H861" s="2" t="str">
        <f ca="1">'[1]2025年已发货'!H:H</f>
        <v>郝优</v>
      </c>
      <c r="I861" s="2">
        <f ca="1">'[1]2025年已发货'!I:I</f>
        <v>13891371707</v>
      </c>
      <c r="J861" s="2" vm="1" t="e">
        <f ca="1">_xlfn._xlws.FILTER(辅助信息!D:D,辅助信息!G:G=G861)</f>
        <v>#VALUE!</v>
      </c>
    </row>
    <row r="862" hidden="1" spans="1:10">
      <c r="A862" s="2" t="str">
        <f ca="1">'[1]2025年已发货'!A:A</f>
        <v>德胜</v>
      </c>
      <c r="B862" s="2" t="str">
        <f ca="1">'[1]2025年已发货'!B:B</f>
        <v>螺纹钢</v>
      </c>
      <c r="C862" s="2" t="str">
        <f ca="1">'[1]2025年已发货'!C:C</f>
        <v>HRB400E Φ25×9米</v>
      </c>
      <c r="D862" s="2" t="str">
        <f ca="1">'[1]2025年已发货'!D:D</f>
        <v>吨</v>
      </c>
      <c r="E862" s="2">
        <f ca="1">'[1]2025年已发货'!E:E</f>
        <v>27</v>
      </c>
      <c r="F862" s="4">
        <f ca="1">'[1]2025年已发货'!F:F</f>
        <v>45714</v>
      </c>
      <c r="G862" s="2" t="str">
        <f>'[1]2025年已发货'!G:G</f>
        <v>自永4标一局四公司（四川省内江市隆昌市金鹅街道自永4标一局四公司钢筋棚）</v>
      </c>
      <c r="H862" s="2" t="str">
        <f ca="1">'[1]2025年已发货'!H:H</f>
        <v>郝优</v>
      </c>
      <c r="I862" s="2">
        <f ca="1">'[1]2025年已发货'!I:I</f>
        <v>13891371707</v>
      </c>
      <c r="J862" s="2" vm="1" t="e">
        <f>_xlfn._xlws.FILTER(辅助信息!D:D,辅助信息!G:G=G862)</f>
        <v>#VALUE!</v>
      </c>
    </row>
    <row r="863" hidden="1" spans="1:10">
      <c r="A863" s="2" t="str">
        <f ca="1">'[1]2025年已发货'!A:A</f>
        <v>德胜</v>
      </c>
      <c r="B863" s="2" t="str">
        <f ca="1">'[1]2025年已发货'!B:B</f>
        <v>螺纹钢</v>
      </c>
      <c r="C863" s="2" t="str">
        <f ca="1">'[1]2025年已发货'!C:C</f>
        <v>HRB400E Φ12×9米</v>
      </c>
      <c r="D863" s="2" t="str">
        <f ca="1">'[1]2025年已发货'!D:D</f>
        <v>吨</v>
      </c>
      <c r="E863" s="2">
        <f ca="1">'[1]2025年已发货'!E:E</f>
        <v>8</v>
      </c>
      <c r="F863" s="4">
        <f ca="1">'[1]2025年已发货'!F:F</f>
        <v>45714</v>
      </c>
      <c r="G863" s="2" t="str">
        <f>'[1]2025年已发货'!G:G</f>
        <v>自永4标一局四公司（四川省内江市隆昌市金鹅街道自永4标一局四公司钢筋棚）</v>
      </c>
      <c r="H863" s="2" t="str">
        <f ca="1">'[1]2025年已发货'!H:H</f>
        <v>郝优</v>
      </c>
      <c r="I863" s="2">
        <f ca="1">'[1]2025年已发货'!I:I</f>
        <v>13891371707</v>
      </c>
      <c r="J863" s="2" vm="1" t="e">
        <f ca="1">_xlfn._xlws.FILTER(辅助信息!D:D,辅助信息!G:G=G863)</f>
        <v>#VALUE!</v>
      </c>
    </row>
    <row r="864" hidden="1" spans="1:10">
      <c r="A864" s="2" t="str">
        <f ca="1">'[1]2025年已发货'!A:A</f>
        <v>陕钢</v>
      </c>
      <c r="B864" s="2" t="str">
        <f ca="1">'[1]2025年已发货'!B:B</f>
        <v>螺纹钢</v>
      </c>
      <c r="C864" s="2" t="str">
        <f ca="1">'[1]2025年已发货'!C:C</f>
        <v>HRB400EФ16*12m</v>
      </c>
      <c r="D864" s="2" t="str">
        <f ca="1">'[1]2025年已发货'!D:D</f>
        <v>吨</v>
      </c>
      <c r="E864" s="2">
        <f ca="1">'[1]2025年已发货'!E:E</f>
        <v>55</v>
      </c>
      <c r="F864" s="4">
        <f ca="1">'[1]2025年已发货'!F:F</f>
        <v>45714</v>
      </c>
      <c r="G864" s="2" t="str">
        <f>'[1]2025年已发货'!G:G</f>
        <v>（中核中原-甘肃康略高速KLTJ1标项目）甘肃省陇南市康县长坝镇蒲家坝</v>
      </c>
      <c r="H864" s="2" t="str">
        <f ca="1">'[1]2025年已发货'!H:H</f>
        <v>穆星</v>
      </c>
      <c r="I864" s="2" t="str">
        <f ca="1">'[1]2025年已发货'!I:I</f>
        <v>18539951326/15109310092</v>
      </c>
      <c r="J864" s="2" vm="1" t="e">
        <f ca="1">_xlfn._xlws.FILTER(辅助信息!D:D,辅助信息!G:G=G864)</f>
        <v>#VALUE!</v>
      </c>
    </row>
    <row r="865" hidden="1" spans="1:10">
      <c r="A865" s="2" t="str">
        <f ca="1">'[1]2025年已发货'!A:A</f>
        <v>陕钢</v>
      </c>
      <c r="B865" s="2" t="str">
        <f ca="1">'[1]2025年已发货'!B:B</f>
        <v>螺纹钢</v>
      </c>
      <c r="C865" s="2" t="str">
        <f ca="1">'[1]2025年已发货'!C:C</f>
        <v>HRB400EФ22*12m</v>
      </c>
      <c r="D865" s="2" t="str">
        <f ca="1">'[1]2025年已发货'!D:D</f>
        <v>吨</v>
      </c>
      <c r="E865" s="2">
        <f ca="1">'[1]2025年已发货'!E:E</f>
        <v>15</v>
      </c>
      <c r="F865" s="4">
        <f ca="1">'[1]2025年已发货'!F:F</f>
        <v>45714</v>
      </c>
      <c r="G865" s="2" t="str">
        <f>'[1]2025年已发货'!G:G</f>
        <v>（中核中原-甘肃康略高速KLTJ1标项目）甘肃省陇南市康县长坝镇蒲家坝</v>
      </c>
      <c r="H865" s="2" t="str">
        <f ca="1">'[1]2025年已发货'!H:H</f>
        <v>穆星</v>
      </c>
      <c r="I865" s="2" t="str">
        <f ca="1">'[1]2025年已发货'!I:I</f>
        <v>18539951326/15109310092</v>
      </c>
      <c r="J865" s="2" vm="1" t="e">
        <f>_xlfn._xlws.FILTER(辅助信息!D:D,辅助信息!G:G=G865)</f>
        <v>#VALUE!</v>
      </c>
    </row>
    <row r="866" hidden="1" spans="1:10">
      <c r="A866" s="2" t="str">
        <f ca="1">'[1]2025年已发货'!A:A</f>
        <v>陕钢</v>
      </c>
      <c r="B866" s="2" t="str">
        <f ca="1">'[1]2025年已发货'!B:B</f>
        <v>钢绞线</v>
      </c>
      <c r="C866" s="2" t="str">
        <f ca="1">'[1]2025年已发货'!C:C</f>
        <v>1x7-Φ15.20mm 1860MPa</v>
      </c>
      <c r="D866" s="2" t="str">
        <f ca="1">'[1]2025年已发货'!D:D</f>
        <v>吨</v>
      </c>
      <c r="E866" s="2">
        <f ca="1">'[1]2025年已发货'!E:E</f>
        <v>35</v>
      </c>
      <c r="F866" s="4">
        <f ca="1">'[1]2025年已发货'!F:F</f>
        <v>45714</v>
      </c>
      <c r="G866" s="2" t="str">
        <f>'[1]2025年已发货'!G:G</f>
        <v>（中核中原-甘肃康略高速KLTJ1标项目）甘肃省陇南市康县长坝镇蒲家坝</v>
      </c>
      <c r="H866" s="2" t="str">
        <f ca="1">'[1]2025年已发货'!H:H</f>
        <v>穆星</v>
      </c>
      <c r="I866" s="2" t="str">
        <f ca="1">'[1]2025年已发货'!I:I</f>
        <v>18539951326/15109310092</v>
      </c>
      <c r="J866" s="2" vm="1" t="e">
        <f ca="1">_xlfn._xlws.FILTER(辅助信息!D:D,辅助信息!G:G=G866)</f>
        <v>#VALUE!</v>
      </c>
    </row>
    <row r="867" hidden="1" spans="1:10">
      <c r="A867" s="2" t="str">
        <f ca="1">'[1]2025年已发货'!A:A</f>
        <v>成实</v>
      </c>
      <c r="B867" s="2" t="str">
        <f ca="1">'[1]2025年已发货'!B:B</f>
        <v>高线 </v>
      </c>
      <c r="C867" s="2" t="str">
        <f ca="1">'[1]2025年已发货'!C:C</f>
        <v>HPB300 Φ12</v>
      </c>
      <c r="D867" s="2" t="str">
        <f ca="1">'[1]2025年已发货'!D:D</f>
        <v>吨</v>
      </c>
      <c r="E867" s="2">
        <f ca="1">'[1]2025年已发货'!E:E</f>
        <v>35</v>
      </c>
      <c r="F867" s="4">
        <f ca="1">'[1]2025年已发货'!F:F</f>
        <v>45715</v>
      </c>
      <c r="G867" s="2" t="str">
        <f>'[1]2025年已发货'!G:G</f>
        <v>（自永2标九局西南分公司钢筋棚）四川省自贡市骑龙镇大湾村</v>
      </c>
      <c r="H867" s="2" t="str">
        <f ca="1">'[1]2025年已发货'!H:H</f>
        <v>李智罡</v>
      </c>
      <c r="I867" s="2">
        <f ca="1">'[1]2025年已发货'!I:I</f>
        <v>15210015693</v>
      </c>
      <c r="J867" s="2" vm="1" t="e">
        <f ca="1">_xlfn._xlws.FILTER(辅助信息!D:D,辅助信息!G:G=G867)</f>
        <v>#VALUE!</v>
      </c>
    </row>
    <row r="868" hidden="1" spans="1:10">
      <c r="A868" s="2" t="str">
        <f ca="1">'[1]2025年已发货'!A:A</f>
        <v>德胜</v>
      </c>
      <c r="B868" s="2" t="str">
        <f ca="1">'[1]2025年已发货'!B:B</f>
        <v>螺纹钢</v>
      </c>
      <c r="C868" s="2" t="str">
        <f ca="1">'[1]2025年已发货'!C:C</f>
        <v>HRB500E Φ28×9米</v>
      </c>
      <c r="D868" s="2" t="str">
        <f ca="1">'[1]2025年已发货'!D:D</f>
        <v>吨</v>
      </c>
      <c r="E868" s="2">
        <f ca="1">'[1]2025年已发货'!E:E</f>
        <v>35</v>
      </c>
      <c r="F868" s="4">
        <f ca="1">'[1]2025年已发货'!F:F</f>
        <v>45715</v>
      </c>
      <c r="G868" s="2" t="str">
        <f>'[1]2025年已发货'!G:G</f>
        <v>自永4标一局四公司（四川省内江市隆昌市金鹅街道自永4标一局四公司钢筋棚）</v>
      </c>
      <c r="H868" s="2" t="str">
        <f ca="1">'[1]2025年已发货'!H:H</f>
        <v>郝优</v>
      </c>
      <c r="I868" s="2">
        <f ca="1">'[1]2025年已发货'!I:I</f>
        <v>13891371707</v>
      </c>
      <c r="J868" s="2" vm="1" t="e">
        <f ca="1">_xlfn._xlws.FILTER(辅助信息!D:D,辅助信息!G:G=G868)</f>
        <v>#VALUE!</v>
      </c>
    </row>
    <row r="869" hidden="1" spans="1:10">
      <c r="A869" s="2" t="str">
        <f ca="1">'[1]2025年已发货'!A:A</f>
        <v>德胜</v>
      </c>
      <c r="B869" s="2" t="str">
        <f ca="1">'[1]2025年已发货'!B:B</f>
        <v>螺纹钢</v>
      </c>
      <c r="C869" s="2" t="str">
        <f ca="1">'[1]2025年已发货'!C:C</f>
        <v>HRB500E Φ25×9米</v>
      </c>
      <c r="D869" s="2" t="str">
        <f ca="1">'[1]2025年已发货'!D:D</f>
        <v>吨</v>
      </c>
      <c r="E869" s="2">
        <f ca="1">'[1]2025年已发货'!E:E</f>
        <v>29</v>
      </c>
      <c r="F869" s="4">
        <f ca="1">'[1]2025年已发货'!F:F</f>
        <v>45715</v>
      </c>
      <c r="G869" s="2" t="str">
        <f>'[1]2025年已发货'!G:G</f>
        <v>自永4标一局四公司（四川省内江市隆昌市金鹅街道自永4标一局四公司钢筋棚）</v>
      </c>
      <c r="H869" s="2" t="str">
        <f ca="1">'[1]2025年已发货'!H:H</f>
        <v>郝优</v>
      </c>
      <c r="I869" s="2">
        <f ca="1">'[1]2025年已发货'!I:I</f>
        <v>13891371707</v>
      </c>
      <c r="J869" s="2" vm="1" t="e">
        <f ca="1">_xlfn._xlws.FILTER(辅助信息!D:D,辅助信息!G:G=G869)</f>
        <v>#VALUE!</v>
      </c>
    </row>
    <row r="870" hidden="1" spans="1:10">
      <c r="A870" s="2" t="str">
        <f ca="1">'[1]2025年已发货'!A:A</f>
        <v>德胜</v>
      </c>
      <c r="B870" s="2" t="str">
        <f ca="1">'[1]2025年已发货'!B:B</f>
        <v>螺纹钢</v>
      </c>
      <c r="C870" s="2" t="str">
        <f ca="1">'[1]2025年已发货'!C:C</f>
        <v>HRB500E Φ22×9米</v>
      </c>
      <c r="D870" s="2" t="str">
        <f ca="1">'[1]2025年已发货'!D:D</f>
        <v>吨</v>
      </c>
      <c r="E870" s="2">
        <f ca="1">'[1]2025年已发货'!E:E</f>
        <v>19</v>
      </c>
      <c r="F870" s="4">
        <f ca="1">'[1]2025年已发货'!F:F</f>
        <v>45715</v>
      </c>
      <c r="G870" s="2" t="str">
        <f>'[1]2025年已发货'!G:G</f>
        <v>自永4标一局四公司（四川省内江市隆昌市金鹅街道自永4标一局四公司钢筋棚）</v>
      </c>
      <c r="H870" s="2" t="str">
        <f ca="1">'[1]2025年已发货'!H:H</f>
        <v>郝优</v>
      </c>
      <c r="I870" s="2">
        <f ca="1">'[1]2025年已发货'!I:I</f>
        <v>13891371707</v>
      </c>
      <c r="J870" s="2" vm="1" t="e">
        <f ca="1">_xlfn._xlws.FILTER(辅助信息!D:D,辅助信息!G:G=G870)</f>
        <v>#VALUE!</v>
      </c>
    </row>
    <row r="871" hidden="1" spans="1:10">
      <c r="A871" s="2" t="str">
        <f ca="1">'[1]2025年已发货'!A:A</f>
        <v>德胜</v>
      </c>
      <c r="B871" s="2" t="str">
        <f ca="1">'[1]2025年已发货'!B:B</f>
        <v>螺纹钢</v>
      </c>
      <c r="C871" s="2" t="str">
        <f ca="1">'[1]2025年已发货'!C:C</f>
        <v>HRB400E Φ25×9米</v>
      </c>
      <c r="D871" s="2" t="str">
        <f ca="1">'[1]2025年已发货'!D:D</f>
        <v>吨</v>
      </c>
      <c r="E871" s="2">
        <f ca="1">'[1]2025年已发货'!E:E</f>
        <v>11</v>
      </c>
      <c r="F871" s="4">
        <f ca="1">'[1]2025年已发货'!F:F</f>
        <v>45715</v>
      </c>
      <c r="G871" s="2" t="str">
        <f>'[1]2025年已发货'!G:G</f>
        <v>自永4标一局四公司（四川省内江市隆昌市金鹅街道自永4标一局四公司钢筋棚）</v>
      </c>
      <c r="H871" s="2" t="str">
        <f ca="1">'[1]2025年已发货'!H:H</f>
        <v>郝优</v>
      </c>
      <c r="I871" s="2">
        <f ca="1">'[1]2025年已发货'!I:I</f>
        <v>13891371707</v>
      </c>
      <c r="J871" s="2" vm="1" t="e">
        <f ca="1">_xlfn._xlws.FILTER(辅助信息!D:D,辅助信息!G:G=G871)</f>
        <v>#VALUE!</v>
      </c>
    </row>
    <row r="872" hidden="1" spans="1:10">
      <c r="A872" s="2" t="str">
        <f ca="1">'[1]2025年已发货'!A:A</f>
        <v>德胜</v>
      </c>
      <c r="B872" s="2" t="str">
        <f ca="1">'[1]2025年已发货'!B:B</f>
        <v>螺纹钢</v>
      </c>
      <c r="C872" s="2" t="str">
        <f ca="1">'[1]2025年已发货'!C:C</f>
        <v>HRB400E Φ22×9米</v>
      </c>
      <c r="D872" s="2" t="str">
        <f ca="1">'[1]2025年已发货'!D:D</f>
        <v>吨</v>
      </c>
      <c r="E872" s="2">
        <f ca="1">'[1]2025年已发货'!E:E</f>
        <v>3</v>
      </c>
      <c r="F872" s="4">
        <f ca="1">'[1]2025年已发货'!F:F</f>
        <v>45715</v>
      </c>
      <c r="G872" s="2" t="str">
        <f>'[1]2025年已发货'!G:G</f>
        <v>自永4标一局四公司（四川省内江市隆昌市金鹅街道自永4标一局四公司钢筋棚）</v>
      </c>
      <c r="H872" s="2" t="str">
        <f ca="1">'[1]2025年已发货'!H:H</f>
        <v>郝优</v>
      </c>
      <c r="I872" s="2">
        <f ca="1">'[1]2025年已发货'!I:I</f>
        <v>13891371707</v>
      </c>
      <c r="J872" s="2" vm="1" t="e">
        <f ca="1">_xlfn._xlws.FILTER(辅助信息!D:D,辅助信息!G:G=G872)</f>
        <v>#VALUE!</v>
      </c>
    </row>
    <row r="873" hidden="1" spans="1:10">
      <c r="A873" s="2" t="str">
        <f ca="1">'[1]2025年已发货'!A:A</f>
        <v>德胜</v>
      </c>
      <c r="B873" s="2" t="str">
        <f ca="1">'[1]2025年已发货'!B:B</f>
        <v>螺纹钢</v>
      </c>
      <c r="C873" s="2" t="str">
        <f ca="1">'[1]2025年已发货'!C:C</f>
        <v>HRB400E Φ14×9米</v>
      </c>
      <c r="D873" s="2" t="str">
        <f ca="1">'[1]2025年已发货'!D:D</f>
        <v>吨</v>
      </c>
      <c r="E873" s="2">
        <f ca="1">'[1]2025年已发货'!E:E</f>
        <v>4</v>
      </c>
      <c r="F873" s="4">
        <f ca="1">'[1]2025年已发货'!F:F</f>
        <v>45715</v>
      </c>
      <c r="G873" s="2" t="str">
        <f>'[1]2025年已发货'!G:G</f>
        <v>自永4标一局四公司（四川省内江市隆昌市金鹅街道自永4标一局四公司钢筋棚）</v>
      </c>
      <c r="H873" s="2" t="str">
        <f ca="1">'[1]2025年已发货'!H:H</f>
        <v>郝优</v>
      </c>
      <c r="I873" s="2">
        <f ca="1">'[1]2025年已发货'!I:I</f>
        <v>13891371707</v>
      </c>
      <c r="J873" s="2" vm="1" t="e">
        <f ca="1">_xlfn._xlws.FILTER(辅助信息!D:D,辅助信息!G:G=G873)</f>
        <v>#VALUE!</v>
      </c>
    </row>
    <row r="874" hidden="1" spans="1:10">
      <c r="A874" s="2" t="str">
        <f ca="1">'[1]2025年已发货'!A:A</f>
        <v>德胜</v>
      </c>
      <c r="B874" s="2" t="str">
        <f ca="1">'[1]2025年已发货'!B:B</f>
        <v>螺纹钢</v>
      </c>
      <c r="C874" s="2" t="str">
        <f ca="1">'[1]2025年已发货'!C:C</f>
        <v>HRB400E Φ12×9米</v>
      </c>
      <c r="D874" s="2" t="str">
        <f ca="1">'[1]2025年已发货'!D:D</f>
        <v>吨</v>
      </c>
      <c r="E874" s="2">
        <f ca="1">'[1]2025年已发货'!E:E</f>
        <v>3</v>
      </c>
      <c r="F874" s="4">
        <f ca="1">'[1]2025年已发货'!F:F</f>
        <v>45715</v>
      </c>
      <c r="G874" s="2" t="str">
        <f>'[1]2025年已发货'!G:G</f>
        <v>自永4标一局四公司（四川省内江市隆昌市金鹅街道自永4标一局四公司钢筋棚）</v>
      </c>
      <c r="H874" s="2" t="str">
        <f ca="1">'[1]2025年已发货'!H:H</f>
        <v>郝优</v>
      </c>
      <c r="I874" s="2">
        <f ca="1">'[1]2025年已发货'!I:I</f>
        <v>13891371707</v>
      </c>
      <c r="J874" s="2" vm="1" t="e">
        <f ca="1">_xlfn._xlws.FILTER(辅助信息!D:D,辅助信息!G:G=G874)</f>
        <v>#VALUE!</v>
      </c>
    </row>
    <row r="875" hidden="1" spans="1:10">
      <c r="A875" s="2" t="str">
        <f ca="1">'[1]2025年已发货'!A:A</f>
        <v>德胜</v>
      </c>
      <c r="B875" s="2" t="str">
        <f ca="1">'[1]2025年已发货'!B:B</f>
        <v>螺纹钢</v>
      </c>
      <c r="C875" s="2" t="str">
        <f ca="1">'[1]2025年已发货'!C:C</f>
        <v>HRB400E Φ28 9m</v>
      </c>
      <c r="D875" s="2" t="str">
        <f ca="1">'[1]2025年已发货'!D:D</f>
        <v>吨</v>
      </c>
      <c r="E875" s="2">
        <f ca="1">'[1]2025年已发货'!E:E</f>
        <v>140</v>
      </c>
      <c r="F875" s="4">
        <f ca="1">'[1]2025年已发货'!F:F</f>
        <v>45715</v>
      </c>
      <c r="G875" s="2" t="str">
        <f>'[1]2025年已发货'!G:G</f>
        <v>（中铁广州局-成渝扩容2标）成渝扩容项目ZCB3-2标2＃拌和站【雁江区联盟桥东北50米(资资路) 】</v>
      </c>
      <c r="H875" s="2" t="str">
        <f ca="1">'[1]2025年已发货'!H:H</f>
        <v>刘沛琦</v>
      </c>
      <c r="I875" s="2">
        <f ca="1">'[1]2025年已发货'!I:I</f>
        <v>18011784798</v>
      </c>
      <c r="J875" s="2" vm="1" t="e">
        <f ca="1">_xlfn._xlws.FILTER(辅助信息!D:D,辅助信息!G:G=G875)</f>
        <v>#VALUE!</v>
      </c>
    </row>
    <row r="876" hidden="1" spans="1:10">
      <c r="A876" s="2" t="str">
        <f ca="1">'[1]2025年已发货'!A:A</f>
        <v>德胜</v>
      </c>
      <c r="B876" s="2" t="str">
        <f ca="1">'[1]2025年已发货'!B:B</f>
        <v>螺纹钢</v>
      </c>
      <c r="C876" s="2" t="str">
        <f ca="1">'[1]2025年已发货'!C:C</f>
        <v>HRB400E Φ28 9m</v>
      </c>
      <c r="D876" s="2" t="str">
        <f ca="1">'[1]2025年已发货'!D:D</f>
        <v>吨</v>
      </c>
      <c r="E876" s="2">
        <f ca="1">'[1]2025年已发货'!E:E</f>
        <v>70</v>
      </c>
      <c r="F876" s="4">
        <f ca="1">'[1]2025年已发货'!F:F</f>
        <v>45715</v>
      </c>
      <c r="G876" s="2" t="str">
        <f>'[1]2025年已发货'!G:G</f>
        <v>（中铁广州局-成渝扩容2标）四川省资阳市雁江区南双路杨家糖房</v>
      </c>
      <c r="H876" s="2" t="str">
        <f ca="1">'[1]2025年已发货'!H:H</f>
        <v>邓志强</v>
      </c>
      <c r="I876" s="2">
        <f ca="1">'[1]2025年已发货'!I:I</f>
        <v>17603045490</v>
      </c>
      <c r="J876" s="2" vm="1" t="e">
        <f>_xlfn._xlws.FILTER(辅助信息!D:D,辅助信息!G:G=G876)</f>
        <v>#VALUE!</v>
      </c>
    </row>
    <row r="877" hidden="1" spans="1:10">
      <c r="A877" s="2" t="str">
        <f ca="1">'[1]2025年已发货'!A:A</f>
        <v>德胜</v>
      </c>
      <c r="B877" s="2" t="str">
        <f ca="1">'[1]2025年已发货'!B:B</f>
        <v>螺纹钢</v>
      </c>
      <c r="C877" s="2" t="str">
        <f ca="1">'[1]2025年已发货'!C:C</f>
        <v>HRB400E Φ25 9m</v>
      </c>
      <c r="D877" s="2" t="str">
        <f ca="1">'[1]2025年已发货'!D:D</f>
        <v>吨</v>
      </c>
      <c r="E877" s="2">
        <f ca="1">'[1]2025年已发货'!E:E</f>
        <v>70</v>
      </c>
      <c r="F877" s="4">
        <f ca="1">'[1]2025年已发货'!F:F</f>
        <v>45715</v>
      </c>
      <c r="G877" s="2" t="str">
        <f>'[1]2025年已发货'!G:G</f>
        <v>（中铁广州局-成渝扩容2标）四川省资阳市雁江区南双路杨家糖房</v>
      </c>
      <c r="H877" s="2" t="str">
        <f ca="1">'[1]2025年已发货'!H:H</f>
        <v>邓志强</v>
      </c>
      <c r="I877" s="2">
        <f ca="1">'[1]2025年已发货'!I:I</f>
        <v>17603045490</v>
      </c>
      <c r="J877" s="2" vm="1" t="e">
        <f ca="1">_xlfn._xlws.FILTER(辅助信息!D:D,辅助信息!G:G=G877)</f>
        <v>#VALUE!</v>
      </c>
    </row>
    <row r="878" hidden="1" spans="1:10">
      <c r="A878" s="2" t="str">
        <f ca="1">'[1]2025年已发货'!A:A</f>
        <v>德胜</v>
      </c>
      <c r="B878" s="2" t="str">
        <f ca="1">'[1]2025年已发货'!B:B</f>
        <v>螺纹钢</v>
      </c>
      <c r="C878" s="2" t="str">
        <f ca="1">'[1]2025年已发货'!C:C</f>
        <v>HRB400E Φ25 12m</v>
      </c>
      <c r="D878" s="2" t="str">
        <f ca="1">'[1]2025年已发货'!D:D</f>
        <v>吨</v>
      </c>
      <c r="E878" s="2">
        <f ca="1">'[1]2025年已发货'!E:E</f>
        <v>70</v>
      </c>
      <c r="F878" s="4">
        <f ca="1">'[1]2025年已发货'!F:F</f>
        <v>45715</v>
      </c>
      <c r="G878" s="2" t="str">
        <f>'[1]2025年已发货'!G:G</f>
        <v>（中铁广州局-成渝扩容2标）四川省资阳市雁江区南双路杨家糖房</v>
      </c>
      <c r="H878" s="2" t="str">
        <f ca="1">'[1]2025年已发货'!H:H</f>
        <v>邓志强</v>
      </c>
      <c r="I878" s="2">
        <f ca="1">'[1]2025年已发货'!I:I</f>
        <v>17603045490</v>
      </c>
      <c r="J878" s="2" vm="1" t="e">
        <f>_xlfn._xlws.FILTER(辅助信息!D:D,辅助信息!G:G=G878)</f>
        <v>#VALUE!</v>
      </c>
    </row>
    <row r="879" hidden="1" spans="1:10">
      <c r="A879" s="2" t="str">
        <f ca="1">'[1]2025年已发货'!A:A</f>
        <v>成实</v>
      </c>
      <c r="B879" s="2" t="str">
        <f ca="1">'[1]2025年已发货'!B:B</f>
        <v>盘螺</v>
      </c>
      <c r="C879" s="2" t="str">
        <f ca="1">'[1]2025年已发货'!C:C</f>
        <v>HRB400E Φ8</v>
      </c>
      <c r="D879" s="2" t="str">
        <f ca="1">'[1]2025年已发货'!D:D</f>
        <v>吨</v>
      </c>
      <c r="E879" s="2">
        <f ca="1">'[1]2025年已发货'!E:E</f>
        <v>51</v>
      </c>
      <c r="F879" s="4">
        <f ca="1">'[1]2025年已发货'!F:F</f>
        <v>45715</v>
      </c>
      <c r="G879" s="2" t="str">
        <f>'[1]2025年已发货'!G:G</f>
        <v>（四川商建-射洪城乡一体化项目）遂宁市射洪市忠新幼儿园北侧约220米新溪小区</v>
      </c>
      <c r="H879" s="2" t="str">
        <f ca="1">'[1]2025年已发货'!H:H</f>
        <v>柏子刚</v>
      </c>
      <c r="I879" s="2">
        <f ca="1">'[1]2025年已发货'!I:I</f>
        <v>15692885305</v>
      </c>
      <c r="J879" s="2" t="str">
        <f ca="1">_xlfn._xlws.FILTER(辅助信息!D:D,辅助信息!G:G=G879)</f>
        <v>四川商建
射洪城乡一体化项目</v>
      </c>
    </row>
    <row r="880" hidden="1" spans="1:10">
      <c r="A880" s="2" t="str">
        <f ca="1">'[1]2025年已发货'!A:A</f>
        <v>成实</v>
      </c>
      <c r="B880" s="2" t="str">
        <f ca="1">'[1]2025年已发货'!B:B</f>
        <v>螺纹钢</v>
      </c>
      <c r="C880" s="2" t="str">
        <f ca="1">'[1]2025年已发货'!C:C</f>
        <v>HRB400E Φ12 9m</v>
      </c>
      <c r="D880" s="2" t="str">
        <f ca="1">'[1]2025年已发货'!D:D</f>
        <v>吨</v>
      </c>
      <c r="E880" s="2">
        <f ca="1">'[1]2025年已发货'!E:E</f>
        <v>20</v>
      </c>
      <c r="F880" s="4">
        <f ca="1">'[1]2025年已发货'!F:F</f>
        <v>45715</v>
      </c>
      <c r="G880" s="2" t="str">
        <f>'[1]2025年已发货'!G:G</f>
        <v>（四川商建-射洪城乡一体化项目）遂宁市射洪市忠新幼儿园北侧约220米新溪小区</v>
      </c>
      <c r="H880" s="2" t="str">
        <f ca="1">'[1]2025年已发货'!H:H</f>
        <v>柏子刚</v>
      </c>
      <c r="I880" s="2">
        <f ca="1">'[1]2025年已发货'!I:I</f>
        <v>15692885305</v>
      </c>
      <c r="J880" s="2" t="str">
        <f ca="1">_xlfn._xlws.FILTER(辅助信息!D:D,辅助信息!G:G=G880)</f>
        <v>四川商建
射洪城乡一体化项目</v>
      </c>
    </row>
    <row r="881" hidden="1" spans="1:10">
      <c r="A881" s="2" t="str">
        <f ca="1">'[1]2025年已发货'!A:A</f>
        <v>陕钢</v>
      </c>
      <c r="B881" s="2" t="str">
        <f ca="1">'[1]2025年已发货'!B:B</f>
        <v>螺纹钢</v>
      </c>
      <c r="C881" s="2" t="str">
        <f ca="1">'[1]2025年已发货'!C:C</f>
        <v>HRB400E Φ12 9m</v>
      </c>
      <c r="D881" s="2" t="str">
        <f ca="1">'[1]2025年已发货'!D:D</f>
        <v>吨</v>
      </c>
      <c r="E881" s="2">
        <f ca="1">'[1]2025年已发货'!E:E</f>
        <v>6</v>
      </c>
      <c r="F881" s="4">
        <f ca="1">'[1]2025年已发货'!F:F</f>
        <v>45715</v>
      </c>
      <c r="G881" s="2" t="str">
        <f>'[1]2025年已发货'!G:G</f>
        <v>（四川商建-射洪城乡一体化项目）遂宁市射洪市忠新幼儿园北侧约220米新溪小区</v>
      </c>
      <c r="H881" s="2" t="str">
        <f ca="1">'[1]2025年已发货'!H:H</f>
        <v>柏子刚</v>
      </c>
      <c r="I881" s="2">
        <f ca="1">'[1]2025年已发货'!I:I</f>
        <v>15692885305</v>
      </c>
      <c r="J881" s="2" t="str">
        <f>_xlfn._xlws.FILTER(辅助信息!D:D,辅助信息!G:G=G881)</f>
        <v>四川商建
射洪城乡一体化项目</v>
      </c>
    </row>
    <row r="882" hidden="1" spans="1:10">
      <c r="A882" s="2" t="str">
        <f ca="1">'[1]2025年已发货'!A:A</f>
        <v>陕钢</v>
      </c>
      <c r="B882" s="2" t="str">
        <f ca="1">'[1]2025年已发货'!B:B</f>
        <v>螺纹钢</v>
      </c>
      <c r="C882" s="2" t="str">
        <f ca="1">'[1]2025年已发货'!C:C</f>
        <v>HRB400E Φ18 9m</v>
      </c>
      <c r="D882" s="2" t="str">
        <f ca="1">'[1]2025年已发货'!D:D</f>
        <v>吨</v>
      </c>
      <c r="E882" s="2">
        <f ca="1">'[1]2025年已发货'!E:E</f>
        <v>24</v>
      </c>
      <c r="F882" s="4">
        <f ca="1">'[1]2025年已发货'!F:F</f>
        <v>45715</v>
      </c>
      <c r="G882" s="2" t="str">
        <f>'[1]2025年已发货'!G:G</f>
        <v>（四川商建-射洪城乡一体化项目）遂宁市射洪市忠新幼儿园北侧约220米新溪小区</v>
      </c>
      <c r="H882" s="2" t="str">
        <f ca="1">'[1]2025年已发货'!H:H</f>
        <v>柏子刚</v>
      </c>
      <c r="I882" s="2">
        <f ca="1">'[1]2025年已发货'!I:I</f>
        <v>15692885305</v>
      </c>
      <c r="J882" s="2" t="str">
        <f ca="1">_xlfn._xlws.FILTER(辅助信息!D:D,辅助信息!G:G=G882)</f>
        <v>四川商建
射洪城乡一体化项目</v>
      </c>
    </row>
    <row r="883" hidden="1" spans="1:10">
      <c r="A883" s="2" t="str">
        <f ca="1">'[1]2025年已发货'!A:A</f>
        <v>陕钢</v>
      </c>
      <c r="B883" s="2" t="str">
        <f ca="1">'[1]2025年已发货'!B:B</f>
        <v>螺纹钢</v>
      </c>
      <c r="C883" s="2" t="str">
        <f ca="1">'[1]2025年已发货'!C:C</f>
        <v>HRB400E Φ25 9m</v>
      </c>
      <c r="D883" s="2" t="str">
        <f ca="1">'[1]2025年已发货'!D:D</f>
        <v>吨</v>
      </c>
      <c r="E883" s="2">
        <f ca="1">'[1]2025年已发货'!E:E</f>
        <v>6</v>
      </c>
      <c r="F883" s="4">
        <f ca="1">'[1]2025年已发货'!F:F</f>
        <v>45715</v>
      </c>
      <c r="G883" s="2" t="str">
        <f>'[1]2025年已发货'!G:G</f>
        <v>（四川商建-射洪城乡一体化项目）遂宁市射洪市忠新幼儿园北侧约220米新溪小区</v>
      </c>
      <c r="H883" s="2" t="str">
        <f ca="1">'[1]2025年已发货'!H:H</f>
        <v>柏子刚</v>
      </c>
      <c r="I883" s="2">
        <f ca="1">'[1]2025年已发货'!I:I</f>
        <v>15692885305</v>
      </c>
      <c r="J883" s="2" t="str">
        <f ca="1">_xlfn._xlws.FILTER(辅助信息!D:D,辅助信息!G:G=G883)</f>
        <v>四川商建
射洪城乡一体化项目</v>
      </c>
    </row>
    <row r="884" hidden="1" spans="1:10">
      <c r="A884" s="2" t="str">
        <f ca="1">'[1]2025年已发货'!A:A</f>
        <v>晋邦</v>
      </c>
      <c r="B884" s="2" t="str">
        <f ca="1">'[1]2025年已发货'!B:B</f>
        <v>盘螺</v>
      </c>
      <c r="C884" s="2" t="str">
        <f ca="1">'[1]2025年已发货'!C:C</f>
        <v>HRB400E Φ8</v>
      </c>
      <c r="D884" s="2" t="str">
        <f ca="1">'[1]2025年已发货'!D:D</f>
        <v>吨</v>
      </c>
      <c r="E884" s="2">
        <f ca="1">'[1]2025年已发货'!E:E</f>
        <v>15</v>
      </c>
      <c r="F884" s="4">
        <f ca="1">'[1]2025年已发货'!F:F</f>
        <v>45715</v>
      </c>
      <c r="G884" s="2" t="str">
        <f>'[1]2025年已发货'!G:G</f>
        <v>（商投建工达州中医药科技园-4工区-2号楼）达州市通川区达州中医药职业学院犀牛大道北段</v>
      </c>
      <c r="H884" s="2" t="str">
        <f ca="1">'[1]2025年已发货'!H:H</f>
        <v>张扬</v>
      </c>
      <c r="I884" s="2">
        <f ca="1">'[1]2025年已发货'!I:I</f>
        <v>18381904567</v>
      </c>
      <c r="J884" s="2" t="str">
        <f ca="1">_xlfn._xlws.FILTER(辅助信息!D:D,辅助信息!G:G=G884)</f>
        <v>商投建工达州中医药科技园</v>
      </c>
    </row>
    <row r="885" hidden="1" spans="1:10">
      <c r="A885" s="2" t="str">
        <f ca="1">'[1]2025年已发货'!A:A</f>
        <v>晋邦</v>
      </c>
      <c r="B885" s="2" t="str">
        <f ca="1">'[1]2025年已发货'!B:B</f>
        <v>盘螺</v>
      </c>
      <c r="C885" s="2" t="str">
        <f ca="1">'[1]2025年已发货'!C:C</f>
        <v>HRB400E Φ10</v>
      </c>
      <c r="D885" s="2" t="str">
        <f ca="1">'[1]2025年已发货'!D:D</f>
        <v>吨</v>
      </c>
      <c r="E885" s="2">
        <f ca="1">'[1]2025年已发货'!E:E</f>
        <v>25</v>
      </c>
      <c r="F885" s="4">
        <f ca="1">'[1]2025年已发货'!F:F</f>
        <v>45715</v>
      </c>
      <c r="G885" s="2" t="str">
        <f>'[1]2025年已发货'!G:G</f>
        <v>（商投建工达州中医药科技园-4工区-2号楼）达州市通川区达州中医药职业学院犀牛大道北段</v>
      </c>
      <c r="H885" s="2" t="str">
        <f ca="1">'[1]2025年已发货'!H:H</f>
        <v>张扬</v>
      </c>
      <c r="I885" s="2">
        <f ca="1">'[1]2025年已发货'!I:I</f>
        <v>18381904567</v>
      </c>
      <c r="J885" s="2" t="str">
        <f ca="1">_xlfn._xlws.FILTER(辅助信息!D:D,辅助信息!G:G=G885)</f>
        <v>商投建工达州中医药科技园</v>
      </c>
    </row>
    <row r="886" hidden="1" spans="1:10">
      <c r="A886" s="2" t="str">
        <f ca="1">'[1]2025年已发货'!A:A</f>
        <v>晋邦</v>
      </c>
      <c r="B886" s="2" t="str">
        <f ca="1">'[1]2025年已发货'!B:B</f>
        <v>高线</v>
      </c>
      <c r="C886" s="2" t="str">
        <f ca="1">'[1]2025年已发货'!C:C</f>
        <v>HPB300Φ6</v>
      </c>
      <c r="D886" s="2" t="str">
        <f ca="1">'[1]2025年已发货'!D:D</f>
        <v>吨</v>
      </c>
      <c r="E886" s="2">
        <f ca="1">'[1]2025年已发货'!E:E</f>
        <v>5</v>
      </c>
      <c r="F886" s="4">
        <f ca="1">'[1]2025年已发货'!F:F</f>
        <v>45715</v>
      </c>
      <c r="G886" s="2" t="str">
        <f>'[1]2025年已发货'!G:G</f>
        <v>（十九冶-江龙高速一分部）重庆市云阳县X886附近中国十九冶开云高速项目总包部西98米*复兴互通收尾</v>
      </c>
      <c r="H886" s="2" t="str">
        <f ca="1">'[1]2025年已发货'!H:H</f>
        <v>吴章红</v>
      </c>
      <c r="I886" s="2">
        <f ca="1">'[1]2025年已发货'!I:I</f>
        <v>18628165772</v>
      </c>
      <c r="J886" s="2" vm="1" t="e">
        <f>_xlfn._xlws.FILTER(辅助信息!D:D,辅助信息!G:G=G886)</f>
        <v>#VALUE!</v>
      </c>
    </row>
    <row r="887" hidden="1" spans="1:10">
      <c r="A887" s="2" t="str">
        <f ca="1">'[1]2025年已发货'!A:A</f>
        <v>晋邦</v>
      </c>
      <c r="B887" s="2" t="str">
        <f ca="1">'[1]2025年已发货'!B:B</f>
        <v>高线</v>
      </c>
      <c r="C887" s="2" t="str">
        <f ca="1">'[1]2025年已发货'!C:C</f>
        <v>HPB300Φ8</v>
      </c>
      <c r="D887" s="2" t="str">
        <f ca="1">'[1]2025年已发货'!D:D</f>
        <v>吨</v>
      </c>
      <c r="E887" s="2">
        <f ca="1">'[1]2025年已发货'!E:E</f>
        <v>2</v>
      </c>
      <c r="F887" s="4">
        <f ca="1">'[1]2025年已发货'!F:F</f>
        <v>45715</v>
      </c>
      <c r="G887" s="2" t="str">
        <f>'[1]2025年已发货'!G:G</f>
        <v>（十九冶-江龙高速一分部）重庆市云阳县X886附近中国十九冶开云高速项目总包部西98米*复兴互通收尾</v>
      </c>
      <c r="H887" s="2" t="str">
        <f ca="1">'[1]2025年已发货'!H:H</f>
        <v>吴章红</v>
      </c>
      <c r="I887" s="2">
        <f ca="1">'[1]2025年已发货'!I:I</f>
        <v>18628165772</v>
      </c>
      <c r="J887" s="2" vm="1" t="e">
        <f ca="1">_xlfn._xlws.FILTER(辅助信息!D:D,辅助信息!G:G=G887)</f>
        <v>#VALUE!</v>
      </c>
    </row>
    <row r="888" hidden="1" spans="1:10">
      <c r="A888" s="2" t="str">
        <f ca="1">'[1]2025年已发货'!A:A</f>
        <v>晋邦</v>
      </c>
      <c r="B888" s="2" t="str">
        <f ca="1">'[1]2025年已发货'!B:B</f>
        <v>螺纹钢</v>
      </c>
      <c r="C888" s="2" t="str">
        <f ca="1">'[1]2025年已发货'!C:C</f>
        <v>HRB400E Φ12 9m</v>
      </c>
      <c r="D888" s="2" t="str">
        <f ca="1">'[1]2025年已发货'!D:D</f>
        <v>吨</v>
      </c>
      <c r="E888" s="2">
        <f ca="1">'[1]2025年已发货'!E:E</f>
        <v>100</v>
      </c>
      <c r="F888" s="4">
        <f ca="1">'[1]2025年已发货'!F:F</f>
        <v>45715</v>
      </c>
      <c r="G888" s="2" t="str">
        <f>'[1]2025年已发货'!G:G</f>
        <v>（十九冶-江龙高速一分部）重庆市云阳县X886附近中国十九冶开云高速项目总包部西98米*复兴互通预制梁场</v>
      </c>
      <c r="H888" s="2" t="str">
        <f ca="1">'[1]2025年已发货'!H:H</f>
        <v>吴章红</v>
      </c>
      <c r="I888" s="2">
        <f ca="1">'[1]2025年已发货'!I:I</f>
        <v>18628165772</v>
      </c>
      <c r="J888" s="2" vm="1" t="e">
        <f ca="1">_xlfn._xlws.FILTER(辅助信息!D:D,辅助信息!G:G=G888)</f>
        <v>#VALUE!</v>
      </c>
    </row>
    <row r="889" hidden="1" spans="1:10">
      <c r="A889" s="2" t="str">
        <f ca="1">'[1]2025年已发货'!A:A</f>
        <v>八局</v>
      </c>
      <c r="B889" s="2" t="str">
        <f ca="1">'[1]2025年已发货'!B:B</f>
        <v>高线</v>
      </c>
      <c r="C889" s="2" t="str">
        <f ca="1">'[1]2025年已发货'!C:C</f>
        <v>HPB300 Φ10</v>
      </c>
      <c r="D889" s="2" t="str">
        <f ca="1">'[1]2025年已发货'!D:D</f>
        <v>吨</v>
      </c>
      <c r="E889" s="2">
        <f ca="1">'[1]2025年已发货'!E:E</f>
        <v>35</v>
      </c>
      <c r="F889" s="4">
        <f ca="1">'[1]2025年已发货'!F:F</f>
        <v>45715</v>
      </c>
      <c r="G889" s="2" t="str">
        <f>'[1]2025年已发货'!G:G</f>
        <v>自永4标一局四公司（四川省内江市隆昌市金鹅街道自永4标一局四公司钢筋棚）</v>
      </c>
      <c r="H889" s="2" t="str">
        <f ca="1">'[1]2025年已发货'!H:H</f>
        <v>郝优</v>
      </c>
      <c r="I889" s="2">
        <f ca="1">'[1]2025年已发货'!I:I</f>
        <v>13891371707</v>
      </c>
      <c r="J889" s="2" vm="1" t="e">
        <f>_xlfn._xlws.FILTER(辅助信息!D:D,辅助信息!G:G=G889)</f>
        <v>#VALUE!</v>
      </c>
    </row>
    <row r="890" hidden="1" spans="1:10">
      <c r="A890" s="2" t="str">
        <f ca="1">'[1]2025年已发货'!A:A</f>
        <v>八局</v>
      </c>
      <c r="B890" s="2" t="str">
        <f ca="1">'[1]2025年已发货'!B:B</f>
        <v>螺纹钢 </v>
      </c>
      <c r="C890" s="2" t="str">
        <f ca="1">'[1]2025年已发货'!C:C</f>
        <v>HRB500E Φ28×12米</v>
      </c>
      <c r="D890" s="2" t="str">
        <f ca="1">'[1]2025年已发货'!D:D</f>
        <v>吨</v>
      </c>
      <c r="E890" s="2">
        <f ca="1">'[1]2025年已发货'!E:E</f>
        <v>35</v>
      </c>
      <c r="F890" s="4">
        <f ca="1">'[1]2025年已发货'!F:F</f>
        <v>45715</v>
      </c>
      <c r="G890" s="2" t="str">
        <f>'[1]2025年已发货'!G:G</f>
        <v>自永4标一局四公司（四川省内江市隆昌市金鹅街道自永4标一局四公司钢筋棚）</v>
      </c>
      <c r="H890" s="2" t="str">
        <f ca="1">'[1]2025年已发货'!H:H</f>
        <v>郝优</v>
      </c>
      <c r="I890" s="2">
        <f ca="1">'[1]2025年已发货'!I:I</f>
        <v>13891371707</v>
      </c>
      <c r="J890" s="2" vm="1" t="e">
        <f>_xlfn._xlws.FILTER(辅助信息!D:D,辅助信息!G:G=G890)</f>
        <v>#VALUE!</v>
      </c>
    </row>
    <row r="891" hidden="1" spans="1:10">
      <c r="A891" s="2" t="str">
        <f ca="1">'[1]2025年已发货'!A:A</f>
        <v>八局</v>
      </c>
      <c r="B891" s="2" t="str">
        <f ca="1">'[1]2025年已发货'!B:B</f>
        <v>螺纹钢</v>
      </c>
      <c r="C891" s="2" t="str">
        <f ca="1">'[1]2025年已发货'!C:C</f>
        <v>HRB400E Φ20×9米</v>
      </c>
      <c r="D891" s="2" t="str">
        <f ca="1">'[1]2025年已发货'!D:D</f>
        <v>吨</v>
      </c>
      <c r="E891" s="2">
        <f ca="1">'[1]2025年已发货'!E:E</f>
        <v>12</v>
      </c>
      <c r="F891" s="4">
        <f ca="1">'[1]2025年已发货'!F:F</f>
        <v>45715</v>
      </c>
      <c r="G891" s="2" t="str">
        <f>'[1]2025年已发货'!G:G</f>
        <v>自永4标一局四公司（四川省内江市隆昌市金鹅街道自永4标一局四公司钢筋棚）</v>
      </c>
      <c r="H891" s="2" t="str">
        <f ca="1">'[1]2025年已发货'!H:H</f>
        <v>郝优</v>
      </c>
      <c r="I891" s="2">
        <f ca="1">'[1]2025年已发货'!I:I</f>
        <v>13891371707</v>
      </c>
      <c r="J891" s="2" vm="1" t="e">
        <f ca="1">_xlfn._xlws.FILTER(辅助信息!D:D,辅助信息!G:G=G891)</f>
        <v>#VALUE!</v>
      </c>
    </row>
    <row r="892" hidden="1" spans="1:10">
      <c r="A892" s="2" t="str">
        <f ca="1">'[1]2025年已发货'!A:A</f>
        <v>八局</v>
      </c>
      <c r="B892" s="2" t="str">
        <f ca="1">'[1]2025年已发货'!B:B</f>
        <v>高线</v>
      </c>
      <c r="C892" s="2" t="str">
        <f ca="1">'[1]2025年已发货'!C:C</f>
        <v>HPB300 Φ10</v>
      </c>
      <c r="D892" s="2" t="str">
        <f ca="1">'[1]2025年已发货'!D:D</f>
        <v>吨</v>
      </c>
      <c r="E892" s="2">
        <f ca="1">'[1]2025年已发货'!E:E</f>
        <v>24</v>
      </c>
      <c r="F892" s="4">
        <f ca="1">'[1]2025年已发货'!F:F</f>
        <v>45715</v>
      </c>
      <c r="G892" s="2" t="str">
        <f>'[1]2025年已发货'!G:G</f>
        <v>自永4标一局四公司（四川省内江市隆昌市金鹅街道自永4标一局四公司钢筋棚）</v>
      </c>
      <c r="H892" s="2" t="str">
        <f ca="1">'[1]2025年已发货'!H:H</f>
        <v>郝优</v>
      </c>
      <c r="I892" s="2">
        <f ca="1">'[1]2025年已发货'!I:I</f>
        <v>13891371707</v>
      </c>
      <c r="J892" s="2" vm="1" t="e">
        <f>_xlfn._xlws.FILTER(辅助信息!D:D,辅助信息!G:G=G892)</f>
        <v>#VALUE!</v>
      </c>
    </row>
    <row r="893" hidden="1" spans="1:10">
      <c r="A893" s="2" t="str">
        <f ca="1">'[1]2025年已发货'!A:A</f>
        <v>八局</v>
      </c>
      <c r="B893" s="2" t="str">
        <f ca="1">'[1]2025年已发货'!B:B</f>
        <v>盘圆</v>
      </c>
      <c r="C893" s="2" t="str">
        <f ca="1">'[1]2025年已发货'!C:C</f>
        <v>HPB300Ф8</v>
      </c>
      <c r="D893" s="2" t="str">
        <f ca="1">'[1]2025年已发货'!D:D</f>
        <v>吨</v>
      </c>
      <c r="E893" s="2">
        <f ca="1">'[1]2025年已发货'!E:E</f>
        <v>35</v>
      </c>
      <c r="F893" s="4">
        <f ca="1">'[1]2025年已发货'!F:F</f>
        <v>45715</v>
      </c>
      <c r="G893" s="2" t="str">
        <f>'[1]2025年已发货'!G:G</f>
        <v>（中铁一局四公司康新高速TJ1-1标贡不卡隧道）四川省甘孜州康定市折多塘村车管所旁</v>
      </c>
      <c r="H893" s="2" t="str">
        <f ca="1">'[1]2025年已发货'!H:H</f>
        <v>王锡俊</v>
      </c>
      <c r="I893" s="2">
        <f ca="1">'[1]2025年已发货'!I:I</f>
        <v>18736877891</v>
      </c>
      <c r="J893" s="2" vm="1" t="e">
        <f ca="1">_xlfn._xlws.FILTER(辅助信息!D:D,辅助信息!G:G=G893)</f>
        <v>#VALUE!</v>
      </c>
    </row>
    <row r="894" hidden="1" spans="1:10">
      <c r="A894" s="2" t="str">
        <f ca="1">'[1]2025年已发货'!A:A</f>
        <v>八局</v>
      </c>
      <c r="B894" s="2" t="str">
        <f ca="1">'[1]2025年已发货'!B:B</f>
        <v>高线</v>
      </c>
      <c r="C894" s="2" t="str">
        <f ca="1">'[1]2025年已发货'!C:C</f>
        <v>HPB300Φ10</v>
      </c>
      <c r="D894" s="2" t="str">
        <f ca="1">'[1]2025年已发货'!D:D</f>
        <v>吨</v>
      </c>
      <c r="E894" s="2">
        <f ca="1">'[1]2025年已发货'!E:E</f>
        <v>70</v>
      </c>
      <c r="F894" s="4">
        <f ca="1">'[1]2025年已发货'!F:F</f>
        <v>45715</v>
      </c>
      <c r="G894" s="2" t="str">
        <f>'[1]2025年已发货'!G:G</f>
        <v>（中铁三局-铜资高速1标）四川省资阳市安岳县石羊镇猫坝村2#钢筋场</v>
      </c>
      <c r="H894" s="2" t="str">
        <f ca="1">'[1]2025年已发货'!H:H</f>
        <v>王雪</v>
      </c>
      <c r="I894" s="2">
        <f ca="1">'[1]2025年已发货'!I:I</f>
        <v>18729676589</v>
      </c>
      <c r="J894" s="2" vm="1" t="e">
        <f ca="1">_xlfn._xlws.FILTER(辅助信息!D:D,辅助信息!G:G=G894)</f>
        <v>#VALUE!</v>
      </c>
    </row>
    <row r="895" hidden="1" spans="1:10">
      <c r="A895" s="2" t="str">
        <f ca="1">'[1]2025年已发货'!A:A</f>
        <v>陕钢</v>
      </c>
      <c r="B895" s="2" t="str">
        <f ca="1">'[1]2025年已发货'!B:B</f>
        <v>高线</v>
      </c>
      <c r="C895" s="2" t="str">
        <f ca="1">'[1]2025年已发货'!C:C</f>
        <v>HPB300Φ12</v>
      </c>
      <c r="D895" s="2" t="str">
        <f ca="1">'[1]2025年已发货'!D:D</f>
        <v>吨</v>
      </c>
      <c r="E895" s="2">
        <f ca="1">'[1]2025年已发货'!E:E</f>
        <v>70</v>
      </c>
      <c r="F895" s="4">
        <f ca="1">'[1]2025年已发货'!F:F</f>
        <v>45716</v>
      </c>
      <c r="G895" s="2" t="str">
        <f>'[1]2025年已发货'!G:G</f>
        <v>（中铁三局-铜资高速1标）四川省资阳市安岳县石羊镇猫坝村2#钢筋场</v>
      </c>
      <c r="H895" s="2" t="str">
        <f ca="1">'[1]2025年已发货'!H:H</f>
        <v>王雪</v>
      </c>
      <c r="I895" s="2">
        <f ca="1">'[1]2025年已发货'!I:I</f>
        <v>18729676589</v>
      </c>
      <c r="J895" s="2" vm="1" t="e">
        <f ca="1">_xlfn._xlws.FILTER(辅助信息!D:D,辅助信息!G:G=G895)</f>
        <v>#VALUE!</v>
      </c>
    </row>
    <row r="896" hidden="1" spans="1:10">
      <c r="A896" s="2" t="str">
        <f ca="1">'[1]2025年已发货'!A:A</f>
        <v>达钢</v>
      </c>
      <c r="B896" s="2" t="str">
        <f ca="1">'[1]2025年已发货'!B:B</f>
        <v>螺纹钢</v>
      </c>
      <c r="C896" s="2" t="str">
        <f ca="1">'[1]2025年已发货'!C:C</f>
        <v>HRB400E Φ32 9m</v>
      </c>
      <c r="D896" s="2" t="str">
        <f ca="1">'[1]2025年已发货'!D:D</f>
        <v>吨</v>
      </c>
      <c r="E896" s="2">
        <f ca="1">'[1]2025年已发货'!E:E</f>
        <v>45</v>
      </c>
      <c r="F896" s="4">
        <f ca="1">'[1]2025年已发货'!F:F</f>
        <v>45716</v>
      </c>
      <c r="G896" s="2" t="str">
        <f>'[1]2025年已发货'!G:G</f>
        <v>（五冶达州国道542项目-一工区桥梁一工段）四川省达州市四川省达州市达川区石桥镇武寨村</v>
      </c>
      <c r="H896" s="2" t="str">
        <f ca="1">'[1]2025年已发货'!H:H</f>
        <v>杨勇</v>
      </c>
      <c r="I896" s="2">
        <f ca="1">'[1]2025年已发货'!I:I</f>
        <v>18398563998</v>
      </c>
      <c r="J896" s="2" t="str">
        <f ca="1">_xlfn._xlws.FILTER(辅助信息!D:D,辅助信息!G:G=G896)</f>
        <v>五冶达州国道542项目</v>
      </c>
    </row>
    <row r="897" hidden="1" spans="1:10">
      <c r="A897" s="2" t="str">
        <f ca="1">'[1]2025年已发货'!A:A</f>
        <v>德胜</v>
      </c>
      <c r="B897" s="2" t="str">
        <f ca="1">'[1]2025年已发货'!B:B</f>
        <v>螺纹钢</v>
      </c>
      <c r="C897" s="2" t="str">
        <f ca="1">'[1]2025年已发货'!C:C</f>
        <v>HRB400EФ18*9m</v>
      </c>
      <c r="D897" s="2" t="str">
        <f ca="1">'[1]2025年已发货'!D:D</f>
        <v>吨</v>
      </c>
      <c r="E897" s="2">
        <f ca="1">'[1]2025年已发货'!E:E</f>
        <v>105</v>
      </c>
      <c r="F897" s="4">
        <f ca="1">'[1]2025年已发货'!F:F</f>
        <v>45716</v>
      </c>
      <c r="G897" s="2" t="str">
        <f>'[1]2025年已发货'!G:G</f>
        <v>（中铁一局四建康新高速TJ1-2标）四川省甘孜州康定市318国道玉顶积雪观景台旁</v>
      </c>
      <c r="H897" s="2" t="str">
        <f ca="1">'[1]2025年已发货'!H:H</f>
        <v>宋健</v>
      </c>
      <c r="I897" s="2">
        <f ca="1">'[1]2025年已发货'!I:I</f>
        <v>15691628566</v>
      </c>
      <c r="J897" s="2" vm="1" t="e">
        <f ca="1">_xlfn._xlws.FILTER(辅助信息!D:D,辅助信息!G:G=G897)</f>
        <v>#VALUE!</v>
      </c>
    </row>
    <row r="898" hidden="1" spans="1:10">
      <c r="A898" s="2" t="str">
        <f ca="1">'[1]2025年已发货'!A:A</f>
        <v>德胜</v>
      </c>
      <c r="B898" s="2" t="str">
        <f ca="1">'[1]2025年已发货'!B:B</f>
        <v>螺纹钢</v>
      </c>
      <c r="C898" s="2" t="str">
        <f ca="1">'[1]2025年已发货'!C:C</f>
        <v>HRB400EФ22*9m</v>
      </c>
      <c r="D898" s="2" t="str">
        <f ca="1">'[1]2025年已发货'!D:D</f>
        <v>吨</v>
      </c>
      <c r="E898" s="2">
        <f ca="1">'[1]2025年已发货'!E:E</f>
        <v>35</v>
      </c>
      <c r="F898" s="4">
        <f ca="1">'[1]2025年已发货'!F:F</f>
        <v>45716</v>
      </c>
      <c r="G898" s="2" t="str">
        <f>'[1]2025年已发货'!G:G</f>
        <v>（中铁一局四建康新高速TJ1-2标）四川省甘孜州康定市318国道玉顶积雪观景台旁</v>
      </c>
      <c r="H898" s="2" t="str">
        <f ca="1">'[1]2025年已发货'!H:H</f>
        <v>宋健</v>
      </c>
      <c r="I898" s="2">
        <f ca="1">'[1]2025年已发货'!I:I</f>
        <v>15691628566</v>
      </c>
      <c r="J898" s="2" vm="1" t="e">
        <f ca="1">_xlfn._xlws.FILTER(辅助信息!D:D,辅助信息!G:G=G898)</f>
        <v>#VALUE!</v>
      </c>
    </row>
    <row r="899" hidden="1" spans="1:10">
      <c r="A899" s="2" t="str">
        <f ca="1">'[1]2025年已发货'!A:A</f>
        <v>德胜</v>
      </c>
      <c r="B899" s="2" t="str">
        <f ca="1">'[1]2025年已发货'!B:B</f>
        <v>螺纹钢</v>
      </c>
      <c r="C899" s="2" t="str">
        <f ca="1">'[1]2025年已发货'!C:C</f>
        <v>HRB400EФ25*9m</v>
      </c>
      <c r="D899" s="2" t="str">
        <f ca="1">'[1]2025年已发货'!D:D</f>
        <v>吨</v>
      </c>
      <c r="E899" s="2">
        <f ca="1">'[1]2025年已发货'!E:E</f>
        <v>70</v>
      </c>
      <c r="F899" s="4">
        <f ca="1">'[1]2025年已发货'!F:F</f>
        <v>45716</v>
      </c>
      <c r="G899" s="2" t="str">
        <f>'[1]2025年已发货'!G:G</f>
        <v>（中铁六局呼和公司康新高速TJ4-2标）四川省甘孜藏族自治州康定市新都桥镇东俄罗三村中建八局搅拌站旁</v>
      </c>
      <c r="H899" s="2" t="str">
        <f ca="1">'[1]2025年已发货'!H:H</f>
        <v>许文刚</v>
      </c>
      <c r="I899" s="2">
        <f ca="1">'[1]2025年已发货'!I:I</f>
        <v>15848808186</v>
      </c>
      <c r="J899" s="2" vm="1" t="e">
        <f ca="1">_xlfn._xlws.FILTER(辅助信息!D:D,辅助信息!G:G=G899)</f>
        <v>#VALUE!</v>
      </c>
    </row>
    <row r="900" hidden="1" spans="1:10">
      <c r="A900" s="2" t="str">
        <f ca="1">'[1]2025年已发货'!A:A</f>
        <v>成实</v>
      </c>
      <c r="B900" s="2" t="str">
        <f ca="1">'[1]2025年已发货'!B:B</f>
        <v>盘圆</v>
      </c>
      <c r="C900" s="2" t="str">
        <f ca="1">'[1]2025年已发货'!C:C</f>
        <v>HPB300Ф8</v>
      </c>
      <c r="D900" s="2" t="str">
        <f ca="1">'[1]2025年已发货'!D:D</f>
        <v>吨</v>
      </c>
      <c r="E900" s="2">
        <f ca="1">'[1]2025年已发货'!E:E</f>
        <v>35</v>
      </c>
      <c r="F900" s="4">
        <f ca="1">'[1]2025年已发货'!F:F</f>
        <v>45716</v>
      </c>
      <c r="G900" s="2" t="str">
        <f>'[1]2025年已发货'!G:G</f>
        <v>（中铁一局四建康新高速TJ1-2标）四川省甘孜州康定市318国道玉顶积雪观景台旁</v>
      </c>
      <c r="H900" s="2" t="str">
        <f ca="1">'[1]2025年已发货'!H:H</f>
        <v>宋健</v>
      </c>
      <c r="I900" s="2">
        <f ca="1">'[1]2025年已发货'!I:I</f>
        <v>15691628566</v>
      </c>
      <c r="J900" s="2" vm="1" t="e">
        <f ca="1">_xlfn._xlws.FILTER(辅助信息!D:D,辅助信息!G:G=G900)</f>
        <v>#VALUE!</v>
      </c>
    </row>
    <row r="901" hidden="1" spans="1:10">
      <c r="A901" s="2" t="str">
        <f ca="1">'[1]2025年已发货'!A:A</f>
        <v>成实</v>
      </c>
      <c r="B901" s="2" t="str">
        <f ca="1">'[1]2025年已发货'!B:B</f>
        <v>盘螺</v>
      </c>
      <c r="C901" s="2" t="str">
        <f ca="1">'[1]2025年已发货'!C:C</f>
        <v>HRB400E Φ14</v>
      </c>
      <c r="D901" s="2" t="str">
        <f ca="1">'[1]2025年已发货'!D:D</f>
        <v>吨</v>
      </c>
      <c r="E901" s="2">
        <f ca="1">'[1]2025年已发货'!E:E</f>
        <v>35</v>
      </c>
      <c r="F901" s="4">
        <f ca="1">'[1]2025年已发货'!F:F</f>
        <v>45717</v>
      </c>
      <c r="G901" s="2" t="str">
        <f>'[1]2025年已发货'!G:G</f>
        <v>（自永1标八局二分公司钢筋棚）四川省自贡市大安区牛佛镇</v>
      </c>
      <c r="H901" s="2" t="str">
        <f ca="1">'[1]2025年已发货'!H:H</f>
        <v>沈维良</v>
      </c>
      <c r="I901" s="2">
        <f ca="1">'[1]2025年已发货'!I:I</f>
        <v>18980505177</v>
      </c>
      <c r="J901" s="2" vm="1" t="e">
        <f>_xlfn._xlws.FILTER(辅助信息!D:D,辅助信息!G:G=G901)</f>
        <v>#VALUE!</v>
      </c>
    </row>
    <row r="902" hidden="1" spans="1:10">
      <c r="A902" s="2" t="str">
        <f ca="1">'[1]2025年已发货'!A:A</f>
        <v>成实</v>
      </c>
      <c r="B902" s="2" t="str">
        <f ca="1">'[1]2025年已发货'!B:B</f>
        <v>高线</v>
      </c>
      <c r="C902" s="2" t="str">
        <f ca="1">'[1]2025年已发货'!C:C</f>
        <v>HPB300 Φ12</v>
      </c>
      <c r="D902" s="2" t="str">
        <f ca="1">'[1]2025年已发货'!D:D</f>
        <v>吨</v>
      </c>
      <c r="E902" s="2">
        <f ca="1">'[1]2025年已发货'!E:E</f>
        <v>35</v>
      </c>
      <c r="F902" s="4">
        <f ca="1">'[1]2025年已发货'!F:F</f>
        <v>45717</v>
      </c>
      <c r="G902" s="2" t="str">
        <f>'[1]2025年已发货'!G:G</f>
        <v>（自永1标八局二分公司钢筋棚）四川省自贡市大安区牛佛镇</v>
      </c>
      <c r="H902" s="2" t="str">
        <f ca="1">'[1]2025年已发货'!H:H</f>
        <v>沈维良</v>
      </c>
      <c r="I902" s="2">
        <f ca="1">'[1]2025年已发货'!I:I</f>
        <v>18980505177</v>
      </c>
      <c r="J902" s="2" vm="1" t="e">
        <f>_xlfn._xlws.FILTER(辅助信息!D:D,辅助信息!G:G=G902)</f>
        <v>#VALUE!</v>
      </c>
    </row>
    <row r="903" hidden="1" spans="1:10">
      <c r="A903" s="2" t="str">
        <f ca="1">'[1]2025年已发货'!A:A</f>
        <v>达钢</v>
      </c>
      <c r="B903" s="2" t="str">
        <f ca="1">'[1]2025年已发货'!B:B</f>
        <v>盘螺</v>
      </c>
      <c r="C903" s="2" t="str">
        <f ca="1">'[1]2025年已发货'!C:C</f>
        <v>HRB400E Φ8</v>
      </c>
      <c r="D903" s="2" t="str">
        <f ca="1">'[1]2025年已发货'!D:D</f>
        <v>吨</v>
      </c>
      <c r="E903" s="2">
        <f ca="1">'[1]2025年已发货'!E:E</f>
        <v>10</v>
      </c>
      <c r="F903" s="4">
        <f ca="1">'[1]2025年已发货'!F:F</f>
        <v>45717</v>
      </c>
      <c r="G903" s="2" t="str">
        <f>'[1]2025年已发货'!G:G</f>
        <v>(五冶钢构医学科学产业园建设项目房建三部-一标（7-2）)四川省南充市顺庆区搬罾街道学府大道二段</v>
      </c>
      <c r="H903" s="2" t="str">
        <f ca="1">'[1]2025年已发货'!H:H</f>
        <v>郑林</v>
      </c>
      <c r="I903" s="2">
        <f ca="1">'[1]2025年已发货'!I:I</f>
        <v>18349955455</v>
      </c>
      <c r="J903" s="2" t="str">
        <f ca="1">_xlfn._xlws.FILTER(辅助信息!D:D,辅助信息!G:G=G903)</f>
        <v>五冶钢构南充医学科学产业园建设项目</v>
      </c>
    </row>
    <row r="904" hidden="1" spans="1:10">
      <c r="A904" s="2" t="str">
        <f ca="1">'[1]2025年已发货'!A:A</f>
        <v>达钢</v>
      </c>
      <c r="B904" s="2" t="str">
        <f ca="1">'[1]2025年已发货'!B:B</f>
        <v>盘螺</v>
      </c>
      <c r="C904" s="2" t="str">
        <f ca="1">'[1]2025年已发货'!C:C</f>
        <v>HRB400E Φ10</v>
      </c>
      <c r="D904" s="2" t="str">
        <f ca="1">'[1]2025年已发货'!D:D</f>
        <v>吨</v>
      </c>
      <c r="E904" s="2">
        <f ca="1">'[1]2025年已发货'!E:E</f>
        <v>7.5</v>
      </c>
      <c r="F904" s="4">
        <f ca="1">'[1]2025年已发货'!F:F</f>
        <v>45717</v>
      </c>
      <c r="G904" s="2" t="str">
        <f>'[1]2025年已发货'!G:G</f>
        <v>(五冶钢构医学科学产业园建设项目房建三部-一标（7-2）)四川省南充市顺庆区搬罾街道学府大道二段</v>
      </c>
      <c r="H904" s="2" t="str">
        <f ca="1">'[1]2025年已发货'!H:H</f>
        <v>郑林</v>
      </c>
      <c r="I904" s="2">
        <f ca="1">'[1]2025年已发货'!I:I</f>
        <v>18349955455</v>
      </c>
      <c r="J904" s="2" t="str">
        <f>_xlfn._xlws.FILTER(辅助信息!D:D,辅助信息!G:G=G904)</f>
        <v>五冶钢构南充医学科学产业园建设项目</v>
      </c>
    </row>
    <row r="905" hidden="1" spans="1:10">
      <c r="A905" s="2" t="str">
        <f ca="1">'[1]2025年已发货'!A:A</f>
        <v>达钢</v>
      </c>
      <c r="B905" s="2" t="str">
        <f ca="1">'[1]2025年已发货'!B:B</f>
        <v>盘螺</v>
      </c>
      <c r="C905" s="2" t="str">
        <f ca="1">'[1]2025年已发货'!C:C</f>
        <v>HRB400E Φ12</v>
      </c>
      <c r="D905" s="2" t="str">
        <f ca="1">'[1]2025年已发货'!D:D</f>
        <v>吨</v>
      </c>
      <c r="E905" s="2">
        <f ca="1">'[1]2025年已发货'!E:E</f>
        <v>10</v>
      </c>
      <c r="F905" s="4">
        <f ca="1">'[1]2025年已发货'!F:F</f>
        <v>45717</v>
      </c>
      <c r="G905" s="2" t="str">
        <f>'[1]2025年已发货'!G:G</f>
        <v>(五冶钢构医学科学产业园建设项目房建三部-一标（7-2）)四川省南充市顺庆区搬罾街道学府大道二段</v>
      </c>
      <c r="H905" s="2" t="str">
        <f ca="1">'[1]2025年已发货'!H:H</f>
        <v>郑林</v>
      </c>
      <c r="I905" s="2">
        <f ca="1">'[1]2025年已发货'!I:I</f>
        <v>18349955455</v>
      </c>
      <c r="J905" s="2" t="str">
        <f>_xlfn._xlws.FILTER(辅助信息!D:D,辅助信息!G:G=G905)</f>
        <v>五冶钢构南充医学科学产业园建设项目</v>
      </c>
    </row>
    <row r="906" hidden="1" spans="1:10">
      <c r="A906" s="2" t="str">
        <f ca="1">'[1]2025年已发货'!A:A</f>
        <v>达钢</v>
      </c>
      <c r="B906" s="2" t="str">
        <f ca="1">'[1]2025年已发货'!B:B</f>
        <v>螺纹钢</v>
      </c>
      <c r="C906" s="2" t="str">
        <f ca="1">'[1]2025年已发货'!C:C</f>
        <v>HRB500E Φ25</v>
      </c>
      <c r="D906" s="2" t="str">
        <f ca="1">'[1]2025年已发货'!D:D</f>
        <v>吨</v>
      </c>
      <c r="E906" s="2">
        <f ca="1">'[1]2025年已发货'!E:E</f>
        <v>9</v>
      </c>
      <c r="F906" s="4">
        <f ca="1">'[1]2025年已发货'!F:F</f>
        <v>45717</v>
      </c>
      <c r="G906" s="2" t="str">
        <f>'[1]2025年已发货'!G:G</f>
        <v>(五冶钢构医学科学产业园建设项目房建三部-一标（7-2）)四川省南充市顺庆区搬罾街道学府大道二段</v>
      </c>
      <c r="H906" s="2" t="str">
        <f ca="1">'[1]2025年已发货'!H:H</f>
        <v>郑林</v>
      </c>
      <c r="I906" s="2">
        <f ca="1">'[1]2025年已发货'!I:I</f>
        <v>18349955455</v>
      </c>
      <c r="J906" s="2" t="str">
        <f>_xlfn._xlws.FILTER(辅助信息!D:D,辅助信息!G:G=G906)</f>
        <v>五冶钢构南充医学科学产业园建设项目</v>
      </c>
    </row>
    <row r="907" hidden="1" spans="1:10">
      <c r="A907" s="2" t="str">
        <f ca="1">'[1]2025年已发货'!A:A</f>
        <v>达钢</v>
      </c>
      <c r="B907" s="2" t="str">
        <f ca="1">'[1]2025年已发货'!B:B</f>
        <v>螺纹钢</v>
      </c>
      <c r="C907" s="2" t="str">
        <f ca="1">'[1]2025年已发货'!C:C</f>
        <v>HRB400E Φ25 9m</v>
      </c>
      <c r="D907" s="2" t="str">
        <f ca="1">'[1]2025年已发货'!D:D</f>
        <v>吨</v>
      </c>
      <c r="E907" s="2">
        <f ca="1">'[1]2025年已发货'!E:E</f>
        <v>30</v>
      </c>
      <c r="F907" s="4">
        <f ca="1">'[1]2025年已发货'!F:F</f>
        <v>45719</v>
      </c>
      <c r="G907" s="2" t="str">
        <f>'[1]2025年已发货'!G:G</f>
        <v>（五冶达州国道542项目-三工区路基六工段）四川省达州市达川区赵固镇水文村</v>
      </c>
      <c r="H907" s="2" t="str">
        <f ca="1">'[1]2025年已发货'!H:H</f>
        <v>谭鹏程</v>
      </c>
      <c r="I907" s="2">
        <f ca="1">'[1]2025年已发货'!I:I</f>
        <v>18280895666</v>
      </c>
      <c r="J907" s="2" t="str">
        <f ca="1">_xlfn._xlws.FILTER(辅助信息!D:D,辅助信息!G:G=G907)</f>
        <v>五冶达州国道542项目</v>
      </c>
    </row>
    <row r="908" hidden="1" spans="1:10">
      <c r="A908" s="2" t="str">
        <f ca="1">'[1]2025年已发货'!A:A</f>
        <v>达钢</v>
      </c>
      <c r="B908" s="2" t="str">
        <f ca="1">'[1]2025年已发货'!B:B</f>
        <v>高线</v>
      </c>
      <c r="C908" s="2" t="str">
        <f ca="1">'[1]2025年已发货'!C:C</f>
        <v>HPB300 Φ8</v>
      </c>
      <c r="D908" s="2" t="str">
        <f ca="1">'[1]2025年已发货'!D:D</f>
        <v>吨</v>
      </c>
      <c r="E908" s="2">
        <f ca="1">'[1]2025年已发货'!E:E</f>
        <v>8</v>
      </c>
      <c r="F908" s="4">
        <f ca="1">'[1]2025年已发货'!F:F</f>
        <v>45719</v>
      </c>
      <c r="G908" s="2" t="str">
        <f>'[1]2025年已发货'!G:G</f>
        <v>（五冶达州国道542项目-三工区路基八工段(连接线)）四川省达州市达川区大堰镇梨子沟</v>
      </c>
      <c r="H908" s="2" t="str">
        <f ca="1">'[1]2025年已发货'!H:H</f>
        <v>谭鹏程</v>
      </c>
      <c r="I908" s="2">
        <f ca="1">'[1]2025年已发货'!I:I</f>
        <v>18280895666</v>
      </c>
      <c r="J908" s="2" t="str">
        <f>_xlfn._xlws.FILTER(辅助信息!D:D,辅助信息!G:G=G908)</f>
        <v>五冶达州国道542项目</v>
      </c>
    </row>
    <row r="909" hidden="1" spans="1:10">
      <c r="A909" s="2" t="str">
        <f ca="1">'[1]2025年已发货'!A:A</f>
        <v>达钢</v>
      </c>
      <c r="B909" s="2" t="str">
        <f ca="1">'[1]2025年已发货'!B:B</f>
        <v>螺纹钢</v>
      </c>
      <c r="C909" s="2" t="str">
        <f ca="1">'[1]2025年已发货'!C:C</f>
        <v>HRB400E Φ12 9m</v>
      </c>
      <c r="D909" s="2" t="str">
        <f ca="1">'[1]2025年已发货'!D:D</f>
        <v>吨</v>
      </c>
      <c r="E909" s="2">
        <f ca="1">'[1]2025年已发货'!E:E</f>
        <v>36</v>
      </c>
      <c r="F909" s="4">
        <f ca="1">'[1]2025年已发货'!F:F</f>
        <v>45719</v>
      </c>
      <c r="G909" s="2" t="str">
        <f>'[1]2025年已发货'!G:G</f>
        <v>（五冶达州国道542项目-三工区路基八工段(连接线)）四川省达州市达川区大堰镇梨子沟</v>
      </c>
      <c r="H909" s="2" t="str">
        <f ca="1">'[1]2025年已发货'!H:H</f>
        <v>谭鹏程</v>
      </c>
      <c r="I909" s="2">
        <f ca="1">'[1]2025年已发货'!I:I</f>
        <v>18280895666</v>
      </c>
      <c r="J909" s="2" t="str">
        <f ca="1">_xlfn._xlws.FILTER(辅助信息!D:D,辅助信息!G:G=G909)</f>
        <v>五冶达州国道542项目</v>
      </c>
    </row>
    <row r="910" hidden="1" spans="1:10">
      <c r="A910" s="2" t="str">
        <f ca="1">'[1]2025年已发货'!A:A</f>
        <v>达钢</v>
      </c>
      <c r="B910" s="2" t="str">
        <f ca="1">'[1]2025年已发货'!B:B</f>
        <v>螺纹钢</v>
      </c>
      <c r="C910" s="2" t="str">
        <f ca="1">'[1]2025年已发货'!C:C</f>
        <v>HRB400E Φ14 9m</v>
      </c>
      <c r="D910" s="2" t="str">
        <f ca="1">'[1]2025年已发货'!D:D</f>
        <v>吨</v>
      </c>
      <c r="E910" s="2">
        <f ca="1">'[1]2025年已发货'!E:E</f>
        <v>6</v>
      </c>
      <c r="F910" s="4">
        <f ca="1">'[1]2025年已发货'!F:F</f>
        <v>45719</v>
      </c>
      <c r="G910" s="2" t="str">
        <f>'[1]2025年已发货'!G:G</f>
        <v>（五冶达州国道542项目-二工区路基五工段）四川省达州市达川区赵固镇黄家坡</v>
      </c>
      <c r="H910" s="2" t="str">
        <f ca="1">'[1]2025年已发货'!H:H</f>
        <v>潘远林</v>
      </c>
      <c r="I910" s="2">
        <f ca="1">'[1]2025年已发货'!I:I</f>
        <v>18281865966</v>
      </c>
      <c r="J910" s="2" t="str">
        <f ca="1">_xlfn._xlws.FILTER(辅助信息!D:D,辅助信息!G:G=G910)</f>
        <v>五冶达州国道542项目</v>
      </c>
    </row>
    <row r="911" hidden="1" spans="1:10">
      <c r="A911" s="2" t="str">
        <f ca="1">'[1]2025年已发货'!A:A</f>
        <v>达钢</v>
      </c>
      <c r="B911" s="2" t="str">
        <f ca="1">'[1]2025年已发货'!B:B</f>
        <v>螺纹钢</v>
      </c>
      <c r="C911" s="2" t="str">
        <f ca="1">'[1]2025年已发货'!C:C</f>
        <v>HRB400E Φ16 9m</v>
      </c>
      <c r="D911" s="2" t="str">
        <f ca="1">'[1]2025年已发货'!D:D</f>
        <v>吨</v>
      </c>
      <c r="E911" s="2">
        <f ca="1">'[1]2025年已发货'!E:E</f>
        <v>3</v>
      </c>
      <c r="F911" s="4">
        <f ca="1">'[1]2025年已发货'!F:F</f>
        <v>45719</v>
      </c>
      <c r="G911" s="2" t="str">
        <f>'[1]2025年已发货'!G:G</f>
        <v>（五冶达州国道542项目-二工区路基五工段）四川省达州市达川区赵固镇黄家坡</v>
      </c>
      <c r="H911" s="2" t="str">
        <f ca="1">'[1]2025年已发货'!H:H</f>
        <v>潘远林</v>
      </c>
      <c r="I911" s="2">
        <f ca="1">'[1]2025年已发货'!I:I</f>
        <v>18281865966</v>
      </c>
      <c r="J911" s="2" t="str">
        <f>_xlfn._xlws.FILTER(辅助信息!D:D,辅助信息!G:G=G911)</f>
        <v>五冶达州国道542项目</v>
      </c>
    </row>
    <row r="912" hidden="1" spans="1:10">
      <c r="A912" s="2" t="str">
        <f ca="1">'[1]2025年已发货'!A:A</f>
        <v>达钢</v>
      </c>
      <c r="B912" s="2" t="str">
        <f ca="1">'[1]2025年已发货'!B:B</f>
        <v>螺纹钢</v>
      </c>
      <c r="C912" s="2" t="str">
        <f ca="1">'[1]2025年已发货'!C:C</f>
        <v>HRB400E Φ28 9m</v>
      </c>
      <c r="D912" s="2" t="str">
        <f ca="1">'[1]2025年已发货'!D:D</f>
        <v>吨</v>
      </c>
      <c r="E912" s="2">
        <f ca="1">'[1]2025年已发货'!E:E</f>
        <v>26</v>
      </c>
      <c r="F912" s="4">
        <f ca="1">'[1]2025年已发货'!F:F</f>
        <v>45719</v>
      </c>
      <c r="G912" s="2" t="str">
        <f>'[1]2025年已发货'!G:G</f>
        <v>（五冶达州国道542项目-二工区路基五工段）四川省达州市达川区赵固镇黄家坡</v>
      </c>
      <c r="H912" s="2" t="str">
        <f ca="1">'[1]2025年已发货'!H:H</f>
        <v>潘远林</v>
      </c>
      <c r="I912" s="2">
        <f ca="1">'[1]2025年已发货'!I:I</f>
        <v>18281865966</v>
      </c>
      <c r="J912" s="2" t="str">
        <f>_xlfn._xlws.FILTER(辅助信息!D:D,辅助信息!G:G=G912)</f>
        <v>五冶达州国道542项目</v>
      </c>
    </row>
    <row r="913" hidden="1" spans="1:10">
      <c r="A913" s="2" t="str">
        <f ca="1">'[1]2025年已发货'!A:A</f>
        <v>达钢</v>
      </c>
      <c r="B913" s="2" t="str">
        <f ca="1">'[1]2025年已发货'!B:B</f>
        <v>盘螺</v>
      </c>
      <c r="C913" s="2" t="str">
        <f ca="1">'[1]2025年已发货'!C:C</f>
        <v>HRB400E Φ12</v>
      </c>
      <c r="D913" s="2" t="str">
        <f ca="1">'[1]2025年已发货'!D:D</f>
        <v>吨</v>
      </c>
      <c r="E913" s="2">
        <f ca="1">'[1]2025年已发货'!E:E</f>
        <v>10</v>
      </c>
      <c r="F913" s="4">
        <f ca="1">'[1]2025年已发货'!F:F</f>
        <v>45719</v>
      </c>
      <c r="G913" s="2" t="str">
        <f>'[1]2025年已发货'!G:G</f>
        <v>（五冶达州国道542项目-一工区桥梁二工段）四川省达州市达川区达川区石梯镇石成村</v>
      </c>
      <c r="H913" s="2" t="str">
        <f ca="1">'[1]2025年已发货'!H:H</f>
        <v>夏树彬</v>
      </c>
      <c r="I913" s="2">
        <f ca="1">'[1]2025年已发货'!I:I</f>
        <v>13518183653</v>
      </c>
      <c r="J913" s="2" t="str">
        <f ca="1">_xlfn._xlws.FILTER(辅助信息!D:D,辅助信息!G:G=G913)</f>
        <v>五冶达州国道542项目</v>
      </c>
    </row>
    <row r="914" hidden="1" spans="1:10">
      <c r="A914" s="2" t="str">
        <f ca="1">'[1]2025年已发货'!A:A</f>
        <v>达钢</v>
      </c>
      <c r="B914" s="2" t="str">
        <f ca="1">'[1]2025年已发货'!B:B</f>
        <v>螺纹钢</v>
      </c>
      <c r="C914" s="2" t="str">
        <f ca="1">'[1]2025年已发货'!C:C</f>
        <v>HRB400E Φ28 9m</v>
      </c>
      <c r="D914" s="2" t="str">
        <f ca="1">'[1]2025年已发货'!D:D</f>
        <v>吨</v>
      </c>
      <c r="E914" s="2">
        <f ca="1">'[1]2025年已发货'!E:E</f>
        <v>35</v>
      </c>
      <c r="F914" s="4">
        <f ca="1">'[1]2025年已发货'!F:F</f>
        <v>45719</v>
      </c>
      <c r="G914" s="2" t="str">
        <f>'[1]2025年已发货'!G:G</f>
        <v>（五冶达州国道542项目-一工区桥梁二工段）四川省达州市达川区达川区石梯镇石成村</v>
      </c>
      <c r="H914" s="2" t="str">
        <f ca="1">'[1]2025年已发货'!H:H</f>
        <v>夏树彬</v>
      </c>
      <c r="I914" s="2">
        <f ca="1">'[1]2025年已发货'!I:I</f>
        <v>13518183653</v>
      </c>
      <c r="J914" s="2" t="str">
        <f ca="1">_xlfn._xlws.FILTER(辅助信息!D:D,辅助信息!G:G=G914)</f>
        <v>五冶达州国道542项目</v>
      </c>
    </row>
    <row r="915" hidden="1" spans="1:10">
      <c r="A915" s="2" t="str">
        <f ca="1">'[1]2025年已发货'!A:A</f>
        <v>达钢</v>
      </c>
      <c r="B915" s="2" t="str">
        <f ca="1">'[1]2025年已发货'!B:B</f>
        <v>螺纹钢</v>
      </c>
      <c r="C915" s="2" t="str">
        <f ca="1">'[1]2025年已发货'!C:C</f>
        <v>HRB400E Φ14 9m</v>
      </c>
      <c r="D915" s="2" t="str">
        <f ca="1">'[1]2025年已发货'!D:D</f>
        <v>吨</v>
      </c>
      <c r="E915" s="2">
        <f ca="1">'[1]2025年已发货'!E:E</f>
        <v>15</v>
      </c>
      <c r="F915" s="4">
        <f ca="1">'[1]2025年已发货'!F:F</f>
        <v>45719</v>
      </c>
      <c r="G915" s="2" t="str">
        <f>'[1]2025年已发货'!G:G</f>
        <v>（五冶达州国道542项目-桥梁4标）四川省达州市达川区大堰镇双井村</v>
      </c>
      <c r="H915" s="2" t="str">
        <f ca="1">'[1]2025年已发货'!H:H</f>
        <v>吴志强</v>
      </c>
      <c r="I915" s="2">
        <f ca="1">'[1]2025年已发货'!I:I</f>
        <v>18820030907</v>
      </c>
      <c r="J915" s="2" t="str">
        <f ca="1">_xlfn._xlws.FILTER(辅助信息!D:D,辅助信息!G:G=G915)</f>
        <v>五冶达州国道542项目</v>
      </c>
    </row>
    <row r="916" hidden="1" spans="1:10">
      <c r="A916" s="2" t="str">
        <f ca="1">'[1]2025年已发货'!A:A</f>
        <v>达钢</v>
      </c>
      <c r="B916" s="2" t="str">
        <f ca="1">'[1]2025年已发货'!B:B</f>
        <v>螺纹钢</v>
      </c>
      <c r="C916" s="2" t="str">
        <f ca="1">'[1]2025年已发货'!C:C</f>
        <v>HRB400E Φ28 9m</v>
      </c>
      <c r="D916" s="2" t="str">
        <f ca="1">'[1]2025年已发货'!D:D</f>
        <v>吨</v>
      </c>
      <c r="E916" s="2">
        <f ca="1">'[1]2025年已发货'!E:E</f>
        <v>30</v>
      </c>
      <c r="F916" s="4">
        <f ca="1">'[1]2025年已发货'!F:F</f>
        <v>45719</v>
      </c>
      <c r="G916" s="2" t="str">
        <f>'[1]2025年已发货'!G:G</f>
        <v>（五冶达州国道542项目-桥梁4标）四川省达州市达川区大堰镇双井村</v>
      </c>
      <c r="H916" s="2" t="str">
        <f ca="1">'[1]2025年已发货'!H:H</f>
        <v>吴志强</v>
      </c>
      <c r="I916" s="2">
        <f ca="1">'[1]2025年已发货'!I:I</f>
        <v>18820030907</v>
      </c>
      <c r="J916" s="2" t="str">
        <f ca="1">_xlfn._xlws.FILTER(辅助信息!D:D,辅助信息!G:G=G916)</f>
        <v>五冶达州国道542项目</v>
      </c>
    </row>
    <row r="917" hidden="1" spans="1:10">
      <c r="A917" s="2" t="str">
        <f ca="1">'[1]2025年已发货'!A:A</f>
        <v>达钢</v>
      </c>
      <c r="B917" s="2" t="str">
        <f ca="1">'[1]2025年已发货'!B:B</f>
        <v>螺纹钢</v>
      </c>
      <c r="C917" s="2" t="str">
        <f ca="1">'[1]2025年已发货'!C:C</f>
        <v>HRB400E Φ28 9m</v>
      </c>
      <c r="D917" s="2" t="str">
        <f ca="1">'[1]2025年已发货'!D:D</f>
        <v>吨</v>
      </c>
      <c r="E917" s="2">
        <f ca="1">'[1]2025年已发货'!E:E</f>
        <v>42</v>
      </c>
      <c r="F917" s="4">
        <f ca="1">'[1]2025年已发货'!F:F</f>
        <v>45719</v>
      </c>
      <c r="G917" s="2" t="str">
        <f>'[1]2025年已发货'!G:G</f>
        <v>（五冶达州国道542项目-三工区桥梁3工段）四川省达州市达川区赵固镇水文村原村委会下300米</v>
      </c>
      <c r="H917" s="2" t="str">
        <f ca="1">'[1]2025年已发货'!H:H</f>
        <v>李代茂</v>
      </c>
      <c r="I917" s="2">
        <f ca="1">'[1]2025年已发货'!I:I</f>
        <v>18302833536</v>
      </c>
      <c r="J917" s="2" t="str">
        <f ca="1">_xlfn._xlws.FILTER(辅助信息!D:D,辅助信息!G:G=G917)</f>
        <v>五冶达州国道542项目</v>
      </c>
    </row>
    <row r="918" hidden="1" spans="1:10">
      <c r="A918" s="2" t="str">
        <f ca="1">'[1]2025年已发货'!A:A</f>
        <v>达钢</v>
      </c>
      <c r="B918" s="2" t="str">
        <f ca="1">'[1]2025年已发货'!B:B</f>
        <v>螺纹钢</v>
      </c>
      <c r="C918" s="2" t="str">
        <f ca="1">'[1]2025年已发货'!C:C</f>
        <v>HRB500E Φ12</v>
      </c>
      <c r="D918" s="2" t="str">
        <f ca="1">'[1]2025年已发货'!D:D</f>
        <v>吨</v>
      </c>
      <c r="E918" s="2">
        <f ca="1">'[1]2025年已发货'!E:E</f>
        <v>12</v>
      </c>
      <c r="F918" s="4">
        <f ca="1">'[1]2025年已发货'!F:F</f>
        <v>45719</v>
      </c>
      <c r="G918" s="2" t="str">
        <f>'[1]2025年已发货'!G:G</f>
        <v>（商投建工达州中医药科技园-4工区-7号楼）达州市通川区达州中医药职业学院犀牛大道北段</v>
      </c>
      <c r="H918" s="2" t="str">
        <f ca="1">'[1]2025年已发货'!H:H</f>
        <v>张扬</v>
      </c>
      <c r="I918" s="2">
        <f ca="1">'[1]2025年已发货'!I:I</f>
        <v>18381904567</v>
      </c>
      <c r="J918" s="2" t="str">
        <f ca="1">_xlfn._xlws.FILTER(辅助信息!D:D,辅助信息!G:G=G918)</f>
        <v>商投建工达州中医药科技园</v>
      </c>
    </row>
    <row r="919" hidden="1" spans="1:10">
      <c r="A919" s="2" t="str">
        <f ca="1">'[1]2025年已发货'!A:A</f>
        <v>达钢</v>
      </c>
      <c r="B919" s="2" t="str">
        <f ca="1">'[1]2025年已发货'!B:B</f>
        <v>螺纹钢</v>
      </c>
      <c r="C919" s="2" t="str">
        <f ca="1">'[1]2025年已发货'!C:C</f>
        <v>HRB500E Φ20</v>
      </c>
      <c r="D919" s="2" t="str">
        <f ca="1">'[1]2025年已发货'!D:D</f>
        <v>吨</v>
      </c>
      <c r="E919" s="2">
        <f ca="1">'[1]2025年已发货'!E:E</f>
        <v>12</v>
      </c>
      <c r="F919" s="4">
        <f ca="1">'[1]2025年已发货'!F:F</f>
        <v>45719</v>
      </c>
      <c r="G919" s="2" t="str">
        <f>'[1]2025年已发货'!G:G</f>
        <v>（商投建工达州中医药科技园-4工区-7号楼）达州市通川区达州中医药职业学院犀牛大道北段</v>
      </c>
      <c r="H919" s="2" t="str">
        <f ca="1">'[1]2025年已发货'!H:H</f>
        <v>张扬</v>
      </c>
      <c r="I919" s="2">
        <f ca="1">'[1]2025年已发货'!I:I</f>
        <v>18381904567</v>
      </c>
      <c r="J919" s="2" t="str">
        <f ca="1">_xlfn._xlws.FILTER(辅助信息!D:D,辅助信息!G:G=G919)</f>
        <v>商投建工达州中医药科技园</v>
      </c>
    </row>
    <row r="920" hidden="1" spans="1:10">
      <c r="A920" s="2" t="str">
        <f ca="1">'[1]2025年已发货'!A:A</f>
        <v>达钢</v>
      </c>
      <c r="B920" s="2" t="str">
        <f ca="1">'[1]2025年已发货'!B:B</f>
        <v>螺纹钢</v>
      </c>
      <c r="C920" s="2" t="str">
        <f ca="1">'[1]2025年已发货'!C:C</f>
        <v>HRB500E Φ22</v>
      </c>
      <c r="D920" s="2" t="str">
        <f ca="1">'[1]2025年已发货'!D:D</f>
        <v>吨</v>
      </c>
      <c r="E920" s="2">
        <f ca="1">'[1]2025年已发货'!E:E</f>
        <v>15</v>
      </c>
      <c r="F920" s="4">
        <f ca="1">'[1]2025年已发货'!F:F</f>
        <v>45719</v>
      </c>
      <c r="G920" s="2" t="str">
        <f>'[1]2025年已发货'!G:G</f>
        <v>（商投建工达州中医药科技园-4工区-7号楼）达州市通川区达州中医药职业学院犀牛大道北段</v>
      </c>
      <c r="H920" s="2" t="str">
        <f ca="1">'[1]2025年已发货'!H:H</f>
        <v>张扬</v>
      </c>
      <c r="I920" s="2">
        <f ca="1">'[1]2025年已发货'!I:I</f>
        <v>18381904567</v>
      </c>
      <c r="J920" s="2" t="str">
        <f ca="1">_xlfn._xlws.FILTER(辅助信息!D:D,辅助信息!G:G=G920)</f>
        <v>商投建工达州中医药科技园</v>
      </c>
    </row>
    <row r="921" hidden="1" spans="1:10">
      <c r="A921" s="2" t="str">
        <f ca="1">'[1]2025年已发货'!A:A</f>
        <v>达钢</v>
      </c>
      <c r="B921" s="2" t="str">
        <f ca="1">'[1]2025年已发货'!B:B</f>
        <v>螺纹钢</v>
      </c>
      <c r="C921" s="2" t="str">
        <f ca="1">'[1]2025年已发货'!C:C</f>
        <v>HRB500E Φ25</v>
      </c>
      <c r="D921" s="2" t="str">
        <f ca="1">'[1]2025年已发货'!D:D</f>
        <v>吨</v>
      </c>
      <c r="E921" s="2">
        <f ca="1">'[1]2025年已发货'!E:E</f>
        <v>12</v>
      </c>
      <c r="F921" s="4">
        <f ca="1">'[1]2025年已发货'!F:F</f>
        <v>45719</v>
      </c>
      <c r="G921" s="2" t="str">
        <f>'[1]2025年已发货'!G:G</f>
        <v>（商投建工达州中医药科技园-4工区-7号楼）达州市通川区达州中医药职业学院犀牛大道北段</v>
      </c>
      <c r="H921" s="2" t="str">
        <f ca="1">'[1]2025年已发货'!H:H</f>
        <v>张扬</v>
      </c>
      <c r="I921" s="2">
        <f ca="1">'[1]2025年已发货'!I:I</f>
        <v>18381904567</v>
      </c>
      <c r="J921" s="2" t="str">
        <f ca="1">_xlfn._xlws.FILTER(辅助信息!D:D,辅助信息!G:G=G921)</f>
        <v>商投建工达州中医药科技园</v>
      </c>
    </row>
    <row r="922" hidden="1" spans="1:10">
      <c r="A922" s="2" t="str">
        <f ca="1">'[1]2025年已发货'!A:A</f>
        <v>达钢</v>
      </c>
      <c r="B922" s="2" t="str">
        <f ca="1">'[1]2025年已发货'!B:B</f>
        <v>螺纹钢</v>
      </c>
      <c r="C922" s="2" t="str">
        <f ca="1">'[1]2025年已发货'!C:C</f>
        <v>HRB400E Φ28 9m</v>
      </c>
      <c r="D922" s="2" t="str">
        <f ca="1">'[1]2025年已发货'!D:D</f>
        <v>吨</v>
      </c>
      <c r="E922" s="2">
        <f ca="1">'[1]2025年已发货'!E:E</f>
        <v>57</v>
      </c>
      <c r="F922" s="4">
        <f ca="1">'[1]2025年已发货'!F:F</f>
        <v>45719</v>
      </c>
      <c r="G922" s="2" t="str">
        <f>'[1]2025年已发货'!G:G</f>
        <v>（商投建工达州中医药科技园-2工区-景观桥）达州市通川区达州中医药职业学院犀牛大道北段</v>
      </c>
      <c r="H922" s="2" t="str">
        <f ca="1">'[1]2025年已发货'!H:H</f>
        <v>李波</v>
      </c>
      <c r="I922" s="2">
        <f ca="1">'[1]2025年已发货'!I:I</f>
        <v>18381899787</v>
      </c>
      <c r="J922" s="2" t="str">
        <f>_xlfn._xlws.FILTER(辅助信息!D:D,辅助信息!G:G=G922)</f>
        <v>商投建工达州中医药科技园</v>
      </c>
    </row>
    <row r="923" hidden="1" spans="1:10">
      <c r="A923" s="2" t="str">
        <f ca="1">'[1]2025年已发货'!A:A</f>
        <v>达钢</v>
      </c>
      <c r="B923" s="2" t="str">
        <f ca="1">'[1]2025年已发货'!B:B</f>
        <v>螺纹钢</v>
      </c>
      <c r="C923" s="2" t="str">
        <f ca="1">'[1]2025年已发货'!C:C</f>
        <v>HRB400E Φ32 9m</v>
      </c>
      <c r="D923" s="2" t="str">
        <f ca="1">'[1]2025年已发货'!D:D</f>
        <v>吨</v>
      </c>
      <c r="E923" s="2">
        <f ca="1">'[1]2025年已发货'!E:E</f>
        <v>15</v>
      </c>
      <c r="F923" s="4">
        <f ca="1">'[1]2025年已发货'!F:F</f>
        <v>45719</v>
      </c>
      <c r="G923" s="2" t="str">
        <f>'[1]2025年已发货'!G:G</f>
        <v>（商投建工达州中医药科技园-2工区-景观桥）达州市通川区达州中医药职业学院犀牛大道北段</v>
      </c>
      <c r="H923" s="2" t="str">
        <f ca="1">'[1]2025年已发货'!H:H</f>
        <v>李波</v>
      </c>
      <c r="I923" s="2">
        <f ca="1">'[1]2025年已发货'!I:I</f>
        <v>18381899787</v>
      </c>
      <c r="J923" s="2" t="str">
        <f ca="1">_xlfn._xlws.FILTER(辅助信息!D:D,辅助信息!G:G=G923)</f>
        <v>商投建工达州中医药科技园</v>
      </c>
    </row>
    <row r="924" hidden="1" spans="1:10">
      <c r="A924" s="2" t="str">
        <f ca="1">'[1]2025年已发货'!A:A</f>
        <v>达钢</v>
      </c>
      <c r="B924" s="2" t="str">
        <f ca="1">'[1]2025年已发货'!B:B</f>
        <v>盘螺</v>
      </c>
      <c r="C924" s="2" t="str">
        <f ca="1">'[1]2025年已发货'!C:C</f>
        <v>HRB400E Φ8</v>
      </c>
      <c r="D924" s="2" t="str">
        <f ca="1">'[1]2025年已发货'!D:D</f>
        <v>吨</v>
      </c>
      <c r="E924" s="2">
        <f ca="1">'[1]2025年已发货'!E:E</f>
        <v>5</v>
      </c>
      <c r="F924" s="4">
        <f ca="1">'[1]2025年已发货'!F:F</f>
        <v>45719</v>
      </c>
      <c r="G924" s="2" t="str">
        <f>'[1]2025年已发货'!G:G</f>
        <v>（华西酒城南）成都市武侯区火车南站西路8号酒城南项目</v>
      </c>
      <c r="H924" s="2" t="str">
        <f ca="1">'[1]2025年已发货'!H:H</f>
        <v>龙耀宇</v>
      </c>
      <c r="I924" s="2">
        <f ca="1">'[1]2025年已发货'!I:I</f>
        <v>18384145895</v>
      </c>
      <c r="J924" s="2" t="str">
        <f ca="1">_xlfn._xlws.FILTER(辅助信息!D:D,辅助信息!G:G=G924)</f>
        <v>华西酒城南</v>
      </c>
    </row>
    <row r="925" hidden="1" spans="1:10">
      <c r="A925" s="2" t="str">
        <f ca="1">'[1]2025年已发货'!A:A</f>
        <v>达钢</v>
      </c>
      <c r="B925" s="2" t="str">
        <f ca="1">'[1]2025年已发货'!B:B</f>
        <v>盘螺</v>
      </c>
      <c r="C925" s="2" t="str">
        <f ca="1">'[1]2025年已发货'!C:C</f>
        <v>HRB400E Φ10</v>
      </c>
      <c r="D925" s="2" t="str">
        <f ca="1">'[1]2025年已发货'!D:D</f>
        <v>吨</v>
      </c>
      <c r="E925" s="2">
        <f ca="1">'[1]2025年已发货'!E:E</f>
        <v>2.5</v>
      </c>
      <c r="F925" s="4">
        <f ca="1">'[1]2025年已发货'!F:F</f>
        <v>45719</v>
      </c>
      <c r="G925" s="2" t="str">
        <f>'[1]2025年已发货'!G:G</f>
        <v>（华西酒城南）成都市武侯区火车南站西路8号酒城南项目</v>
      </c>
      <c r="H925" s="2" t="str">
        <f ca="1">'[1]2025年已发货'!H:H</f>
        <v>龙耀宇</v>
      </c>
      <c r="I925" s="2">
        <f ca="1">'[1]2025年已发货'!I:I</f>
        <v>18384145895</v>
      </c>
      <c r="J925" s="2" t="str">
        <f>_xlfn._xlws.FILTER(辅助信息!D:D,辅助信息!G:G=G925)</f>
        <v>华西酒城南</v>
      </c>
    </row>
    <row r="926" hidden="1" spans="1:10">
      <c r="A926" s="2" t="str">
        <f ca="1">'[1]2025年已发货'!A:A</f>
        <v>达钢</v>
      </c>
      <c r="B926" s="2" t="str">
        <f ca="1">'[1]2025年已发货'!B:B</f>
        <v>盘螺</v>
      </c>
      <c r="C926" s="2" t="str">
        <f ca="1">'[1]2025年已发货'!C:C</f>
        <v>HRB400E Φ12</v>
      </c>
      <c r="D926" s="2" t="str">
        <f ca="1">'[1]2025年已发货'!D:D</f>
        <v>吨</v>
      </c>
      <c r="E926" s="2">
        <f ca="1">'[1]2025年已发货'!E:E</f>
        <v>12.5</v>
      </c>
      <c r="F926" s="4">
        <f ca="1">'[1]2025年已发货'!F:F</f>
        <v>45719</v>
      </c>
      <c r="G926" s="2" t="str">
        <f>'[1]2025年已发货'!G:G</f>
        <v>（华西酒城南）成都市武侯区火车南站西路8号酒城南项目</v>
      </c>
      <c r="H926" s="2" t="str">
        <f ca="1">'[1]2025年已发货'!H:H</f>
        <v>龙耀宇</v>
      </c>
      <c r="I926" s="2">
        <f ca="1">'[1]2025年已发货'!I:I</f>
        <v>18384145895</v>
      </c>
      <c r="J926" s="2" t="str">
        <f ca="1">_xlfn._xlws.FILTER(辅助信息!D:D,辅助信息!G:G=G926)</f>
        <v>华西酒城南</v>
      </c>
    </row>
    <row r="927" hidden="1" spans="1:10">
      <c r="A927" s="2" t="str">
        <f ca="1">'[1]2025年已发货'!A:A</f>
        <v>达钢</v>
      </c>
      <c r="B927" s="2" t="str">
        <f ca="1">'[1]2025年已发货'!B:B</f>
        <v>螺纹钢</v>
      </c>
      <c r="C927" s="2" t="str">
        <f ca="1">'[1]2025年已发货'!C:C</f>
        <v>HRB400E Φ12 9m</v>
      </c>
      <c r="D927" s="2" t="str">
        <f ca="1">'[1]2025年已发货'!D:D</f>
        <v>吨</v>
      </c>
      <c r="E927" s="2">
        <f ca="1">'[1]2025年已发货'!E:E</f>
        <v>15</v>
      </c>
      <c r="F927" s="4">
        <f ca="1">'[1]2025年已发货'!F:F</f>
        <v>45719</v>
      </c>
      <c r="G927" s="2" t="str">
        <f>'[1]2025年已发货'!G:G</f>
        <v>（华西酒城南）成都市武侯区火车南站西路8号酒城南项目</v>
      </c>
      <c r="H927" s="2" t="str">
        <f ca="1">'[1]2025年已发货'!H:H</f>
        <v>龙耀宇</v>
      </c>
      <c r="I927" s="2">
        <f ca="1">'[1]2025年已发货'!I:I</f>
        <v>18384145895</v>
      </c>
      <c r="J927" s="2" t="str">
        <f ca="1">_xlfn._xlws.FILTER(辅助信息!D:D,辅助信息!G:G=G927)</f>
        <v>华西酒城南</v>
      </c>
    </row>
    <row r="928" hidden="1" spans="1:10">
      <c r="A928" s="2" t="str">
        <f ca="1">'[1]2025年已发货'!A:A</f>
        <v>德胜</v>
      </c>
      <c r="B928" s="2" t="str">
        <f ca="1">'[1]2025年已发货'!B:B</f>
        <v>螺纹钢</v>
      </c>
      <c r="C928" s="2" t="str">
        <f ca="1">'[1]2025年已发货'!C:C</f>
        <v>HRB400E Φ28 12m</v>
      </c>
      <c r="D928" s="2" t="str">
        <f ca="1">'[1]2025年已发货'!D:D</f>
        <v>吨</v>
      </c>
      <c r="E928" s="2">
        <f ca="1">'[1]2025年已发货'!E:E</f>
        <v>70</v>
      </c>
      <c r="F928" s="4">
        <f ca="1">'[1]2025年已发货'!F:F</f>
        <v>45719</v>
      </c>
      <c r="G928" s="2" t="str">
        <f>'[1]2025年已发货'!G:G</f>
        <v>（中铁广州局-成渝扩容2标）成渝扩容项目ZCB3-2标2＃拌和站【雁江区联盟桥东北50米(资资路) 】</v>
      </c>
      <c r="H928" s="2" t="str">
        <f ca="1">'[1]2025年已发货'!H:H</f>
        <v>刘沛琦</v>
      </c>
      <c r="I928" s="2">
        <f ca="1">'[1]2025年已发货'!I:I</f>
        <v>18011784798</v>
      </c>
      <c r="J928" s="2" vm="1" t="e">
        <f ca="1">_xlfn._xlws.FILTER(辅助信息!D:D,辅助信息!G:G=G928)</f>
        <v>#VALUE!</v>
      </c>
    </row>
    <row r="929" hidden="1" spans="1:10">
      <c r="A929" s="2" t="str">
        <f ca="1">'[1]2025年已发货'!A:A</f>
        <v>德胜</v>
      </c>
      <c r="B929" s="2" t="str">
        <f ca="1">'[1]2025年已发货'!B:B</f>
        <v>螺纹钢</v>
      </c>
      <c r="C929" s="2" t="str">
        <f ca="1">'[1]2025年已发货'!C:C</f>
        <v>HRB400E Φ12 9m</v>
      </c>
      <c r="D929" s="2" t="str">
        <f ca="1">'[1]2025年已发货'!D:D</f>
        <v>吨</v>
      </c>
      <c r="E929" s="2">
        <f ca="1">'[1]2025年已发货'!E:E</f>
        <v>35</v>
      </c>
      <c r="F929" s="4">
        <f ca="1">'[1]2025年已发货'!F:F</f>
        <v>45719</v>
      </c>
      <c r="G929" s="2" t="str">
        <f>'[1]2025年已发货'!G:G</f>
        <v>（中铁十局-资乐高速4标）四川省眉山市仁寿县彰加镇华炉村中铁十局资乐高速3#钢筋场</v>
      </c>
      <c r="H929" s="2" t="str">
        <f ca="1">'[1]2025年已发货'!H:H</f>
        <v>杨飞</v>
      </c>
      <c r="I929" s="2">
        <f ca="1">'[1]2025年已发货'!I:I</f>
        <v>15667998777</v>
      </c>
      <c r="J929" s="2" vm="1" t="e">
        <f ca="1">_xlfn._xlws.FILTER(辅助信息!D:D,辅助信息!G:G=G929)</f>
        <v>#VALUE!</v>
      </c>
    </row>
    <row r="930" hidden="1" spans="1:10">
      <c r="A930" s="2" t="str">
        <f ca="1">'[1]2025年已发货'!A:A</f>
        <v>德胜</v>
      </c>
      <c r="B930" s="2" t="str">
        <f ca="1">'[1]2025年已发货'!B:B</f>
        <v>螺纹钢</v>
      </c>
      <c r="C930" s="2" t="str">
        <f ca="1">'[1]2025年已发货'!C:C</f>
        <v>HRB400E Φ25 12m</v>
      </c>
      <c r="D930" s="2" t="str">
        <f ca="1">'[1]2025年已发货'!D:D</f>
        <v>吨</v>
      </c>
      <c r="E930" s="2">
        <f ca="1">'[1]2025年已发货'!E:E</f>
        <v>70</v>
      </c>
      <c r="F930" s="4">
        <f ca="1">'[1]2025年已发货'!F:F</f>
        <v>45719</v>
      </c>
      <c r="G930" s="2" t="str">
        <f>'[1]2025年已发货'!G:G</f>
        <v>（中铁十局-资乐高速4标）四川省眉山市仁寿县彰加镇华炉村中铁十局资乐高速3#钢筋场</v>
      </c>
      <c r="H930" s="2" t="str">
        <f ca="1">'[1]2025年已发货'!H:H</f>
        <v>杨飞</v>
      </c>
      <c r="I930" s="2">
        <f ca="1">'[1]2025年已发货'!I:I</f>
        <v>15667998777</v>
      </c>
      <c r="J930" s="2" vm="1" t="e">
        <f ca="1">_xlfn._xlws.FILTER(辅助信息!D:D,辅助信息!G:G=G930)</f>
        <v>#VALUE!</v>
      </c>
    </row>
    <row r="931" hidden="1" spans="1:10">
      <c r="A931" s="2" t="str">
        <f ca="1">'[1]2025年已发货'!A:A</f>
        <v>德胜</v>
      </c>
      <c r="B931" s="2" t="str">
        <f ca="1">'[1]2025年已发货'!B:B</f>
        <v>螺纹钢</v>
      </c>
      <c r="C931" s="2" t="str">
        <f ca="1">'[1]2025年已发货'!C:C</f>
        <v>HRB400E Φ32 12m</v>
      </c>
      <c r="D931" s="2" t="str">
        <f ca="1">'[1]2025年已发货'!D:D</f>
        <v>吨</v>
      </c>
      <c r="E931" s="2">
        <f ca="1">'[1]2025年已发货'!E:E</f>
        <v>70</v>
      </c>
      <c r="F931" s="4">
        <f ca="1">'[1]2025年已发货'!F:F</f>
        <v>45719</v>
      </c>
      <c r="G931" s="2" t="str">
        <f>'[1]2025年已发货'!G:G</f>
        <v>（中铁十局-资乐高速4标）四川省眉山市仁寿县彰加镇华炉村中铁十局资乐高速3#钢筋场</v>
      </c>
      <c r="H931" s="2" t="str">
        <f ca="1">'[1]2025年已发货'!H:H</f>
        <v>杨飞</v>
      </c>
      <c r="I931" s="2">
        <f ca="1">'[1]2025年已发货'!I:I</f>
        <v>15667998777</v>
      </c>
      <c r="J931" s="2" vm="1" t="e">
        <f>_xlfn._xlws.FILTER(辅助信息!D:D,辅助信息!G:G=G931)</f>
        <v>#VALUE!</v>
      </c>
    </row>
    <row r="932" hidden="1" spans="1:10">
      <c r="A932" s="2" t="str">
        <f ca="1">'[1]2025年已发货'!A:A</f>
        <v>德胜</v>
      </c>
      <c r="B932" s="2" t="str">
        <f ca="1">'[1]2025年已发货'!B:B</f>
        <v>螺纹钢</v>
      </c>
      <c r="C932" s="2" t="str">
        <f ca="1">'[1]2025年已发货'!C:C</f>
        <v>HRB400E Φ14 9m</v>
      </c>
      <c r="D932" s="2" t="str">
        <f ca="1">'[1]2025年已发货'!D:D</f>
        <v>吨</v>
      </c>
      <c r="E932" s="2">
        <f ca="1">'[1]2025年已发货'!E:E</f>
        <v>6</v>
      </c>
      <c r="F932" s="4">
        <f ca="1">'[1]2025年已发货'!F:F</f>
        <v>45719</v>
      </c>
      <c r="G932" s="2" t="str">
        <f>'[1]2025年已发货'!G:G</f>
        <v>（五冶钢构宜宾高县月江镇建设项目）  四川省宜宾市高县月江镇刚记超市斜对面(还阳组团沪碳二期项目)</v>
      </c>
      <c r="H932" s="2" t="str">
        <f ca="1">'[1]2025年已发货'!H:H</f>
        <v>张朝亮</v>
      </c>
      <c r="I932" s="2">
        <f ca="1">'[1]2025年已发货'!I:I</f>
        <v>15228205853</v>
      </c>
      <c r="J932" s="2" t="str">
        <f>_xlfn._xlws.FILTER(辅助信息!D:D,辅助信息!G:G=G932)</f>
        <v>五冶钢构-宜宾市南溪区高县月江镇建设项目</v>
      </c>
    </row>
    <row r="933" hidden="1" spans="1:10">
      <c r="A933" s="2" t="str">
        <f ca="1">'[1]2025年已发货'!A:A</f>
        <v>德胜</v>
      </c>
      <c r="B933" s="2" t="str">
        <f ca="1">'[1]2025年已发货'!B:B</f>
        <v>螺纹钢</v>
      </c>
      <c r="C933" s="2" t="str">
        <f ca="1">'[1]2025年已发货'!C:C</f>
        <v>HRB400E Φ16 9m</v>
      </c>
      <c r="D933" s="2" t="str">
        <f ca="1">'[1]2025年已发货'!D:D</f>
        <v>吨</v>
      </c>
      <c r="E933" s="2">
        <f ca="1">'[1]2025年已发货'!E:E</f>
        <v>60</v>
      </c>
      <c r="F933" s="4">
        <f ca="1">'[1]2025年已发货'!F:F</f>
        <v>45719</v>
      </c>
      <c r="G933" s="2" t="str">
        <f>'[1]2025年已发货'!G:G</f>
        <v>（五冶钢构宜宾高县月江镇建设项目）  四川省宜宾市高县月江镇刚记超市斜对面(还阳组团沪碳二期项目)</v>
      </c>
      <c r="H933" s="2" t="str">
        <f ca="1">'[1]2025年已发货'!H:H</f>
        <v>张朝亮</v>
      </c>
      <c r="I933" s="2">
        <f ca="1">'[1]2025年已发货'!I:I</f>
        <v>15228205853</v>
      </c>
      <c r="J933" s="2" t="str">
        <f ca="1">_xlfn._xlws.FILTER(辅助信息!D:D,辅助信息!G:G=G933)</f>
        <v>五冶钢构-宜宾市南溪区高县月江镇建设项目</v>
      </c>
    </row>
    <row r="934" hidden="1" spans="1:10">
      <c r="A934" s="2" t="str">
        <f ca="1">'[1]2025年已发货'!A:A</f>
        <v>德胜</v>
      </c>
      <c r="B934" s="2" t="str">
        <f ca="1">'[1]2025年已发货'!B:B</f>
        <v>螺纹钢</v>
      </c>
      <c r="C934" s="2" t="str">
        <f ca="1">'[1]2025年已发货'!C:C</f>
        <v>HRB400E Φ22 9m</v>
      </c>
      <c r="D934" s="2" t="str">
        <f ca="1">'[1]2025年已发货'!D:D</f>
        <v>吨</v>
      </c>
      <c r="E934" s="2">
        <f ca="1">'[1]2025年已发货'!E:E</f>
        <v>5</v>
      </c>
      <c r="F934" s="4">
        <f ca="1">'[1]2025年已发货'!F:F</f>
        <v>45719</v>
      </c>
      <c r="G934" s="2" t="str">
        <f>'[1]2025年已发货'!G:G</f>
        <v>（五冶钢构宜宾高县月江镇建设项目）  四川省宜宾市高县月江镇刚记超市斜对面(还阳组团沪碳二期项目)</v>
      </c>
      <c r="H934" s="2" t="str">
        <f ca="1">'[1]2025年已发货'!H:H</f>
        <v>张朝亮</v>
      </c>
      <c r="I934" s="2">
        <f ca="1">'[1]2025年已发货'!I:I</f>
        <v>15228205853</v>
      </c>
      <c r="J934" s="2" t="str">
        <f ca="1">_xlfn._xlws.FILTER(辅助信息!D:D,辅助信息!G:G=G934)</f>
        <v>五冶钢构-宜宾市南溪区高县月江镇建设项目</v>
      </c>
    </row>
    <row r="935" hidden="1" spans="1:10">
      <c r="A935" s="2" t="str">
        <f ca="1">'[1]2025年已发货'!A:A</f>
        <v>陕钢</v>
      </c>
      <c r="B935" s="2" t="str">
        <f ca="1">'[1]2025年已发货'!B:B</f>
        <v>高线</v>
      </c>
      <c r="C935" s="2" t="str">
        <f ca="1">'[1]2025年已发货'!C:C</f>
        <v>HPB300Φ12</v>
      </c>
      <c r="D935" s="2" t="str">
        <f ca="1">'[1]2025年已发货'!D:D</f>
        <v>吨</v>
      </c>
      <c r="E935" s="2">
        <f ca="1">'[1]2025年已发货'!E:E</f>
        <v>35</v>
      </c>
      <c r="F935" s="4">
        <f ca="1">'[1]2025年已发货'!F:F</f>
        <v>45719</v>
      </c>
      <c r="G935" s="2" t="str">
        <f>'[1]2025年已发货'!G:G</f>
        <v>（中铁广州局-成渝扩容2标）成渝扩容项目ZCB3-2标2＃拌和站【雁江区联盟桥东北50米(资资路) 】</v>
      </c>
      <c r="H935" s="2" t="str">
        <f ca="1">'[1]2025年已发货'!H:H</f>
        <v>刘沛琦</v>
      </c>
      <c r="I935" s="2">
        <f ca="1">'[1]2025年已发货'!I:I</f>
        <v>18011784798</v>
      </c>
      <c r="J935" s="2" vm="1" t="e">
        <f>_xlfn._xlws.FILTER(辅助信息!D:D,辅助信息!G:G=G935)</f>
        <v>#VALUE!</v>
      </c>
    </row>
    <row r="936" hidden="1" spans="1:10">
      <c r="A936" s="2" t="str">
        <f ca="1">'[1]2025年已发货'!A:A</f>
        <v>德胜</v>
      </c>
      <c r="B936" s="2" t="str">
        <f ca="1">'[1]2025年已发货'!B:B</f>
        <v>螺纹钢</v>
      </c>
      <c r="C936" s="2" t="str">
        <f ca="1">'[1]2025年已发货'!C:C</f>
        <v>HRB400E Φ18 9m</v>
      </c>
      <c r="D936" s="2" t="str">
        <f ca="1">'[1]2025年已发货'!D:D</f>
        <v>吨</v>
      </c>
      <c r="E936" s="2">
        <f ca="1">'[1]2025年已发货'!E:E</f>
        <v>20</v>
      </c>
      <c r="F936" s="4">
        <f ca="1">'[1]2025年已发货'!F:F</f>
        <v>45719</v>
      </c>
      <c r="G936" s="2" t="str">
        <f>'[1]2025年已发货'!G:G</f>
        <v>(五冶钢构医学科学产业园建设项目房建三部-一标（7-2）)四川省南充市顺庆区搬罾街道学府大道二段</v>
      </c>
      <c r="H936" s="2" t="str">
        <f ca="1">'[1]2025年已发货'!H:H</f>
        <v>郑林</v>
      </c>
      <c r="I936" s="2">
        <f ca="1">'[1]2025年已发货'!I:I</f>
        <v>18349955455</v>
      </c>
      <c r="J936" s="2" t="str">
        <f ca="1">_xlfn._xlws.FILTER(辅助信息!D:D,辅助信息!G:G=G936)</f>
        <v>五冶钢构南充医学科学产业园建设项目</v>
      </c>
    </row>
    <row r="937" hidden="1" spans="1:10">
      <c r="A937" s="2" t="str">
        <f ca="1">'[1]2025年已发货'!A:A</f>
        <v>德胜</v>
      </c>
      <c r="B937" s="2" t="str">
        <f ca="1">'[1]2025年已发货'!B:B</f>
        <v>螺纹钢</v>
      </c>
      <c r="C937" s="2" t="str">
        <f ca="1">'[1]2025年已发货'!C:C</f>
        <v>HRB500E Φ22</v>
      </c>
      <c r="D937" s="2" t="str">
        <f ca="1">'[1]2025年已发货'!D:D</f>
        <v>吨</v>
      </c>
      <c r="E937" s="2">
        <f ca="1">'[1]2025年已发货'!E:E</f>
        <v>7</v>
      </c>
      <c r="F937" s="4">
        <f ca="1">'[1]2025年已发货'!F:F</f>
        <v>45719</v>
      </c>
      <c r="G937" s="2" t="str">
        <f>'[1]2025年已发货'!G:G</f>
        <v>(五冶钢构医学科学产业园建设项目房建三部-一标（7-2）)四川省南充市顺庆区搬罾街道学府大道二段</v>
      </c>
      <c r="H937" s="2" t="str">
        <f ca="1">'[1]2025年已发货'!H:H</f>
        <v>郑林</v>
      </c>
      <c r="I937" s="2">
        <f ca="1">'[1]2025年已发货'!I:I</f>
        <v>18349955455</v>
      </c>
      <c r="J937" s="2" t="str">
        <f ca="1">_xlfn._xlws.FILTER(辅助信息!D:D,辅助信息!G:G=G937)</f>
        <v>五冶钢构南充医学科学产业园建设项目</v>
      </c>
    </row>
    <row r="938" hidden="1" spans="1:10">
      <c r="A938" s="2" t="str">
        <f ca="1">'[1]2025年已发货'!A:A</f>
        <v>德胜</v>
      </c>
      <c r="B938" s="2" t="str">
        <f ca="1">'[1]2025年已发货'!B:B</f>
        <v>螺纹钢</v>
      </c>
      <c r="C938" s="2" t="str">
        <f ca="1">'[1]2025年已发货'!C:C</f>
        <v>HRB400E Φ25 12m</v>
      </c>
      <c r="D938" s="2" t="str">
        <f ca="1">'[1]2025年已发货'!D:D</f>
        <v>吨</v>
      </c>
      <c r="E938" s="2">
        <f ca="1">'[1]2025年已发货'!E:E</f>
        <v>9</v>
      </c>
      <c r="F938" s="4">
        <f ca="1">'[1]2025年已发货'!F:F</f>
        <v>45719</v>
      </c>
      <c r="G938" s="2" t="str">
        <f>'[1]2025年已发货'!G:G</f>
        <v>(五冶钢构医学科学产业园建设项目房建三部-排洪渠)四川省南充市顺庆区搬罾街道学府大道二段</v>
      </c>
      <c r="H938" s="2" t="str">
        <f ca="1">'[1]2025年已发货'!H:H</f>
        <v>郑林</v>
      </c>
      <c r="I938" s="2">
        <f ca="1">'[1]2025年已发货'!I:I</f>
        <v>18349955455</v>
      </c>
      <c r="J938" s="2" t="str">
        <f ca="1">_xlfn._xlws.FILTER(辅助信息!D:D,辅助信息!G:G=G938)</f>
        <v>五冶钢构南充医学科学产业园建设项目</v>
      </c>
    </row>
    <row r="939" hidden="1" spans="1:10">
      <c r="A939" s="2" t="str">
        <f ca="1">'[1]2025年已发货'!A:A</f>
        <v>润耀</v>
      </c>
      <c r="B939" s="2" t="str">
        <f ca="1">'[1]2025年已发货'!B:B</f>
        <v>盘螺</v>
      </c>
      <c r="C939" s="2" t="str">
        <f ca="1">'[1]2025年已发货'!C:C</f>
        <v>HRB400E Φ8</v>
      </c>
      <c r="D939" s="2" t="str">
        <f ca="1">'[1]2025年已发货'!D:D</f>
        <v>吨</v>
      </c>
      <c r="E939" s="2">
        <f ca="1">'[1]2025年已发货'!E:E</f>
        <v>25</v>
      </c>
      <c r="F939" s="4">
        <f ca="1">'[1]2025年已发货'!F:F</f>
        <v>45719</v>
      </c>
      <c r="G939" s="2" t="str">
        <f>'[1]2025年已发货'!G:G</f>
        <v>（五冶钢构宜宾高县月江镇建设项目）  四川省宜宾市高县月江镇刚记超市斜对面(还阳组团沪碳二期项目)</v>
      </c>
      <c r="H939" s="2" t="str">
        <f ca="1">'[1]2025年已发货'!H:H</f>
        <v>张朝亮</v>
      </c>
      <c r="I939" s="2">
        <f ca="1">'[1]2025年已发货'!I:I</f>
        <v>15228205853</v>
      </c>
      <c r="J939" s="2" t="str">
        <f ca="1">_xlfn._xlws.FILTER(辅助信息!D:D,辅助信息!G:G=G939)</f>
        <v>五冶钢构-宜宾市南溪区高县月江镇建设项目</v>
      </c>
    </row>
    <row r="940" hidden="1" spans="1:10">
      <c r="A940" s="2" t="str">
        <f ca="1">'[1]2025年已发货'!A:A</f>
        <v>润耀</v>
      </c>
      <c r="B940" s="2" t="str">
        <f ca="1">'[1]2025年已发货'!B:B</f>
        <v>螺纹钢</v>
      </c>
      <c r="C940" s="2" t="str">
        <f ca="1">'[1]2025年已发货'!C:C</f>
        <v>HRB400E Φ22 9m</v>
      </c>
      <c r="D940" s="2" t="str">
        <f ca="1">'[1]2025年已发货'!D:D</f>
        <v>吨</v>
      </c>
      <c r="E940" s="2">
        <f ca="1">'[1]2025年已发货'!E:E</f>
        <v>10</v>
      </c>
      <c r="F940" s="4">
        <f ca="1">'[1]2025年已发货'!F:F</f>
        <v>45719</v>
      </c>
      <c r="G940" s="2" t="str">
        <f>'[1]2025年已发货'!G:G</f>
        <v>（五冶钢构宜宾高县月江镇建设项目）  四川省宜宾市高县月江镇刚记超市斜对面(还阳组团沪碳二期项目)</v>
      </c>
      <c r="H940" s="2" t="str">
        <f ca="1">'[1]2025年已发货'!H:H</f>
        <v>张朝亮</v>
      </c>
      <c r="I940" s="2">
        <f ca="1">'[1]2025年已发货'!I:I</f>
        <v>15228205853</v>
      </c>
      <c r="J940" s="2" t="str">
        <f ca="1">_xlfn._xlws.FILTER(辅助信息!D:D,辅助信息!G:G=G940)</f>
        <v>五冶钢构-宜宾市南溪区高县月江镇建设项目</v>
      </c>
    </row>
    <row r="941" hidden="1" spans="1:10">
      <c r="A941" s="2" t="str">
        <f ca="1">'[1]2025年已发货'!A:A</f>
        <v>德胜</v>
      </c>
      <c r="B941" s="2" t="str">
        <f ca="1">'[1]2025年已发货'!B:B</f>
        <v>螺纹钢</v>
      </c>
      <c r="C941" s="2" t="str">
        <f ca="1">'[1]2025年已发货'!C:C</f>
        <v>HRB400E Φ12 9m</v>
      </c>
      <c r="D941" s="2" t="str">
        <f ca="1">'[1]2025年已发货'!D:D</f>
        <v>吨</v>
      </c>
      <c r="E941" s="2">
        <f ca="1">'[1]2025年已发货'!E:E</f>
        <v>6</v>
      </c>
      <c r="F941" s="4">
        <f ca="1">'[1]2025年已发货'!F:F</f>
        <v>45719</v>
      </c>
      <c r="G941" s="2" t="str">
        <f>'[1]2025年已发货'!G:G</f>
        <v>（四川商建-射洪城乡一体化项目）遂宁市射洪市忠新幼儿园北侧约220米新溪小区</v>
      </c>
      <c r="H941" s="2" t="str">
        <f ca="1">'[1]2025年已发货'!H:H</f>
        <v>柏子刚</v>
      </c>
      <c r="I941" s="2">
        <f ca="1">'[1]2025年已发货'!I:I</f>
        <v>15692885305</v>
      </c>
      <c r="J941" s="2" t="str">
        <f ca="1">_xlfn._xlws.FILTER(辅助信息!D:D,辅助信息!G:G=G941)</f>
        <v>四川商建
射洪城乡一体化项目</v>
      </c>
    </row>
    <row r="942" hidden="1" spans="1:10">
      <c r="A942" s="2" t="str">
        <f ca="1">'[1]2025年已发货'!A:A</f>
        <v>德胜</v>
      </c>
      <c r="B942" s="2" t="str">
        <f ca="1">'[1]2025年已发货'!B:B</f>
        <v>螺纹钢</v>
      </c>
      <c r="C942" s="2" t="str">
        <f ca="1">'[1]2025年已发货'!C:C</f>
        <v>HRB400E Φ18 9m</v>
      </c>
      <c r="D942" s="2" t="str">
        <f ca="1">'[1]2025年已发货'!D:D</f>
        <v>吨</v>
      </c>
      <c r="E942" s="2">
        <f ca="1">'[1]2025年已发货'!E:E</f>
        <v>24</v>
      </c>
      <c r="F942" s="4">
        <f ca="1">'[1]2025年已发货'!F:F</f>
        <v>45719</v>
      </c>
      <c r="G942" s="2" t="str">
        <f>'[1]2025年已发货'!G:G</f>
        <v>（四川商建-射洪城乡一体化项目）遂宁市射洪市忠新幼儿园北侧约220米新溪小区</v>
      </c>
      <c r="H942" s="2" t="str">
        <f ca="1">'[1]2025年已发货'!H:H</f>
        <v>柏子刚</v>
      </c>
      <c r="I942" s="2">
        <f ca="1">'[1]2025年已发货'!I:I</f>
        <v>15692885305</v>
      </c>
      <c r="J942" s="2" t="str">
        <f>_xlfn._xlws.FILTER(辅助信息!D:D,辅助信息!G:G=G942)</f>
        <v>四川商建
射洪城乡一体化项目</v>
      </c>
    </row>
    <row r="943" hidden="1" spans="1:10">
      <c r="A943" s="2" t="str">
        <f ca="1">'[1]2025年已发货'!A:A</f>
        <v>德胜</v>
      </c>
      <c r="B943" s="2" t="str">
        <f ca="1">'[1]2025年已发货'!B:B</f>
        <v>螺纹钢</v>
      </c>
      <c r="C943" s="2" t="str">
        <f ca="1">'[1]2025年已发货'!C:C</f>
        <v>HRB400E Φ25 9m</v>
      </c>
      <c r="D943" s="2" t="str">
        <f ca="1">'[1]2025年已发货'!D:D</f>
        <v>吨</v>
      </c>
      <c r="E943" s="2">
        <f ca="1">'[1]2025年已发货'!E:E</f>
        <v>6</v>
      </c>
      <c r="F943" s="4">
        <f ca="1">'[1]2025年已发货'!F:F</f>
        <v>45719</v>
      </c>
      <c r="G943" s="2" t="str">
        <f>'[1]2025年已发货'!G:G</f>
        <v>（四川商建-射洪城乡一体化项目）遂宁市射洪市忠新幼儿园北侧约220米新溪小区</v>
      </c>
      <c r="H943" s="2" t="str">
        <f ca="1">'[1]2025年已发货'!H:H</f>
        <v>柏子刚</v>
      </c>
      <c r="I943" s="2">
        <f ca="1">'[1]2025年已发货'!I:I</f>
        <v>15692885305</v>
      </c>
      <c r="J943" s="2" t="str">
        <f ca="1">_xlfn._xlws.FILTER(辅助信息!D:D,辅助信息!G:G=G943)</f>
        <v>四川商建
射洪城乡一体化项目</v>
      </c>
    </row>
    <row r="944" hidden="1" spans="1:10">
      <c r="A944" s="2" t="str">
        <f ca="1">'[1]2025年已发货'!A:A</f>
        <v>达钢</v>
      </c>
      <c r="B944" s="2" t="str">
        <f ca="1">'[1]2025年已发货'!B:B</f>
        <v>螺纹钢</v>
      </c>
      <c r="C944" s="2" t="str">
        <f ca="1">'[1]2025年已发货'!C:C</f>
        <v>HRB400E Φ12 9m</v>
      </c>
      <c r="D944" s="2" t="str">
        <f ca="1">'[1]2025年已发货'!D:D</f>
        <v>吨</v>
      </c>
      <c r="E944" s="2">
        <f ca="1">'[1]2025年已发货'!E:E</f>
        <v>57</v>
      </c>
      <c r="F944" s="4">
        <f ca="1">'[1]2025年已发货'!F:F</f>
        <v>45720</v>
      </c>
      <c r="G944" s="2" t="str">
        <f>'[1]2025年已发货'!G:G</f>
        <v>（十九冶-江龙高速三分部）重庆市云阳县蔈草镇三坵田*小尖山梁场</v>
      </c>
      <c r="H944" s="2" t="str">
        <f ca="1">'[1]2025年已发货'!H:H</f>
        <v>徐宇</v>
      </c>
      <c r="I944" s="2">
        <f ca="1">'[1]2025年已发货'!I:I</f>
        <v>19822311919</v>
      </c>
      <c r="J944" s="2" vm="1" t="e">
        <f ca="1">_xlfn._xlws.FILTER(辅助信息!D:D,辅助信息!G:G=G944)</f>
        <v>#VALUE!</v>
      </c>
    </row>
    <row r="945" hidden="1" spans="1:10">
      <c r="A945" s="2" t="str">
        <f ca="1">'[1]2025年已发货'!A:A</f>
        <v>达钢</v>
      </c>
      <c r="B945" s="2" t="str">
        <f ca="1">'[1]2025年已发货'!B:B</f>
        <v>螺纹钢</v>
      </c>
      <c r="C945" s="2" t="str">
        <f ca="1">'[1]2025年已发货'!C:C</f>
        <v>HRB400E Φ25 9m</v>
      </c>
      <c r="D945" s="2" t="str">
        <f ca="1">'[1]2025年已发货'!D:D</f>
        <v>吨</v>
      </c>
      <c r="E945" s="2">
        <f ca="1">'[1]2025年已发货'!E:E</f>
        <v>15</v>
      </c>
      <c r="F945" s="4">
        <f ca="1">'[1]2025年已发货'!F:F</f>
        <v>45720</v>
      </c>
      <c r="G945" s="2" t="str">
        <f>'[1]2025年已发货'!G:G</f>
        <v>（十九冶-江龙高速三分部）重庆市云阳县蔈草镇三坵田*小尖山梁场</v>
      </c>
      <c r="H945" s="2" t="str">
        <f ca="1">'[1]2025年已发货'!H:H</f>
        <v>徐宇</v>
      </c>
      <c r="I945" s="2">
        <f ca="1">'[1]2025年已发货'!I:I</f>
        <v>19822311919</v>
      </c>
      <c r="J945" s="2" vm="1" t="e">
        <f ca="1">_xlfn._xlws.FILTER(辅助信息!D:D,辅助信息!G:G=G945)</f>
        <v>#VALUE!</v>
      </c>
    </row>
    <row r="946" hidden="1" spans="1:10">
      <c r="A946" s="2" t="str">
        <f ca="1">'[1]2025年已发货'!A:A</f>
        <v>达钢</v>
      </c>
      <c r="B946" s="2" t="str">
        <f ca="1">'[1]2025年已发货'!B:B</f>
        <v>螺纹钢</v>
      </c>
      <c r="C946" s="2" t="str">
        <f ca="1">'[1]2025年已发货'!C:C</f>
        <v>HRB400E Φ20 9m</v>
      </c>
      <c r="D946" s="2" t="str">
        <f ca="1">'[1]2025年已发货'!D:D</f>
        <v>吨</v>
      </c>
      <c r="E946" s="2">
        <f ca="1">'[1]2025年已发货'!E:E</f>
        <v>35</v>
      </c>
      <c r="F946" s="4">
        <f ca="1">'[1]2025年已发货'!F:F</f>
        <v>45720</v>
      </c>
      <c r="G946" s="2" t="str">
        <f>'[1]2025年已发货'!G:G</f>
        <v>（十九冶-江龙高速三分部）重庆市云阳县蔈草镇歧阳村开云高速*朗2</v>
      </c>
      <c r="H946" s="2" t="str">
        <f ca="1">'[1]2025年已发货'!H:H</f>
        <v>徐宇</v>
      </c>
      <c r="I946" s="2">
        <f ca="1">'[1]2025年已发货'!I:I</f>
        <v>19822311919</v>
      </c>
      <c r="J946" s="2" vm="1" t="e">
        <f ca="1">_xlfn._xlws.FILTER(辅助信息!D:D,辅助信息!G:G=G946)</f>
        <v>#VALUE!</v>
      </c>
    </row>
    <row r="947" hidden="1" spans="1:10">
      <c r="A947" s="2" t="str">
        <f ca="1">'[1]2025年已发货'!A:A</f>
        <v>达钢</v>
      </c>
      <c r="B947" s="2" t="str">
        <f ca="1">'[1]2025年已发货'!B:B</f>
        <v>螺纹钢</v>
      </c>
      <c r="C947" s="2" t="str">
        <f ca="1">'[1]2025年已发货'!C:C</f>
        <v>HRB400E Φ12 9m</v>
      </c>
      <c r="D947" s="2" t="str">
        <f ca="1">'[1]2025年已发货'!D:D</f>
        <v>吨</v>
      </c>
      <c r="E947" s="2">
        <f ca="1">'[1]2025年已发货'!E:E</f>
        <v>70</v>
      </c>
      <c r="F947" s="4">
        <f ca="1">'[1]2025年已发货'!F:F</f>
        <v>45720</v>
      </c>
      <c r="G947" s="2" t="str">
        <f>'[1]2025年已发货'!G:G</f>
        <v>（十九冶-江龙高速三分部）重庆市云阳县龙角镇*皮家营梁场</v>
      </c>
      <c r="H947" s="2" t="str">
        <f ca="1">'[1]2025年已发货'!H:H</f>
        <v>徐宇</v>
      </c>
      <c r="I947" s="2">
        <f ca="1">'[1]2025年已发货'!I:I</f>
        <v>19822311919</v>
      </c>
      <c r="J947" s="2" vm="1" t="e">
        <f>_xlfn._xlws.FILTER(辅助信息!D:D,辅助信息!G:G=G947)</f>
        <v>#VALUE!</v>
      </c>
    </row>
    <row r="948" hidden="1" spans="1:10">
      <c r="A948" s="2" t="str">
        <f ca="1">'[1]2025年已发货'!A:A</f>
        <v>达钢</v>
      </c>
      <c r="B948" s="2" t="str">
        <f ca="1">'[1]2025年已发货'!B:B</f>
        <v>高线</v>
      </c>
      <c r="C948" s="2" t="str">
        <f ca="1">'[1]2025年已发货'!C:C</f>
        <v>HPB300Φ10</v>
      </c>
      <c r="D948" s="2" t="str">
        <f ca="1">'[1]2025年已发货'!D:D</f>
        <v>吨</v>
      </c>
      <c r="E948" s="2">
        <f ca="1">'[1]2025年已发货'!E:E</f>
        <v>5</v>
      </c>
      <c r="F948" s="4">
        <f ca="1">'[1]2025年已发货'!F:F</f>
        <v>45720</v>
      </c>
      <c r="G948" s="2" t="str">
        <f>'[1]2025年已发货'!G:G</f>
        <v>（十九冶-江龙高速三分部）重庆市云阳县龙角镇*刘家漕2#桥 </v>
      </c>
      <c r="H948" s="2" t="str">
        <f ca="1">'[1]2025年已发货'!H:H</f>
        <v>徐宇</v>
      </c>
      <c r="I948" s="2">
        <f ca="1">'[1]2025年已发货'!I:I</f>
        <v>19822311919</v>
      </c>
      <c r="J948" s="2" vm="1" t="e">
        <f ca="1">_xlfn._xlws.FILTER(辅助信息!D:D,辅助信息!G:G=G948)</f>
        <v>#VALUE!</v>
      </c>
    </row>
    <row r="949" hidden="1" spans="1:10">
      <c r="A949" s="2" t="str">
        <f ca="1">'[1]2025年已发货'!A:A</f>
        <v>达钢</v>
      </c>
      <c r="B949" s="2" t="str">
        <f ca="1">'[1]2025年已发货'!B:B</f>
        <v>盘螺</v>
      </c>
      <c r="C949" s="2" t="str">
        <f ca="1">'[1]2025年已发货'!C:C</f>
        <v>HRB400E Φ10</v>
      </c>
      <c r="D949" s="2" t="str">
        <f ca="1">'[1]2025年已发货'!D:D</f>
        <v>吨</v>
      </c>
      <c r="E949" s="2">
        <f ca="1">'[1]2025年已发货'!E:E</f>
        <v>5</v>
      </c>
      <c r="F949" s="4">
        <f ca="1">'[1]2025年已发货'!F:F</f>
        <v>45720</v>
      </c>
      <c r="G949" s="2" t="str">
        <f>'[1]2025年已发货'!G:G</f>
        <v>（十九冶-江龙高速三分部）重庆市云阳县龙角镇*刘家漕2#桥 </v>
      </c>
      <c r="H949" s="2" t="str">
        <f ca="1">'[1]2025年已发货'!H:H</f>
        <v>徐宇</v>
      </c>
      <c r="I949" s="2">
        <f ca="1">'[1]2025年已发货'!I:I</f>
        <v>19822311919</v>
      </c>
      <c r="J949" s="2" vm="1" t="e">
        <f>_xlfn._xlws.FILTER(辅助信息!D:D,辅助信息!G:G=G949)</f>
        <v>#VALUE!</v>
      </c>
    </row>
    <row r="950" hidden="1" spans="1:10">
      <c r="A950" s="2" t="str">
        <f ca="1">'[1]2025年已发货'!A:A</f>
        <v>达钢</v>
      </c>
      <c r="B950" s="2" t="str">
        <f ca="1">'[1]2025年已发货'!B:B</f>
        <v>螺纹钢</v>
      </c>
      <c r="C950" s="2" t="str">
        <f ca="1">'[1]2025年已发货'!C:C</f>
        <v>HRB400E Φ12 9m</v>
      </c>
      <c r="D950" s="2" t="str">
        <f ca="1">'[1]2025年已发货'!D:D</f>
        <v>吨</v>
      </c>
      <c r="E950" s="2">
        <f ca="1">'[1]2025年已发货'!E:E</f>
        <v>18</v>
      </c>
      <c r="F950" s="4">
        <f ca="1">'[1]2025年已发货'!F:F</f>
        <v>45720</v>
      </c>
      <c r="G950" s="2" t="str">
        <f>'[1]2025年已发货'!G:G</f>
        <v>（十九冶-江龙高速三分部）重庆市云阳县龙角镇*刘家漕2#桥 </v>
      </c>
      <c r="H950" s="2" t="str">
        <f ca="1">'[1]2025年已发货'!H:H</f>
        <v>徐宇</v>
      </c>
      <c r="I950" s="2">
        <f ca="1">'[1]2025年已发货'!I:I</f>
        <v>19822311919</v>
      </c>
      <c r="J950" s="2" vm="1" t="e">
        <f ca="1">_xlfn._xlws.FILTER(辅助信息!D:D,辅助信息!G:G=G950)</f>
        <v>#VALUE!</v>
      </c>
    </row>
    <row r="951" hidden="1" spans="1:10">
      <c r="A951" s="2" t="str">
        <f ca="1">'[1]2025年已发货'!A:A</f>
        <v>达钢</v>
      </c>
      <c r="B951" s="2" t="str">
        <f ca="1">'[1]2025年已发货'!B:B</f>
        <v>螺纹钢</v>
      </c>
      <c r="C951" s="2" t="str">
        <f ca="1">'[1]2025年已发货'!C:C</f>
        <v>HRB400E Φ16 9m</v>
      </c>
      <c r="D951" s="2" t="str">
        <f ca="1">'[1]2025年已发货'!D:D</f>
        <v>吨</v>
      </c>
      <c r="E951" s="2">
        <f ca="1">'[1]2025年已发货'!E:E</f>
        <v>9</v>
      </c>
      <c r="F951" s="4">
        <f ca="1">'[1]2025年已发货'!F:F</f>
        <v>45720</v>
      </c>
      <c r="G951" s="2" t="str">
        <f>'[1]2025年已发货'!G:G</f>
        <v>（十九冶-江龙高速三分部）重庆市云阳县龙角镇*刘家漕2#桥 </v>
      </c>
      <c r="H951" s="2" t="str">
        <f ca="1">'[1]2025年已发货'!H:H</f>
        <v>徐宇</v>
      </c>
      <c r="I951" s="2">
        <f ca="1">'[1]2025年已发货'!I:I</f>
        <v>19822311919</v>
      </c>
      <c r="J951" s="2" vm="1" t="e">
        <f ca="1">_xlfn._xlws.FILTER(辅助信息!D:D,辅助信息!G:G=G951)</f>
        <v>#VALUE!</v>
      </c>
    </row>
    <row r="952" hidden="1" spans="1:10">
      <c r="A952" s="2" t="str">
        <f ca="1">'[1]2025年已发货'!A:A</f>
        <v>达钢</v>
      </c>
      <c r="B952" s="2" t="str">
        <f ca="1">'[1]2025年已发货'!B:B</f>
        <v>螺纹钢</v>
      </c>
      <c r="C952" s="2" t="str">
        <f ca="1">'[1]2025年已发货'!C:C</f>
        <v>HRB400E Φ16 9m</v>
      </c>
      <c r="D952" s="2" t="str">
        <f ca="1">'[1]2025年已发货'!D:D</f>
        <v>吨</v>
      </c>
      <c r="E952" s="2">
        <f ca="1">'[1]2025年已发货'!E:E</f>
        <v>12</v>
      </c>
      <c r="F952" s="4">
        <f ca="1">'[1]2025年已发货'!F:F</f>
        <v>45720</v>
      </c>
      <c r="G952" s="2" t="str">
        <f>'[1]2025年已发货'!G:G</f>
        <v>（十九冶-江龙高速二分部）重庆市云阳县S305附近*龙角梁场</v>
      </c>
      <c r="H952" s="2" t="str">
        <f ca="1">'[1]2025年已发货'!H:H</f>
        <v>张鹏</v>
      </c>
      <c r="I952" s="2">
        <f ca="1">'[1]2025年已发货'!I:I</f>
        <v>18223006448</v>
      </c>
      <c r="J952" s="2" vm="1" t="e">
        <f ca="1">_xlfn._xlws.FILTER(辅助信息!D:D,辅助信息!G:G=G952)</f>
        <v>#VALUE!</v>
      </c>
    </row>
    <row r="953" hidden="1" spans="1:10">
      <c r="A953" s="2" t="str">
        <f ca="1">'[1]2025年已发货'!A:A</f>
        <v>达钢</v>
      </c>
      <c r="B953" s="2" t="str">
        <f ca="1">'[1]2025年已发货'!B:B</f>
        <v>螺纹钢</v>
      </c>
      <c r="C953" s="2" t="str">
        <f ca="1">'[1]2025年已发货'!C:C</f>
        <v>HRB400E Φ12 9m</v>
      </c>
      <c r="D953" s="2" t="str">
        <f ca="1">'[1]2025年已发货'!D:D</f>
        <v>吨</v>
      </c>
      <c r="E953" s="2">
        <f ca="1">'[1]2025年已发货'!E:E</f>
        <v>24</v>
      </c>
      <c r="F953" s="4">
        <f ca="1">'[1]2025年已发货'!F:F</f>
        <v>45720</v>
      </c>
      <c r="G953" s="2" t="str">
        <f>'[1]2025年已发货'!G:G</f>
        <v>（十九冶-江龙高速二分部）重庆市云阳县S305附近*龙角梁场</v>
      </c>
      <c r="H953" s="2" t="str">
        <f ca="1">'[1]2025年已发货'!H:H</f>
        <v>张鹏</v>
      </c>
      <c r="I953" s="2">
        <f ca="1">'[1]2025年已发货'!I:I</f>
        <v>18223006448</v>
      </c>
      <c r="J953" s="2" vm="1" t="e">
        <f>_xlfn._xlws.FILTER(辅助信息!D:D,辅助信息!G:G=G953)</f>
        <v>#VALUE!</v>
      </c>
    </row>
    <row r="954" hidden="1" spans="1:10">
      <c r="A954" s="2" t="str">
        <f ca="1">'[1]2025年已发货'!A:A</f>
        <v>达钢</v>
      </c>
      <c r="B954" s="2" t="str">
        <f ca="1">'[1]2025年已发货'!B:B</f>
        <v>螺纹钢</v>
      </c>
      <c r="C954" s="2" t="str">
        <f ca="1">'[1]2025年已发货'!C:C</f>
        <v>HRB400E Φ12 9m</v>
      </c>
      <c r="D954" s="2" t="str">
        <f ca="1">'[1]2025年已发货'!D:D</f>
        <v>吨</v>
      </c>
      <c r="E954" s="2">
        <f ca="1">'[1]2025年已发货'!E:E</f>
        <v>70</v>
      </c>
      <c r="F954" s="4">
        <f ca="1">'[1]2025年已发货'!F:F</f>
        <v>45720</v>
      </c>
      <c r="G954" s="2" t="str">
        <f>'[1]2025年已发货'!G:G</f>
        <v>（十九冶-江龙高速二分部）重庆市云阳县宝坪镇双塆村*宝坪梁场</v>
      </c>
      <c r="H954" s="2" t="str">
        <f ca="1">'[1]2025年已发货'!H:H</f>
        <v>张鹏</v>
      </c>
      <c r="I954" s="2">
        <f ca="1">'[1]2025年已发货'!I:I</f>
        <v>18223006448</v>
      </c>
      <c r="J954" s="2" vm="1" t="e">
        <f ca="1">_xlfn._xlws.FILTER(辅助信息!D:D,辅助信息!G:G=G954)</f>
        <v>#VALUE!</v>
      </c>
    </row>
    <row r="955" hidden="1" spans="1:10">
      <c r="A955" s="2" t="str">
        <f ca="1">'[1]2025年已发货'!A:A</f>
        <v>晋邦</v>
      </c>
      <c r="B955" s="2" t="str">
        <f ca="1">'[1]2025年已发货'!B:B</f>
        <v>盘螺</v>
      </c>
      <c r="C955" s="2" t="str">
        <f ca="1">'[1]2025年已发货'!C:C</f>
        <v>HRB400E Φ12</v>
      </c>
      <c r="D955" s="2" t="str">
        <f ca="1">'[1]2025年已发货'!D:D</f>
        <v>吨</v>
      </c>
      <c r="E955" s="2">
        <f ca="1">'[1]2025年已发货'!E:E</f>
        <v>14</v>
      </c>
      <c r="F955" s="4">
        <f ca="1">'[1]2025年已发货'!F:F</f>
        <v>45720</v>
      </c>
      <c r="G955" s="2" t="str">
        <f>'[1]2025年已发货'!G:G</f>
        <v>（商投建工达州中医药科技园-1工区）达州市通川区达州中医药职业学院犀牛大道北段</v>
      </c>
      <c r="H955" s="2" t="str">
        <f ca="1">'[1]2025年已发货'!H:H</f>
        <v>程黄刚</v>
      </c>
      <c r="I955" s="2">
        <f ca="1">'[1]2025年已发货'!I:I</f>
        <v>15108211617</v>
      </c>
      <c r="J955" s="2" t="str">
        <f>_xlfn._xlws.FILTER(辅助信息!D:D,辅助信息!G:G=G955)</f>
        <v>商投建工达州中医药科技园</v>
      </c>
    </row>
    <row r="956" hidden="1" spans="1:10">
      <c r="A956" s="2" t="str">
        <f ca="1">'[1]2025年已发货'!A:A</f>
        <v>晋邦</v>
      </c>
      <c r="B956" s="2" t="str">
        <f ca="1">'[1]2025年已发货'!B:B</f>
        <v>螺纹钢</v>
      </c>
      <c r="C956" s="2" t="str">
        <f ca="1">'[1]2025年已发货'!C:C</f>
        <v>HRB400E Φ25 9m</v>
      </c>
      <c r="D956" s="2" t="str">
        <f ca="1">'[1]2025年已发货'!D:D</f>
        <v>吨</v>
      </c>
      <c r="E956" s="2">
        <f ca="1">'[1]2025年已发货'!E:E</f>
        <v>21</v>
      </c>
      <c r="F956" s="4">
        <f ca="1">'[1]2025年已发货'!F:F</f>
        <v>45720</v>
      </c>
      <c r="G956" s="2" t="str">
        <f>'[1]2025年已发货'!G:G</f>
        <v>（商投建工达州中医药科技园-1工区）达州市通川区达州中医药职业学院犀牛大道北段</v>
      </c>
      <c r="H956" s="2" t="str">
        <f ca="1">'[1]2025年已发货'!H:H</f>
        <v>程黄刚</v>
      </c>
      <c r="I956" s="2">
        <f ca="1">'[1]2025年已发货'!I:I</f>
        <v>15108211617</v>
      </c>
      <c r="J956" s="2" t="str">
        <f ca="1">_xlfn._xlws.FILTER(辅助信息!D:D,辅助信息!G:G=G956)</f>
        <v>商投建工达州中医药科技园</v>
      </c>
    </row>
    <row r="957" hidden="1" spans="1:10">
      <c r="A957" s="2" t="str">
        <f ca="1">'[1]2025年已发货'!A:A</f>
        <v>玉昆</v>
      </c>
      <c r="B957" s="2" t="str">
        <f ca="1">'[1]2025年已发货'!B:B</f>
        <v>盘螺</v>
      </c>
      <c r="C957" s="2" t="str">
        <f ca="1">'[1]2025年已发货'!C:C</f>
        <v>HRB400EΦ12</v>
      </c>
      <c r="D957" s="2" t="str">
        <f ca="1">'[1]2025年已发货'!D:D</f>
        <v>吨</v>
      </c>
      <c r="E957" s="2">
        <f ca="1">'[1]2025年已发货'!E:E</f>
        <v>60</v>
      </c>
      <c r="F957" s="4">
        <f ca="1">'[1]2025年已发货'!F:F</f>
        <v>45720</v>
      </c>
      <c r="G957" s="2" t="str">
        <f>'[1]2025年已发货'!G:G</f>
        <v>凉山州昭觉县洒拉地坡乡中铁一局三分部山里钢筋场</v>
      </c>
      <c r="H957" s="2" t="str">
        <f ca="1">'[1]2025年已发货'!H:H</f>
        <v>陈忠</v>
      </c>
      <c r="I957" s="2">
        <f ca="1">'[1]2025年已发货'!I:I</f>
        <v>17602306163</v>
      </c>
      <c r="J957" s="2" vm="1" t="e">
        <f ca="1">_xlfn._xlws.FILTER(辅助信息!D:D,辅助信息!G:G=G957)</f>
        <v>#VALUE!</v>
      </c>
    </row>
    <row r="958" hidden="1" spans="1:10">
      <c r="A958" s="2" t="str">
        <f ca="1">'[1]2025年已发货'!A:A</f>
        <v>玉昆</v>
      </c>
      <c r="B958" s="2" t="str">
        <f ca="1">'[1]2025年已发货'!B:B</f>
        <v>螺纹钢</v>
      </c>
      <c r="C958" s="2" t="str">
        <f ca="1">'[1]2025年已发货'!C:C</f>
        <v>HRB400EΦ32</v>
      </c>
      <c r="D958" s="2" t="str">
        <f ca="1">'[1]2025年已发货'!D:D</f>
        <v>吨</v>
      </c>
      <c r="E958" s="2">
        <f ca="1">'[1]2025年已发货'!E:E</f>
        <v>100</v>
      </c>
      <c r="F958" s="4">
        <f ca="1">'[1]2025年已发货'!F:F</f>
        <v>45720</v>
      </c>
      <c r="G958" s="2" t="str">
        <f>'[1]2025年已发货'!G:G</f>
        <v>凉山州昭觉县洒拉地坡乡中铁一局三分部山里钢筋场</v>
      </c>
      <c r="H958" s="2" t="str">
        <f ca="1">'[1]2025年已发货'!H:H</f>
        <v>陈忠</v>
      </c>
      <c r="I958" s="2">
        <f ca="1">'[1]2025年已发货'!I:I</f>
        <v>17602306163</v>
      </c>
      <c r="J958" s="2" vm="1" t="e">
        <f ca="1">_xlfn._xlws.FILTER(辅助信息!D:D,辅助信息!G:G=G958)</f>
        <v>#VALUE!</v>
      </c>
    </row>
    <row r="959" hidden="1" spans="1:10">
      <c r="A959" s="2" t="str">
        <f ca="1">'[1]2025年已发货'!A:A</f>
        <v>玉昆</v>
      </c>
      <c r="B959" s="2" t="str">
        <f ca="1">'[1]2025年已发货'!B:B</f>
        <v>螺纹钢</v>
      </c>
      <c r="C959" s="2" t="str">
        <f ca="1">'[1]2025年已发货'!C:C</f>
        <v>HRB500EФ28</v>
      </c>
      <c r="D959" s="2" t="str">
        <f ca="1">'[1]2025年已发货'!D:D</f>
        <v>吨</v>
      </c>
      <c r="E959" s="2">
        <f ca="1">'[1]2025年已发货'!E:E</f>
        <v>160</v>
      </c>
      <c r="F959" s="4">
        <f ca="1">'[1]2025年已发货'!F:F</f>
        <v>45720</v>
      </c>
      <c r="G959" s="2" t="str">
        <f>'[1]2025年已发货'!G:G</f>
        <v>（中铁一局四公司西昭高速6标1分部）四川省凉山彝族自治州西昌市川兴镇普诗乡李子村</v>
      </c>
      <c r="H959" s="2" t="str">
        <f ca="1">'[1]2025年已发货'!H:H</f>
        <v>党牛</v>
      </c>
      <c r="I959" s="2">
        <f ca="1">'[1]2025年已发货'!I:I</f>
        <v>19996000463</v>
      </c>
      <c r="J959" s="2" vm="1" t="e">
        <f ca="1">_xlfn._xlws.FILTER(辅助信息!D:D,辅助信息!G:G=G959)</f>
        <v>#VALUE!</v>
      </c>
    </row>
    <row r="960" hidden="1" spans="1:10">
      <c r="A960" s="2" t="str">
        <f ca="1">'[1]2025年已发货'!A:A</f>
        <v>玉昆</v>
      </c>
      <c r="B960" s="2" t="str">
        <f ca="1">'[1]2025年已发货'!B:B</f>
        <v>螺纹钢</v>
      </c>
      <c r="C960" s="2" t="str">
        <f ca="1">'[1]2025年已发货'!C:C</f>
        <v>HRB400EФ28</v>
      </c>
      <c r="D960" s="2" t="str">
        <f ca="1">'[1]2025年已发货'!D:D</f>
        <v>吨</v>
      </c>
      <c r="E960" s="2">
        <f ca="1">'[1]2025年已发货'!E:E</f>
        <v>160</v>
      </c>
      <c r="F960" s="4">
        <f ca="1">'[1]2025年已发货'!F:F</f>
        <v>45720</v>
      </c>
      <c r="G960" s="2" t="str">
        <f>'[1]2025年已发货'!G:G</f>
        <v>（中铁一局四公司西昭高速6标2分部）四川省凉山彝族自治州昭觉县G348哈洛觉底</v>
      </c>
      <c r="H960" s="2" t="str">
        <f ca="1">'[1]2025年已发货'!H:H</f>
        <v>刘振利</v>
      </c>
      <c r="I960" s="2">
        <f ca="1">'[1]2025年已发货'!I:I</f>
        <v>17791512983</v>
      </c>
      <c r="J960" s="2" vm="1" t="e">
        <f>_xlfn._xlws.FILTER(辅助信息!D:D,辅助信息!G:G=G960)</f>
        <v>#VALUE!</v>
      </c>
    </row>
    <row r="961" hidden="1" spans="1:10">
      <c r="A961" s="2" t="str">
        <f ca="1">'[1]2025年已发货'!A:A</f>
        <v>玉昆</v>
      </c>
      <c r="B961" s="2" t="str">
        <f ca="1">'[1]2025年已发货'!B:B</f>
        <v>螺纹钢</v>
      </c>
      <c r="C961" s="2" t="str">
        <f ca="1">'[1]2025年已发货'!C:C</f>
        <v>HRB500EΦ32</v>
      </c>
      <c r="D961" s="2" t="str">
        <f ca="1">'[1]2025年已发货'!D:D</f>
        <v>吨</v>
      </c>
      <c r="E961" s="2">
        <f ca="1">'[1]2025年已发货'!E:E</f>
        <v>160</v>
      </c>
      <c r="F961" s="4">
        <f ca="1">'[1]2025年已发货'!F:F</f>
        <v>45720</v>
      </c>
      <c r="G961" s="2" t="str">
        <f>'[1]2025年已发货'!G:G</f>
        <v>（中铁一局四公司西昭高速6标4分部）四川省凉山彝族自治州昭觉县杨日占里</v>
      </c>
      <c r="H961" s="2" t="str">
        <f ca="1">'[1]2025年已发货'!H:H</f>
        <v>马占全</v>
      </c>
      <c r="I961" s="2">
        <f ca="1">'[1]2025年已发货'!I:I</f>
        <v>18189516465</v>
      </c>
      <c r="J961" s="2" vm="1" t="e">
        <f ca="1">_xlfn._xlws.FILTER(辅助信息!D:D,辅助信息!G:G=G961)</f>
        <v>#VALUE!</v>
      </c>
    </row>
    <row r="962" hidden="1" spans="1:10">
      <c r="A962" s="2" t="str">
        <f ca="1">'[1]2025年已发货'!A:A</f>
        <v>陕钢</v>
      </c>
      <c r="B962" s="2" t="str">
        <f ca="1">'[1]2025年已发货'!B:B</f>
        <v>盘螺</v>
      </c>
      <c r="C962" s="2" t="str">
        <f ca="1">'[1]2025年已发货'!C:C</f>
        <v>HRB400E Φ12</v>
      </c>
      <c r="D962" s="2" t="str">
        <f ca="1">'[1]2025年已发货'!D:D</f>
        <v>吨</v>
      </c>
      <c r="E962" s="2">
        <f ca="1">'[1]2025年已发货'!E:E</f>
        <v>27.5</v>
      </c>
      <c r="F962" s="4">
        <f ca="1">'[1]2025年已发货'!F:F</f>
        <v>45721</v>
      </c>
      <c r="G962" s="2" t="str">
        <f>'[1]2025年已发货'!G:G</f>
        <v>（中铁三局-铜资高速1标）四川省资阳市安岳县石羊镇猫坝村2#钢筋场</v>
      </c>
      <c r="H962" s="2" t="str">
        <f ca="1">'[1]2025年已发货'!H:H</f>
        <v>王雪</v>
      </c>
      <c r="I962" s="2">
        <f ca="1">'[1]2025年已发货'!I:I</f>
        <v>18729676589</v>
      </c>
      <c r="J962" s="2" vm="1" t="e">
        <f ca="1">_xlfn._xlws.FILTER(辅助信息!D:D,辅助信息!G:G=G962)</f>
        <v>#VALUE!</v>
      </c>
    </row>
    <row r="963" hidden="1" spans="1:10">
      <c r="A963" s="2" t="str">
        <f ca="1">'[1]2025年已发货'!A:A</f>
        <v>陕钢</v>
      </c>
      <c r="B963" s="2" t="str">
        <f ca="1">'[1]2025年已发货'!B:B</f>
        <v>盘螺</v>
      </c>
      <c r="C963" s="2" t="str">
        <f ca="1">'[1]2025年已发货'!C:C</f>
        <v>HRB400E Φ10</v>
      </c>
      <c r="D963" s="2" t="str">
        <f ca="1">'[1]2025年已发货'!D:D</f>
        <v>吨</v>
      </c>
      <c r="E963" s="2">
        <f ca="1">'[1]2025年已发货'!E:E</f>
        <v>7.5</v>
      </c>
      <c r="F963" s="4">
        <f ca="1">'[1]2025年已发货'!F:F</f>
        <v>45721</v>
      </c>
      <c r="G963" s="2" t="str">
        <f>'[1]2025年已发货'!G:G</f>
        <v>（中铁三局-铜资高速1标）四川省资阳市安岳县石羊镇猫坝村2#钢筋场</v>
      </c>
      <c r="H963" s="2" t="str">
        <f ca="1">'[1]2025年已发货'!H:H</f>
        <v>王雪</v>
      </c>
      <c r="I963" s="2">
        <f ca="1">'[1]2025年已发货'!I:I</f>
        <v>18729676589</v>
      </c>
      <c r="J963" s="2" vm="1" t="e">
        <f ca="1">_xlfn._xlws.FILTER(辅助信息!D:D,辅助信息!G:G=G963)</f>
        <v>#VALUE!</v>
      </c>
    </row>
    <row r="964" hidden="1" spans="1:10">
      <c r="A964" s="2" t="str">
        <f ca="1">'[1]2025年已发货'!A:A</f>
        <v>陕钢</v>
      </c>
      <c r="B964" s="2" t="str">
        <f ca="1">'[1]2025年已发货'!B:B</f>
        <v>高线</v>
      </c>
      <c r="C964" s="2" t="str">
        <f ca="1">'[1]2025年已发货'!C:C</f>
        <v>HPB300Φ12</v>
      </c>
      <c r="D964" s="2" t="str">
        <f ca="1">'[1]2025年已发货'!D:D</f>
        <v>吨</v>
      </c>
      <c r="E964" s="2">
        <f ca="1">'[1]2025年已发货'!E:E</f>
        <v>35</v>
      </c>
      <c r="F964" s="4">
        <f ca="1">'[1]2025年已发货'!F:F</f>
        <v>45721</v>
      </c>
      <c r="G964" s="2" t="str">
        <f>'[1]2025年已发货'!G:G</f>
        <v>（中铁二局-成渝扩容4标）四川省成都市简阳市杨家镇桐子湾村二局钢筋场</v>
      </c>
      <c r="H964" s="2" t="str">
        <f ca="1">'[1]2025年已发货'!H:H</f>
        <v>陈钢</v>
      </c>
      <c r="I964" s="2">
        <f ca="1">'[1]2025年已发货'!I:I</f>
        <v>13018165813</v>
      </c>
      <c r="J964" s="2" vm="1" t="e">
        <f>_xlfn._xlws.FILTER(辅助信息!D:D,辅助信息!G:G=G964)</f>
        <v>#VALUE!</v>
      </c>
    </row>
    <row r="965" hidden="1" spans="1:10">
      <c r="A965" s="2" t="str">
        <f ca="1">'[1]2025年已发货'!A:A</f>
        <v>陕钢</v>
      </c>
      <c r="B965" s="2" t="str">
        <f ca="1">'[1]2025年已发货'!B:B</f>
        <v>盘螺</v>
      </c>
      <c r="C965" s="2" t="str">
        <f ca="1">'[1]2025年已发货'!C:C</f>
        <v>HRB400E Φ10</v>
      </c>
      <c r="D965" s="2" t="str">
        <f ca="1">'[1]2025年已发货'!D:D</f>
        <v>吨</v>
      </c>
      <c r="E965" s="2">
        <f ca="1">'[1]2025年已发货'!E:E</f>
        <v>25</v>
      </c>
      <c r="F965" s="4">
        <f ca="1">'[1]2025年已发货'!F:F</f>
        <v>45721</v>
      </c>
      <c r="G965" s="2" t="str">
        <f>'[1]2025年已发货'!G:G</f>
        <v>（中铁二局-成渝扩容4标）四川省成都市简阳市杨家镇桐子湾村二局钢筋场</v>
      </c>
      <c r="H965" s="2" t="str">
        <f ca="1">'[1]2025年已发货'!H:H</f>
        <v>陈钢</v>
      </c>
      <c r="I965" s="2">
        <f ca="1">'[1]2025年已发货'!I:I</f>
        <v>13018165813</v>
      </c>
      <c r="J965" s="2" vm="1" t="e">
        <f>_xlfn._xlws.FILTER(辅助信息!D:D,辅助信息!G:G=G965)</f>
        <v>#VALUE!</v>
      </c>
    </row>
    <row r="966" hidden="1" spans="1:10">
      <c r="A966" s="2" t="str">
        <f ca="1">'[1]2025年已发货'!A:A</f>
        <v>陕钢</v>
      </c>
      <c r="B966" s="2" t="str">
        <f ca="1">'[1]2025年已发货'!B:B</f>
        <v>盘螺</v>
      </c>
      <c r="C966" s="2" t="str">
        <f ca="1">'[1]2025年已发货'!C:C</f>
        <v>HRB400E Φ12</v>
      </c>
      <c r="D966" s="2" t="str">
        <f ca="1">'[1]2025年已发货'!D:D</f>
        <v>吨</v>
      </c>
      <c r="E966" s="2">
        <f ca="1">'[1]2025年已发货'!E:E</f>
        <v>12</v>
      </c>
      <c r="F966" s="4">
        <f ca="1">'[1]2025年已发货'!F:F</f>
        <v>45721</v>
      </c>
      <c r="G966" s="2" t="str">
        <f>'[1]2025年已发货'!G:G</f>
        <v>（中铁二局-成渝扩容4标）四川省成都市简阳市杨家镇桐子湾村二局钢筋场</v>
      </c>
      <c r="H966" s="2" t="str">
        <f ca="1">'[1]2025年已发货'!H:H</f>
        <v>陈钢</v>
      </c>
      <c r="I966" s="2">
        <f ca="1">'[1]2025年已发货'!I:I</f>
        <v>13018165813</v>
      </c>
      <c r="J966" s="2" vm="1" t="e">
        <f ca="1">_xlfn._xlws.FILTER(辅助信息!D:D,辅助信息!G:G=G966)</f>
        <v>#VALUE!</v>
      </c>
    </row>
    <row r="967" hidden="1" spans="1:10">
      <c r="A967" s="2" t="str">
        <f ca="1">'[1]2025年已发货'!A:A</f>
        <v>陕钢</v>
      </c>
      <c r="B967" s="2" t="str">
        <f ca="1">'[1]2025年已发货'!B:B</f>
        <v>高线</v>
      </c>
      <c r="C967" s="2" t="str">
        <f ca="1">'[1]2025年已发货'!C:C</f>
        <v>HPB300Φ12</v>
      </c>
      <c r="D967" s="2" t="str">
        <f ca="1">'[1]2025年已发货'!D:D</f>
        <v>吨</v>
      </c>
      <c r="E967" s="2">
        <f ca="1">'[1]2025年已发货'!E:E</f>
        <v>35</v>
      </c>
      <c r="F967" s="4">
        <f ca="1">'[1]2025年已发货'!F:F</f>
        <v>45721</v>
      </c>
      <c r="G967" s="2" t="str">
        <f>'[1]2025年已发货'!G:G</f>
        <v>（中铁广州局-成渝扩容2标）四川省资阳市雁江区南双路杨家糖房</v>
      </c>
      <c r="H967" s="2" t="str">
        <f ca="1">'[1]2025年已发货'!H:H</f>
        <v>邓志强</v>
      </c>
      <c r="I967" s="2">
        <f ca="1">'[1]2025年已发货'!I:I</f>
        <v>17603045490</v>
      </c>
      <c r="J967" s="2" vm="1" t="e">
        <f ca="1">_xlfn._xlws.FILTER(辅助信息!D:D,辅助信息!G:G=G967)</f>
        <v>#VALUE!</v>
      </c>
    </row>
    <row r="968" hidden="1" spans="1:10">
      <c r="A968" s="2" t="str">
        <f ca="1">'[1]2025年已发货'!A:A</f>
        <v>德胜</v>
      </c>
      <c r="B968" s="2" t="str">
        <f ca="1">'[1]2025年已发货'!B:B</f>
        <v>螺纹钢</v>
      </c>
      <c r="C968" s="2" t="str">
        <f ca="1">'[1]2025年已发货'!C:C</f>
        <v>HRB400E Φ12 9m</v>
      </c>
      <c r="D968" s="2" t="str">
        <f ca="1">'[1]2025年已发货'!D:D</f>
        <v>吨</v>
      </c>
      <c r="E968" s="2">
        <f ca="1">'[1]2025年已发货'!E:E</f>
        <v>35</v>
      </c>
      <c r="F968" s="4">
        <f ca="1">'[1]2025年已发货'!F:F</f>
        <v>45721</v>
      </c>
      <c r="G968" s="2" t="str">
        <f>'[1]2025年已发货'!G:G</f>
        <v>（中铁北京局-资乐高速6标）四川省乐山市市中区土主镇资乐高速TJ6标项目试验室</v>
      </c>
      <c r="H968" s="2" t="str">
        <f ca="1">'[1]2025年已发货'!H:H</f>
        <v>刘岩</v>
      </c>
      <c r="I968" s="2">
        <f ca="1">'[1]2025年已发货'!I:I</f>
        <v>18543566469</v>
      </c>
      <c r="J968" s="2" vm="1" t="e">
        <f>_xlfn._xlws.FILTER(辅助信息!D:D,辅助信息!G:G=G968)</f>
        <v>#VALUE!</v>
      </c>
    </row>
    <row r="969" hidden="1" spans="1:10">
      <c r="A969" s="2" t="str">
        <f ca="1">'[1]2025年已发货'!A:A</f>
        <v>德胜</v>
      </c>
      <c r="B969" s="2" t="str">
        <f ca="1">'[1]2025年已发货'!B:B</f>
        <v>螺纹钢</v>
      </c>
      <c r="C969" s="2" t="str">
        <f ca="1">'[1]2025年已发货'!C:C</f>
        <v>HRB400E Φ20 9m</v>
      </c>
      <c r="D969" s="2" t="str">
        <f ca="1">'[1]2025年已发货'!D:D</f>
        <v>吨</v>
      </c>
      <c r="E969" s="2">
        <f ca="1">'[1]2025年已发货'!E:E</f>
        <v>35</v>
      </c>
      <c r="F969" s="4">
        <f ca="1">'[1]2025年已发货'!F:F</f>
        <v>45721</v>
      </c>
      <c r="G969" s="2" t="str">
        <f>'[1]2025年已发货'!G:G</f>
        <v>（中铁广州局-成渝扩容2标）四川省资阳市雁江区南双路杨家糖房</v>
      </c>
      <c r="H969" s="2" t="str">
        <f ca="1">'[1]2025年已发货'!H:H</f>
        <v>邓志强</v>
      </c>
      <c r="I969" s="2">
        <f ca="1">'[1]2025年已发货'!I:I</f>
        <v>17603045490</v>
      </c>
      <c r="J969" s="2" vm="1" t="e">
        <f ca="1">_xlfn._xlws.FILTER(辅助信息!D:D,辅助信息!G:G=G969)</f>
        <v>#VALUE!</v>
      </c>
    </row>
    <row r="970" hidden="1" spans="1:10">
      <c r="A970" s="2" t="str">
        <f ca="1">'[1]2025年已发货'!A:A</f>
        <v>德胜</v>
      </c>
      <c r="B970" s="2" t="str">
        <f ca="1">'[1]2025年已发货'!B:B</f>
        <v>螺纹钢</v>
      </c>
      <c r="C970" s="2" t="str">
        <f ca="1">'[1]2025年已发货'!C:C</f>
        <v>HRB400E Φ25 12m</v>
      </c>
      <c r="D970" s="2" t="str">
        <f ca="1">'[1]2025年已发货'!D:D</f>
        <v>吨</v>
      </c>
      <c r="E970" s="2">
        <f ca="1">'[1]2025年已发货'!E:E</f>
        <v>175</v>
      </c>
      <c r="F970" s="4">
        <f ca="1">'[1]2025年已发货'!F:F</f>
        <v>45721</v>
      </c>
      <c r="G970" s="2" t="str">
        <f>'[1]2025年已发货'!G:G</f>
        <v>（中铁五局-成渝扩容3标）四川省资阳市雁江区伍隍镇铺子村雁江区X138</v>
      </c>
      <c r="H970" s="2" t="str">
        <f ca="1">'[1]2025年已发货'!H:H</f>
        <v>王健</v>
      </c>
      <c r="I970" s="2">
        <f ca="1">'[1]2025年已发货'!I:I</f>
        <v>17726168395</v>
      </c>
      <c r="J970" s="2" vm="1" t="e">
        <f ca="1">_xlfn._xlws.FILTER(辅助信息!D:D,辅助信息!G:G=G970)</f>
        <v>#VALUE!</v>
      </c>
    </row>
    <row r="971" hidden="1" spans="1:10">
      <c r="A971" s="2" t="str">
        <f ca="1">'[1]2025年已发货'!A:A</f>
        <v>德胜</v>
      </c>
      <c r="B971" s="2" t="str">
        <f ca="1">'[1]2025年已发货'!B:B</f>
        <v>螺纹钢</v>
      </c>
      <c r="C971" s="2" t="str">
        <f ca="1">'[1]2025年已发货'!C:C</f>
        <v>HRB400E Φ12 9m</v>
      </c>
      <c r="D971" s="2" t="str">
        <f ca="1">'[1]2025年已发货'!D:D</f>
        <v>吨</v>
      </c>
      <c r="E971" s="2">
        <f ca="1">'[1]2025年已发货'!E:E</f>
        <v>9</v>
      </c>
      <c r="F971" s="4">
        <f ca="1">'[1]2025年已发货'!F:F</f>
        <v>45721</v>
      </c>
      <c r="G971" s="2" t="str">
        <f>'[1]2025年已发货'!G:G</f>
        <v>(五冶钢构医学科学产业园建设项目房建二部-六标)四川省南充市顺庆区搬罾街道学府大道二段</v>
      </c>
      <c r="H971" s="2" t="str">
        <f ca="1">'[1]2025年已发货'!H:H</f>
        <v>安南</v>
      </c>
      <c r="I971" s="2">
        <f ca="1">'[1]2025年已发货'!I:I</f>
        <v>19950525030</v>
      </c>
      <c r="J971" s="2" t="str">
        <f ca="1">_xlfn._xlws.FILTER(辅助信息!D:D,辅助信息!G:G=G971)</f>
        <v>五冶钢构南充医学科学产业园建设项目</v>
      </c>
    </row>
    <row r="972" hidden="1" spans="1:10">
      <c r="A972" s="2" t="str">
        <f ca="1">'[1]2025年已发货'!A:A</f>
        <v>德胜</v>
      </c>
      <c r="B972" s="2" t="str">
        <f ca="1">'[1]2025年已发货'!B:B</f>
        <v>螺纹钢</v>
      </c>
      <c r="C972" s="2" t="str">
        <f ca="1">'[1]2025年已发货'!C:C</f>
        <v>HRB400E Φ16 9m</v>
      </c>
      <c r="D972" s="2" t="str">
        <f ca="1">'[1]2025年已发货'!D:D</f>
        <v>吨</v>
      </c>
      <c r="E972" s="2">
        <f ca="1">'[1]2025年已发货'!E:E</f>
        <v>9</v>
      </c>
      <c r="F972" s="4">
        <f ca="1">'[1]2025年已发货'!F:F</f>
        <v>45721</v>
      </c>
      <c r="G972" s="2" t="str">
        <f>'[1]2025年已发货'!G:G</f>
        <v>(五冶钢构医学科学产业园建设项目房建二部-六标)四川省南充市顺庆区搬罾街道学府大道二段</v>
      </c>
      <c r="H972" s="2" t="str">
        <f ca="1">'[1]2025年已发货'!H:H</f>
        <v>安南</v>
      </c>
      <c r="I972" s="2">
        <f ca="1">'[1]2025年已发货'!I:I</f>
        <v>19950525030</v>
      </c>
      <c r="J972" s="2" t="str">
        <f ca="1">_xlfn._xlws.FILTER(辅助信息!D:D,辅助信息!G:G=G972)</f>
        <v>五冶钢构南充医学科学产业园建设项目</v>
      </c>
    </row>
    <row r="973" hidden="1" spans="1:10">
      <c r="A973" s="2" t="str">
        <f ca="1">'[1]2025年已发货'!A:A</f>
        <v>德胜</v>
      </c>
      <c r="B973" s="2" t="str">
        <f ca="1">'[1]2025年已发货'!B:B</f>
        <v>螺纹钢</v>
      </c>
      <c r="C973" s="2" t="str">
        <f ca="1">'[1]2025年已发货'!C:C</f>
        <v>HRB400E Φ25 9m</v>
      </c>
      <c r="D973" s="2" t="str">
        <f ca="1">'[1]2025年已发货'!D:D</f>
        <v>吨</v>
      </c>
      <c r="E973" s="2">
        <f ca="1">'[1]2025年已发货'!E:E</f>
        <v>10</v>
      </c>
      <c r="F973" s="4">
        <f ca="1">'[1]2025年已发货'!F:F</f>
        <v>45721</v>
      </c>
      <c r="G973" s="2" t="str">
        <f>'[1]2025年已发货'!G:G</f>
        <v>(五冶钢构医学科学产业园建设项目房建二部-六标)四川省南充市顺庆区搬罾街道学府大道二段</v>
      </c>
      <c r="H973" s="2" t="str">
        <f ca="1">'[1]2025年已发货'!H:H</f>
        <v>安南</v>
      </c>
      <c r="I973" s="2">
        <f ca="1">'[1]2025年已发货'!I:I</f>
        <v>19950525030</v>
      </c>
      <c r="J973" s="2" t="str">
        <f ca="1">_xlfn._xlws.FILTER(辅助信息!D:D,辅助信息!G:G=G973)</f>
        <v>五冶钢构南充医学科学产业园建设项目</v>
      </c>
    </row>
    <row r="974" hidden="1" spans="1:10">
      <c r="A974" s="2" t="str">
        <f ca="1">'[1]2025年已发货'!A:A</f>
        <v>德胜</v>
      </c>
      <c r="B974" s="2" t="str">
        <f ca="1">'[1]2025年已发货'!B:B</f>
        <v>螺纹钢</v>
      </c>
      <c r="C974" s="2" t="str">
        <f ca="1">'[1]2025年已发货'!C:C</f>
        <v>HRB400E Φ28 9m</v>
      </c>
      <c r="D974" s="2" t="str">
        <f ca="1">'[1]2025年已发货'!D:D</f>
        <v>吨</v>
      </c>
      <c r="E974" s="2">
        <f ca="1">'[1]2025年已发货'!E:E</f>
        <v>7</v>
      </c>
      <c r="F974" s="4">
        <f ca="1">'[1]2025年已发货'!F:F</f>
        <v>45721</v>
      </c>
      <c r="G974" s="2" t="str">
        <f>'[1]2025年已发货'!G:G</f>
        <v>(五冶钢构医学科学产业园建设项目房建二部-六标)四川省南充市顺庆区搬罾街道学府大道二段</v>
      </c>
      <c r="H974" s="2" t="str">
        <f ca="1">'[1]2025年已发货'!H:H</f>
        <v>安南</v>
      </c>
      <c r="I974" s="2">
        <f ca="1">'[1]2025年已发货'!I:I</f>
        <v>19950525030</v>
      </c>
      <c r="J974" s="2" t="str">
        <f ca="1">_xlfn._xlws.FILTER(辅助信息!D:D,辅助信息!G:G=G974)</f>
        <v>五冶钢构南充医学科学产业园建设项目</v>
      </c>
    </row>
    <row r="975" hidden="1" spans="1:10">
      <c r="A975" s="2" t="str">
        <f ca="1">'[1]2025年已发货'!A:A</f>
        <v>德胜</v>
      </c>
      <c r="B975" s="2" t="str">
        <f ca="1">'[1]2025年已发货'!B:B</f>
        <v>螺纹钢</v>
      </c>
      <c r="C975" s="2" t="str">
        <f ca="1">'[1]2025年已发货'!C:C</f>
        <v>HRB500EФ25*9m</v>
      </c>
      <c r="D975" s="2" t="str">
        <f ca="1">'[1]2025年已发货'!D:D</f>
        <v>吨</v>
      </c>
      <c r="E975" s="2">
        <f ca="1">'[1]2025年已发货'!E:E</f>
        <v>20</v>
      </c>
      <c r="F975" s="4">
        <f ca="1">'[1]2025年已发货'!F:F</f>
        <v>45721</v>
      </c>
      <c r="G975" s="2" t="str">
        <f>'[1]2025年已发货'!G:G</f>
        <v>（中核中原-温江北林医养综合体项目）四川省成都市温江区万春大道第三人民医院东</v>
      </c>
      <c r="H975" s="2" t="str">
        <f ca="1">'[1]2025年已发货'!H:H</f>
        <v>蔡杰</v>
      </c>
      <c r="I975" s="2">
        <f ca="1">'[1]2025年已发货'!I:I</f>
        <v>18875129329</v>
      </c>
      <c r="J975" s="2" vm="1" t="e">
        <f ca="1">_xlfn._xlws.FILTER(辅助信息!D:D,辅助信息!G:G=G975)</f>
        <v>#VALUE!</v>
      </c>
    </row>
    <row r="976" hidden="1" spans="1:10">
      <c r="A976" s="2" t="str">
        <f ca="1">'[1]2025年已发货'!A:A</f>
        <v>德胜</v>
      </c>
      <c r="B976" s="2" t="str">
        <f ca="1">'[1]2025年已发货'!B:B</f>
        <v>螺纹钢</v>
      </c>
      <c r="C976" s="2" t="str">
        <f ca="1">'[1]2025年已发货'!C:C</f>
        <v>HRB500EФ28*9m</v>
      </c>
      <c r="D976" s="2" t="str">
        <f ca="1">'[1]2025年已发货'!D:D</f>
        <v>吨</v>
      </c>
      <c r="E976" s="2">
        <f ca="1">'[1]2025年已发货'!E:E</f>
        <v>10</v>
      </c>
      <c r="F976" s="4">
        <f ca="1">'[1]2025年已发货'!F:F</f>
        <v>45721</v>
      </c>
      <c r="G976" s="2" t="str">
        <f>'[1]2025年已发货'!G:G</f>
        <v>（中核中原-温江北林医养综合体项目）四川省成都市温江区万春大道第三人民医院东</v>
      </c>
      <c r="H976" s="2" t="str">
        <f ca="1">'[1]2025年已发货'!H:H</f>
        <v>蔡杰</v>
      </c>
      <c r="I976" s="2">
        <f ca="1">'[1]2025年已发货'!I:I</f>
        <v>18875129329</v>
      </c>
      <c r="J976" s="2" vm="1" t="e">
        <f>_xlfn._xlws.FILTER(辅助信息!D:D,辅助信息!G:G=G976)</f>
        <v>#VALUE!</v>
      </c>
    </row>
    <row r="977" hidden="1" spans="1:10">
      <c r="A977" s="2" t="str">
        <f ca="1">'[1]2025年已发货'!A:A</f>
        <v>德胜</v>
      </c>
      <c r="B977" s="2" t="str">
        <f ca="1">'[1]2025年已发货'!B:B</f>
        <v>螺纹钢</v>
      </c>
      <c r="C977" s="2" t="str">
        <f ca="1">'[1]2025年已发货'!C:C</f>
        <v>HRB400EФ20*9m</v>
      </c>
      <c r="D977" s="2" t="str">
        <f ca="1">'[1]2025年已发货'!D:D</f>
        <v>吨</v>
      </c>
      <c r="E977" s="2">
        <f ca="1">'[1]2025年已发货'!E:E</f>
        <v>5</v>
      </c>
      <c r="F977" s="4">
        <f ca="1">'[1]2025年已发货'!F:F</f>
        <v>45721</v>
      </c>
      <c r="G977" s="2" t="str">
        <f>'[1]2025年已发货'!G:G</f>
        <v>（中核中原-温江北林医养综合体项目）四川省成都市温江区万春大道第三人民医院东</v>
      </c>
      <c r="H977" s="2" t="str">
        <f ca="1">'[1]2025年已发货'!H:H</f>
        <v>蔡杰</v>
      </c>
      <c r="I977" s="2">
        <f ca="1">'[1]2025年已发货'!I:I</f>
        <v>18875129329</v>
      </c>
      <c r="J977" s="2" vm="1" t="e">
        <f>_xlfn._xlws.FILTER(辅助信息!D:D,辅助信息!G:G=G977)</f>
        <v>#VALUE!</v>
      </c>
    </row>
    <row r="978" hidden="1" spans="1:10">
      <c r="A978" s="2" t="str">
        <f ca="1">'[1]2025年已发货'!A:A</f>
        <v>达钢</v>
      </c>
      <c r="B978" s="2" t="str">
        <f ca="1">'[1]2025年已发货'!B:B</f>
        <v>螺纹钢</v>
      </c>
      <c r="C978" s="2" t="str">
        <f ca="1">'[1]2025年已发货'!C:C</f>
        <v>HRB400E Φ16 9m</v>
      </c>
      <c r="D978" s="2" t="str">
        <f ca="1">'[1]2025年已发货'!D:D</f>
        <v>吨</v>
      </c>
      <c r="E978" s="2">
        <f ca="1">'[1]2025年已发货'!E:E</f>
        <v>27</v>
      </c>
      <c r="F978" s="4">
        <f ca="1">'[1]2025年已发货'!F:F</f>
        <v>45721</v>
      </c>
      <c r="G978" s="2" t="str">
        <f>'[1]2025年已发货'!G:G</f>
        <v>（五冶达州国道542项目-三工区路基八工段(连接线)）四川省达州市达川区大堰镇梨子沟</v>
      </c>
      <c r="H978" s="2" t="str">
        <f ca="1">'[1]2025年已发货'!H:H</f>
        <v>谭鹏程</v>
      </c>
      <c r="I978" s="2">
        <f ca="1">'[1]2025年已发货'!I:I</f>
        <v>18280895666</v>
      </c>
      <c r="J978" s="2" t="str">
        <f>_xlfn._xlws.FILTER(辅助信息!D:D,辅助信息!G:G=G978)</f>
        <v>五冶达州国道542项目</v>
      </c>
    </row>
    <row r="979" hidden="1" spans="1:10">
      <c r="A979" s="2" t="str">
        <f ca="1">'[1]2025年已发货'!A:A</f>
        <v>达钢</v>
      </c>
      <c r="B979" s="2" t="str">
        <f ca="1">'[1]2025年已发货'!B:B</f>
        <v>螺纹钢</v>
      </c>
      <c r="C979" s="2" t="str">
        <f ca="1">'[1]2025年已发货'!C:C</f>
        <v>HRB400E Φ18 9m</v>
      </c>
      <c r="D979" s="2" t="str">
        <f ca="1">'[1]2025年已发货'!D:D</f>
        <v>吨</v>
      </c>
      <c r="E979" s="2">
        <f ca="1">'[1]2025年已发货'!E:E</f>
        <v>60</v>
      </c>
      <c r="F979" s="4">
        <f ca="1">'[1]2025年已发货'!F:F</f>
        <v>45721</v>
      </c>
      <c r="G979" s="2" t="str">
        <f>'[1]2025年已发货'!G:G</f>
        <v>（五冶达州国道542项目-三工区路基八工段(连接线)）四川省达州市达川区大堰镇梨子沟</v>
      </c>
      <c r="H979" s="2" t="str">
        <f ca="1">'[1]2025年已发货'!H:H</f>
        <v>谭鹏程</v>
      </c>
      <c r="I979" s="2">
        <f ca="1">'[1]2025年已发货'!I:I</f>
        <v>18280895666</v>
      </c>
      <c r="J979" s="2" t="str">
        <f ca="1">_xlfn._xlws.FILTER(辅助信息!D:D,辅助信息!G:G=G979)</f>
        <v>五冶达州国道542项目</v>
      </c>
    </row>
    <row r="980" hidden="1" spans="1:10">
      <c r="A980" s="2" t="str">
        <f ca="1">'[1]2025年已发货'!A:A</f>
        <v>达钢</v>
      </c>
      <c r="B980" s="2" t="str">
        <f ca="1">'[1]2025年已发货'!B:B</f>
        <v>螺纹钢</v>
      </c>
      <c r="C980" s="2" t="str">
        <f ca="1">'[1]2025年已发货'!C:C</f>
        <v>HRB400E Φ32 9m</v>
      </c>
      <c r="D980" s="2" t="str">
        <f ca="1">'[1]2025年已发货'!D:D</f>
        <v>吨</v>
      </c>
      <c r="E980" s="2">
        <f ca="1">'[1]2025年已发货'!E:E</f>
        <v>10</v>
      </c>
      <c r="F980" s="4">
        <f ca="1">'[1]2025年已发货'!F:F</f>
        <v>45721</v>
      </c>
      <c r="G980" s="2" t="str">
        <f>'[1]2025年已发货'!G:G</f>
        <v>（五冶达州国道542项目-三工区路基八工段(连接线)）四川省达州市达川区大堰镇梨子沟</v>
      </c>
      <c r="H980" s="2" t="str">
        <f ca="1">'[1]2025年已发货'!H:H</f>
        <v>谭鹏程</v>
      </c>
      <c r="I980" s="2">
        <f ca="1">'[1]2025年已发货'!I:I</f>
        <v>18280895666</v>
      </c>
      <c r="J980" s="2" t="str">
        <f ca="1">_xlfn._xlws.FILTER(辅助信息!D:D,辅助信息!G:G=G980)</f>
        <v>五冶达州国道542项目</v>
      </c>
    </row>
    <row r="981" hidden="1" spans="1:10">
      <c r="A981" s="2" t="str">
        <f ca="1">'[1]2025年已发货'!A:A</f>
        <v>达钢</v>
      </c>
      <c r="B981" s="2" t="str">
        <f ca="1">'[1]2025年已发货'!B:B</f>
        <v>盘螺</v>
      </c>
      <c r="C981" s="2" t="str">
        <f ca="1">'[1]2025年已发货'!C:C</f>
        <v>HRB400E Φ8</v>
      </c>
      <c r="D981" s="2" t="str">
        <f ca="1">'[1]2025年已发货'!D:D</f>
        <v>吨</v>
      </c>
      <c r="E981" s="2">
        <f ca="1">'[1]2025年已发货'!E:E</f>
        <v>30</v>
      </c>
      <c r="F981" s="4">
        <f ca="1">'[1]2025年已发货'!F:F</f>
        <v>45721</v>
      </c>
      <c r="G981" s="2" t="str">
        <f>'[1]2025年已发货'!G:G</f>
        <v>（商投建工达州中医药科技园-4工区-10号楼）达州市通川区达州中医药职业学院犀牛大道北段</v>
      </c>
      <c r="H981" s="2" t="str">
        <f ca="1">'[1]2025年已发货'!H:H</f>
        <v>张扬</v>
      </c>
      <c r="I981" s="2">
        <f ca="1">'[1]2025年已发货'!I:I</f>
        <v>18381904567</v>
      </c>
      <c r="J981" s="2" t="str">
        <f>_xlfn._xlws.FILTER(辅助信息!D:D,辅助信息!G:G=G981)</f>
        <v>商投建工达州中医药科技园</v>
      </c>
    </row>
    <row r="982" hidden="1" spans="1:10">
      <c r="A982" s="2" t="str">
        <f ca="1">'[1]2025年已发货'!A:A</f>
        <v>达钢</v>
      </c>
      <c r="B982" s="2" t="str">
        <f ca="1">'[1]2025年已发货'!B:B</f>
        <v>螺纹钢</v>
      </c>
      <c r="C982" s="2" t="str">
        <f ca="1">'[1]2025年已发货'!C:C</f>
        <v>HRB400E Φ14 9m</v>
      </c>
      <c r="D982" s="2" t="str">
        <f ca="1">'[1]2025年已发货'!D:D</f>
        <v>吨</v>
      </c>
      <c r="E982" s="2">
        <f ca="1">'[1]2025年已发货'!E:E</f>
        <v>66</v>
      </c>
      <c r="F982" s="4">
        <f ca="1">'[1]2025年已发货'!F:F</f>
        <v>45721</v>
      </c>
      <c r="G982" s="2" t="str">
        <f>'[1]2025年已发货'!G:G</f>
        <v>（商投建工达州中医药科技园-4工区-10号楼）达州市通川区达州中医药职业学院犀牛大道北段</v>
      </c>
      <c r="H982" s="2" t="str">
        <f ca="1">'[1]2025年已发货'!H:H</f>
        <v>张扬</v>
      </c>
      <c r="I982" s="2">
        <f ca="1">'[1]2025年已发货'!I:I</f>
        <v>18381904567</v>
      </c>
      <c r="J982" s="2" t="str">
        <f ca="1">_xlfn._xlws.FILTER(辅助信息!D:D,辅助信息!G:G=G982)</f>
        <v>商投建工达州中医药科技园</v>
      </c>
    </row>
    <row r="983" hidden="1" spans="1:10">
      <c r="A983" s="2" t="str">
        <f ca="1">'[1]2025年已发货'!A:A</f>
        <v>陕钢</v>
      </c>
      <c r="B983" s="2" t="str">
        <f ca="1">'[1]2025年已发货'!B:B</f>
        <v>盘螺</v>
      </c>
      <c r="C983" s="2" t="str">
        <f ca="1">'[1]2025年已发货'!C:C</f>
        <v>HRB400E Φ12</v>
      </c>
      <c r="D983" s="2" t="str">
        <f ca="1">'[1]2025年已发货'!D:D</f>
        <v>吨</v>
      </c>
      <c r="E983" s="2">
        <f ca="1">'[1]2025年已发货'!E:E</f>
        <v>70</v>
      </c>
      <c r="F983" s="4">
        <f ca="1">'[1]2025年已发货'!F:F</f>
        <v>45722</v>
      </c>
      <c r="G983" s="2" t="str">
        <f>'[1]2025年已发货'!G:G</f>
        <v>（中铁三局-铜资高速1标）四川省资阳市安岳县石羊镇猫坝村2#钢筋场</v>
      </c>
      <c r="H983" s="2" t="str">
        <f ca="1">'[1]2025年已发货'!H:H</f>
        <v>王雪</v>
      </c>
      <c r="I983" s="2">
        <f ca="1">'[1]2025年已发货'!I:I</f>
        <v>18729676589</v>
      </c>
      <c r="J983" s="2" vm="1" t="e">
        <f ca="1">_xlfn._xlws.FILTER(辅助信息!D:D,辅助信息!G:G=G983)</f>
        <v>#VALUE!</v>
      </c>
    </row>
    <row r="984" hidden="1" spans="1:10">
      <c r="A984" s="2" t="str">
        <f ca="1">'[1]2025年已发货'!A:A</f>
        <v>晋邦</v>
      </c>
      <c r="B984" s="2" t="str">
        <f ca="1">'[1]2025年已发货'!B:B</f>
        <v>螺纹钢</v>
      </c>
      <c r="C984" s="2" t="str">
        <f ca="1">'[1]2025年已发货'!C:C</f>
        <v>HRB400E Φ12 9m</v>
      </c>
      <c r="D984" s="2" t="str">
        <f ca="1">'[1]2025年已发货'!D:D</f>
        <v>吨</v>
      </c>
      <c r="E984" s="2">
        <f ca="1">'[1]2025年已发货'!E:E</f>
        <v>23</v>
      </c>
      <c r="F984" s="4">
        <f ca="1">'[1]2025年已发货'!F:F</f>
        <v>45722</v>
      </c>
      <c r="G984" s="2" t="str">
        <f>'[1]2025年已发货'!G:G</f>
        <v>（十九冶-江龙高速三分部）重庆市云阳县蔈草镇三坵田*小尖山梁场</v>
      </c>
      <c r="H984" s="2" t="str">
        <f ca="1">'[1]2025年已发货'!H:H</f>
        <v>徐宇</v>
      </c>
      <c r="I984" s="2">
        <f ca="1">'[1]2025年已发货'!I:I</f>
        <v>19822311919</v>
      </c>
      <c r="J984" s="2" vm="1" t="e">
        <f ca="1">_xlfn._xlws.FILTER(辅助信息!D:D,辅助信息!G:G=G984)</f>
        <v>#VALUE!</v>
      </c>
    </row>
    <row r="985" hidden="1" spans="1:10">
      <c r="A985" s="2" t="str">
        <f ca="1">'[1]2025年已发货'!A:A</f>
        <v>晋邦</v>
      </c>
      <c r="B985" s="2" t="str">
        <f ca="1">'[1]2025年已发货'!B:B</f>
        <v>螺纹钢</v>
      </c>
      <c r="C985" s="2" t="str">
        <f ca="1">'[1]2025年已发货'!C:C</f>
        <v>HRB400E Φ25 9m</v>
      </c>
      <c r="D985" s="2" t="str">
        <f ca="1">'[1]2025年已发货'!D:D</f>
        <v>吨</v>
      </c>
      <c r="E985" s="2">
        <f ca="1">'[1]2025年已发货'!E:E</f>
        <v>12</v>
      </c>
      <c r="F985" s="4">
        <f ca="1">'[1]2025年已发货'!F:F</f>
        <v>45722</v>
      </c>
      <c r="G985" s="2" t="str">
        <f>'[1]2025年已发货'!G:G</f>
        <v>（十九冶-江龙高速三分部）重庆市云阳县蔈草镇三坵田*小尖山梁场</v>
      </c>
      <c r="H985" s="2" t="str">
        <f ca="1">'[1]2025年已发货'!H:H</f>
        <v>徐宇</v>
      </c>
      <c r="I985" s="2">
        <f ca="1">'[1]2025年已发货'!I:I</f>
        <v>19822311919</v>
      </c>
      <c r="J985" s="2" vm="1" t="e">
        <f ca="1">_xlfn._xlws.FILTER(辅助信息!D:D,辅助信息!G:G=G985)</f>
        <v>#VALUE!</v>
      </c>
    </row>
    <row r="986" hidden="1" spans="1:10">
      <c r="A986" s="2" t="str">
        <f ca="1">'[1]2025年已发货'!A:A</f>
        <v>晋邦</v>
      </c>
      <c r="B986" s="2" t="str">
        <f ca="1">'[1]2025年已发货'!B:B</f>
        <v>高线</v>
      </c>
      <c r="C986" s="2" t="str">
        <f ca="1">'[1]2025年已发货'!C:C</f>
        <v>HPB300Φ8</v>
      </c>
      <c r="D986" s="2" t="str">
        <f ca="1">'[1]2025年已发货'!D:D</f>
        <v>吨</v>
      </c>
      <c r="E986" s="2">
        <f ca="1">'[1]2025年已发货'!E:E</f>
        <v>10</v>
      </c>
      <c r="F986" s="4">
        <f ca="1">'[1]2025年已发货'!F:F</f>
        <v>45722</v>
      </c>
      <c r="G986" s="2" t="str">
        <f>'[1]2025年已发货'!G:G</f>
        <v>（十九冶-江龙高速一分部）重庆市云阳县X886附近中国十九冶开云高速项目总包部西98米*黄岭隧道洞口</v>
      </c>
      <c r="H986" s="2" t="str">
        <f ca="1">'[1]2025年已发货'!H:H</f>
        <v>吴章红</v>
      </c>
      <c r="I986" s="2">
        <f ca="1">'[1]2025年已发货'!I:I</f>
        <v>18628165772</v>
      </c>
      <c r="J986" s="2" vm="1" t="e">
        <f ca="1">_xlfn._xlws.FILTER(辅助信息!D:D,辅助信息!G:G=G986)</f>
        <v>#VALUE!</v>
      </c>
    </row>
    <row r="987" hidden="1" spans="1:10">
      <c r="A987" s="2" t="str">
        <f ca="1">'[1]2025年已发货'!A:A</f>
        <v>晋邦</v>
      </c>
      <c r="B987" s="2" t="str">
        <f ca="1">'[1]2025年已发货'!B:B</f>
        <v>高线</v>
      </c>
      <c r="C987" s="2" t="str">
        <f ca="1">'[1]2025年已发货'!C:C</f>
        <v>HPB300Φ10</v>
      </c>
      <c r="D987" s="2" t="str">
        <f ca="1">'[1]2025年已发货'!D:D</f>
        <v>吨</v>
      </c>
      <c r="E987" s="2">
        <f ca="1">'[1]2025年已发货'!E:E</f>
        <v>6</v>
      </c>
      <c r="F987" s="4">
        <f ca="1">'[1]2025年已发货'!F:F</f>
        <v>45722</v>
      </c>
      <c r="G987" s="2" t="str">
        <f>'[1]2025年已发货'!G:G</f>
        <v>（十九冶-江龙高速一分部）重庆市云阳县X886附近中国十九冶开云高速项目总包部西98米*黄岭隧道洞口</v>
      </c>
      <c r="H987" s="2" t="str">
        <f ca="1">'[1]2025年已发货'!H:H</f>
        <v>吴章红</v>
      </c>
      <c r="I987" s="2">
        <f ca="1">'[1]2025年已发货'!I:I</f>
        <v>18628165772</v>
      </c>
      <c r="J987" s="2" vm="1" t="e">
        <f>_xlfn._xlws.FILTER(辅助信息!D:D,辅助信息!G:G=G987)</f>
        <v>#VALUE!</v>
      </c>
    </row>
    <row r="988" hidden="1" spans="1:10">
      <c r="A988" s="2" t="str">
        <f ca="1">'[1]2025年已发货'!A:A</f>
        <v>晋邦</v>
      </c>
      <c r="B988" s="2" t="str">
        <f ca="1">'[1]2025年已发货'!B:B</f>
        <v>螺纹钢</v>
      </c>
      <c r="C988" s="2" t="str">
        <f ca="1">'[1]2025年已发货'!C:C</f>
        <v>HRB400E Φ14 9m</v>
      </c>
      <c r="D988" s="2" t="str">
        <f ca="1">'[1]2025年已发货'!D:D</f>
        <v>吨</v>
      </c>
      <c r="E988" s="2">
        <f ca="1">'[1]2025年已发货'!E:E</f>
        <v>5</v>
      </c>
      <c r="F988" s="4">
        <f ca="1">'[1]2025年已发货'!F:F</f>
        <v>45722</v>
      </c>
      <c r="G988" s="2" t="str">
        <f>'[1]2025年已发货'!G:G</f>
        <v>（十九冶-江龙高速一分部）重庆市云阳县X886附近中国十九冶开云高速项目总包部西98米*黄岭隧道洞口</v>
      </c>
      <c r="H988" s="2" t="str">
        <f ca="1">'[1]2025年已发货'!H:H</f>
        <v>吴章红</v>
      </c>
      <c r="I988" s="2">
        <f ca="1">'[1]2025年已发货'!I:I</f>
        <v>18628165772</v>
      </c>
      <c r="J988" s="2" vm="1" t="e">
        <f ca="1">_xlfn._xlws.FILTER(辅助信息!D:D,辅助信息!G:G=G988)</f>
        <v>#VALUE!</v>
      </c>
    </row>
    <row r="989" hidden="1" spans="1:10">
      <c r="A989" s="2" t="str">
        <f ca="1">'[1]2025年已发货'!A:A</f>
        <v>晋邦</v>
      </c>
      <c r="B989" s="2" t="str">
        <f ca="1">'[1]2025年已发货'!B:B</f>
        <v>螺纹钢</v>
      </c>
      <c r="C989" s="2" t="str">
        <f ca="1">'[1]2025年已发货'!C:C</f>
        <v>HRB400E Φ20 9m</v>
      </c>
      <c r="D989" s="2" t="str">
        <f ca="1">'[1]2025年已发货'!D:D</f>
        <v>吨</v>
      </c>
      <c r="E989" s="2">
        <f ca="1">'[1]2025年已发货'!E:E</f>
        <v>15</v>
      </c>
      <c r="F989" s="4">
        <f ca="1">'[1]2025年已发货'!F:F</f>
        <v>45722</v>
      </c>
      <c r="G989" s="2" t="str">
        <f>'[1]2025年已发货'!G:G</f>
        <v>（十九冶-江龙高速一分部）重庆市云阳县X886附近中国十九冶开云高速项目总包部西98米*黄岭隧道洞口</v>
      </c>
      <c r="H989" s="2" t="str">
        <f ca="1">'[1]2025年已发货'!H:H</f>
        <v>吴章红</v>
      </c>
      <c r="I989" s="2">
        <f ca="1">'[1]2025年已发货'!I:I</f>
        <v>18628165772</v>
      </c>
      <c r="J989" s="2" vm="1" t="e">
        <f ca="1">_xlfn._xlws.FILTER(辅助信息!D:D,辅助信息!G:G=G989)</f>
        <v>#VALUE!</v>
      </c>
    </row>
    <row r="990" hidden="1" spans="1:10">
      <c r="A990" s="2" t="str">
        <f ca="1">'[1]2025年已发货'!A:A</f>
        <v>润耀</v>
      </c>
      <c r="B990" s="2" t="str">
        <f ca="1">'[1]2025年已发货'!B:B</f>
        <v>螺纹钢</v>
      </c>
      <c r="C990" s="2" t="str">
        <f ca="1">'[1]2025年已发货'!C:C</f>
        <v>HRB400E Φ22 9m</v>
      </c>
      <c r="D990" s="2" t="str">
        <f ca="1">'[1]2025年已发货'!D:D</f>
        <v>吨</v>
      </c>
      <c r="E990" s="2">
        <f ca="1">'[1]2025年已发货'!E:E</f>
        <v>35</v>
      </c>
      <c r="F990" s="4">
        <f ca="1">'[1]2025年已发货'!F:F</f>
        <v>45722</v>
      </c>
      <c r="G990" s="2" t="str">
        <f>'[1]2025年已发货'!G:G</f>
        <v>（华西简阳西城嘉苑）四川省成都市简阳市简城街道高屋村</v>
      </c>
      <c r="H990" s="2" t="str">
        <f ca="1">'[1]2025年已发货'!H:H</f>
        <v>张瀚镭</v>
      </c>
      <c r="I990" s="2">
        <f ca="1">'[1]2025年已发货'!I:I</f>
        <v>15884666220</v>
      </c>
      <c r="J990" s="2" t="str">
        <f ca="1">_xlfn._xlws.FILTER(辅助信息!D:D,辅助信息!G:G=G990)</f>
        <v>华西简阳西城嘉苑</v>
      </c>
    </row>
    <row r="991" hidden="1" spans="1:10">
      <c r="A991" s="2" t="str">
        <f ca="1">'[1]2025年已发货'!A:A</f>
        <v>润耀</v>
      </c>
      <c r="B991" s="2" t="str">
        <f ca="1">'[1]2025年已发货'!B:B</f>
        <v>盘螺</v>
      </c>
      <c r="C991" s="2" t="str">
        <f ca="1">'[1]2025年已发货'!C:C</f>
        <v>HRB400E Φ8</v>
      </c>
      <c r="D991" s="2" t="str">
        <f ca="1">'[1]2025年已发货'!D:D</f>
        <v>吨</v>
      </c>
      <c r="E991" s="2">
        <f ca="1">'[1]2025年已发货'!E:E</f>
        <v>15</v>
      </c>
      <c r="F991" s="4">
        <f ca="1">'[1]2025年已发货'!F:F</f>
        <v>45722</v>
      </c>
      <c r="G991" s="2" t="str">
        <f>'[1]2025年已发货'!G:G</f>
        <v>（五冶钢构宜宾高县月江镇建设项目）  四川省宜宾市高县月江镇刚记超市斜对面(还阳组团沪碳二期项目)</v>
      </c>
      <c r="H991" s="2" t="str">
        <f ca="1">'[1]2025年已发货'!H:H</f>
        <v>张朝亮</v>
      </c>
      <c r="I991" s="2">
        <f ca="1">'[1]2025年已发货'!I:I</f>
        <v>15228205853</v>
      </c>
      <c r="J991" s="2" t="str">
        <f>_xlfn._xlws.FILTER(辅助信息!D:D,辅助信息!G:G=G991)</f>
        <v>五冶钢构-宜宾市南溪区高县月江镇建设项目</v>
      </c>
    </row>
    <row r="992" hidden="1" spans="1:10">
      <c r="A992" s="2" t="str">
        <f ca="1">'[1]2025年已发货'!A:A</f>
        <v>润耀</v>
      </c>
      <c r="B992" s="2" t="str">
        <f ca="1">'[1]2025年已发货'!B:B</f>
        <v>盘螺</v>
      </c>
      <c r="C992" s="2" t="str">
        <f ca="1">'[1]2025年已发货'!C:C</f>
        <v>HRB400E Φ10</v>
      </c>
      <c r="D992" s="2" t="str">
        <f ca="1">'[1]2025年已发货'!D:D</f>
        <v>吨</v>
      </c>
      <c r="E992" s="2">
        <f ca="1">'[1]2025年已发货'!E:E</f>
        <v>6</v>
      </c>
      <c r="F992" s="4">
        <f ca="1">'[1]2025年已发货'!F:F</f>
        <v>45722</v>
      </c>
      <c r="G992" s="2" t="str">
        <f>'[1]2025年已发货'!G:G</f>
        <v>（五冶钢构宜宾高县月江镇建设项目）  四川省宜宾市高县月江镇刚记超市斜对面(还阳组团沪碳二期项目)</v>
      </c>
      <c r="H992" s="2" t="str">
        <f ca="1">'[1]2025年已发货'!H:H</f>
        <v>张朝亮</v>
      </c>
      <c r="I992" s="2">
        <f ca="1">'[1]2025年已发货'!I:I</f>
        <v>15228205853</v>
      </c>
      <c r="J992" s="2" t="str">
        <f ca="1">_xlfn._xlws.FILTER(辅助信息!D:D,辅助信息!G:G=G992)</f>
        <v>五冶钢构-宜宾市南溪区高县月江镇建设项目</v>
      </c>
    </row>
    <row r="993" hidden="1" spans="1:10">
      <c r="A993" s="2" t="str">
        <f ca="1">'[1]2025年已发货'!A:A</f>
        <v>润耀</v>
      </c>
      <c r="B993" s="2" t="str">
        <f ca="1">'[1]2025年已发货'!B:B</f>
        <v>螺纹钢</v>
      </c>
      <c r="C993" s="2" t="str">
        <f ca="1">'[1]2025年已发货'!C:C</f>
        <v>HRB400E Φ12 9m</v>
      </c>
      <c r="D993" s="2" t="str">
        <f ca="1">'[1]2025年已发货'!D:D</f>
        <v>吨</v>
      </c>
      <c r="E993" s="2">
        <f ca="1">'[1]2025年已发货'!E:E</f>
        <v>3</v>
      </c>
      <c r="F993" s="4">
        <f ca="1">'[1]2025年已发货'!F:F</f>
        <v>45722</v>
      </c>
      <c r="G993" s="2" t="str">
        <f>'[1]2025年已发货'!G:G</f>
        <v>（五冶钢构宜宾高县月江镇建设项目）  四川省宜宾市高县月江镇刚记超市斜对面(还阳组团沪碳二期项目)</v>
      </c>
      <c r="H993" s="2" t="str">
        <f ca="1">'[1]2025年已发货'!H:H</f>
        <v>张朝亮</v>
      </c>
      <c r="I993" s="2">
        <f ca="1">'[1]2025年已发货'!I:I</f>
        <v>15228205853</v>
      </c>
      <c r="J993" s="2" t="str">
        <f>_xlfn._xlws.FILTER(辅助信息!D:D,辅助信息!G:G=G993)</f>
        <v>五冶钢构-宜宾市南溪区高县月江镇建设项目</v>
      </c>
    </row>
    <row r="994" hidden="1" spans="1:10">
      <c r="A994" s="2" t="str">
        <f ca="1">'[1]2025年已发货'!A:A</f>
        <v>润耀</v>
      </c>
      <c r="B994" s="2" t="str">
        <f ca="1">'[1]2025年已发货'!B:B</f>
        <v>螺纹钢</v>
      </c>
      <c r="C994" s="2" t="str">
        <f ca="1">'[1]2025年已发货'!C:C</f>
        <v>HRB500E Φ22</v>
      </c>
      <c r="D994" s="2" t="str">
        <f ca="1">'[1]2025年已发货'!D:D</f>
        <v>吨</v>
      </c>
      <c r="E994" s="2">
        <f ca="1">'[1]2025年已发货'!E:E</f>
        <v>3</v>
      </c>
      <c r="F994" s="4">
        <f ca="1">'[1]2025年已发货'!F:F</f>
        <v>45722</v>
      </c>
      <c r="G994" s="2" t="str">
        <f>'[1]2025年已发货'!G:G</f>
        <v>（五冶钢构宜宾高县月江镇建设项目）  四川省宜宾市高县月江镇刚记超市斜对面(还阳组团沪碳二期项目)</v>
      </c>
      <c r="H994" s="2" t="str">
        <f ca="1">'[1]2025年已发货'!H:H</f>
        <v>张朝亮</v>
      </c>
      <c r="I994" s="2">
        <f ca="1">'[1]2025年已发货'!I:I</f>
        <v>15228205853</v>
      </c>
      <c r="J994" s="2" t="str">
        <f ca="1">_xlfn._xlws.FILTER(辅助信息!D:D,辅助信息!G:G=G994)</f>
        <v>五冶钢构-宜宾市南溪区高县月江镇建设项目</v>
      </c>
    </row>
    <row r="995" hidden="1" spans="1:10">
      <c r="A995" s="2" t="str">
        <f ca="1">'[1]2025年已发货'!A:A</f>
        <v>润耀</v>
      </c>
      <c r="B995" s="2" t="str">
        <f ca="1">'[1]2025年已发货'!B:B</f>
        <v>螺纹钢</v>
      </c>
      <c r="C995" s="2" t="str">
        <f ca="1">'[1]2025年已发货'!C:C</f>
        <v>HRB500E Φ25</v>
      </c>
      <c r="D995" s="2" t="str">
        <f ca="1">'[1]2025年已发货'!D:D</f>
        <v>吨</v>
      </c>
      <c r="E995" s="2">
        <f ca="1">'[1]2025年已发货'!E:E</f>
        <v>42</v>
      </c>
      <c r="F995" s="4">
        <f ca="1">'[1]2025年已发货'!F:F</f>
        <v>45722</v>
      </c>
      <c r="G995" s="2" t="str">
        <f>'[1]2025年已发货'!G:G</f>
        <v>（五冶钢构宜宾高县月江镇建设项目）  四川省宜宾市高县月江镇刚记超市斜对面(还阳组团沪碳二期项目)</v>
      </c>
      <c r="H995" s="2" t="str">
        <f ca="1">'[1]2025年已发货'!H:H</f>
        <v>张朝亮</v>
      </c>
      <c r="I995" s="2">
        <f ca="1">'[1]2025年已发货'!I:I</f>
        <v>15228205853</v>
      </c>
      <c r="J995" s="2" t="str">
        <f ca="1">_xlfn._xlws.FILTER(辅助信息!D:D,辅助信息!G:G=G995)</f>
        <v>五冶钢构-宜宾市南溪区高县月江镇建设项目</v>
      </c>
    </row>
    <row r="996" hidden="1" spans="1:10">
      <c r="A996" s="2" t="str">
        <f ca="1">'[1]2025年已发货'!A:A</f>
        <v>德胜</v>
      </c>
      <c r="B996" s="2" t="str">
        <f ca="1">'[1]2025年已发货'!B:B</f>
        <v>螺纹钢</v>
      </c>
      <c r="C996" s="2" t="str">
        <f ca="1">'[1]2025年已发货'!C:C</f>
        <v>HRB400E Φ16 9m</v>
      </c>
      <c r="D996" s="2" t="str">
        <f ca="1">'[1]2025年已发货'!D:D</f>
        <v>吨</v>
      </c>
      <c r="E996" s="2">
        <f ca="1">'[1]2025年已发货'!E:E</f>
        <v>23</v>
      </c>
      <c r="F996" s="4">
        <f ca="1">'[1]2025年已发货'!F:F</f>
        <v>45723</v>
      </c>
      <c r="G996" s="2" t="str">
        <f>'[1]2025年已发货'!G:G</f>
        <v>（五局乐山机场项目）乐山市五通桥区冠英镇</v>
      </c>
      <c r="H996" s="2" t="str">
        <f ca="1">'[1]2025年已发货'!H:H</f>
        <v>王思思</v>
      </c>
      <c r="I996" s="2">
        <f ca="1">'[1]2025年已发货'!I:I</f>
        <v>18973190156</v>
      </c>
      <c r="J996" s="2" vm="1" t="e">
        <f ca="1">_xlfn._xlws.FILTER(辅助信息!D:D,辅助信息!G:G=G996)</f>
        <v>#VALUE!</v>
      </c>
    </row>
    <row r="997" hidden="1" spans="1:10">
      <c r="A997" s="2" t="str">
        <f ca="1">'[1]2025年已发货'!A:A</f>
        <v>德胜</v>
      </c>
      <c r="B997" s="2" t="str">
        <f ca="1">'[1]2025年已发货'!B:B</f>
        <v>螺纹钢</v>
      </c>
      <c r="C997" s="2" t="str">
        <f ca="1">'[1]2025年已发货'!C:C</f>
        <v>HRB400E Φ12 9m</v>
      </c>
      <c r="D997" s="2" t="str">
        <f ca="1">'[1]2025年已发货'!D:D</f>
        <v>吨</v>
      </c>
      <c r="E997" s="2">
        <f ca="1">'[1]2025年已发货'!E:E</f>
        <v>8</v>
      </c>
      <c r="F997" s="4">
        <f ca="1">'[1]2025年已发货'!F:F</f>
        <v>45723</v>
      </c>
      <c r="G997" s="2" t="str">
        <f>'[1]2025年已发货'!G:G</f>
        <v>（五局乐山机场项目）乐山市五通桥区冠英镇</v>
      </c>
      <c r="H997" s="2" t="str">
        <f ca="1">'[1]2025年已发货'!H:H</f>
        <v>王思思</v>
      </c>
      <c r="I997" s="2">
        <f ca="1">'[1]2025年已发货'!I:I</f>
        <v>18973190156</v>
      </c>
      <c r="J997" s="2" vm="1" t="e">
        <f>_xlfn._xlws.FILTER(辅助信息!D:D,辅助信息!G:G=G997)</f>
        <v>#VALUE!</v>
      </c>
    </row>
    <row r="998" hidden="1" spans="1:10">
      <c r="A998" s="2" t="str">
        <f ca="1">'[1]2025年已发货'!A:A</f>
        <v>德胜</v>
      </c>
      <c r="B998" s="2" t="str">
        <f ca="1">'[1]2025年已发货'!B:B</f>
        <v>螺纹钢</v>
      </c>
      <c r="C998" s="2" t="str">
        <f ca="1">'[1]2025年已发货'!C:C</f>
        <v>HRB400E Φ14 9m</v>
      </c>
      <c r="D998" s="2" t="str">
        <f ca="1">'[1]2025年已发货'!D:D</f>
        <v>吨</v>
      </c>
      <c r="E998" s="2">
        <f ca="1">'[1]2025年已发货'!E:E</f>
        <v>6</v>
      </c>
      <c r="F998" s="4">
        <f ca="1">'[1]2025年已发货'!F:F</f>
        <v>45723</v>
      </c>
      <c r="G998" s="2" t="str">
        <f>'[1]2025年已发货'!G:G</f>
        <v>（五局乐山机场项目）乐山市五通桥区冠英镇</v>
      </c>
      <c r="H998" s="2" t="str">
        <f ca="1">'[1]2025年已发货'!H:H</f>
        <v>王思思</v>
      </c>
      <c r="I998" s="2">
        <f ca="1">'[1]2025年已发货'!I:I</f>
        <v>18973190156</v>
      </c>
      <c r="J998" s="2" vm="1" t="e">
        <f ca="1">_xlfn._xlws.FILTER(辅助信息!D:D,辅助信息!G:G=G998)</f>
        <v>#VALUE!</v>
      </c>
    </row>
    <row r="999" hidden="1" spans="1:10">
      <c r="A999" s="2" t="str">
        <f ca="1">'[1]2025年已发货'!A:A</f>
        <v>达钢</v>
      </c>
      <c r="B999" s="2" t="str">
        <f ca="1">'[1]2025年已发货'!B:B</f>
        <v>螺纹钢</v>
      </c>
      <c r="C999" s="2" t="str">
        <f ca="1">'[1]2025年已发货'!C:C</f>
        <v>HRB400E Φ16 9m</v>
      </c>
      <c r="D999" s="2" t="str">
        <f ca="1">'[1]2025年已发货'!D:D</f>
        <v>吨</v>
      </c>
      <c r="E999" s="2">
        <f ca="1">'[1]2025年已发货'!E:E</f>
        <v>60</v>
      </c>
      <c r="F999" s="4">
        <f ca="1">'[1]2025年已发货'!F:F</f>
        <v>45723</v>
      </c>
      <c r="G999" s="2" t="str">
        <f>'[1]2025年已发货'!G:G</f>
        <v>（十九冶-江龙高速一分部）重庆市云阳县X886附近中国十九冶开云高速项目总包部西98米*复兴互通预制梁场</v>
      </c>
      <c r="H999" s="2" t="str">
        <f ca="1">'[1]2025年已发货'!H:H</f>
        <v>吴章红</v>
      </c>
      <c r="I999" s="2">
        <f ca="1">'[1]2025年已发货'!I:I</f>
        <v>18628165772</v>
      </c>
      <c r="J999" s="2" vm="1" t="e">
        <f>_xlfn._xlws.FILTER(辅助信息!D:D,辅助信息!G:G=G999)</f>
        <v>#VALUE!</v>
      </c>
    </row>
    <row r="1000" hidden="1" spans="1:10">
      <c r="A1000" s="2" t="str">
        <f ca="1">'[1]2025年已发货'!A:A</f>
        <v>达钢</v>
      </c>
      <c r="B1000" s="2" t="str">
        <f ca="1">'[1]2025年已发货'!B:B</f>
        <v>盘螺</v>
      </c>
      <c r="C1000" s="2" t="str">
        <f ca="1">'[1]2025年已发货'!C:C</f>
        <v>HRB400E Φ10</v>
      </c>
      <c r="D1000" s="2" t="str">
        <f ca="1">'[1]2025年已发货'!D:D</f>
        <v>吨</v>
      </c>
      <c r="E1000" s="2">
        <f ca="1">'[1]2025年已发货'!E:E</f>
        <v>17.5</v>
      </c>
      <c r="F1000" s="4">
        <f ca="1">'[1]2025年已发货'!F:F</f>
        <v>45723</v>
      </c>
      <c r="G1000" s="2" t="str">
        <f>'[1]2025年已发货'!G:G</f>
        <v>（十九冶-江龙高速一分部）重庆市云阳县X886附近中国十九冶开云高速项目总包部西98米*复兴互通预制梁场</v>
      </c>
      <c r="H1000" s="2" t="str">
        <f ca="1">'[1]2025年已发货'!H:H</f>
        <v>吴章红</v>
      </c>
      <c r="I1000" s="2">
        <f ca="1">'[1]2025年已发货'!I:I</f>
        <v>18628165772</v>
      </c>
      <c r="J1000" s="2" vm="1" t="e">
        <f ca="1">_xlfn._xlws.FILTER(辅助信息!D:D,辅助信息!G:G=G1000)</f>
        <v>#VALUE!</v>
      </c>
    </row>
    <row r="1001" hidden="1" spans="1:10">
      <c r="A1001" s="2" t="str">
        <f ca="1">'[1]2025年已发货'!A:A</f>
        <v>达钢</v>
      </c>
      <c r="B1001" s="2" t="str">
        <f ca="1">'[1]2025年已发货'!B:B</f>
        <v>高线</v>
      </c>
      <c r="C1001" s="2" t="str">
        <f ca="1">'[1]2025年已发货'!C:C</f>
        <v>HPB300Φ10</v>
      </c>
      <c r="D1001" s="2" t="str">
        <f ca="1">'[1]2025年已发货'!D:D</f>
        <v>吨</v>
      </c>
      <c r="E1001" s="2">
        <f ca="1">'[1]2025年已发货'!E:E</f>
        <v>17.5</v>
      </c>
      <c r="F1001" s="4">
        <f ca="1">'[1]2025年已发货'!F:F</f>
        <v>45723</v>
      </c>
      <c r="G1001" s="2" t="str">
        <f>'[1]2025年已发货'!G:G</f>
        <v>（十九冶-江龙高速一分部）重庆市云阳县X886附近中国十九冶开云高速项目总包部西98米*复兴互通预制梁场</v>
      </c>
      <c r="H1001" s="2" t="str">
        <f ca="1">'[1]2025年已发货'!H:H</f>
        <v>吴章红</v>
      </c>
      <c r="I1001" s="2">
        <f ca="1">'[1]2025年已发货'!I:I</f>
        <v>18628165772</v>
      </c>
      <c r="J1001" s="2" vm="1" t="e">
        <f ca="1">_xlfn._xlws.FILTER(辅助信息!D:D,辅助信息!G:G=G1001)</f>
        <v>#VALUE!</v>
      </c>
    </row>
    <row r="1002" hidden="1" spans="1:10">
      <c r="A1002" s="2" t="str">
        <f ca="1">'[1]2025年已发货'!A:A</f>
        <v>达钢</v>
      </c>
      <c r="B1002" s="2" t="str">
        <f ca="1">'[1]2025年已发货'!B:B</f>
        <v>螺纹钢</v>
      </c>
      <c r="C1002" s="2" t="str">
        <f ca="1">'[1]2025年已发货'!C:C</f>
        <v>HRB400E Φ12 9m</v>
      </c>
      <c r="D1002" s="2" t="str">
        <f ca="1">'[1]2025年已发货'!D:D</f>
        <v>吨</v>
      </c>
      <c r="E1002" s="2">
        <f ca="1">'[1]2025年已发货'!E:E</f>
        <v>3</v>
      </c>
      <c r="F1002" s="4">
        <f ca="1">'[1]2025年已发货'!F:F</f>
        <v>45723</v>
      </c>
      <c r="G1002" s="2" t="str">
        <f>'[1]2025年已发货'!G:G</f>
        <v>（十九冶-江龙高速一分部）重庆市云阳县X886附近中国十九冶开云高速项目总包部西98米*复兴互通预制梁场</v>
      </c>
      <c r="H1002" s="2" t="str">
        <f ca="1">'[1]2025年已发货'!H:H</f>
        <v>吴章红</v>
      </c>
      <c r="I1002" s="2">
        <f ca="1">'[1]2025年已发货'!I:I</f>
        <v>18628165772</v>
      </c>
      <c r="J1002" s="2" vm="1" t="e">
        <f ca="1">_xlfn._xlws.FILTER(辅助信息!D:D,辅助信息!G:G=G1002)</f>
        <v>#VALUE!</v>
      </c>
    </row>
    <row r="1003" hidden="1" spans="1:10">
      <c r="A1003" s="2" t="str">
        <f ca="1">'[1]2025年已发货'!A:A</f>
        <v>达钢</v>
      </c>
      <c r="B1003" s="2" t="str">
        <f ca="1">'[1]2025年已发货'!B:B</f>
        <v>螺纹钢</v>
      </c>
      <c r="C1003" s="2" t="str">
        <f ca="1">'[1]2025年已发货'!C:C</f>
        <v>HRB400E Φ16 9m</v>
      </c>
      <c r="D1003" s="2" t="str">
        <f ca="1">'[1]2025年已发货'!D:D</f>
        <v>吨</v>
      </c>
      <c r="E1003" s="2">
        <f ca="1">'[1]2025年已发货'!E:E</f>
        <v>6</v>
      </c>
      <c r="F1003" s="4">
        <f ca="1">'[1]2025年已发货'!F:F</f>
        <v>45723</v>
      </c>
      <c r="G1003" s="2" t="str">
        <f>'[1]2025年已发货'!G:G</f>
        <v>（十九冶-江龙高速一分部）重庆市云阳县X886附近中国十九冶开云高速项目总包部西98米*复兴互通预制梁场</v>
      </c>
      <c r="H1003" s="2" t="str">
        <f ca="1">'[1]2025年已发货'!H:H</f>
        <v>吴章红</v>
      </c>
      <c r="I1003" s="2">
        <f ca="1">'[1]2025年已发货'!I:I</f>
        <v>18628165772</v>
      </c>
      <c r="J1003" s="2" vm="1" t="e">
        <f ca="1">_xlfn._xlws.FILTER(辅助信息!D:D,辅助信息!G:G=G1003)</f>
        <v>#VALUE!</v>
      </c>
    </row>
    <row r="1004" hidden="1" spans="1:10">
      <c r="A1004" s="2" t="str">
        <f ca="1">'[1]2025年已发货'!A:A</f>
        <v>达钢</v>
      </c>
      <c r="B1004" s="2" t="str">
        <f ca="1">'[1]2025年已发货'!B:B</f>
        <v>螺纹钢</v>
      </c>
      <c r="C1004" s="2" t="str">
        <f ca="1">'[1]2025年已发货'!C:C</f>
        <v>HRB400E Φ20 9m</v>
      </c>
      <c r="D1004" s="2" t="str">
        <f ca="1">'[1]2025年已发货'!D:D</f>
        <v>吨</v>
      </c>
      <c r="E1004" s="2">
        <f ca="1">'[1]2025年已发货'!E:E</f>
        <v>3</v>
      </c>
      <c r="F1004" s="4">
        <f ca="1">'[1]2025年已发货'!F:F</f>
        <v>45723</v>
      </c>
      <c r="G1004" s="2" t="str">
        <f>'[1]2025年已发货'!G:G</f>
        <v>（十九冶-江龙高速一分部）重庆市云阳县X886附近中国十九冶开云高速项目总包部西98米*复兴互通预制梁场</v>
      </c>
      <c r="H1004" s="2" t="str">
        <f ca="1">'[1]2025年已发货'!H:H</f>
        <v>吴章红</v>
      </c>
      <c r="I1004" s="2">
        <f ca="1">'[1]2025年已发货'!I:I</f>
        <v>18628165772</v>
      </c>
      <c r="J1004" s="2" vm="1" t="e">
        <f>_xlfn._xlws.FILTER(辅助信息!D:D,辅助信息!G:G=G1004)</f>
        <v>#VALUE!</v>
      </c>
    </row>
    <row r="1005" hidden="1" spans="1:10">
      <c r="A1005" s="2" t="str">
        <f ca="1">'[1]2025年已发货'!A:A</f>
        <v>达钢</v>
      </c>
      <c r="B1005" s="2" t="str">
        <f ca="1">'[1]2025年已发货'!B:B</f>
        <v>螺纹钢</v>
      </c>
      <c r="C1005" s="2" t="str">
        <f ca="1">'[1]2025年已发货'!C:C</f>
        <v>HRB400E Φ32 9m</v>
      </c>
      <c r="D1005" s="2" t="str">
        <f ca="1">'[1]2025年已发货'!D:D</f>
        <v>吨</v>
      </c>
      <c r="E1005" s="2">
        <f ca="1">'[1]2025年已发货'!E:E</f>
        <v>42</v>
      </c>
      <c r="F1005" s="4">
        <f ca="1">'[1]2025年已发货'!F:F</f>
        <v>45723</v>
      </c>
      <c r="G1005" s="2" t="str">
        <f>'[1]2025年已发货'!G:G</f>
        <v>（五冶达州国道542项目-三工区桥梁3工段）四川省达州市达川区赵固镇水文村原村委会下300米</v>
      </c>
      <c r="H1005" s="2" t="str">
        <f ca="1">'[1]2025年已发货'!H:H</f>
        <v>李代茂</v>
      </c>
      <c r="I1005" s="2">
        <f ca="1">'[1]2025年已发货'!I:I</f>
        <v>18302833536</v>
      </c>
      <c r="J1005" s="2" t="str">
        <f ca="1">_xlfn._xlws.FILTER(辅助信息!D:D,辅助信息!G:G=G1005)</f>
        <v>五冶达州国道542项目</v>
      </c>
    </row>
    <row r="1006" hidden="1" spans="1:10">
      <c r="A1006" s="2" t="str">
        <f ca="1">'[1]2025年已发货'!A:A</f>
        <v>达钢</v>
      </c>
      <c r="B1006" s="2" t="str">
        <f ca="1">'[1]2025年已发货'!B:B</f>
        <v>螺纹钢</v>
      </c>
      <c r="C1006" s="2" t="str">
        <f ca="1">'[1]2025年已发货'!C:C</f>
        <v>HRB400E Φ16 9m</v>
      </c>
      <c r="D1006" s="2" t="str">
        <f ca="1">'[1]2025年已发货'!D:D</f>
        <v>吨</v>
      </c>
      <c r="E1006" s="2">
        <f ca="1">'[1]2025年已发货'!E:E</f>
        <v>35</v>
      </c>
      <c r="F1006" s="4">
        <f ca="1">'[1]2025年已发货'!F:F</f>
        <v>45723</v>
      </c>
      <c r="G1006" s="2" t="str">
        <f>'[1]2025年已发货'!G:G</f>
        <v>（五冶达州国道542项目-二工区黄家湾隧道工段）四川省达州市达川区赵固镇黄家坡</v>
      </c>
      <c r="H1006" s="2" t="str">
        <f ca="1">'[1]2025年已发货'!H:H</f>
        <v>罗永方</v>
      </c>
      <c r="I1006" s="2">
        <f ca="1">'[1]2025年已发货'!I:I</f>
        <v>13551450899</v>
      </c>
      <c r="J1006" s="2" t="str">
        <f ca="1">_xlfn._xlws.FILTER(辅助信息!D:D,辅助信息!G:G=G1006)</f>
        <v>五冶达州国道542项目</v>
      </c>
    </row>
    <row r="1007" hidden="1" spans="1:10">
      <c r="A1007" s="2" t="str">
        <f ca="1">'[1]2025年已发货'!A:A</f>
        <v>达钢</v>
      </c>
      <c r="B1007" s="2" t="str">
        <f ca="1">'[1]2025年已发货'!B:B</f>
        <v>螺纹钢</v>
      </c>
      <c r="C1007" s="2" t="str">
        <f ca="1">'[1]2025年已发货'!C:C</f>
        <v>HRB400E Φ12 9m</v>
      </c>
      <c r="D1007" s="2" t="str">
        <f ca="1">'[1]2025年已发货'!D:D</f>
        <v>吨</v>
      </c>
      <c r="E1007" s="2">
        <f ca="1">'[1]2025年已发货'!E:E</f>
        <v>9</v>
      </c>
      <c r="F1007" s="4">
        <f ca="1">'[1]2025年已发货'!F:F</f>
        <v>45723</v>
      </c>
      <c r="G1007" s="2" t="str">
        <f>'[1]2025年已发货'!G:G</f>
        <v>（五冶达州国道542项目-二工区巴河特大桥工段-5号墩）四川省达州市达川区石梯镇固家村村民委员会</v>
      </c>
      <c r="H1007" s="2" t="str">
        <f ca="1">'[1]2025年已发货'!H:H</f>
        <v>谭福中</v>
      </c>
      <c r="I1007" s="2">
        <f ca="1">'[1]2025年已发货'!I:I</f>
        <v>15828538619</v>
      </c>
      <c r="J1007" s="2" t="str">
        <f ca="1">_xlfn._xlws.FILTER(辅助信息!D:D,辅助信息!G:G=G1007)</f>
        <v>五冶达州国道542项目</v>
      </c>
    </row>
    <row r="1008" hidden="1" spans="1:10">
      <c r="A1008" s="2" t="str">
        <f ca="1">'[1]2025年已发货'!A:A</f>
        <v>达钢</v>
      </c>
      <c r="B1008" s="2" t="str">
        <f ca="1">'[1]2025年已发货'!B:B</f>
        <v>螺纹钢</v>
      </c>
      <c r="C1008" s="2" t="str">
        <f ca="1">'[1]2025年已发货'!C:C</f>
        <v>HRB400E Φ16 9m</v>
      </c>
      <c r="D1008" s="2" t="str">
        <f ca="1">'[1]2025年已发货'!D:D</f>
        <v>吨</v>
      </c>
      <c r="E1008" s="2">
        <f ca="1">'[1]2025年已发货'!E:E</f>
        <v>27</v>
      </c>
      <c r="F1008" s="4">
        <f ca="1">'[1]2025年已发货'!F:F</f>
        <v>45723</v>
      </c>
      <c r="G1008" s="2" t="str">
        <f>'[1]2025年已发货'!G:G</f>
        <v>（五冶达州国道542项目-二工区巴河特大桥工段-5号墩）四川省达州市达川区石梯镇固家村村民委员会</v>
      </c>
      <c r="H1008" s="2" t="str">
        <f ca="1">'[1]2025年已发货'!H:H</f>
        <v>谭福中</v>
      </c>
      <c r="I1008" s="2">
        <f ca="1">'[1]2025年已发货'!I:I</f>
        <v>15828538619</v>
      </c>
      <c r="J1008" s="2" t="str">
        <f ca="1">_xlfn._xlws.FILTER(辅助信息!D:D,辅助信息!G:G=G1008)</f>
        <v>五冶达州国道542项目</v>
      </c>
    </row>
    <row r="1009" hidden="1" spans="1:10">
      <c r="A1009" s="2" t="str">
        <f ca="1">'[1]2025年已发货'!A:A</f>
        <v>达钢</v>
      </c>
      <c r="B1009" s="2" t="str">
        <f ca="1">'[1]2025年已发货'!B:B</f>
        <v>螺纹钢</v>
      </c>
      <c r="C1009" s="2" t="str">
        <f ca="1">'[1]2025年已发货'!C:C</f>
        <v>HRB400E Φ32 9m</v>
      </c>
      <c r="D1009" s="2" t="str">
        <f ca="1">'[1]2025年已发货'!D:D</f>
        <v>吨</v>
      </c>
      <c r="E1009" s="2">
        <f ca="1">'[1]2025年已发货'!E:E</f>
        <v>12</v>
      </c>
      <c r="F1009" s="4">
        <f ca="1">'[1]2025年已发货'!F:F</f>
        <v>45723</v>
      </c>
      <c r="G1009" s="2" t="str">
        <f>'[1]2025年已发货'!G:G</f>
        <v>（五冶达州国道542项目-二工区巴河特大桥工段-5号墩）四川省达州市达川区石梯镇固家村村民委员会</v>
      </c>
      <c r="H1009" s="2" t="str">
        <f ca="1">'[1]2025年已发货'!H:H</f>
        <v>谭福中</v>
      </c>
      <c r="I1009" s="2">
        <f ca="1">'[1]2025年已发货'!I:I</f>
        <v>15828538619</v>
      </c>
      <c r="J1009" s="2" t="str">
        <f ca="1">_xlfn._xlws.FILTER(辅助信息!D:D,辅助信息!G:G=G1009)</f>
        <v>五冶达州国道542项目</v>
      </c>
    </row>
    <row r="1010" hidden="1" spans="1:10">
      <c r="A1010" s="2" t="str">
        <f ca="1">'[1]2025年已发货'!A:A</f>
        <v>成实</v>
      </c>
      <c r="B1010" s="2" t="str">
        <f ca="1">'[1]2025年已发货'!B:B</f>
        <v>盘螺</v>
      </c>
      <c r="C1010" s="2" t="str">
        <f ca="1">'[1]2025年已发货'!C:C</f>
        <v>HRB400E Φ14</v>
      </c>
      <c r="D1010" s="2" t="str">
        <f ca="1">'[1]2025年已发货'!D:D</f>
        <v>吨</v>
      </c>
      <c r="E1010" s="2">
        <f ca="1">'[1]2025年已发货'!E:E</f>
        <v>35</v>
      </c>
      <c r="F1010" s="4">
        <f ca="1">'[1]2025年已发货'!F:F</f>
        <v>45724</v>
      </c>
      <c r="G1010" s="2" t="str">
        <f>'[1]2025年已发货'!G:G</f>
        <v>自永4标一局四公司（四川省内江市隆昌市金鹅街道自永4标一局四公司钢筋棚）</v>
      </c>
      <c r="H1010" s="2" t="str">
        <f ca="1">'[1]2025年已发货'!H:H</f>
        <v>郝优</v>
      </c>
      <c r="I1010" s="2" t="str">
        <f ca="1">'[1]2025年已发货'!I:I</f>
        <v>13891371707</v>
      </c>
      <c r="J1010" s="2" vm="1" t="e">
        <f ca="1">_xlfn._xlws.FILTER(辅助信息!D:D,辅助信息!G:G=G1010)</f>
        <v>#VALUE!</v>
      </c>
    </row>
    <row r="1011" hidden="1" spans="1:10">
      <c r="A1011" s="2" t="str">
        <f ca="1">'[1]2025年已发货'!A:A</f>
        <v>成实</v>
      </c>
      <c r="B1011" s="2" t="str">
        <f ca="1">'[1]2025年已发货'!B:B</f>
        <v>高线</v>
      </c>
      <c r="C1011" s="2" t="str">
        <f ca="1">'[1]2025年已发货'!C:C</f>
        <v>HPB300 Φ12</v>
      </c>
      <c r="D1011" s="2" t="str">
        <f ca="1">'[1]2025年已发货'!D:D</f>
        <v>吨</v>
      </c>
      <c r="E1011" s="2">
        <f ca="1">'[1]2025年已发货'!E:E</f>
        <v>35</v>
      </c>
      <c r="F1011" s="4">
        <f ca="1">'[1]2025年已发货'!F:F</f>
        <v>45724</v>
      </c>
      <c r="G1011" s="2" t="str">
        <f>'[1]2025年已发货'!G:G</f>
        <v>自永4标一局四公司（四川省内江市隆昌市金鹅街道自永4标一局四公司钢筋棚）</v>
      </c>
      <c r="H1011" s="2" t="str">
        <f ca="1">'[1]2025年已发货'!H:H</f>
        <v>郝优</v>
      </c>
      <c r="I1011" s="2">
        <f ca="1">'[1]2025年已发货'!I:I</f>
        <v>13891371707</v>
      </c>
      <c r="J1011" s="2" vm="1" t="e">
        <f>_xlfn._xlws.FILTER(辅助信息!D:D,辅助信息!G:G=G1011)</f>
        <v>#VALUE!</v>
      </c>
    </row>
    <row r="1012" hidden="1" spans="1:10">
      <c r="A1012" s="2" t="str">
        <f ca="1">'[1]2025年已发货'!A:A</f>
        <v>成实</v>
      </c>
      <c r="B1012" s="2" t="str">
        <f ca="1">'[1]2025年已发货'!B:B</f>
        <v>盘螺</v>
      </c>
      <c r="C1012" s="2" t="str">
        <f ca="1">'[1]2025年已发货'!C:C</f>
        <v>HRB400EΦ8</v>
      </c>
      <c r="D1012" s="2" t="str">
        <f ca="1">'[1]2025年已发货'!D:D</f>
        <v>吨</v>
      </c>
      <c r="E1012" s="2">
        <f ca="1">'[1]2025年已发货'!E:E</f>
        <v>5</v>
      </c>
      <c r="F1012" s="4">
        <f ca="1">'[1]2025年已发货'!F:F</f>
        <v>45724</v>
      </c>
      <c r="G1012" s="2" t="str">
        <f>'[1]2025年已发货'!G:G</f>
        <v>（中核中原-温江北林医养综合体项目）四川省成都市温江区万春大道第三人民医院东</v>
      </c>
      <c r="H1012" s="2" t="str">
        <f ca="1">'[1]2025年已发货'!H:H</f>
        <v>蔡杰</v>
      </c>
      <c r="I1012" s="2">
        <f ca="1">'[1]2025年已发货'!I:I</f>
        <v>18875129329</v>
      </c>
      <c r="J1012" s="2" vm="1" t="e">
        <f>_xlfn._xlws.FILTER(辅助信息!D:D,辅助信息!G:G=G1012)</f>
        <v>#VALUE!</v>
      </c>
    </row>
    <row r="1013" hidden="1" spans="1:10">
      <c r="A1013" s="2" t="str">
        <f ca="1">'[1]2025年已发货'!A:A</f>
        <v>成实</v>
      </c>
      <c r="B1013" s="2" t="str">
        <f ca="1">'[1]2025年已发货'!B:B</f>
        <v>盘螺</v>
      </c>
      <c r="C1013" s="2" t="str">
        <f ca="1">'[1]2025年已发货'!C:C</f>
        <v>HRB400EΦ10</v>
      </c>
      <c r="D1013" s="2" t="str">
        <f ca="1">'[1]2025年已发货'!D:D</f>
        <v>吨</v>
      </c>
      <c r="E1013" s="2">
        <f ca="1">'[1]2025年已发货'!E:E</f>
        <v>5</v>
      </c>
      <c r="F1013" s="4">
        <f ca="1">'[1]2025年已发货'!F:F</f>
        <v>45724</v>
      </c>
      <c r="G1013" s="2" t="str">
        <f>'[1]2025年已发货'!G:G</f>
        <v>（中核中原-温江北林医养综合体项目）四川省成都市温江区万春大道第三人民医院东</v>
      </c>
      <c r="H1013" s="2" t="str">
        <f ca="1">'[1]2025年已发货'!H:H</f>
        <v>蔡杰</v>
      </c>
      <c r="I1013" s="2">
        <f ca="1">'[1]2025年已发货'!I:I</f>
        <v>18875129329</v>
      </c>
      <c r="J1013" s="2" vm="1" t="e">
        <f ca="1">_xlfn._xlws.FILTER(辅助信息!D:D,辅助信息!G:G=G1013)</f>
        <v>#VALUE!</v>
      </c>
    </row>
    <row r="1014" hidden="1" spans="1:10">
      <c r="A1014" s="2" t="str">
        <f ca="1">'[1]2025年已发货'!A:A</f>
        <v>成实</v>
      </c>
      <c r="B1014" s="2" t="str">
        <f ca="1">'[1]2025年已发货'!B:B</f>
        <v>螺纹钢</v>
      </c>
      <c r="C1014" s="2" t="str">
        <f ca="1">'[1]2025年已发货'!C:C</f>
        <v>HRB500EФ14*9m</v>
      </c>
      <c r="D1014" s="2" t="str">
        <f ca="1">'[1]2025年已发货'!D:D</f>
        <v>吨</v>
      </c>
      <c r="E1014" s="2">
        <f ca="1">'[1]2025年已发货'!E:E</f>
        <v>10</v>
      </c>
      <c r="F1014" s="4">
        <f ca="1">'[1]2025年已发货'!F:F</f>
        <v>45724</v>
      </c>
      <c r="G1014" s="2" t="str">
        <f>'[1]2025年已发货'!G:G</f>
        <v>（中核中原-温江北林医养综合体项目）四川省成都市温江区万春大道第三人民医院东</v>
      </c>
      <c r="H1014" s="2" t="str">
        <f ca="1">'[1]2025年已发货'!H:H</f>
        <v>蔡杰</v>
      </c>
      <c r="I1014" s="2">
        <f ca="1">'[1]2025年已发货'!I:I</f>
        <v>18875129329</v>
      </c>
      <c r="J1014" s="2" vm="1" t="e">
        <f ca="1">_xlfn._xlws.FILTER(辅助信息!D:D,辅助信息!G:G=G1014)</f>
        <v>#VALUE!</v>
      </c>
    </row>
    <row r="1015" hidden="1" spans="1:10">
      <c r="A1015" s="2" t="str">
        <f ca="1">'[1]2025年已发货'!A:A</f>
        <v>成实</v>
      </c>
      <c r="B1015" s="2" t="str">
        <f ca="1">'[1]2025年已发货'!B:B</f>
        <v>螺纹钢</v>
      </c>
      <c r="C1015" s="2" t="str">
        <f ca="1">'[1]2025年已发货'!C:C</f>
        <v>HRB500EФ16*9m</v>
      </c>
      <c r="D1015" s="2" t="str">
        <f ca="1">'[1]2025年已发货'!D:D</f>
        <v>吨</v>
      </c>
      <c r="E1015" s="2">
        <f ca="1">'[1]2025年已发货'!E:E</f>
        <v>15</v>
      </c>
      <c r="F1015" s="4">
        <f ca="1">'[1]2025年已发货'!F:F</f>
        <v>45724</v>
      </c>
      <c r="G1015" s="2" t="str">
        <f>'[1]2025年已发货'!G:G</f>
        <v>（中核中原-温江北林医养综合体项目）四川省成都市温江区万春大道第三人民医院东</v>
      </c>
      <c r="H1015" s="2" t="str">
        <f ca="1">'[1]2025年已发货'!H:H</f>
        <v>蔡杰</v>
      </c>
      <c r="I1015" s="2">
        <f ca="1">'[1]2025年已发货'!I:I</f>
        <v>18875129329</v>
      </c>
      <c r="J1015" s="2" vm="1" t="e">
        <f ca="1">_xlfn._xlws.FILTER(辅助信息!D:D,辅助信息!G:G=G1015)</f>
        <v>#VALUE!</v>
      </c>
    </row>
    <row r="1016" hidden="1" spans="1:10">
      <c r="A1016" s="2" t="str">
        <f ca="1">'[1]2025年已发货'!A:A</f>
        <v>成实</v>
      </c>
      <c r="B1016" s="2" t="str">
        <f ca="1">'[1]2025年已发货'!B:B</f>
        <v>盘圆 </v>
      </c>
      <c r="C1016" s="2" t="str">
        <f ca="1">'[1]2025年已发货'!C:C</f>
        <v>HPB300Ф10</v>
      </c>
      <c r="D1016" s="2" t="str">
        <f ca="1">'[1]2025年已发货'!D:D</f>
        <v>吨</v>
      </c>
      <c r="E1016" s="2">
        <f ca="1">'[1]2025年已发货'!E:E</f>
        <v>35</v>
      </c>
      <c r="F1016" s="4">
        <f ca="1">'[1]2025年已发货'!F:F</f>
        <v>45724</v>
      </c>
      <c r="G1016" s="2" t="str">
        <f>'[1]2025年已发货'!G:G</f>
        <v>（中铁六局呼和公司康新高速TJ4-2标）四川省甘孜藏族自治州康定市新都桥镇东俄罗三村中建八局搅拌站旁</v>
      </c>
      <c r="H1016" s="2" t="str">
        <f ca="1">'[1]2025年已发货'!H:H</f>
        <v>许文刚</v>
      </c>
      <c r="I1016" s="2">
        <f ca="1">'[1]2025年已发货'!I:I</f>
        <v>15848808186</v>
      </c>
      <c r="J1016" s="2" vm="1" t="e">
        <f ca="1">_xlfn._xlws.FILTER(辅助信息!D:D,辅助信息!G:G=G1016)</f>
        <v>#VALUE!</v>
      </c>
    </row>
    <row r="1017" hidden="1" spans="1:10">
      <c r="A1017" s="2" t="str">
        <f ca="1">'[1]2025年已发货'!A:A</f>
        <v>成实</v>
      </c>
      <c r="B1017" s="2" t="str">
        <f ca="1">'[1]2025年已发货'!B:B</f>
        <v>盘螺</v>
      </c>
      <c r="C1017" s="2" t="str">
        <f ca="1">'[1]2025年已发货'!C:C</f>
        <v>HRB400EΦ10</v>
      </c>
      <c r="D1017" s="2" t="str">
        <f ca="1">'[1]2025年已发货'!D:D</f>
        <v>吨</v>
      </c>
      <c r="E1017" s="2">
        <f ca="1">'[1]2025年已发货'!E:E</f>
        <v>4</v>
      </c>
      <c r="F1017" s="4">
        <f ca="1">'[1]2025年已发货'!F:F</f>
        <v>45724</v>
      </c>
      <c r="G1017" s="2" t="str">
        <f>'[1]2025年已发货'!G:G</f>
        <v>（中铁九桥康新高速TJ1-3标）四川省甘孜州康定市折多塘村车管所旁（使用德胜、威钢、成实）</v>
      </c>
      <c r="H1017" s="2" t="str">
        <f ca="1">'[1]2025年已发货'!H:H</f>
        <v>王营光</v>
      </c>
      <c r="I1017" s="2">
        <f ca="1">'[1]2025年已发货'!I:I</f>
        <v>13479287250</v>
      </c>
      <c r="J1017" s="2" vm="1" t="e">
        <f ca="1">_xlfn._xlws.FILTER(辅助信息!D:D,辅助信息!G:G=G1017)</f>
        <v>#VALUE!</v>
      </c>
    </row>
    <row r="1018" hidden="1" spans="1:10">
      <c r="A1018" s="2" t="str">
        <f ca="1">'[1]2025年已发货'!A:A</f>
        <v>成实</v>
      </c>
      <c r="B1018" s="2" t="str">
        <f ca="1">'[1]2025年已发货'!B:B</f>
        <v>盘螺</v>
      </c>
      <c r="C1018" s="2" t="str">
        <f ca="1">'[1]2025年已发货'!C:C</f>
        <v>HRB400EФ14</v>
      </c>
      <c r="D1018" s="2" t="str">
        <f ca="1">'[1]2025年已发货'!D:D</f>
        <v>吨</v>
      </c>
      <c r="E1018" s="2">
        <f ca="1">'[1]2025年已发货'!E:E</f>
        <v>30</v>
      </c>
      <c r="F1018" s="4">
        <f ca="1">'[1]2025年已发货'!F:F</f>
        <v>45724</v>
      </c>
      <c r="G1018" s="2" t="str">
        <f>'[1]2025年已发货'!G:G</f>
        <v>（中铁九桥康新高速TJ1-3标）四川省甘孜州康定市折多塘村车管所旁（使用德胜、威钢、成实）</v>
      </c>
      <c r="H1018" s="2" t="str">
        <f ca="1">'[1]2025年已发货'!H:H</f>
        <v>王营光</v>
      </c>
      <c r="I1018" s="2">
        <f ca="1">'[1]2025年已发货'!I:I</f>
        <v>13479287250</v>
      </c>
      <c r="J1018" s="2" vm="1" t="e">
        <f ca="1">_xlfn._xlws.FILTER(辅助信息!D:D,辅助信息!G:G=G1018)</f>
        <v>#VALUE!</v>
      </c>
    </row>
    <row r="1019" hidden="1" spans="1:10">
      <c r="A1019" s="2" t="str">
        <f ca="1">'[1]2025年已发货'!A:A</f>
        <v>陕钢</v>
      </c>
      <c r="B1019" s="2" t="str">
        <f ca="1">'[1]2025年已发货'!B:B</f>
        <v>盘螺</v>
      </c>
      <c r="C1019" s="2" t="str">
        <f ca="1">'[1]2025年已发货'!C:C</f>
        <v>HRB400E Φ6</v>
      </c>
      <c r="D1019" s="2" t="str">
        <f ca="1">'[1]2025年已发货'!D:D</f>
        <v>吨</v>
      </c>
      <c r="E1019" s="2">
        <f ca="1">'[1]2025年已发货'!E:E</f>
        <v>10</v>
      </c>
      <c r="F1019" s="4">
        <f ca="1">'[1]2025年已发货'!F:F</f>
        <v>45724</v>
      </c>
      <c r="G1019" s="2" t="str">
        <f>'[1]2025年已发货'!G:G</f>
        <v>（华西酒城南）成都市武侯区火车南站西路8号酒城南项目</v>
      </c>
      <c r="H1019" s="2" t="str">
        <f ca="1">'[1]2025年已发货'!H:H</f>
        <v>龙耀宇</v>
      </c>
      <c r="I1019" s="2">
        <f ca="1">'[1]2025年已发货'!I:I</f>
        <v>18384145895</v>
      </c>
      <c r="J1019" s="2" t="str">
        <f>_xlfn._xlws.FILTER(辅助信息!D:D,辅助信息!G:G=G1019)</f>
        <v>华西酒城南</v>
      </c>
    </row>
    <row r="1020" hidden="1" spans="1:10">
      <c r="A1020" s="2" t="str">
        <f ca="1">'[1]2025年已发货'!A:A</f>
        <v>陕钢</v>
      </c>
      <c r="B1020" s="2" t="str">
        <f ca="1">'[1]2025年已发货'!B:B</f>
        <v>盘螺</v>
      </c>
      <c r="C1020" s="2" t="str">
        <f ca="1">'[1]2025年已发货'!C:C</f>
        <v>HRB400E Φ8</v>
      </c>
      <c r="D1020" s="2" t="str">
        <f ca="1">'[1]2025年已发货'!D:D</f>
        <v>吨</v>
      </c>
      <c r="E1020" s="2">
        <f ca="1">'[1]2025年已发货'!E:E</f>
        <v>5</v>
      </c>
      <c r="F1020" s="4">
        <f ca="1">'[1]2025年已发货'!F:F</f>
        <v>45724</v>
      </c>
      <c r="G1020" s="2" t="str">
        <f>'[1]2025年已发货'!G:G</f>
        <v>（华西酒城南）成都市武侯区火车南站西路8号酒城南项目</v>
      </c>
      <c r="H1020" s="2" t="str">
        <f ca="1">'[1]2025年已发货'!H:H</f>
        <v>龙耀宇</v>
      </c>
      <c r="I1020" s="2">
        <f ca="1">'[1]2025年已发货'!I:I</f>
        <v>18384145895</v>
      </c>
      <c r="J1020" s="2" t="str">
        <f ca="1">_xlfn._xlws.FILTER(辅助信息!D:D,辅助信息!G:G=G1020)</f>
        <v>华西酒城南</v>
      </c>
    </row>
    <row r="1021" hidden="1" spans="1:10">
      <c r="A1021" s="2" t="str">
        <f ca="1">'[1]2025年已发货'!A:A</f>
        <v>陕钢</v>
      </c>
      <c r="B1021" s="2" t="str">
        <f ca="1">'[1]2025年已发货'!B:B</f>
        <v>盘螺</v>
      </c>
      <c r="C1021" s="2" t="str">
        <f ca="1">'[1]2025年已发货'!C:C</f>
        <v>HRB400E Φ10</v>
      </c>
      <c r="D1021" s="2" t="str">
        <f ca="1">'[1]2025年已发货'!D:D</f>
        <v>吨</v>
      </c>
      <c r="E1021" s="2">
        <f ca="1">'[1]2025年已发货'!E:E</f>
        <v>7.5</v>
      </c>
      <c r="F1021" s="4">
        <f ca="1">'[1]2025年已发货'!F:F</f>
        <v>45724</v>
      </c>
      <c r="G1021" s="2" t="str">
        <f>'[1]2025年已发货'!G:G</f>
        <v>（华西酒城南）成都市武侯区火车南站西路8号酒城南项目</v>
      </c>
      <c r="H1021" s="2" t="str">
        <f ca="1">'[1]2025年已发货'!H:H</f>
        <v>龙耀宇</v>
      </c>
      <c r="I1021" s="2">
        <f ca="1">'[1]2025年已发货'!I:I</f>
        <v>18384145895</v>
      </c>
      <c r="J1021" s="2" t="str">
        <f>_xlfn._xlws.FILTER(辅助信息!D:D,辅助信息!G:G=G1021)</f>
        <v>华西酒城南</v>
      </c>
    </row>
    <row r="1022" hidden="1" spans="1:10">
      <c r="A1022" s="2" t="str">
        <f ca="1">'[1]2025年已发货'!A:A</f>
        <v>陕钢</v>
      </c>
      <c r="B1022" s="2" t="str">
        <f ca="1">'[1]2025年已发货'!B:B</f>
        <v>盘螺</v>
      </c>
      <c r="C1022" s="2" t="str">
        <f ca="1">'[1]2025年已发货'!C:C</f>
        <v>HRB400E Φ12</v>
      </c>
      <c r="D1022" s="2" t="str">
        <f ca="1">'[1]2025年已发货'!D:D</f>
        <v>吨</v>
      </c>
      <c r="E1022" s="2">
        <f ca="1">'[1]2025年已发货'!E:E</f>
        <v>47</v>
      </c>
      <c r="F1022" s="4">
        <f ca="1">'[1]2025年已发货'!F:F</f>
        <v>45724</v>
      </c>
      <c r="G1022" s="2" t="str">
        <f>'[1]2025年已发货'!G:G</f>
        <v>（华西酒城南）成都市武侯区火车南站西路8号酒城南项目</v>
      </c>
      <c r="H1022" s="2" t="str">
        <f ca="1">'[1]2025年已发货'!H:H</f>
        <v>龙耀宇</v>
      </c>
      <c r="I1022" s="2">
        <f ca="1">'[1]2025年已发货'!I:I</f>
        <v>18384145895</v>
      </c>
      <c r="J1022" s="2" t="str">
        <f ca="1">_xlfn._xlws.FILTER(辅助信息!D:D,辅助信息!G:G=G1022)</f>
        <v>华西酒城南</v>
      </c>
    </row>
    <row r="1023" hidden="1" spans="1:10">
      <c r="A1023" s="2" t="str">
        <f ca="1">'[1]2025年已发货'!A:A</f>
        <v>陕钢</v>
      </c>
      <c r="B1023" s="2" t="str">
        <f ca="1">'[1]2025年已发货'!B:B</f>
        <v>盘螺</v>
      </c>
      <c r="C1023" s="2" t="str">
        <f ca="1">'[1]2025年已发货'!C:C</f>
        <v>HRB400E Φ8</v>
      </c>
      <c r="D1023" s="2" t="str">
        <f ca="1">'[1]2025年已发货'!D:D</f>
        <v>吨</v>
      </c>
      <c r="E1023" s="2">
        <f ca="1">'[1]2025年已发货'!E:E</f>
        <v>15</v>
      </c>
      <c r="F1023" s="4">
        <f ca="1">'[1]2025年已发货'!F:F</f>
        <v>45724</v>
      </c>
      <c r="G1023" s="2" t="str">
        <f>'[1]2025年已发货'!G:G</f>
        <v>（中核华兴-峨眉山项目）四川省乐山市峨眉山市双福镇梓橦庙红华五期中核华兴工地</v>
      </c>
      <c r="H1023" s="2" t="str">
        <f ca="1">'[1]2025年已发货'!H:H</f>
        <v>李汉军</v>
      </c>
      <c r="I1023" s="2" t="str">
        <f ca="1">'[1]2025年已发货'!I:I</f>
        <v>18691249091</v>
      </c>
      <c r="J1023" s="2" vm="1" t="e">
        <f ca="1">_xlfn._xlws.FILTER(辅助信息!D:D,辅助信息!G:G=G1023)</f>
        <v>#VALUE!</v>
      </c>
    </row>
    <row r="1024" hidden="1" spans="1:10">
      <c r="A1024" s="2" t="str">
        <f ca="1">'[1]2025年已发货'!A:A</f>
        <v>陕钢</v>
      </c>
      <c r="B1024" s="2" t="str">
        <f ca="1">'[1]2025年已发货'!B:B</f>
        <v>盘螺</v>
      </c>
      <c r="C1024" s="2" t="str">
        <f ca="1">'[1]2025年已发货'!C:C</f>
        <v>HRB400E Φ10</v>
      </c>
      <c r="D1024" s="2" t="str">
        <f ca="1">'[1]2025年已发货'!D:D</f>
        <v>吨</v>
      </c>
      <c r="E1024" s="2">
        <f ca="1">'[1]2025年已发货'!E:E</f>
        <v>15</v>
      </c>
      <c r="F1024" s="4">
        <f ca="1">'[1]2025年已发货'!F:F</f>
        <v>45724</v>
      </c>
      <c r="G1024" s="2" t="str">
        <f>'[1]2025年已发货'!G:G</f>
        <v>（中核华兴-峨眉山项目）四川省乐山市峨眉山市双福镇梓橦庙红华五期中核华兴工地</v>
      </c>
      <c r="H1024" s="2" t="str">
        <f ca="1">'[1]2025年已发货'!H:H</f>
        <v>李汉军</v>
      </c>
      <c r="I1024" s="2" t="str">
        <f ca="1">'[1]2025年已发货'!I:I</f>
        <v>18691249091</v>
      </c>
      <c r="J1024" s="2" vm="1" t="e">
        <f ca="1">_xlfn._xlws.FILTER(辅助信息!D:D,辅助信息!G:G=G1024)</f>
        <v>#VALUE!</v>
      </c>
    </row>
    <row r="1025" hidden="1" spans="1:10">
      <c r="A1025" s="2" t="str">
        <f ca="1">'[1]2025年已发货'!A:A</f>
        <v>陕钢</v>
      </c>
      <c r="B1025" s="2" t="str">
        <f ca="1">'[1]2025年已发货'!B:B</f>
        <v>高线</v>
      </c>
      <c r="C1025" s="2" t="str">
        <f ca="1">'[1]2025年已发货'!C:C</f>
        <v>HPB300 6</v>
      </c>
      <c r="D1025" s="2" t="str">
        <f ca="1">'[1]2025年已发货'!D:D</f>
        <v>吨</v>
      </c>
      <c r="E1025" s="2">
        <f ca="1">'[1]2025年已发货'!E:E</f>
        <v>6</v>
      </c>
      <c r="F1025" s="4">
        <f ca="1">'[1]2025年已发货'!F:F</f>
        <v>45724</v>
      </c>
      <c r="G1025" s="2" t="str">
        <f>'[1]2025年已发货'!G:G</f>
        <v>（中核华兴-峨眉山项目）四川省乐山市峨眉山市双福镇梓橦庙红华五期中核华兴工地</v>
      </c>
      <c r="H1025" s="2" t="str">
        <f ca="1">'[1]2025年已发货'!H:H</f>
        <v>李汉军</v>
      </c>
      <c r="I1025" s="2" t="str">
        <f ca="1">'[1]2025年已发货'!I:I</f>
        <v>18691249091</v>
      </c>
      <c r="J1025" s="2" vm="1" t="e">
        <f>_xlfn._xlws.FILTER(辅助信息!D:D,辅助信息!G:G=G1025)</f>
        <v>#VALUE!</v>
      </c>
    </row>
    <row r="1026" hidden="1" spans="1:10">
      <c r="A1026" s="2" t="str">
        <f ca="1">'[1]2025年已发货'!A:A</f>
        <v>德胜</v>
      </c>
      <c r="B1026" s="2" t="str">
        <f ca="1">'[1]2025年已发货'!B:B</f>
        <v>螺纹钢</v>
      </c>
      <c r="C1026" s="2" t="str">
        <f ca="1">'[1]2025年已发货'!C:C</f>
        <v>HRB400EФ16*9m</v>
      </c>
      <c r="D1026" s="2" t="str">
        <f ca="1">'[1]2025年已发货'!D:D</f>
        <v>吨</v>
      </c>
      <c r="E1026" s="2">
        <f ca="1">'[1]2025年已发货'!E:E</f>
        <v>35</v>
      </c>
      <c r="F1026" s="4">
        <f ca="1">'[1]2025年已发货'!F:F</f>
        <v>45724</v>
      </c>
      <c r="G1026" s="2" t="str">
        <f>'[1]2025年已发货'!G:G</f>
        <v>（中铁六局呼和公司康新高速TJ4-2标）四川省甘孜藏族自治州康定市新都桥镇东俄罗三村中建八局搅拌站旁</v>
      </c>
      <c r="H1026" s="2" t="str">
        <f ca="1">'[1]2025年已发货'!H:H</f>
        <v>许文刚</v>
      </c>
      <c r="I1026" s="2">
        <f ca="1">'[1]2025年已发货'!I:I</f>
        <v>15848808186</v>
      </c>
      <c r="J1026" s="2" vm="1" t="e">
        <f ca="1">_xlfn._xlws.FILTER(辅助信息!D:D,辅助信息!G:G=G1026)</f>
        <v>#VALUE!</v>
      </c>
    </row>
    <row r="1027" hidden="1" spans="1:10">
      <c r="A1027" s="2" t="str">
        <f ca="1">'[1]2025年已发货'!A:A</f>
        <v>德胜</v>
      </c>
      <c r="B1027" s="2" t="str">
        <f ca="1">'[1]2025年已发货'!B:B</f>
        <v>螺纹钢</v>
      </c>
      <c r="C1027" s="2" t="str">
        <f ca="1">'[1]2025年已发货'!C:C</f>
        <v>HRB400EФ28*9m</v>
      </c>
      <c r="D1027" s="2" t="str">
        <f ca="1">'[1]2025年已发货'!D:D</f>
        <v>吨</v>
      </c>
      <c r="E1027" s="2">
        <f ca="1">'[1]2025年已发货'!E:E</f>
        <v>35</v>
      </c>
      <c r="F1027" s="4">
        <f ca="1">'[1]2025年已发货'!F:F</f>
        <v>45724</v>
      </c>
      <c r="G1027" s="2" t="str">
        <f>'[1]2025年已发货'!G:G</f>
        <v>（中铁六局呼和公司康新高速TJ4-2标）四川省甘孜藏族自治州康定市新都桥镇东俄罗三村中建八局搅拌站旁</v>
      </c>
      <c r="H1027" s="2" t="str">
        <f ca="1">'[1]2025年已发货'!H:H</f>
        <v>许文刚</v>
      </c>
      <c r="I1027" s="2">
        <f ca="1">'[1]2025年已发货'!I:I</f>
        <v>15848808186</v>
      </c>
      <c r="J1027" s="2" vm="1" t="e">
        <f ca="1">_xlfn._xlws.FILTER(辅助信息!D:D,辅助信息!G:G=G1027)</f>
        <v>#VALUE!</v>
      </c>
    </row>
    <row r="1028" hidden="1" spans="1:10">
      <c r="A1028" s="2" t="str">
        <f ca="1">'[1]2025年已发货'!A:A</f>
        <v>德胜</v>
      </c>
      <c r="B1028" s="2" t="str">
        <f ca="1">'[1]2025年已发货'!B:B</f>
        <v>螺纹钢</v>
      </c>
      <c r="C1028" s="2" t="str">
        <f ca="1">'[1]2025年已发货'!C:C</f>
        <v>HRB500EФ28*9m</v>
      </c>
      <c r="D1028" s="2" t="str">
        <f ca="1">'[1]2025年已发货'!D:D</f>
        <v>吨</v>
      </c>
      <c r="E1028" s="2">
        <f ca="1">'[1]2025年已发货'!E:E</f>
        <v>70</v>
      </c>
      <c r="F1028" s="4">
        <f ca="1">'[1]2025年已发货'!F:F</f>
        <v>45724</v>
      </c>
      <c r="G1028" s="2" t="str">
        <f>'[1]2025年已发货'!G:G</f>
        <v>（中铁六局呼和公司康新高速TJ4-2标）四川省甘孜藏族自治州康定市新都桥镇东俄罗三村中建八局搅拌站旁</v>
      </c>
      <c r="H1028" s="2" t="str">
        <f ca="1">'[1]2025年已发货'!H:H</f>
        <v>许文刚</v>
      </c>
      <c r="I1028" s="2">
        <f ca="1">'[1]2025年已发货'!I:I</f>
        <v>15848808186</v>
      </c>
      <c r="J1028" s="2" vm="1" t="e">
        <f>_xlfn._xlws.FILTER(辅助信息!D:D,辅助信息!G:G=G1028)</f>
        <v>#VALUE!</v>
      </c>
    </row>
    <row r="1029" hidden="1" spans="1:10">
      <c r="A1029" s="2" t="str">
        <f ca="1">'[1]2025年已发货'!A:A</f>
        <v>德胜</v>
      </c>
      <c r="B1029" s="2" t="str">
        <f ca="1">'[1]2025年已发货'!B:B</f>
        <v>螺纹钢</v>
      </c>
      <c r="C1029" s="2" t="str">
        <f ca="1">'[1]2025年已发货'!C:C</f>
        <v>HRB400EФ12*9m</v>
      </c>
      <c r="D1029" s="2" t="str">
        <f ca="1">'[1]2025年已发货'!D:D</f>
        <v>吨</v>
      </c>
      <c r="E1029" s="2">
        <f ca="1">'[1]2025年已发货'!E:E</f>
        <v>2</v>
      </c>
      <c r="F1029" s="4">
        <f ca="1">'[1]2025年已发货'!F:F</f>
        <v>45724</v>
      </c>
      <c r="G1029" s="2" t="str">
        <f>'[1]2025年已发货'!G:G</f>
        <v>（中铁九桥康新高速TJ1-3标）四川省甘孜州康定市折多塘村车管所旁（使用德胜、威钢、成实）</v>
      </c>
      <c r="H1029" s="2" t="str">
        <f ca="1">'[1]2025年已发货'!H:H</f>
        <v>王营光</v>
      </c>
      <c r="I1029" s="2">
        <f ca="1">'[1]2025年已发货'!I:I</f>
        <v>13479287250</v>
      </c>
      <c r="J1029" s="2" vm="1" t="e">
        <f ca="1">_xlfn._xlws.FILTER(辅助信息!D:D,辅助信息!G:G=G1029)</f>
        <v>#VALUE!</v>
      </c>
    </row>
    <row r="1030" hidden="1" spans="1:10">
      <c r="A1030" s="2" t="str">
        <f ca="1">'[1]2025年已发货'!A:A</f>
        <v>德胜</v>
      </c>
      <c r="B1030" s="2" t="str">
        <f ca="1">'[1]2025年已发货'!B:B</f>
        <v>螺纹钢</v>
      </c>
      <c r="C1030" s="2" t="str">
        <f ca="1">'[1]2025年已发货'!C:C</f>
        <v>HRB400EФ16*9m</v>
      </c>
      <c r="D1030" s="2" t="str">
        <f ca="1">'[1]2025年已发货'!D:D</f>
        <v>吨</v>
      </c>
      <c r="E1030" s="2">
        <f ca="1">'[1]2025年已发货'!E:E</f>
        <v>25</v>
      </c>
      <c r="F1030" s="4">
        <f ca="1">'[1]2025年已发货'!F:F</f>
        <v>45724</v>
      </c>
      <c r="G1030" s="2" t="str">
        <f>'[1]2025年已发货'!G:G</f>
        <v>（中铁九桥康新高速TJ1-3标）四川省甘孜州康定市折多塘村车管所旁（使用德胜、威钢、成实）</v>
      </c>
      <c r="H1030" s="2" t="str">
        <f ca="1">'[1]2025年已发货'!H:H</f>
        <v>王营光</v>
      </c>
      <c r="I1030" s="2">
        <f ca="1">'[1]2025年已发货'!I:I</f>
        <v>13479287250</v>
      </c>
      <c r="J1030" s="2" vm="1" t="e">
        <f ca="1">_xlfn._xlws.FILTER(辅助信息!D:D,辅助信息!G:G=G1030)</f>
        <v>#VALUE!</v>
      </c>
    </row>
    <row r="1031" hidden="1" spans="1:10">
      <c r="A1031" s="2" t="str">
        <f ca="1">'[1]2025年已发货'!A:A</f>
        <v>德胜</v>
      </c>
      <c r="B1031" s="2" t="str">
        <f ca="1">'[1]2025年已发货'!B:B</f>
        <v>螺纹钢</v>
      </c>
      <c r="C1031" s="2" t="str">
        <f ca="1">'[1]2025年已发货'!C:C</f>
        <v>HRB400EФ25*9m</v>
      </c>
      <c r="D1031" s="2" t="str">
        <f ca="1">'[1]2025年已发货'!D:D</f>
        <v>吨</v>
      </c>
      <c r="E1031" s="2">
        <f ca="1">'[1]2025年已发货'!E:E</f>
        <v>17</v>
      </c>
      <c r="F1031" s="4">
        <f ca="1">'[1]2025年已发货'!F:F</f>
        <v>45724</v>
      </c>
      <c r="G1031" s="2" t="str">
        <f>'[1]2025年已发货'!G:G</f>
        <v>（中铁九桥康新高速TJ1-3标）四川省甘孜州康定市折多塘村车管所旁（使用德胜、威钢、成实）</v>
      </c>
      <c r="H1031" s="2" t="str">
        <f ca="1">'[1]2025年已发货'!H:H</f>
        <v>王营光</v>
      </c>
      <c r="I1031" s="2">
        <f ca="1">'[1]2025年已发货'!I:I</f>
        <v>13479287250</v>
      </c>
      <c r="J1031" s="2" vm="1" t="e">
        <f ca="1">_xlfn._xlws.FILTER(辅助信息!D:D,辅助信息!G:G=G1031)</f>
        <v>#VALUE!</v>
      </c>
    </row>
    <row r="1032" hidden="1" spans="1:10">
      <c r="A1032" s="2" t="str">
        <f ca="1">'[1]2025年已发货'!A:A</f>
        <v>德胜</v>
      </c>
      <c r="B1032" s="2" t="str">
        <f ca="1">'[1]2025年已发货'!B:B</f>
        <v>螺纹钢</v>
      </c>
      <c r="C1032" s="2" t="str">
        <f ca="1">'[1]2025年已发货'!C:C</f>
        <v>HRB400EФ28*9m</v>
      </c>
      <c r="D1032" s="2" t="str">
        <f ca="1">'[1]2025年已发货'!D:D</f>
        <v>吨</v>
      </c>
      <c r="E1032" s="2">
        <f ca="1">'[1]2025年已发货'!E:E</f>
        <v>8</v>
      </c>
      <c r="F1032" s="4">
        <f ca="1">'[1]2025年已发货'!F:F</f>
        <v>45724</v>
      </c>
      <c r="G1032" s="2" t="str">
        <f>'[1]2025年已发货'!G:G</f>
        <v>（中铁九桥康新高速TJ1-3标）四川省甘孜州康定市折多塘村车管所旁（使用德胜、威钢、成实）</v>
      </c>
      <c r="H1032" s="2" t="str">
        <f ca="1">'[1]2025年已发货'!H:H</f>
        <v>王营光</v>
      </c>
      <c r="I1032" s="2">
        <f ca="1">'[1]2025年已发货'!I:I</f>
        <v>13479287250</v>
      </c>
      <c r="J1032" s="2" vm="1" t="e">
        <f ca="1">_xlfn._xlws.FILTER(辅助信息!D:D,辅助信息!G:G=G1032)</f>
        <v>#VALUE!</v>
      </c>
    </row>
    <row r="1033" hidden="1" spans="1:10">
      <c r="A1033" s="2" t="str">
        <f ca="1">'[1]2025年已发货'!A:A</f>
        <v>德胜</v>
      </c>
      <c r="B1033" s="2" t="str">
        <f ca="1">'[1]2025年已发货'!B:B</f>
        <v>螺纹钢</v>
      </c>
      <c r="C1033" s="2" t="str">
        <f ca="1">'[1]2025年已发货'!C:C</f>
        <v>HRB400EФ32*9m</v>
      </c>
      <c r="D1033" s="2" t="str">
        <f ca="1">'[1]2025年已发货'!D:D</f>
        <v>吨</v>
      </c>
      <c r="E1033" s="2">
        <f ca="1">'[1]2025年已发货'!E:E</f>
        <v>90</v>
      </c>
      <c r="F1033" s="4">
        <f ca="1">'[1]2025年已发货'!F:F</f>
        <v>45724</v>
      </c>
      <c r="G1033" s="2" t="str">
        <f>'[1]2025年已发货'!G:G</f>
        <v>（中铁九桥康新高速TJ1-3标）四川省甘孜州康定市折多塘村车管所旁（使用德胜、威钢、成实）</v>
      </c>
      <c r="H1033" s="2" t="str">
        <f ca="1">'[1]2025年已发货'!H:H</f>
        <v>王营光</v>
      </c>
      <c r="I1033" s="2">
        <f ca="1">'[1]2025年已发货'!I:I</f>
        <v>13479287250</v>
      </c>
      <c r="J1033" s="2" vm="1" t="e">
        <f ca="1">_xlfn._xlws.FILTER(辅助信息!D:D,辅助信息!G:G=G1033)</f>
        <v>#VALUE!</v>
      </c>
    </row>
    <row r="1034" hidden="1" spans="1:10">
      <c r="A1034" s="2" t="str">
        <f ca="1">'[1]2025年已发货'!A:A</f>
        <v>达钢</v>
      </c>
      <c r="B1034" s="2" t="str">
        <f ca="1">'[1]2025年已发货'!B:B</f>
        <v>盘圆</v>
      </c>
      <c r="C1034" s="2" t="str">
        <f ca="1">'[1]2025年已发货'!C:C</f>
        <v>HPB300 Φ10</v>
      </c>
      <c r="D1034" s="2" t="str">
        <f ca="1">'[1]2025年已发货'!D:D</f>
        <v>吨</v>
      </c>
      <c r="E1034" s="2">
        <f ca="1">'[1]2025年已发货'!E:E</f>
        <v>2</v>
      </c>
      <c r="F1034" s="4">
        <f ca="1">'[1]2025年已发货'!F:F</f>
        <v>45725</v>
      </c>
      <c r="G1034" s="2" t="str">
        <f>'[1]2025年已发货'!G:G</f>
        <v>四川省南充市营山县咸安大道成都元泽环境技术有限公司营山分公司（中核华兴市政道路项目部）</v>
      </c>
      <c r="H1034" s="2" t="str">
        <f ca="1">'[1]2025年已发货'!H:H</f>
        <v>黎家敏</v>
      </c>
      <c r="I1034" s="2" t="str">
        <f ca="1">'[1]2025年已发货'!I:I</f>
        <v>15082798787</v>
      </c>
      <c r="J1034" s="2" vm="1" t="e">
        <f ca="1">_xlfn._xlws.FILTER(辅助信息!D:D,辅助信息!G:G=G1034)</f>
        <v>#VALUE!</v>
      </c>
    </row>
    <row r="1035" hidden="1" spans="1:10">
      <c r="A1035" s="2" t="str">
        <f ca="1">'[1]2025年已发货'!A:A</f>
        <v>达钢</v>
      </c>
      <c r="B1035" s="2" t="str">
        <f ca="1">'[1]2025年已发货'!B:B</f>
        <v>螺纹钢</v>
      </c>
      <c r="C1035" s="2" t="str">
        <f ca="1">'[1]2025年已发货'!C:C</f>
        <v>HRB400E Φ16 9m</v>
      </c>
      <c r="D1035" s="2" t="str">
        <f ca="1">'[1]2025年已发货'!D:D</f>
        <v>吨</v>
      </c>
      <c r="E1035" s="2">
        <f ca="1">'[1]2025年已发货'!E:E</f>
        <v>3</v>
      </c>
      <c r="F1035" s="4">
        <f ca="1">'[1]2025年已发货'!F:F</f>
        <v>45725</v>
      </c>
      <c r="G1035" s="2" t="str">
        <f>'[1]2025年已发货'!G:G</f>
        <v>四川省南充市营山县咸安大道成都元泽环境技术有限公司营山分公司（中核华兴市政道路项目部）</v>
      </c>
      <c r="H1035" s="2" t="str">
        <f ca="1">'[1]2025年已发货'!H:H</f>
        <v>黎家敏</v>
      </c>
      <c r="I1035" s="2" t="str">
        <f ca="1">'[1]2025年已发货'!I:I</f>
        <v>15082798787</v>
      </c>
      <c r="J1035" s="2" vm="1" t="e">
        <f ca="1">_xlfn._xlws.FILTER(辅助信息!D:D,辅助信息!G:G=G1035)</f>
        <v>#VALUE!</v>
      </c>
    </row>
    <row r="1036" hidden="1" spans="1:10">
      <c r="A1036" s="2" t="str">
        <f ca="1">'[1]2025年已发货'!A:A</f>
        <v>达钢</v>
      </c>
      <c r="B1036" s="2" t="str">
        <f ca="1">'[1]2025年已发货'!B:B</f>
        <v>螺纹钢</v>
      </c>
      <c r="C1036" s="2" t="str">
        <f ca="1">'[1]2025年已发货'!C:C</f>
        <v>HRB400E Φ20 9m</v>
      </c>
      <c r="D1036" s="2" t="str">
        <f ca="1">'[1]2025年已发货'!D:D</f>
        <v>吨</v>
      </c>
      <c r="E1036" s="2">
        <f ca="1">'[1]2025年已发货'!E:E</f>
        <v>20</v>
      </c>
      <c r="F1036" s="4">
        <f ca="1">'[1]2025年已发货'!F:F</f>
        <v>45725</v>
      </c>
      <c r="G1036" s="2" t="str">
        <f>'[1]2025年已发货'!G:G</f>
        <v>四川省南充市营山县咸安大道成都元泽环境技术有限公司营山分公司（中核华兴市政道路项目部）</v>
      </c>
      <c r="H1036" s="2" t="str">
        <f ca="1">'[1]2025年已发货'!H:H</f>
        <v>黎家敏</v>
      </c>
      <c r="I1036" s="2" t="str">
        <f ca="1">'[1]2025年已发货'!I:I</f>
        <v>15082798787</v>
      </c>
      <c r="J1036" s="2" vm="1" t="e">
        <f ca="1">_xlfn._xlws.FILTER(辅助信息!D:D,辅助信息!G:G=G1036)</f>
        <v>#VALUE!</v>
      </c>
    </row>
    <row r="1037" hidden="1" spans="1:10">
      <c r="A1037" s="2" t="str">
        <f ca="1">'[1]2025年已发货'!A:A</f>
        <v>达钢</v>
      </c>
      <c r="B1037" s="2" t="str">
        <f ca="1">'[1]2025年已发货'!B:B</f>
        <v>螺纹钢</v>
      </c>
      <c r="C1037" s="2" t="str">
        <f ca="1">'[1]2025年已发货'!C:C</f>
        <v>HRB400E Φ28 9m</v>
      </c>
      <c r="D1037" s="2" t="str">
        <f ca="1">'[1]2025年已发货'!D:D</f>
        <v>吨</v>
      </c>
      <c r="E1037" s="2">
        <f ca="1">'[1]2025年已发货'!E:E</f>
        <v>9</v>
      </c>
      <c r="F1037" s="4">
        <f ca="1">'[1]2025年已发货'!F:F</f>
        <v>45725</v>
      </c>
      <c r="G1037" s="2" t="str">
        <f>'[1]2025年已发货'!G:G</f>
        <v>四川省南充市营山县咸安大道成都元泽环境技术有限公司营山分公司（中核华兴市政道路项目部）</v>
      </c>
      <c r="H1037" s="2" t="str">
        <f ca="1">'[1]2025年已发货'!H:H</f>
        <v>黎家敏</v>
      </c>
      <c r="I1037" s="2" t="str">
        <f ca="1">'[1]2025年已发货'!I:I</f>
        <v>15082798787</v>
      </c>
      <c r="J1037" s="2" vm="1" t="e">
        <f>_xlfn._xlws.FILTER(辅助信息!D:D,辅助信息!G:G=G1037)</f>
        <v>#VALUE!</v>
      </c>
    </row>
    <row r="1038" hidden="1" spans="1:10">
      <c r="A1038" s="2" t="str">
        <f ca="1">'[1]2025年已发货'!A:A</f>
        <v>达钢</v>
      </c>
      <c r="B1038" s="2" t="str">
        <f ca="1">'[1]2025年已发货'!B:B</f>
        <v>螺纹钢</v>
      </c>
      <c r="C1038" s="2" t="str">
        <f ca="1">'[1]2025年已发货'!C:C</f>
        <v>HRB400E Φ20 9m</v>
      </c>
      <c r="D1038" s="2" t="str">
        <f ca="1">'[1]2025年已发货'!D:D</f>
        <v>吨</v>
      </c>
      <c r="E1038" s="2">
        <f ca="1">'[1]2025年已发货'!E:E</f>
        <v>35</v>
      </c>
      <c r="F1038" s="4">
        <f ca="1">'[1]2025年已发货'!F:F</f>
        <v>45725</v>
      </c>
      <c r="G1038" s="2" t="str">
        <f>'[1]2025年已发货'!G:G</f>
        <v>（五冶达州国道542项目-二工区黄家湾隧道工段）四川省达州市达川区赵固镇黄家坡</v>
      </c>
      <c r="H1038" s="2" t="str">
        <f ca="1">'[1]2025年已发货'!H:H</f>
        <v>罗永方</v>
      </c>
      <c r="I1038" s="2">
        <f ca="1">'[1]2025年已发货'!I:I</f>
        <v>13551450899</v>
      </c>
      <c r="J1038" s="2" t="str">
        <f ca="1">_xlfn._xlws.FILTER(辅助信息!D:D,辅助信息!G:G=G1038)</f>
        <v>五冶达州国道542项目</v>
      </c>
    </row>
    <row r="1039" hidden="1" spans="1:10">
      <c r="A1039" s="2" t="str">
        <f ca="1">'[1]2025年已发货'!A:A</f>
        <v>陕钢</v>
      </c>
      <c r="B1039" s="2" t="str">
        <f ca="1">'[1]2025年已发货'!B:B</f>
        <v>盘圆</v>
      </c>
      <c r="C1039" s="2" t="str">
        <f ca="1">'[1]2025年已发货'!C:C</f>
        <v>HPB300Ф10</v>
      </c>
      <c r="D1039" s="2" t="str">
        <f ca="1">'[1]2025年已发货'!D:D</f>
        <v>吨</v>
      </c>
      <c r="E1039" s="2">
        <f ca="1">'[1]2025年已发货'!E:E</f>
        <v>32</v>
      </c>
      <c r="F1039" s="4">
        <f ca="1">'[1]2025年已发货'!F:F</f>
        <v>45725</v>
      </c>
      <c r="G1039" s="2" t="str">
        <f>'[1]2025年已发货'!G:G</f>
        <v>（成铁西物-德阳西外街项目）四川省德阳市旌阳区黄山路一段（司机拍摄签收小票时需设置时间及地点水印）</v>
      </c>
      <c r="H1039" s="2" t="str">
        <f ca="1">'[1]2025年已发货'!H:H</f>
        <v>黄永福</v>
      </c>
      <c r="I1039" s="2" t="str">
        <f ca="1">'[1]2025年已发货'!I:I</f>
        <v>15982823571</v>
      </c>
      <c r="J1039" s="2" vm="1" t="e">
        <f ca="1">_xlfn._xlws.FILTER(辅助信息!D:D,辅助信息!G:G=G1039)</f>
        <v>#VALUE!</v>
      </c>
    </row>
    <row r="1040" hidden="1" spans="1:10">
      <c r="A1040" s="2" t="str">
        <f ca="1">'[1]2025年已发货'!A:A</f>
        <v>陕钢</v>
      </c>
      <c r="B1040" s="2" t="str">
        <f ca="1">'[1]2025年已发货'!B:B</f>
        <v>盘螺</v>
      </c>
      <c r="C1040" s="2" t="str">
        <f ca="1">'[1]2025年已发货'!C:C</f>
        <v>HRB400EФ12</v>
      </c>
      <c r="D1040" s="2" t="str">
        <f ca="1">'[1]2025年已发货'!D:D</f>
        <v>吨</v>
      </c>
      <c r="E1040" s="2">
        <f ca="1">'[1]2025年已发货'!E:E</f>
        <v>2</v>
      </c>
      <c r="F1040" s="4">
        <f ca="1">'[1]2025年已发货'!F:F</f>
        <v>45725</v>
      </c>
      <c r="G1040" s="2" t="str">
        <f>'[1]2025年已发货'!G:G</f>
        <v>（成铁西物-德阳西外街项目）四川省德阳市旌阳区黄山路一段（司机拍摄签收小票时需设置时间及地点水印）</v>
      </c>
      <c r="H1040" s="2" t="str">
        <f ca="1">'[1]2025年已发货'!H:H</f>
        <v>黄永福</v>
      </c>
      <c r="I1040" s="2" t="str">
        <f ca="1">'[1]2025年已发货'!I:I</f>
        <v>15982823571</v>
      </c>
      <c r="J1040" s="2" vm="1" t="e">
        <f ca="1">_xlfn._xlws.FILTER(辅助信息!D:D,辅助信息!G:G=G1040)</f>
        <v>#VALUE!</v>
      </c>
    </row>
    <row r="1041" hidden="1" spans="1:10">
      <c r="A1041" s="2" t="str">
        <f ca="1">'[1]2025年已发货'!A:A</f>
        <v>德胜</v>
      </c>
      <c r="B1041" s="2" t="str">
        <f ca="1">'[1]2025年已发货'!B:B</f>
        <v>螺纹钢</v>
      </c>
      <c r="C1041" s="2" t="str">
        <f ca="1">'[1]2025年已发货'!C:C</f>
        <v>HRB400EФ16*9m</v>
      </c>
      <c r="D1041" s="2" t="str">
        <f ca="1">'[1]2025年已发货'!D:D</f>
        <v>吨</v>
      </c>
      <c r="E1041" s="2">
        <f ca="1">'[1]2025年已发货'!E:E</f>
        <v>35</v>
      </c>
      <c r="F1041" s="4">
        <f ca="1">'[1]2025年已发货'!F:F</f>
        <v>45725</v>
      </c>
      <c r="G1041" s="2" t="str">
        <f>'[1]2025年已发货'!G:G</f>
        <v>（成铁西物-德阳西外街项目）四川省德阳市旌阳区黄山路一段（司机拍摄签收小票时需设置时间及地点水印）</v>
      </c>
      <c r="H1041" s="2" t="str">
        <f ca="1">'[1]2025年已发货'!H:H</f>
        <v>黄永福</v>
      </c>
      <c r="I1041" s="2" t="str">
        <f ca="1">'[1]2025年已发货'!I:I</f>
        <v>15982823571</v>
      </c>
      <c r="J1041" s="2" vm="1" t="e">
        <f>_xlfn._xlws.FILTER(辅助信息!D:D,辅助信息!G:G=G1041)</f>
        <v>#VALUE!</v>
      </c>
    </row>
    <row r="1042" hidden="1" spans="1:10">
      <c r="A1042" s="2" t="str">
        <f ca="1">'[1]2025年已发货'!A:A</f>
        <v>德胜</v>
      </c>
      <c r="B1042" s="2" t="str">
        <f ca="1">'[1]2025年已发货'!B:B</f>
        <v>螺纹钢</v>
      </c>
      <c r="C1042" s="2" t="str">
        <f ca="1">'[1]2025年已发货'!C:C</f>
        <v>HRB400EФ28*9m</v>
      </c>
      <c r="D1042" s="2" t="str">
        <f ca="1">'[1]2025年已发货'!D:D</f>
        <v>吨</v>
      </c>
      <c r="E1042" s="2">
        <f ca="1">'[1]2025年已发货'!E:E</f>
        <v>70</v>
      </c>
      <c r="F1042" s="4">
        <f ca="1">'[1]2025年已发货'!F:F</f>
        <v>45725</v>
      </c>
      <c r="G1042" s="2" t="str">
        <f>'[1]2025年已发货'!G:G</f>
        <v>（成铁西物-德阳西外街项目）四川省德阳市旌阳区黄山路一段（司机拍摄签收小票时需设置时间及地点水印）</v>
      </c>
      <c r="H1042" s="2" t="str">
        <f ca="1">'[1]2025年已发货'!H:H</f>
        <v>黄永福</v>
      </c>
      <c r="I1042" s="2" t="str">
        <f ca="1">'[1]2025年已发货'!I:I</f>
        <v>15982823571</v>
      </c>
      <c r="J1042" s="2" vm="1" t="e">
        <f>_xlfn._xlws.FILTER(辅助信息!D:D,辅助信息!G:G=G1042)</f>
        <v>#VALUE!</v>
      </c>
    </row>
    <row r="1043" hidden="1" spans="1:10">
      <c r="A1043" s="2" t="str">
        <f ca="1">'[1]2025年已发货'!A:A</f>
        <v>德胜</v>
      </c>
      <c r="B1043" s="2" t="str">
        <f ca="1">'[1]2025年已发货'!B:B</f>
        <v>螺纹钢</v>
      </c>
      <c r="C1043" s="2" t="str">
        <f ca="1">'[1]2025年已发货'!C:C</f>
        <v>HRB400EФ32*9m</v>
      </c>
      <c r="D1043" s="2" t="str">
        <f ca="1">'[1]2025年已发货'!D:D</f>
        <v>吨</v>
      </c>
      <c r="E1043" s="2">
        <f ca="1">'[1]2025年已发货'!E:E</f>
        <v>35</v>
      </c>
      <c r="F1043" s="4">
        <f ca="1">'[1]2025年已发货'!F:F</f>
        <v>45725</v>
      </c>
      <c r="G1043" s="2" t="str">
        <f>'[1]2025年已发货'!G:G</f>
        <v>（成铁西物-德阳西外街项目）四川省德阳市旌阳区黄山路一段（司机拍摄签收小票时需设置时间及地点水印）</v>
      </c>
      <c r="H1043" s="2" t="str">
        <f ca="1">'[1]2025年已发货'!H:H</f>
        <v>黄永福</v>
      </c>
      <c r="I1043" s="2" t="str">
        <f ca="1">'[1]2025年已发货'!I:I</f>
        <v>15982823571</v>
      </c>
      <c r="J1043" s="2" vm="1" t="e">
        <f ca="1">_xlfn._xlws.FILTER(辅助信息!D:D,辅助信息!G:G=G1043)</f>
        <v>#VALUE!</v>
      </c>
    </row>
    <row r="1044" hidden="1" spans="1:10">
      <c r="A1044" s="2" t="str">
        <f ca="1">'[1]2025年已发货'!A:A</f>
        <v>德胜</v>
      </c>
      <c r="B1044" s="2" t="str">
        <f ca="1">'[1]2025年已发货'!B:B</f>
        <v>螺纹钢</v>
      </c>
      <c r="C1044" s="2" t="str">
        <f ca="1">'[1]2025年已发货'!C:C</f>
        <v>HRB400EФ25*9m</v>
      </c>
      <c r="D1044" s="2" t="str">
        <f ca="1">'[1]2025年已发货'!D:D</f>
        <v>吨</v>
      </c>
      <c r="E1044" s="2">
        <f ca="1">'[1]2025年已发货'!E:E</f>
        <v>35</v>
      </c>
      <c r="F1044" s="4">
        <f ca="1">'[1]2025年已发货'!F:F</f>
        <v>45725</v>
      </c>
      <c r="G1044" s="2" t="str">
        <f>'[1]2025年已发货'!G:G</f>
        <v>（五冶钢构宜宾高县月江镇建设项目）  四川省宜宾市高县月江镇刚记超市斜对面(还阳组团沪碳二期项目)</v>
      </c>
      <c r="H1044" s="2" t="str">
        <f ca="1">'[1]2025年已发货'!H:H</f>
        <v>张朝亮</v>
      </c>
      <c r="I1044" s="2">
        <f ca="1">'[1]2025年已发货'!I:I</f>
        <v>15228205853</v>
      </c>
      <c r="J1044" s="2" t="str">
        <f ca="1">_xlfn._xlws.FILTER(辅助信息!D:D,辅助信息!G:G=G1044)</f>
        <v>五冶钢构-宜宾市南溪区高县月江镇建设项目</v>
      </c>
    </row>
    <row r="1045" hidden="1" spans="1:10">
      <c r="A1045" s="2" t="str">
        <f ca="1">'[1]2025年已发货'!A:A</f>
        <v>八局</v>
      </c>
      <c r="B1045" s="2" t="str">
        <f ca="1">'[1]2025年已发货'!B:B</f>
        <v>高线</v>
      </c>
      <c r="C1045" s="2" t="str">
        <f ca="1">'[1]2025年已发货'!C:C</f>
        <v>HPB300Φ10</v>
      </c>
      <c r="D1045" s="2" t="str">
        <f ca="1">'[1]2025年已发货'!D:D</f>
        <v>吨</v>
      </c>
      <c r="E1045" s="2">
        <f ca="1">'[1]2025年已发货'!E:E</f>
        <v>70</v>
      </c>
      <c r="F1045" s="4">
        <f ca="1">'[1]2025年已发货'!F:F</f>
        <v>45726</v>
      </c>
      <c r="G1045" s="2" t="str">
        <f>'[1]2025年已发货'!G:G</f>
        <v>（中铁三局-铜资高速1标）四川省资阳市安岳县石羊镇猫坝村2#钢筋场</v>
      </c>
      <c r="H1045" s="2" t="str">
        <f ca="1">'[1]2025年已发货'!H:H</f>
        <v>王雪</v>
      </c>
      <c r="I1045" s="2">
        <f ca="1">'[1]2025年已发货'!I:I</f>
        <v>18729676589</v>
      </c>
      <c r="J1045" s="2" vm="1" t="e">
        <f ca="1">_xlfn._xlws.FILTER(辅助信息!D:D,辅助信息!G:G=G1045)</f>
        <v>#VALUE!</v>
      </c>
    </row>
    <row r="1046" hidden="1" spans="1:10">
      <c r="A1046" s="2" t="str">
        <f ca="1">'[1]2025年已发货'!A:A</f>
        <v>八局</v>
      </c>
      <c r="B1046" s="2" t="str">
        <f ca="1">'[1]2025年已发货'!B:B</f>
        <v>高线</v>
      </c>
      <c r="C1046" s="2" t="str">
        <f ca="1">'[1]2025年已发货'!C:C</f>
        <v>HPB300Φ8</v>
      </c>
      <c r="D1046" s="2" t="str">
        <f ca="1">'[1]2025年已发货'!D:D</f>
        <v>吨</v>
      </c>
      <c r="E1046" s="2">
        <f ca="1">'[1]2025年已发货'!E:E</f>
        <v>25</v>
      </c>
      <c r="F1046" s="4">
        <f ca="1">'[1]2025年已发货'!F:F</f>
        <v>45726</v>
      </c>
      <c r="G1046" s="2" t="str">
        <f>'[1]2025年已发货'!G:G</f>
        <v>（中铁三局-铜资高速1标）四川省资阳市安岳县石羊镇猫坝村2#钢筋场</v>
      </c>
      <c r="H1046" s="2" t="str">
        <f ca="1">'[1]2025年已发货'!H:H</f>
        <v>王雪</v>
      </c>
      <c r="I1046" s="2">
        <f ca="1">'[1]2025年已发货'!I:I</f>
        <v>18729676589</v>
      </c>
      <c r="J1046" s="2" vm="1" t="e">
        <f ca="1">_xlfn._xlws.FILTER(辅助信息!D:D,辅助信息!G:G=G1046)</f>
        <v>#VALUE!</v>
      </c>
    </row>
    <row r="1047" hidden="1" spans="1:10">
      <c r="A1047" s="2" t="str">
        <f ca="1">'[1]2025年已发货'!A:A</f>
        <v>八局</v>
      </c>
      <c r="B1047" s="2" t="str">
        <f ca="1">'[1]2025年已发货'!B:B</f>
        <v>高线</v>
      </c>
      <c r="C1047" s="2" t="str">
        <f ca="1">'[1]2025年已发货'!C:C</f>
        <v>HPB300Φ10</v>
      </c>
      <c r="D1047" s="2" t="str">
        <f ca="1">'[1]2025年已发货'!D:D</f>
        <v>吨</v>
      </c>
      <c r="E1047" s="2">
        <f ca="1">'[1]2025年已发货'!E:E</f>
        <v>10</v>
      </c>
      <c r="F1047" s="4">
        <f ca="1">'[1]2025年已发货'!F:F</f>
        <v>45726</v>
      </c>
      <c r="G1047" s="2" t="str">
        <f>'[1]2025年已发货'!G:G</f>
        <v>（中铁三局-铜资高速1标）四川省资阳市安岳县石羊镇猫坝村2#钢筋场</v>
      </c>
      <c r="H1047" s="2" t="str">
        <f ca="1">'[1]2025年已发货'!H:H</f>
        <v>王雪</v>
      </c>
      <c r="I1047" s="2">
        <f ca="1">'[1]2025年已发货'!I:I</f>
        <v>18729676589</v>
      </c>
      <c r="J1047" s="2" vm="1" t="e">
        <f ca="1">_xlfn._xlws.FILTER(辅助信息!D:D,辅助信息!G:G=G1047)</f>
        <v>#VALUE!</v>
      </c>
    </row>
    <row r="1048" hidden="1" spans="1:10">
      <c r="A1048" s="2" t="str">
        <f ca="1">'[1]2025年已发货'!A:A</f>
        <v>八局</v>
      </c>
      <c r="B1048" s="2" t="str">
        <f ca="1">'[1]2025年已发货'!B:B</f>
        <v>高线</v>
      </c>
      <c r="C1048" s="2" t="str">
        <f ca="1">'[1]2025年已发货'!C:C</f>
        <v>HPB300Φ8</v>
      </c>
      <c r="D1048" s="2" t="str">
        <f ca="1">'[1]2025年已发货'!D:D</f>
        <v>吨</v>
      </c>
      <c r="E1048" s="2">
        <f ca="1">'[1]2025年已发货'!E:E</f>
        <v>35</v>
      </c>
      <c r="F1048" s="4">
        <f ca="1">'[1]2025年已发货'!F:F</f>
        <v>45726</v>
      </c>
      <c r="G1048" s="2" t="str">
        <f>'[1]2025年已发货'!G:G</f>
        <v>（中铁二局-成渝扩容4标）四川省成都市简阳市杨家镇桐子湾村二局钢筋场</v>
      </c>
      <c r="H1048" s="2" t="str">
        <f ca="1">'[1]2025年已发货'!H:H</f>
        <v>陈钢</v>
      </c>
      <c r="I1048" s="2">
        <f ca="1">'[1]2025年已发货'!I:I</f>
        <v>13018165813</v>
      </c>
      <c r="J1048" s="2" vm="1" t="e">
        <f ca="1">_xlfn._xlws.FILTER(辅助信息!D:D,辅助信息!G:G=G1048)</f>
        <v>#VALUE!</v>
      </c>
    </row>
    <row r="1049" hidden="1" spans="1:10">
      <c r="A1049" s="2" t="str">
        <f ca="1">'[1]2025年已发货'!A:A</f>
        <v>八局</v>
      </c>
      <c r="B1049" s="2" t="str">
        <f ca="1">'[1]2025年已发货'!B:B</f>
        <v>螺纹钢</v>
      </c>
      <c r="C1049" s="2" t="str">
        <f ca="1">'[1]2025年已发货'!C:C</f>
        <v>HRB400E Φ25 12m</v>
      </c>
      <c r="D1049" s="2" t="str">
        <f ca="1">'[1]2025年已发货'!D:D</f>
        <v>吨</v>
      </c>
      <c r="E1049" s="2">
        <f ca="1">'[1]2025年已发货'!E:E</f>
        <v>35</v>
      </c>
      <c r="F1049" s="4">
        <f ca="1">'[1]2025年已发货'!F:F</f>
        <v>45726</v>
      </c>
      <c r="G1049" s="2" t="str">
        <f>'[1]2025年已发货'!G:G</f>
        <v>（中铁五局-成渝扩容3标）四川省资阳市雁江区伍隍镇铺子村雁江区X138</v>
      </c>
      <c r="H1049" s="2" t="str">
        <f ca="1">'[1]2025年已发货'!H:H</f>
        <v>王健</v>
      </c>
      <c r="I1049" s="2">
        <f ca="1">'[1]2025年已发货'!I:I</f>
        <v>17726168395</v>
      </c>
      <c r="J1049" s="2" vm="1" t="e">
        <f ca="1">_xlfn._xlws.FILTER(辅助信息!D:D,辅助信息!G:G=G1049)</f>
        <v>#VALUE!</v>
      </c>
    </row>
    <row r="1050" hidden="1" spans="1:10">
      <c r="A1050" s="2" t="str">
        <f ca="1">'[1]2025年已发货'!A:A</f>
        <v>德胜</v>
      </c>
      <c r="B1050" s="2" t="str">
        <f ca="1">'[1]2025年已发货'!B:B</f>
        <v>螺纹钢</v>
      </c>
      <c r="C1050" s="2" t="str">
        <f ca="1">'[1]2025年已发货'!C:C</f>
        <v>HRB400EФ25*9m</v>
      </c>
      <c r="D1050" s="2" t="str">
        <f ca="1">'[1]2025年已发货'!D:D</f>
        <v>吨</v>
      </c>
      <c r="E1050" s="2">
        <f ca="1">'[1]2025年已发货'!E:E</f>
        <v>30</v>
      </c>
      <c r="F1050" s="4">
        <f ca="1">'[1]2025年已发货'!F:F</f>
        <v>45726</v>
      </c>
      <c r="G1050" s="2" t="str">
        <f>'[1]2025年已发货'!G:G</f>
        <v>（成铁西物-德阳西外街项目）四川省德阳市旌阳区黄山路一段（司机拍摄签收小票时需设置时间及地点水印）</v>
      </c>
      <c r="H1050" s="2" t="str">
        <f ca="1">'[1]2025年已发货'!H:H</f>
        <v>黄永福</v>
      </c>
      <c r="I1050" s="2" t="str">
        <f ca="1">'[1]2025年已发货'!I:I</f>
        <v>15982823571</v>
      </c>
      <c r="J1050" s="2" vm="1" t="e">
        <f ca="1">_xlfn._xlws.FILTER(辅助信息!D:D,辅助信息!G:G=G1050)</f>
        <v>#VALUE!</v>
      </c>
    </row>
    <row r="1051" hidden="1" spans="1:10">
      <c r="A1051" s="2" t="str">
        <f ca="1">'[1]2025年已发货'!A:A</f>
        <v>德胜</v>
      </c>
      <c r="B1051" s="2" t="str">
        <f ca="1">'[1]2025年已发货'!B:B</f>
        <v>螺纹钢</v>
      </c>
      <c r="C1051" s="2" t="str">
        <f ca="1">'[1]2025年已发货'!C:C</f>
        <v>HRB400EФ32*9m</v>
      </c>
      <c r="D1051" s="2" t="str">
        <f ca="1">'[1]2025年已发货'!D:D</f>
        <v>吨</v>
      </c>
      <c r="E1051" s="2">
        <f ca="1">'[1]2025年已发货'!E:E</f>
        <v>40</v>
      </c>
      <c r="F1051" s="4">
        <f ca="1">'[1]2025年已发货'!F:F</f>
        <v>45726</v>
      </c>
      <c r="G1051" s="2" t="str">
        <f>'[1]2025年已发货'!G:G</f>
        <v>（成铁西物-德阳西外街项目）四川省德阳市旌阳区黄山路一段（司机拍摄签收小票时需设置时间及地点水印）</v>
      </c>
      <c r="H1051" s="2" t="str">
        <f ca="1">'[1]2025年已发货'!H:H</f>
        <v>黄永福</v>
      </c>
      <c r="I1051" s="2" t="str">
        <f ca="1">'[1]2025年已发货'!I:I</f>
        <v>15982823571</v>
      </c>
      <c r="J1051" s="2" vm="1" t="e">
        <f>_xlfn._xlws.FILTER(辅助信息!D:D,辅助信息!G:G=G1051)</f>
        <v>#VALUE!</v>
      </c>
    </row>
    <row r="1052" hidden="1" spans="1:10">
      <c r="A1052" s="2" t="str">
        <f ca="1">'[1]2025年已发货'!A:A</f>
        <v>陕钢</v>
      </c>
      <c r="B1052" s="2" t="str">
        <f ca="1">'[1]2025年已发货'!B:B</f>
        <v>盘圆</v>
      </c>
      <c r="C1052" s="2" t="str">
        <f ca="1">'[1]2025年已发货'!C:C</f>
        <v>HPB300 Φ12</v>
      </c>
      <c r="D1052" s="2" t="str">
        <f ca="1">'[1]2025年已发货'!D:D</f>
        <v>吨</v>
      </c>
      <c r="E1052" s="2">
        <f ca="1">'[1]2025年已发货'!E:E</f>
        <v>12</v>
      </c>
      <c r="F1052" s="4">
        <f ca="1">'[1]2025年已发货'!F:F</f>
        <v>45726</v>
      </c>
      <c r="G1052" s="2" t="str">
        <f>'[1]2025年已发货'!G:G</f>
        <v>四川省南充市营山县咸安大道成都元泽环境技术有限公司营山分公司（中核华兴市政道路项目部）</v>
      </c>
      <c r="H1052" s="2" t="str">
        <f ca="1">'[1]2025年已发货'!H:H</f>
        <v>黎家敏</v>
      </c>
      <c r="I1052" s="2" t="str">
        <f ca="1">'[1]2025年已发货'!I:I</f>
        <v>15082798787</v>
      </c>
      <c r="J1052" s="2" vm="1" t="e">
        <f ca="1">_xlfn._xlws.FILTER(辅助信息!D:D,辅助信息!G:G=G1052)</f>
        <v>#VALUE!</v>
      </c>
    </row>
    <row r="1053" hidden="1" spans="1:10">
      <c r="A1053" s="2" t="str">
        <f ca="1">'[1]2025年已发货'!A:A</f>
        <v>陕钢</v>
      </c>
      <c r="B1053" s="2" t="str">
        <f ca="1">'[1]2025年已发货'!B:B</f>
        <v>盘螺</v>
      </c>
      <c r="C1053" s="2" t="str">
        <f ca="1">'[1]2025年已发货'!C:C</f>
        <v>HRB400E Φ10</v>
      </c>
      <c r="D1053" s="2" t="str">
        <f ca="1">'[1]2025年已发货'!D:D</f>
        <v>吨</v>
      </c>
      <c r="E1053" s="2">
        <f ca="1">'[1]2025年已发货'!E:E</f>
        <v>8</v>
      </c>
      <c r="F1053" s="4">
        <f ca="1">'[1]2025年已发货'!F:F</f>
        <v>45726</v>
      </c>
      <c r="G1053" s="2" t="str">
        <f>'[1]2025年已发货'!G:G</f>
        <v>四川省南充市营山县咸安大道成都元泽环境技术有限公司营山分公司（中核华兴市政道路项目部）</v>
      </c>
      <c r="H1053" s="2" t="str">
        <f ca="1">'[1]2025年已发货'!H:H</f>
        <v>黎家敏</v>
      </c>
      <c r="I1053" s="2" t="str">
        <f ca="1">'[1]2025年已发货'!I:I</f>
        <v>15082798787</v>
      </c>
      <c r="J1053" s="2" vm="1" t="e">
        <f ca="1">_xlfn._xlws.FILTER(辅助信息!D:D,辅助信息!G:G=G1053)</f>
        <v>#VALUE!</v>
      </c>
    </row>
    <row r="1054" hidden="1" spans="1:10">
      <c r="A1054" s="2" t="str">
        <f ca="1">'[1]2025年已发货'!A:A</f>
        <v>陕钢</v>
      </c>
      <c r="B1054" s="2" t="str">
        <f ca="1">'[1]2025年已发货'!B:B</f>
        <v>螺纹钢</v>
      </c>
      <c r="C1054" s="2" t="str">
        <f ca="1">'[1]2025年已发货'!C:C</f>
        <v>HRB400E Φ12 9m</v>
      </c>
      <c r="D1054" s="2" t="str">
        <f ca="1">'[1]2025年已发货'!D:D</f>
        <v>吨</v>
      </c>
      <c r="E1054" s="2">
        <f ca="1">'[1]2025年已发货'!E:E</f>
        <v>5</v>
      </c>
      <c r="F1054" s="4">
        <f ca="1">'[1]2025年已发货'!F:F</f>
        <v>45726</v>
      </c>
      <c r="G1054" s="2" t="str">
        <f>'[1]2025年已发货'!G:G</f>
        <v>四川省南充市营山县咸安大道成都元泽环境技术有限公司营山分公司（中核华兴市政道路项目部）</v>
      </c>
      <c r="H1054" s="2" t="str">
        <f ca="1">'[1]2025年已发货'!H:H</f>
        <v>黎家敏</v>
      </c>
      <c r="I1054" s="2" t="str">
        <f ca="1">'[1]2025年已发货'!I:I</f>
        <v>15082798787</v>
      </c>
      <c r="J1054" s="2" vm="1" t="e">
        <f ca="1">_xlfn._xlws.FILTER(辅助信息!D:D,辅助信息!G:G=G1054)</f>
        <v>#VALUE!</v>
      </c>
    </row>
    <row r="1055" hidden="1" spans="1:10">
      <c r="A1055" s="2" t="str">
        <f ca="1">'[1]2025年已发货'!A:A</f>
        <v>陕钢</v>
      </c>
      <c r="B1055" s="2" t="str">
        <f ca="1">'[1]2025年已发货'!B:B</f>
        <v>螺纹钢</v>
      </c>
      <c r="C1055" s="2" t="str">
        <f ca="1">'[1]2025年已发货'!C:C</f>
        <v>HRB400E Φ25 9m</v>
      </c>
      <c r="D1055" s="2" t="str">
        <f ca="1">'[1]2025年已发货'!D:D</f>
        <v>吨</v>
      </c>
      <c r="E1055" s="2">
        <f ca="1">'[1]2025年已发货'!E:E</f>
        <v>10</v>
      </c>
      <c r="F1055" s="4">
        <f ca="1">'[1]2025年已发货'!F:F</f>
        <v>45726</v>
      </c>
      <c r="G1055" s="2" t="str">
        <f>'[1]2025年已发货'!G:G</f>
        <v>四川省南充市营山县咸安大道成都元泽环境技术有限公司营山分公司（中核华兴市政道路项目部）</v>
      </c>
      <c r="H1055" s="2" t="str">
        <f ca="1">'[1]2025年已发货'!H:H</f>
        <v>黎家敏</v>
      </c>
      <c r="I1055" s="2" t="str">
        <f ca="1">'[1]2025年已发货'!I:I</f>
        <v>15082798787</v>
      </c>
      <c r="J1055" s="2" vm="1" t="e">
        <f ca="1">_xlfn._xlws.FILTER(辅助信息!D:D,辅助信息!G:G=G1055)</f>
        <v>#VALUE!</v>
      </c>
    </row>
    <row r="1056" hidden="1" spans="1:10">
      <c r="A1056" s="2" t="str">
        <f ca="1">'[1]2025年已发货'!A:A</f>
        <v>晋邦</v>
      </c>
      <c r="B1056" s="2" t="str">
        <f ca="1">'[1]2025年已发货'!B:B</f>
        <v>螺纹钢</v>
      </c>
      <c r="C1056" s="2" t="str">
        <f ca="1">'[1]2025年已发货'!C:C</f>
        <v>HRB500E Φ16</v>
      </c>
      <c r="D1056" s="2" t="str">
        <f ca="1">'[1]2025年已发货'!D:D</f>
        <v>吨</v>
      </c>
      <c r="E1056" s="2">
        <f ca="1">'[1]2025年已发货'!E:E</f>
        <v>12</v>
      </c>
      <c r="F1056" s="4">
        <f ca="1">'[1]2025年已发货'!F:F</f>
        <v>45726</v>
      </c>
      <c r="G1056" s="2" t="str">
        <f>'[1]2025年已发货'!G:G</f>
        <v>（商投建工达州中医药科技园-4工区-7号楼）达州市通川区达州中医药职业学院犀牛大道北段</v>
      </c>
      <c r="H1056" s="2" t="str">
        <f ca="1">'[1]2025年已发货'!H:H</f>
        <v>张扬</v>
      </c>
      <c r="I1056" s="2">
        <f ca="1">'[1]2025年已发货'!I:I</f>
        <v>18381904567</v>
      </c>
      <c r="J1056" s="2" t="str">
        <f ca="1">_xlfn._xlws.FILTER(辅助信息!D:D,辅助信息!G:G=G1056)</f>
        <v>商投建工达州中医药科技园</v>
      </c>
    </row>
    <row r="1057" hidden="1" spans="1:10">
      <c r="A1057" s="2" t="str">
        <f ca="1">'[1]2025年已发货'!A:A</f>
        <v>晋邦</v>
      </c>
      <c r="B1057" s="2" t="str">
        <f ca="1">'[1]2025年已发货'!B:B</f>
        <v>螺纹钢</v>
      </c>
      <c r="C1057" s="2" t="str">
        <f ca="1">'[1]2025年已发货'!C:C</f>
        <v>HRB500E Φ18</v>
      </c>
      <c r="D1057" s="2" t="str">
        <f ca="1">'[1]2025年已发货'!D:D</f>
        <v>吨</v>
      </c>
      <c r="E1057" s="2">
        <f ca="1">'[1]2025年已发货'!E:E</f>
        <v>15</v>
      </c>
      <c r="F1057" s="4">
        <f ca="1">'[1]2025年已发货'!F:F</f>
        <v>45726</v>
      </c>
      <c r="G1057" s="2" t="str">
        <f>'[1]2025年已发货'!G:G</f>
        <v>（商投建工达州中医药科技园-4工区-7号楼）达州市通川区达州中医药职业学院犀牛大道北段</v>
      </c>
      <c r="H1057" s="2" t="str">
        <f ca="1">'[1]2025年已发货'!H:H</f>
        <v>张扬</v>
      </c>
      <c r="I1057" s="2">
        <f ca="1">'[1]2025年已发货'!I:I</f>
        <v>18381904567</v>
      </c>
      <c r="J1057" s="2" t="str">
        <f ca="1">_xlfn._xlws.FILTER(辅助信息!D:D,辅助信息!G:G=G1057)</f>
        <v>商投建工达州中医药科技园</v>
      </c>
    </row>
    <row r="1058" hidden="1" spans="1:10">
      <c r="A1058" s="2" t="str">
        <f ca="1">'[1]2025年已发货'!A:A</f>
        <v>晋邦</v>
      </c>
      <c r="B1058" s="2" t="str">
        <f ca="1">'[1]2025年已发货'!B:B</f>
        <v>螺纹钢</v>
      </c>
      <c r="C1058" s="2" t="str">
        <f ca="1">'[1]2025年已发货'!C:C</f>
        <v>HRB500E Φ20</v>
      </c>
      <c r="D1058" s="2" t="str">
        <f ca="1">'[1]2025年已发货'!D:D</f>
        <v>吨</v>
      </c>
      <c r="E1058" s="2">
        <f ca="1">'[1]2025年已发货'!E:E</f>
        <v>3</v>
      </c>
      <c r="F1058" s="4">
        <f ca="1">'[1]2025年已发货'!F:F</f>
        <v>45726</v>
      </c>
      <c r="G1058" s="2" t="str">
        <f>'[1]2025年已发货'!G:G</f>
        <v>（商投建工达州中医药科技园-4工区-7号楼）达州市通川区达州中医药职业学院犀牛大道北段</v>
      </c>
      <c r="H1058" s="2" t="str">
        <f ca="1">'[1]2025年已发货'!H:H</f>
        <v>张扬</v>
      </c>
      <c r="I1058" s="2">
        <f ca="1">'[1]2025年已发货'!I:I</f>
        <v>18381904567</v>
      </c>
      <c r="J1058" s="2" t="str">
        <f>_xlfn._xlws.FILTER(辅助信息!D:D,辅助信息!G:G=G1058)</f>
        <v>商投建工达州中医药科技园</v>
      </c>
    </row>
    <row r="1059" hidden="1" spans="1:10">
      <c r="A1059" s="2" t="str">
        <f ca="1">'[1]2025年已发货'!A:A</f>
        <v>晋邦</v>
      </c>
      <c r="B1059" s="2" t="str">
        <f ca="1">'[1]2025年已发货'!B:B</f>
        <v>螺纹钢</v>
      </c>
      <c r="C1059" s="2" t="str">
        <f ca="1">'[1]2025年已发货'!C:C</f>
        <v>HRB500E Φ22</v>
      </c>
      <c r="D1059" s="2" t="str">
        <f ca="1">'[1]2025年已发货'!D:D</f>
        <v>吨</v>
      </c>
      <c r="E1059" s="2">
        <f ca="1">'[1]2025年已发货'!E:E</f>
        <v>3</v>
      </c>
      <c r="F1059" s="4">
        <f ca="1">'[1]2025年已发货'!F:F</f>
        <v>45726</v>
      </c>
      <c r="G1059" s="2" t="str">
        <f>'[1]2025年已发货'!G:G</f>
        <v>（商投建工达州中医药科技园-4工区-7号楼）达州市通川区达州中医药职业学院犀牛大道北段</v>
      </c>
      <c r="H1059" s="2" t="str">
        <f ca="1">'[1]2025年已发货'!H:H</f>
        <v>张扬</v>
      </c>
      <c r="I1059" s="2">
        <f ca="1">'[1]2025年已发货'!I:I</f>
        <v>18381904567</v>
      </c>
      <c r="J1059" s="2" t="str">
        <f>_xlfn._xlws.FILTER(辅助信息!D:D,辅助信息!G:G=G1059)</f>
        <v>商投建工达州中医药科技园</v>
      </c>
    </row>
    <row r="1060" hidden="1" spans="1:10">
      <c r="A1060" s="2" t="str">
        <f ca="1">'[1]2025年已发货'!A:A</f>
        <v>晋邦</v>
      </c>
      <c r="B1060" s="2" t="str">
        <f ca="1">'[1]2025年已发货'!B:B</f>
        <v>螺纹钢</v>
      </c>
      <c r="C1060" s="2" t="str">
        <f ca="1">'[1]2025年已发货'!C:C</f>
        <v>HRB400E Φ32 9m</v>
      </c>
      <c r="D1060" s="2" t="str">
        <f ca="1">'[1]2025年已发货'!D:D</f>
        <v>吨</v>
      </c>
      <c r="E1060" s="2">
        <f ca="1">'[1]2025年已发货'!E:E</f>
        <v>35</v>
      </c>
      <c r="F1060" s="4">
        <f ca="1">'[1]2025年已发货'!F:F</f>
        <v>45726</v>
      </c>
      <c r="G1060" s="2" t="str">
        <f>'[1]2025年已发货'!G:G</f>
        <v>（商投建工达州中医药科技园-2工区-景观桥）达州市通川区达州中医药职业学院犀牛大道北段</v>
      </c>
      <c r="H1060" s="2" t="str">
        <f ca="1">'[1]2025年已发货'!H:H</f>
        <v>李波</v>
      </c>
      <c r="I1060" s="2">
        <f ca="1">'[1]2025年已发货'!I:I</f>
        <v>18381899787</v>
      </c>
      <c r="J1060" s="2" t="str">
        <f ca="1">_xlfn._xlws.FILTER(辅助信息!D:D,辅助信息!G:G=G1060)</f>
        <v>商投建工达州中医药科技园</v>
      </c>
    </row>
    <row r="1061" hidden="1" spans="1:10">
      <c r="A1061" s="2" t="str">
        <f ca="1">'[1]2025年已发货'!A:A</f>
        <v>晋邦</v>
      </c>
      <c r="B1061" s="2" t="str">
        <f ca="1">'[1]2025年已发货'!B:B</f>
        <v>高线</v>
      </c>
      <c r="C1061" s="2" t="str">
        <f ca="1">'[1]2025年已发货'!C:C</f>
        <v>HPB300 Φ10</v>
      </c>
      <c r="D1061" s="2" t="str">
        <f ca="1">'[1]2025年已发货'!D:D</f>
        <v>吨</v>
      </c>
      <c r="E1061" s="2">
        <f ca="1">'[1]2025年已发货'!E:E</f>
        <v>5</v>
      </c>
      <c r="F1061" s="4">
        <f ca="1">'[1]2025年已发货'!F:F</f>
        <v>45726</v>
      </c>
      <c r="G1061" s="2" t="str">
        <f>'[1]2025年已发货'!G:G</f>
        <v>（五冶达州国道542项目-一工区路基一工段）四川省达州市达川区石梯火车站盖板加工点</v>
      </c>
      <c r="H1061" s="2" t="str">
        <f ca="1">'[1]2025年已发货'!H:H</f>
        <v>郑松</v>
      </c>
      <c r="I1061" s="2">
        <f ca="1">'[1]2025年已发货'!I:I</f>
        <v>13527304849</v>
      </c>
      <c r="J1061" s="2" t="str">
        <f ca="1">_xlfn._xlws.FILTER(辅助信息!D:D,辅助信息!G:G=G1061)</f>
        <v>五冶达州国道542项目</v>
      </c>
    </row>
    <row r="1062" hidden="1" spans="1:10">
      <c r="A1062" s="2" t="str">
        <f ca="1">'[1]2025年已发货'!A:A</f>
        <v>晋邦</v>
      </c>
      <c r="B1062" s="2" t="str">
        <f ca="1">'[1]2025年已发货'!B:B</f>
        <v>螺纹钢</v>
      </c>
      <c r="C1062" s="2" t="str">
        <f ca="1">'[1]2025年已发货'!C:C</f>
        <v>HRB400E Φ16 9m</v>
      </c>
      <c r="D1062" s="2" t="str">
        <f ca="1">'[1]2025年已发货'!D:D</f>
        <v>吨</v>
      </c>
      <c r="E1062" s="2">
        <f ca="1">'[1]2025年已发货'!E:E</f>
        <v>3</v>
      </c>
      <c r="F1062" s="4">
        <f ca="1">'[1]2025年已发货'!F:F</f>
        <v>45726</v>
      </c>
      <c r="G1062" s="2" t="str">
        <f>'[1]2025年已发货'!G:G</f>
        <v>（五冶达州国道542项目-一工区路基一工段）四川省达州市达川区石梯火车站盖板加工点</v>
      </c>
      <c r="H1062" s="2" t="str">
        <f ca="1">'[1]2025年已发货'!H:H</f>
        <v>郑松</v>
      </c>
      <c r="I1062" s="2">
        <f ca="1">'[1]2025年已发货'!I:I</f>
        <v>13527304849</v>
      </c>
      <c r="J1062" s="2" t="str">
        <f ca="1">_xlfn._xlws.FILTER(辅助信息!D:D,辅助信息!G:G=G1062)</f>
        <v>五冶达州国道542项目</v>
      </c>
    </row>
    <row r="1063" hidden="1" spans="1:10">
      <c r="A1063" s="2" t="str">
        <f ca="1">'[1]2025年已发货'!A:A</f>
        <v>晋邦</v>
      </c>
      <c r="B1063" s="2" t="str">
        <f ca="1">'[1]2025年已发货'!B:B</f>
        <v>螺纹钢</v>
      </c>
      <c r="C1063" s="2" t="str">
        <f ca="1">'[1]2025年已发货'!C:C</f>
        <v>HRB400E Φ20 9m</v>
      </c>
      <c r="D1063" s="2" t="str">
        <f ca="1">'[1]2025年已发货'!D:D</f>
        <v>吨</v>
      </c>
      <c r="E1063" s="2">
        <f ca="1">'[1]2025年已发货'!E:E</f>
        <v>8</v>
      </c>
      <c r="F1063" s="4">
        <f ca="1">'[1]2025年已发货'!F:F</f>
        <v>45726</v>
      </c>
      <c r="G1063" s="2" t="str">
        <f>'[1]2025年已发货'!G:G</f>
        <v>（五冶达州国道542项目-一工区路基一工段）四川省达州市达川区石梯火车站盖板加工点</v>
      </c>
      <c r="H1063" s="2" t="str">
        <f ca="1">'[1]2025年已发货'!H:H</f>
        <v>郑松</v>
      </c>
      <c r="I1063" s="2">
        <f ca="1">'[1]2025年已发货'!I:I</f>
        <v>13527304849</v>
      </c>
      <c r="J1063" s="2" t="str">
        <f>_xlfn._xlws.FILTER(辅助信息!D:D,辅助信息!G:G=G1063)</f>
        <v>五冶达州国道542项目</v>
      </c>
    </row>
    <row r="1064" hidden="1" spans="1:10">
      <c r="A1064" s="2" t="str">
        <f ca="1">'[1]2025年已发货'!A:A</f>
        <v>晋邦</v>
      </c>
      <c r="B1064" s="2" t="str">
        <f ca="1">'[1]2025年已发货'!B:B</f>
        <v>螺纹钢</v>
      </c>
      <c r="C1064" s="2" t="str">
        <f ca="1">'[1]2025年已发货'!C:C</f>
        <v>HRB400E Φ22 9m</v>
      </c>
      <c r="D1064" s="2" t="str">
        <f ca="1">'[1]2025年已发货'!D:D</f>
        <v>吨</v>
      </c>
      <c r="E1064" s="2">
        <f ca="1">'[1]2025年已发货'!E:E</f>
        <v>9</v>
      </c>
      <c r="F1064" s="4">
        <f ca="1">'[1]2025年已发货'!F:F</f>
        <v>45726</v>
      </c>
      <c r="G1064" s="2" t="str">
        <f>'[1]2025年已发货'!G:G</f>
        <v>（五冶达州国道542项目-一工区路基一工段）四川省达州市达川区石梯火车站盖板加工点</v>
      </c>
      <c r="H1064" s="2" t="str">
        <f ca="1">'[1]2025年已发货'!H:H</f>
        <v>郑松</v>
      </c>
      <c r="I1064" s="2">
        <f ca="1">'[1]2025年已发货'!I:I</f>
        <v>13527304849</v>
      </c>
      <c r="J1064" s="2" t="str">
        <f ca="1">_xlfn._xlws.FILTER(辅助信息!D:D,辅助信息!G:G=G1064)</f>
        <v>五冶达州国道542项目</v>
      </c>
    </row>
    <row r="1065" hidden="1" spans="1:10">
      <c r="A1065" s="2" t="str">
        <f ca="1">'[1]2025年已发货'!A:A</f>
        <v>晋邦</v>
      </c>
      <c r="B1065" s="2" t="str">
        <f ca="1">'[1]2025年已发货'!B:B</f>
        <v>螺纹钢</v>
      </c>
      <c r="C1065" s="2" t="str">
        <f ca="1">'[1]2025年已发货'!C:C</f>
        <v>HRB400E Φ12 12m</v>
      </c>
      <c r="D1065" s="2" t="str">
        <f ca="1">'[1]2025年已发货'!D:D</f>
        <v>吨</v>
      </c>
      <c r="E1065" s="2">
        <f ca="1">'[1]2025年已发货'!E:E</f>
        <v>7</v>
      </c>
      <c r="F1065" s="4">
        <f ca="1">'[1]2025年已发货'!F:F</f>
        <v>45726</v>
      </c>
      <c r="G1065" s="2" t="str">
        <f>'[1]2025年已发货'!G:G</f>
        <v>（五冶达州国道542项目-一工区路基一工段）四川省达州市达川区石梯火车站盖板加工点</v>
      </c>
      <c r="H1065" s="2" t="str">
        <f ca="1">'[1]2025年已发货'!H:H</f>
        <v>郑松</v>
      </c>
      <c r="I1065" s="2">
        <f ca="1">'[1]2025年已发货'!I:I</f>
        <v>13527304849</v>
      </c>
      <c r="J1065" s="2" t="str">
        <f ca="1">_xlfn._xlws.FILTER(辅助信息!D:D,辅助信息!G:G=G1065)</f>
        <v>五冶达州国道542项目</v>
      </c>
    </row>
    <row r="1066" hidden="1" spans="1:10">
      <c r="A1066" s="2" t="str">
        <f ca="1">'[1]2025年已发货'!A:A</f>
        <v>晋邦</v>
      </c>
      <c r="B1066" s="2" t="str">
        <f ca="1">'[1]2025年已发货'!B:B</f>
        <v>盘螺</v>
      </c>
      <c r="C1066" s="2" t="str">
        <f ca="1">'[1]2025年已发货'!C:C</f>
        <v>HRB400E Φ8</v>
      </c>
      <c r="D1066" s="2" t="str">
        <f ca="1">'[1]2025年已发货'!D:D</f>
        <v>吨</v>
      </c>
      <c r="E1066" s="2">
        <f ca="1">'[1]2025年已发货'!E:E</f>
        <v>5</v>
      </c>
      <c r="F1066" s="4">
        <f ca="1">'[1]2025年已发货'!F:F</f>
        <v>45726</v>
      </c>
      <c r="G1066" s="2" t="str">
        <f>'[1]2025年已发货'!G:G</f>
        <v>(五冶钢构医学科学产业园建设项目房建二部-排洪渠（五标）)四川省南充市顺庆区搬罾街道学府大道二段</v>
      </c>
      <c r="H1066" s="2" t="str">
        <f ca="1">'[1]2025年已发货'!H:H</f>
        <v>安南</v>
      </c>
      <c r="I1066" s="2">
        <f ca="1">'[1]2025年已发货'!I:I</f>
        <v>19950525030</v>
      </c>
      <c r="J1066" s="2" t="str">
        <f>_xlfn._xlws.FILTER(辅助信息!D:D,辅助信息!G:G=G1066)</f>
        <v>五冶钢构南充医学科学产业园建设项目</v>
      </c>
    </row>
    <row r="1067" hidden="1" spans="1:10">
      <c r="A1067" s="2" t="str">
        <f ca="1">'[1]2025年已发货'!A:A</f>
        <v>晋邦</v>
      </c>
      <c r="B1067" s="2" t="str">
        <f ca="1">'[1]2025年已发货'!B:B</f>
        <v>螺纹钢</v>
      </c>
      <c r="C1067" s="2" t="str">
        <f ca="1">'[1]2025年已发货'!C:C</f>
        <v>HRB400E Φ12 9m</v>
      </c>
      <c r="D1067" s="2" t="str">
        <f ca="1">'[1]2025年已发货'!D:D</f>
        <v>吨</v>
      </c>
      <c r="E1067" s="2">
        <f ca="1">'[1]2025年已发货'!E:E</f>
        <v>12</v>
      </c>
      <c r="F1067" s="4">
        <f ca="1">'[1]2025年已发货'!F:F</f>
        <v>45726</v>
      </c>
      <c r="G1067" s="2" t="str">
        <f>'[1]2025年已发货'!G:G</f>
        <v>(五冶钢构医学科学产业园建设项目房建二部-排洪渠（五标）)四川省南充市顺庆区搬罾街道学府大道二段</v>
      </c>
      <c r="H1067" s="2" t="str">
        <f ca="1">'[1]2025年已发货'!H:H</f>
        <v>安南</v>
      </c>
      <c r="I1067" s="2">
        <f ca="1">'[1]2025年已发货'!I:I</f>
        <v>19950525030</v>
      </c>
      <c r="J1067" s="2" t="str">
        <f ca="1">_xlfn._xlws.FILTER(辅助信息!D:D,辅助信息!G:G=G1067)</f>
        <v>五冶钢构南充医学科学产业园建设项目</v>
      </c>
    </row>
    <row r="1068" hidden="1" spans="1:10">
      <c r="A1068" s="2" t="str">
        <f ca="1">'[1]2025年已发货'!A:A</f>
        <v>晋邦</v>
      </c>
      <c r="B1068" s="2" t="str">
        <f ca="1">'[1]2025年已发货'!B:B</f>
        <v>螺纹钢</v>
      </c>
      <c r="C1068" s="2" t="str">
        <f ca="1">'[1]2025年已发货'!C:C</f>
        <v>HRB400E Φ25 9m</v>
      </c>
      <c r="D1068" s="2" t="str">
        <f ca="1">'[1]2025年已发货'!D:D</f>
        <v>吨</v>
      </c>
      <c r="E1068" s="2">
        <f ca="1">'[1]2025年已发货'!E:E</f>
        <v>18</v>
      </c>
      <c r="F1068" s="4">
        <f ca="1">'[1]2025年已发货'!F:F</f>
        <v>45726</v>
      </c>
      <c r="G1068" s="2" t="str">
        <f>'[1]2025年已发货'!G:G</f>
        <v>(五冶钢构医学科学产业园建设项目房建二部-排洪渠（五标）)四川省南充市顺庆区搬罾街道学府大道二段</v>
      </c>
      <c r="H1068" s="2" t="str">
        <f ca="1">'[1]2025年已发货'!H:H</f>
        <v>安南</v>
      </c>
      <c r="I1068" s="2">
        <f ca="1">'[1]2025年已发货'!I:I</f>
        <v>19950525030</v>
      </c>
      <c r="J1068" s="2" t="str">
        <f ca="1">_xlfn._xlws.FILTER(辅助信息!D:D,辅助信息!G:G=G1068)</f>
        <v>五冶钢构南充医学科学产业园建设项目</v>
      </c>
    </row>
    <row r="1069" hidden="1" spans="1:10">
      <c r="A1069" s="2" t="str">
        <f ca="1">'[1]2025年已发货'!A:A</f>
        <v>晋邦</v>
      </c>
      <c r="B1069" s="2" t="str">
        <f ca="1">'[1]2025年已发货'!B:B</f>
        <v>盘螺</v>
      </c>
      <c r="C1069" s="2" t="str">
        <f ca="1">'[1]2025年已发货'!C:C</f>
        <v>HRB400E Φ6</v>
      </c>
      <c r="D1069" s="2" t="str">
        <f ca="1">'[1]2025年已发货'!D:D</f>
        <v>吨</v>
      </c>
      <c r="E1069" s="2">
        <f ca="1">'[1]2025年已发货'!E:E</f>
        <v>6</v>
      </c>
      <c r="F1069" s="4">
        <f ca="1">'[1]2025年已发货'!F:F</f>
        <v>45726</v>
      </c>
      <c r="G1069" s="2" t="str">
        <f>'[1]2025年已发货'!G:G</f>
        <v>（达州市公共卫生临床医疗中心项目-一标-2号制作房）达州市通川区西外复兴镇公共卫生临床医疗中心项目</v>
      </c>
      <c r="H1069" s="2" t="str">
        <f ca="1">'[1]2025年已发货'!H:H</f>
        <v>潘建发</v>
      </c>
      <c r="I1069" s="2">
        <f ca="1">'[1]2025年已发货'!I:I</f>
        <v>13658059919</v>
      </c>
      <c r="J1069" s="2" t="str">
        <f ca="1">_xlfn._xlws.FILTER(辅助信息!D:D,辅助信息!G:G=G1069)</f>
        <v>五冶钢构达州市公共卫生临床医疗中心项目</v>
      </c>
    </row>
    <row r="1070" hidden="1" spans="1:10">
      <c r="A1070" s="2" t="str">
        <f ca="1">'[1]2025年已发货'!A:A</f>
        <v>晋邦</v>
      </c>
      <c r="B1070" s="2" t="str">
        <f ca="1">'[1]2025年已发货'!B:B</f>
        <v>螺纹钢</v>
      </c>
      <c r="C1070" s="2" t="str">
        <f ca="1">'[1]2025年已发货'!C:C</f>
        <v>HRB400E Φ12 9m</v>
      </c>
      <c r="D1070" s="2" t="str">
        <f ca="1">'[1]2025年已发货'!D:D</f>
        <v>吨</v>
      </c>
      <c r="E1070" s="2">
        <f ca="1">'[1]2025年已发货'!E:E</f>
        <v>22</v>
      </c>
      <c r="F1070" s="4">
        <f ca="1">'[1]2025年已发货'!F:F</f>
        <v>45726</v>
      </c>
      <c r="G1070" s="2" t="str">
        <f>'[1]2025年已发货'!G:G</f>
        <v>（达州市公共卫生临床医疗中心项目-一标-2号制作房）达州市通川区西外复兴镇公共卫生临床医疗中心项目</v>
      </c>
      <c r="H1070" s="2" t="str">
        <f ca="1">'[1]2025年已发货'!H:H</f>
        <v>潘建发</v>
      </c>
      <c r="I1070" s="2">
        <f ca="1">'[1]2025年已发货'!I:I</f>
        <v>13658059919</v>
      </c>
      <c r="J1070" s="2" t="str">
        <f>_xlfn._xlws.FILTER(辅助信息!D:D,辅助信息!G:G=G1070)</f>
        <v>五冶钢构达州市公共卫生临床医疗中心项目</v>
      </c>
    </row>
    <row r="1071" hidden="1" spans="1:10">
      <c r="A1071" s="2" t="str">
        <f ca="1">'[1]2025年已发货'!A:A</f>
        <v>晋邦</v>
      </c>
      <c r="B1071" s="2" t="str">
        <f ca="1">'[1]2025年已发货'!B:B</f>
        <v>螺纹钢</v>
      </c>
      <c r="C1071" s="2" t="str">
        <f ca="1">'[1]2025年已发货'!C:C</f>
        <v>HRB400E Φ14 9m</v>
      </c>
      <c r="D1071" s="2" t="str">
        <f ca="1">'[1]2025年已发货'!D:D</f>
        <v>吨</v>
      </c>
      <c r="E1071" s="2">
        <f ca="1">'[1]2025年已发货'!E:E</f>
        <v>7</v>
      </c>
      <c r="F1071" s="4">
        <f ca="1">'[1]2025年已发货'!F:F</f>
        <v>45726</v>
      </c>
      <c r="G1071" s="2" t="str">
        <f>'[1]2025年已发货'!G:G</f>
        <v>（达州市公共卫生临床医疗中心项目-一标-2号制作房）达州市通川区西外复兴镇公共卫生临床医疗中心项目</v>
      </c>
      <c r="H1071" s="2" t="str">
        <f ca="1">'[1]2025年已发货'!H:H</f>
        <v>潘建发</v>
      </c>
      <c r="I1071" s="2">
        <f ca="1">'[1]2025年已发货'!I:I</f>
        <v>13658059919</v>
      </c>
      <c r="J1071" s="2" t="str">
        <f ca="1">_xlfn._xlws.FILTER(辅助信息!D:D,辅助信息!G:G=G1071)</f>
        <v>五冶钢构达州市公共卫生临床医疗中心项目</v>
      </c>
    </row>
    <row r="1072" hidden="1" spans="1:10">
      <c r="A1072" s="2" t="str">
        <f ca="1">'[1]2025年已发货'!A:A</f>
        <v>晋邦</v>
      </c>
      <c r="B1072" s="2" t="str">
        <f ca="1">'[1]2025年已发货'!B:B</f>
        <v>盘螺</v>
      </c>
      <c r="C1072" s="2" t="str">
        <f ca="1">'[1]2025年已发货'!C:C</f>
        <v>HRB400E Φ8</v>
      </c>
      <c r="D1072" s="2" t="str">
        <f ca="1">'[1]2025年已发货'!D:D</f>
        <v>吨</v>
      </c>
      <c r="E1072" s="2">
        <f ca="1">'[1]2025年已发货'!E:E</f>
        <v>17</v>
      </c>
      <c r="F1072" s="4">
        <f ca="1">'[1]2025年已发货'!F:F</f>
        <v>45726</v>
      </c>
      <c r="G1072" s="2" t="str">
        <f>'[1]2025年已发货'!G:G</f>
        <v>（商投建工达州中医药科技园-1工区）达州市通川区达州中医药职业学院犀牛大道北段</v>
      </c>
      <c r="H1072" s="2" t="str">
        <f ca="1">'[1]2025年已发货'!H:H</f>
        <v>程黄刚</v>
      </c>
      <c r="I1072" s="2">
        <f ca="1">'[1]2025年已发货'!I:I</f>
        <v>15108211617</v>
      </c>
      <c r="J1072" s="2" t="str">
        <f ca="1">_xlfn._xlws.FILTER(辅助信息!D:D,辅助信息!G:G=G1072)</f>
        <v>商投建工达州中医药科技园</v>
      </c>
    </row>
    <row r="1073" hidden="1" spans="1:10">
      <c r="A1073" s="2" t="str">
        <f ca="1">'[1]2025年已发货'!A:A</f>
        <v>晋邦</v>
      </c>
      <c r="B1073" s="2" t="str">
        <f ca="1">'[1]2025年已发货'!B:B</f>
        <v>螺纹钢</v>
      </c>
      <c r="C1073" s="2" t="str">
        <f ca="1">'[1]2025年已发货'!C:C</f>
        <v>HRB400E Φ14 9m</v>
      </c>
      <c r="D1073" s="2" t="str">
        <f ca="1">'[1]2025年已发货'!D:D</f>
        <v>吨</v>
      </c>
      <c r="E1073" s="2">
        <f ca="1">'[1]2025年已发货'!E:E</f>
        <v>6</v>
      </c>
      <c r="F1073" s="4">
        <f ca="1">'[1]2025年已发货'!F:F</f>
        <v>45726</v>
      </c>
      <c r="G1073" s="2" t="str">
        <f>'[1]2025年已发货'!G:G</f>
        <v>（商投建工达州中医药科技园-1工区）达州市通川区达州中医药职业学院犀牛大道北段</v>
      </c>
      <c r="H1073" s="2" t="str">
        <f ca="1">'[1]2025年已发货'!H:H</f>
        <v>程黄刚</v>
      </c>
      <c r="I1073" s="2">
        <f ca="1">'[1]2025年已发货'!I:I</f>
        <v>15108211617</v>
      </c>
      <c r="J1073" s="2" t="str">
        <f ca="1">_xlfn._xlws.FILTER(辅助信息!D:D,辅助信息!G:G=G1073)</f>
        <v>商投建工达州中医药科技园</v>
      </c>
    </row>
    <row r="1074" hidden="1" spans="1:10">
      <c r="A1074" s="2" t="str">
        <f ca="1">'[1]2025年已发货'!A:A</f>
        <v>晋邦</v>
      </c>
      <c r="B1074" s="2" t="str">
        <f ca="1">'[1]2025年已发货'!B:B</f>
        <v>螺纹钢</v>
      </c>
      <c r="C1074" s="2" t="str">
        <f ca="1">'[1]2025年已发货'!C:C</f>
        <v>HRB400E Φ20 9m</v>
      </c>
      <c r="D1074" s="2" t="str">
        <f ca="1">'[1]2025年已发货'!D:D</f>
        <v>吨</v>
      </c>
      <c r="E1074" s="2">
        <f ca="1">'[1]2025年已发货'!E:E</f>
        <v>35</v>
      </c>
      <c r="F1074" s="4">
        <f ca="1">'[1]2025年已发货'!F:F</f>
        <v>45726</v>
      </c>
      <c r="G1074" s="2" t="str">
        <f>'[1]2025年已发货'!G:G</f>
        <v>（商投建工达州中医药科技园-1工区）达州市通川区达州中医药职业学院犀牛大道北段</v>
      </c>
      <c r="H1074" s="2" t="str">
        <f ca="1">'[1]2025年已发货'!H:H</f>
        <v>程黄刚</v>
      </c>
      <c r="I1074" s="2">
        <f ca="1">'[1]2025年已发货'!I:I</f>
        <v>15108211617</v>
      </c>
      <c r="J1074" s="2" t="str">
        <f ca="1">_xlfn._xlws.FILTER(辅助信息!D:D,辅助信息!G:G=G1074)</f>
        <v>商投建工达州中医药科技园</v>
      </c>
    </row>
    <row r="1075" hidden="1" spans="1:10">
      <c r="A1075" s="2" t="str">
        <f ca="1">'[1]2025年已发货'!A:A</f>
        <v>晋邦</v>
      </c>
      <c r="B1075" s="2" t="str">
        <f ca="1">'[1]2025年已发货'!B:B</f>
        <v>螺纹钢</v>
      </c>
      <c r="C1075" s="2" t="str">
        <f ca="1">'[1]2025年已发货'!C:C</f>
        <v>HRB400E Φ25 9m</v>
      </c>
      <c r="D1075" s="2" t="str">
        <f ca="1">'[1]2025年已发货'!D:D</f>
        <v>吨</v>
      </c>
      <c r="E1075" s="2">
        <f ca="1">'[1]2025年已发货'!E:E</f>
        <v>82</v>
      </c>
      <c r="F1075" s="4">
        <f ca="1">'[1]2025年已发货'!F:F</f>
        <v>45726</v>
      </c>
      <c r="G1075" s="2" t="str">
        <f>'[1]2025年已发货'!G:G</f>
        <v>（商投建工达州中医药科技园-1工区）达州市通川区达州中医药职业学院犀牛大道北段</v>
      </c>
      <c r="H1075" s="2" t="str">
        <f ca="1">'[1]2025年已发货'!H:H</f>
        <v>程黄刚</v>
      </c>
      <c r="I1075" s="2">
        <f ca="1">'[1]2025年已发货'!I:I</f>
        <v>15108211617</v>
      </c>
      <c r="J1075" s="2" t="str">
        <f ca="1">_xlfn._xlws.FILTER(辅助信息!D:D,辅助信息!G:G=G1075)</f>
        <v>商投建工达州中医药科技园</v>
      </c>
    </row>
    <row r="1076" hidden="1" spans="1:10">
      <c r="A1076" s="2" t="str">
        <f ca="1">'[1]2025年已发货'!A:A</f>
        <v>晋邦</v>
      </c>
      <c r="B1076" s="2" t="str">
        <f ca="1">'[1]2025年已发货'!B:B</f>
        <v>盘螺</v>
      </c>
      <c r="C1076" s="2" t="str">
        <f ca="1">'[1]2025年已发货'!C:C</f>
        <v>HRB400E Φ8</v>
      </c>
      <c r="D1076" s="2" t="str">
        <f ca="1">'[1]2025年已发货'!D:D</f>
        <v>吨</v>
      </c>
      <c r="E1076" s="2">
        <f ca="1">'[1]2025年已发货'!E:E</f>
        <v>8</v>
      </c>
      <c r="F1076" s="4">
        <f ca="1">'[1]2025年已发货'!F:F</f>
        <v>45726</v>
      </c>
      <c r="G1076" s="2" t="str">
        <f>'[1]2025年已发货'!G:G</f>
        <v>(五冶钢构医学科学产业园建设项目房建三部-配套用房及围墙)四川省南充市顺庆区搬罾街道学府大道二段</v>
      </c>
      <c r="H1076" s="2" t="str">
        <f ca="1">'[1]2025年已发货'!H:H</f>
        <v>郑林</v>
      </c>
      <c r="I1076" s="2">
        <f ca="1">'[1]2025年已发货'!I:I</f>
        <v>18349955455</v>
      </c>
      <c r="J1076" s="2" t="str">
        <f ca="1">_xlfn._xlws.FILTER(辅助信息!D:D,辅助信息!G:G=G1076)</f>
        <v>五冶钢构南充医学科学产业园建设项目</v>
      </c>
    </row>
    <row r="1077" hidden="1" spans="1:10">
      <c r="A1077" s="2" t="str">
        <f ca="1">'[1]2025年已发货'!A:A</f>
        <v>晋邦</v>
      </c>
      <c r="B1077" s="2" t="str">
        <f ca="1">'[1]2025年已发货'!B:B</f>
        <v>螺纹钢</v>
      </c>
      <c r="C1077" s="2" t="str">
        <f ca="1">'[1]2025年已发货'!C:C</f>
        <v>HRB400E Φ12 9m</v>
      </c>
      <c r="D1077" s="2" t="str">
        <f ca="1">'[1]2025年已发货'!D:D</f>
        <v>吨</v>
      </c>
      <c r="E1077" s="2">
        <f ca="1">'[1]2025年已发货'!E:E</f>
        <v>26</v>
      </c>
      <c r="F1077" s="4">
        <f ca="1">'[1]2025年已发货'!F:F</f>
        <v>45726</v>
      </c>
      <c r="G1077" s="2" t="str">
        <f>'[1]2025年已发货'!G:G</f>
        <v>(五冶钢构医学科学产业园建设项目房建三部-配套用房及围墙)四川省南充市顺庆区搬罾街道学府大道二段</v>
      </c>
      <c r="H1077" s="2" t="str">
        <f ca="1">'[1]2025年已发货'!H:H</f>
        <v>郑林</v>
      </c>
      <c r="I1077" s="2">
        <f ca="1">'[1]2025年已发货'!I:I</f>
        <v>18349955455</v>
      </c>
      <c r="J1077" s="2" t="str">
        <f ca="1">_xlfn._xlws.FILTER(辅助信息!D:D,辅助信息!G:G=G1077)</f>
        <v>五冶钢构南充医学科学产业园建设项目</v>
      </c>
    </row>
    <row r="1078" hidden="1" spans="1:10">
      <c r="A1078" s="2" t="str">
        <f ca="1">'[1]2025年已发货'!A:A</f>
        <v>晋邦</v>
      </c>
      <c r="B1078" s="2" t="str">
        <f ca="1">'[1]2025年已发货'!B:B</f>
        <v>盘螺</v>
      </c>
      <c r="C1078" s="2" t="str">
        <f ca="1">'[1]2025年已发货'!C:C</f>
        <v>HRB400E Φ8</v>
      </c>
      <c r="D1078" s="2" t="str">
        <f ca="1">'[1]2025年已发货'!D:D</f>
        <v>吨</v>
      </c>
      <c r="E1078" s="2">
        <f ca="1">'[1]2025年已发货'!E:E</f>
        <v>20</v>
      </c>
      <c r="F1078" s="4">
        <f ca="1">'[1]2025年已发货'!F:F</f>
        <v>45726</v>
      </c>
      <c r="G1078" s="2" t="str">
        <f>'[1]2025年已发货'!G:G</f>
        <v>(五冶钢构医学科学产业园建设项目房建二部-网羽馆（6-5）)四川省南充市顺庆区搬罾街道学府大道二段</v>
      </c>
      <c r="H1078" s="2" t="str">
        <f ca="1">'[1]2025年已发货'!H:H</f>
        <v>安南</v>
      </c>
      <c r="I1078" s="2">
        <f ca="1">'[1]2025年已发货'!I:I</f>
        <v>19950525030</v>
      </c>
      <c r="J1078" s="2" t="str">
        <f ca="1">_xlfn._xlws.FILTER(辅助信息!D:D,辅助信息!G:G=G1078)</f>
        <v>五冶钢构南充医学科学产业园建设项目</v>
      </c>
    </row>
    <row r="1079" hidden="1" spans="1:10">
      <c r="A1079" s="2" t="str">
        <f ca="1">'[1]2025年已发货'!A:A</f>
        <v>晋邦</v>
      </c>
      <c r="B1079" s="2" t="str">
        <f ca="1">'[1]2025年已发货'!B:B</f>
        <v>螺纹钢</v>
      </c>
      <c r="C1079" s="2" t="str">
        <f ca="1">'[1]2025年已发货'!C:C</f>
        <v>HRB400E Φ12 9m</v>
      </c>
      <c r="D1079" s="2" t="str">
        <f ca="1">'[1]2025年已发货'!D:D</f>
        <v>吨</v>
      </c>
      <c r="E1079" s="2">
        <f ca="1">'[1]2025年已发货'!E:E</f>
        <v>3</v>
      </c>
      <c r="F1079" s="4">
        <f ca="1">'[1]2025年已发货'!F:F</f>
        <v>45726</v>
      </c>
      <c r="G1079" s="2" t="str">
        <f>'[1]2025年已发货'!G:G</f>
        <v>(五冶钢构医学科学产业园建设项目房建二部-网羽馆（6-5）)四川省南充市顺庆区搬罾街道学府大道二段</v>
      </c>
      <c r="H1079" s="2" t="str">
        <f ca="1">'[1]2025年已发货'!H:H</f>
        <v>安南</v>
      </c>
      <c r="I1079" s="2">
        <f ca="1">'[1]2025年已发货'!I:I</f>
        <v>19950525030</v>
      </c>
      <c r="J1079" s="2" t="str">
        <f>_xlfn._xlws.FILTER(辅助信息!D:D,辅助信息!G:G=G1079)</f>
        <v>五冶钢构南充医学科学产业园建设项目</v>
      </c>
    </row>
    <row r="1080" hidden="1" spans="1:10">
      <c r="A1080" s="2" t="str">
        <f ca="1">'[1]2025年已发货'!A:A</f>
        <v>晋邦</v>
      </c>
      <c r="B1080" s="2" t="str">
        <f ca="1">'[1]2025年已发货'!B:B</f>
        <v>螺纹钢</v>
      </c>
      <c r="C1080" s="2" t="str">
        <f ca="1">'[1]2025年已发货'!C:C</f>
        <v>HRB400E Φ14 9m</v>
      </c>
      <c r="D1080" s="2" t="str">
        <f ca="1">'[1]2025年已发货'!D:D</f>
        <v>吨</v>
      </c>
      <c r="E1080" s="2">
        <f ca="1">'[1]2025年已发货'!E:E</f>
        <v>6</v>
      </c>
      <c r="F1080" s="4">
        <f ca="1">'[1]2025年已发货'!F:F</f>
        <v>45726</v>
      </c>
      <c r="G1080" s="2" t="str">
        <f>'[1]2025年已发货'!G:G</f>
        <v>(五冶钢构医学科学产业园建设项目房建二部-网羽馆（6-5）)四川省南充市顺庆区搬罾街道学府大道二段</v>
      </c>
      <c r="H1080" s="2" t="str">
        <f ca="1">'[1]2025年已发货'!H:H</f>
        <v>安南</v>
      </c>
      <c r="I1080" s="2">
        <f ca="1">'[1]2025年已发货'!I:I</f>
        <v>19950525030</v>
      </c>
      <c r="J1080" s="2" t="str">
        <f ca="1">_xlfn._xlws.FILTER(辅助信息!D:D,辅助信息!G:G=G1080)</f>
        <v>五冶钢构南充医学科学产业园建设项目</v>
      </c>
    </row>
    <row r="1081" hidden="1" spans="1:10">
      <c r="A1081" s="2" t="str">
        <f ca="1">'[1]2025年已发货'!A:A</f>
        <v>晋邦</v>
      </c>
      <c r="B1081" s="2" t="str">
        <f ca="1">'[1]2025年已发货'!B:B</f>
        <v>螺纹钢</v>
      </c>
      <c r="C1081" s="2" t="str">
        <f ca="1">'[1]2025年已发货'!C:C</f>
        <v>HRB400E Φ16 9m</v>
      </c>
      <c r="D1081" s="2" t="str">
        <f ca="1">'[1]2025年已发货'!D:D</f>
        <v>吨</v>
      </c>
      <c r="E1081" s="2">
        <f ca="1">'[1]2025年已发货'!E:E</f>
        <v>9</v>
      </c>
      <c r="F1081" s="4">
        <f ca="1">'[1]2025年已发货'!F:F</f>
        <v>45726</v>
      </c>
      <c r="G1081" s="2" t="str">
        <f>'[1]2025年已发货'!G:G</f>
        <v>(五冶钢构医学科学产业园建设项目房建二部-网羽馆（6-5）)四川省南充市顺庆区搬罾街道学府大道二段</v>
      </c>
      <c r="H1081" s="2" t="str">
        <f ca="1">'[1]2025年已发货'!H:H</f>
        <v>安南</v>
      </c>
      <c r="I1081" s="2">
        <f ca="1">'[1]2025年已发货'!I:I</f>
        <v>19950525030</v>
      </c>
      <c r="J1081" s="2" t="str">
        <f ca="1">_xlfn._xlws.FILTER(辅助信息!D:D,辅助信息!G:G=G1081)</f>
        <v>五冶钢构南充医学科学产业园建设项目</v>
      </c>
    </row>
    <row r="1082" hidden="1" spans="1:10">
      <c r="A1082" s="2" t="str">
        <f ca="1">'[1]2025年已发货'!A:A</f>
        <v>晋邦</v>
      </c>
      <c r="B1082" s="2" t="str">
        <f ca="1">'[1]2025年已发货'!B:B</f>
        <v>螺纹钢</v>
      </c>
      <c r="C1082" s="2" t="str">
        <f ca="1">'[1]2025年已发货'!C:C</f>
        <v>HRB400E Φ20 9m</v>
      </c>
      <c r="D1082" s="2" t="str">
        <f ca="1">'[1]2025年已发货'!D:D</f>
        <v>吨</v>
      </c>
      <c r="E1082" s="2">
        <f ca="1">'[1]2025年已发货'!E:E</f>
        <v>9</v>
      </c>
      <c r="F1082" s="4">
        <f ca="1">'[1]2025年已发货'!F:F</f>
        <v>45726</v>
      </c>
      <c r="G1082" s="2" t="str">
        <f>'[1]2025年已发货'!G:G</f>
        <v>(五冶钢构医学科学产业园建设项目房建二部-网羽馆（6-5）)四川省南充市顺庆区搬罾街道学府大道二段</v>
      </c>
      <c r="H1082" s="2" t="str">
        <f ca="1">'[1]2025年已发货'!H:H</f>
        <v>安南</v>
      </c>
      <c r="I1082" s="2">
        <f ca="1">'[1]2025年已发货'!I:I</f>
        <v>19950525030</v>
      </c>
      <c r="J1082" s="2" t="str">
        <f ca="1">_xlfn._xlws.FILTER(辅助信息!D:D,辅助信息!G:G=G1082)</f>
        <v>五冶钢构南充医学科学产业园建设项目</v>
      </c>
    </row>
    <row r="1083" hidden="1" spans="1:10">
      <c r="A1083" s="2" t="str">
        <f ca="1">'[1]2025年已发货'!A:A</f>
        <v>晋邦</v>
      </c>
      <c r="B1083" s="2" t="str">
        <f ca="1">'[1]2025年已发货'!B:B</f>
        <v>螺纹钢</v>
      </c>
      <c r="C1083" s="2" t="str">
        <f ca="1">'[1]2025年已发货'!C:C</f>
        <v>HRB400E Φ22 9m</v>
      </c>
      <c r="D1083" s="2" t="str">
        <f ca="1">'[1]2025年已发货'!D:D</f>
        <v>吨</v>
      </c>
      <c r="E1083" s="2">
        <f ca="1">'[1]2025年已发货'!E:E</f>
        <v>3</v>
      </c>
      <c r="F1083" s="4">
        <f ca="1">'[1]2025年已发货'!F:F</f>
        <v>45726</v>
      </c>
      <c r="G1083" s="2" t="str">
        <f>'[1]2025年已发货'!G:G</f>
        <v>(五冶钢构医学科学产业园建设项目房建二部-网羽馆（6-5）)四川省南充市顺庆区搬罾街道学府大道二段</v>
      </c>
      <c r="H1083" s="2" t="str">
        <f ca="1">'[1]2025年已发货'!H:H</f>
        <v>安南</v>
      </c>
      <c r="I1083" s="2">
        <f ca="1">'[1]2025年已发货'!I:I</f>
        <v>19950525030</v>
      </c>
      <c r="J1083" s="2" t="str">
        <f ca="1">_xlfn._xlws.FILTER(辅助信息!D:D,辅助信息!G:G=G1083)</f>
        <v>五冶钢构南充医学科学产业园建设项目</v>
      </c>
    </row>
    <row r="1084" hidden="1" spans="1:10">
      <c r="A1084" s="2" t="str">
        <f ca="1">'[1]2025年已发货'!A:A</f>
        <v>晋邦</v>
      </c>
      <c r="B1084" s="2" t="str">
        <f ca="1">'[1]2025年已发货'!B:B</f>
        <v>螺纹钢</v>
      </c>
      <c r="C1084" s="2" t="str">
        <f ca="1">'[1]2025年已发货'!C:C</f>
        <v>HRB400E Φ25 9m</v>
      </c>
      <c r="D1084" s="2" t="str">
        <f ca="1">'[1]2025年已发货'!D:D</f>
        <v>吨</v>
      </c>
      <c r="E1084" s="2">
        <f ca="1">'[1]2025年已发货'!E:E</f>
        <v>21</v>
      </c>
      <c r="F1084" s="4">
        <f ca="1">'[1]2025年已发货'!F:F</f>
        <v>45726</v>
      </c>
      <c r="G1084" s="2" t="str">
        <f>'[1]2025年已发货'!G:G</f>
        <v>(五冶钢构医学科学产业园建设项目房建二部-网羽馆（6-5）)四川省南充市顺庆区搬罾街道学府大道二段</v>
      </c>
      <c r="H1084" s="2" t="str">
        <f ca="1">'[1]2025年已发货'!H:H</f>
        <v>安南</v>
      </c>
      <c r="I1084" s="2">
        <f ca="1">'[1]2025年已发货'!I:I</f>
        <v>19950525030</v>
      </c>
      <c r="J1084" s="2" t="str">
        <f ca="1">_xlfn._xlws.FILTER(辅助信息!D:D,辅助信息!G:G=G1084)</f>
        <v>五冶钢构南充医学科学产业园建设项目</v>
      </c>
    </row>
    <row r="1085" hidden="1" spans="1:10">
      <c r="A1085" s="2" t="str">
        <f ca="1">'[1]2025年已发货'!A:A</f>
        <v>晋邦</v>
      </c>
      <c r="B1085" s="2" t="str">
        <f ca="1">'[1]2025年已发货'!B:B</f>
        <v>盘螺</v>
      </c>
      <c r="C1085" s="2" t="str">
        <f ca="1">'[1]2025年已发货'!C:C</f>
        <v>HRB400E Φ8</v>
      </c>
      <c r="D1085" s="2" t="str">
        <f ca="1">'[1]2025年已发货'!D:D</f>
        <v>吨</v>
      </c>
      <c r="E1085" s="2">
        <f ca="1">'[1]2025年已发货'!E:E</f>
        <v>7</v>
      </c>
      <c r="F1085" s="4">
        <f ca="1">'[1]2025年已发货'!F:F</f>
        <v>45726</v>
      </c>
      <c r="G1085" s="2" t="str">
        <f>'[1]2025年已发货'!G:G</f>
        <v>（商投建工达州中医药科技园-4工区-7号楼）达州市通川区达州中医药职业学院犀牛大道北段</v>
      </c>
      <c r="H1085" s="2" t="str">
        <f ca="1">'[1]2025年已发货'!H:H</f>
        <v>张扬</v>
      </c>
      <c r="I1085" s="2">
        <f ca="1">'[1]2025年已发货'!I:I</f>
        <v>18381904567</v>
      </c>
      <c r="J1085" s="2" t="str">
        <f ca="1">_xlfn._xlws.FILTER(辅助信息!D:D,辅助信息!G:G=G1085)</f>
        <v>商投建工达州中医药科技园</v>
      </c>
    </row>
    <row r="1086" hidden="1" spans="1:10">
      <c r="A1086" s="2" t="str">
        <f ca="1">'[1]2025年已发货'!A:A</f>
        <v>晋邦</v>
      </c>
      <c r="B1086" s="2" t="str">
        <f ca="1">'[1]2025年已发货'!B:B</f>
        <v>盘螺</v>
      </c>
      <c r="C1086" s="2" t="str">
        <f ca="1">'[1]2025年已发货'!C:C</f>
        <v>HRB400E Φ10</v>
      </c>
      <c r="D1086" s="2" t="str">
        <f ca="1">'[1]2025年已发货'!D:D</f>
        <v>吨</v>
      </c>
      <c r="E1086" s="2">
        <f ca="1">'[1]2025年已发货'!E:E</f>
        <v>10</v>
      </c>
      <c r="F1086" s="4">
        <f ca="1">'[1]2025年已发货'!F:F</f>
        <v>45726</v>
      </c>
      <c r="G1086" s="2" t="str">
        <f>'[1]2025年已发货'!G:G</f>
        <v>（商投建工达州中医药科技园-4工区-7号楼）达州市通川区达州中医药职业学院犀牛大道北段</v>
      </c>
      <c r="H1086" s="2" t="str">
        <f ca="1">'[1]2025年已发货'!H:H</f>
        <v>张扬</v>
      </c>
      <c r="I1086" s="2">
        <f ca="1">'[1]2025年已发货'!I:I</f>
        <v>18381904567</v>
      </c>
      <c r="J1086" s="2" t="str">
        <f ca="1">_xlfn._xlws.FILTER(辅助信息!D:D,辅助信息!G:G=G1086)</f>
        <v>商投建工达州中医药科技园</v>
      </c>
    </row>
    <row r="1087" hidden="1" spans="1:10">
      <c r="A1087" s="2" t="str">
        <f ca="1">'[1]2025年已发货'!A:A</f>
        <v>晋邦</v>
      </c>
      <c r="B1087" s="2" t="str">
        <f ca="1">'[1]2025年已发货'!B:B</f>
        <v>螺纹钢</v>
      </c>
      <c r="C1087" s="2" t="str">
        <f ca="1">'[1]2025年已发货'!C:C</f>
        <v>HRB400E Φ18 9m</v>
      </c>
      <c r="D1087" s="2" t="str">
        <f ca="1">'[1]2025年已发货'!D:D</f>
        <v>吨</v>
      </c>
      <c r="E1087" s="2">
        <f ca="1">'[1]2025年已发货'!E:E</f>
        <v>9</v>
      </c>
      <c r="F1087" s="4">
        <f ca="1">'[1]2025年已发货'!F:F</f>
        <v>45726</v>
      </c>
      <c r="G1087" s="2" t="str">
        <f>'[1]2025年已发货'!G:G</f>
        <v>（商投建工达州中医药科技园-4工区-7号楼）达州市通川区达州中医药职业学院犀牛大道北段</v>
      </c>
      <c r="H1087" s="2" t="str">
        <f ca="1">'[1]2025年已发货'!H:H</f>
        <v>张扬</v>
      </c>
      <c r="I1087" s="2">
        <f ca="1">'[1]2025年已发货'!I:I</f>
        <v>18381904567</v>
      </c>
      <c r="J1087" s="2" t="str">
        <f>_xlfn._xlws.FILTER(辅助信息!D:D,辅助信息!G:G=G1087)</f>
        <v>商投建工达州中医药科技园</v>
      </c>
    </row>
    <row r="1088" hidden="1" spans="1:10">
      <c r="A1088" s="2" t="str">
        <f ca="1">'[1]2025年已发货'!A:A</f>
        <v>晋邦</v>
      </c>
      <c r="B1088" s="2" t="str">
        <f ca="1">'[1]2025年已发货'!B:B</f>
        <v>螺纹钢</v>
      </c>
      <c r="C1088" s="2" t="str">
        <f ca="1">'[1]2025年已发货'!C:C</f>
        <v>HRB400E Φ20 9m</v>
      </c>
      <c r="D1088" s="2" t="str">
        <f ca="1">'[1]2025年已发货'!D:D</f>
        <v>吨</v>
      </c>
      <c r="E1088" s="2">
        <f ca="1">'[1]2025年已发货'!E:E</f>
        <v>9</v>
      </c>
      <c r="F1088" s="4">
        <f ca="1">'[1]2025年已发货'!F:F</f>
        <v>45726</v>
      </c>
      <c r="G1088" s="2" t="str">
        <f>'[1]2025年已发货'!G:G</f>
        <v>（商投建工达州中医药科技园-4工区-7号楼）达州市通川区达州中医药职业学院犀牛大道北段</v>
      </c>
      <c r="H1088" s="2" t="str">
        <f ca="1">'[1]2025年已发货'!H:H</f>
        <v>张扬</v>
      </c>
      <c r="I1088" s="2">
        <f ca="1">'[1]2025年已发货'!I:I</f>
        <v>18381904567</v>
      </c>
      <c r="J1088" s="2" t="str">
        <f ca="1">_xlfn._xlws.FILTER(辅助信息!D:D,辅助信息!G:G=G1088)</f>
        <v>商投建工达州中医药科技园</v>
      </c>
    </row>
    <row r="1089" hidden="1" spans="1:10">
      <c r="A1089" s="2" t="str">
        <f ca="1">'[1]2025年已发货'!A:A</f>
        <v>德胜</v>
      </c>
      <c r="B1089" s="2" t="str">
        <f ca="1">'[1]2025年已发货'!B:B</f>
        <v>螺纹钢</v>
      </c>
      <c r="C1089" s="2" t="str">
        <f ca="1">'[1]2025年已发货'!C:C</f>
        <v>HRB400E Φ14 9m</v>
      </c>
      <c r="D1089" s="2" t="str">
        <f ca="1">'[1]2025年已发货'!D:D</f>
        <v>吨</v>
      </c>
      <c r="E1089" s="2">
        <f ca="1">'[1]2025年已发货'!E:E</f>
        <v>15</v>
      </c>
      <c r="F1089" s="4">
        <f ca="1">'[1]2025年已发货'!F:F</f>
        <v>45727</v>
      </c>
      <c r="G1089" s="2" t="str">
        <f>'[1]2025年已发货'!G:G</f>
        <v>（五冶达州国道542项目-一工区桥梁一工段）四川省达州市四川省达州市达川区石桥镇武寨村</v>
      </c>
      <c r="H1089" s="2" t="str">
        <f ca="1">'[1]2025年已发货'!H:H</f>
        <v>杨勇</v>
      </c>
      <c r="I1089" s="2">
        <f ca="1">'[1]2025年已发货'!I:I</f>
        <v>18398563998</v>
      </c>
      <c r="J1089" s="2" t="str">
        <f ca="1">_xlfn._xlws.FILTER(辅助信息!D:D,辅助信息!G:G=G1089)</f>
        <v>五冶达州国道542项目</v>
      </c>
    </row>
    <row r="1090" hidden="1" spans="1:10">
      <c r="A1090" s="2" t="str">
        <f ca="1">'[1]2025年已发货'!A:A</f>
        <v>德胜</v>
      </c>
      <c r="B1090" s="2" t="str">
        <f ca="1">'[1]2025年已发货'!B:B</f>
        <v>螺纹钢</v>
      </c>
      <c r="C1090" s="2" t="str">
        <f ca="1">'[1]2025年已发货'!C:C</f>
        <v>HRB400E Φ28 9m</v>
      </c>
      <c r="D1090" s="2" t="str">
        <f ca="1">'[1]2025年已发货'!D:D</f>
        <v>吨</v>
      </c>
      <c r="E1090" s="2">
        <f ca="1">'[1]2025年已发货'!E:E</f>
        <v>55</v>
      </c>
      <c r="F1090" s="4">
        <f ca="1">'[1]2025年已发货'!F:F</f>
        <v>45727</v>
      </c>
      <c r="G1090" s="2" t="str">
        <f>'[1]2025年已发货'!G:G</f>
        <v>（五冶达州国道542项目-一工区桥梁一工段）四川省达州市四川省达州市达川区石桥镇武寨村</v>
      </c>
      <c r="H1090" s="2" t="str">
        <f ca="1">'[1]2025年已发货'!H:H</f>
        <v>杨勇</v>
      </c>
      <c r="I1090" s="2">
        <f ca="1">'[1]2025年已发货'!I:I</f>
        <v>18398563998</v>
      </c>
      <c r="J1090" s="2" t="str">
        <f ca="1">_xlfn._xlws.FILTER(辅助信息!D:D,辅助信息!G:G=G1090)</f>
        <v>五冶达州国道542项目</v>
      </c>
    </row>
    <row r="1091" hidden="1" spans="1:10">
      <c r="A1091" s="2" t="str">
        <f ca="1">'[1]2025年已发货'!A:A</f>
        <v>德胜</v>
      </c>
      <c r="B1091" s="2" t="str">
        <f ca="1">'[1]2025年已发货'!B:B</f>
        <v>螺纹钢</v>
      </c>
      <c r="C1091" s="2" t="str">
        <f ca="1">'[1]2025年已发货'!C:C</f>
        <v>HRB400E Φ12 9m</v>
      </c>
      <c r="D1091" s="2" t="str">
        <f ca="1">'[1]2025年已发货'!D:D</f>
        <v>吨</v>
      </c>
      <c r="E1091" s="2">
        <f ca="1">'[1]2025年已发货'!E:E</f>
        <v>3</v>
      </c>
      <c r="F1091" s="4">
        <f ca="1">'[1]2025年已发货'!F:F</f>
        <v>45727</v>
      </c>
      <c r="G1091" s="2" t="str">
        <f>'[1]2025年已发货'!G:G</f>
        <v>（五冶达州国道542项目-桥梁4标）四川省达州市达川区大堰镇双井村</v>
      </c>
      <c r="H1091" s="2" t="str">
        <f ca="1">'[1]2025年已发货'!H:H</f>
        <v>吴志强</v>
      </c>
      <c r="I1091" s="2">
        <f ca="1">'[1]2025年已发货'!I:I</f>
        <v>18820030907</v>
      </c>
      <c r="J1091" s="2" t="str">
        <f>_xlfn._xlws.FILTER(辅助信息!D:D,辅助信息!G:G=G1091)</f>
        <v>五冶达州国道542项目</v>
      </c>
    </row>
    <row r="1092" hidden="1" spans="1:10">
      <c r="A1092" s="2" t="str">
        <f ca="1">'[1]2025年已发货'!A:A</f>
        <v>德胜</v>
      </c>
      <c r="B1092" s="2" t="str">
        <f ca="1">'[1]2025年已发货'!B:B</f>
        <v>螺纹钢</v>
      </c>
      <c r="C1092" s="2" t="str">
        <f ca="1">'[1]2025年已发货'!C:C</f>
        <v>HRB400E Φ14 9m</v>
      </c>
      <c r="D1092" s="2" t="str">
        <f ca="1">'[1]2025年已发货'!D:D</f>
        <v>吨</v>
      </c>
      <c r="E1092" s="2">
        <f ca="1">'[1]2025年已发货'!E:E</f>
        <v>3</v>
      </c>
      <c r="F1092" s="4">
        <f ca="1">'[1]2025年已发货'!F:F</f>
        <v>45727</v>
      </c>
      <c r="G1092" s="2" t="str">
        <f>'[1]2025年已发货'!G:G</f>
        <v>（五冶达州国道542项目-桥梁4标）四川省达州市达川区大堰镇双井村</v>
      </c>
      <c r="H1092" s="2" t="str">
        <f ca="1">'[1]2025年已发货'!H:H</f>
        <v>吴志强</v>
      </c>
      <c r="I1092" s="2">
        <f ca="1">'[1]2025年已发货'!I:I</f>
        <v>18820030907</v>
      </c>
      <c r="J1092" s="2" t="str">
        <f>_xlfn._xlws.FILTER(辅助信息!D:D,辅助信息!G:G=G1092)</f>
        <v>五冶达州国道542项目</v>
      </c>
    </row>
    <row r="1093" hidden="1" spans="1:10">
      <c r="A1093" s="2" t="str">
        <f ca="1">'[1]2025年已发货'!A:A</f>
        <v>德胜</v>
      </c>
      <c r="B1093" s="2" t="str">
        <f ca="1">'[1]2025年已发货'!B:B</f>
        <v>螺纹钢</v>
      </c>
      <c r="C1093" s="2" t="str">
        <f ca="1">'[1]2025年已发货'!C:C</f>
        <v>HRB400E Φ16 9m</v>
      </c>
      <c r="D1093" s="2" t="str">
        <f ca="1">'[1]2025年已发货'!D:D</f>
        <v>吨</v>
      </c>
      <c r="E1093" s="2">
        <f ca="1">'[1]2025年已发货'!E:E</f>
        <v>6</v>
      </c>
      <c r="F1093" s="4">
        <f ca="1">'[1]2025年已发货'!F:F</f>
        <v>45727</v>
      </c>
      <c r="G1093" s="2" t="str">
        <f>'[1]2025年已发货'!G:G</f>
        <v>（五冶达州国道542项目-桥梁4标）四川省达州市达川区大堰镇双井村</v>
      </c>
      <c r="H1093" s="2" t="str">
        <f ca="1">'[1]2025年已发货'!H:H</f>
        <v>吴志强</v>
      </c>
      <c r="I1093" s="2">
        <f ca="1">'[1]2025年已发货'!I:I</f>
        <v>18820030907</v>
      </c>
      <c r="J1093" s="2" t="str">
        <f ca="1">_xlfn._xlws.FILTER(辅助信息!D:D,辅助信息!G:G=G1093)</f>
        <v>五冶达州国道542项目</v>
      </c>
    </row>
    <row r="1094" hidden="1" spans="1:10">
      <c r="A1094" s="2" t="str">
        <f ca="1">'[1]2025年已发货'!A:A</f>
        <v>德胜</v>
      </c>
      <c r="B1094" s="2" t="str">
        <f ca="1">'[1]2025年已发货'!B:B</f>
        <v>螺纹钢</v>
      </c>
      <c r="C1094" s="2" t="str">
        <f ca="1">'[1]2025年已发货'!C:C</f>
        <v>HRB400E Φ20 9m</v>
      </c>
      <c r="D1094" s="2" t="str">
        <f ca="1">'[1]2025年已发货'!D:D</f>
        <v>吨</v>
      </c>
      <c r="E1094" s="2">
        <f ca="1">'[1]2025年已发货'!E:E</f>
        <v>9</v>
      </c>
      <c r="F1094" s="4">
        <f ca="1">'[1]2025年已发货'!F:F</f>
        <v>45727</v>
      </c>
      <c r="G1094" s="2" t="str">
        <f>'[1]2025年已发货'!G:G</f>
        <v>（五冶达州国道542项目-桥梁4标）四川省达州市达川区大堰镇双井村</v>
      </c>
      <c r="H1094" s="2" t="str">
        <f ca="1">'[1]2025年已发货'!H:H</f>
        <v>吴志强</v>
      </c>
      <c r="I1094" s="2">
        <f ca="1">'[1]2025年已发货'!I:I</f>
        <v>18820030907</v>
      </c>
      <c r="J1094" s="2" t="str">
        <f ca="1">_xlfn._xlws.FILTER(辅助信息!D:D,辅助信息!G:G=G1094)</f>
        <v>五冶达州国道542项目</v>
      </c>
    </row>
    <row r="1095" hidden="1" spans="1:10">
      <c r="A1095" s="2" t="str">
        <f ca="1">'[1]2025年已发货'!A:A</f>
        <v>德胜</v>
      </c>
      <c r="B1095" s="2" t="str">
        <f ca="1">'[1]2025年已发货'!B:B</f>
        <v>螺纹钢</v>
      </c>
      <c r="C1095" s="2" t="str">
        <f ca="1">'[1]2025年已发货'!C:C</f>
        <v>HRB400E Φ25 9m</v>
      </c>
      <c r="D1095" s="2" t="str">
        <f ca="1">'[1]2025年已发货'!D:D</f>
        <v>吨</v>
      </c>
      <c r="E1095" s="2">
        <f ca="1">'[1]2025年已发货'!E:E</f>
        <v>3</v>
      </c>
      <c r="F1095" s="4">
        <f ca="1">'[1]2025年已发货'!F:F</f>
        <v>45727</v>
      </c>
      <c r="G1095" s="2" t="str">
        <f>'[1]2025年已发货'!G:G</f>
        <v>（五冶达州国道542项目-桥梁4标）四川省达州市达川区大堰镇双井村</v>
      </c>
      <c r="H1095" s="2" t="str">
        <f ca="1">'[1]2025年已发货'!H:H</f>
        <v>吴志强</v>
      </c>
      <c r="I1095" s="2">
        <f ca="1">'[1]2025年已发货'!I:I</f>
        <v>18820030907</v>
      </c>
      <c r="J1095" s="2" t="str">
        <f ca="1">_xlfn._xlws.FILTER(辅助信息!D:D,辅助信息!G:G=G1095)</f>
        <v>五冶达州国道542项目</v>
      </c>
    </row>
    <row r="1096" hidden="1" spans="1:10">
      <c r="A1096" s="2" t="str">
        <f ca="1">'[1]2025年已发货'!A:A</f>
        <v>德胜</v>
      </c>
      <c r="B1096" s="2" t="str">
        <f ca="1">'[1]2025年已发货'!B:B</f>
        <v>螺纹钢</v>
      </c>
      <c r="C1096" s="2" t="str">
        <f ca="1">'[1]2025年已发货'!C:C</f>
        <v>HRB400E Φ28 9m</v>
      </c>
      <c r="D1096" s="2" t="str">
        <f ca="1">'[1]2025年已发货'!D:D</f>
        <v>吨</v>
      </c>
      <c r="E1096" s="2">
        <f ca="1">'[1]2025年已发货'!E:E</f>
        <v>10</v>
      </c>
      <c r="F1096" s="4">
        <f ca="1">'[1]2025年已发货'!F:F</f>
        <v>45727</v>
      </c>
      <c r="G1096" s="2" t="str">
        <f>'[1]2025年已发货'!G:G</f>
        <v>（五冶达州国道542项目-桥梁4标）四川省达州市达川区大堰镇双井村</v>
      </c>
      <c r="H1096" s="2" t="str">
        <f ca="1">'[1]2025年已发货'!H:H</f>
        <v>吴志强</v>
      </c>
      <c r="I1096" s="2">
        <f ca="1">'[1]2025年已发货'!I:I</f>
        <v>18820030907</v>
      </c>
      <c r="J1096" s="2" t="str">
        <f ca="1">_xlfn._xlws.FILTER(辅助信息!D:D,辅助信息!G:G=G1096)</f>
        <v>五冶达州国道542项目</v>
      </c>
    </row>
    <row r="1097" hidden="1" spans="1:10">
      <c r="A1097" s="2" t="str">
        <f ca="1">'[1]2025年已发货'!A:A</f>
        <v>德胜</v>
      </c>
      <c r="B1097" s="2" t="str">
        <f ca="1">'[1]2025年已发货'!B:B</f>
        <v>螺纹钢</v>
      </c>
      <c r="C1097" s="2" t="str">
        <f ca="1">'[1]2025年已发货'!C:C</f>
        <v>HRB400E Φ12 9m</v>
      </c>
      <c r="D1097" s="2" t="str">
        <f ca="1">'[1]2025年已发货'!D:D</f>
        <v>吨</v>
      </c>
      <c r="E1097" s="2">
        <f ca="1">'[1]2025年已发货'!E:E</f>
        <v>11</v>
      </c>
      <c r="F1097" s="4">
        <f ca="1">'[1]2025年已发货'!F:F</f>
        <v>45727</v>
      </c>
      <c r="G1097" s="2" t="str">
        <f>'[1]2025年已发货'!G:G</f>
        <v>（商投建工达州中医药科技园-2工区-景观桥）达州市通川区达州中医药职业学院犀牛大道北段</v>
      </c>
      <c r="H1097" s="2" t="str">
        <f ca="1">'[1]2025年已发货'!H:H</f>
        <v>李波</v>
      </c>
      <c r="I1097" s="2">
        <f ca="1">'[1]2025年已发货'!I:I</f>
        <v>18381899787</v>
      </c>
      <c r="J1097" s="2" t="str">
        <f ca="1">_xlfn._xlws.FILTER(辅助信息!D:D,辅助信息!G:G=G1097)</f>
        <v>商投建工达州中医药科技园</v>
      </c>
    </row>
    <row r="1098" hidden="1" spans="1:10">
      <c r="A1098" s="2" t="str">
        <f ca="1">'[1]2025年已发货'!A:A</f>
        <v>德胜</v>
      </c>
      <c r="B1098" s="2" t="str">
        <f ca="1">'[1]2025年已发货'!B:B</f>
        <v>螺纹钢</v>
      </c>
      <c r="C1098" s="2" t="str">
        <f ca="1">'[1]2025年已发货'!C:C</f>
        <v>HRB400E Φ16 9m</v>
      </c>
      <c r="D1098" s="2" t="str">
        <f ca="1">'[1]2025年已发货'!D:D</f>
        <v>吨</v>
      </c>
      <c r="E1098" s="2">
        <f ca="1">'[1]2025年已发货'!E:E</f>
        <v>80</v>
      </c>
      <c r="F1098" s="4">
        <f ca="1">'[1]2025年已发货'!F:F</f>
        <v>45727</v>
      </c>
      <c r="G1098" s="2" t="str">
        <f>'[1]2025年已发货'!G:G</f>
        <v>（商投建工达州中医药科技园-2工区-景观桥）达州市通川区达州中医药职业学院犀牛大道北段</v>
      </c>
      <c r="H1098" s="2" t="str">
        <f ca="1">'[1]2025年已发货'!H:H</f>
        <v>李波</v>
      </c>
      <c r="I1098" s="2">
        <f ca="1">'[1]2025年已发货'!I:I</f>
        <v>18381899787</v>
      </c>
      <c r="J1098" s="2" t="str">
        <f ca="1">_xlfn._xlws.FILTER(辅助信息!D:D,辅助信息!G:G=G1098)</f>
        <v>商投建工达州中医药科技园</v>
      </c>
    </row>
    <row r="1099" hidden="1" spans="1:10">
      <c r="A1099" s="2" t="str">
        <f ca="1">'[1]2025年已发货'!A:A</f>
        <v>德胜</v>
      </c>
      <c r="B1099" s="2" t="str">
        <f ca="1">'[1]2025年已发货'!B:B</f>
        <v>螺纹钢</v>
      </c>
      <c r="C1099" s="2" t="str">
        <f ca="1">'[1]2025年已发货'!C:C</f>
        <v>HRB400E Φ25 9m</v>
      </c>
      <c r="D1099" s="2" t="str">
        <f ca="1">'[1]2025年已发货'!D:D</f>
        <v>吨</v>
      </c>
      <c r="E1099" s="2">
        <f ca="1">'[1]2025年已发货'!E:E</f>
        <v>14</v>
      </c>
      <c r="F1099" s="4">
        <f ca="1">'[1]2025年已发货'!F:F</f>
        <v>45727</v>
      </c>
      <c r="G1099" s="2" t="str">
        <f>'[1]2025年已发货'!G:G</f>
        <v>（商投建工达州中医药科技园-2工区-景观桥）达州市通川区达州中医药职业学院犀牛大道北段</v>
      </c>
      <c r="H1099" s="2" t="str">
        <f ca="1">'[1]2025年已发货'!H:H</f>
        <v>李波</v>
      </c>
      <c r="I1099" s="2">
        <f ca="1">'[1]2025年已发货'!I:I</f>
        <v>18381899787</v>
      </c>
      <c r="J1099" s="2" t="str">
        <f>_xlfn._xlws.FILTER(辅助信息!D:D,辅助信息!G:G=G1099)</f>
        <v>商投建工达州中医药科技园</v>
      </c>
    </row>
    <row r="1100" hidden="1" spans="1:10">
      <c r="A1100" s="2" t="str">
        <f ca="1">'[1]2025年已发货'!A:A</f>
        <v>德胜</v>
      </c>
      <c r="B1100" s="2" t="str">
        <f ca="1">'[1]2025年已发货'!B:B</f>
        <v>螺纹钢</v>
      </c>
      <c r="C1100" s="2" t="str">
        <f ca="1">'[1]2025年已发货'!C:C</f>
        <v>HRB400E Φ12 9m</v>
      </c>
      <c r="D1100" s="2" t="str">
        <f ca="1">'[1]2025年已发货'!D:D</f>
        <v>吨</v>
      </c>
      <c r="E1100" s="2">
        <f ca="1">'[1]2025年已发货'!E:E</f>
        <v>16</v>
      </c>
      <c r="F1100" s="4">
        <f ca="1">'[1]2025年已发货'!F:F</f>
        <v>45727</v>
      </c>
      <c r="G1100" s="2" t="str">
        <f>'[1]2025年已发货'!G:G</f>
        <v>(五冶钢构医学科学产业园建设项目房建二部-六标)四川省南充市顺庆区搬罾街道学府大道二段</v>
      </c>
      <c r="H1100" s="2" t="str">
        <f ca="1">'[1]2025年已发货'!H:H</f>
        <v>安南</v>
      </c>
      <c r="I1100" s="2">
        <f ca="1">'[1]2025年已发货'!I:I</f>
        <v>19950525030</v>
      </c>
      <c r="J1100" s="2" t="str">
        <f>_xlfn._xlws.FILTER(辅助信息!D:D,辅助信息!G:G=G1100)</f>
        <v>五冶钢构南充医学科学产业园建设项目</v>
      </c>
    </row>
    <row r="1101" hidden="1" spans="1:10">
      <c r="A1101" s="2" t="str">
        <f ca="1">'[1]2025年已发货'!A:A</f>
        <v>德胜</v>
      </c>
      <c r="B1101" s="2" t="str">
        <f ca="1">'[1]2025年已发货'!B:B</f>
        <v>螺纹钢</v>
      </c>
      <c r="C1101" s="2" t="str">
        <f ca="1">'[1]2025年已发货'!C:C</f>
        <v>HRB400E Φ25 9m</v>
      </c>
      <c r="D1101" s="2" t="str">
        <f ca="1">'[1]2025年已发货'!D:D</f>
        <v>吨</v>
      </c>
      <c r="E1101" s="2">
        <f ca="1">'[1]2025年已发货'!E:E</f>
        <v>20</v>
      </c>
      <c r="F1101" s="4">
        <f ca="1">'[1]2025年已发货'!F:F</f>
        <v>45727</v>
      </c>
      <c r="G1101" s="2" t="str">
        <f>'[1]2025年已发货'!G:G</f>
        <v>(五冶钢构医学科学产业园建设项目房建二部-六标)四川省南充市顺庆区搬罾街道学府大道二段</v>
      </c>
      <c r="H1101" s="2" t="str">
        <f ca="1">'[1]2025年已发货'!H:H</f>
        <v>安南</v>
      </c>
      <c r="I1101" s="2">
        <f ca="1">'[1]2025年已发货'!I:I</f>
        <v>19950525030</v>
      </c>
      <c r="J1101" s="2" t="str">
        <f ca="1">_xlfn._xlws.FILTER(辅助信息!D:D,辅助信息!G:G=G1101)</f>
        <v>五冶钢构南充医学科学产业园建设项目</v>
      </c>
    </row>
    <row r="1102" hidden="1" spans="1:10">
      <c r="A1102" s="2" t="str">
        <f ca="1">'[1]2025年已发货'!A:A</f>
        <v>达钢</v>
      </c>
      <c r="B1102" s="2" t="str">
        <f ca="1">'[1]2025年已发货'!B:B</f>
        <v>高线</v>
      </c>
      <c r="C1102" s="2" t="str">
        <f ca="1">'[1]2025年已发货'!C:C</f>
        <v>HPB300 Φ10</v>
      </c>
      <c r="D1102" s="2" t="str">
        <f ca="1">'[1]2025年已发货'!D:D</f>
        <v>吨</v>
      </c>
      <c r="E1102" s="2">
        <f ca="1">'[1]2025年已发货'!E:E</f>
        <v>10</v>
      </c>
      <c r="F1102" s="4">
        <f ca="1">'[1]2025年已发货'!F:F</f>
        <v>45727</v>
      </c>
      <c r="G1102" s="2" t="str">
        <f>'[1]2025年已发货'!G:G</f>
        <v>(五冶钢构医学科学产业园建设项目房建二部-六标)四川省南充市顺庆区搬罾街道学府大道二段</v>
      </c>
      <c r="H1102" s="2" t="str">
        <f ca="1">'[1]2025年已发货'!H:H</f>
        <v>安南</v>
      </c>
      <c r="I1102" s="2">
        <f ca="1">'[1]2025年已发货'!I:I</f>
        <v>19950525030</v>
      </c>
      <c r="J1102" s="2" t="str">
        <f>_xlfn._xlws.FILTER(辅助信息!D:D,辅助信息!G:G=G1102)</f>
        <v>五冶钢构南充医学科学产业园建设项目</v>
      </c>
    </row>
    <row r="1103" hidden="1" spans="1:10">
      <c r="A1103" s="2" t="str">
        <f ca="1">'[1]2025年已发货'!A:A</f>
        <v>达钢</v>
      </c>
      <c r="B1103" s="2" t="str">
        <f ca="1">'[1]2025年已发货'!B:B</f>
        <v>螺纹钢</v>
      </c>
      <c r="C1103" s="2" t="str">
        <f ca="1">'[1]2025年已发货'!C:C</f>
        <v>HRB400E Φ14 9m</v>
      </c>
      <c r="D1103" s="2" t="str">
        <f ca="1">'[1]2025年已发货'!D:D</f>
        <v>吨</v>
      </c>
      <c r="E1103" s="2">
        <f ca="1">'[1]2025年已发货'!E:E</f>
        <v>15</v>
      </c>
      <c r="F1103" s="4">
        <f ca="1">'[1]2025年已发货'!F:F</f>
        <v>45727</v>
      </c>
      <c r="G1103" s="2" t="str">
        <f>'[1]2025年已发货'!G:G</f>
        <v>(五冶钢构医学科学产业园建设项目房建二部-六标)四川省南充市顺庆区搬罾街道学府大道二段</v>
      </c>
      <c r="H1103" s="2" t="str">
        <f ca="1">'[1]2025年已发货'!H:H</f>
        <v>安南</v>
      </c>
      <c r="I1103" s="2">
        <f ca="1">'[1]2025年已发货'!I:I</f>
        <v>19950525030</v>
      </c>
      <c r="J1103" s="2" t="str">
        <f ca="1">_xlfn._xlws.FILTER(辅助信息!D:D,辅助信息!G:G=G1103)</f>
        <v>五冶钢构南充医学科学产业园建设项目</v>
      </c>
    </row>
    <row r="1104" hidden="1" spans="1:10">
      <c r="A1104" s="2" t="str">
        <f ca="1">'[1]2025年已发货'!A:A</f>
        <v>达钢</v>
      </c>
      <c r="B1104" s="2" t="str">
        <f ca="1">'[1]2025年已发货'!B:B</f>
        <v>螺纹钢</v>
      </c>
      <c r="C1104" s="2" t="str">
        <f ca="1">'[1]2025年已发货'!C:C</f>
        <v>HRB400E Φ16 9m</v>
      </c>
      <c r="D1104" s="2" t="str">
        <f ca="1">'[1]2025年已发货'!D:D</f>
        <v>吨</v>
      </c>
      <c r="E1104" s="2">
        <f ca="1">'[1]2025年已发货'!E:E</f>
        <v>12</v>
      </c>
      <c r="F1104" s="4">
        <f ca="1">'[1]2025年已发货'!F:F</f>
        <v>45727</v>
      </c>
      <c r="G1104" s="2" t="str">
        <f>'[1]2025年已发货'!G:G</f>
        <v>(五冶钢构医学科学产业园建设项目房建二部-六标)四川省南充市顺庆区搬罾街道学府大道二段</v>
      </c>
      <c r="H1104" s="2" t="str">
        <f ca="1">'[1]2025年已发货'!H:H</f>
        <v>安南</v>
      </c>
      <c r="I1104" s="2">
        <f ca="1">'[1]2025年已发货'!I:I</f>
        <v>19950525030</v>
      </c>
      <c r="J1104" s="2" t="str">
        <f>_xlfn._xlws.FILTER(辅助信息!D:D,辅助信息!G:G=G1104)</f>
        <v>五冶钢构南充医学科学产业园建设项目</v>
      </c>
    </row>
    <row r="1105" hidden="1" spans="1:10">
      <c r="A1105" s="2" t="str">
        <f ca="1">'[1]2025年已发货'!A:A</f>
        <v>达钢</v>
      </c>
      <c r="B1105" s="2" t="str">
        <f ca="1">'[1]2025年已发货'!B:B</f>
        <v>螺纹钢</v>
      </c>
      <c r="C1105" s="2" t="str">
        <f ca="1">'[1]2025年已发货'!C:C</f>
        <v>HRB400E Φ16 9m</v>
      </c>
      <c r="D1105" s="2" t="str">
        <f ca="1">'[1]2025年已发货'!D:D</f>
        <v>吨</v>
      </c>
      <c r="E1105" s="2">
        <f ca="1">'[1]2025年已发货'!E:E</f>
        <v>33</v>
      </c>
      <c r="F1105" s="4">
        <f ca="1">'[1]2025年已发货'!F:F</f>
        <v>45727</v>
      </c>
      <c r="G1105" s="2" t="str">
        <f>'[1]2025年已发货'!G:G</f>
        <v>（商投建工达州中医药科技园-2工区-景观桥）达州市通川区达州中医药职业学院犀牛大道北段</v>
      </c>
      <c r="H1105" s="2" t="str">
        <f ca="1">'[1]2025年已发货'!H:H</f>
        <v>李波</v>
      </c>
      <c r="I1105" s="2">
        <f ca="1">'[1]2025年已发货'!I:I</f>
        <v>18381899787</v>
      </c>
      <c r="J1105" s="2" t="str">
        <f ca="1">_xlfn._xlws.FILTER(辅助信息!D:D,辅助信息!G:G=G1105)</f>
        <v>商投建工达州中医药科技园</v>
      </c>
    </row>
    <row r="1106" hidden="1" spans="1:10">
      <c r="A1106" s="2" t="str">
        <f ca="1">'[1]2025年已发货'!A:A</f>
        <v>达钢</v>
      </c>
      <c r="B1106" s="2" t="str">
        <f ca="1">'[1]2025年已发货'!B:B</f>
        <v>螺纹钢</v>
      </c>
      <c r="C1106" s="2" t="str">
        <f ca="1">'[1]2025年已发货'!C:C</f>
        <v>HRB400E Φ20 9m</v>
      </c>
      <c r="D1106" s="2" t="str">
        <f ca="1">'[1]2025年已发货'!D:D</f>
        <v>吨</v>
      </c>
      <c r="E1106" s="2">
        <f ca="1">'[1]2025年已发货'!E:E</f>
        <v>18</v>
      </c>
      <c r="F1106" s="4">
        <f ca="1">'[1]2025年已发货'!F:F</f>
        <v>45727</v>
      </c>
      <c r="G1106" s="2" t="str">
        <f>'[1]2025年已发货'!G:G</f>
        <v>（商投建工达州中医药科技园-2工区-景观桥）达州市通川区达州中医药职业学院犀牛大道北段</v>
      </c>
      <c r="H1106" s="2" t="str">
        <f ca="1">'[1]2025年已发货'!H:H</f>
        <v>李波</v>
      </c>
      <c r="I1106" s="2">
        <f ca="1">'[1]2025年已发货'!I:I</f>
        <v>18381899787</v>
      </c>
      <c r="J1106" s="2" t="str">
        <f ca="1">_xlfn._xlws.FILTER(辅助信息!D:D,辅助信息!G:G=G1106)</f>
        <v>商投建工达州中医药科技园</v>
      </c>
    </row>
    <row r="1107" hidden="1" spans="1:10">
      <c r="A1107" s="2" t="str">
        <f ca="1">'[1]2025年已发货'!A:A</f>
        <v>达钢</v>
      </c>
      <c r="B1107" s="2" t="str">
        <f ca="1">'[1]2025年已发货'!B:B</f>
        <v>螺纹钢</v>
      </c>
      <c r="C1107" s="2" t="str">
        <f ca="1">'[1]2025年已发货'!C:C</f>
        <v>HRB400E Φ16 9m</v>
      </c>
      <c r="D1107" s="2" t="str">
        <f ca="1">'[1]2025年已发货'!D:D</f>
        <v>吨</v>
      </c>
      <c r="E1107" s="2">
        <f ca="1">'[1]2025年已发货'!E:E</f>
        <v>35</v>
      </c>
      <c r="F1107" s="4">
        <f ca="1">'[1]2025年已发货'!F:F</f>
        <v>45727</v>
      </c>
      <c r="G1107" s="2" t="str">
        <f>'[1]2025年已发货'!G:G</f>
        <v>（十九冶-华电重庆奉节）重庆市奉节县康乐镇七星村</v>
      </c>
      <c r="H1107" s="2" t="str">
        <f ca="1">'[1]2025年已发货'!H:H</f>
        <v>岑甲乐</v>
      </c>
      <c r="I1107" s="2">
        <f ca="1">'[1]2025年已发货'!I:I</f>
        <v>17349037782</v>
      </c>
      <c r="J1107" s="2" vm="1" t="e">
        <f ca="1">_xlfn._xlws.FILTER(辅助信息!D:D,辅助信息!G:G=G1107)</f>
        <v>#VALUE!</v>
      </c>
    </row>
    <row r="1108" hidden="1" spans="1:10">
      <c r="A1108" s="2" t="str">
        <f ca="1">'[1]2025年已发货'!A:A</f>
        <v>达钢</v>
      </c>
      <c r="B1108" s="2" t="str">
        <f ca="1">'[1]2025年已发货'!B:B</f>
        <v>螺纹钢</v>
      </c>
      <c r="C1108" s="2" t="str">
        <f ca="1">'[1]2025年已发货'!C:C</f>
        <v>HRB400E Φ12 9m</v>
      </c>
      <c r="D1108" s="2" t="str">
        <f ca="1">'[1]2025年已发货'!D:D</f>
        <v>吨</v>
      </c>
      <c r="E1108" s="2">
        <f ca="1">'[1]2025年已发货'!E:E</f>
        <v>36</v>
      </c>
      <c r="F1108" s="4">
        <f ca="1">'[1]2025年已发货'!F:F</f>
        <v>45727</v>
      </c>
      <c r="G1108" s="2" t="str">
        <f>'[1]2025年已发货'!G:G</f>
        <v>（十九冶-江龙高速三分部）重庆市云阳县蔈草镇三坵田*小尖山梁场</v>
      </c>
      <c r="H1108" s="2" t="str">
        <f ca="1">'[1]2025年已发货'!H:H</f>
        <v>徐宇</v>
      </c>
      <c r="I1108" s="2">
        <f ca="1">'[1]2025年已发货'!I:I</f>
        <v>19822311919</v>
      </c>
      <c r="J1108" s="2" vm="1" t="e">
        <f>_xlfn._xlws.FILTER(辅助信息!D:D,辅助信息!G:G=G1108)</f>
        <v>#VALUE!</v>
      </c>
    </row>
    <row r="1109" hidden="1" spans="1:10">
      <c r="A1109" s="2" t="str">
        <f ca="1">'[1]2025年已发货'!A:A</f>
        <v>达钢</v>
      </c>
      <c r="B1109" s="2" t="str">
        <f ca="1">'[1]2025年已发货'!B:B</f>
        <v>螺纹钢</v>
      </c>
      <c r="C1109" s="2" t="str">
        <f ca="1">'[1]2025年已发货'!C:C</f>
        <v>HRB400E Φ16 9m</v>
      </c>
      <c r="D1109" s="2" t="str">
        <f ca="1">'[1]2025年已发货'!D:D</f>
        <v>吨</v>
      </c>
      <c r="E1109" s="2">
        <f ca="1">'[1]2025年已发货'!E:E</f>
        <v>36</v>
      </c>
      <c r="F1109" s="4">
        <f ca="1">'[1]2025年已发货'!F:F</f>
        <v>45727</v>
      </c>
      <c r="G1109" s="2" t="str">
        <f>'[1]2025年已发货'!G:G</f>
        <v>（十九冶-江龙高速三分部）重庆市云阳县蔈草镇三坵田*小尖山梁场</v>
      </c>
      <c r="H1109" s="2" t="str">
        <f ca="1">'[1]2025年已发货'!H:H</f>
        <v>徐宇</v>
      </c>
      <c r="I1109" s="2">
        <f ca="1">'[1]2025年已发货'!I:I</f>
        <v>19822311919</v>
      </c>
      <c r="J1109" s="2" vm="1" t="e">
        <f ca="1">_xlfn._xlws.FILTER(辅助信息!D:D,辅助信息!G:G=G1109)</f>
        <v>#VALUE!</v>
      </c>
    </row>
    <row r="1110" hidden="1" spans="1:10">
      <c r="A1110" s="2" t="str">
        <f ca="1">'[1]2025年已发货'!A:A</f>
        <v>达钢</v>
      </c>
      <c r="B1110" s="2" t="str">
        <f ca="1">'[1]2025年已发货'!B:B</f>
        <v>螺纹钢</v>
      </c>
      <c r="C1110" s="2" t="str">
        <f ca="1">'[1]2025年已发货'!C:C</f>
        <v>HRB400E Φ16 9m</v>
      </c>
      <c r="D1110" s="2" t="str">
        <f ca="1">'[1]2025年已发货'!D:D</f>
        <v>吨</v>
      </c>
      <c r="E1110" s="2">
        <f ca="1">'[1]2025年已发货'!E:E</f>
        <v>36</v>
      </c>
      <c r="F1110" s="4">
        <f ca="1">'[1]2025年已发货'!F:F</f>
        <v>45727</v>
      </c>
      <c r="G1110" s="2" t="str">
        <f>'[1]2025年已发货'!G:G</f>
        <v>（十九冶-江龙高速三分部）重庆市云阳县龙角镇*皮家营梁场</v>
      </c>
      <c r="H1110" s="2" t="str">
        <f ca="1">'[1]2025年已发货'!H:H</f>
        <v>徐宇</v>
      </c>
      <c r="I1110" s="2">
        <f ca="1">'[1]2025年已发货'!I:I</f>
        <v>19822311919</v>
      </c>
      <c r="J1110" s="2" vm="1" t="e">
        <f ca="1">_xlfn._xlws.FILTER(辅助信息!D:D,辅助信息!G:G=G1110)</f>
        <v>#VALUE!</v>
      </c>
    </row>
    <row r="1111" hidden="1" spans="1:10">
      <c r="A1111" s="2" t="str">
        <f ca="1">'[1]2025年已发货'!A:A</f>
        <v>达钢</v>
      </c>
      <c r="B1111" s="2" t="str">
        <f ca="1">'[1]2025年已发货'!B:B</f>
        <v>螺纹钢</v>
      </c>
      <c r="C1111" s="2" t="str">
        <f ca="1">'[1]2025年已发货'!C:C</f>
        <v>HRB400E Φ16 9m</v>
      </c>
      <c r="D1111" s="2" t="str">
        <f ca="1">'[1]2025年已发货'!D:D</f>
        <v>吨</v>
      </c>
      <c r="E1111" s="2">
        <f ca="1">'[1]2025年已发货'!E:E</f>
        <v>25</v>
      </c>
      <c r="F1111" s="4">
        <f ca="1">'[1]2025年已发货'!F:F</f>
        <v>45727</v>
      </c>
      <c r="G1111" s="2" t="str">
        <f>'[1]2025年已发货'!G:G</f>
        <v>（十九冶-江龙高速三分部）重庆市云阳县开云高速（钢厂村）*龙缸互通</v>
      </c>
      <c r="H1111" s="2" t="str">
        <f ca="1">'[1]2025年已发货'!H:H</f>
        <v>徐宇</v>
      </c>
      <c r="I1111" s="2">
        <f ca="1">'[1]2025年已发货'!I:I</f>
        <v>19822311919</v>
      </c>
      <c r="J1111" s="2" vm="1" t="e">
        <f ca="1">_xlfn._xlws.FILTER(辅助信息!D:D,辅助信息!G:G=G1111)</f>
        <v>#VALUE!</v>
      </c>
    </row>
    <row r="1112" hidden="1" spans="1:10">
      <c r="A1112" s="2" t="str">
        <f ca="1">'[1]2025年已发货'!A:A</f>
        <v>达钢</v>
      </c>
      <c r="B1112" s="2" t="str">
        <f ca="1">'[1]2025年已发货'!B:B</f>
        <v>螺纹钢</v>
      </c>
      <c r="C1112" s="2" t="str">
        <f ca="1">'[1]2025年已发货'!C:C</f>
        <v>HRB400E Φ20 9m</v>
      </c>
      <c r="D1112" s="2" t="str">
        <f ca="1">'[1]2025年已发货'!D:D</f>
        <v>吨</v>
      </c>
      <c r="E1112" s="2">
        <f ca="1">'[1]2025年已发货'!E:E</f>
        <v>10</v>
      </c>
      <c r="F1112" s="4">
        <f ca="1">'[1]2025年已发货'!F:F</f>
        <v>45727</v>
      </c>
      <c r="G1112" s="2" t="str">
        <f>'[1]2025年已发货'!G:G</f>
        <v>（十九冶-江龙高速三分部）重庆市云阳县开云高速（钢厂村）*龙缸互通</v>
      </c>
      <c r="H1112" s="2" t="str">
        <f ca="1">'[1]2025年已发货'!H:H</f>
        <v>徐宇</v>
      </c>
      <c r="I1112" s="2">
        <f ca="1">'[1]2025年已发货'!I:I</f>
        <v>19822311919</v>
      </c>
      <c r="J1112" s="2" vm="1" t="e">
        <f>_xlfn._xlws.FILTER(辅助信息!D:D,辅助信息!G:G=G1112)</f>
        <v>#VALUE!</v>
      </c>
    </row>
    <row r="1113" hidden="1" spans="1:10">
      <c r="A1113" s="2" t="str">
        <f ca="1">'[1]2025年已发货'!A:A</f>
        <v>达钢</v>
      </c>
      <c r="B1113" s="2" t="str">
        <f ca="1">'[1]2025年已发货'!B:B</f>
        <v>螺纹钢</v>
      </c>
      <c r="C1113" s="2" t="str">
        <f ca="1">'[1]2025年已发货'!C:C</f>
        <v>HRB400E Φ16 9m</v>
      </c>
      <c r="D1113" s="2" t="str">
        <f ca="1">'[1]2025年已发货'!D:D</f>
        <v>吨</v>
      </c>
      <c r="E1113" s="2">
        <f ca="1">'[1]2025年已发货'!E:E</f>
        <v>36</v>
      </c>
      <c r="F1113" s="4">
        <f ca="1">'[1]2025年已发货'!F:F</f>
        <v>45727</v>
      </c>
      <c r="G1113" s="2" t="str">
        <f>'[1]2025年已发货'!G:G</f>
        <v>（十九冶-江龙高速一分部）重庆市云阳县X886附近中国十九冶开云高速项目总包部西98米*复兴互通预制梁场</v>
      </c>
      <c r="H1113" s="2" t="str">
        <f ca="1">'[1]2025年已发货'!H:H</f>
        <v>吴章红</v>
      </c>
      <c r="I1113" s="2">
        <f ca="1">'[1]2025年已发货'!I:I</f>
        <v>18628165772</v>
      </c>
      <c r="J1113" s="2" vm="1" t="e">
        <f ca="1">_xlfn._xlws.FILTER(辅助信息!D:D,辅助信息!G:G=G1113)</f>
        <v>#VALUE!</v>
      </c>
    </row>
    <row r="1114" hidden="1" spans="1:10">
      <c r="A1114" s="2" t="str">
        <f ca="1">'[1]2025年已发货'!A:A</f>
        <v>达钢</v>
      </c>
      <c r="B1114" s="2" t="str">
        <f ca="1">'[1]2025年已发货'!B:B</f>
        <v>螺纹钢</v>
      </c>
      <c r="C1114" s="2" t="str">
        <f ca="1">'[1]2025年已发货'!C:C</f>
        <v>HRB400E Φ12 9m</v>
      </c>
      <c r="D1114" s="2" t="str">
        <f ca="1">'[1]2025年已发货'!D:D</f>
        <v>吨</v>
      </c>
      <c r="E1114" s="2">
        <f ca="1">'[1]2025年已发货'!E:E</f>
        <v>35</v>
      </c>
      <c r="F1114" s="4">
        <f ca="1">'[1]2025年已发货'!F:F</f>
        <v>45727</v>
      </c>
      <c r="G1114" s="2" t="str">
        <f>'[1]2025年已发货'!G:G</f>
        <v>（十九冶-江龙高速一分部）重庆市云阳县X886附近中国十九冶开云高速项目总包部西98米*复兴互通预制梁场</v>
      </c>
      <c r="H1114" s="2" t="str">
        <f ca="1">'[1]2025年已发货'!H:H</f>
        <v>吴章红</v>
      </c>
      <c r="I1114" s="2">
        <f ca="1">'[1]2025年已发货'!I:I</f>
        <v>18628165772</v>
      </c>
      <c r="J1114" s="2" vm="1" t="e">
        <f>_xlfn._xlws.FILTER(辅助信息!D:D,辅助信息!G:G=G1114)</f>
        <v>#VALUE!</v>
      </c>
    </row>
    <row r="1115" hidden="1" spans="1:10">
      <c r="A1115" s="2" t="str">
        <f ca="1">'[1]2025年已发货'!A:A</f>
        <v>德胜</v>
      </c>
      <c r="B1115" s="2" t="str">
        <f ca="1">'[1]2025年已发货'!B:B</f>
        <v>螺纹钢</v>
      </c>
      <c r="C1115" s="2" t="str">
        <f ca="1">'[1]2025年已发货'!C:C</f>
        <v>HRB400E Φ14 9m</v>
      </c>
      <c r="D1115" s="2" t="str">
        <f ca="1">'[1]2025年已发货'!D:D</f>
        <v>吨</v>
      </c>
      <c r="E1115" s="2">
        <f ca="1">'[1]2025年已发货'!E:E</f>
        <v>5</v>
      </c>
      <c r="F1115" s="4">
        <f ca="1">'[1]2025年已发货'!F:F</f>
        <v>45727</v>
      </c>
      <c r="G1115" s="2" t="str">
        <f>'[1]2025年已发货'!G:G</f>
        <v>四川省南充市营山县咸安大道成都元泽环境技术有限公司营山分公司（中核华兴市政道路项目部）</v>
      </c>
      <c r="H1115" s="2" t="str">
        <f ca="1">'[1]2025年已发货'!H:H</f>
        <v>黎家敏</v>
      </c>
      <c r="I1115" s="2" t="str">
        <f ca="1">'[1]2025年已发货'!I:I</f>
        <v>15082798787</v>
      </c>
      <c r="J1115" s="2" vm="1" t="e">
        <f ca="1">_xlfn._xlws.FILTER(辅助信息!D:D,辅助信息!G:G=G1115)</f>
        <v>#VALUE!</v>
      </c>
    </row>
    <row r="1116" hidden="1" spans="1:10">
      <c r="A1116" s="2" t="str">
        <f ca="1">'[1]2025年已发货'!A:A</f>
        <v>德胜</v>
      </c>
      <c r="B1116" s="2" t="str">
        <f ca="1">'[1]2025年已发货'!B:B</f>
        <v>螺纹钢</v>
      </c>
      <c r="C1116" s="2" t="str">
        <f ca="1">'[1]2025年已发货'!C:C</f>
        <v>HRB400E Φ25 9m</v>
      </c>
      <c r="D1116" s="2" t="str">
        <f ca="1">'[1]2025年已发货'!D:D</f>
        <v>吨</v>
      </c>
      <c r="E1116" s="2">
        <f ca="1">'[1]2025年已发货'!E:E</f>
        <v>30</v>
      </c>
      <c r="F1116" s="4">
        <f ca="1">'[1]2025年已发货'!F:F</f>
        <v>45727</v>
      </c>
      <c r="G1116" s="2" t="str">
        <f>'[1]2025年已发货'!G:G</f>
        <v>四川省南充市营山县咸安大道成都元泽环境技术有限公司营山分公司（中核华兴市政道路项目部）</v>
      </c>
      <c r="H1116" s="2" t="str">
        <f ca="1">'[1]2025年已发货'!H:H</f>
        <v>黎家敏</v>
      </c>
      <c r="I1116" s="2" t="str">
        <f ca="1">'[1]2025年已发货'!I:I</f>
        <v>15082798787</v>
      </c>
      <c r="J1116" s="2" vm="1" t="e">
        <f ca="1">_xlfn._xlws.FILTER(辅助信息!D:D,辅助信息!G:G=G1116)</f>
        <v>#VALUE!</v>
      </c>
    </row>
    <row r="1117" hidden="1" spans="1:10">
      <c r="A1117" s="2" t="str">
        <f ca="1">'[1]2025年已发货'!A:A</f>
        <v>陕钢</v>
      </c>
      <c r="B1117" s="2" t="str">
        <f ca="1">'[1]2025年已发货'!B:B</f>
        <v>螺纹钢</v>
      </c>
      <c r="C1117" s="2" t="str">
        <f ca="1">'[1]2025年已发货'!C:C</f>
        <v>HRB400EΦ12*9m</v>
      </c>
      <c r="D1117" s="2" t="str">
        <f ca="1">'[1]2025年已发货'!D:D</f>
        <v>吨</v>
      </c>
      <c r="E1117" s="2">
        <f ca="1">'[1]2025年已发货'!E:E</f>
        <v>6</v>
      </c>
      <c r="F1117" s="4">
        <f ca="1">'[1]2025年已发货'!F:F</f>
        <v>45727</v>
      </c>
      <c r="G1117" s="2" t="str">
        <f>'[1]2025年已发货'!G:G</f>
        <v>（中核二二-绵阳）四川省绵阳市平武县响岩镇甲方项目指定地点(X1子项)</v>
      </c>
      <c r="H1117" s="2" t="str">
        <f ca="1">'[1]2025年已发货'!H:H</f>
        <v>王明胜</v>
      </c>
      <c r="I1117" s="2" t="str">
        <f ca="1">'[1]2025年已发货'!I:I</f>
        <v>15528301097</v>
      </c>
      <c r="J1117" s="2" vm="1" t="e">
        <f ca="1">_xlfn._xlws.FILTER(辅助信息!D:D,辅助信息!G:G=G1117)</f>
        <v>#VALUE!</v>
      </c>
    </row>
    <row r="1118" hidden="1" spans="1:10">
      <c r="A1118" s="2" t="str">
        <f ca="1">'[1]2025年已发货'!A:A</f>
        <v>陕钢</v>
      </c>
      <c r="B1118" s="2" t="str">
        <f ca="1">'[1]2025年已发货'!B:B</f>
        <v>螺纹钢</v>
      </c>
      <c r="C1118" s="2" t="str">
        <f ca="1">'[1]2025年已发货'!C:C</f>
        <v>HRB400EΦ25*9m</v>
      </c>
      <c r="D1118" s="2" t="str">
        <f ca="1">'[1]2025年已发货'!D:D</f>
        <v>吨</v>
      </c>
      <c r="E1118" s="2">
        <f ca="1">'[1]2025年已发货'!E:E</f>
        <v>8</v>
      </c>
      <c r="F1118" s="4">
        <f ca="1">'[1]2025年已发货'!F:F</f>
        <v>45727</v>
      </c>
      <c r="G1118" s="2" t="str">
        <f>'[1]2025年已发货'!G:G</f>
        <v>（中核二二-绵阳）四川省绵阳市平武县响岩镇甲方项目指定地点(X1子项)</v>
      </c>
      <c r="H1118" s="2" t="str">
        <f ca="1">'[1]2025年已发货'!H:H</f>
        <v>王明胜</v>
      </c>
      <c r="I1118" s="2" t="str">
        <f ca="1">'[1]2025年已发货'!I:I</f>
        <v>15528301097</v>
      </c>
      <c r="J1118" s="2" vm="1" t="e">
        <f ca="1">_xlfn._xlws.FILTER(辅助信息!D:D,辅助信息!G:G=G1118)</f>
        <v>#VALUE!</v>
      </c>
    </row>
    <row r="1119" hidden="1" spans="1:10">
      <c r="A1119" s="2" t="str">
        <f ca="1">'[1]2025年已发货'!A:A</f>
        <v>陕钢</v>
      </c>
      <c r="B1119" s="2" t="str">
        <f ca="1">'[1]2025年已发货'!B:B</f>
        <v>螺纹钢</v>
      </c>
      <c r="C1119" s="2" t="str">
        <f ca="1">'[1]2025年已发货'!C:C</f>
        <v>HRB400EΦ28*9m</v>
      </c>
      <c r="D1119" s="2" t="str">
        <f ca="1">'[1]2025年已发货'!D:D</f>
        <v>吨</v>
      </c>
      <c r="E1119" s="2">
        <f ca="1">'[1]2025年已发货'!E:E</f>
        <v>57</v>
      </c>
      <c r="F1119" s="4">
        <f ca="1">'[1]2025年已发货'!F:F</f>
        <v>45727</v>
      </c>
      <c r="G1119" s="2" t="str">
        <f>'[1]2025年已发货'!G:G</f>
        <v>（中核二二-绵阳）四川省绵阳市平武县响岩镇甲方项目指定地点(X1子项)</v>
      </c>
      <c r="H1119" s="2" t="str">
        <f ca="1">'[1]2025年已发货'!H:H</f>
        <v>王明胜</v>
      </c>
      <c r="I1119" s="2" t="str">
        <f ca="1">'[1]2025年已发货'!I:I</f>
        <v>15528301097</v>
      </c>
      <c r="J1119" s="2" vm="1" t="e">
        <f ca="1">_xlfn._xlws.FILTER(辅助信息!D:D,辅助信息!G:G=G1119)</f>
        <v>#VALUE!</v>
      </c>
    </row>
    <row r="1120" hidden="1" spans="1:10">
      <c r="A1120" s="2" t="str">
        <f ca="1">'[1]2025年已发货'!A:A</f>
        <v>德胜</v>
      </c>
      <c r="B1120" s="2" t="str">
        <f ca="1">'[1]2025年已发货'!B:B</f>
        <v>螺纹钢</v>
      </c>
      <c r="C1120" s="2" t="str">
        <f ca="1">'[1]2025年已发货'!C:C</f>
        <v>HRB500E Φ28 9m</v>
      </c>
      <c r="D1120" s="2" t="str">
        <f ca="1">'[1]2025年已发货'!D:D</f>
        <v>吨</v>
      </c>
      <c r="E1120" s="2">
        <f ca="1">'[1]2025年已发货'!E:E</f>
        <v>35</v>
      </c>
      <c r="F1120" s="4">
        <f ca="1">'[1]2025年已发货'!F:F</f>
        <v>45727</v>
      </c>
      <c r="G1120" s="2" t="str">
        <f>'[1]2025年已发货'!G:G</f>
        <v>（中铁北京局-资乐高速6标）四川省乐山市市中区土主镇资乐高速TJ6标项目试验室</v>
      </c>
      <c r="H1120" s="2" t="str">
        <f ca="1">'[1]2025年已发货'!H:H</f>
        <v>刘岩</v>
      </c>
      <c r="I1120" s="2">
        <f ca="1">'[1]2025年已发货'!I:I</f>
        <v>18543566469</v>
      </c>
      <c r="J1120" s="2" vm="1" t="e">
        <f ca="1">_xlfn._xlws.FILTER(辅助信息!D:D,辅助信息!G:G=G1120)</f>
        <v>#VALUE!</v>
      </c>
    </row>
    <row r="1121" hidden="1" spans="1:10">
      <c r="A1121" s="2" t="str">
        <f ca="1">'[1]2025年已发货'!A:A</f>
        <v>德胜</v>
      </c>
      <c r="B1121" s="2" t="str">
        <f ca="1">'[1]2025年已发货'!B:B</f>
        <v>螺纹钢</v>
      </c>
      <c r="C1121" s="2" t="str">
        <f ca="1">'[1]2025年已发货'!C:C</f>
        <v>HRB400E Φ14 12m</v>
      </c>
      <c r="D1121" s="2" t="str">
        <f ca="1">'[1]2025年已发货'!D:D</f>
        <v>吨</v>
      </c>
      <c r="E1121" s="2">
        <f ca="1">'[1]2025年已发货'!E:E</f>
        <v>18</v>
      </c>
      <c r="F1121" s="4">
        <f ca="1">'[1]2025年已发货'!F:F</f>
        <v>45727</v>
      </c>
      <c r="G1121" s="2" t="str">
        <f>'[1]2025年已发货'!G:G</f>
        <v>（中铁北京局-资乐高速6标）四川省乐山市市中区土主镇资乐高速TJ6标项目试验室</v>
      </c>
      <c r="H1121" s="2" t="str">
        <f ca="1">'[1]2025年已发货'!H:H</f>
        <v>刘岩</v>
      </c>
      <c r="I1121" s="2">
        <f ca="1">'[1]2025年已发货'!I:I</f>
        <v>18543566469</v>
      </c>
      <c r="J1121" s="2" vm="1" t="e">
        <f ca="1">_xlfn._xlws.FILTER(辅助信息!D:D,辅助信息!G:G=G1121)</f>
        <v>#VALUE!</v>
      </c>
    </row>
    <row r="1122" hidden="1" spans="1:10">
      <c r="A1122" s="2" t="str">
        <f ca="1">'[1]2025年已发货'!A:A</f>
        <v>德胜</v>
      </c>
      <c r="B1122" s="2" t="str">
        <f ca="1">'[1]2025年已发货'!B:B</f>
        <v>螺纹钢</v>
      </c>
      <c r="C1122" s="2" t="str">
        <f ca="1">'[1]2025年已发货'!C:C</f>
        <v>HRB400E Φ20 9m</v>
      </c>
      <c r="D1122" s="2" t="str">
        <f ca="1">'[1]2025年已发货'!D:D</f>
        <v>吨</v>
      </c>
      <c r="E1122" s="2">
        <f ca="1">'[1]2025年已发货'!E:E</f>
        <v>18</v>
      </c>
      <c r="F1122" s="4">
        <f ca="1">'[1]2025年已发货'!F:F</f>
        <v>45727</v>
      </c>
      <c r="G1122" s="2" t="str">
        <f>'[1]2025年已发货'!G:G</f>
        <v>（中铁北京局-资乐高速6标）四川省乐山市市中区土主镇资乐高速TJ6标项目试验室</v>
      </c>
      <c r="H1122" s="2" t="str">
        <f ca="1">'[1]2025年已发货'!H:H</f>
        <v>刘岩</v>
      </c>
      <c r="I1122" s="2">
        <f ca="1">'[1]2025年已发货'!I:I</f>
        <v>18543566469</v>
      </c>
      <c r="J1122" s="2" vm="1" t="e">
        <f ca="1">_xlfn._xlws.FILTER(辅助信息!D:D,辅助信息!G:G=G1122)</f>
        <v>#VALUE!</v>
      </c>
    </row>
    <row r="1123" hidden="1" spans="1:10">
      <c r="A1123" s="2" t="str">
        <f ca="1">'[1]2025年已发货'!A:A</f>
        <v>德胜</v>
      </c>
      <c r="B1123" s="2" t="str">
        <f ca="1">'[1]2025年已发货'!B:B</f>
        <v>螺纹钢</v>
      </c>
      <c r="C1123" s="2" t="str">
        <f ca="1">'[1]2025年已发货'!C:C</f>
        <v>HRB400E Φ32 12m</v>
      </c>
      <c r="D1123" s="2" t="str">
        <f ca="1">'[1]2025年已发货'!D:D</f>
        <v>吨</v>
      </c>
      <c r="E1123" s="2">
        <f ca="1">'[1]2025年已发货'!E:E</f>
        <v>35</v>
      </c>
      <c r="F1123" s="4">
        <f ca="1">'[1]2025年已发货'!F:F</f>
        <v>45727</v>
      </c>
      <c r="G1123" s="2" t="str">
        <f>'[1]2025年已发货'!G:G</f>
        <v>（中铁北京局-资乐高速6标）四川省乐山市市中区土主镇资乐高速TJ6标项目试验室</v>
      </c>
      <c r="H1123" s="2" t="str">
        <f ca="1">'[1]2025年已发货'!H:H</f>
        <v>刘岩</v>
      </c>
      <c r="I1123" s="2">
        <f ca="1">'[1]2025年已发货'!I:I</f>
        <v>18543566469</v>
      </c>
      <c r="J1123" s="2" vm="1" t="e">
        <f ca="1">_xlfn._xlws.FILTER(辅助信息!D:D,辅助信息!G:G=G1123)</f>
        <v>#VALUE!</v>
      </c>
    </row>
    <row r="1124" hidden="1" spans="1:10">
      <c r="A1124" s="2" t="str">
        <f ca="1">'[1]2025年已发货'!A:A</f>
        <v>德胜</v>
      </c>
      <c r="B1124" s="2" t="str">
        <f ca="1">'[1]2025年已发货'!B:B</f>
        <v>螺纹钢</v>
      </c>
      <c r="C1124" s="2" t="str">
        <f ca="1">'[1]2025年已发货'!C:C</f>
        <v>HRB400E Φ12 9m</v>
      </c>
      <c r="D1124" s="2" t="str">
        <f ca="1">'[1]2025年已发货'!D:D</f>
        <v>吨</v>
      </c>
      <c r="E1124" s="2">
        <f ca="1">'[1]2025年已发货'!E:E</f>
        <v>12</v>
      </c>
      <c r="F1124" s="4">
        <f ca="1">'[1]2025年已发货'!F:F</f>
        <v>45727</v>
      </c>
      <c r="G1124" s="2" t="str">
        <f>'[1]2025年已发货'!G:G</f>
        <v>（五局乐山机场项目）乐山市五通桥区冠英镇</v>
      </c>
      <c r="H1124" s="2" t="str">
        <f ca="1">'[1]2025年已发货'!H:H</f>
        <v>王思思</v>
      </c>
      <c r="I1124" s="2">
        <f ca="1">'[1]2025年已发货'!I:I</f>
        <v>18973190156</v>
      </c>
      <c r="J1124" s="2" vm="1" t="e">
        <f>_xlfn._xlws.FILTER(辅助信息!D:D,辅助信息!G:G=G1124)</f>
        <v>#VALUE!</v>
      </c>
    </row>
    <row r="1125" hidden="1" spans="1:10">
      <c r="A1125" s="2" t="str">
        <f ca="1">'[1]2025年已发货'!A:A</f>
        <v>德胜</v>
      </c>
      <c r="B1125" s="2" t="str">
        <f ca="1">'[1]2025年已发货'!B:B</f>
        <v>螺纹钢</v>
      </c>
      <c r="C1125" s="2" t="str">
        <f ca="1">'[1]2025年已发货'!C:C</f>
        <v>HRB400E Φ14 9m</v>
      </c>
      <c r="D1125" s="2" t="str">
        <f ca="1">'[1]2025年已发货'!D:D</f>
        <v>吨</v>
      </c>
      <c r="E1125" s="2">
        <f ca="1">'[1]2025年已发货'!E:E</f>
        <v>10.2</v>
      </c>
      <c r="F1125" s="4">
        <f ca="1">'[1]2025年已发货'!F:F</f>
        <v>45727</v>
      </c>
      <c r="G1125" s="2" t="str">
        <f>'[1]2025年已发货'!G:G</f>
        <v>（五局乐山机场项目）乐山市五通桥区冠英镇</v>
      </c>
      <c r="H1125" s="2" t="str">
        <f ca="1">'[1]2025年已发货'!H:H</f>
        <v>王思思</v>
      </c>
      <c r="I1125" s="2">
        <f ca="1">'[1]2025年已发货'!I:I</f>
        <v>18973190156</v>
      </c>
      <c r="J1125" s="2" vm="1" t="e">
        <f ca="1">_xlfn._xlws.FILTER(辅助信息!D:D,辅助信息!G:G=G1125)</f>
        <v>#VALUE!</v>
      </c>
    </row>
    <row r="1126" hidden="1" spans="1:10">
      <c r="A1126" s="2" t="str">
        <f ca="1">'[1]2025年已发货'!A:A</f>
        <v>德胜</v>
      </c>
      <c r="B1126" s="2" t="str">
        <f ca="1">'[1]2025年已发货'!B:B</f>
        <v>螺纹钢</v>
      </c>
      <c r="C1126" s="2" t="str">
        <f ca="1">'[1]2025年已发货'!C:C</f>
        <v>HRB400E Φ18 9m</v>
      </c>
      <c r="D1126" s="2" t="str">
        <f ca="1">'[1]2025年已发货'!D:D</f>
        <v>吨</v>
      </c>
      <c r="E1126" s="2">
        <f ca="1">'[1]2025年已发货'!E:E</f>
        <v>12</v>
      </c>
      <c r="F1126" s="4">
        <f ca="1">'[1]2025年已发货'!F:F</f>
        <v>45727</v>
      </c>
      <c r="G1126" s="2" t="str">
        <f>'[1]2025年已发货'!G:G</f>
        <v>（五局乐山机场项目）乐山市五通桥区冠英镇</v>
      </c>
      <c r="H1126" s="2" t="str">
        <f ca="1">'[1]2025年已发货'!H:H</f>
        <v>王思思</v>
      </c>
      <c r="I1126" s="2">
        <f ca="1">'[1]2025年已发货'!I:I</f>
        <v>18973190156</v>
      </c>
      <c r="J1126" s="2" vm="1" t="e">
        <f ca="1">_xlfn._xlws.FILTER(辅助信息!D:D,辅助信息!G:G=G1126)</f>
        <v>#VALUE!</v>
      </c>
    </row>
    <row r="1127" hidden="1" spans="1:10">
      <c r="A1127" s="2" t="str">
        <f ca="1">'[1]2025年已发货'!A:A</f>
        <v>德胜</v>
      </c>
      <c r="B1127" s="2" t="str">
        <f ca="1">'[1]2025年已发货'!B:B</f>
        <v>螺纹钢</v>
      </c>
      <c r="C1127" s="2" t="str">
        <f ca="1">'[1]2025年已发货'!C:C</f>
        <v>HRB400E Φ18 9m</v>
      </c>
      <c r="D1127" s="2" t="str">
        <f ca="1">'[1]2025年已发货'!D:D</f>
        <v>吨</v>
      </c>
      <c r="E1127" s="2">
        <f ca="1">'[1]2025年已发货'!E:E</f>
        <v>18</v>
      </c>
      <c r="F1127" s="4">
        <f ca="1">'[1]2025年已发货'!F:F</f>
        <v>45727</v>
      </c>
      <c r="G1127" s="2" t="str">
        <f>'[1]2025年已发货'!G:G</f>
        <v>（五局乐山机场项目）乐山市五通桥区冠英镇</v>
      </c>
      <c r="H1127" s="2" t="str">
        <f ca="1">'[1]2025年已发货'!H:H</f>
        <v>王思思</v>
      </c>
      <c r="I1127" s="2">
        <f ca="1">'[1]2025年已发货'!I:I</f>
        <v>18973190156</v>
      </c>
      <c r="J1127" s="2" vm="1" t="e">
        <f ca="1">_xlfn._xlws.FILTER(辅助信息!D:D,辅助信息!G:G=G1127)</f>
        <v>#VALUE!</v>
      </c>
    </row>
    <row r="1128" hidden="1" spans="1:10">
      <c r="A1128" s="2" t="str">
        <f ca="1">'[1]2025年已发货'!A:A</f>
        <v>德胜</v>
      </c>
      <c r="B1128" s="2" t="str">
        <f ca="1">'[1]2025年已发货'!B:B</f>
        <v>螺纹钢</v>
      </c>
      <c r="C1128" s="2" t="str">
        <f ca="1">'[1]2025年已发货'!C:C</f>
        <v>HRB400E Φ12 9m</v>
      </c>
      <c r="D1128" s="2" t="str">
        <f ca="1">'[1]2025年已发货'!D:D</f>
        <v>吨</v>
      </c>
      <c r="E1128" s="2">
        <f ca="1">'[1]2025年已发货'!E:E</f>
        <v>18</v>
      </c>
      <c r="F1128" s="4">
        <f ca="1">'[1]2025年已发货'!F:F</f>
        <v>45727</v>
      </c>
      <c r="G1128" s="2" t="str">
        <f>'[1]2025年已发货'!G:G</f>
        <v>（五局乐山机场项目）乐山市五通桥区冠英镇</v>
      </c>
      <c r="H1128" s="2" t="str">
        <f ca="1">'[1]2025年已发货'!H:H</f>
        <v>王思思</v>
      </c>
      <c r="I1128" s="2">
        <f ca="1">'[1]2025年已发货'!I:I</f>
        <v>18973190156</v>
      </c>
      <c r="J1128" s="2" vm="1" t="e">
        <f ca="1">_xlfn._xlws.FILTER(辅助信息!D:D,辅助信息!G:G=G1128)</f>
        <v>#VALUE!</v>
      </c>
    </row>
    <row r="1129" hidden="1" spans="1:10">
      <c r="A1129" s="2" t="str">
        <f ca="1">'[1]2025年已发货'!A:A</f>
        <v>成实</v>
      </c>
      <c r="B1129" s="2" t="str">
        <f ca="1">'[1]2025年已发货'!B:B</f>
        <v>盘螺</v>
      </c>
      <c r="C1129" s="2" t="str">
        <f ca="1">'[1]2025年已发货'!C:C</f>
        <v>HRB400EФ6</v>
      </c>
      <c r="D1129" s="2" t="str">
        <f ca="1">'[1]2025年已发货'!D:D</f>
        <v>吨</v>
      </c>
      <c r="E1129" s="2">
        <f ca="1">'[1]2025年已发货'!E:E</f>
        <v>2</v>
      </c>
      <c r="F1129" s="4">
        <f ca="1">'[1]2025年已发货'!F:F</f>
        <v>45727</v>
      </c>
      <c r="G1129" s="2" t="str">
        <f>'[1]2025年已发货'!G:G</f>
        <v>（中核中原-温江北林医养综合体项目）四川省成都市温江区万春大道第三人民医院东</v>
      </c>
      <c r="H1129" s="2" t="str">
        <f ca="1">'[1]2025年已发货'!H:H</f>
        <v>蔡杰</v>
      </c>
      <c r="I1129" s="2">
        <f ca="1">'[1]2025年已发货'!I:I</f>
        <v>18875129329</v>
      </c>
      <c r="J1129" s="2" vm="1" t="e">
        <f>_xlfn._xlws.FILTER(辅助信息!D:D,辅助信息!G:G=G1129)</f>
        <v>#VALUE!</v>
      </c>
    </row>
    <row r="1130" hidden="1" spans="1:10">
      <c r="A1130" s="2" t="str">
        <f ca="1">'[1]2025年已发货'!A:A</f>
        <v>成实</v>
      </c>
      <c r="B1130" s="2" t="str">
        <f ca="1">'[1]2025年已发货'!B:B</f>
        <v>盘螺</v>
      </c>
      <c r="C1130" s="2" t="str">
        <f ca="1">'[1]2025年已发货'!C:C</f>
        <v>HRB400EФ8</v>
      </c>
      <c r="D1130" s="2" t="str">
        <f ca="1">'[1]2025年已发货'!D:D</f>
        <v>吨</v>
      </c>
      <c r="E1130" s="2">
        <f ca="1">'[1]2025年已发货'!E:E</f>
        <v>2</v>
      </c>
      <c r="F1130" s="4">
        <f ca="1">'[1]2025年已发货'!F:F</f>
        <v>45727</v>
      </c>
      <c r="G1130" s="2" t="str">
        <f>'[1]2025年已发货'!G:G</f>
        <v>（中核中原-温江北林医养综合体项目）四川省成都市温江区万春大道第三人民医院东</v>
      </c>
      <c r="H1130" s="2" t="str">
        <f ca="1">'[1]2025年已发货'!H:H</f>
        <v>蔡杰</v>
      </c>
      <c r="I1130" s="2">
        <f ca="1">'[1]2025年已发货'!I:I</f>
        <v>18875129329</v>
      </c>
      <c r="J1130" s="2" vm="1" t="e">
        <f ca="1">_xlfn._xlws.FILTER(辅助信息!D:D,辅助信息!G:G=G1130)</f>
        <v>#VALUE!</v>
      </c>
    </row>
    <row r="1131" hidden="1" spans="1:10">
      <c r="A1131" s="2" t="str">
        <f ca="1">'[1]2025年已发货'!A:A</f>
        <v>成实</v>
      </c>
      <c r="B1131" s="2" t="str">
        <f ca="1">'[1]2025年已发货'!B:B</f>
        <v>盘螺</v>
      </c>
      <c r="C1131" s="2" t="str">
        <f ca="1">'[1]2025年已发货'!C:C</f>
        <v>HRB400EФ10</v>
      </c>
      <c r="D1131" s="2" t="str">
        <f ca="1">'[1]2025年已发货'!D:D</f>
        <v>吨</v>
      </c>
      <c r="E1131" s="2">
        <f ca="1">'[1]2025年已发货'!E:E</f>
        <v>6</v>
      </c>
      <c r="F1131" s="4">
        <f ca="1">'[1]2025年已发货'!F:F</f>
        <v>45727</v>
      </c>
      <c r="G1131" s="2" t="str">
        <f>'[1]2025年已发货'!G:G</f>
        <v>（中核中原-温江北林医养综合体项目）四川省成都市温江区万春大道第三人民医院东</v>
      </c>
      <c r="H1131" s="2" t="str">
        <f ca="1">'[1]2025年已发货'!H:H</f>
        <v>蔡杰</v>
      </c>
      <c r="I1131" s="2">
        <f ca="1">'[1]2025年已发货'!I:I</f>
        <v>18875129329</v>
      </c>
      <c r="J1131" s="2" vm="1" t="e">
        <f ca="1">_xlfn._xlws.FILTER(辅助信息!D:D,辅助信息!G:G=G1131)</f>
        <v>#VALUE!</v>
      </c>
    </row>
    <row r="1132" hidden="1" spans="1:10">
      <c r="A1132" s="2" t="str">
        <f ca="1">'[1]2025年已发货'!A:A</f>
        <v>成实</v>
      </c>
      <c r="B1132" s="2" t="str">
        <f ca="1">'[1]2025年已发货'!B:B</f>
        <v>螺纹钢</v>
      </c>
      <c r="C1132" s="2" t="str">
        <f ca="1">'[1]2025年已发货'!C:C</f>
        <v>HRB400EФ12*9m</v>
      </c>
      <c r="D1132" s="2" t="str">
        <f ca="1">'[1]2025年已发货'!D:D</f>
        <v>吨</v>
      </c>
      <c r="E1132" s="2">
        <f ca="1">'[1]2025年已发货'!E:E</f>
        <v>4</v>
      </c>
      <c r="F1132" s="4">
        <f ca="1">'[1]2025年已发货'!F:F</f>
        <v>45727</v>
      </c>
      <c r="G1132" s="2" t="str">
        <f>'[1]2025年已发货'!G:G</f>
        <v>（中核中原-温江北林医养综合体项目）四川省成都市温江区万春大道第三人民医院东</v>
      </c>
      <c r="H1132" s="2" t="str">
        <f ca="1">'[1]2025年已发货'!H:H</f>
        <v>蔡杰</v>
      </c>
      <c r="I1132" s="2">
        <f ca="1">'[1]2025年已发货'!I:I</f>
        <v>18875129329</v>
      </c>
      <c r="J1132" s="2" vm="1" t="e">
        <f ca="1">_xlfn._xlws.FILTER(辅助信息!D:D,辅助信息!G:G=G1132)</f>
        <v>#VALUE!</v>
      </c>
    </row>
    <row r="1133" hidden="1" spans="1:10">
      <c r="A1133" s="2" t="str">
        <f ca="1">'[1]2025年已发货'!A:A</f>
        <v>成实</v>
      </c>
      <c r="B1133" s="2" t="str">
        <f ca="1">'[1]2025年已发货'!B:B</f>
        <v>螺纹钢</v>
      </c>
      <c r="C1133" s="2" t="str">
        <f ca="1">'[1]2025年已发货'!C:C</f>
        <v>HRB400EФ20*9m</v>
      </c>
      <c r="D1133" s="2" t="str">
        <f ca="1">'[1]2025年已发货'!D:D</f>
        <v>吨</v>
      </c>
      <c r="E1133" s="2">
        <f ca="1">'[1]2025年已发货'!E:E</f>
        <v>2</v>
      </c>
      <c r="F1133" s="4">
        <f ca="1">'[1]2025年已发货'!F:F</f>
        <v>45727</v>
      </c>
      <c r="G1133" s="2" t="str">
        <f>'[1]2025年已发货'!G:G</f>
        <v>（中核中原-温江北林医养综合体项目）四川省成都市温江区万春大道第三人民医院东</v>
      </c>
      <c r="H1133" s="2" t="str">
        <f ca="1">'[1]2025年已发货'!H:H</f>
        <v>蔡杰</v>
      </c>
      <c r="I1133" s="2">
        <f ca="1">'[1]2025年已发货'!I:I</f>
        <v>18875129329</v>
      </c>
      <c r="J1133" s="2" vm="1" t="e">
        <f ca="1">_xlfn._xlws.FILTER(辅助信息!D:D,辅助信息!G:G=G1133)</f>
        <v>#VALUE!</v>
      </c>
    </row>
    <row r="1134" hidden="1" spans="1:10">
      <c r="A1134" s="2" t="str">
        <f ca="1">'[1]2025年已发货'!A:A</f>
        <v>成实</v>
      </c>
      <c r="B1134" s="2" t="str">
        <f ca="1">'[1]2025年已发货'!B:B</f>
        <v>螺纹钢</v>
      </c>
      <c r="C1134" s="2" t="str">
        <f ca="1">'[1]2025年已发货'!C:C</f>
        <v>HRB400EФ22*9m</v>
      </c>
      <c r="D1134" s="2" t="str">
        <f ca="1">'[1]2025年已发货'!D:D</f>
        <v>吨</v>
      </c>
      <c r="E1134" s="2">
        <f ca="1">'[1]2025年已发货'!E:E</f>
        <v>4</v>
      </c>
      <c r="F1134" s="4">
        <f ca="1">'[1]2025年已发货'!F:F</f>
        <v>45727</v>
      </c>
      <c r="G1134" s="2" t="str">
        <f>'[1]2025年已发货'!G:G</f>
        <v>（中核中原-温江北林医养综合体项目）四川省成都市温江区万春大道第三人民医院东</v>
      </c>
      <c r="H1134" s="2" t="str">
        <f ca="1">'[1]2025年已发货'!H:H</f>
        <v>蔡杰</v>
      </c>
      <c r="I1134" s="2">
        <f ca="1">'[1]2025年已发货'!I:I</f>
        <v>18875129329</v>
      </c>
      <c r="J1134" s="2" vm="1" t="e">
        <f ca="1">_xlfn._xlws.FILTER(辅助信息!D:D,辅助信息!G:G=G1134)</f>
        <v>#VALUE!</v>
      </c>
    </row>
    <row r="1135" hidden="1" spans="1:10">
      <c r="A1135" s="2" t="str">
        <f ca="1">'[1]2025年已发货'!A:A</f>
        <v>成实</v>
      </c>
      <c r="B1135" s="2" t="str">
        <f ca="1">'[1]2025年已发货'!B:B</f>
        <v>螺纹钢</v>
      </c>
      <c r="C1135" s="2" t="str">
        <f ca="1">'[1]2025年已发货'!C:C</f>
        <v>HRB400EФ25*9m</v>
      </c>
      <c r="D1135" s="2" t="str">
        <f ca="1">'[1]2025年已发货'!D:D</f>
        <v>吨</v>
      </c>
      <c r="E1135" s="2">
        <f ca="1">'[1]2025年已发货'!E:E</f>
        <v>8</v>
      </c>
      <c r="F1135" s="4">
        <f ca="1">'[1]2025年已发货'!F:F</f>
        <v>45727</v>
      </c>
      <c r="G1135" s="2" t="str">
        <f>'[1]2025年已发货'!G:G</f>
        <v>（中核中原-温江北林医养综合体项目）四川省成都市温江区万春大道第三人民医院东</v>
      </c>
      <c r="H1135" s="2" t="str">
        <f ca="1">'[1]2025年已发货'!H:H</f>
        <v>蔡杰</v>
      </c>
      <c r="I1135" s="2">
        <f ca="1">'[1]2025年已发货'!I:I</f>
        <v>18875129329</v>
      </c>
      <c r="J1135" s="2" vm="1" t="e">
        <f ca="1">_xlfn._xlws.FILTER(辅助信息!D:D,辅助信息!G:G=G1135)</f>
        <v>#VALUE!</v>
      </c>
    </row>
    <row r="1136" hidden="1" spans="1:10">
      <c r="A1136" s="2" t="str">
        <f ca="1">'[1]2025年已发货'!A:A</f>
        <v>成实</v>
      </c>
      <c r="B1136" s="2" t="str">
        <f ca="1">'[1]2025年已发货'!B:B</f>
        <v>螺纹钢</v>
      </c>
      <c r="C1136" s="2" t="str">
        <f ca="1">'[1]2025年已发货'!C:C</f>
        <v>HRB500EФ12*9m</v>
      </c>
      <c r="D1136" s="2" t="str">
        <f ca="1">'[1]2025年已发货'!D:D</f>
        <v>吨</v>
      </c>
      <c r="E1136" s="2">
        <f ca="1">'[1]2025年已发货'!E:E</f>
        <v>6</v>
      </c>
      <c r="F1136" s="4">
        <f ca="1">'[1]2025年已发货'!F:F</f>
        <v>45727</v>
      </c>
      <c r="G1136" s="2" t="str">
        <f>'[1]2025年已发货'!G:G</f>
        <v>（中核中原-温江北林医养综合体项目）四川省成都市温江区万春大道第三人民医院东</v>
      </c>
      <c r="H1136" s="2" t="str">
        <f ca="1">'[1]2025年已发货'!H:H</f>
        <v>蔡杰</v>
      </c>
      <c r="I1136" s="2">
        <f ca="1">'[1]2025年已发货'!I:I</f>
        <v>18875129329</v>
      </c>
      <c r="J1136" s="2" vm="1" t="e">
        <f ca="1">_xlfn._xlws.FILTER(辅助信息!D:D,辅助信息!G:G=G1136)</f>
        <v>#VALUE!</v>
      </c>
    </row>
    <row r="1137" hidden="1" spans="1:10">
      <c r="A1137" s="2" t="str">
        <f ca="1">'[1]2025年已发货'!A:A</f>
        <v>成实</v>
      </c>
      <c r="B1137" s="2" t="str">
        <f ca="1">'[1]2025年已发货'!B:B</f>
        <v>螺纹钢</v>
      </c>
      <c r="C1137" s="2" t="str">
        <f ca="1">'[1]2025年已发货'!C:C</f>
        <v>HRB500EФ14*9m</v>
      </c>
      <c r="D1137" s="2" t="str">
        <f ca="1">'[1]2025年已发货'!D:D</f>
        <v>吨</v>
      </c>
      <c r="E1137" s="2">
        <f ca="1">'[1]2025年已发货'!E:E</f>
        <v>2</v>
      </c>
      <c r="F1137" s="4">
        <f ca="1">'[1]2025年已发货'!F:F</f>
        <v>45727</v>
      </c>
      <c r="G1137" s="2" t="str">
        <f>'[1]2025年已发货'!G:G</f>
        <v>（中核中原-温江北林医养综合体项目）四川省成都市温江区万春大道第三人民医院东</v>
      </c>
      <c r="H1137" s="2" t="str">
        <f ca="1">'[1]2025年已发货'!H:H</f>
        <v>蔡杰</v>
      </c>
      <c r="I1137" s="2">
        <f ca="1">'[1]2025年已发货'!I:I</f>
        <v>18875129329</v>
      </c>
      <c r="J1137" s="2" vm="1" t="e">
        <f ca="1">_xlfn._xlws.FILTER(辅助信息!D:D,辅助信息!G:G=G1137)</f>
        <v>#VALUE!</v>
      </c>
    </row>
    <row r="1138" hidden="1" spans="1:10">
      <c r="A1138" s="2" t="str">
        <f ca="1">'[1]2025年已发货'!A:A</f>
        <v>成实</v>
      </c>
      <c r="B1138" s="2" t="str">
        <f ca="1">'[1]2025年已发货'!B:B</f>
        <v>螺纹钢</v>
      </c>
      <c r="C1138" s="2" t="str">
        <f ca="1">'[1]2025年已发货'!C:C</f>
        <v>HRB500EФ16*9m</v>
      </c>
      <c r="D1138" s="2" t="str">
        <f ca="1">'[1]2025年已发货'!D:D</f>
        <v>吨</v>
      </c>
      <c r="E1138" s="2">
        <f ca="1">'[1]2025年已发货'!E:E</f>
        <v>2</v>
      </c>
      <c r="F1138" s="4">
        <f ca="1">'[1]2025年已发货'!F:F</f>
        <v>45727</v>
      </c>
      <c r="G1138" s="2" t="str">
        <f>'[1]2025年已发货'!G:G</f>
        <v>（中核中原-温江北林医养综合体项目）四川省成都市温江区万春大道第三人民医院东</v>
      </c>
      <c r="H1138" s="2" t="str">
        <f ca="1">'[1]2025年已发货'!H:H</f>
        <v>蔡杰</v>
      </c>
      <c r="I1138" s="2">
        <f ca="1">'[1]2025年已发货'!I:I</f>
        <v>18875129329</v>
      </c>
      <c r="J1138" s="2" vm="1" t="e">
        <f>_xlfn._xlws.FILTER(辅助信息!D:D,辅助信息!G:G=G1138)</f>
        <v>#VALUE!</v>
      </c>
    </row>
    <row r="1139" hidden="1" spans="1:10">
      <c r="A1139" s="2" t="str">
        <f ca="1">'[1]2025年已发货'!A:A</f>
        <v>成实</v>
      </c>
      <c r="B1139" s="2" t="str">
        <f ca="1">'[1]2025年已发货'!B:B</f>
        <v>螺纹钢</v>
      </c>
      <c r="C1139" s="2" t="str">
        <f ca="1">'[1]2025年已发货'!C:C</f>
        <v>HRB500EФ18*9m</v>
      </c>
      <c r="D1139" s="2" t="str">
        <f ca="1">'[1]2025年已发货'!D:D</f>
        <v>吨</v>
      </c>
      <c r="E1139" s="2">
        <f ca="1">'[1]2025年已发货'!E:E</f>
        <v>2</v>
      </c>
      <c r="F1139" s="4">
        <f ca="1">'[1]2025年已发货'!F:F</f>
        <v>45727</v>
      </c>
      <c r="G1139" s="2" t="str">
        <f>'[1]2025年已发货'!G:G</f>
        <v>（中核中原-温江北林医养综合体项目）四川省成都市温江区万春大道第三人民医院东</v>
      </c>
      <c r="H1139" s="2" t="str">
        <f ca="1">'[1]2025年已发货'!H:H</f>
        <v>蔡杰</v>
      </c>
      <c r="I1139" s="2">
        <f ca="1">'[1]2025年已发货'!I:I</f>
        <v>18875129329</v>
      </c>
      <c r="J1139" s="2" vm="1" t="e">
        <f>_xlfn._xlws.FILTER(辅助信息!D:D,辅助信息!G:G=G1139)</f>
        <v>#VALUE!</v>
      </c>
    </row>
    <row r="1140" hidden="1" spans="1:10">
      <c r="A1140" s="2" t="str">
        <f ca="1">'[1]2025年已发货'!A:A</f>
        <v>成实</v>
      </c>
      <c r="B1140" s="2" t="str">
        <f ca="1">'[1]2025年已发货'!B:B</f>
        <v>螺纹钢</v>
      </c>
      <c r="C1140" s="2" t="str">
        <f ca="1">'[1]2025年已发货'!C:C</f>
        <v>HRB500EФ20*9m</v>
      </c>
      <c r="D1140" s="2" t="str">
        <f ca="1">'[1]2025年已发货'!D:D</f>
        <v>吨</v>
      </c>
      <c r="E1140" s="2">
        <f ca="1">'[1]2025年已发货'!E:E</f>
        <v>2</v>
      </c>
      <c r="F1140" s="4">
        <f ca="1">'[1]2025年已发货'!F:F</f>
        <v>45727</v>
      </c>
      <c r="G1140" s="2" t="str">
        <f>'[1]2025年已发货'!G:G</f>
        <v>（中核中原-温江北林医养综合体项目）四川省成都市温江区万春大道第三人民医院东</v>
      </c>
      <c r="H1140" s="2" t="str">
        <f ca="1">'[1]2025年已发货'!H:H</f>
        <v>蔡杰</v>
      </c>
      <c r="I1140" s="2">
        <f ca="1">'[1]2025年已发货'!I:I</f>
        <v>18875129329</v>
      </c>
      <c r="J1140" s="2" vm="1" t="e">
        <f ca="1">_xlfn._xlws.FILTER(辅助信息!D:D,辅助信息!G:G=G1140)</f>
        <v>#VALUE!</v>
      </c>
    </row>
    <row r="1141" hidden="1" spans="1:10">
      <c r="A1141" s="2" t="str">
        <f ca="1">'[1]2025年已发货'!A:A</f>
        <v>成实</v>
      </c>
      <c r="B1141" s="2" t="str">
        <f ca="1">'[1]2025年已发货'!B:B</f>
        <v>螺纹钢</v>
      </c>
      <c r="C1141" s="2" t="str">
        <f ca="1">'[1]2025年已发货'!C:C</f>
        <v>HRB500EФ20*12m</v>
      </c>
      <c r="D1141" s="2" t="str">
        <f ca="1">'[1]2025年已发货'!D:D</f>
        <v>吨</v>
      </c>
      <c r="E1141" s="2">
        <f ca="1">'[1]2025年已发货'!E:E</f>
        <v>4</v>
      </c>
      <c r="F1141" s="4">
        <f ca="1">'[1]2025年已发货'!F:F</f>
        <v>45727</v>
      </c>
      <c r="G1141" s="2" t="str">
        <f>'[1]2025年已发货'!G:G</f>
        <v>（中核中原-温江北林医养综合体项目）四川省成都市温江区万春大道第三人民医院东</v>
      </c>
      <c r="H1141" s="2" t="str">
        <f ca="1">'[1]2025年已发货'!H:H</f>
        <v>蔡杰</v>
      </c>
      <c r="I1141" s="2">
        <f ca="1">'[1]2025年已发货'!I:I</f>
        <v>18875129329</v>
      </c>
      <c r="J1141" s="2" vm="1" t="e">
        <f ca="1">_xlfn._xlws.FILTER(辅助信息!D:D,辅助信息!G:G=G1141)</f>
        <v>#VALUE!</v>
      </c>
    </row>
    <row r="1142" hidden="1" spans="1:10">
      <c r="A1142" s="2" t="str">
        <f ca="1">'[1]2025年已发货'!A:A</f>
        <v>成实</v>
      </c>
      <c r="B1142" s="2" t="str">
        <f ca="1">'[1]2025年已发货'!B:B</f>
        <v>螺纹钢</v>
      </c>
      <c r="C1142" s="2" t="str">
        <f ca="1">'[1]2025年已发货'!C:C</f>
        <v>HRB500EФ22*9m</v>
      </c>
      <c r="D1142" s="2" t="str">
        <f ca="1">'[1]2025年已发货'!D:D</f>
        <v>吨</v>
      </c>
      <c r="E1142" s="2">
        <f ca="1">'[1]2025年已发货'!E:E</f>
        <v>2</v>
      </c>
      <c r="F1142" s="4">
        <f ca="1">'[1]2025年已发货'!F:F</f>
        <v>45727</v>
      </c>
      <c r="G1142" s="2" t="str">
        <f>'[1]2025年已发货'!G:G</f>
        <v>（中核中原-温江北林医养综合体项目）四川省成都市温江区万春大道第三人民医院东</v>
      </c>
      <c r="H1142" s="2" t="str">
        <f ca="1">'[1]2025年已发货'!H:H</f>
        <v>蔡杰</v>
      </c>
      <c r="I1142" s="2">
        <f ca="1">'[1]2025年已发货'!I:I</f>
        <v>18875129329</v>
      </c>
      <c r="J1142" s="2" vm="1" t="e">
        <f ca="1">_xlfn._xlws.FILTER(辅助信息!D:D,辅助信息!G:G=G1142)</f>
        <v>#VALUE!</v>
      </c>
    </row>
    <row r="1143" hidden="1" spans="1:10">
      <c r="A1143" s="2" t="str">
        <f ca="1">'[1]2025年已发货'!A:A</f>
        <v>成实</v>
      </c>
      <c r="B1143" s="2" t="str">
        <f ca="1">'[1]2025年已发货'!B:B</f>
        <v>螺纹钢</v>
      </c>
      <c r="C1143" s="2" t="str">
        <f ca="1">'[1]2025年已发货'!C:C</f>
        <v>HRB500EФ22*12m</v>
      </c>
      <c r="D1143" s="2" t="str">
        <f ca="1">'[1]2025年已发货'!D:D</f>
        <v>吨</v>
      </c>
      <c r="E1143" s="2">
        <f ca="1">'[1]2025年已发货'!E:E</f>
        <v>4</v>
      </c>
      <c r="F1143" s="4">
        <f ca="1">'[1]2025年已发货'!F:F</f>
        <v>45727</v>
      </c>
      <c r="G1143" s="2" t="str">
        <f>'[1]2025年已发货'!G:G</f>
        <v>（中核中原-温江北林医养综合体项目）四川省成都市温江区万春大道第三人民医院东</v>
      </c>
      <c r="H1143" s="2" t="str">
        <f ca="1">'[1]2025年已发货'!H:H</f>
        <v>蔡杰</v>
      </c>
      <c r="I1143" s="2">
        <f ca="1">'[1]2025年已发货'!I:I</f>
        <v>18875129329</v>
      </c>
      <c r="J1143" s="2" vm="1" t="e">
        <f ca="1">_xlfn._xlws.FILTER(辅助信息!D:D,辅助信息!G:G=G1143)</f>
        <v>#VALUE!</v>
      </c>
    </row>
    <row r="1144" hidden="1" spans="1:10">
      <c r="A1144" s="2" t="str">
        <f ca="1">'[1]2025年已发货'!A:A</f>
        <v>成实</v>
      </c>
      <c r="B1144" s="2" t="str">
        <f ca="1">'[1]2025年已发货'!B:B</f>
        <v>螺纹钢</v>
      </c>
      <c r="C1144" s="2" t="str">
        <f ca="1">'[1]2025年已发货'!C:C</f>
        <v>HRB500EФ25*9m</v>
      </c>
      <c r="D1144" s="2" t="str">
        <f ca="1">'[1]2025年已发货'!D:D</f>
        <v>吨</v>
      </c>
      <c r="E1144" s="2">
        <f ca="1">'[1]2025年已发货'!E:E</f>
        <v>6</v>
      </c>
      <c r="F1144" s="4">
        <f ca="1">'[1]2025年已发货'!F:F</f>
        <v>45727</v>
      </c>
      <c r="G1144" s="2" t="str">
        <f>'[1]2025年已发货'!G:G</f>
        <v>（中核中原-温江北林医养综合体项目）四川省成都市温江区万春大道第三人民医院东</v>
      </c>
      <c r="H1144" s="2" t="str">
        <f ca="1">'[1]2025年已发货'!H:H</f>
        <v>蔡杰</v>
      </c>
      <c r="I1144" s="2">
        <f ca="1">'[1]2025年已发货'!I:I</f>
        <v>18875129329</v>
      </c>
      <c r="J1144" s="2" vm="1" t="e">
        <f>_xlfn._xlws.FILTER(辅助信息!D:D,辅助信息!G:G=G1144)</f>
        <v>#VALUE!</v>
      </c>
    </row>
    <row r="1145" hidden="1" spans="1:10">
      <c r="A1145" s="2" t="str">
        <f ca="1">'[1]2025年已发货'!A:A</f>
        <v>成实</v>
      </c>
      <c r="B1145" s="2" t="str">
        <f ca="1">'[1]2025年已发货'!B:B</f>
        <v>螺纹钢</v>
      </c>
      <c r="C1145" s="2" t="str">
        <f ca="1">'[1]2025年已发货'!C:C</f>
        <v>HRB500EФ25*12m</v>
      </c>
      <c r="D1145" s="2" t="str">
        <f ca="1">'[1]2025年已发货'!D:D</f>
        <v>吨</v>
      </c>
      <c r="E1145" s="2">
        <f ca="1">'[1]2025年已发货'!E:E</f>
        <v>12</v>
      </c>
      <c r="F1145" s="4">
        <f ca="1">'[1]2025年已发货'!F:F</f>
        <v>45727</v>
      </c>
      <c r="G1145" s="2" t="str">
        <f>'[1]2025年已发货'!G:G</f>
        <v>（中核中原-温江北林医养综合体项目）四川省成都市温江区万春大道第三人民医院东</v>
      </c>
      <c r="H1145" s="2" t="str">
        <f ca="1">'[1]2025年已发货'!H:H</f>
        <v>蔡杰</v>
      </c>
      <c r="I1145" s="2">
        <f ca="1">'[1]2025年已发货'!I:I</f>
        <v>18875129329</v>
      </c>
      <c r="J1145" s="2" vm="1" t="e">
        <f ca="1">_xlfn._xlws.FILTER(辅助信息!D:D,辅助信息!G:G=G1145)</f>
        <v>#VALUE!</v>
      </c>
    </row>
    <row r="1146" hidden="1" spans="1:10">
      <c r="A1146" s="2" t="str">
        <f ca="1">'[1]2025年已发货'!A:A</f>
        <v>晋邦</v>
      </c>
      <c r="B1146" s="2" t="str">
        <f ca="1">'[1]2025年已发货'!B:B</f>
        <v>螺纹钢</v>
      </c>
      <c r="C1146" s="2" t="str">
        <f ca="1">'[1]2025年已发货'!C:C</f>
        <v>HRB400E Φ12 9m</v>
      </c>
      <c r="D1146" s="2" t="str">
        <f ca="1">'[1]2025年已发货'!D:D</f>
        <v>吨</v>
      </c>
      <c r="E1146" s="2">
        <f ca="1">'[1]2025年已发货'!E:E</f>
        <v>105</v>
      </c>
      <c r="F1146" s="4">
        <f ca="1">'[1]2025年已发货'!F:F</f>
        <v>45727</v>
      </c>
      <c r="G1146" s="2" t="str">
        <f>'[1]2025年已发货'!G:G</f>
        <v>（十九冶-江龙高速一分部）重庆市云阳县X886附近中国十九冶开云高速项目总包部西98米*复兴互通预制梁场</v>
      </c>
      <c r="H1146" s="2" t="str">
        <f ca="1">'[1]2025年已发货'!H:H</f>
        <v>吴章红</v>
      </c>
      <c r="I1146" s="2">
        <f ca="1">'[1]2025年已发货'!I:I</f>
        <v>18628165772</v>
      </c>
      <c r="J1146" s="2" vm="1" t="e">
        <f ca="1">_xlfn._xlws.FILTER(辅助信息!D:D,辅助信息!G:G=G1146)</f>
        <v>#VALUE!</v>
      </c>
    </row>
    <row r="1147" hidden="1" spans="1:10">
      <c r="A1147" s="2" t="str">
        <f ca="1">'[1]2025年已发货'!A:A</f>
        <v>晋邦</v>
      </c>
      <c r="B1147" s="2" t="str">
        <f ca="1">'[1]2025年已发货'!B:B</f>
        <v>螺纹钢</v>
      </c>
      <c r="C1147" s="2" t="str">
        <f ca="1">'[1]2025年已发货'!C:C</f>
        <v>HRB400E Φ16 9m</v>
      </c>
      <c r="D1147" s="2" t="str">
        <f ca="1">'[1]2025年已发货'!D:D</f>
        <v>吨</v>
      </c>
      <c r="E1147" s="2">
        <f ca="1">'[1]2025年已发货'!E:E</f>
        <v>85</v>
      </c>
      <c r="F1147" s="4">
        <f ca="1">'[1]2025年已发货'!F:F</f>
        <v>45727</v>
      </c>
      <c r="G1147" s="2" t="str">
        <f>'[1]2025年已发货'!G:G</f>
        <v>（十九冶-华电重庆奉节）重庆市奉节县康乐镇七星村</v>
      </c>
      <c r="H1147" s="2" t="str">
        <f ca="1">'[1]2025年已发货'!H:H</f>
        <v>岑甲乐</v>
      </c>
      <c r="I1147" s="2">
        <f ca="1">'[1]2025年已发货'!I:I</f>
        <v>17349037782</v>
      </c>
      <c r="J1147" s="2" vm="1" t="e">
        <f ca="1">_xlfn._xlws.FILTER(辅助信息!D:D,辅助信息!G:G=G1147)</f>
        <v>#VALUE!</v>
      </c>
    </row>
    <row r="1148" hidden="1" spans="1:10">
      <c r="A1148" s="2" t="str">
        <f ca="1">'[1]2025年已发货'!A:A</f>
        <v>晋邦</v>
      </c>
      <c r="B1148" s="2" t="str">
        <f ca="1">'[1]2025年已发货'!B:B</f>
        <v>高线</v>
      </c>
      <c r="C1148" s="2" t="str">
        <f ca="1">'[1]2025年已发货'!C:C</f>
        <v>HPB300Φ8</v>
      </c>
      <c r="D1148" s="2" t="str">
        <f ca="1">'[1]2025年已发货'!D:D</f>
        <v>吨</v>
      </c>
      <c r="E1148" s="2">
        <f ca="1">'[1]2025年已发货'!E:E</f>
        <v>16</v>
      </c>
      <c r="F1148" s="4">
        <f ca="1">'[1]2025年已发货'!F:F</f>
        <v>45727</v>
      </c>
      <c r="G1148" s="2" t="str">
        <f>'[1]2025年已发货'!G:G</f>
        <v>（十九冶-华电重庆奉节）重庆市奉节县康乐镇七星村</v>
      </c>
      <c r="H1148" s="2" t="str">
        <f ca="1">'[1]2025年已发货'!H:H</f>
        <v>岑甲乐</v>
      </c>
      <c r="I1148" s="2">
        <f ca="1">'[1]2025年已发货'!I:I</f>
        <v>17349037782</v>
      </c>
      <c r="J1148" s="2" vm="1" t="e">
        <f>_xlfn._xlws.FILTER(辅助信息!D:D,辅助信息!G:G=G1148)</f>
        <v>#VALUE!</v>
      </c>
    </row>
    <row r="1149" hidden="1" spans="1:10">
      <c r="A1149" s="2" t="str">
        <f ca="1">'[1]2025年已发货'!A:A</f>
        <v>晋邦</v>
      </c>
      <c r="B1149" s="2" t="str">
        <f ca="1">'[1]2025年已发货'!B:B</f>
        <v>螺纹钢</v>
      </c>
      <c r="C1149" s="2" t="str">
        <f ca="1">'[1]2025年已发货'!C:C</f>
        <v>HRB400E Φ12 9m</v>
      </c>
      <c r="D1149" s="2" t="str">
        <f ca="1">'[1]2025年已发货'!D:D</f>
        <v>吨</v>
      </c>
      <c r="E1149" s="2">
        <f ca="1">'[1]2025年已发货'!E:E</f>
        <v>8</v>
      </c>
      <c r="F1149" s="4">
        <f ca="1">'[1]2025年已发货'!F:F</f>
        <v>45727</v>
      </c>
      <c r="G1149" s="2" t="str">
        <f>'[1]2025年已发货'!G:G</f>
        <v>（五冶达州国道542项目-一工区桥梁二工段）四川省达州市达川区达川区石梯镇石成村</v>
      </c>
      <c r="H1149" s="2" t="str">
        <f ca="1">'[1]2025年已发货'!H:H</f>
        <v>夏树彬</v>
      </c>
      <c r="I1149" s="2">
        <f ca="1">'[1]2025年已发货'!I:I</f>
        <v>13518183653</v>
      </c>
      <c r="J1149" s="2" t="str">
        <f ca="1">_xlfn._xlws.FILTER(辅助信息!D:D,辅助信息!G:G=G1149)</f>
        <v>五冶达州国道542项目</v>
      </c>
    </row>
    <row r="1150" hidden="1" spans="1:10">
      <c r="A1150" s="2" t="str">
        <f ca="1">'[1]2025年已发货'!A:A</f>
        <v>晋邦</v>
      </c>
      <c r="B1150" s="2" t="str">
        <f ca="1">'[1]2025年已发货'!B:B</f>
        <v>螺纹钢</v>
      </c>
      <c r="C1150" s="2" t="str">
        <f ca="1">'[1]2025年已发货'!C:C</f>
        <v>HRB400E Φ14 9m</v>
      </c>
      <c r="D1150" s="2" t="str">
        <f ca="1">'[1]2025年已发货'!D:D</f>
        <v>吨</v>
      </c>
      <c r="E1150" s="2">
        <f ca="1">'[1]2025年已发货'!E:E</f>
        <v>8</v>
      </c>
      <c r="F1150" s="4">
        <f ca="1">'[1]2025年已发货'!F:F</f>
        <v>45727</v>
      </c>
      <c r="G1150" s="2" t="str">
        <f>'[1]2025年已发货'!G:G</f>
        <v>（五冶达州国道542项目-一工区桥梁二工段）四川省达州市达川区达川区石梯镇石成村</v>
      </c>
      <c r="H1150" s="2" t="str">
        <f ca="1">'[1]2025年已发货'!H:H</f>
        <v>夏树彬</v>
      </c>
      <c r="I1150" s="2">
        <f ca="1">'[1]2025年已发货'!I:I</f>
        <v>13518183653</v>
      </c>
      <c r="J1150" s="2" t="str">
        <f>_xlfn._xlws.FILTER(辅助信息!D:D,辅助信息!G:G=G1150)</f>
        <v>五冶达州国道542项目</v>
      </c>
    </row>
    <row r="1151" hidden="1" spans="1:10">
      <c r="A1151" s="2" t="str">
        <f ca="1">'[1]2025年已发货'!A:A</f>
        <v>晋邦</v>
      </c>
      <c r="B1151" s="2" t="str">
        <f ca="1">'[1]2025年已发货'!B:B</f>
        <v>螺纹钢</v>
      </c>
      <c r="C1151" s="2" t="str">
        <f ca="1">'[1]2025年已发货'!C:C</f>
        <v>HRB400E Φ28 9m</v>
      </c>
      <c r="D1151" s="2" t="str">
        <f ca="1">'[1]2025年已发货'!D:D</f>
        <v>吨</v>
      </c>
      <c r="E1151" s="2">
        <f ca="1">'[1]2025年已发货'!E:E</f>
        <v>19</v>
      </c>
      <c r="F1151" s="4">
        <f ca="1">'[1]2025年已发货'!F:F</f>
        <v>45727</v>
      </c>
      <c r="G1151" s="2" t="str">
        <f>'[1]2025年已发货'!G:G</f>
        <v>（五冶达州国道542项目-一工区桥梁二工段）四川省达州市达川区达川区石梯镇石成村</v>
      </c>
      <c r="H1151" s="2" t="str">
        <f ca="1">'[1]2025年已发货'!H:H</f>
        <v>夏树彬</v>
      </c>
      <c r="I1151" s="2">
        <f ca="1">'[1]2025年已发货'!I:I</f>
        <v>13518183653</v>
      </c>
      <c r="J1151" s="2" t="str">
        <f ca="1">_xlfn._xlws.FILTER(辅助信息!D:D,辅助信息!G:G=G1151)</f>
        <v>五冶达州国道542项目</v>
      </c>
    </row>
    <row r="1152" hidden="1" spans="1:10">
      <c r="A1152" s="2" t="str">
        <f ca="1">'[1]2025年已发货'!A:A</f>
        <v>晋邦</v>
      </c>
      <c r="B1152" s="2" t="str">
        <f ca="1">'[1]2025年已发货'!B:B</f>
        <v>螺纹钢</v>
      </c>
      <c r="C1152" s="2" t="str">
        <f ca="1">'[1]2025年已发货'!C:C</f>
        <v>HRB400E Φ25 9m</v>
      </c>
      <c r="D1152" s="2" t="str">
        <f ca="1">'[1]2025年已发货'!D:D</f>
        <v>吨</v>
      </c>
      <c r="E1152" s="2">
        <f ca="1">'[1]2025年已发货'!E:E</f>
        <v>36</v>
      </c>
      <c r="F1152" s="4">
        <f ca="1">'[1]2025年已发货'!F:F</f>
        <v>45727</v>
      </c>
      <c r="G1152" s="2" t="str">
        <f>'[1]2025年已发货'!G:G</f>
        <v>（五冶达州国道542项目-三工区路基六工段）四川省达州市达川区赵固镇水文村</v>
      </c>
      <c r="H1152" s="2" t="str">
        <f ca="1">'[1]2025年已发货'!H:H</f>
        <v>谭鹏程</v>
      </c>
      <c r="I1152" s="2">
        <f ca="1">'[1]2025年已发货'!I:I</f>
        <v>18280895666</v>
      </c>
      <c r="J1152" s="2" t="str">
        <f ca="1">_xlfn._xlws.FILTER(辅助信息!D:D,辅助信息!G:G=G1152)</f>
        <v>五冶达州国道542项目</v>
      </c>
    </row>
    <row r="1153" hidden="1" spans="1:10">
      <c r="A1153" s="2" t="str">
        <f ca="1">'[1]2025年已发货'!A:A</f>
        <v>晋邦</v>
      </c>
      <c r="B1153" s="2" t="str">
        <f ca="1">'[1]2025年已发货'!B:B</f>
        <v>螺纹钢</v>
      </c>
      <c r="C1153" s="2" t="str">
        <f ca="1">'[1]2025年已发货'!C:C</f>
        <v>HRB400E Φ16 9m</v>
      </c>
      <c r="D1153" s="2" t="str">
        <f ca="1">'[1]2025年已发货'!D:D</f>
        <v>吨</v>
      </c>
      <c r="E1153" s="2">
        <f ca="1">'[1]2025年已发货'!E:E</f>
        <v>6</v>
      </c>
      <c r="F1153" s="4">
        <f ca="1">'[1]2025年已发货'!F:F</f>
        <v>45727</v>
      </c>
      <c r="G1153" s="2" t="str">
        <f>'[1]2025年已发货'!G:G</f>
        <v>（五冶达州国道542项目-三工区桥梁3工段）四川省达州市达川区赵固镇水文村原村委会下300米</v>
      </c>
      <c r="H1153" s="2" t="str">
        <f ca="1">'[1]2025年已发货'!H:H</f>
        <v>李代茂</v>
      </c>
      <c r="I1153" s="2">
        <f ca="1">'[1]2025年已发货'!I:I</f>
        <v>18302833536</v>
      </c>
      <c r="J1153" s="2" t="str">
        <f ca="1">_xlfn._xlws.FILTER(辅助信息!D:D,辅助信息!G:G=G1153)</f>
        <v>五冶达州国道542项目</v>
      </c>
    </row>
    <row r="1154" hidden="1" spans="1:10">
      <c r="A1154" s="2" t="str">
        <f ca="1">'[1]2025年已发货'!A:A</f>
        <v>晋邦</v>
      </c>
      <c r="B1154" s="2" t="str">
        <f ca="1">'[1]2025年已发货'!B:B</f>
        <v>螺纹钢</v>
      </c>
      <c r="C1154" s="2" t="str">
        <f ca="1">'[1]2025年已发货'!C:C</f>
        <v>HRB400E Φ20 9m</v>
      </c>
      <c r="D1154" s="2" t="str">
        <f ca="1">'[1]2025年已发货'!D:D</f>
        <v>吨</v>
      </c>
      <c r="E1154" s="2">
        <f ca="1">'[1]2025年已发货'!E:E</f>
        <v>6</v>
      </c>
      <c r="F1154" s="4">
        <f ca="1">'[1]2025年已发货'!F:F</f>
        <v>45727</v>
      </c>
      <c r="G1154" s="2" t="str">
        <f>'[1]2025年已发货'!G:G</f>
        <v>（五冶达州国道542项目-三工区桥梁3工段）四川省达州市达川区赵固镇水文村原村委会下300米</v>
      </c>
      <c r="H1154" s="2" t="str">
        <f ca="1">'[1]2025年已发货'!H:H</f>
        <v>李代茂</v>
      </c>
      <c r="I1154" s="2">
        <f ca="1">'[1]2025年已发货'!I:I</f>
        <v>18302833536</v>
      </c>
      <c r="J1154" s="2" t="str">
        <f>_xlfn._xlws.FILTER(辅助信息!D:D,辅助信息!G:G=G1154)</f>
        <v>五冶达州国道542项目</v>
      </c>
    </row>
    <row r="1155" hidden="1" spans="1:10">
      <c r="A1155" s="2" t="str">
        <f ca="1">'[1]2025年已发货'!A:A</f>
        <v>晋邦</v>
      </c>
      <c r="B1155" s="2" t="str">
        <f ca="1">'[1]2025年已发货'!B:B</f>
        <v>螺纹钢</v>
      </c>
      <c r="C1155" s="2" t="str">
        <f ca="1">'[1]2025年已发货'!C:C</f>
        <v>HRB400E Φ22 9m</v>
      </c>
      <c r="D1155" s="2" t="str">
        <f ca="1">'[1]2025年已发货'!D:D</f>
        <v>吨</v>
      </c>
      <c r="E1155" s="2">
        <f ca="1">'[1]2025年已发货'!E:E</f>
        <v>9</v>
      </c>
      <c r="F1155" s="4">
        <f ca="1">'[1]2025年已发货'!F:F</f>
        <v>45727</v>
      </c>
      <c r="G1155" s="2" t="str">
        <f>'[1]2025年已发货'!G:G</f>
        <v>（五冶达州国道542项目-三工区桥梁3工段）四川省达州市达川区赵固镇水文村原村委会下300米</v>
      </c>
      <c r="H1155" s="2" t="str">
        <f ca="1">'[1]2025年已发货'!H:H</f>
        <v>李代茂</v>
      </c>
      <c r="I1155" s="2">
        <f ca="1">'[1]2025年已发货'!I:I</f>
        <v>18302833536</v>
      </c>
      <c r="J1155" s="2" t="str">
        <f>_xlfn._xlws.FILTER(辅助信息!D:D,辅助信息!G:G=G1155)</f>
        <v>五冶达州国道542项目</v>
      </c>
    </row>
    <row r="1156" hidden="1" spans="1:10">
      <c r="A1156" s="2" t="str">
        <f ca="1">'[1]2025年已发货'!A:A</f>
        <v>晋邦</v>
      </c>
      <c r="B1156" s="2" t="str">
        <f ca="1">'[1]2025年已发货'!B:B</f>
        <v>螺纹钢</v>
      </c>
      <c r="C1156" s="2" t="str">
        <f ca="1">'[1]2025年已发货'!C:C</f>
        <v>HRB400E Φ28 9m</v>
      </c>
      <c r="D1156" s="2" t="str">
        <f ca="1">'[1]2025年已发货'!D:D</f>
        <v>吨</v>
      </c>
      <c r="E1156" s="2">
        <f ca="1">'[1]2025年已发货'!E:E</f>
        <v>54</v>
      </c>
      <c r="F1156" s="4">
        <f ca="1">'[1]2025年已发货'!F:F</f>
        <v>45727</v>
      </c>
      <c r="G1156" s="2" t="str">
        <f>'[1]2025年已发货'!G:G</f>
        <v>（五冶达州国道542项目-三工区桥梁3工段）四川省达州市达川区赵固镇水文村原村委会下300米</v>
      </c>
      <c r="H1156" s="2" t="str">
        <f ca="1">'[1]2025年已发货'!H:H</f>
        <v>李代茂</v>
      </c>
      <c r="I1156" s="2">
        <f ca="1">'[1]2025年已发货'!I:I</f>
        <v>18302833536</v>
      </c>
      <c r="J1156" s="2" t="str">
        <f ca="1">_xlfn._xlws.FILTER(辅助信息!D:D,辅助信息!G:G=G1156)</f>
        <v>五冶达州国道542项目</v>
      </c>
    </row>
    <row r="1157" hidden="1" spans="1:10">
      <c r="A1157" s="2" t="str">
        <f ca="1">'[1]2025年已发货'!A:A</f>
        <v>晋邦</v>
      </c>
      <c r="B1157" s="2" t="str">
        <f ca="1">'[1]2025年已发货'!B:B</f>
        <v>螺纹钢</v>
      </c>
      <c r="C1157" s="2" t="str">
        <f ca="1">'[1]2025年已发货'!C:C</f>
        <v>HRB400E Φ32 9m</v>
      </c>
      <c r="D1157" s="2" t="str">
        <f ca="1">'[1]2025年已发货'!D:D</f>
        <v>吨</v>
      </c>
      <c r="E1157" s="2">
        <f ca="1">'[1]2025年已发货'!E:E</f>
        <v>30</v>
      </c>
      <c r="F1157" s="4">
        <f ca="1">'[1]2025年已发货'!F:F</f>
        <v>45727</v>
      </c>
      <c r="G1157" s="2" t="str">
        <f>'[1]2025年已发货'!G:G</f>
        <v>（五冶达州国道542项目-三工区桥梁3工段）四川省达州市达川区赵固镇水文村原村委会下300米</v>
      </c>
      <c r="H1157" s="2" t="str">
        <f ca="1">'[1]2025年已发货'!H:H</f>
        <v>李代茂</v>
      </c>
      <c r="I1157" s="2">
        <f ca="1">'[1]2025年已发货'!I:I</f>
        <v>18302833536</v>
      </c>
      <c r="J1157" s="2" t="str">
        <f ca="1">_xlfn._xlws.FILTER(辅助信息!D:D,辅助信息!G:G=G1157)</f>
        <v>五冶达州国道542项目</v>
      </c>
    </row>
    <row r="1158" hidden="1" spans="1:10">
      <c r="A1158" s="2" t="str">
        <f ca="1">'[1]2025年已发货'!A:A</f>
        <v>晋邦</v>
      </c>
      <c r="B1158" s="2" t="str">
        <f ca="1">'[1]2025年已发货'!B:B</f>
        <v>螺纹钢</v>
      </c>
      <c r="C1158" s="2" t="str">
        <f ca="1">'[1]2025年已发货'!C:C</f>
        <v>HRB400E Φ28 9m</v>
      </c>
      <c r="D1158" s="2" t="str">
        <f ca="1">'[1]2025年已发货'!D:D</f>
        <v>吨</v>
      </c>
      <c r="E1158" s="2">
        <f ca="1">'[1]2025年已发货'!E:E</f>
        <v>12</v>
      </c>
      <c r="F1158" s="4">
        <f ca="1">'[1]2025年已发货'!F:F</f>
        <v>45727</v>
      </c>
      <c r="G1158" s="2" t="str">
        <f>'[1]2025年已发货'!G:G</f>
        <v>（五冶达州国道542项目-三工区桥梁3工段）四川省达州市达川区赵固镇水文村原村委会下300米</v>
      </c>
      <c r="H1158" s="2" t="str">
        <f ca="1">'[1]2025年已发货'!H:H</f>
        <v>李代茂</v>
      </c>
      <c r="I1158" s="2">
        <f ca="1">'[1]2025年已发货'!I:I</f>
        <v>18302833536</v>
      </c>
      <c r="J1158" s="2" t="str">
        <f ca="1">_xlfn._xlws.FILTER(辅助信息!D:D,辅助信息!G:G=G1158)</f>
        <v>五冶达州国道542项目</v>
      </c>
    </row>
    <row r="1159" hidden="1" spans="1:10">
      <c r="A1159" s="2" t="str">
        <f ca="1">'[1]2025年已发货'!A:A</f>
        <v>晋邦</v>
      </c>
      <c r="B1159" s="2" t="str">
        <f ca="1">'[1]2025年已发货'!B:B</f>
        <v>螺纹钢</v>
      </c>
      <c r="C1159" s="2" t="str">
        <f ca="1">'[1]2025年已发货'!C:C</f>
        <v>HRB400E Φ32 9m</v>
      </c>
      <c r="D1159" s="2" t="str">
        <f ca="1">'[1]2025年已发货'!D:D</f>
        <v>吨</v>
      </c>
      <c r="E1159" s="2">
        <f ca="1">'[1]2025年已发货'!E:E</f>
        <v>8</v>
      </c>
      <c r="F1159" s="4">
        <f ca="1">'[1]2025年已发货'!F:F</f>
        <v>45727</v>
      </c>
      <c r="G1159" s="2" t="str">
        <f>'[1]2025年已发货'!G:G</f>
        <v>（五冶达州国道542项目-三工区桥梁3工段）四川省达州市达川区赵固镇水文村原村委会下300米</v>
      </c>
      <c r="H1159" s="2" t="str">
        <f ca="1">'[1]2025年已发货'!H:H</f>
        <v>李代茂</v>
      </c>
      <c r="I1159" s="2">
        <f ca="1">'[1]2025年已发货'!I:I</f>
        <v>18302833536</v>
      </c>
      <c r="J1159" s="2" t="str">
        <f ca="1">_xlfn._xlws.FILTER(辅助信息!D:D,辅助信息!G:G=G1159)</f>
        <v>五冶达州国道542项目</v>
      </c>
    </row>
    <row r="1160" hidden="1" spans="1:10">
      <c r="A1160" s="2" t="str">
        <f ca="1">'[1]2025年已发货'!A:A</f>
        <v>晋邦</v>
      </c>
      <c r="B1160" s="2" t="str">
        <f ca="1">'[1]2025年已发货'!B:B</f>
        <v>螺纹钢</v>
      </c>
      <c r="C1160" s="2" t="str">
        <f ca="1">'[1]2025年已发货'!C:C</f>
        <v>HRB400E Φ22 9m</v>
      </c>
      <c r="D1160" s="2" t="str">
        <f ca="1">'[1]2025年已发货'!D:D</f>
        <v>吨</v>
      </c>
      <c r="E1160" s="2">
        <f ca="1">'[1]2025年已发货'!E:E</f>
        <v>70</v>
      </c>
      <c r="F1160" s="4">
        <f ca="1">'[1]2025年已发货'!F:F</f>
        <v>45727</v>
      </c>
      <c r="G1160" s="2" t="str">
        <f>'[1]2025年已发货'!G:G</f>
        <v>（五冶达州国道542项目-二工区黄家湾隧道工段）四川省达州市达川区赵固镇黄家坡</v>
      </c>
      <c r="H1160" s="2" t="str">
        <f ca="1">'[1]2025年已发货'!H:H</f>
        <v>罗永方</v>
      </c>
      <c r="I1160" s="2">
        <f ca="1">'[1]2025年已发货'!I:I</f>
        <v>13551450899</v>
      </c>
      <c r="J1160" s="2" t="str">
        <f ca="1">_xlfn._xlws.FILTER(辅助信息!D:D,辅助信息!G:G=G1160)</f>
        <v>五冶达州国道542项目</v>
      </c>
    </row>
    <row r="1161" hidden="1" spans="1:10">
      <c r="A1161" s="2" t="str">
        <f ca="1">'[1]2025年已发货'!A:A</f>
        <v>晋邦</v>
      </c>
      <c r="B1161" s="2" t="str">
        <f ca="1">'[1]2025年已发货'!B:B</f>
        <v>螺纹钢</v>
      </c>
      <c r="C1161" s="2" t="str">
        <f ca="1">'[1]2025年已发货'!C:C</f>
        <v>HRB400E Φ16 9m</v>
      </c>
      <c r="D1161" s="2" t="str">
        <f ca="1">'[1]2025年已发货'!D:D</f>
        <v>吨</v>
      </c>
      <c r="E1161" s="2">
        <f ca="1">'[1]2025年已发货'!E:E</f>
        <v>19</v>
      </c>
      <c r="F1161" s="4">
        <f ca="1">'[1]2025年已发货'!F:F</f>
        <v>45727</v>
      </c>
      <c r="G1161" s="2" t="str">
        <f>'[1]2025年已发货'!G:G</f>
        <v>（五冶达州国道542项目-二工区巴河特大桥工段-5号墩）四川省达州市达川区石梯镇固家村村民委员会</v>
      </c>
      <c r="H1161" s="2" t="str">
        <f ca="1">'[1]2025年已发货'!H:H</f>
        <v>谭福中</v>
      </c>
      <c r="I1161" s="2">
        <f ca="1">'[1]2025年已发货'!I:I</f>
        <v>15828538619</v>
      </c>
      <c r="J1161" s="2" t="str">
        <f ca="1">_xlfn._xlws.FILTER(辅助信息!D:D,辅助信息!G:G=G1161)</f>
        <v>五冶达州国道542项目</v>
      </c>
    </row>
    <row r="1162" hidden="1" spans="1:10">
      <c r="A1162" s="2" t="str">
        <f ca="1">'[1]2025年已发货'!A:A</f>
        <v>晋邦</v>
      </c>
      <c r="B1162" s="2" t="str">
        <f ca="1">'[1]2025年已发货'!B:B</f>
        <v>螺纹钢</v>
      </c>
      <c r="C1162" s="2" t="str">
        <f ca="1">'[1]2025年已发货'!C:C</f>
        <v>HRB400E Φ32 9m</v>
      </c>
      <c r="D1162" s="2" t="str">
        <f ca="1">'[1]2025年已发货'!D:D</f>
        <v>吨</v>
      </c>
      <c r="E1162" s="2">
        <f ca="1">'[1]2025年已发货'!E:E</f>
        <v>2</v>
      </c>
      <c r="F1162" s="4">
        <f ca="1">'[1]2025年已发货'!F:F</f>
        <v>45727</v>
      </c>
      <c r="G1162" s="2" t="str">
        <f>'[1]2025年已发货'!G:G</f>
        <v>（五冶达州国道542项目-二工区巴河特大桥工段-5号墩）四川省达州市达川区石梯镇固家村村民委员会</v>
      </c>
      <c r="H1162" s="2" t="str">
        <f ca="1">'[1]2025年已发货'!H:H</f>
        <v>谭福中</v>
      </c>
      <c r="I1162" s="2">
        <f ca="1">'[1]2025年已发货'!I:I</f>
        <v>15828538619</v>
      </c>
      <c r="J1162" s="2" t="str">
        <f ca="1">_xlfn._xlws.FILTER(辅助信息!D:D,辅助信息!G:G=G1162)</f>
        <v>五冶达州国道542项目</v>
      </c>
    </row>
    <row r="1163" hidden="1" spans="1:10">
      <c r="A1163" s="2" t="str">
        <f ca="1">'[1]2025年已发货'!A:A</f>
        <v>德胜</v>
      </c>
      <c r="B1163" s="2" t="str">
        <f ca="1">'[1]2025年已发货'!B:B</f>
        <v>螺纹钢</v>
      </c>
      <c r="C1163" s="2" t="str">
        <f ca="1">'[1]2025年已发货'!C:C</f>
        <v>HRB400E Φ20×9米</v>
      </c>
      <c r="D1163" s="2" t="str">
        <f ca="1">'[1]2025年已发货'!D:D</f>
        <v>吨</v>
      </c>
      <c r="E1163" s="2">
        <f ca="1">'[1]2025年已发货'!E:E</f>
        <v>35</v>
      </c>
      <c r="F1163" s="4">
        <f ca="1">'[1]2025年已发货'!F:F</f>
        <v>45728</v>
      </c>
      <c r="G1163" s="2" t="str">
        <f>'[1]2025年已发货'!G:G</f>
        <v>（自永2标九局西南分公司钢筋棚）四川省自贡市骑龙镇大湾村</v>
      </c>
      <c r="H1163" s="2" t="str">
        <f ca="1">'[1]2025年已发货'!H:H</f>
        <v>高彦彬</v>
      </c>
      <c r="I1163" s="2">
        <f ca="1">'[1]2025年已发货'!I:I</f>
        <v>13835906370</v>
      </c>
      <c r="J1163" s="2" vm="1" t="e">
        <f ca="1">_xlfn._xlws.FILTER(辅助信息!D:D,辅助信息!G:G=G1163)</f>
        <v>#VALUE!</v>
      </c>
    </row>
    <row r="1164" hidden="1" spans="1:10">
      <c r="A1164" s="2" t="str">
        <f ca="1">'[1]2025年已发货'!A:A</f>
        <v>陕钢</v>
      </c>
      <c r="B1164" s="2" t="str">
        <f ca="1">'[1]2025年已发货'!B:B</f>
        <v>盘螺</v>
      </c>
      <c r="C1164" s="2" t="str">
        <f ca="1">'[1]2025年已发货'!C:C</f>
        <v>HRB400EΦ 8mm</v>
      </c>
      <c r="D1164" s="2" t="str">
        <f ca="1">'[1]2025年已发货'!D:D</f>
        <v>吨</v>
      </c>
      <c r="E1164" s="2">
        <f ca="1">'[1]2025年已发货'!E:E</f>
        <v>12.5</v>
      </c>
      <c r="F1164" s="4">
        <f ca="1">'[1]2025年已发货'!F:F</f>
        <v>45728</v>
      </c>
      <c r="G1164" s="2" t="str">
        <f>'[1]2025年已发货'!G:G</f>
        <v>（中核二二绵阳项目）四川省绵阳市平武县响岩镇甲方项目指定地点(X3子项)</v>
      </c>
      <c r="H1164" s="2" t="str">
        <f ca="1">'[1]2025年已发货'!H:H</f>
        <v>王明胜</v>
      </c>
      <c r="I1164" s="2" t="str">
        <f ca="1">'[1]2025年已发货'!I:I</f>
        <v>15528301097</v>
      </c>
      <c r="J1164" s="2" vm="1" t="e">
        <f ca="1">_xlfn._xlws.FILTER(辅助信息!D:D,辅助信息!G:G=G1164)</f>
        <v>#VALUE!</v>
      </c>
    </row>
    <row r="1165" hidden="1" spans="1:10">
      <c r="A1165" s="2" t="str">
        <f ca="1">'[1]2025年已发货'!A:A</f>
        <v>陕钢</v>
      </c>
      <c r="B1165" s="2" t="str">
        <f ca="1">'[1]2025年已发货'!B:B</f>
        <v>螺纹钢</v>
      </c>
      <c r="C1165" s="2" t="str">
        <f ca="1">'[1]2025年已发货'!C:C</f>
        <v>HRB400EΦ20*9m</v>
      </c>
      <c r="D1165" s="2" t="str">
        <f ca="1">'[1]2025年已发货'!D:D</f>
        <v>吨</v>
      </c>
      <c r="E1165" s="2">
        <f ca="1">'[1]2025年已发货'!E:E</f>
        <v>22</v>
      </c>
      <c r="F1165" s="4">
        <f ca="1">'[1]2025年已发货'!F:F</f>
        <v>45728</v>
      </c>
      <c r="G1165" s="2" t="str">
        <f>'[1]2025年已发货'!G:G</f>
        <v>（中核二二绵阳项目）四川省绵阳市平武县响岩镇甲方项目指定地点(X3子项)</v>
      </c>
      <c r="H1165" s="2" t="str">
        <f ca="1">'[1]2025年已发货'!H:H</f>
        <v>王明胜</v>
      </c>
      <c r="I1165" s="2" t="str">
        <f ca="1">'[1]2025年已发货'!I:I</f>
        <v>15528301097</v>
      </c>
      <c r="J1165" s="2" vm="1" t="e">
        <f ca="1">_xlfn._xlws.FILTER(辅助信息!D:D,辅助信息!G:G=G1165)</f>
        <v>#VALUE!</v>
      </c>
    </row>
    <row r="1166" hidden="1" spans="1:10">
      <c r="A1166" s="2" t="str">
        <f ca="1">'[1]2025年已发货'!A:A</f>
        <v>陕钢</v>
      </c>
      <c r="B1166" s="2" t="str">
        <f ca="1">'[1]2025年已发货'!B:B</f>
        <v>螺纹钢</v>
      </c>
      <c r="C1166" s="2" t="str">
        <f ca="1">'[1]2025年已发货'!C:C</f>
        <v>HRB400EΦ25*9m</v>
      </c>
      <c r="D1166" s="2" t="str">
        <f ca="1">'[1]2025年已发货'!D:D</f>
        <v>吨</v>
      </c>
      <c r="E1166" s="2">
        <f ca="1">'[1]2025年已发货'!E:E</f>
        <v>70</v>
      </c>
      <c r="F1166" s="4">
        <f ca="1">'[1]2025年已发货'!F:F</f>
        <v>45728</v>
      </c>
      <c r="G1166" s="2" t="str">
        <f>'[1]2025年已发货'!G:G</f>
        <v>（中核二二绵阳项目）四川省绵阳市平武县响岩镇甲方项目指定地点(X3子项)</v>
      </c>
      <c r="H1166" s="2" t="str">
        <f ca="1">'[1]2025年已发货'!H:H</f>
        <v>王明胜</v>
      </c>
      <c r="I1166" s="2" t="str">
        <f ca="1">'[1]2025年已发货'!I:I</f>
        <v>15528301097</v>
      </c>
      <c r="J1166" s="2" vm="1" t="e">
        <f>_xlfn._xlws.FILTER(辅助信息!D:D,辅助信息!G:G=G1166)</f>
        <v>#VALUE!</v>
      </c>
    </row>
    <row r="1167" hidden="1" spans="1:10">
      <c r="A1167" s="2" t="str">
        <f ca="1">'[1]2025年已发货'!A:A</f>
        <v>陕钢</v>
      </c>
      <c r="B1167" s="2" t="str">
        <f ca="1">'[1]2025年已发货'!B:B</f>
        <v>高线</v>
      </c>
      <c r="C1167" s="2" t="str">
        <f ca="1">'[1]2025年已发货'!C:C</f>
        <v>HPB300Φ12</v>
      </c>
      <c r="D1167" s="2" t="str">
        <f ca="1">'[1]2025年已发货'!D:D</f>
        <v>吨</v>
      </c>
      <c r="E1167" s="2">
        <f ca="1">'[1]2025年已发货'!E:E</f>
        <v>35</v>
      </c>
      <c r="F1167" s="4">
        <f ca="1">'[1]2025年已发货'!F:F</f>
        <v>45728</v>
      </c>
      <c r="G1167" s="2" t="str">
        <f>'[1]2025年已发货'!G:G</f>
        <v>（中铁北京局-资乐高速6标）四川省乐山市市中区土主镇资乐高速TJ6标项目试验室</v>
      </c>
      <c r="H1167" s="2" t="str">
        <f ca="1">'[1]2025年已发货'!H:H</f>
        <v>刘岩</v>
      </c>
      <c r="I1167" s="2">
        <f ca="1">'[1]2025年已发货'!I:I</f>
        <v>18543566469</v>
      </c>
      <c r="J1167" s="2" vm="1" t="e">
        <f ca="1">_xlfn._xlws.FILTER(辅助信息!D:D,辅助信息!G:G=G1167)</f>
        <v>#VALUE!</v>
      </c>
    </row>
    <row r="1168" hidden="1" spans="1:10">
      <c r="A1168" s="2" t="str">
        <f ca="1">'[1]2025年已发货'!A:A</f>
        <v>晋邦</v>
      </c>
      <c r="B1168" s="2" t="str">
        <f ca="1">'[1]2025年已发货'!B:B</f>
        <v>盘螺</v>
      </c>
      <c r="C1168" s="2" t="str">
        <f ca="1">'[1]2025年已发货'!C:C</f>
        <v>HRB400E Φ6</v>
      </c>
      <c r="D1168" s="2" t="str">
        <f ca="1">'[1]2025年已发货'!D:D</f>
        <v>吨</v>
      </c>
      <c r="E1168" s="2">
        <f ca="1">'[1]2025年已发货'!E:E</f>
        <v>8</v>
      </c>
      <c r="F1168" s="4">
        <f ca="1">'[1]2025年已发货'!F:F</f>
        <v>45728</v>
      </c>
      <c r="G1168" s="2" t="str">
        <f>'[1]2025年已发货'!G:G</f>
        <v>(五冶钢构医学科学产业园建设项目房建三部-一标（7-2）)四川省南充市顺庆区搬罾街道学府大道二段</v>
      </c>
      <c r="H1168" s="2" t="str">
        <f ca="1">'[1]2025年已发货'!H:H</f>
        <v>郑林</v>
      </c>
      <c r="I1168" s="2">
        <f ca="1">'[1]2025年已发货'!I:I</f>
        <v>18349955455</v>
      </c>
      <c r="J1168" s="2" t="str">
        <f ca="1">_xlfn._xlws.FILTER(辅助信息!D:D,辅助信息!G:G=G1168)</f>
        <v>五冶钢构南充医学科学产业园建设项目</v>
      </c>
    </row>
    <row r="1169" hidden="1" spans="1:10">
      <c r="A1169" s="2" t="str">
        <f ca="1">'[1]2025年已发货'!A:A</f>
        <v>晋邦</v>
      </c>
      <c r="B1169" s="2" t="str">
        <f ca="1">'[1]2025年已发货'!B:B</f>
        <v>盘螺</v>
      </c>
      <c r="C1169" s="2" t="str">
        <f ca="1">'[1]2025年已发货'!C:C</f>
        <v>HRB400E Φ8</v>
      </c>
      <c r="D1169" s="2" t="str">
        <f ca="1">'[1]2025年已发货'!D:D</f>
        <v>吨</v>
      </c>
      <c r="E1169" s="2">
        <f ca="1">'[1]2025年已发货'!E:E</f>
        <v>4</v>
      </c>
      <c r="F1169" s="4">
        <f ca="1">'[1]2025年已发货'!F:F</f>
        <v>45728</v>
      </c>
      <c r="G1169" s="2" t="str">
        <f>'[1]2025年已发货'!G:G</f>
        <v>(五冶钢构医学科学产业园建设项目房建三部-一标（7-2）)四川省南充市顺庆区搬罾街道学府大道二段</v>
      </c>
      <c r="H1169" s="2" t="str">
        <f ca="1">'[1]2025年已发货'!H:H</f>
        <v>郑林</v>
      </c>
      <c r="I1169" s="2">
        <f ca="1">'[1]2025年已发货'!I:I</f>
        <v>18349955455</v>
      </c>
      <c r="J1169" s="2" t="str">
        <f>_xlfn._xlws.FILTER(辅助信息!D:D,辅助信息!G:G=G1169)</f>
        <v>五冶钢构南充医学科学产业园建设项目</v>
      </c>
    </row>
    <row r="1170" hidden="1" spans="1:10">
      <c r="A1170" s="2" t="str">
        <f ca="1">'[1]2025年已发货'!A:A</f>
        <v>晋邦</v>
      </c>
      <c r="B1170" s="2" t="str">
        <f ca="1">'[1]2025年已发货'!B:B</f>
        <v>盘螺</v>
      </c>
      <c r="C1170" s="2" t="str">
        <f ca="1">'[1]2025年已发货'!C:C</f>
        <v>HRB400E Φ10</v>
      </c>
      <c r="D1170" s="2" t="str">
        <f ca="1">'[1]2025年已发货'!D:D</f>
        <v>吨</v>
      </c>
      <c r="E1170" s="2">
        <f ca="1">'[1]2025年已发货'!E:E</f>
        <v>6</v>
      </c>
      <c r="F1170" s="4">
        <f ca="1">'[1]2025年已发货'!F:F</f>
        <v>45728</v>
      </c>
      <c r="G1170" s="2" t="str">
        <f>'[1]2025年已发货'!G:G</f>
        <v>(五冶钢构医学科学产业园建设项目房建三部-一标（7-2）)四川省南充市顺庆区搬罾街道学府大道二段</v>
      </c>
      <c r="H1170" s="2" t="str">
        <f ca="1">'[1]2025年已发货'!H:H</f>
        <v>郑林</v>
      </c>
      <c r="I1170" s="2">
        <f ca="1">'[1]2025年已发货'!I:I</f>
        <v>18349955455</v>
      </c>
      <c r="J1170" s="2" t="str">
        <f ca="1">_xlfn._xlws.FILTER(辅助信息!D:D,辅助信息!G:G=G1170)</f>
        <v>五冶钢构南充医学科学产业园建设项目</v>
      </c>
    </row>
    <row r="1171" hidden="1" spans="1:10">
      <c r="A1171" s="2" t="str">
        <f ca="1">'[1]2025年已发货'!A:A</f>
        <v>晋邦</v>
      </c>
      <c r="B1171" s="2" t="str">
        <f ca="1">'[1]2025年已发货'!B:B</f>
        <v>盘螺</v>
      </c>
      <c r="C1171" s="2" t="str">
        <f ca="1">'[1]2025年已发货'!C:C</f>
        <v>HRB400E Φ12</v>
      </c>
      <c r="D1171" s="2" t="str">
        <f ca="1">'[1]2025年已发货'!D:D</f>
        <v>吨</v>
      </c>
      <c r="E1171" s="2">
        <f ca="1">'[1]2025年已发货'!E:E</f>
        <v>9</v>
      </c>
      <c r="F1171" s="4">
        <f ca="1">'[1]2025年已发货'!F:F</f>
        <v>45728</v>
      </c>
      <c r="G1171" s="2" t="str">
        <f>'[1]2025年已发货'!G:G</f>
        <v>(五冶钢构医学科学产业园建设项目房建三部-一标（7-2）)四川省南充市顺庆区搬罾街道学府大道二段</v>
      </c>
      <c r="H1171" s="2" t="str">
        <f ca="1">'[1]2025年已发货'!H:H</f>
        <v>郑林</v>
      </c>
      <c r="I1171" s="2">
        <f ca="1">'[1]2025年已发货'!I:I</f>
        <v>18349955455</v>
      </c>
      <c r="J1171" s="2" t="str">
        <f ca="1">_xlfn._xlws.FILTER(辅助信息!D:D,辅助信息!G:G=G1171)</f>
        <v>五冶钢构南充医学科学产业园建设项目</v>
      </c>
    </row>
    <row r="1172" hidden="1" spans="1:10">
      <c r="A1172" s="2" t="str">
        <f ca="1">'[1]2025年已发货'!A:A</f>
        <v>晋邦</v>
      </c>
      <c r="B1172" s="2" t="str">
        <f ca="1">'[1]2025年已发货'!B:B</f>
        <v>螺纹钢</v>
      </c>
      <c r="C1172" s="2" t="str">
        <f ca="1">'[1]2025年已发货'!C:C</f>
        <v>HRB500E Φ22</v>
      </c>
      <c r="D1172" s="2" t="str">
        <f ca="1">'[1]2025年已发货'!D:D</f>
        <v>吨</v>
      </c>
      <c r="E1172" s="2">
        <f ca="1">'[1]2025年已发货'!E:E</f>
        <v>8</v>
      </c>
      <c r="F1172" s="4">
        <f ca="1">'[1]2025年已发货'!F:F</f>
        <v>45728</v>
      </c>
      <c r="G1172" s="2" t="str">
        <f>'[1]2025年已发货'!G:G</f>
        <v>(五冶钢构医学科学产业园建设项目房建三部-一标（7-2）)四川省南充市顺庆区搬罾街道学府大道二段</v>
      </c>
      <c r="H1172" s="2" t="str">
        <f ca="1">'[1]2025年已发货'!H:H</f>
        <v>郑林</v>
      </c>
      <c r="I1172" s="2">
        <f ca="1">'[1]2025年已发货'!I:I</f>
        <v>18349955455</v>
      </c>
      <c r="J1172" s="2" t="str">
        <f>_xlfn._xlws.FILTER(辅助信息!D:D,辅助信息!G:G=G1172)</f>
        <v>五冶钢构南充医学科学产业园建设项目</v>
      </c>
    </row>
    <row r="1173" hidden="1" spans="1:10">
      <c r="A1173" s="2" t="str">
        <f ca="1">'[1]2025年已发货'!A:A</f>
        <v>德胜</v>
      </c>
      <c r="B1173" s="2" t="str">
        <f ca="1">'[1]2025年已发货'!B:B</f>
        <v>螺纹钢</v>
      </c>
      <c r="C1173" s="2" t="str">
        <f ca="1">'[1]2025年已发货'!C:C</f>
        <v>HRB400EФ22*9m</v>
      </c>
      <c r="D1173" s="2" t="str">
        <f ca="1">'[1]2025年已发货'!D:D</f>
        <v>吨</v>
      </c>
      <c r="E1173" s="2">
        <f ca="1">'[1]2025年已发货'!E:E</f>
        <v>70</v>
      </c>
      <c r="F1173" s="4">
        <f ca="1">'[1]2025年已发货'!F:F</f>
        <v>45728</v>
      </c>
      <c r="G1173" s="2" t="str">
        <f>'[1]2025年已发货'!G:G</f>
        <v>（中核中原-温江北林医养综合体项目）四川省成都市温江区万春大道第三人民医院东</v>
      </c>
      <c r="H1173" s="2" t="str">
        <f ca="1">'[1]2025年已发货'!H:H</f>
        <v>蔡杰</v>
      </c>
      <c r="I1173" s="2">
        <f ca="1">'[1]2025年已发货'!I:I</f>
        <v>18875129329</v>
      </c>
      <c r="J1173" s="2" vm="1" t="e">
        <f ca="1">_xlfn._xlws.FILTER(辅助信息!D:D,辅助信息!G:G=G1173)</f>
        <v>#VALUE!</v>
      </c>
    </row>
    <row r="1174" hidden="1" spans="1:10">
      <c r="A1174" s="2" t="str">
        <f ca="1">'[1]2025年已发货'!A:A</f>
        <v>德胜</v>
      </c>
      <c r="B1174" s="2" t="str">
        <f ca="1">'[1]2025年已发货'!B:B</f>
        <v>螺纹钢</v>
      </c>
      <c r="C1174" s="2" t="str">
        <f ca="1">'[1]2025年已发货'!C:C</f>
        <v>HRB400E Φ14 9m</v>
      </c>
      <c r="D1174" s="2" t="str">
        <f ca="1">'[1]2025年已发货'!D:D</f>
        <v>吨</v>
      </c>
      <c r="E1174" s="2">
        <f ca="1">'[1]2025年已发货'!E:E</f>
        <v>15</v>
      </c>
      <c r="F1174" s="4">
        <f ca="1">'[1]2025年已发货'!F:F</f>
        <v>45728</v>
      </c>
      <c r="G1174" s="2" t="str">
        <f>'[1]2025年已发货'!G:G</f>
        <v>（五冶达州国道542项目-一工区桥梁一工段）四川省达州市四川省达州市达川区石桥镇武寨村</v>
      </c>
      <c r="H1174" s="2" t="str">
        <f ca="1">'[1]2025年已发货'!H:H</f>
        <v>杨勇</v>
      </c>
      <c r="I1174" s="2">
        <f ca="1">'[1]2025年已发货'!I:I</f>
        <v>18398563998</v>
      </c>
      <c r="J1174" s="2" t="str">
        <f ca="1">_xlfn._xlws.FILTER(辅助信息!D:D,辅助信息!G:G=G1174)</f>
        <v>五冶达州国道542项目</v>
      </c>
    </row>
    <row r="1175" hidden="1" spans="1:10">
      <c r="A1175" s="2" t="str">
        <f ca="1">'[1]2025年已发货'!A:A</f>
        <v>德胜</v>
      </c>
      <c r="B1175" s="2" t="str">
        <f ca="1">'[1]2025年已发货'!B:B</f>
        <v>螺纹钢</v>
      </c>
      <c r="C1175" s="2" t="str">
        <f ca="1">'[1]2025年已发货'!C:C</f>
        <v>HRB400E Φ28 9m</v>
      </c>
      <c r="D1175" s="2" t="str">
        <f ca="1">'[1]2025年已发货'!D:D</f>
        <v>吨</v>
      </c>
      <c r="E1175" s="2">
        <f ca="1">'[1]2025年已发货'!E:E</f>
        <v>55</v>
      </c>
      <c r="F1175" s="4">
        <f ca="1">'[1]2025年已发货'!F:F</f>
        <v>45728</v>
      </c>
      <c r="G1175" s="2" t="str">
        <f>'[1]2025年已发货'!G:G</f>
        <v>（五冶达州国道542项目-一工区桥梁一工段）四川省达州市四川省达州市达川区石桥镇武寨村</v>
      </c>
      <c r="H1175" s="2" t="str">
        <f ca="1">'[1]2025年已发货'!H:H</f>
        <v>杨勇</v>
      </c>
      <c r="I1175" s="2">
        <f ca="1">'[1]2025年已发货'!I:I</f>
        <v>18398563998</v>
      </c>
      <c r="J1175" s="2" t="str">
        <f ca="1">_xlfn._xlws.FILTER(辅助信息!D:D,辅助信息!G:G=G1175)</f>
        <v>五冶达州国道542项目</v>
      </c>
    </row>
    <row r="1176" hidden="1" spans="1:10">
      <c r="A1176" s="2" t="str">
        <f ca="1">'[1]2025年已发货'!A:A</f>
        <v>晋邦</v>
      </c>
      <c r="B1176" s="2" t="str">
        <f ca="1">'[1]2025年已发货'!B:B</f>
        <v>螺纹钢</v>
      </c>
      <c r="C1176" s="2" t="str">
        <f ca="1">'[1]2025年已发货'!C:C</f>
        <v>HRB400E Φ16 9m</v>
      </c>
      <c r="D1176" s="2" t="str">
        <f ca="1">'[1]2025年已发货'!D:D</f>
        <v>吨</v>
      </c>
      <c r="E1176" s="2">
        <f ca="1">'[1]2025年已发货'!E:E</f>
        <v>9</v>
      </c>
      <c r="F1176" s="4">
        <f ca="1">'[1]2025年已发货'!F:F</f>
        <v>45728</v>
      </c>
      <c r="G1176" s="2" t="str">
        <f>'[1]2025年已发货'!G:G</f>
        <v>（十九冶-江龙高速三分部）重庆市云阳县龙角镇*刘家漕2#桥</v>
      </c>
      <c r="H1176" s="2" t="str">
        <f ca="1">'[1]2025年已发货'!H:H</f>
        <v>徐宇</v>
      </c>
      <c r="I1176" s="2">
        <f ca="1">'[1]2025年已发货'!I:I</f>
        <v>19822311919</v>
      </c>
      <c r="J1176" s="2" vm="1" t="e">
        <f>_xlfn._xlws.FILTER(辅助信息!D:D,辅助信息!G:G=G1176)</f>
        <v>#VALUE!</v>
      </c>
    </row>
    <row r="1177" hidden="1" spans="1:10">
      <c r="A1177" s="2" t="str">
        <f ca="1">'[1]2025年已发货'!A:A</f>
        <v>晋邦</v>
      </c>
      <c r="B1177" s="2" t="str">
        <f ca="1">'[1]2025年已发货'!B:B</f>
        <v>高线</v>
      </c>
      <c r="C1177" s="2" t="str">
        <f ca="1">'[1]2025年已发货'!C:C</f>
        <v>HPB300Φ10</v>
      </c>
      <c r="D1177" s="2" t="str">
        <f ca="1">'[1]2025年已发货'!D:D</f>
        <v>吨</v>
      </c>
      <c r="E1177" s="2">
        <f ca="1">'[1]2025年已发货'!E:E</f>
        <v>25</v>
      </c>
      <c r="F1177" s="4">
        <f ca="1">'[1]2025年已发货'!F:F</f>
        <v>45728</v>
      </c>
      <c r="G1177" s="2" t="str">
        <f>'[1]2025年已发货'!G:G</f>
        <v>（十九冶-江龙高速三分部）重庆市云阳县龙角镇*皮家营隧道</v>
      </c>
      <c r="H1177" s="2" t="str">
        <f ca="1">'[1]2025年已发货'!H:H</f>
        <v>徐宇</v>
      </c>
      <c r="I1177" s="2">
        <f ca="1">'[1]2025年已发货'!I:I</f>
        <v>19822311919</v>
      </c>
      <c r="J1177" s="2" vm="1" t="e">
        <f>_xlfn._xlws.FILTER(辅助信息!D:D,辅助信息!G:G=G1177)</f>
        <v>#VALUE!</v>
      </c>
    </row>
    <row r="1178" hidden="1" spans="1:10">
      <c r="A1178" s="2" t="str">
        <f ca="1">'[1]2025年已发货'!A:A</f>
        <v>晋邦</v>
      </c>
      <c r="B1178" s="2" t="str">
        <f ca="1">'[1]2025年已发货'!B:B</f>
        <v>高线</v>
      </c>
      <c r="C1178" s="2" t="str">
        <f ca="1">'[1]2025年已发货'!C:C</f>
        <v>HPB300Φ10</v>
      </c>
      <c r="D1178" s="2" t="str">
        <f ca="1">'[1]2025年已发货'!D:D</f>
        <v>吨</v>
      </c>
      <c r="E1178" s="2">
        <f ca="1">'[1]2025年已发货'!E:E</f>
        <v>3</v>
      </c>
      <c r="F1178" s="4">
        <f ca="1">'[1]2025年已发货'!F:F</f>
        <v>45728</v>
      </c>
      <c r="G1178" s="2" t="str">
        <f>'[1]2025年已发货'!G:G</f>
        <v>（十九冶-江龙高速三分部）重庆市云阳县开云高速（钢厂村）*朗树湾2#桥路基</v>
      </c>
      <c r="H1178" s="2" t="str">
        <f ca="1">'[1]2025年已发货'!H:H</f>
        <v>徐宇</v>
      </c>
      <c r="I1178" s="2">
        <f ca="1">'[1]2025年已发货'!I:I</f>
        <v>19822311919</v>
      </c>
      <c r="J1178" s="2" vm="1" t="e">
        <f ca="1">_xlfn._xlws.FILTER(辅助信息!D:D,辅助信息!G:G=G1178)</f>
        <v>#VALUE!</v>
      </c>
    </row>
    <row r="1179" hidden="1" spans="1:10">
      <c r="A1179" s="2" t="str">
        <f ca="1">'[1]2025年已发货'!A:A</f>
        <v>晋邦</v>
      </c>
      <c r="B1179" s="2" t="str">
        <f ca="1">'[1]2025年已发货'!B:B</f>
        <v>螺纹钢</v>
      </c>
      <c r="C1179" s="2" t="str">
        <f ca="1">'[1]2025年已发货'!C:C</f>
        <v>HRB400E Φ16 9m</v>
      </c>
      <c r="D1179" s="2" t="str">
        <f ca="1">'[1]2025年已发货'!D:D</f>
        <v>吨</v>
      </c>
      <c r="E1179" s="2">
        <f ca="1">'[1]2025年已发货'!E:E</f>
        <v>3</v>
      </c>
      <c r="F1179" s="4">
        <f ca="1">'[1]2025年已发货'!F:F</f>
        <v>45728</v>
      </c>
      <c r="G1179" s="2" t="str">
        <f>'[1]2025年已发货'!G:G</f>
        <v>（十九冶-江龙高速三分部）重庆市云阳县开云高速（钢厂村）*朗树湾2#桥路基</v>
      </c>
      <c r="H1179" s="2" t="str">
        <f ca="1">'[1]2025年已发货'!H:H</f>
        <v>徐宇</v>
      </c>
      <c r="I1179" s="2">
        <f ca="1">'[1]2025年已发货'!I:I</f>
        <v>19822311919</v>
      </c>
      <c r="J1179" s="2" vm="1" t="e">
        <f ca="1">_xlfn._xlws.FILTER(辅助信息!D:D,辅助信息!G:G=G1179)</f>
        <v>#VALUE!</v>
      </c>
    </row>
    <row r="1180" hidden="1" spans="1:10">
      <c r="A1180" s="2" t="str">
        <f ca="1">'[1]2025年已发货'!A:A</f>
        <v>晋邦</v>
      </c>
      <c r="B1180" s="2" t="str">
        <f ca="1">'[1]2025年已发货'!B:B</f>
        <v>螺纹钢</v>
      </c>
      <c r="C1180" s="2" t="str">
        <f ca="1">'[1]2025年已发货'!C:C</f>
        <v>HRB400E Φ22 9m</v>
      </c>
      <c r="D1180" s="2" t="str">
        <f ca="1">'[1]2025年已发货'!D:D</f>
        <v>吨</v>
      </c>
      <c r="E1180" s="2">
        <f ca="1">'[1]2025年已发货'!E:E</f>
        <v>10</v>
      </c>
      <c r="F1180" s="4">
        <f ca="1">'[1]2025年已发货'!F:F</f>
        <v>45728</v>
      </c>
      <c r="G1180" s="2" t="str">
        <f>'[1]2025年已发货'!G:G</f>
        <v>（十九冶-江龙高速三分部）重庆市云阳县开云高速（钢厂村）*龙缸互通</v>
      </c>
      <c r="H1180" s="2" t="str">
        <f ca="1">'[1]2025年已发货'!H:H</f>
        <v>徐宇</v>
      </c>
      <c r="I1180" s="2">
        <f ca="1">'[1]2025年已发货'!I:I</f>
        <v>19822311919</v>
      </c>
      <c r="J1180" s="2" vm="1" t="e">
        <f>_xlfn._xlws.FILTER(辅助信息!D:D,辅助信息!G:G=G1180)</f>
        <v>#VALUE!</v>
      </c>
    </row>
    <row r="1181" hidden="1" spans="1:10">
      <c r="A1181" s="2" t="str">
        <f ca="1">'[1]2025年已发货'!A:A</f>
        <v>晋邦</v>
      </c>
      <c r="B1181" s="2" t="str">
        <f ca="1">'[1]2025年已发货'!B:B</f>
        <v>螺纹钢</v>
      </c>
      <c r="C1181" s="2" t="str">
        <f ca="1">'[1]2025年已发货'!C:C</f>
        <v>HRB400E Φ25 9m</v>
      </c>
      <c r="D1181" s="2" t="str">
        <f ca="1">'[1]2025年已发货'!D:D</f>
        <v>吨</v>
      </c>
      <c r="E1181" s="2">
        <f ca="1">'[1]2025年已发货'!E:E</f>
        <v>10</v>
      </c>
      <c r="F1181" s="4">
        <f ca="1">'[1]2025年已发货'!F:F</f>
        <v>45728</v>
      </c>
      <c r="G1181" s="2" t="str">
        <f>'[1]2025年已发货'!G:G</f>
        <v>（十九冶-江龙高速三分部）重庆市云阳县开云高速（钢厂村）*龙缸互通</v>
      </c>
      <c r="H1181" s="2" t="str">
        <f ca="1">'[1]2025年已发货'!H:H</f>
        <v>徐宇</v>
      </c>
      <c r="I1181" s="2">
        <f ca="1">'[1]2025年已发货'!I:I</f>
        <v>19822311919</v>
      </c>
      <c r="J1181" s="2" vm="1" t="e">
        <f ca="1">_xlfn._xlws.FILTER(辅助信息!D:D,辅助信息!G:G=G1181)</f>
        <v>#VALUE!</v>
      </c>
    </row>
    <row r="1182" hidden="1" spans="1:10">
      <c r="A1182" s="2" t="str">
        <f ca="1">'[1]2025年已发货'!A:A</f>
        <v>晋邦</v>
      </c>
      <c r="B1182" s="2" t="str">
        <f ca="1">'[1]2025年已发货'!B:B</f>
        <v>螺纹钢</v>
      </c>
      <c r="C1182" s="2" t="str">
        <f ca="1">'[1]2025年已发货'!C:C</f>
        <v>HRB400E Φ32 9m</v>
      </c>
      <c r="D1182" s="2" t="str">
        <f ca="1">'[1]2025年已发货'!D:D</f>
        <v>吨</v>
      </c>
      <c r="E1182" s="2">
        <f ca="1">'[1]2025年已发货'!E:E</f>
        <v>10</v>
      </c>
      <c r="F1182" s="4">
        <f ca="1">'[1]2025年已发货'!F:F</f>
        <v>45728</v>
      </c>
      <c r="G1182" s="2" t="str">
        <f>'[1]2025年已发货'!G:G</f>
        <v>（十九冶-江龙高速三分部）重庆市云阳县开云高速（钢厂村）*龙缸互通</v>
      </c>
      <c r="H1182" s="2" t="str">
        <f ca="1">'[1]2025年已发货'!H:H</f>
        <v>徐宇</v>
      </c>
      <c r="I1182" s="2">
        <f ca="1">'[1]2025年已发货'!I:I</f>
        <v>19822311919</v>
      </c>
      <c r="J1182" s="2" vm="1" t="e">
        <f ca="1">_xlfn._xlws.FILTER(辅助信息!D:D,辅助信息!G:G=G1182)</f>
        <v>#VALUE!</v>
      </c>
    </row>
    <row r="1183" hidden="1" spans="1:10">
      <c r="A1183" s="2" t="str">
        <f ca="1">'[1]2025年已发货'!A:A</f>
        <v>晋邦</v>
      </c>
      <c r="B1183" s="2" t="str">
        <f ca="1">'[1]2025年已发货'!B:B</f>
        <v>高线</v>
      </c>
      <c r="C1183" s="2" t="str">
        <f ca="1">'[1]2025年已发货'!C:C</f>
        <v>HPB300Φ10</v>
      </c>
      <c r="D1183" s="2" t="str">
        <f ca="1">'[1]2025年已发货'!D:D</f>
        <v>吨</v>
      </c>
      <c r="E1183" s="2">
        <f ca="1">'[1]2025年已发货'!E:E</f>
        <v>15</v>
      </c>
      <c r="F1183" s="4">
        <f ca="1">'[1]2025年已发货'!F:F</f>
        <v>45728</v>
      </c>
      <c r="G1183" s="2" t="str">
        <f>'[1]2025年已发货'!G:G</f>
        <v>（十九冶-江龙高速二分部）重庆市云阳县S305附近*龙角梁场</v>
      </c>
      <c r="H1183" s="2" t="str">
        <f ca="1">'[1]2025年已发货'!H:H</f>
        <v>张鹏</v>
      </c>
      <c r="I1183" s="2">
        <f ca="1">'[1]2025年已发货'!I:I</f>
        <v>18223006448</v>
      </c>
      <c r="J1183" s="2" vm="1" t="e">
        <f ca="1">_xlfn._xlws.FILTER(辅助信息!D:D,辅助信息!G:G=G1183)</f>
        <v>#VALUE!</v>
      </c>
    </row>
    <row r="1184" hidden="1" spans="1:10">
      <c r="A1184" s="2" t="str">
        <f ca="1">'[1]2025年已发货'!A:A</f>
        <v>晋邦</v>
      </c>
      <c r="B1184" s="2" t="str">
        <f ca="1">'[1]2025年已发货'!B:B</f>
        <v>螺纹钢</v>
      </c>
      <c r="C1184" s="2" t="str">
        <f ca="1">'[1]2025年已发货'!C:C</f>
        <v>HRB400E Φ16 9m</v>
      </c>
      <c r="D1184" s="2" t="str">
        <f ca="1">'[1]2025年已发货'!D:D</f>
        <v>吨</v>
      </c>
      <c r="E1184" s="2">
        <f ca="1">'[1]2025年已发货'!E:E</f>
        <v>25</v>
      </c>
      <c r="F1184" s="4">
        <f ca="1">'[1]2025年已发货'!F:F</f>
        <v>45728</v>
      </c>
      <c r="G1184" s="2" t="str">
        <f>'[1]2025年已发货'!G:G</f>
        <v>（十九冶-江龙高速二分部）重庆市云阳县S305附近*龙角梁场</v>
      </c>
      <c r="H1184" s="2" t="str">
        <f ca="1">'[1]2025年已发货'!H:H</f>
        <v>张鹏</v>
      </c>
      <c r="I1184" s="2">
        <f ca="1">'[1]2025年已发货'!I:I</f>
        <v>18223006448</v>
      </c>
      <c r="J1184" s="2" vm="1" t="e">
        <f ca="1">_xlfn._xlws.FILTER(辅助信息!D:D,辅助信息!G:G=G1184)</f>
        <v>#VALUE!</v>
      </c>
    </row>
    <row r="1185" hidden="1" spans="1:10">
      <c r="A1185" s="2" t="str">
        <f ca="1">'[1]2025年已发货'!A:A</f>
        <v>晋邦</v>
      </c>
      <c r="B1185" s="2" t="str">
        <f ca="1">'[1]2025年已发货'!B:B</f>
        <v>螺纹钢</v>
      </c>
      <c r="C1185" s="2" t="str">
        <f ca="1">'[1]2025年已发货'!C:C</f>
        <v>HRB400E Φ20 9m</v>
      </c>
      <c r="D1185" s="2" t="str">
        <f ca="1">'[1]2025年已发货'!D:D</f>
        <v>吨</v>
      </c>
      <c r="E1185" s="2">
        <f ca="1">'[1]2025年已发货'!E:E</f>
        <v>7</v>
      </c>
      <c r="F1185" s="4">
        <f ca="1">'[1]2025年已发货'!F:F</f>
        <v>45728</v>
      </c>
      <c r="G1185" s="2" t="str">
        <f>'[1]2025年已发货'!G:G</f>
        <v>（十九冶-江龙高速二分部）重庆市云阳县S305附近*龙角梁场</v>
      </c>
      <c r="H1185" s="2" t="str">
        <f ca="1">'[1]2025年已发货'!H:H</f>
        <v>张鹏</v>
      </c>
      <c r="I1185" s="2">
        <f ca="1">'[1]2025年已发货'!I:I</f>
        <v>18223006448</v>
      </c>
      <c r="J1185" s="2" vm="1" t="e">
        <f>_xlfn._xlws.FILTER(辅助信息!D:D,辅助信息!G:G=G1185)</f>
        <v>#VALUE!</v>
      </c>
    </row>
    <row r="1186" hidden="1" spans="1:10">
      <c r="A1186" s="2" t="str">
        <f ca="1">'[1]2025年已发货'!A:A</f>
        <v>晋邦</v>
      </c>
      <c r="B1186" s="2" t="str">
        <f ca="1">'[1]2025年已发货'!B:B</f>
        <v>螺纹钢</v>
      </c>
      <c r="C1186" s="2" t="str">
        <f ca="1">'[1]2025年已发货'!C:C</f>
        <v>HRB400E Φ25 9m</v>
      </c>
      <c r="D1186" s="2" t="str">
        <f ca="1">'[1]2025年已发货'!D:D</f>
        <v>吨</v>
      </c>
      <c r="E1186" s="2">
        <f ca="1">'[1]2025年已发货'!E:E</f>
        <v>20</v>
      </c>
      <c r="F1186" s="4">
        <f ca="1">'[1]2025年已发货'!F:F</f>
        <v>45728</v>
      </c>
      <c r="G1186" s="2" t="str">
        <f>'[1]2025年已发货'!G:G</f>
        <v>（十九冶-江龙高速二分部）重庆市云阳县S305附近*龙角梁场</v>
      </c>
      <c r="H1186" s="2" t="str">
        <f ca="1">'[1]2025年已发货'!H:H</f>
        <v>张鹏</v>
      </c>
      <c r="I1186" s="2">
        <f ca="1">'[1]2025年已发货'!I:I</f>
        <v>18223006448</v>
      </c>
      <c r="J1186" s="2" vm="1" t="e">
        <f ca="1">_xlfn._xlws.FILTER(辅助信息!D:D,辅助信息!G:G=G1186)</f>
        <v>#VALUE!</v>
      </c>
    </row>
    <row r="1187" hidden="1" spans="1:10">
      <c r="A1187" s="2" t="str">
        <f ca="1">'[1]2025年已发货'!A:A</f>
        <v>晋邦</v>
      </c>
      <c r="B1187" s="2" t="str">
        <f ca="1">'[1]2025年已发货'!B:B</f>
        <v>螺纹钢</v>
      </c>
      <c r="C1187" s="2" t="str">
        <f ca="1">'[1]2025年已发货'!C:C</f>
        <v>HRB400E Φ28 9m</v>
      </c>
      <c r="D1187" s="2" t="str">
        <f ca="1">'[1]2025年已发货'!D:D</f>
        <v>吨</v>
      </c>
      <c r="E1187" s="2">
        <f ca="1">'[1]2025年已发货'!E:E</f>
        <v>10</v>
      </c>
      <c r="F1187" s="4">
        <f ca="1">'[1]2025年已发货'!F:F</f>
        <v>45728</v>
      </c>
      <c r="G1187" s="2" t="str">
        <f>'[1]2025年已发货'!G:G</f>
        <v>（十九冶-江龙高速二分部）重庆市云阳县S305附近*龙角梁场</v>
      </c>
      <c r="H1187" s="2" t="str">
        <f ca="1">'[1]2025年已发货'!H:H</f>
        <v>张鹏</v>
      </c>
      <c r="I1187" s="2">
        <f ca="1">'[1]2025年已发货'!I:I</f>
        <v>18223006448</v>
      </c>
      <c r="J1187" s="2" vm="1" t="e">
        <f ca="1">_xlfn._xlws.FILTER(辅助信息!D:D,辅助信息!G:G=G1187)</f>
        <v>#VALUE!</v>
      </c>
    </row>
    <row r="1188" hidden="1" spans="1:10">
      <c r="A1188" s="2" t="str">
        <f ca="1">'[1]2025年已发货'!A:A</f>
        <v>晋邦</v>
      </c>
      <c r="B1188" s="2" t="str">
        <f ca="1">'[1]2025年已发货'!B:B</f>
        <v>高线</v>
      </c>
      <c r="C1188" s="2" t="str">
        <f ca="1">'[1]2025年已发货'!C:C</f>
        <v>HPB300Φ10</v>
      </c>
      <c r="D1188" s="2" t="str">
        <f ca="1">'[1]2025年已发货'!D:D</f>
        <v>吨</v>
      </c>
      <c r="E1188" s="2">
        <f ca="1">'[1]2025年已发货'!E:E</f>
        <v>8</v>
      </c>
      <c r="F1188" s="4">
        <f ca="1">'[1]2025年已发货'!F:F</f>
        <v>45728</v>
      </c>
      <c r="G1188" s="2" t="str">
        <f>'[1]2025年已发货'!G:G</f>
        <v>（十九冶-江龙高速二分部）重庆市云阳县S305附近*龙角互通连接线（变更段）</v>
      </c>
      <c r="H1188" s="2" t="str">
        <f ca="1">'[1]2025年已发货'!H:H</f>
        <v>张鹏</v>
      </c>
      <c r="I1188" s="2">
        <f ca="1">'[1]2025年已发货'!I:I</f>
        <v>18223006448</v>
      </c>
      <c r="J1188" s="2" vm="1" t="e">
        <f ca="1">_xlfn._xlws.FILTER(辅助信息!D:D,辅助信息!G:G=G1188)</f>
        <v>#VALUE!</v>
      </c>
    </row>
    <row r="1189" hidden="1" spans="1:10">
      <c r="A1189" s="2" t="str">
        <f ca="1">'[1]2025年已发货'!A:A</f>
        <v>晋邦</v>
      </c>
      <c r="B1189" s="2" t="str">
        <f ca="1">'[1]2025年已发货'!B:B</f>
        <v>螺纹钢</v>
      </c>
      <c r="C1189" s="2" t="str">
        <f ca="1">'[1]2025年已发货'!C:C</f>
        <v>HRB400E Φ16 9m</v>
      </c>
      <c r="D1189" s="2" t="str">
        <f ca="1">'[1]2025年已发货'!D:D</f>
        <v>吨</v>
      </c>
      <c r="E1189" s="2">
        <f ca="1">'[1]2025年已发货'!E:E</f>
        <v>20</v>
      </c>
      <c r="F1189" s="4">
        <f ca="1">'[1]2025年已发货'!F:F</f>
        <v>45728</v>
      </c>
      <c r="G1189" s="2" t="str">
        <f>'[1]2025年已发货'!G:G</f>
        <v>（十九冶-江龙高速二分部）重庆市云阳县S305附近*龙角互通连接线（变更段）</v>
      </c>
      <c r="H1189" s="2" t="str">
        <f ca="1">'[1]2025年已发货'!H:H</f>
        <v>张鹏</v>
      </c>
      <c r="I1189" s="2">
        <f ca="1">'[1]2025年已发货'!I:I</f>
        <v>18223006448</v>
      </c>
      <c r="J1189" s="2" vm="1" t="e">
        <f ca="1">_xlfn._xlws.FILTER(辅助信息!D:D,辅助信息!G:G=G1189)</f>
        <v>#VALUE!</v>
      </c>
    </row>
    <row r="1190" hidden="1" spans="1:10">
      <c r="A1190" s="2" t="str">
        <f ca="1">'[1]2025年已发货'!A:A</f>
        <v>晋邦</v>
      </c>
      <c r="B1190" s="2" t="str">
        <f ca="1">'[1]2025年已发货'!B:B</f>
        <v>螺纹钢</v>
      </c>
      <c r="C1190" s="2" t="str">
        <f ca="1">'[1]2025年已发货'!C:C</f>
        <v>HRB400E Φ16 9m</v>
      </c>
      <c r="D1190" s="2" t="str">
        <f ca="1">'[1]2025年已发货'!D:D</f>
        <v>吨</v>
      </c>
      <c r="E1190" s="2">
        <f ca="1">'[1]2025年已发货'!E:E</f>
        <v>5</v>
      </c>
      <c r="F1190" s="4">
        <f ca="1">'[1]2025年已发货'!F:F</f>
        <v>45728</v>
      </c>
      <c r="G1190" s="2" t="str">
        <f>'[1]2025年已发货'!G:G</f>
        <v>（十九冶-江龙高速二分部）重庆市云阳县宝坪镇双塆村*宝坪梁场</v>
      </c>
      <c r="H1190" s="2" t="str">
        <f ca="1">'[1]2025年已发货'!H:H</f>
        <v>张鹏</v>
      </c>
      <c r="I1190" s="2">
        <f ca="1">'[1]2025年已发货'!I:I</f>
        <v>18223006448</v>
      </c>
      <c r="J1190" s="2" vm="1" t="e">
        <f>_xlfn._xlws.FILTER(辅助信息!D:D,辅助信息!G:G=G1190)</f>
        <v>#VALUE!</v>
      </c>
    </row>
    <row r="1191" hidden="1" spans="1:10">
      <c r="A1191" s="2" t="str">
        <f ca="1">'[1]2025年已发货'!A:A</f>
        <v>晋邦</v>
      </c>
      <c r="B1191" s="2" t="str">
        <f ca="1">'[1]2025年已发货'!B:B</f>
        <v>螺纹钢</v>
      </c>
      <c r="C1191" s="2" t="str">
        <f ca="1">'[1]2025年已发货'!C:C</f>
        <v>HRB400E Φ20 9m</v>
      </c>
      <c r="D1191" s="2" t="str">
        <f ca="1">'[1]2025年已发货'!D:D</f>
        <v>吨</v>
      </c>
      <c r="E1191" s="2">
        <f ca="1">'[1]2025年已发货'!E:E</f>
        <v>22</v>
      </c>
      <c r="F1191" s="4">
        <f ca="1">'[1]2025年已发货'!F:F</f>
        <v>45728</v>
      </c>
      <c r="G1191" s="2" t="str">
        <f>'[1]2025年已发货'!G:G</f>
        <v>（十九冶-江龙高速二分部）重庆市云阳县宝坪镇双塆村*宝坪梁场</v>
      </c>
      <c r="H1191" s="2" t="str">
        <f ca="1">'[1]2025年已发货'!H:H</f>
        <v>张鹏</v>
      </c>
      <c r="I1191" s="2">
        <f ca="1">'[1]2025年已发货'!I:I</f>
        <v>18223006448</v>
      </c>
      <c r="J1191" s="2" vm="1" t="e">
        <f>_xlfn._xlws.FILTER(辅助信息!D:D,辅助信息!G:G=G1191)</f>
        <v>#VALUE!</v>
      </c>
    </row>
    <row r="1192" hidden="1" spans="1:10">
      <c r="A1192" s="2" t="str">
        <f ca="1">'[1]2025年已发货'!A:A</f>
        <v>晋邦</v>
      </c>
      <c r="B1192" s="2" t="str">
        <f ca="1">'[1]2025年已发货'!B:B</f>
        <v>螺纹钢</v>
      </c>
      <c r="C1192" s="2" t="str">
        <f ca="1">'[1]2025年已发货'!C:C</f>
        <v>HRB400E Φ25 9m</v>
      </c>
      <c r="D1192" s="2" t="str">
        <f ca="1">'[1]2025年已发货'!D:D</f>
        <v>吨</v>
      </c>
      <c r="E1192" s="2">
        <f ca="1">'[1]2025年已发货'!E:E</f>
        <v>7.5</v>
      </c>
      <c r="F1192" s="4">
        <f ca="1">'[1]2025年已发货'!F:F</f>
        <v>45728</v>
      </c>
      <c r="G1192" s="2" t="str">
        <f>'[1]2025年已发货'!G:G</f>
        <v>（十九冶-江龙高速二分部）重庆市云阳县宝坪镇双塆村*宝坪梁场</v>
      </c>
      <c r="H1192" s="2" t="str">
        <f ca="1">'[1]2025年已发货'!H:H</f>
        <v>张鹏</v>
      </c>
      <c r="I1192" s="2">
        <f ca="1">'[1]2025年已发货'!I:I</f>
        <v>18223006448</v>
      </c>
      <c r="J1192" s="2" vm="1" t="e">
        <f ca="1">_xlfn._xlws.FILTER(辅助信息!D:D,辅助信息!G:G=G1192)</f>
        <v>#VALUE!</v>
      </c>
    </row>
    <row r="1193" hidden="1" spans="1:10">
      <c r="A1193" s="2" t="str">
        <f ca="1">'[1]2025年已发货'!A:A</f>
        <v>德胜</v>
      </c>
      <c r="B1193" s="2" t="str">
        <f ca="1">'[1]2025年已发货'!B:B</f>
        <v>螺纹钢</v>
      </c>
      <c r="C1193" s="2" t="str">
        <f ca="1">'[1]2025年已发货'!C:C</f>
        <v>HRB500E Φ28×12米</v>
      </c>
      <c r="D1193" s="2" t="str">
        <f ca="1">'[1]2025年已发货'!D:D</f>
        <v>吨</v>
      </c>
      <c r="E1193" s="2">
        <f ca="1">'[1]2025年已发货'!E:E</f>
        <v>35</v>
      </c>
      <c r="F1193" s="4">
        <f ca="1">'[1]2025年已发货'!F:F</f>
        <v>45729</v>
      </c>
      <c r="G1193" s="2" t="str">
        <f>'[1]2025年已发货'!G:G</f>
        <v>（自永2标九局西南分公司钢筋棚）四川省自贡市骑龙镇大湾村</v>
      </c>
      <c r="H1193" s="2" t="str">
        <f ca="1">'[1]2025年已发货'!H:H</f>
        <v>高彦彬</v>
      </c>
      <c r="I1193" s="2">
        <f ca="1">'[1]2025年已发货'!I:I</f>
        <v>13835906370</v>
      </c>
      <c r="J1193" s="2" vm="1" t="e">
        <f ca="1">_xlfn._xlws.FILTER(辅助信息!D:D,辅助信息!G:G=G1193)</f>
        <v>#VALUE!</v>
      </c>
    </row>
    <row r="1194" hidden="1" spans="1:10">
      <c r="A1194" s="2" t="str">
        <f ca="1">'[1]2025年已发货'!A:A</f>
        <v>德胜</v>
      </c>
      <c r="B1194" s="2" t="str">
        <f ca="1">'[1]2025年已发货'!B:B</f>
        <v>螺纹钢</v>
      </c>
      <c r="C1194" s="2" t="str">
        <f ca="1">'[1]2025年已发货'!C:C</f>
        <v>HRB500E Φ25×12米</v>
      </c>
      <c r="D1194" s="2" t="str">
        <f ca="1">'[1]2025年已发货'!D:D</f>
        <v>吨</v>
      </c>
      <c r="E1194" s="2">
        <f ca="1">'[1]2025年已发货'!E:E</f>
        <v>17.5</v>
      </c>
      <c r="F1194" s="4">
        <f ca="1">'[1]2025年已发货'!F:F</f>
        <v>45729</v>
      </c>
      <c r="G1194" s="2" t="str">
        <f>'[1]2025年已发货'!G:G</f>
        <v>（自永2标九局西南分公司钢筋棚）四川省自贡市骑龙镇大湾村</v>
      </c>
      <c r="H1194" s="2" t="str">
        <f ca="1">'[1]2025年已发货'!H:H</f>
        <v>高彦彬</v>
      </c>
      <c r="I1194" s="2">
        <f ca="1">'[1]2025年已发货'!I:I</f>
        <v>13835906370</v>
      </c>
      <c r="J1194" s="2" vm="1" t="e">
        <f ca="1">_xlfn._xlws.FILTER(辅助信息!D:D,辅助信息!G:G=G1194)</f>
        <v>#VALUE!</v>
      </c>
    </row>
    <row r="1195" hidden="1" spans="1:10">
      <c r="A1195" s="2" t="str">
        <f ca="1">'[1]2025年已发货'!A:A</f>
        <v>德胜</v>
      </c>
      <c r="B1195" s="2" t="str">
        <f ca="1">'[1]2025年已发货'!B:B</f>
        <v>螺纹钢</v>
      </c>
      <c r="C1195" s="2" t="str">
        <f ca="1">'[1]2025年已发货'!C:C</f>
        <v>HRB400E Φ25×12米</v>
      </c>
      <c r="D1195" s="2" t="str">
        <f ca="1">'[1]2025年已发货'!D:D</f>
        <v>吨</v>
      </c>
      <c r="E1195" s="2">
        <f ca="1">'[1]2025年已发货'!E:E</f>
        <v>17.5</v>
      </c>
      <c r="F1195" s="4">
        <f ca="1">'[1]2025年已发货'!F:F</f>
        <v>45729</v>
      </c>
      <c r="G1195" s="2" t="str">
        <f>'[1]2025年已发货'!G:G</f>
        <v>（自永2标九局西南分公司钢筋棚）四川省自贡市骑龙镇大湾村</v>
      </c>
      <c r="H1195" s="2" t="str">
        <f ca="1">'[1]2025年已发货'!H:H</f>
        <v>高彦彬</v>
      </c>
      <c r="I1195" s="2">
        <f ca="1">'[1]2025年已发货'!I:I</f>
        <v>13835906370</v>
      </c>
      <c r="J1195" s="2" vm="1" t="e">
        <f ca="1">_xlfn._xlws.FILTER(辅助信息!D:D,辅助信息!G:G=G1195)</f>
        <v>#VALUE!</v>
      </c>
    </row>
    <row r="1196" hidden="1" spans="1:10">
      <c r="A1196" s="2" t="str">
        <f ca="1">'[1]2025年已发货'!A:A</f>
        <v>德胜</v>
      </c>
      <c r="B1196" s="2" t="str">
        <f ca="1">'[1]2025年已发货'!B:B</f>
        <v>螺纹钢</v>
      </c>
      <c r="C1196" s="2" t="str">
        <f ca="1">'[1]2025年已发货'!C:C</f>
        <v>HRB400E Φ12×9米</v>
      </c>
      <c r="D1196" s="2" t="str">
        <f ca="1">'[1]2025年已发货'!D:D</f>
        <v>吨</v>
      </c>
      <c r="E1196" s="2">
        <f ca="1">'[1]2025年已发货'!E:E</f>
        <v>17.5</v>
      </c>
      <c r="F1196" s="4">
        <f ca="1">'[1]2025年已发货'!F:F</f>
        <v>45729</v>
      </c>
      <c r="G1196" s="2" t="str">
        <f>'[1]2025年已发货'!G:G</f>
        <v>（自永2标九局西南分公司钢筋棚）四川省自贡市骑龙镇大湾村</v>
      </c>
      <c r="H1196" s="2" t="str">
        <f ca="1">'[1]2025年已发货'!H:H</f>
        <v>高彦彬</v>
      </c>
      <c r="I1196" s="2">
        <f ca="1">'[1]2025年已发货'!I:I</f>
        <v>13835906370</v>
      </c>
      <c r="J1196" s="2" vm="1" t="e">
        <f>_xlfn._xlws.FILTER(辅助信息!D:D,辅助信息!G:G=G1196)</f>
        <v>#VALUE!</v>
      </c>
    </row>
    <row r="1197" hidden="1" spans="1:10">
      <c r="A1197" s="2" t="str">
        <f ca="1">'[1]2025年已发货'!A:A</f>
        <v>德胜</v>
      </c>
      <c r="B1197" s="2" t="str">
        <f ca="1">'[1]2025年已发货'!B:B</f>
        <v>螺纹钢</v>
      </c>
      <c r="C1197" s="2" t="str">
        <f ca="1">'[1]2025年已发货'!C:C</f>
        <v>HRB400E Φ16×9米</v>
      </c>
      <c r="D1197" s="2" t="str">
        <f ca="1">'[1]2025年已发货'!D:D</f>
        <v>吨</v>
      </c>
      <c r="E1197" s="2">
        <f ca="1">'[1]2025年已发货'!E:E</f>
        <v>17.5</v>
      </c>
      <c r="F1197" s="4">
        <f ca="1">'[1]2025年已发货'!F:F</f>
        <v>45729</v>
      </c>
      <c r="G1197" s="2" t="str">
        <f>'[1]2025年已发货'!G:G</f>
        <v>（自永2标九局西南分公司钢筋棚）四川省自贡市骑龙镇大湾村</v>
      </c>
      <c r="H1197" s="2" t="str">
        <f ca="1">'[1]2025年已发货'!H:H</f>
        <v>高彦彬</v>
      </c>
      <c r="I1197" s="2">
        <f ca="1">'[1]2025年已发货'!I:I</f>
        <v>13835906370</v>
      </c>
      <c r="J1197" s="2" vm="1" t="e">
        <f>_xlfn._xlws.FILTER(辅助信息!D:D,辅助信息!G:G=G1197)</f>
        <v>#VALUE!</v>
      </c>
    </row>
    <row r="1198" hidden="1" spans="1:10">
      <c r="A1198" s="2" t="str">
        <f ca="1">'[1]2025年已发货'!A:A</f>
        <v>德胜</v>
      </c>
      <c r="B1198" s="2" t="str">
        <f ca="1">'[1]2025年已发货'!B:B</f>
        <v>螺纹钢</v>
      </c>
      <c r="C1198" s="2" t="str">
        <f ca="1">'[1]2025年已发货'!C:C</f>
        <v>HRB400E Φ12 12m</v>
      </c>
      <c r="D1198" s="2" t="str">
        <f ca="1">'[1]2025年已发货'!D:D</f>
        <v>吨</v>
      </c>
      <c r="E1198" s="2">
        <f ca="1">'[1]2025年已发货'!E:E</f>
        <v>35</v>
      </c>
      <c r="F1198" s="4">
        <f ca="1">'[1]2025年已发货'!F:F</f>
        <v>45729</v>
      </c>
      <c r="G1198" s="2" t="str">
        <f>'[1]2025年已发货'!G:G</f>
        <v>（中铁三局-铜资高速1标）四川省资阳市安岳县石羊镇猫坝村2#钢筋场</v>
      </c>
      <c r="H1198" s="2" t="str">
        <f ca="1">'[1]2025年已发货'!H:H</f>
        <v>王雪</v>
      </c>
      <c r="I1198" s="2">
        <f ca="1">'[1]2025年已发货'!I:I</f>
        <v>18729676589</v>
      </c>
      <c r="J1198" s="2" vm="1" t="e">
        <f ca="1">_xlfn._xlws.FILTER(辅助信息!D:D,辅助信息!G:G=G1198)</f>
        <v>#VALUE!</v>
      </c>
    </row>
    <row r="1199" hidden="1" spans="1:10">
      <c r="A1199" s="2" t="str">
        <f ca="1">'[1]2025年已发货'!A:A</f>
        <v>德胜</v>
      </c>
      <c r="B1199" s="2" t="str">
        <f ca="1">'[1]2025年已发货'!B:B</f>
        <v>螺纹钢</v>
      </c>
      <c r="C1199" s="2" t="str">
        <f ca="1">'[1]2025年已发货'!C:C</f>
        <v>HRB400E Φ22 9m</v>
      </c>
      <c r="D1199" s="2" t="str">
        <f ca="1">'[1]2025年已发货'!D:D</f>
        <v>吨</v>
      </c>
      <c r="E1199" s="2">
        <f ca="1">'[1]2025年已发货'!E:E</f>
        <v>22.5</v>
      </c>
      <c r="F1199" s="4">
        <f ca="1">'[1]2025年已发货'!F:F</f>
        <v>45729</v>
      </c>
      <c r="G1199" s="2" t="str">
        <f>'[1]2025年已发货'!G:G</f>
        <v>（中铁三局-铜资高速1标）四川省资阳市安岳县石羊镇猫坝村2#钢筋场</v>
      </c>
      <c r="H1199" s="2" t="str">
        <f ca="1">'[1]2025年已发货'!H:H</f>
        <v>王雪</v>
      </c>
      <c r="I1199" s="2">
        <f ca="1">'[1]2025年已发货'!I:I</f>
        <v>18729676589</v>
      </c>
      <c r="J1199" s="2" vm="1" t="e">
        <f ca="1">_xlfn._xlws.FILTER(辅助信息!D:D,辅助信息!G:G=G1199)</f>
        <v>#VALUE!</v>
      </c>
    </row>
    <row r="1200" hidden="1" spans="1:10">
      <c r="A1200" s="2" t="str">
        <f ca="1">'[1]2025年已发货'!A:A</f>
        <v>德胜</v>
      </c>
      <c r="B1200" s="2" t="str">
        <f ca="1">'[1]2025年已发货'!B:B</f>
        <v>螺纹钢</v>
      </c>
      <c r="C1200" s="2" t="str">
        <f ca="1">'[1]2025年已发货'!C:C</f>
        <v>HRB400E Φ16 9m</v>
      </c>
      <c r="D1200" s="2" t="str">
        <f ca="1">'[1]2025年已发货'!D:D</f>
        <v>吨</v>
      </c>
      <c r="E1200" s="2">
        <f ca="1">'[1]2025年已发货'!E:E</f>
        <v>12.5</v>
      </c>
      <c r="F1200" s="4">
        <f ca="1">'[1]2025年已发货'!F:F</f>
        <v>45729</v>
      </c>
      <c r="G1200" s="2" t="str">
        <f>'[1]2025年已发货'!G:G</f>
        <v>（中铁三局-铜资高速1标）四川省资阳市安岳县石羊镇猫坝村2#钢筋场</v>
      </c>
      <c r="H1200" s="2" t="str">
        <f ca="1">'[1]2025年已发货'!H:H</f>
        <v>王雪</v>
      </c>
      <c r="I1200" s="2">
        <f ca="1">'[1]2025年已发货'!I:I</f>
        <v>18729676589</v>
      </c>
      <c r="J1200" s="2" vm="1" t="e">
        <f ca="1">_xlfn._xlws.FILTER(辅助信息!D:D,辅助信息!G:G=G1200)</f>
        <v>#VALUE!</v>
      </c>
    </row>
    <row r="1201" hidden="1" spans="1:10">
      <c r="A1201" s="2" t="str">
        <f ca="1">'[1]2025年已发货'!A:A</f>
        <v>德胜</v>
      </c>
      <c r="B1201" s="2" t="str">
        <f ca="1">'[1]2025年已发货'!B:B</f>
        <v>螺纹钢</v>
      </c>
      <c r="C1201" s="2" t="str">
        <f ca="1">'[1]2025年已发货'!C:C</f>
        <v>HRB400E Φ16 9m</v>
      </c>
      <c r="D1201" s="2" t="str">
        <f ca="1">'[1]2025年已发货'!D:D</f>
        <v>吨</v>
      </c>
      <c r="E1201" s="2">
        <f ca="1">'[1]2025年已发货'!E:E</f>
        <v>35</v>
      </c>
      <c r="F1201" s="4">
        <f ca="1">'[1]2025年已发货'!F:F</f>
        <v>45729</v>
      </c>
      <c r="G1201" s="2" t="str">
        <f>'[1]2025年已发货'!G:G</f>
        <v>(中铁九局-铜资高速3标)四川省资阳市安岳县协和镇高狮村高狮枢纽互通</v>
      </c>
      <c r="H1201" s="2" t="str">
        <f ca="1">'[1]2025年已发货'!H:H</f>
        <v>贺盼飞</v>
      </c>
      <c r="I1201" s="2">
        <f ca="1">'[1]2025年已发货'!I:I</f>
        <v>19114513423</v>
      </c>
      <c r="J1201" s="2" vm="1" t="e">
        <f ca="1">_xlfn._xlws.FILTER(辅助信息!D:D,辅助信息!G:G=G1201)</f>
        <v>#VALUE!</v>
      </c>
    </row>
    <row r="1202" hidden="1" spans="1:10">
      <c r="A1202" s="2" t="str">
        <f ca="1">'[1]2025年已发货'!A:A</f>
        <v>德胜</v>
      </c>
      <c r="B1202" s="2" t="str">
        <f ca="1">'[1]2025年已发货'!B:B</f>
        <v>螺纹钢</v>
      </c>
      <c r="C1202" s="2" t="str">
        <f ca="1">'[1]2025年已发货'!C:C</f>
        <v>HRB500EФ25*9m</v>
      </c>
      <c r="D1202" s="2" t="str">
        <f ca="1">'[1]2025年已发货'!D:D</f>
        <v>吨</v>
      </c>
      <c r="E1202" s="2">
        <f ca="1">'[1]2025年已发货'!E:E</f>
        <v>70</v>
      </c>
      <c r="F1202" s="4">
        <f ca="1">'[1]2025年已发货'!F:F</f>
        <v>45729</v>
      </c>
      <c r="G1202" s="2" t="str">
        <f>'[1]2025年已发货'!G:G</f>
        <v>（中铁六局呼和公司康新高速TJ4-2标）四川省甘孜州康定市新都桥镇安良坝瑞景大酒店后</v>
      </c>
      <c r="H1202" s="2" t="str">
        <f ca="1">'[1]2025年已发货'!H:H</f>
        <v>左学琪</v>
      </c>
      <c r="I1202" s="2">
        <f ca="1">'[1]2025年已发货'!I:I</f>
        <v>15764818144</v>
      </c>
      <c r="J1202" s="2" vm="1" t="e">
        <f ca="1">_xlfn._xlws.FILTER(辅助信息!D:D,辅助信息!G:G=G1202)</f>
        <v>#VALUE!</v>
      </c>
    </row>
    <row r="1203" hidden="1" spans="1:10">
      <c r="A1203" s="2" t="str">
        <f ca="1">'[1]2025年已发货'!A:A</f>
        <v>德胜</v>
      </c>
      <c r="B1203" s="2" t="str">
        <f ca="1">'[1]2025年已发货'!B:B</f>
        <v>螺纹钢</v>
      </c>
      <c r="C1203" s="2" t="str">
        <f ca="1">'[1]2025年已发货'!C:C</f>
        <v>HRB400EФ22*9m</v>
      </c>
      <c r="D1203" s="2" t="str">
        <f ca="1">'[1]2025年已发货'!D:D</f>
        <v>吨</v>
      </c>
      <c r="E1203" s="2">
        <f ca="1">'[1]2025年已发货'!E:E</f>
        <v>35</v>
      </c>
      <c r="F1203" s="4">
        <f ca="1">'[1]2025年已发货'!F:F</f>
        <v>45729</v>
      </c>
      <c r="G1203" s="2" t="str">
        <f>'[1]2025年已发货'!G:G</f>
        <v>（中铁六局呼和公司康新高速TJ4-2标）四川省甘孜州康定市新都桥镇安良坝瑞景大酒店后</v>
      </c>
      <c r="H1203" s="2" t="str">
        <f ca="1">'[1]2025年已发货'!H:H</f>
        <v>左学琪</v>
      </c>
      <c r="I1203" s="2">
        <f ca="1">'[1]2025年已发货'!I:I</f>
        <v>15764818144</v>
      </c>
      <c r="J1203" s="2" vm="1" t="e">
        <f ca="1">_xlfn._xlws.FILTER(辅助信息!D:D,辅助信息!G:G=G1203)</f>
        <v>#VALUE!</v>
      </c>
    </row>
    <row r="1204" hidden="1" spans="1:10">
      <c r="A1204" s="2" t="str">
        <f ca="1">'[1]2025年已发货'!A:A</f>
        <v>德胜</v>
      </c>
      <c r="B1204" s="2" t="str">
        <f ca="1">'[1]2025年已发货'!B:B</f>
        <v>螺纹钢</v>
      </c>
      <c r="C1204" s="2" t="str">
        <f ca="1">'[1]2025年已发货'!C:C</f>
        <v>HRB400EФ18*9m</v>
      </c>
      <c r="D1204" s="2" t="str">
        <f ca="1">'[1]2025年已发货'!D:D</f>
        <v>吨</v>
      </c>
      <c r="E1204" s="2">
        <f ca="1">'[1]2025年已发货'!E:E</f>
        <v>70</v>
      </c>
      <c r="F1204" s="4">
        <f ca="1">'[1]2025年已发货'!F:F</f>
        <v>45729</v>
      </c>
      <c r="G1204" s="2" t="str">
        <f>'[1]2025年已发货'!G:G</f>
        <v>（中铁一局四建康新高速TJ1-2标）四川省甘孜藏族自治州康定市炉城街道中铁一局四建康新TJ1-2标</v>
      </c>
      <c r="H1204" s="2" t="str">
        <f ca="1">'[1]2025年已发货'!H:H</f>
        <v>毛胜</v>
      </c>
      <c r="I1204" s="2">
        <f ca="1">'[1]2025年已发货'!I:I</f>
        <v>13848575617</v>
      </c>
      <c r="J1204" s="2" vm="1" t="e">
        <f ca="1">_xlfn._xlws.FILTER(辅助信息!D:D,辅助信息!G:G=G1204)</f>
        <v>#VALUE!</v>
      </c>
    </row>
    <row r="1205" hidden="1" spans="1:10">
      <c r="A1205" s="2" t="str">
        <f ca="1">'[1]2025年已发货'!A:A</f>
        <v>德胜</v>
      </c>
      <c r="B1205" s="2" t="str">
        <f ca="1">'[1]2025年已发货'!B:B</f>
        <v>螺纹钢</v>
      </c>
      <c r="C1205" s="2" t="str">
        <f ca="1">'[1]2025年已发货'!C:C</f>
        <v>HRB400E Φ25 9m</v>
      </c>
      <c r="D1205" s="2" t="str">
        <f ca="1">'[1]2025年已发货'!D:D</f>
        <v>吨</v>
      </c>
      <c r="E1205" s="2">
        <f ca="1">'[1]2025年已发货'!E:E</f>
        <v>10</v>
      </c>
      <c r="F1205" s="4">
        <f ca="1">'[1]2025年已发货'!F:F</f>
        <v>45730</v>
      </c>
      <c r="G1205" s="2" t="str">
        <f>'[1]2025年已发货'!G:G</f>
        <v>（中铁广州局-资乐高速5标）四川省乐山市井研县北京中交监理南150米(乐井路北)</v>
      </c>
      <c r="H1205" s="2" t="str">
        <f ca="1">'[1]2025年已发货'!H:H</f>
        <v>廖俊杰</v>
      </c>
      <c r="I1205" s="2">
        <f ca="1">'[1]2025年已发货'!I:I</f>
        <v>15775100965</v>
      </c>
      <c r="J1205" s="2" vm="1" t="e">
        <f>_xlfn._xlws.FILTER(辅助信息!D:D,辅助信息!G:G=G1205)</f>
        <v>#VALUE!</v>
      </c>
    </row>
    <row r="1206" hidden="1" spans="1:10">
      <c r="A1206" s="2" t="str">
        <f ca="1">'[1]2025年已发货'!A:A</f>
        <v>德胜</v>
      </c>
      <c r="B1206" s="2" t="str">
        <f ca="1">'[1]2025年已发货'!B:B</f>
        <v>螺纹钢</v>
      </c>
      <c r="C1206" s="2" t="str">
        <f ca="1">'[1]2025年已发货'!C:C</f>
        <v>HRB500E Φ25 9m</v>
      </c>
      <c r="D1206" s="2" t="str">
        <f ca="1">'[1]2025年已发货'!D:D</f>
        <v>吨</v>
      </c>
      <c r="E1206" s="2">
        <f ca="1">'[1]2025年已发货'!E:E</f>
        <v>24</v>
      </c>
      <c r="F1206" s="4">
        <f ca="1">'[1]2025年已发货'!F:F</f>
        <v>45730</v>
      </c>
      <c r="G1206" s="2" t="str">
        <f>'[1]2025年已发货'!G:G</f>
        <v>（中铁广州局-资乐高速5标）四川省乐山市井研县北京中交监理南150米(乐井路北)</v>
      </c>
      <c r="H1206" s="2" t="str">
        <f ca="1">'[1]2025年已发货'!H:H</f>
        <v>廖俊杰</v>
      </c>
      <c r="I1206" s="2">
        <f ca="1">'[1]2025年已发货'!I:I</f>
        <v>15775100965</v>
      </c>
      <c r="J1206" s="2" vm="1" t="e">
        <f ca="1">_xlfn._xlws.FILTER(辅助信息!D:D,辅助信息!G:G=G1206)</f>
        <v>#VALUE!</v>
      </c>
    </row>
    <row r="1207" hidden="1" spans="1:10">
      <c r="A1207" s="2" t="str">
        <f ca="1">'[1]2025年已发货'!A:A</f>
        <v>德胜</v>
      </c>
      <c r="B1207" s="2" t="str">
        <f ca="1">'[1]2025年已发货'!B:B</f>
        <v>螺纹钢</v>
      </c>
      <c r="C1207" s="2" t="str">
        <f ca="1">'[1]2025年已发货'!C:C</f>
        <v>HRB400E Φ12 9m</v>
      </c>
      <c r="D1207" s="2" t="str">
        <f ca="1">'[1]2025年已发货'!D:D</f>
        <v>吨</v>
      </c>
      <c r="E1207" s="2">
        <f ca="1">'[1]2025年已发货'!E:E</f>
        <v>18</v>
      </c>
      <c r="F1207" s="4">
        <f ca="1">'[1]2025年已发货'!F:F</f>
        <v>45730</v>
      </c>
      <c r="G1207" s="2" t="str">
        <f>'[1]2025年已发货'!G:G</f>
        <v>（中铁广州局-资乐高速5标）四川省乐山市井研县希望大道116号</v>
      </c>
      <c r="H1207" s="2" t="str">
        <f ca="1">'[1]2025年已发货'!H:H</f>
        <v>廖俊杰</v>
      </c>
      <c r="I1207" s="2">
        <f ca="1">'[1]2025年已发货'!I:I</f>
        <v>15775100965</v>
      </c>
      <c r="J1207" s="2" vm="1" t="e">
        <f ca="1">_xlfn._xlws.FILTER(辅助信息!D:D,辅助信息!G:G=G1207)</f>
        <v>#VALUE!</v>
      </c>
    </row>
    <row r="1208" hidden="1" spans="1:10">
      <c r="A1208" s="2" t="str">
        <f ca="1">'[1]2025年已发货'!A:A</f>
        <v>德胜</v>
      </c>
      <c r="B1208" s="2" t="str">
        <f ca="1">'[1]2025年已发货'!B:B</f>
        <v>螺纹钢</v>
      </c>
      <c r="C1208" s="2" t="str">
        <f ca="1">'[1]2025年已发货'!C:C</f>
        <v>HRB400E Φ16 9m</v>
      </c>
      <c r="D1208" s="2" t="str">
        <f ca="1">'[1]2025年已发货'!D:D</f>
        <v>吨</v>
      </c>
      <c r="E1208" s="2">
        <f ca="1">'[1]2025年已发货'!E:E</f>
        <v>18</v>
      </c>
      <c r="F1208" s="4">
        <f ca="1">'[1]2025年已发货'!F:F</f>
        <v>45730</v>
      </c>
      <c r="G1208" s="2" t="str">
        <f>'[1]2025年已发货'!G:G</f>
        <v>（中铁广州局-资乐高速5标）四川省乐山市井研县希望大道116号</v>
      </c>
      <c r="H1208" s="2" t="str">
        <f ca="1">'[1]2025年已发货'!H:H</f>
        <v>廖俊杰</v>
      </c>
      <c r="I1208" s="2">
        <f ca="1">'[1]2025年已发货'!I:I</f>
        <v>15775100965</v>
      </c>
      <c r="J1208" s="2" vm="1" t="e">
        <f>_xlfn._xlws.FILTER(辅助信息!D:D,辅助信息!G:G=G1208)</f>
        <v>#VALUE!</v>
      </c>
    </row>
    <row r="1209" hidden="1" spans="1:10">
      <c r="A1209" s="2" t="str">
        <f ca="1">'[1]2025年已发货'!A:A</f>
        <v>德胜</v>
      </c>
      <c r="B1209" s="2" t="str">
        <f ca="1">'[1]2025年已发货'!B:B</f>
        <v>螺纹钢</v>
      </c>
      <c r="C1209" s="2" t="str">
        <f ca="1">'[1]2025年已发货'!C:C</f>
        <v>HRB400E Φ25 9m</v>
      </c>
      <c r="D1209" s="2" t="str">
        <f ca="1">'[1]2025年已发货'!D:D</f>
        <v>吨</v>
      </c>
      <c r="E1209" s="2">
        <f ca="1">'[1]2025年已发货'!E:E</f>
        <v>18</v>
      </c>
      <c r="F1209" s="4">
        <f ca="1">'[1]2025年已发货'!F:F</f>
        <v>45730</v>
      </c>
      <c r="G1209" s="2" t="str">
        <f>'[1]2025年已发货'!G:G</f>
        <v>（中铁广州局-资乐高速5标）四川省乐山市井研县希望大道116号</v>
      </c>
      <c r="H1209" s="2" t="str">
        <f ca="1">'[1]2025年已发货'!H:H</f>
        <v>廖俊杰</v>
      </c>
      <c r="I1209" s="2">
        <f ca="1">'[1]2025年已发货'!I:I</f>
        <v>15775100965</v>
      </c>
      <c r="J1209" s="2" vm="1" t="e">
        <f ca="1">_xlfn._xlws.FILTER(辅助信息!D:D,辅助信息!G:G=G1209)</f>
        <v>#VALUE!</v>
      </c>
    </row>
    <row r="1210" hidden="1" spans="1:10">
      <c r="A1210" s="2" t="str">
        <f ca="1">'[1]2025年已发货'!A:A</f>
        <v>德胜</v>
      </c>
      <c r="B1210" s="2" t="str">
        <f ca="1">'[1]2025年已发货'!B:B</f>
        <v>螺纹钢</v>
      </c>
      <c r="C1210" s="2" t="str">
        <f ca="1">'[1]2025年已发货'!C:C</f>
        <v>HRB400E Φ28 9m</v>
      </c>
      <c r="D1210" s="2" t="str">
        <f ca="1">'[1]2025年已发货'!D:D</f>
        <v>吨</v>
      </c>
      <c r="E1210" s="2">
        <f ca="1">'[1]2025年已发货'!E:E</f>
        <v>18</v>
      </c>
      <c r="F1210" s="4">
        <f ca="1">'[1]2025年已发货'!F:F</f>
        <v>45730</v>
      </c>
      <c r="G1210" s="2" t="str">
        <f>'[1]2025年已发货'!G:G</f>
        <v>（中铁广州局-资乐高速5标）四川省乐山市井研县希望大道116号</v>
      </c>
      <c r="H1210" s="2" t="str">
        <f ca="1">'[1]2025年已发货'!H:H</f>
        <v>廖俊杰</v>
      </c>
      <c r="I1210" s="2">
        <f ca="1">'[1]2025年已发货'!I:I</f>
        <v>15775100965</v>
      </c>
      <c r="J1210" s="2" vm="1" t="e">
        <f ca="1">_xlfn._xlws.FILTER(辅助信息!D:D,辅助信息!G:G=G1210)</f>
        <v>#VALUE!</v>
      </c>
    </row>
    <row r="1211" hidden="1" spans="1:10">
      <c r="A1211" s="2" t="str">
        <f ca="1">'[1]2025年已发货'!A:A</f>
        <v>成实</v>
      </c>
      <c r="B1211" s="2" t="str">
        <f ca="1">'[1]2025年已发货'!B:B</f>
        <v>盘圆</v>
      </c>
      <c r="C1211" s="2" t="str">
        <f ca="1">'[1]2025年已发货'!C:C</f>
        <v>HPB300Ф8</v>
      </c>
      <c r="D1211" s="2" t="str">
        <f ca="1">'[1]2025年已发货'!D:D</f>
        <v>吨</v>
      </c>
      <c r="E1211" s="2">
        <f ca="1">'[1]2025年已发货'!E:E</f>
        <v>35</v>
      </c>
      <c r="F1211" s="4">
        <f ca="1">'[1]2025年已发货'!F:F</f>
        <v>45730</v>
      </c>
      <c r="G1211" s="2" t="str">
        <f>'[1]2025年已发货'!G:G</f>
        <v>（中铁一局四公司康新高速TJ1-1标雅加梗隧道）四川省甘孜州康定市雅加梗</v>
      </c>
      <c r="H1211" s="2" t="str">
        <f ca="1">'[1]2025年已发货'!H:H</f>
        <v>王锡俊</v>
      </c>
      <c r="I1211" s="2">
        <f ca="1">'[1]2025年已发货'!I:I</f>
        <v>18736877891</v>
      </c>
      <c r="J1211" s="2" vm="1" t="e">
        <f>_xlfn._xlws.FILTER(辅助信息!D:D,辅助信息!G:G=G1211)</f>
        <v>#VALUE!</v>
      </c>
    </row>
    <row r="1212" hidden="1" spans="1:10">
      <c r="A1212" s="2" t="str">
        <f ca="1">'[1]2025年已发货'!A:A</f>
        <v>德胜</v>
      </c>
      <c r="B1212" s="2" t="str">
        <f ca="1">'[1]2025年已发货'!B:B</f>
        <v>螺纹钢</v>
      </c>
      <c r="C1212" s="2" t="str">
        <f ca="1">'[1]2025年已发货'!C:C</f>
        <v>HRB400EФ14*9m</v>
      </c>
      <c r="D1212" s="2" t="str">
        <f ca="1">'[1]2025年已发货'!D:D</f>
        <v>吨</v>
      </c>
      <c r="E1212" s="2">
        <f ca="1">'[1]2025年已发货'!E:E</f>
        <v>35</v>
      </c>
      <c r="F1212" s="4">
        <f ca="1">'[1]2025年已发货'!F:F</f>
        <v>45730</v>
      </c>
      <c r="G1212" s="2" t="str">
        <f>'[1]2025年已发货'!G:G</f>
        <v>（中铁一局四公司康新高速TJ1-1标雅加梗隧道）四川省甘孜州康定市雅加梗</v>
      </c>
      <c r="H1212" s="2" t="str">
        <f ca="1">'[1]2025年已发货'!H:H</f>
        <v>王锡俊</v>
      </c>
      <c r="I1212" s="2">
        <f ca="1">'[1]2025年已发货'!I:I</f>
        <v>18736877891</v>
      </c>
      <c r="J1212" s="2" vm="1" t="e">
        <f ca="1">_xlfn._xlws.FILTER(辅助信息!D:D,辅助信息!G:G=G1212)</f>
        <v>#VALUE!</v>
      </c>
    </row>
    <row r="1213" hidden="1" spans="1:10">
      <c r="A1213" s="2" t="str">
        <f ca="1">'[1]2025年已发货'!A:A</f>
        <v>德胜</v>
      </c>
      <c r="B1213" s="2" t="str">
        <f ca="1">'[1]2025年已发货'!B:B</f>
        <v>螺纹钢</v>
      </c>
      <c r="C1213" s="2" t="str">
        <f ca="1">'[1]2025年已发货'!C:C</f>
        <v>HRB400EФ18*9m</v>
      </c>
      <c r="D1213" s="2" t="str">
        <f ca="1">'[1]2025年已发货'!D:D</f>
        <v>吨</v>
      </c>
      <c r="E1213" s="2">
        <f ca="1">'[1]2025年已发货'!E:E</f>
        <v>35</v>
      </c>
      <c r="F1213" s="4">
        <f ca="1">'[1]2025年已发货'!F:F</f>
        <v>45730</v>
      </c>
      <c r="G1213" s="2" t="str">
        <f>'[1]2025年已发货'!G:G</f>
        <v>（中铁一局四公司康新高速TJ1-1标雅加梗隧道）四川省甘孜州康定市雅加梗</v>
      </c>
      <c r="H1213" s="2" t="str">
        <f ca="1">'[1]2025年已发货'!H:H</f>
        <v>王锡俊</v>
      </c>
      <c r="I1213" s="2">
        <f ca="1">'[1]2025年已发货'!I:I</f>
        <v>18736877891</v>
      </c>
      <c r="J1213" s="2" vm="1" t="e">
        <f ca="1">_xlfn._xlws.FILTER(辅助信息!D:D,辅助信息!G:G=G1213)</f>
        <v>#VALUE!</v>
      </c>
    </row>
    <row r="1214" hidden="1" spans="1:10">
      <c r="A1214" s="2" t="str">
        <f ca="1">'[1]2025年已发货'!A:A</f>
        <v>德胜</v>
      </c>
      <c r="B1214" s="2" t="str">
        <f ca="1">'[1]2025年已发货'!B:B</f>
        <v>螺纹钢</v>
      </c>
      <c r="C1214" s="2" t="str">
        <f ca="1">'[1]2025年已发货'!C:C</f>
        <v>HRB400EФ25*9m</v>
      </c>
      <c r="D1214" s="2" t="str">
        <f ca="1">'[1]2025年已发货'!D:D</f>
        <v>吨</v>
      </c>
      <c r="E1214" s="2">
        <f ca="1">'[1]2025年已发货'!E:E</f>
        <v>70</v>
      </c>
      <c r="F1214" s="4">
        <f ca="1">'[1]2025年已发货'!F:F</f>
        <v>45730</v>
      </c>
      <c r="G1214" s="2" t="str">
        <f>'[1]2025年已发货'!G:G</f>
        <v>（中铁一局四公司康新高速TJ1-1标雅加梗隧道）四川省甘孜州康定市雅加梗</v>
      </c>
      <c r="H1214" s="2" t="str">
        <f ca="1">'[1]2025年已发货'!H:H</f>
        <v>王锡俊</v>
      </c>
      <c r="I1214" s="2">
        <f ca="1">'[1]2025年已发货'!I:I</f>
        <v>18736877891</v>
      </c>
      <c r="J1214" s="2" vm="1" t="e">
        <f ca="1">_xlfn._xlws.FILTER(辅助信息!D:D,辅助信息!G:G=G1214)</f>
        <v>#VALUE!</v>
      </c>
    </row>
    <row r="1215" hidden="1" spans="1:10">
      <c r="A1215" s="2" t="str">
        <f ca="1">'[1]2025年已发货'!A:A</f>
        <v>达钢</v>
      </c>
      <c r="B1215" s="2" t="str">
        <f ca="1">'[1]2025年已发货'!B:B</f>
        <v>螺纹钢</v>
      </c>
      <c r="C1215" s="2" t="str">
        <f ca="1">'[1]2025年已发货'!C:C</f>
        <v>HRB400E Φ12 9m</v>
      </c>
      <c r="D1215" s="2" t="str">
        <f ca="1">'[1]2025年已发货'!D:D</f>
        <v>吨</v>
      </c>
      <c r="E1215" s="2">
        <f ca="1">'[1]2025年已发货'!E:E</f>
        <v>25</v>
      </c>
      <c r="F1215" s="4">
        <f ca="1">'[1]2025年已发货'!F:F</f>
        <v>45730</v>
      </c>
      <c r="G1215" s="2" t="str">
        <f>'[1]2025年已发货'!G:G</f>
        <v>（十九冶-江龙高速三分部）重庆市云阳县蔈草镇三坵田*朗树湾1#桥桥面</v>
      </c>
      <c r="H1215" s="2" t="str">
        <f ca="1">'[1]2025年已发货'!H:H</f>
        <v>徐宇</v>
      </c>
      <c r="I1215" s="2">
        <f ca="1">'[1]2025年已发货'!I:I</f>
        <v>19822311919</v>
      </c>
      <c r="J1215" s="2" vm="1" t="e">
        <f>_xlfn._xlws.FILTER(辅助信息!D:D,辅助信息!G:G=G1215)</f>
        <v>#VALUE!</v>
      </c>
    </row>
    <row r="1216" hidden="1" spans="1:10">
      <c r="A1216" s="2" t="str">
        <f ca="1">'[1]2025年已发货'!A:A</f>
        <v>达钢</v>
      </c>
      <c r="B1216" s="2" t="str">
        <f ca="1">'[1]2025年已发货'!B:B</f>
        <v>高线</v>
      </c>
      <c r="C1216" s="2" t="str">
        <f ca="1">'[1]2025年已发货'!C:C</f>
        <v>HPB300Φ10</v>
      </c>
      <c r="D1216" s="2" t="str">
        <f ca="1">'[1]2025年已发货'!D:D</f>
        <v>吨</v>
      </c>
      <c r="E1216" s="2">
        <f ca="1">'[1]2025年已发货'!E:E</f>
        <v>10</v>
      </c>
      <c r="F1216" s="4">
        <f ca="1">'[1]2025年已发货'!F:F</f>
        <v>45730</v>
      </c>
      <c r="G1216" s="2" t="str">
        <f>'[1]2025年已发货'!G:G</f>
        <v>（十九冶-江龙高速三分部）重庆市云阳县蔈草镇三坵田*朗树湾1#桥桥面</v>
      </c>
      <c r="H1216" s="2" t="str">
        <f ca="1">'[1]2025年已发货'!H:H</f>
        <v>徐宇</v>
      </c>
      <c r="I1216" s="2">
        <f ca="1">'[1]2025年已发货'!I:I</f>
        <v>19822311919</v>
      </c>
      <c r="J1216" s="2" vm="1" t="e">
        <f ca="1">_xlfn._xlws.FILTER(辅助信息!D:D,辅助信息!G:G=G1216)</f>
        <v>#VALUE!</v>
      </c>
    </row>
    <row r="1217" hidden="1" spans="1:10">
      <c r="A1217" s="2" t="str">
        <f ca="1">'[1]2025年已发货'!A:A</f>
        <v>成实</v>
      </c>
      <c r="B1217" s="2" t="str">
        <f ca="1">'[1]2025年已发货'!B:B</f>
        <v>盘螺</v>
      </c>
      <c r="C1217" s="2" t="str">
        <f ca="1">'[1]2025年已发货'!C:C</f>
        <v>HRB400EΦ 8mm</v>
      </c>
      <c r="D1217" s="2" t="str">
        <f ca="1">'[1]2025年已发货'!D:D</f>
        <v>吨</v>
      </c>
      <c r="E1217" s="2">
        <f ca="1">'[1]2025年已发货'!E:E</f>
        <v>6</v>
      </c>
      <c r="F1217" s="4">
        <f ca="1">'[1]2025年已发货'!F:F</f>
        <v>45730</v>
      </c>
      <c r="G1217" s="2" t="str">
        <f>'[1]2025年已发货'!G:G</f>
        <v>（中核华兴）四川天府新区585研发中心项目（一期）二标段（科学城中路东段）</v>
      </c>
      <c r="H1217" s="2" t="str">
        <f ca="1">'[1]2025年已发货'!H:H</f>
        <v>杨远发</v>
      </c>
      <c r="I1217" s="2" t="str">
        <f ca="1">'[1]2025年已发货'!I:I</f>
        <v>13881399439</v>
      </c>
      <c r="J1217" s="2" vm="1" t="e">
        <f ca="1">_xlfn._xlws.FILTER(辅助信息!D:D,辅助信息!G:G=G1217)</f>
        <v>#VALUE!</v>
      </c>
    </row>
    <row r="1218" hidden="1" spans="1:10">
      <c r="A1218" s="2" t="str">
        <f ca="1">'[1]2025年已发货'!A:A</f>
        <v>成实</v>
      </c>
      <c r="B1218" s="2" t="str">
        <f ca="1">'[1]2025年已发货'!B:B</f>
        <v>盘螺</v>
      </c>
      <c r="C1218" s="2" t="str">
        <f ca="1">'[1]2025年已发货'!C:C</f>
        <v>HRB400EΦ 10mm</v>
      </c>
      <c r="D1218" s="2" t="str">
        <f ca="1">'[1]2025年已发货'!D:D</f>
        <v>吨</v>
      </c>
      <c r="E1218" s="2">
        <f ca="1">'[1]2025年已发货'!E:E</f>
        <v>14</v>
      </c>
      <c r="F1218" s="4">
        <f ca="1">'[1]2025年已发货'!F:F</f>
        <v>45730</v>
      </c>
      <c r="G1218" s="2" t="str">
        <f>'[1]2025年已发货'!G:G</f>
        <v>（中核华兴）四川天府新区585研发中心项目（一期）二标段（科学城中路东段）</v>
      </c>
      <c r="H1218" s="2" t="str">
        <f ca="1">'[1]2025年已发货'!H:H</f>
        <v>杨远发</v>
      </c>
      <c r="I1218" s="2" t="str">
        <f ca="1">'[1]2025年已发货'!I:I</f>
        <v>13881399439</v>
      </c>
      <c r="J1218" s="2" vm="1" t="e">
        <f>_xlfn._xlws.FILTER(辅助信息!D:D,辅助信息!G:G=G1218)</f>
        <v>#VALUE!</v>
      </c>
    </row>
    <row r="1219" hidden="1" spans="1:10">
      <c r="A1219" s="2" t="str">
        <f ca="1">'[1]2025年已发货'!A:A</f>
        <v>成实</v>
      </c>
      <c r="B1219" s="2" t="str">
        <f ca="1">'[1]2025年已发货'!B:B</f>
        <v>螺纹钢</v>
      </c>
      <c r="C1219" s="2" t="str">
        <f ca="1">'[1]2025年已发货'!C:C</f>
        <v>HRB400EΦ12*9m</v>
      </c>
      <c r="D1219" s="2" t="str">
        <f ca="1">'[1]2025年已发货'!D:D</f>
        <v>吨</v>
      </c>
      <c r="E1219" s="2">
        <f ca="1">'[1]2025年已发货'!E:E</f>
        <v>8</v>
      </c>
      <c r="F1219" s="4">
        <f ca="1">'[1]2025年已发货'!F:F</f>
        <v>45730</v>
      </c>
      <c r="G1219" s="2" t="str">
        <f>'[1]2025年已发货'!G:G</f>
        <v>（中核华兴）四川天府新区585研发中心项目（一期）二标段（科学城中路东段）</v>
      </c>
      <c r="H1219" s="2" t="str">
        <f ca="1">'[1]2025年已发货'!H:H</f>
        <v>杨远发</v>
      </c>
      <c r="I1219" s="2" t="str">
        <f ca="1">'[1]2025年已发货'!I:I</f>
        <v>13881399439</v>
      </c>
      <c r="J1219" s="2" vm="1" t="e">
        <f>_xlfn._xlws.FILTER(辅助信息!D:D,辅助信息!G:G=G1219)</f>
        <v>#VALUE!</v>
      </c>
    </row>
    <row r="1220" hidden="1" spans="1:10">
      <c r="A1220" s="2" t="str">
        <f ca="1">'[1]2025年已发货'!A:A</f>
        <v>成实</v>
      </c>
      <c r="B1220" s="2" t="str">
        <f ca="1">'[1]2025年已发货'!B:B</f>
        <v>螺纹钢</v>
      </c>
      <c r="C1220" s="2" t="str">
        <f ca="1">'[1]2025年已发货'!C:C</f>
        <v>HRB500EΦ16*9m</v>
      </c>
      <c r="D1220" s="2" t="str">
        <f ca="1">'[1]2025年已发货'!D:D</f>
        <v>吨</v>
      </c>
      <c r="E1220" s="2">
        <f ca="1">'[1]2025年已发货'!E:E</f>
        <v>3</v>
      </c>
      <c r="F1220" s="4">
        <f ca="1">'[1]2025年已发货'!F:F</f>
        <v>45730</v>
      </c>
      <c r="G1220" s="2" t="str">
        <f>'[1]2025年已发货'!G:G</f>
        <v>（中核华兴）四川天府新区585研发中心项目（一期）二标段（科学城中路东段）</v>
      </c>
      <c r="H1220" s="2" t="str">
        <f ca="1">'[1]2025年已发货'!H:H</f>
        <v>杨远发</v>
      </c>
      <c r="I1220" s="2" t="str">
        <f ca="1">'[1]2025年已发货'!I:I</f>
        <v>13881399439</v>
      </c>
      <c r="J1220" s="2" vm="1" t="e">
        <f>_xlfn._xlws.FILTER(辅助信息!D:D,辅助信息!G:G=G1220)</f>
        <v>#VALUE!</v>
      </c>
    </row>
    <row r="1221" hidden="1" spans="1:10">
      <c r="A1221" s="2" t="str">
        <f ca="1">'[1]2025年已发货'!A:A</f>
        <v>润耀</v>
      </c>
      <c r="B1221" s="2" t="str">
        <f ca="1">'[1]2025年已发货'!B:B</f>
        <v>高线</v>
      </c>
      <c r="C1221" s="2" t="str">
        <f ca="1">'[1]2025年已发货'!C:C</f>
        <v>HPB300Φ10</v>
      </c>
      <c r="D1221" s="2" t="str">
        <f ca="1">'[1]2025年已发货'!D:D</f>
        <v>吨</v>
      </c>
      <c r="E1221" s="2">
        <f ca="1">'[1]2025年已发货'!E:E</f>
        <v>25</v>
      </c>
      <c r="F1221" s="4">
        <f ca="1">'[1]2025年已发货'!F:F</f>
        <v>45730</v>
      </c>
      <c r="G1221" s="2" t="str">
        <f>'[1]2025年已发货'!G:G</f>
        <v>（中铁广州局-资乐高速5标）四川省乐山市井研县北京中交监理南150米(乐井路北)</v>
      </c>
      <c r="H1221" s="2" t="str">
        <f ca="1">'[1]2025年已发货'!H:H</f>
        <v>廖俊杰</v>
      </c>
      <c r="I1221" s="2">
        <f ca="1">'[1]2025年已发货'!I:I</f>
        <v>15775100965</v>
      </c>
      <c r="J1221" s="2" vm="1" t="e">
        <f ca="1">_xlfn._xlws.FILTER(辅助信息!D:D,辅助信息!G:G=G1221)</f>
        <v>#VALUE!</v>
      </c>
    </row>
    <row r="1222" hidden="1" spans="1:10">
      <c r="A1222" s="2" t="str">
        <f ca="1">'[1]2025年已发货'!A:A</f>
        <v>润耀</v>
      </c>
      <c r="B1222" s="2" t="str">
        <f ca="1">'[1]2025年已发货'!B:B</f>
        <v>高线</v>
      </c>
      <c r="C1222" s="2" t="str">
        <f ca="1">'[1]2025年已发货'!C:C</f>
        <v>HPB300Φ12</v>
      </c>
      <c r="D1222" s="2" t="str">
        <f ca="1">'[1]2025年已发货'!D:D</f>
        <v>吨</v>
      </c>
      <c r="E1222" s="2">
        <f ca="1">'[1]2025年已发货'!E:E</f>
        <v>10</v>
      </c>
      <c r="F1222" s="4">
        <f ca="1">'[1]2025年已发货'!F:F</f>
        <v>45730</v>
      </c>
      <c r="G1222" s="2" t="str">
        <f>'[1]2025年已发货'!G:G</f>
        <v>（中铁广州局-资乐高速5标）四川省乐山市井研县北京中交监理南150米(乐井路北)</v>
      </c>
      <c r="H1222" s="2" t="str">
        <f ca="1">'[1]2025年已发货'!H:H</f>
        <v>廖俊杰</v>
      </c>
      <c r="I1222" s="2">
        <f ca="1">'[1]2025年已发货'!I:I</f>
        <v>15775100965</v>
      </c>
      <c r="J1222" s="2" vm="1" t="e">
        <f ca="1">_xlfn._xlws.FILTER(辅助信息!D:D,辅助信息!G:G=G1222)</f>
        <v>#VALUE!</v>
      </c>
    </row>
    <row r="1223" hidden="1" spans="1:10">
      <c r="A1223" s="2" t="str">
        <f ca="1">'[1]2025年已发货'!A:A</f>
        <v>达钢</v>
      </c>
      <c r="B1223" s="2" t="str">
        <f ca="1">'[1]2025年已发货'!B:B</f>
        <v>螺纹钢</v>
      </c>
      <c r="C1223" s="2" t="str">
        <f ca="1">'[1]2025年已发货'!C:C</f>
        <v>HRB400E Φ12 9m</v>
      </c>
      <c r="D1223" s="2" t="str">
        <f ca="1">'[1]2025年已发货'!D:D</f>
        <v>吨</v>
      </c>
      <c r="E1223" s="2">
        <f ca="1">'[1]2025年已发货'!E:E</f>
        <v>15</v>
      </c>
      <c r="F1223" s="4">
        <f ca="1">'[1]2025年已发货'!F:F</f>
        <v>45731</v>
      </c>
      <c r="G1223" s="2" t="str">
        <f>'[1]2025年已发货'!G:G</f>
        <v>（五冶达州国道542项目-桥梁4标）四川省达州市达川区大堰镇双井村</v>
      </c>
      <c r="H1223" s="2" t="str">
        <f ca="1">'[1]2025年已发货'!H:H</f>
        <v>吴志强</v>
      </c>
      <c r="I1223" s="2">
        <f ca="1">'[1]2025年已发货'!I:I</f>
        <v>18820030907</v>
      </c>
      <c r="J1223" s="2" t="str">
        <f ca="1">_xlfn._xlws.FILTER(辅助信息!D:D,辅助信息!G:G=G1223)</f>
        <v>五冶达州国道542项目</v>
      </c>
    </row>
    <row r="1224" hidden="1" spans="1:10">
      <c r="A1224" s="2" t="str">
        <f ca="1">'[1]2025年已发货'!A:A</f>
        <v>达钢</v>
      </c>
      <c r="B1224" s="2" t="str">
        <f ca="1">'[1]2025年已发货'!B:B</f>
        <v>螺纹钢</v>
      </c>
      <c r="C1224" s="2" t="str">
        <f ca="1">'[1]2025年已发货'!C:C</f>
        <v>HRB400E Φ14 9m</v>
      </c>
      <c r="D1224" s="2" t="str">
        <f ca="1">'[1]2025年已发货'!D:D</f>
        <v>吨</v>
      </c>
      <c r="E1224" s="2">
        <f ca="1">'[1]2025年已发货'!E:E</f>
        <v>15</v>
      </c>
      <c r="F1224" s="4">
        <f ca="1">'[1]2025年已发货'!F:F</f>
        <v>45731</v>
      </c>
      <c r="G1224" s="2" t="str">
        <f>'[1]2025年已发货'!G:G</f>
        <v>（五冶达州国道542项目-桥梁4标）四川省达州市达川区大堰镇双井村</v>
      </c>
      <c r="H1224" s="2" t="str">
        <f ca="1">'[1]2025年已发货'!H:H</f>
        <v>吴志强</v>
      </c>
      <c r="I1224" s="2">
        <f ca="1">'[1]2025年已发货'!I:I</f>
        <v>18820030907</v>
      </c>
      <c r="J1224" s="2" t="str">
        <f ca="1">_xlfn._xlws.FILTER(辅助信息!D:D,辅助信息!G:G=G1224)</f>
        <v>五冶达州国道542项目</v>
      </c>
    </row>
    <row r="1225" hidden="1" spans="1:10">
      <c r="A1225" s="2" t="str">
        <f ca="1">'[1]2025年已发货'!A:A</f>
        <v>达钢</v>
      </c>
      <c r="B1225" s="2" t="str">
        <f ca="1">'[1]2025年已发货'!B:B</f>
        <v>螺纹钢</v>
      </c>
      <c r="C1225" s="2" t="str">
        <f ca="1">'[1]2025年已发货'!C:C</f>
        <v>HRB400E Φ16 9m</v>
      </c>
      <c r="D1225" s="2" t="str">
        <f ca="1">'[1]2025年已发货'!D:D</f>
        <v>吨</v>
      </c>
      <c r="E1225" s="2">
        <f ca="1">'[1]2025年已发货'!E:E</f>
        <v>15</v>
      </c>
      <c r="F1225" s="4">
        <f ca="1">'[1]2025年已发货'!F:F</f>
        <v>45731</v>
      </c>
      <c r="G1225" s="2" t="str">
        <f>'[1]2025年已发货'!G:G</f>
        <v>（五冶达州国道542项目-桥梁4标）四川省达州市达川区大堰镇双井村</v>
      </c>
      <c r="H1225" s="2" t="str">
        <f ca="1">'[1]2025年已发货'!H:H</f>
        <v>吴志强</v>
      </c>
      <c r="I1225" s="2">
        <f ca="1">'[1]2025年已发货'!I:I</f>
        <v>18820030907</v>
      </c>
      <c r="J1225" s="2" t="str">
        <f>_xlfn._xlws.FILTER(辅助信息!D:D,辅助信息!G:G=G1225)</f>
        <v>五冶达州国道542项目</v>
      </c>
    </row>
    <row r="1226" hidden="1" spans="1:10">
      <c r="A1226" s="2" t="str">
        <f ca="1">'[1]2025年已发货'!A:A</f>
        <v>达钢</v>
      </c>
      <c r="B1226" s="2" t="str">
        <f ca="1">'[1]2025年已发货'!B:B</f>
        <v>螺纹钢</v>
      </c>
      <c r="C1226" s="2" t="str">
        <f ca="1">'[1]2025年已发货'!C:C</f>
        <v>HRB400E Φ12 9m</v>
      </c>
      <c r="D1226" s="2" t="str">
        <f ca="1">'[1]2025年已发货'!D:D</f>
        <v>吨</v>
      </c>
      <c r="E1226" s="2">
        <f ca="1">'[1]2025年已发货'!E:E</f>
        <v>9</v>
      </c>
      <c r="F1226" s="4">
        <f ca="1">'[1]2025年已发货'!F:F</f>
        <v>45731</v>
      </c>
      <c r="G1226" s="2" t="str">
        <f>'[1]2025年已发货'!G:G</f>
        <v>（五冶达州国道542项目-一工区桥梁一工段）四川省达州市四川省达州市达川区石桥镇武寨村</v>
      </c>
      <c r="H1226" s="2" t="str">
        <f ca="1">'[1]2025年已发货'!H:H</f>
        <v>杨勇</v>
      </c>
      <c r="I1226" s="2">
        <f ca="1">'[1]2025年已发货'!I:I</f>
        <v>18398563998</v>
      </c>
      <c r="J1226" s="2" t="str">
        <f ca="1">_xlfn._xlws.FILTER(辅助信息!D:D,辅助信息!G:G=G1226)</f>
        <v>五冶达州国道542项目</v>
      </c>
    </row>
    <row r="1227" hidden="1" spans="1:10">
      <c r="A1227" s="2" t="str">
        <f ca="1">'[1]2025年已发货'!A:A</f>
        <v>达钢</v>
      </c>
      <c r="B1227" s="2" t="str">
        <f ca="1">'[1]2025年已发货'!B:B</f>
        <v>螺纹钢</v>
      </c>
      <c r="C1227" s="2" t="str">
        <f ca="1">'[1]2025年已发货'!C:C</f>
        <v>HRB400E Φ14 9m</v>
      </c>
      <c r="D1227" s="2" t="str">
        <f ca="1">'[1]2025年已发货'!D:D</f>
        <v>吨</v>
      </c>
      <c r="E1227" s="2">
        <f ca="1">'[1]2025年已发货'!E:E</f>
        <v>12</v>
      </c>
      <c r="F1227" s="4">
        <f ca="1">'[1]2025年已发货'!F:F</f>
        <v>45731</v>
      </c>
      <c r="G1227" s="2" t="str">
        <f>'[1]2025年已发货'!G:G</f>
        <v>（五冶达州国道542项目-一工区桥梁一工段）四川省达州市四川省达州市达川区石桥镇武寨村</v>
      </c>
      <c r="H1227" s="2" t="str">
        <f ca="1">'[1]2025年已发货'!H:H</f>
        <v>杨勇</v>
      </c>
      <c r="I1227" s="2">
        <f ca="1">'[1]2025年已发货'!I:I</f>
        <v>18398563998</v>
      </c>
      <c r="J1227" s="2" t="str">
        <f ca="1">_xlfn._xlws.FILTER(辅助信息!D:D,辅助信息!G:G=G1227)</f>
        <v>五冶达州国道542项目</v>
      </c>
    </row>
    <row r="1228" hidden="1" spans="1:10">
      <c r="A1228" s="2" t="str">
        <f ca="1">'[1]2025年已发货'!A:A</f>
        <v>达钢</v>
      </c>
      <c r="B1228" s="2" t="str">
        <f ca="1">'[1]2025年已发货'!B:B</f>
        <v>螺纹钢</v>
      </c>
      <c r="C1228" s="2" t="str">
        <f ca="1">'[1]2025年已发货'!C:C</f>
        <v>HRB400E Φ28 9m</v>
      </c>
      <c r="D1228" s="2" t="str">
        <f ca="1">'[1]2025年已发货'!D:D</f>
        <v>吨</v>
      </c>
      <c r="E1228" s="2">
        <f ca="1">'[1]2025年已发货'!E:E</f>
        <v>24</v>
      </c>
      <c r="F1228" s="4">
        <f ca="1">'[1]2025年已发货'!F:F</f>
        <v>45731</v>
      </c>
      <c r="G1228" s="2" t="str">
        <f>'[1]2025年已发货'!G:G</f>
        <v>（五冶达州国道542项目-一工区桥梁一工段）四川省达州市四川省达州市达川区石桥镇武寨村</v>
      </c>
      <c r="H1228" s="2" t="str">
        <f ca="1">'[1]2025年已发货'!H:H</f>
        <v>杨勇</v>
      </c>
      <c r="I1228" s="2">
        <f ca="1">'[1]2025年已发货'!I:I</f>
        <v>18398563998</v>
      </c>
      <c r="J1228" s="2" t="str">
        <f>_xlfn._xlws.FILTER(辅助信息!D:D,辅助信息!G:G=G1228)</f>
        <v>五冶达州国道542项目</v>
      </c>
    </row>
    <row r="1229" hidden="1" spans="1:10">
      <c r="A1229" s="2" t="str">
        <f ca="1">'[1]2025年已发货'!A:A</f>
        <v>达钢</v>
      </c>
      <c r="B1229" s="2" t="str">
        <f ca="1">'[1]2025年已发货'!B:B</f>
        <v>螺纹钢</v>
      </c>
      <c r="C1229" s="2" t="str">
        <f ca="1">'[1]2025年已发货'!C:C</f>
        <v>HRB400E Φ12 9m</v>
      </c>
      <c r="D1229" s="2" t="str">
        <f ca="1">'[1]2025年已发货'!D:D</f>
        <v>吨</v>
      </c>
      <c r="E1229" s="2">
        <f ca="1">'[1]2025年已发货'!E:E</f>
        <v>9</v>
      </c>
      <c r="F1229" s="4">
        <f ca="1">'[1]2025年已发货'!F:F</f>
        <v>45731</v>
      </c>
      <c r="G1229" s="2" t="str">
        <f>'[1]2025年已发货'!G:G</f>
        <v>（五冶达州国道542项目-一工区桥梁二工段）四川省达州市达川区达川区石梯镇石成村</v>
      </c>
      <c r="H1229" s="2" t="str">
        <f ca="1">'[1]2025年已发货'!H:H</f>
        <v>夏树彬</v>
      </c>
      <c r="I1229" s="2">
        <f ca="1">'[1]2025年已发货'!I:I</f>
        <v>13518183653</v>
      </c>
      <c r="J1229" s="2" t="str">
        <f ca="1">_xlfn._xlws.FILTER(辅助信息!D:D,辅助信息!G:G=G1229)</f>
        <v>五冶达州国道542项目</v>
      </c>
    </row>
    <row r="1230" hidden="1" spans="1:10">
      <c r="A1230" s="2" t="str">
        <f ca="1">'[1]2025年已发货'!A:A</f>
        <v>达钢</v>
      </c>
      <c r="B1230" s="2" t="str">
        <f ca="1">'[1]2025年已发货'!B:B</f>
        <v>螺纹钢</v>
      </c>
      <c r="C1230" s="2" t="str">
        <f ca="1">'[1]2025年已发货'!C:C</f>
        <v>HRB400E Φ14 9m</v>
      </c>
      <c r="D1230" s="2" t="str">
        <f ca="1">'[1]2025年已发货'!D:D</f>
        <v>吨</v>
      </c>
      <c r="E1230" s="2">
        <f ca="1">'[1]2025年已发货'!E:E</f>
        <v>9</v>
      </c>
      <c r="F1230" s="4">
        <f ca="1">'[1]2025年已发货'!F:F</f>
        <v>45731</v>
      </c>
      <c r="G1230" s="2" t="str">
        <f>'[1]2025年已发货'!G:G</f>
        <v>（五冶达州国道542项目-一工区桥梁二工段）四川省达州市达川区达川区石梯镇石成村</v>
      </c>
      <c r="H1230" s="2" t="str">
        <f ca="1">'[1]2025年已发货'!H:H</f>
        <v>夏树彬</v>
      </c>
      <c r="I1230" s="2">
        <f ca="1">'[1]2025年已发货'!I:I</f>
        <v>13518183653</v>
      </c>
      <c r="J1230" s="2" t="str">
        <f ca="1">_xlfn._xlws.FILTER(辅助信息!D:D,辅助信息!G:G=G1230)</f>
        <v>五冶达州国道542项目</v>
      </c>
    </row>
    <row r="1231" hidden="1" spans="1:10">
      <c r="A1231" s="2" t="str">
        <f ca="1">'[1]2025年已发货'!A:A</f>
        <v>达钢</v>
      </c>
      <c r="B1231" s="2" t="str">
        <f ca="1">'[1]2025年已发货'!B:B</f>
        <v>螺纹钢</v>
      </c>
      <c r="C1231" s="2" t="str">
        <f ca="1">'[1]2025年已发货'!C:C</f>
        <v>HRB400E Φ28 9m</v>
      </c>
      <c r="D1231" s="2" t="str">
        <f ca="1">'[1]2025年已发货'!D:D</f>
        <v>吨</v>
      </c>
      <c r="E1231" s="2">
        <f ca="1">'[1]2025年已发货'!E:E</f>
        <v>30</v>
      </c>
      <c r="F1231" s="4">
        <f ca="1">'[1]2025年已发货'!F:F</f>
        <v>45731</v>
      </c>
      <c r="G1231" s="2" t="str">
        <f>'[1]2025年已发货'!G:G</f>
        <v>（五冶达州国道542项目-一工区桥梁二工段）四川省达州市达川区达川区石梯镇石成村</v>
      </c>
      <c r="H1231" s="2" t="str">
        <f ca="1">'[1]2025年已发货'!H:H</f>
        <v>夏树彬</v>
      </c>
      <c r="I1231" s="2">
        <f ca="1">'[1]2025年已发货'!I:I</f>
        <v>13518183653</v>
      </c>
      <c r="J1231" s="2" t="str">
        <f>_xlfn._xlws.FILTER(辅助信息!D:D,辅助信息!G:G=G1231)</f>
        <v>五冶达州国道542项目</v>
      </c>
    </row>
    <row r="1232" hidden="1" spans="1:10">
      <c r="A1232" s="2" t="str">
        <f ca="1">'[1]2025年已发货'!A:A</f>
        <v>达钢</v>
      </c>
      <c r="B1232" s="2" t="str">
        <f ca="1">'[1]2025年已发货'!B:B</f>
        <v>螺纹钢</v>
      </c>
      <c r="C1232" s="2" t="str">
        <f ca="1">'[1]2025年已发货'!C:C</f>
        <v>HRB400E Φ12 9m</v>
      </c>
      <c r="D1232" s="2" t="str">
        <f ca="1">'[1]2025年已发货'!D:D</f>
        <v>吨</v>
      </c>
      <c r="E1232" s="2">
        <f ca="1">'[1]2025年已发货'!E:E</f>
        <v>6</v>
      </c>
      <c r="F1232" s="4">
        <f ca="1">'[1]2025年已发货'!F:F</f>
        <v>45731</v>
      </c>
      <c r="G1232" s="2" t="str">
        <f>'[1]2025年已发货'!G:G</f>
        <v>（五冶达州国道542项目-三工区路基八工段(连接线)）四川省达州市达川区大堰镇梨子沟</v>
      </c>
      <c r="H1232" s="2" t="str">
        <f ca="1">'[1]2025年已发货'!H:H</f>
        <v>谭鹏程</v>
      </c>
      <c r="I1232" s="2">
        <f ca="1">'[1]2025年已发货'!I:I</f>
        <v>18280895666</v>
      </c>
      <c r="J1232" s="2" t="str">
        <f ca="1">_xlfn._xlws.FILTER(辅助信息!D:D,辅助信息!G:G=G1232)</f>
        <v>五冶达州国道542项目</v>
      </c>
    </row>
    <row r="1233" hidden="1" spans="1:10">
      <c r="A1233" s="2" t="str">
        <f ca="1">'[1]2025年已发货'!A:A</f>
        <v>达钢</v>
      </c>
      <c r="B1233" s="2" t="str">
        <f ca="1">'[1]2025年已发货'!B:B</f>
        <v>螺纹钢</v>
      </c>
      <c r="C1233" s="2" t="str">
        <f ca="1">'[1]2025年已发货'!C:C</f>
        <v>HRB400E Φ32 9m</v>
      </c>
      <c r="D1233" s="2" t="str">
        <f ca="1">'[1]2025年已发货'!D:D</f>
        <v>吨</v>
      </c>
      <c r="E1233" s="2">
        <f ca="1">'[1]2025年已发货'!E:E</f>
        <v>45</v>
      </c>
      <c r="F1233" s="4">
        <f ca="1">'[1]2025年已发货'!F:F</f>
        <v>45731</v>
      </c>
      <c r="G1233" s="2" t="str">
        <f>'[1]2025年已发货'!G:G</f>
        <v>（五冶达州国道542项目-三工区路基八工段(连接线)）四川省达州市达川区大堰镇梨子沟</v>
      </c>
      <c r="H1233" s="2" t="str">
        <f ca="1">'[1]2025年已发货'!H:H</f>
        <v>谭鹏程</v>
      </c>
      <c r="I1233" s="2">
        <f ca="1">'[1]2025年已发货'!I:I</f>
        <v>18280895666</v>
      </c>
      <c r="J1233" s="2" t="str">
        <f>_xlfn._xlws.FILTER(辅助信息!D:D,辅助信息!G:G=G1233)</f>
        <v>五冶达州国道542项目</v>
      </c>
    </row>
    <row r="1234" hidden="1" spans="1:10">
      <c r="A1234" s="2" t="str">
        <f ca="1">'[1]2025年已发货'!A:A</f>
        <v>润耀</v>
      </c>
      <c r="B1234" s="2" t="str">
        <f ca="1">'[1]2025年已发货'!B:B</f>
        <v>盘螺</v>
      </c>
      <c r="C1234" s="2" t="str">
        <f ca="1">'[1]2025年已发货'!C:C</f>
        <v>HRB400E Φ12</v>
      </c>
      <c r="D1234" s="2" t="str">
        <f ca="1">'[1]2025年已发货'!D:D</f>
        <v>吨</v>
      </c>
      <c r="E1234" s="2">
        <f ca="1">'[1]2025年已发货'!E:E</f>
        <v>35</v>
      </c>
      <c r="F1234" s="4">
        <f ca="1">'[1]2025年已发货'!F:F</f>
        <v>45731</v>
      </c>
      <c r="G1234" s="2" t="str">
        <f>'[1]2025年已发货'!G:G</f>
        <v>（华西酒城南）成都市武侯区火车南站西路8号酒城南项目</v>
      </c>
      <c r="H1234" s="2" t="str">
        <f ca="1">'[1]2025年已发货'!H:H</f>
        <v>龙耀宇</v>
      </c>
      <c r="I1234" s="2">
        <f ca="1">'[1]2025年已发货'!I:I</f>
        <v>18384145895</v>
      </c>
      <c r="J1234" s="2" t="str">
        <f ca="1">_xlfn._xlws.FILTER(辅助信息!D:D,辅助信息!G:G=G1234)</f>
        <v>华西酒城南</v>
      </c>
    </row>
    <row r="1235" hidden="1" spans="1:10">
      <c r="A1235" s="2" t="str">
        <f ca="1">'[1]2025年已发货'!A:A</f>
        <v>润耀</v>
      </c>
      <c r="B1235" s="2" t="str">
        <f ca="1">'[1]2025年已发货'!B:B</f>
        <v>高线</v>
      </c>
      <c r="C1235" s="2" t="str">
        <f ca="1">'[1]2025年已发货'!C:C</f>
        <v>HPB300 Φ10</v>
      </c>
      <c r="D1235" s="2" t="str">
        <f ca="1">'[1]2025年已发货'!D:D</f>
        <v>吨</v>
      </c>
      <c r="E1235" s="2">
        <f ca="1">'[1]2025年已发货'!E:E</f>
        <v>3</v>
      </c>
      <c r="F1235" s="4">
        <f ca="1">'[1]2025年已发货'!F:F</f>
        <v>45731</v>
      </c>
      <c r="G1235" s="2" t="str">
        <f>'[1]2025年已发货'!G:G</f>
        <v>（五冶钢构宜宾高县月江镇建设项目）  四川省宜宾市高县月江镇刚记超市斜对面(还阳组团沪碳二期项目)</v>
      </c>
      <c r="H1235" s="2" t="str">
        <f ca="1">'[1]2025年已发货'!H:H</f>
        <v>张朝亮</v>
      </c>
      <c r="I1235" s="2">
        <f ca="1">'[1]2025年已发货'!I:I</f>
        <v>15228205853</v>
      </c>
      <c r="J1235" s="2" t="str">
        <f ca="1">_xlfn._xlws.FILTER(辅助信息!D:D,辅助信息!G:G=G1235)</f>
        <v>五冶钢构-宜宾市南溪区高县月江镇建设项目</v>
      </c>
    </row>
    <row r="1236" hidden="1" spans="1:10">
      <c r="A1236" s="2" t="str">
        <f ca="1">'[1]2025年已发货'!A:A</f>
        <v>润耀</v>
      </c>
      <c r="B1236" s="2" t="str">
        <f ca="1">'[1]2025年已发货'!B:B</f>
        <v>螺纹钢</v>
      </c>
      <c r="C1236" s="2" t="str">
        <f ca="1">'[1]2025年已发货'!C:C</f>
        <v>HRB400E Φ12 9m</v>
      </c>
      <c r="D1236" s="2" t="str">
        <f ca="1">'[1]2025年已发货'!D:D</f>
        <v>吨</v>
      </c>
      <c r="E1236" s="2">
        <f ca="1">'[1]2025年已发货'!E:E</f>
        <v>3</v>
      </c>
      <c r="F1236" s="4">
        <f ca="1">'[1]2025年已发货'!F:F</f>
        <v>45731</v>
      </c>
      <c r="G1236" s="2" t="str">
        <f>'[1]2025年已发货'!G:G</f>
        <v>（五冶钢构宜宾高县月江镇建设项目）  四川省宜宾市高县月江镇刚记超市斜对面(还阳组团沪碳二期项目)</v>
      </c>
      <c r="H1236" s="2" t="str">
        <f ca="1">'[1]2025年已发货'!H:H</f>
        <v>张朝亮</v>
      </c>
      <c r="I1236" s="2">
        <f ca="1">'[1]2025年已发货'!I:I</f>
        <v>15228205853</v>
      </c>
      <c r="J1236" s="2" t="str">
        <f ca="1">_xlfn._xlws.FILTER(辅助信息!D:D,辅助信息!G:G=G1236)</f>
        <v>五冶钢构-宜宾市南溪区高县月江镇建设项目</v>
      </c>
    </row>
    <row r="1237" hidden="1" spans="1:10">
      <c r="A1237" s="2" t="str">
        <f ca="1">'[1]2025年已发货'!A:A</f>
        <v>润耀</v>
      </c>
      <c r="B1237" s="2" t="str">
        <f ca="1">'[1]2025年已发货'!B:B</f>
        <v>螺纹钢</v>
      </c>
      <c r="C1237" s="2" t="str">
        <f ca="1">'[1]2025年已发货'!C:C</f>
        <v>HRB400E Φ16 9m</v>
      </c>
      <c r="D1237" s="2" t="str">
        <f ca="1">'[1]2025年已发货'!D:D</f>
        <v>吨</v>
      </c>
      <c r="E1237" s="2">
        <f ca="1">'[1]2025年已发货'!E:E</f>
        <v>12</v>
      </c>
      <c r="F1237" s="4">
        <f ca="1">'[1]2025年已发货'!F:F</f>
        <v>45731</v>
      </c>
      <c r="G1237" s="2" t="str">
        <f>'[1]2025年已发货'!G:G</f>
        <v>（五冶钢构宜宾高县月江镇建设项目）  四川省宜宾市高县月江镇刚记超市斜对面(还阳组团沪碳二期项目)</v>
      </c>
      <c r="H1237" s="2" t="str">
        <f ca="1">'[1]2025年已发货'!H:H</f>
        <v>张朝亮</v>
      </c>
      <c r="I1237" s="2">
        <f ca="1">'[1]2025年已发货'!I:I</f>
        <v>15228205853</v>
      </c>
      <c r="J1237" s="2" t="str">
        <f ca="1">_xlfn._xlws.FILTER(辅助信息!D:D,辅助信息!G:G=G1237)</f>
        <v>五冶钢构-宜宾市南溪区高县月江镇建设项目</v>
      </c>
    </row>
    <row r="1238" hidden="1" spans="1:10">
      <c r="A1238" s="2" t="str">
        <f ca="1">'[1]2025年已发货'!A:A</f>
        <v>润耀</v>
      </c>
      <c r="B1238" s="2" t="str">
        <f ca="1">'[1]2025年已发货'!B:B</f>
        <v>螺纹钢</v>
      </c>
      <c r="C1238" s="2" t="str">
        <f ca="1">'[1]2025年已发货'!C:C</f>
        <v>HRB400E Φ22 9m</v>
      </c>
      <c r="D1238" s="2" t="str">
        <f ca="1">'[1]2025年已发货'!D:D</f>
        <v>吨</v>
      </c>
      <c r="E1238" s="2">
        <f ca="1">'[1]2025年已发货'!E:E</f>
        <v>18</v>
      </c>
      <c r="F1238" s="4">
        <f ca="1">'[1]2025年已发货'!F:F</f>
        <v>45731</v>
      </c>
      <c r="G1238" s="2" t="str">
        <f>'[1]2025年已发货'!G:G</f>
        <v>（五冶钢构宜宾高县月江镇建设项目）  四川省宜宾市高县月江镇刚记超市斜对面(还阳组团沪碳二期项目)</v>
      </c>
      <c r="H1238" s="2" t="str">
        <f ca="1">'[1]2025年已发货'!H:H</f>
        <v>张朝亮</v>
      </c>
      <c r="I1238" s="2">
        <f ca="1">'[1]2025年已发货'!I:I</f>
        <v>15228205853</v>
      </c>
      <c r="J1238" s="2" t="str">
        <f>_xlfn._xlws.FILTER(辅助信息!D:D,辅助信息!G:G=G1238)</f>
        <v>五冶钢构-宜宾市南溪区高县月江镇建设项目</v>
      </c>
    </row>
    <row r="1239" hidden="1" spans="1:10">
      <c r="A1239" s="2" t="str">
        <f ca="1">'[1]2025年已发货'!A:A</f>
        <v>陕钢</v>
      </c>
      <c r="B1239" s="2" t="str">
        <f ca="1">'[1]2025年已发货'!B:B</f>
        <v>高线</v>
      </c>
      <c r="C1239" s="2" t="str">
        <f ca="1">'[1]2025年已发货'!C:C</f>
        <v>HPB300Φ12</v>
      </c>
      <c r="D1239" s="2" t="str">
        <f ca="1">'[1]2025年已发货'!D:D</f>
        <v>吨</v>
      </c>
      <c r="E1239" s="2">
        <f ca="1">'[1]2025年已发货'!E:E</f>
        <v>35</v>
      </c>
      <c r="F1239" s="4">
        <f ca="1">'[1]2025年已发货'!F:F</f>
        <v>45732</v>
      </c>
      <c r="G1239" s="2" t="str">
        <f>'[1]2025年已发货'!G:G</f>
        <v>（中铁广州局-成渝扩容2标）成渝扩容项目ZCB3-2标2＃拌和站【雁江区联盟桥东北50米(资资路) 】</v>
      </c>
      <c r="H1239" s="2" t="str">
        <f ca="1">'[1]2025年已发货'!H:H</f>
        <v>刘沛琦</v>
      </c>
      <c r="I1239" s="2">
        <f ca="1">'[1]2025年已发货'!I:I</f>
        <v>18011784798</v>
      </c>
      <c r="J1239" s="2" vm="1" t="e">
        <f ca="1">_xlfn._xlws.FILTER(辅助信息!D:D,辅助信息!G:G=G1239)</f>
        <v>#VALUE!</v>
      </c>
    </row>
    <row r="1240" hidden="1" spans="1:10">
      <c r="A1240" s="2" t="str">
        <f ca="1">'[1]2025年已发货'!A:A</f>
        <v>德胜</v>
      </c>
      <c r="B1240" s="2" t="str">
        <f ca="1">'[1]2025年已发货'!B:B</f>
        <v>螺纹钢</v>
      </c>
      <c r="C1240" s="2" t="str">
        <f ca="1">'[1]2025年已发货'!C:C</f>
        <v>HRB400E Φ20 12m</v>
      </c>
      <c r="D1240" s="2" t="str">
        <f ca="1">'[1]2025年已发货'!D:D</f>
        <v>吨</v>
      </c>
      <c r="E1240" s="2">
        <f ca="1">'[1]2025年已发货'!E:E</f>
        <v>35</v>
      </c>
      <c r="F1240" s="4">
        <f ca="1">'[1]2025年已发货'!F:F</f>
        <v>45732</v>
      </c>
      <c r="G1240" s="2" t="str">
        <f>'[1]2025年已发货'!G:G</f>
        <v>（中铁十局-资乐高速4标）四川省眉山市仁寿县彰加镇促进村中铁十局资乐高速1#梁场</v>
      </c>
      <c r="H1240" s="2" t="str">
        <f ca="1">'[1]2025年已发货'!H:H</f>
        <v>何佳欢</v>
      </c>
      <c r="I1240" s="2">
        <f ca="1">'[1]2025年已发货'!I:I</f>
        <v>19989552680</v>
      </c>
      <c r="J1240" s="2" vm="1" t="e">
        <f>_xlfn._xlws.FILTER(辅助信息!D:D,辅助信息!G:G=G1240)</f>
        <v>#VALUE!</v>
      </c>
    </row>
    <row r="1241" hidden="1" spans="1:10">
      <c r="A1241" s="2" t="str">
        <f ca="1">'[1]2025年已发货'!A:A</f>
        <v>德胜</v>
      </c>
      <c r="B1241" s="2" t="str">
        <f ca="1">'[1]2025年已发货'!B:B</f>
        <v>螺纹钢</v>
      </c>
      <c r="C1241" s="2" t="str">
        <f ca="1">'[1]2025年已发货'!C:C</f>
        <v>HRB400E Φ25 9m</v>
      </c>
      <c r="D1241" s="2" t="str">
        <f ca="1">'[1]2025年已发货'!D:D</f>
        <v>吨</v>
      </c>
      <c r="E1241" s="2">
        <f ca="1">'[1]2025年已发货'!E:E</f>
        <v>70</v>
      </c>
      <c r="F1241" s="4">
        <f ca="1">'[1]2025年已发货'!F:F</f>
        <v>45732</v>
      </c>
      <c r="G1241" s="2" t="str">
        <f>'[1]2025年已发货'!G:G</f>
        <v>（中铁广州局-成渝扩容2标）成渝扩容项目ZCB3-2标2＃拌和站【雁江区联盟桥东北50米(资资路) 】</v>
      </c>
      <c r="H1241" s="2" t="str">
        <f ca="1">'[1]2025年已发货'!H:H</f>
        <v>刘沛琦</v>
      </c>
      <c r="I1241" s="2">
        <f ca="1">'[1]2025年已发货'!I:I</f>
        <v>18011784798</v>
      </c>
      <c r="J1241" s="2" vm="1" t="e">
        <f ca="1">_xlfn._xlws.FILTER(辅助信息!D:D,辅助信息!G:G=G1241)</f>
        <v>#VALUE!</v>
      </c>
    </row>
    <row r="1242" hidden="1" spans="1:10">
      <c r="A1242" s="2" t="str">
        <f ca="1">'[1]2025年已发货'!A:A</f>
        <v>德胜</v>
      </c>
      <c r="B1242" s="2" t="str">
        <f ca="1">'[1]2025年已发货'!B:B</f>
        <v>螺纹钢</v>
      </c>
      <c r="C1242" s="2" t="str">
        <f ca="1">'[1]2025年已发货'!C:C</f>
        <v>HRB400E Φ28 12m</v>
      </c>
      <c r="D1242" s="2" t="str">
        <f ca="1">'[1]2025年已发货'!D:D</f>
        <v>吨</v>
      </c>
      <c r="E1242" s="2">
        <f ca="1">'[1]2025年已发货'!E:E</f>
        <v>70</v>
      </c>
      <c r="F1242" s="4">
        <f ca="1">'[1]2025年已发货'!F:F</f>
        <v>45732</v>
      </c>
      <c r="G1242" s="2" t="str">
        <f>'[1]2025年已发货'!G:G</f>
        <v>（中铁广州局-成渝扩容2标）成渝扩容项目ZCB3-2标2＃拌和站【雁江区联盟桥东北50米(资资路) 】</v>
      </c>
      <c r="H1242" s="2" t="str">
        <f ca="1">'[1]2025年已发货'!H:H</f>
        <v>刘沛琦</v>
      </c>
      <c r="I1242" s="2">
        <f ca="1">'[1]2025年已发货'!I:I</f>
        <v>18011784798</v>
      </c>
      <c r="J1242" s="2" vm="1" t="e">
        <f ca="1">_xlfn._xlws.FILTER(辅助信息!D:D,辅助信息!G:G=G1242)</f>
        <v>#VALUE!</v>
      </c>
    </row>
    <row r="1243" hidden="1" spans="1:10">
      <c r="A1243" s="2" t="str">
        <f ca="1">'[1]2025年已发货'!A:A</f>
        <v>德胜</v>
      </c>
      <c r="B1243" s="2" t="str">
        <f ca="1">'[1]2025年已发货'!B:B</f>
        <v>螺纹钢</v>
      </c>
      <c r="C1243" s="2" t="str">
        <f ca="1">'[1]2025年已发货'!C:C</f>
        <v>HRB400E Φ14 12m</v>
      </c>
      <c r="D1243" s="2" t="str">
        <f ca="1">'[1]2025年已发货'!D:D</f>
        <v>吨</v>
      </c>
      <c r="E1243" s="2">
        <f ca="1">'[1]2025年已发货'!E:E</f>
        <v>35</v>
      </c>
      <c r="F1243" s="4">
        <f ca="1">'[1]2025年已发货'!F:F</f>
        <v>45732</v>
      </c>
      <c r="G1243" s="2" t="str">
        <f>'[1]2025年已发货'!G:G</f>
        <v>（中铁广州局-资乐高速5标）四川省乐山市井研县希望大道116号</v>
      </c>
      <c r="H1243" s="2" t="str">
        <f ca="1">'[1]2025年已发货'!H:H</f>
        <v>廖俊杰</v>
      </c>
      <c r="I1243" s="2">
        <f ca="1">'[1]2025年已发货'!I:I</f>
        <v>15775100965</v>
      </c>
      <c r="J1243" s="2" vm="1" t="e">
        <f ca="1">_xlfn._xlws.FILTER(辅助信息!D:D,辅助信息!G:G=G1243)</f>
        <v>#VALUE!</v>
      </c>
    </row>
    <row r="1244" hidden="1" spans="1:10">
      <c r="A1244" s="2" t="str">
        <f ca="1">'[1]2025年已发货'!A:A</f>
        <v>德胜</v>
      </c>
      <c r="B1244" s="2" t="str">
        <f ca="1">'[1]2025年已发货'!B:B</f>
        <v>螺纹钢</v>
      </c>
      <c r="C1244" s="2" t="str">
        <f ca="1">'[1]2025年已发货'!C:C</f>
        <v>HRB400E Φ32 12m</v>
      </c>
      <c r="D1244" s="2" t="str">
        <f ca="1">'[1]2025年已发货'!D:D</f>
        <v>吨</v>
      </c>
      <c r="E1244" s="2">
        <f ca="1">'[1]2025年已发货'!E:E</f>
        <v>35</v>
      </c>
      <c r="F1244" s="4">
        <f ca="1">'[1]2025年已发货'!F:F</f>
        <v>45732</v>
      </c>
      <c r="G1244" s="2" t="str">
        <f>'[1]2025年已发货'!G:G</f>
        <v>（中铁广州局-资乐高速5标）四川省乐山市井研县希望大道116号</v>
      </c>
      <c r="H1244" s="2" t="str">
        <f ca="1">'[1]2025年已发货'!H:H</f>
        <v>廖俊杰</v>
      </c>
      <c r="I1244" s="2">
        <f ca="1">'[1]2025年已发货'!I:I</f>
        <v>15775100965</v>
      </c>
      <c r="J1244" s="2" vm="1" t="e">
        <f ca="1">_xlfn._xlws.FILTER(辅助信息!D:D,辅助信息!G:G=G1244)</f>
        <v>#VALUE!</v>
      </c>
    </row>
    <row r="1245" hidden="1" spans="1:10">
      <c r="A1245" s="2" t="str">
        <f ca="1">'[1]2025年已发货'!A:A</f>
        <v>达钢</v>
      </c>
      <c r="B1245" s="2" t="str">
        <f ca="1">'[1]2025年已发货'!B:B</f>
        <v>螺纹钢</v>
      </c>
      <c r="C1245" s="2" t="str">
        <f ca="1">'[1]2025年已发货'!C:C</f>
        <v>HRB500E Φ20</v>
      </c>
      <c r="D1245" s="2" t="str">
        <f ca="1">'[1]2025年已发货'!D:D</f>
        <v>吨</v>
      </c>
      <c r="E1245" s="2">
        <f ca="1">'[1]2025年已发货'!E:E</f>
        <v>18</v>
      </c>
      <c r="F1245" s="4">
        <f ca="1">'[1]2025年已发货'!F:F</f>
        <v>45732</v>
      </c>
      <c r="G1245" s="2" t="str">
        <f>'[1]2025年已发货'!G:G</f>
        <v>（商投建工达州中医药科技园-4工区-2号楼）达州市通川区达州中医药职业学院犀牛大道北段</v>
      </c>
      <c r="H1245" s="2" t="str">
        <f ca="1">'[1]2025年已发货'!H:H</f>
        <v>张扬</v>
      </c>
      <c r="I1245" s="2">
        <f ca="1">'[1]2025年已发货'!I:I</f>
        <v>18381904567</v>
      </c>
      <c r="J1245" s="2" t="str">
        <f ca="1">_xlfn._xlws.FILTER(辅助信息!D:D,辅助信息!G:G=G1245)</f>
        <v>商投建工达州中医药科技园</v>
      </c>
    </row>
    <row r="1246" hidden="1" spans="1:10">
      <c r="A1246" s="2" t="str">
        <f ca="1">'[1]2025年已发货'!A:A</f>
        <v>达钢</v>
      </c>
      <c r="B1246" s="2" t="str">
        <f ca="1">'[1]2025年已发货'!B:B</f>
        <v>螺纹钢</v>
      </c>
      <c r="C1246" s="2" t="str">
        <f ca="1">'[1]2025年已发货'!C:C</f>
        <v>HRB500E Φ25</v>
      </c>
      <c r="D1246" s="2" t="str">
        <f ca="1">'[1]2025年已发货'!D:D</f>
        <v>吨</v>
      </c>
      <c r="E1246" s="2">
        <f ca="1">'[1]2025年已发货'!E:E</f>
        <v>12</v>
      </c>
      <c r="F1246" s="4">
        <f ca="1">'[1]2025年已发货'!F:F</f>
        <v>45732</v>
      </c>
      <c r="G1246" s="2" t="str">
        <f>'[1]2025年已发货'!G:G</f>
        <v>（商投建工达州中医药科技园-4工区-2号楼）达州市通川区达州中医药职业学院犀牛大道北段</v>
      </c>
      <c r="H1246" s="2" t="str">
        <f ca="1">'[1]2025年已发货'!H:H</f>
        <v>张扬</v>
      </c>
      <c r="I1246" s="2">
        <f ca="1">'[1]2025年已发货'!I:I</f>
        <v>18381904567</v>
      </c>
      <c r="J1246" s="2" t="str">
        <f ca="1">_xlfn._xlws.FILTER(辅助信息!D:D,辅助信息!G:G=G1246)</f>
        <v>商投建工达州中医药科技园</v>
      </c>
    </row>
    <row r="1247" hidden="1" spans="1:10">
      <c r="A1247" s="2" t="str">
        <f ca="1">'[1]2025年已发货'!A:A</f>
        <v>达钢</v>
      </c>
      <c r="B1247" s="2" t="str">
        <f ca="1">'[1]2025年已发货'!B:B</f>
        <v>盘螺</v>
      </c>
      <c r="C1247" s="2" t="str">
        <f ca="1">'[1]2025年已发货'!C:C</f>
        <v>HRB400E Φ8</v>
      </c>
      <c r="D1247" s="2" t="str">
        <f ca="1">'[1]2025年已发货'!D:D</f>
        <v>吨</v>
      </c>
      <c r="E1247" s="2">
        <f ca="1">'[1]2025年已发货'!E:E</f>
        <v>60</v>
      </c>
      <c r="F1247" s="4">
        <f ca="1">'[1]2025年已发货'!F:F</f>
        <v>45732</v>
      </c>
      <c r="G1247" s="2" t="str">
        <f>'[1]2025年已发货'!G:G</f>
        <v>（商投建工达州中医药科技园-4工区-2号楼）达州市通川区达州中医药职业学院犀牛大道北段</v>
      </c>
      <c r="H1247" s="2" t="str">
        <f ca="1">'[1]2025年已发货'!H:H</f>
        <v>张扬</v>
      </c>
      <c r="I1247" s="2">
        <f ca="1">'[1]2025年已发货'!I:I</f>
        <v>18381904567</v>
      </c>
      <c r="J1247" s="2" t="str">
        <f ca="1">_xlfn._xlws.FILTER(辅助信息!D:D,辅助信息!G:G=G1247)</f>
        <v>商投建工达州中医药科技园</v>
      </c>
    </row>
    <row r="1248" hidden="1" spans="1:10">
      <c r="A1248" s="2" t="str">
        <f ca="1">'[1]2025年已发货'!A:A</f>
        <v>润耀</v>
      </c>
      <c r="B1248" s="2" t="str">
        <f ca="1">'[1]2025年已发货'!B:B</f>
        <v>盘圆</v>
      </c>
      <c r="C1248" s="2" t="str">
        <f ca="1">'[1]2025年已发货'!C:C</f>
        <v>HPB300Ф8</v>
      </c>
      <c r="D1248" s="2" t="str">
        <f ca="1">'[1]2025年已发货'!D:D</f>
        <v>吨</v>
      </c>
      <c r="E1248" s="2">
        <f ca="1">'[1]2025年已发货'!E:E</f>
        <v>23</v>
      </c>
      <c r="F1248" s="4">
        <f ca="1">'[1]2025年已发货'!F:F</f>
        <v>45732</v>
      </c>
      <c r="G1248" s="2" t="str">
        <f>'[1]2025年已发货'!G:G</f>
        <v>（成铁西物-重庆渝北金山项目）重庆市渝北区康庄美地C区（司机拍摄签收小票时需设置时间及地点水印）</v>
      </c>
      <c r="H1248" s="2" t="str">
        <f ca="1">'[1]2025年已发货'!H:H</f>
        <v>黄永福</v>
      </c>
      <c r="I1248" s="2" t="str">
        <f ca="1">'[1]2025年已发货'!I:I</f>
        <v>15982823571</v>
      </c>
      <c r="J1248" s="2" vm="1" t="e">
        <f ca="1">_xlfn._xlws.FILTER(辅助信息!D:D,辅助信息!G:G=G1248)</f>
        <v>#VALUE!</v>
      </c>
    </row>
    <row r="1249" hidden="1" spans="1:10">
      <c r="A1249" s="2" t="str">
        <f ca="1">'[1]2025年已发货'!A:A</f>
        <v>润耀</v>
      </c>
      <c r="B1249" s="2" t="str">
        <f ca="1">'[1]2025年已发货'!B:B</f>
        <v>螺纹钢</v>
      </c>
      <c r="C1249" s="2" t="str">
        <f ca="1">'[1]2025年已发货'!C:C</f>
        <v>HRB400EФ12*9m</v>
      </c>
      <c r="D1249" s="2" t="str">
        <f ca="1">'[1]2025年已发货'!D:D</f>
        <v>吨</v>
      </c>
      <c r="E1249" s="2">
        <f ca="1">'[1]2025年已发货'!E:E</f>
        <v>15</v>
      </c>
      <c r="F1249" s="4">
        <f ca="1">'[1]2025年已发货'!F:F</f>
        <v>45732</v>
      </c>
      <c r="G1249" s="2" t="str">
        <f>'[1]2025年已发货'!G:G</f>
        <v>（成铁西物-重庆渝北金山项目）重庆市渝北区康庄美地C区（司机拍摄签收小票时需设置时间及地点水印）</v>
      </c>
      <c r="H1249" s="2" t="str">
        <f ca="1">'[1]2025年已发货'!H:H</f>
        <v>黄永福</v>
      </c>
      <c r="I1249" s="2" t="str">
        <f ca="1">'[1]2025年已发货'!I:I</f>
        <v>15982823571</v>
      </c>
      <c r="J1249" s="2" vm="1" t="e">
        <f ca="1">_xlfn._xlws.FILTER(辅助信息!D:D,辅助信息!G:G=G1249)</f>
        <v>#VALUE!</v>
      </c>
    </row>
    <row r="1250" hidden="1" spans="1:10">
      <c r="A1250" s="2" t="str">
        <f ca="1">'[1]2025年已发货'!A:A</f>
        <v>润耀</v>
      </c>
      <c r="B1250" s="2" t="str">
        <f ca="1">'[1]2025年已发货'!B:B</f>
        <v>螺纹钢</v>
      </c>
      <c r="C1250" s="2" t="str">
        <f ca="1">'[1]2025年已发货'!C:C</f>
        <v>HRB400EФ14*9m</v>
      </c>
      <c r="D1250" s="2" t="str">
        <f ca="1">'[1]2025年已发货'!D:D</f>
        <v>吨</v>
      </c>
      <c r="E1250" s="2">
        <f ca="1">'[1]2025年已发货'!E:E</f>
        <v>70</v>
      </c>
      <c r="F1250" s="4">
        <f ca="1">'[1]2025年已发货'!F:F</f>
        <v>45732</v>
      </c>
      <c r="G1250" s="2" t="str">
        <f>'[1]2025年已发货'!G:G</f>
        <v>（成铁西物-重庆渝北金山项目）重庆市渝北区康庄美地C区（司机拍摄签收小票时需设置时间及地点水印）</v>
      </c>
      <c r="H1250" s="2" t="str">
        <f ca="1">'[1]2025年已发货'!H:H</f>
        <v>黄永福</v>
      </c>
      <c r="I1250" s="2" t="str">
        <f ca="1">'[1]2025年已发货'!I:I</f>
        <v>15982823571</v>
      </c>
      <c r="J1250" s="2" vm="1" t="e">
        <f>_xlfn._xlws.FILTER(辅助信息!D:D,辅助信息!G:G=G1250)</f>
        <v>#VALUE!</v>
      </c>
    </row>
    <row r="1251" hidden="1" spans="1:10">
      <c r="A1251" s="2" t="str">
        <f ca="1">'[1]2025年已发货'!A:A</f>
        <v>润耀</v>
      </c>
      <c r="B1251" s="2" t="str">
        <f ca="1">'[1]2025年已发货'!B:B</f>
        <v>螺纹钢</v>
      </c>
      <c r="C1251" s="2" t="str">
        <f ca="1">'[1]2025年已发货'!C:C</f>
        <v>HRB400EФ16*9m</v>
      </c>
      <c r="D1251" s="2" t="str">
        <f ca="1">'[1]2025年已发货'!D:D</f>
        <v>吨</v>
      </c>
      <c r="E1251" s="2">
        <f ca="1">'[1]2025年已发货'!E:E</f>
        <v>50</v>
      </c>
      <c r="F1251" s="4">
        <f ca="1">'[1]2025年已发货'!F:F</f>
        <v>45732</v>
      </c>
      <c r="G1251" s="2" t="str">
        <f>'[1]2025年已发货'!G:G</f>
        <v>（成铁西物-重庆渝北金山项目）重庆市渝北区康庄美地C区（司机拍摄签收小票时需设置时间及地点水印）</v>
      </c>
      <c r="H1251" s="2" t="str">
        <f ca="1">'[1]2025年已发货'!H:H</f>
        <v>黄永福</v>
      </c>
      <c r="I1251" s="2" t="str">
        <f ca="1">'[1]2025年已发货'!I:I</f>
        <v>15982823571</v>
      </c>
      <c r="J1251" s="2" vm="1" t="e">
        <f ca="1">_xlfn._xlws.FILTER(辅助信息!D:D,辅助信息!G:G=G1251)</f>
        <v>#VALUE!</v>
      </c>
    </row>
    <row r="1252" hidden="1" spans="1:10">
      <c r="A1252" s="2" t="str">
        <f ca="1">'[1]2025年已发货'!A:A</f>
        <v>润耀</v>
      </c>
      <c r="B1252" s="2" t="str">
        <f ca="1">'[1]2025年已发货'!B:B</f>
        <v>螺纹钢</v>
      </c>
      <c r="C1252" s="2" t="str">
        <f ca="1">'[1]2025年已发货'!C:C</f>
        <v>HRB400EФ18*9m</v>
      </c>
      <c r="D1252" s="2" t="str">
        <f ca="1">'[1]2025年已发货'!D:D</f>
        <v>吨</v>
      </c>
      <c r="E1252" s="2">
        <f ca="1">'[1]2025年已发货'!E:E</f>
        <v>70</v>
      </c>
      <c r="F1252" s="4">
        <f ca="1">'[1]2025年已发货'!F:F</f>
        <v>45732</v>
      </c>
      <c r="G1252" s="2" t="str">
        <f>'[1]2025年已发货'!G:G</f>
        <v>（成铁西物-重庆渝北金山项目）重庆市渝北区康庄美地C区（司机拍摄签收小票时需设置时间及地点水印）</v>
      </c>
      <c r="H1252" s="2" t="str">
        <f ca="1">'[1]2025年已发货'!H:H</f>
        <v>黄永福</v>
      </c>
      <c r="I1252" s="2" t="str">
        <f ca="1">'[1]2025年已发货'!I:I</f>
        <v>15982823571</v>
      </c>
      <c r="J1252" s="2" vm="1" t="e">
        <f ca="1">_xlfn._xlws.FILTER(辅助信息!D:D,辅助信息!G:G=G1252)</f>
        <v>#VALUE!</v>
      </c>
    </row>
    <row r="1253" hidden="1" spans="1:10">
      <c r="A1253" s="2" t="str">
        <f ca="1">'[1]2025年已发货'!A:A</f>
        <v>润耀</v>
      </c>
      <c r="B1253" s="2" t="str">
        <f ca="1">'[1]2025年已发货'!B:B</f>
        <v>螺纹钢</v>
      </c>
      <c r="C1253" s="2" t="str">
        <f ca="1">'[1]2025年已发货'!C:C</f>
        <v>HRB400EФ20*9m</v>
      </c>
      <c r="D1253" s="2" t="str">
        <f ca="1">'[1]2025年已发货'!D:D</f>
        <v>吨</v>
      </c>
      <c r="E1253" s="2">
        <f ca="1">'[1]2025年已发货'!E:E</f>
        <v>15</v>
      </c>
      <c r="F1253" s="4">
        <f ca="1">'[1]2025年已发货'!F:F</f>
        <v>45732</v>
      </c>
      <c r="G1253" s="2" t="str">
        <f>'[1]2025年已发货'!G:G</f>
        <v>（成铁西物-重庆渝北金山项目）重庆市渝北区康庄美地C区（司机拍摄签收小票时需设置时间及地点水印）</v>
      </c>
      <c r="H1253" s="2" t="str">
        <f ca="1">'[1]2025年已发货'!H:H</f>
        <v>黄永福</v>
      </c>
      <c r="I1253" s="2" t="str">
        <f ca="1">'[1]2025年已发货'!I:I</f>
        <v>15982823571</v>
      </c>
      <c r="J1253" s="2" vm="1" t="e">
        <f ca="1">_xlfn._xlws.FILTER(辅助信息!D:D,辅助信息!G:G=G1253)</f>
        <v>#VALUE!</v>
      </c>
    </row>
    <row r="1254" hidden="1" spans="1:10">
      <c r="A1254" s="2" t="str">
        <f ca="1">'[1]2025年已发货'!A:A</f>
        <v>德胜</v>
      </c>
      <c r="B1254" s="2" t="str">
        <f ca="1">'[1]2025年已发货'!B:B</f>
        <v>螺纹钢</v>
      </c>
      <c r="C1254" s="2" t="str">
        <f ca="1">'[1]2025年已发货'!C:C</f>
        <v>HRB400E Φ16 9m</v>
      </c>
      <c r="D1254" s="2" t="str">
        <f ca="1">'[1]2025年已发货'!D:D</f>
        <v>吨</v>
      </c>
      <c r="E1254" s="2">
        <f ca="1">'[1]2025年已发货'!E:E</f>
        <v>23</v>
      </c>
      <c r="F1254" s="4">
        <f ca="1">'[1]2025年已发货'!F:F</f>
        <v>45733</v>
      </c>
      <c r="G1254" s="2" t="str">
        <f>'[1]2025年已发货'!G:G</f>
        <v>（五局乐山机场项目）乐山市五通桥区冠英镇</v>
      </c>
      <c r="H1254" s="2" t="str">
        <f ca="1">'[1]2025年已发货'!H:H</f>
        <v>王思思</v>
      </c>
      <c r="I1254" s="2">
        <f ca="1">'[1]2025年已发货'!I:I</f>
        <v>18973190156</v>
      </c>
      <c r="J1254" s="2" vm="1" t="e">
        <f ca="1">_xlfn._xlws.FILTER(辅助信息!D:D,辅助信息!G:G=G1254)</f>
        <v>#VALUE!</v>
      </c>
    </row>
    <row r="1255" hidden="1" spans="1:10">
      <c r="A1255" s="2" t="str">
        <f ca="1">'[1]2025年已发货'!A:A</f>
        <v>德胜</v>
      </c>
      <c r="B1255" s="2" t="str">
        <f ca="1">'[1]2025年已发货'!B:B</f>
        <v>螺纹钢</v>
      </c>
      <c r="C1255" s="2" t="str">
        <f ca="1">'[1]2025年已发货'!C:C</f>
        <v>HRB400E Φ12 9m</v>
      </c>
      <c r="D1255" s="2" t="str">
        <f ca="1">'[1]2025年已发货'!D:D</f>
        <v>吨</v>
      </c>
      <c r="E1255" s="2">
        <f ca="1">'[1]2025年已发货'!E:E</f>
        <v>8</v>
      </c>
      <c r="F1255" s="4">
        <f ca="1">'[1]2025年已发货'!F:F</f>
        <v>45733</v>
      </c>
      <c r="G1255" s="2" t="str">
        <f>'[1]2025年已发货'!G:G</f>
        <v>（五局乐山机场项目）乐山市五通桥区冠英镇</v>
      </c>
      <c r="H1255" s="2" t="str">
        <f ca="1">'[1]2025年已发货'!H:H</f>
        <v>王思思</v>
      </c>
      <c r="I1255" s="2">
        <f ca="1">'[1]2025年已发货'!I:I</f>
        <v>18973190156</v>
      </c>
      <c r="J1255" s="2" vm="1" t="e">
        <f ca="1">_xlfn._xlws.FILTER(辅助信息!D:D,辅助信息!G:G=G1255)</f>
        <v>#VALUE!</v>
      </c>
    </row>
    <row r="1256" hidden="1" spans="1:10">
      <c r="A1256" s="2" t="str">
        <f ca="1">'[1]2025年已发货'!A:A</f>
        <v>德胜</v>
      </c>
      <c r="B1256" s="2" t="str">
        <f ca="1">'[1]2025年已发货'!B:B</f>
        <v>螺纹钢</v>
      </c>
      <c r="C1256" s="2" t="str">
        <f ca="1">'[1]2025年已发货'!C:C</f>
        <v>HRB400E Φ14 9m</v>
      </c>
      <c r="D1256" s="2" t="str">
        <f ca="1">'[1]2025年已发货'!D:D</f>
        <v>吨</v>
      </c>
      <c r="E1256" s="2">
        <f ca="1">'[1]2025年已发货'!E:E</f>
        <v>6</v>
      </c>
      <c r="F1256" s="4">
        <f ca="1">'[1]2025年已发货'!F:F</f>
        <v>45733</v>
      </c>
      <c r="G1256" s="2" t="str">
        <f>'[1]2025年已发货'!G:G</f>
        <v>（五局乐山机场项目）乐山市五通桥区冠英镇</v>
      </c>
      <c r="H1256" s="2" t="str">
        <f ca="1">'[1]2025年已发货'!H:H</f>
        <v>王思思</v>
      </c>
      <c r="I1256" s="2">
        <f ca="1">'[1]2025年已发货'!I:I</f>
        <v>18973190156</v>
      </c>
      <c r="J1256" s="2" vm="1" t="e">
        <f>_xlfn._xlws.FILTER(辅助信息!D:D,辅助信息!G:G=G1256)</f>
        <v>#VALUE!</v>
      </c>
    </row>
    <row r="1257" hidden="1" spans="1:10">
      <c r="A1257" s="2" t="str">
        <f ca="1">'[1]2025年已发货'!A:A</f>
        <v>德胜</v>
      </c>
      <c r="B1257" s="2" t="str">
        <f ca="1">'[1]2025年已发货'!B:B</f>
        <v>螺纹钢</v>
      </c>
      <c r="C1257" s="2" t="str">
        <f ca="1">'[1]2025年已发货'!C:C</f>
        <v>HRB400E Φ12 9m</v>
      </c>
      <c r="D1257" s="2" t="str">
        <f ca="1">'[1]2025年已发货'!D:D</f>
        <v>吨</v>
      </c>
      <c r="E1257" s="2">
        <f ca="1">'[1]2025年已发货'!E:E</f>
        <v>6.6</v>
      </c>
      <c r="F1257" s="4">
        <f ca="1">'[1]2025年已发货'!F:F</f>
        <v>45733</v>
      </c>
      <c r="G1257" s="2" t="str">
        <f>'[1]2025年已发货'!G:G</f>
        <v>（五局乐山机场项目）乐山市五通桥区冠英镇</v>
      </c>
      <c r="H1257" s="2" t="str">
        <f ca="1">'[1]2025年已发货'!H:H</f>
        <v>王思思</v>
      </c>
      <c r="I1257" s="2">
        <f ca="1">'[1]2025年已发货'!I:I</f>
        <v>18973190156</v>
      </c>
      <c r="J1257" s="2" vm="1" t="e">
        <f ca="1">_xlfn._xlws.FILTER(辅助信息!D:D,辅助信息!G:G=G1257)</f>
        <v>#VALUE!</v>
      </c>
    </row>
    <row r="1258" hidden="1" spans="1:10">
      <c r="A1258" s="2" t="str">
        <f ca="1">'[1]2025年已发货'!A:A</f>
        <v>德胜</v>
      </c>
      <c r="B1258" s="2" t="str">
        <f ca="1">'[1]2025年已发货'!B:B</f>
        <v>螺纹钢</v>
      </c>
      <c r="C1258" s="2" t="str">
        <f ca="1">'[1]2025年已发货'!C:C</f>
        <v>HRB400E Φ14 9m</v>
      </c>
      <c r="D1258" s="2" t="str">
        <f ca="1">'[1]2025年已发货'!D:D</f>
        <v>吨</v>
      </c>
      <c r="E1258" s="2">
        <f ca="1">'[1]2025年已发货'!E:E</f>
        <v>21.6</v>
      </c>
      <c r="F1258" s="4">
        <f ca="1">'[1]2025年已发货'!F:F</f>
        <v>45733</v>
      </c>
      <c r="G1258" s="2" t="str">
        <f>'[1]2025年已发货'!G:G</f>
        <v>（五局乐山机场项目）乐山市五通桥区冠英镇</v>
      </c>
      <c r="H1258" s="2" t="str">
        <f ca="1">'[1]2025年已发货'!H:H</f>
        <v>王思思</v>
      </c>
      <c r="I1258" s="2">
        <f ca="1">'[1]2025年已发货'!I:I</f>
        <v>18973190156</v>
      </c>
      <c r="J1258" s="2" vm="1" t="e">
        <f ca="1">_xlfn._xlws.FILTER(辅助信息!D:D,辅助信息!G:G=G1258)</f>
        <v>#VALUE!</v>
      </c>
    </row>
    <row r="1259" hidden="1" spans="1:10">
      <c r="A1259" s="2" t="str">
        <f ca="1">'[1]2025年已发货'!A:A</f>
        <v>德胜</v>
      </c>
      <c r="B1259" s="2" t="str">
        <f ca="1">'[1]2025年已发货'!B:B</f>
        <v>螺纹钢</v>
      </c>
      <c r="C1259" s="2" t="str">
        <f ca="1">'[1]2025年已发货'!C:C</f>
        <v>HRB400E Φ16 9m</v>
      </c>
      <c r="D1259" s="2" t="str">
        <f ca="1">'[1]2025年已发货'!D:D</f>
        <v>吨</v>
      </c>
      <c r="E1259" s="2">
        <f ca="1">'[1]2025年已发货'!E:E</f>
        <v>21.6</v>
      </c>
      <c r="F1259" s="4">
        <f ca="1">'[1]2025年已发货'!F:F</f>
        <v>45733</v>
      </c>
      <c r="G1259" s="2" t="str">
        <f>'[1]2025年已发货'!G:G</f>
        <v>（五局乐山机场项目）乐山市五通桥区冠英镇</v>
      </c>
      <c r="H1259" s="2" t="str">
        <f ca="1">'[1]2025年已发货'!H:H</f>
        <v>王思思</v>
      </c>
      <c r="I1259" s="2">
        <f ca="1">'[1]2025年已发货'!I:I</f>
        <v>18973190156</v>
      </c>
      <c r="J1259" s="2" vm="1" t="e">
        <f>_xlfn._xlws.FILTER(辅助信息!D:D,辅助信息!G:G=G1259)</f>
        <v>#VALUE!</v>
      </c>
    </row>
    <row r="1260" hidden="1" spans="1:10">
      <c r="A1260" s="2" t="str">
        <f ca="1">'[1]2025年已发货'!A:A</f>
        <v>德胜</v>
      </c>
      <c r="B1260" s="2" t="str">
        <f ca="1">'[1]2025年已发货'!B:B</f>
        <v>螺纹钢</v>
      </c>
      <c r="C1260" s="2" t="str">
        <f ca="1">'[1]2025年已发货'!C:C</f>
        <v>HRB400E Φ18 9m</v>
      </c>
      <c r="D1260" s="2" t="str">
        <f ca="1">'[1]2025年已发货'!D:D</f>
        <v>吨</v>
      </c>
      <c r="E1260" s="2">
        <f ca="1">'[1]2025年已发货'!E:E</f>
        <v>21.6</v>
      </c>
      <c r="F1260" s="4">
        <f ca="1">'[1]2025年已发货'!F:F</f>
        <v>45733</v>
      </c>
      <c r="G1260" s="2" t="str">
        <f>'[1]2025年已发货'!G:G</f>
        <v>（五局乐山机场项目）乐山市五通桥区冠英镇</v>
      </c>
      <c r="H1260" s="2" t="str">
        <f ca="1">'[1]2025年已发货'!H:H</f>
        <v>王思思</v>
      </c>
      <c r="I1260" s="2">
        <f ca="1">'[1]2025年已发货'!I:I</f>
        <v>18973190156</v>
      </c>
      <c r="J1260" s="2" vm="1" t="e">
        <f>_xlfn._xlws.FILTER(辅助信息!D:D,辅助信息!G:G=G1260)</f>
        <v>#VALUE!</v>
      </c>
    </row>
    <row r="1261" hidden="1" spans="1:10">
      <c r="A1261" s="2" t="str">
        <f ca="1">'[1]2025年已发货'!A:A</f>
        <v>德胜</v>
      </c>
      <c r="B1261" s="2" t="str">
        <f ca="1">'[1]2025年已发货'!B:B</f>
        <v>螺纹钢</v>
      </c>
      <c r="C1261" s="2" t="str">
        <f ca="1">'[1]2025年已发货'!C:C</f>
        <v>HRB400E Φ20 9m</v>
      </c>
      <c r="D1261" s="2" t="str">
        <f ca="1">'[1]2025年已发货'!D:D</f>
        <v>吨</v>
      </c>
      <c r="E1261" s="2">
        <f ca="1">'[1]2025年已发货'!E:E</f>
        <v>21.6</v>
      </c>
      <c r="F1261" s="4">
        <f ca="1">'[1]2025年已发货'!F:F</f>
        <v>45733</v>
      </c>
      <c r="G1261" s="2" t="str">
        <f>'[1]2025年已发货'!G:G</f>
        <v>（五局乐山机场项目）乐山市五通桥区冠英镇</v>
      </c>
      <c r="H1261" s="2" t="str">
        <f ca="1">'[1]2025年已发货'!H:H</f>
        <v>王思思</v>
      </c>
      <c r="I1261" s="2">
        <f ca="1">'[1]2025年已发货'!I:I</f>
        <v>18973190156</v>
      </c>
      <c r="J1261" s="2" vm="1" t="e">
        <f>_xlfn._xlws.FILTER(辅助信息!D:D,辅助信息!G:G=G1261)</f>
        <v>#VALUE!</v>
      </c>
    </row>
    <row r="1262" hidden="1" spans="1:10">
      <c r="A1262" s="2" t="str">
        <f ca="1">'[1]2025年已发货'!A:A</f>
        <v>德胜</v>
      </c>
      <c r="B1262" s="2" t="str">
        <f ca="1">'[1]2025年已发货'!B:B</f>
        <v>螺纹钢</v>
      </c>
      <c r="C1262" s="2" t="str">
        <f ca="1">'[1]2025年已发货'!C:C</f>
        <v>HRB400E Φ22 9m</v>
      </c>
      <c r="D1262" s="2" t="str">
        <f ca="1">'[1]2025年已发货'!D:D</f>
        <v>吨</v>
      </c>
      <c r="E1262" s="2">
        <f ca="1">'[1]2025年已发货'!E:E</f>
        <v>21.6</v>
      </c>
      <c r="F1262" s="4">
        <f ca="1">'[1]2025年已发货'!F:F</f>
        <v>45733</v>
      </c>
      <c r="G1262" s="2" t="str">
        <f>'[1]2025年已发货'!G:G</f>
        <v>（五局乐山机场项目）乐山市五通桥区冠英镇</v>
      </c>
      <c r="H1262" s="2" t="str">
        <f ca="1">'[1]2025年已发货'!H:H</f>
        <v>王思思</v>
      </c>
      <c r="I1262" s="2">
        <f ca="1">'[1]2025年已发货'!I:I</f>
        <v>18973190156</v>
      </c>
      <c r="J1262" s="2" vm="1" t="e">
        <f ca="1">_xlfn._xlws.FILTER(辅助信息!D:D,辅助信息!G:G=G1262)</f>
        <v>#VALUE!</v>
      </c>
    </row>
    <row r="1263" hidden="1" spans="1:10">
      <c r="A1263" s="2" t="str">
        <f ca="1">'[1]2025年已发货'!A:A</f>
        <v>德胜</v>
      </c>
      <c r="B1263" s="2" t="str">
        <f ca="1">'[1]2025年已发货'!B:B</f>
        <v>螺纹钢</v>
      </c>
      <c r="C1263" s="2" t="str">
        <f ca="1">'[1]2025年已发货'!C:C</f>
        <v>HRB400E Φ25 9m</v>
      </c>
      <c r="D1263" s="2" t="str">
        <f ca="1">'[1]2025年已发货'!D:D</f>
        <v>吨</v>
      </c>
      <c r="E1263" s="2">
        <f ca="1">'[1]2025年已发货'!E:E</f>
        <v>21.6</v>
      </c>
      <c r="F1263" s="4">
        <f ca="1">'[1]2025年已发货'!F:F</f>
        <v>45733</v>
      </c>
      <c r="G1263" s="2" t="str">
        <f>'[1]2025年已发货'!G:G</f>
        <v>（五局乐山机场项目）乐山市五通桥区冠英镇</v>
      </c>
      <c r="H1263" s="2" t="str">
        <f ca="1">'[1]2025年已发货'!H:H</f>
        <v>王思思</v>
      </c>
      <c r="I1263" s="2">
        <f ca="1">'[1]2025年已发货'!I:I</f>
        <v>18973190156</v>
      </c>
      <c r="J1263" s="2" vm="1" t="e">
        <f ca="1">_xlfn._xlws.FILTER(辅助信息!D:D,辅助信息!G:G=G1263)</f>
        <v>#VALUE!</v>
      </c>
    </row>
    <row r="1264" hidden="1" spans="1:10">
      <c r="A1264" s="2" t="str">
        <f ca="1">'[1]2025年已发货'!A:A</f>
        <v>德胜</v>
      </c>
      <c r="B1264" s="2" t="str">
        <f ca="1">'[1]2025年已发货'!B:B</f>
        <v>螺纹钢</v>
      </c>
      <c r="C1264" s="2" t="str">
        <f ca="1">'[1]2025年已发货'!C:C</f>
        <v>HRB400E Φ25 9m</v>
      </c>
      <c r="D1264" s="2" t="str">
        <f ca="1">'[1]2025年已发货'!D:D</f>
        <v>吨</v>
      </c>
      <c r="E1264" s="2">
        <f ca="1">'[1]2025年已发货'!E:E</f>
        <v>35</v>
      </c>
      <c r="F1264" s="4">
        <f ca="1">'[1]2025年已发货'!F:F</f>
        <v>45733</v>
      </c>
      <c r="G1264" s="2" t="str">
        <f>'[1]2025年已发货'!G:G</f>
        <v>（中铁三局成渝扩容ZCB3-1项目部）内江市胜利收费站红绿灯500米</v>
      </c>
      <c r="H1264" s="2" t="str">
        <f ca="1">'[1]2025年已发货'!H:H</f>
        <v>王岩</v>
      </c>
      <c r="I1264" s="2">
        <f ca="1">'[1]2025年已发货'!I:I</f>
        <v>17634813323</v>
      </c>
      <c r="J1264" s="2" vm="1" t="e">
        <f ca="1">_xlfn._xlws.FILTER(辅助信息!D:D,辅助信息!G:G=G1264)</f>
        <v>#VALUE!</v>
      </c>
    </row>
    <row r="1265" hidden="1" spans="1:10">
      <c r="A1265" s="2" t="str">
        <f ca="1">'[1]2025年已发货'!A:A</f>
        <v>德胜</v>
      </c>
      <c r="B1265" s="2" t="str">
        <f ca="1">'[1]2025年已发货'!B:B</f>
        <v>螺纹钢</v>
      </c>
      <c r="C1265" s="2" t="str">
        <f ca="1">'[1]2025年已发货'!C:C</f>
        <v>HRB400E Φ32 12m</v>
      </c>
      <c r="D1265" s="2" t="str">
        <f ca="1">'[1]2025年已发货'!D:D</f>
        <v>吨</v>
      </c>
      <c r="E1265" s="2">
        <f ca="1">'[1]2025年已发货'!E:E</f>
        <v>35</v>
      </c>
      <c r="F1265" s="4">
        <f ca="1">'[1]2025年已发货'!F:F</f>
        <v>45733</v>
      </c>
      <c r="G1265" s="2" t="str">
        <f>'[1]2025年已发货'!G:G</f>
        <v>（中铁三局成渝扩容ZCB3-1项目部）内江市胜利收费站红绿灯500米</v>
      </c>
      <c r="H1265" s="2" t="str">
        <f ca="1">'[1]2025年已发货'!H:H</f>
        <v>王岩</v>
      </c>
      <c r="I1265" s="2">
        <f ca="1">'[1]2025年已发货'!I:I</f>
        <v>17634813323</v>
      </c>
      <c r="J1265" s="2" vm="1" t="e">
        <f>_xlfn._xlws.FILTER(辅助信息!D:D,辅助信息!G:G=G1265)</f>
        <v>#VALUE!</v>
      </c>
    </row>
    <row r="1266" hidden="1" spans="1:10">
      <c r="A1266" s="2" t="str">
        <f ca="1">'[1]2025年已发货'!A:A</f>
        <v>德胜</v>
      </c>
      <c r="B1266" s="2" t="str">
        <f ca="1">'[1]2025年已发货'!B:B</f>
        <v>螺纹钢</v>
      </c>
      <c r="C1266" s="2" t="str">
        <f ca="1">'[1]2025年已发货'!C:C</f>
        <v>HRB400E Φ12 9m</v>
      </c>
      <c r="D1266" s="2" t="str">
        <f ca="1">'[1]2025年已发货'!D:D</f>
        <v>吨</v>
      </c>
      <c r="E1266" s="2">
        <f ca="1">'[1]2025年已发货'!E:E</f>
        <v>35</v>
      </c>
      <c r="F1266" s="4">
        <f ca="1">'[1]2025年已发货'!F:F</f>
        <v>45733</v>
      </c>
      <c r="G1266" s="2" t="str">
        <f>'[1]2025年已发货'!G:G</f>
        <v>（中铁三局-铜资高速1标）四川省资阳市安岳县石羊镇猫坝村2#钢筋场</v>
      </c>
      <c r="H1266" s="2" t="str">
        <f ca="1">'[1]2025年已发货'!H:H</f>
        <v>王雪</v>
      </c>
      <c r="I1266" s="2">
        <f ca="1">'[1]2025年已发货'!I:I</f>
        <v>18729676589</v>
      </c>
      <c r="J1266" s="2" vm="1" t="e">
        <f ca="1">_xlfn._xlws.FILTER(辅助信息!D:D,辅助信息!G:G=G1266)</f>
        <v>#VALUE!</v>
      </c>
    </row>
    <row r="1267" hidden="1" spans="1:10">
      <c r="A1267" s="2" t="str">
        <f ca="1">'[1]2025年已发货'!A:A</f>
        <v>陕钢</v>
      </c>
      <c r="B1267" s="2" t="str">
        <f ca="1">'[1]2025年已发货'!B:B</f>
        <v>高线</v>
      </c>
      <c r="C1267" s="2" t="str">
        <f ca="1">'[1]2025年已发货'!C:C</f>
        <v>HPB300Φ6</v>
      </c>
      <c r="D1267" s="2" t="str">
        <f ca="1">'[1]2025年已发货'!D:D</f>
        <v>吨</v>
      </c>
      <c r="E1267" s="2">
        <f ca="1">'[1]2025年已发货'!E:E</f>
        <v>5</v>
      </c>
      <c r="F1267" s="4">
        <f ca="1">'[1]2025年已发货'!F:F</f>
        <v>45733</v>
      </c>
      <c r="G1267" s="2" t="str">
        <f>'[1]2025年已发货'!G:G</f>
        <v>（五局乐山机场项目）乐山市五通桥区冠英镇</v>
      </c>
      <c r="H1267" s="2" t="str">
        <f ca="1">'[1]2025年已发货'!H:H</f>
        <v>王思思</v>
      </c>
      <c r="I1267" s="2">
        <f ca="1">'[1]2025年已发货'!I:I</f>
        <v>18973190156</v>
      </c>
      <c r="J1267" s="2" vm="1" t="e">
        <f ca="1">_xlfn._xlws.FILTER(辅助信息!D:D,辅助信息!G:G=G1267)</f>
        <v>#VALUE!</v>
      </c>
    </row>
    <row r="1268" hidden="1" spans="1:10">
      <c r="A1268" s="2" t="str">
        <f ca="1">'[1]2025年已发货'!A:A</f>
        <v>陕钢</v>
      </c>
      <c r="B1268" s="2" t="str">
        <f ca="1">'[1]2025年已发货'!B:B</f>
        <v>盘螺</v>
      </c>
      <c r="C1268" s="2" t="str">
        <f ca="1">'[1]2025年已发货'!C:C</f>
        <v>HRB400E Φ6</v>
      </c>
      <c r="D1268" s="2" t="str">
        <f ca="1">'[1]2025年已发货'!D:D</f>
        <v>吨</v>
      </c>
      <c r="E1268" s="2">
        <f ca="1">'[1]2025年已发货'!E:E</f>
        <v>10</v>
      </c>
      <c r="F1268" s="4">
        <f ca="1">'[1]2025年已发货'!F:F</f>
        <v>45733</v>
      </c>
      <c r="G1268" s="2" t="str">
        <f>'[1]2025年已发货'!G:G</f>
        <v>（五局乐山机场项目）乐山市五通桥区冠英镇</v>
      </c>
      <c r="H1268" s="2" t="str">
        <f ca="1">'[1]2025年已发货'!H:H</f>
        <v>王思思</v>
      </c>
      <c r="I1268" s="2">
        <f ca="1">'[1]2025年已发货'!I:I</f>
        <v>18973190156</v>
      </c>
      <c r="J1268" s="2" vm="1" t="e">
        <f ca="1">_xlfn._xlws.FILTER(辅助信息!D:D,辅助信息!G:G=G1268)</f>
        <v>#VALUE!</v>
      </c>
    </row>
    <row r="1269" hidden="1" spans="1:10">
      <c r="A1269" s="2" t="str">
        <f ca="1">'[1]2025年已发货'!A:A</f>
        <v>陕钢</v>
      </c>
      <c r="B1269" s="2" t="str">
        <f ca="1">'[1]2025年已发货'!B:B</f>
        <v>盘螺</v>
      </c>
      <c r="C1269" s="2" t="str">
        <f ca="1">'[1]2025年已发货'!C:C</f>
        <v>HRB400E Φ8</v>
      </c>
      <c r="D1269" s="2" t="str">
        <f ca="1">'[1]2025年已发货'!D:D</f>
        <v>吨</v>
      </c>
      <c r="E1269" s="2">
        <f ca="1">'[1]2025年已发货'!E:E</f>
        <v>20</v>
      </c>
      <c r="F1269" s="4">
        <f ca="1">'[1]2025年已发货'!F:F</f>
        <v>45733</v>
      </c>
      <c r="G1269" s="2" t="str">
        <f>'[1]2025年已发货'!G:G</f>
        <v>（五局乐山机场项目）乐山市五通桥区冠英镇</v>
      </c>
      <c r="H1269" s="2" t="str">
        <f ca="1">'[1]2025年已发货'!H:H</f>
        <v>王思思</v>
      </c>
      <c r="I1269" s="2">
        <f ca="1">'[1]2025年已发货'!I:I</f>
        <v>18973190156</v>
      </c>
      <c r="J1269" s="2" vm="1" t="e">
        <f ca="1">_xlfn._xlws.FILTER(辅助信息!D:D,辅助信息!G:G=G1269)</f>
        <v>#VALUE!</v>
      </c>
    </row>
    <row r="1270" hidden="1" spans="1:10">
      <c r="A1270" s="2" t="str">
        <f ca="1">'[1]2025年已发货'!A:A</f>
        <v>陕钢</v>
      </c>
      <c r="B1270" s="2" t="str">
        <f ca="1">'[1]2025年已发货'!B:B</f>
        <v>盘螺</v>
      </c>
      <c r="C1270" s="2" t="str">
        <f ca="1">'[1]2025年已发货'!C:C</f>
        <v>HRB400E Φ10</v>
      </c>
      <c r="D1270" s="2" t="str">
        <f ca="1">'[1]2025年已发货'!D:D</f>
        <v>吨</v>
      </c>
      <c r="E1270" s="2">
        <f ca="1">'[1]2025年已发货'!E:E</f>
        <v>20</v>
      </c>
      <c r="F1270" s="4">
        <f ca="1">'[1]2025年已发货'!F:F</f>
        <v>45733</v>
      </c>
      <c r="G1270" s="2" t="str">
        <f>'[1]2025年已发货'!G:G</f>
        <v>（五局乐山机场项目）乐山市五通桥区冠英镇</v>
      </c>
      <c r="H1270" s="2" t="str">
        <f ca="1">'[1]2025年已发货'!H:H</f>
        <v>王思思</v>
      </c>
      <c r="I1270" s="2">
        <f ca="1">'[1]2025年已发货'!I:I</f>
        <v>18973190156</v>
      </c>
      <c r="J1270" s="2" vm="1" t="e">
        <f>_xlfn._xlws.FILTER(辅助信息!D:D,辅助信息!G:G=G1270)</f>
        <v>#VALUE!</v>
      </c>
    </row>
    <row r="1271" hidden="1" spans="1:10">
      <c r="A1271" s="2" t="str">
        <f ca="1">'[1]2025年已发货'!A:A</f>
        <v>陕钢</v>
      </c>
      <c r="B1271" s="2" t="str">
        <f ca="1">'[1]2025年已发货'!B:B</f>
        <v>螺纹钢</v>
      </c>
      <c r="C1271" s="2" t="str">
        <f ca="1">'[1]2025年已发货'!C:C</f>
        <v>HRB400E Φ12 9m</v>
      </c>
      <c r="D1271" s="2" t="str">
        <f ca="1">'[1]2025年已发货'!D:D</f>
        <v>吨</v>
      </c>
      <c r="E1271" s="2">
        <f ca="1">'[1]2025年已发货'!E:E</f>
        <v>15</v>
      </c>
      <c r="F1271" s="4">
        <f ca="1">'[1]2025年已发货'!F:F</f>
        <v>45733</v>
      </c>
      <c r="G1271" s="2" t="str">
        <f>'[1]2025年已发货'!G:G</f>
        <v>（五局乐山机场项目）乐山市五通桥区冠英镇</v>
      </c>
      <c r="H1271" s="2" t="str">
        <f ca="1">'[1]2025年已发货'!H:H</f>
        <v>王思思</v>
      </c>
      <c r="I1271" s="2">
        <f ca="1">'[1]2025年已发货'!I:I</f>
        <v>18973190156</v>
      </c>
      <c r="J1271" s="2" vm="1" t="e">
        <f ca="1">_xlfn._xlws.FILTER(辅助信息!D:D,辅助信息!G:G=G1271)</f>
        <v>#VALUE!</v>
      </c>
    </row>
    <row r="1272" hidden="1" spans="1:10">
      <c r="A1272" s="2" t="str">
        <f ca="1">'[1]2025年已发货'!A:A</f>
        <v>陕钢</v>
      </c>
      <c r="B1272" s="2" t="str">
        <f ca="1">'[1]2025年已发货'!B:B</f>
        <v>盘螺</v>
      </c>
      <c r="C1272" s="2" t="str">
        <f ca="1">'[1]2025年已发货'!C:C</f>
        <v>HRB400E Φ12</v>
      </c>
      <c r="D1272" s="2" t="str">
        <f ca="1">'[1]2025年已发货'!D:D</f>
        <v>吨</v>
      </c>
      <c r="E1272" s="2">
        <f ca="1">'[1]2025年已发货'!E:E</f>
        <v>35</v>
      </c>
      <c r="F1272" s="4">
        <f ca="1">'[1]2025年已发货'!F:F</f>
        <v>45733</v>
      </c>
      <c r="G1272" s="2" t="str">
        <f>'[1]2025年已发货'!G:G</f>
        <v>（中铁三局-铜资高速1标）四川省资阳市安岳县石羊镇猫坝村2#钢筋场</v>
      </c>
      <c r="H1272" s="2" t="str">
        <f ca="1">'[1]2025年已发货'!H:H</f>
        <v>王雪</v>
      </c>
      <c r="I1272" s="2">
        <f ca="1">'[1]2025年已发货'!I:I</f>
        <v>18729676589</v>
      </c>
      <c r="J1272" s="2" vm="1" t="e">
        <f ca="1">_xlfn._xlws.FILTER(辅助信息!D:D,辅助信息!G:G=G1272)</f>
        <v>#VALUE!</v>
      </c>
    </row>
    <row r="1273" hidden="1" spans="1:10">
      <c r="A1273" s="2" t="str">
        <f ca="1">'[1]2025年已发货'!A:A</f>
        <v>陕钢</v>
      </c>
      <c r="B1273" s="2" t="str">
        <f ca="1">'[1]2025年已发货'!B:B</f>
        <v>高线</v>
      </c>
      <c r="C1273" s="2" t="str">
        <f ca="1">'[1]2025年已发货'!C:C</f>
        <v>HPB300Φ12</v>
      </c>
      <c r="D1273" s="2" t="str">
        <f ca="1">'[1]2025年已发货'!D:D</f>
        <v>吨</v>
      </c>
      <c r="E1273" s="2">
        <f ca="1">'[1]2025年已发货'!E:E</f>
        <v>35</v>
      </c>
      <c r="F1273" s="4">
        <f ca="1">'[1]2025年已发货'!F:F</f>
        <v>45733</v>
      </c>
      <c r="G1273" s="2" t="str">
        <f>'[1]2025年已发货'!G:G</f>
        <v>（中铁三局-铜资高速1标）四川省资阳市安岳县石羊镇猫坝村2#钢筋场</v>
      </c>
      <c r="H1273" s="2" t="str">
        <f ca="1">'[1]2025年已发货'!H:H</f>
        <v>王雪</v>
      </c>
      <c r="I1273" s="2">
        <f ca="1">'[1]2025年已发货'!I:I</f>
        <v>18729676589</v>
      </c>
      <c r="J1273" s="2" vm="1" t="e">
        <f>_xlfn._xlws.FILTER(辅助信息!D:D,辅助信息!G:G=G1273)</f>
        <v>#VALUE!</v>
      </c>
    </row>
    <row r="1274" hidden="1" spans="1:10">
      <c r="A1274" s="2" t="str">
        <f ca="1">'[1]2025年已发货'!A:A</f>
        <v>润耀</v>
      </c>
      <c r="B1274" s="2" t="str">
        <f ca="1">'[1]2025年已发货'!B:B</f>
        <v>盘螺</v>
      </c>
      <c r="C1274" s="2" t="str">
        <f ca="1">'[1]2025年已发货'!C:C</f>
        <v>HRB400E Φ10</v>
      </c>
      <c r="D1274" s="2" t="str">
        <f ca="1">'[1]2025年已发货'!D:D</f>
        <v>吨</v>
      </c>
      <c r="E1274" s="2">
        <f ca="1">'[1]2025年已发货'!E:E</f>
        <v>35</v>
      </c>
      <c r="F1274" s="4">
        <f ca="1">'[1]2025年已发货'!F:F</f>
        <v>45733</v>
      </c>
      <c r="G1274" s="2" t="str">
        <f>'[1]2025年已发货'!G:G</f>
        <v>（中铁广州局-资乐高速5标）四川省乐山市井研县希望大道116号</v>
      </c>
      <c r="H1274" s="2" t="str">
        <f ca="1">'[1]2025年已发货'!H:H</f>
        <v>廖俊杰</v>
      </c>
      <c r="I1274" s="2">
        <f ca="1">'[1]2025年已发货'!I:I</f>
        <v>15775100965</v>
      </c>
      <c r="J1274" s="2" vm="1" t="e">
        <f ca="1">_xlfn._xlws.FILTER(辅助信息!D:D,辅助信息!G:G=G1274)</f>
        <v>#VALUE!</v>
      </c>
    </row>
    <row r="1275" hidden="1" spans="1:10">
      <c r="A1275" s="2" t="str">
        <f ca="1">'[1]2025年已发货'!A:A</f>
        <v>陕钢</v>
      </c>
      <c r="B1275" s="2" t="str">
        <f ca="1">'[1]2025年已发货'!B:B</f>
        <v>盘螺</v>
      </c>
      <c r="C1275" s="2" t="str">
        <f ca="1">'[1]2025年已发货'!C:C</f>
        <v>HRB400EФ12</v>
      </c>
      <c r="D1275" s="2" t="str">
        <f ca="1">'[1]2025年已发货'!D:D</f>
        <v>吨</v>
      </c>
      <c r="E1275" s="2">
        <f ca="1">'[1]2025年已发货'!E:E</f>
        <v>7.5</v>
      </c>
      <c r="F1275" s="4">
        <f ca="1">'[1]2025年已发货'!F:F</f>
        <v>45733</v>
      </c>
      <c r="G1275" s="2" t="str">
        <f>'[1]2025年已发货'!G:G</f>
        <v>（中核中原-甘肃康略高速KLTJ1标项目）甘肃省陇南市康县长坝镇蒲家坝（3件货）</v>
      </c>
      <c r="H1275" s="2" t="str">
        <f ca="1">'[1]2025年已发货'!H:H</f>
        <v>穆星</v>
      </c>
      <c r="I1275" s="2" t="str">
        <f ca="1">'[1]2025年已发货'!I:I</f>
        <v>18539951326/15109310092</v>
      </c>
      <c r="J1275" s="2" vm="1" t="e">
        <f ca="1">_xlfn._xlws.FILTER(辅助信息!D:D,辅助信息!G:G=G1275)</f>
        <v>#VALUE!</v>
      </c>
    </row>
    <row r="1276" hidden="1" spans="1:10">
      <c r="A1276" s="2" t="str">
        <f ca="1">'[1]2025年已发货'!A:A</f>
        <v>陕钢</v>
      </c>
      <c r="B1276" s="2" t="str">
        <f ca="1">'[1]2025年已发货'!B:B</f>
        <v>螺纹钢</v>
      </c>
      <c r="C1276" s="2" t="str">
        <f ca="1">'[1]2025年已发货'!C:C</f>
        <v>HRB400EФ16*12m</v>
      </c>
      <c r="D1276" s="2" t="str">
        <f ca="1">'[1]2025年已发货'!D:D</f>
        <v>吨</v>
      </c>
      <c r="E1276" s="2">
        <f ca="1">'[1]2025年已发货'!E:E</f>
        <v>15</v>
      </c>
      <c r="F1276" s="4">
        <f ca="1">'[1]2025年已发货'!F:F</f>
        <v>45733</v>
      </c>
      <c r="G1276" s="2" t="str">
        <f>'[1]2025年已发货'!G:G</f>
        <v>（中核中原-甘肃康略高速KLTJ1标项目）甘肃省陇南市康县长坝镇蒲家坝（5件货）</v>
      </c>
      <c r="H1276" s="2" t="str">
        <f ca="1">'[1]2025年已发货'!H:H</f>
        <v>穆星</v>
      </c>
      <c r="I1276" s="2" t="str">
        <f ca="1">'[1]2025年已发货'!I:I</f>
        <v>18539951326/15109310092</v>
      </c>
      <c r="J1276" s="2" vm="1" t="e">
        <f ca="1">_xlfn._xlws.FILTER(辅助信息!D:D,辅助信息!G:G=G1276)</f>
        <v>#VALUE!</v>
      </c>
    </row>
    <row r="1277" hidden="1" spans="1:10">
      <c r="A1277" s="2" t="str">
        <f ca="1">'[1]2025年已发货'!A:A</f>
        <v>陕钢</v>
      </c>
      <c r="B1277" s="2" t="str">
        <f ca="1">'[1]2025年已发货'!B:B</f>
        <v>螺纹钢</v>
      </c>
      <c r="C1277" s="2" t="str">
        <f ca="1">'[1]2025年已发货'!C:C</f>
        <v>HRB400EФ20*12m</v>
      </c>
      <c r="D1277" s="2" t="str">
        <f ca="1">'[1]2025年已发货'!D:D</f>
        <v>吨</v>
      </c>
      <c r="E1277" s="2">
        <f ca="1">'[1]2025年已发货'!E:E</f>
        <v>12</v>
      </c>
      <c r="F1277" s="4">
        <f ca="1">'[1]2025年已发货'!F:F</f>
        <v>45733</v>
      </c>
      <c r="G1277" s="2" t="str">
        <f>'[1]2025年已发货'!G:G</f>
        <v>（中核中原-甘肃康略高速KLTJ1标项目）甘肃省陇南市康县长坝镇蒲家坝</v>
      </c>
      <c r="H1277" s="2" t="str">
        <f ca="1">'[1]2025年已发货'!H:H</f>
        <v>穆星</v>
      </c>
      <c r="I1277" s="2" t="str">
        <f ca="1">'[1]2025年已发货'!I:I</f>
        <v>18539951326/15109310092</v>
      </c>
      <c r="J1277" s="2" vm="1" t="e">
        <f ca="1">_xlfn._xlws.FILTER(辅助信息!D:D,辅助信息!G:G=G1277)</f>
        <v>#VALUE!</v>
      </c>
    </row>
    <row r="1278" hidden="1" spans="1:10">
      <c r="A1278" s="2" t="str">
        <f ca="1">'[1]2025年已发货'!A:A</f>
        <v>达钢</v>
      </c>
      <c r="B1278" s="2" t="str">
        <f ca="1">'[1]2025年已发货'!B:B</f>
        <v>螺纹钢</v>
      </c>
      <c r="C1278" s="2" t="str">
        <f ca="1">'[1]2025年已发货'!C:C</f>
        <v>HRB400E Φ25 9m</v>
      </c>
      <c r="D1278" s="2" t="str">
        <f ca="1">'[1]2025年已发货'!D:D</f>
        <v>吨</v>
      </c>
      <c r="E1278" s="2">
        <f ca="1">'[1]2025年已发货'!E:E</f>
        <v>35</v>
      </c>
      <c r="F1278" s="4">
        <f ca="1">'[1]2025年已发货'!F:F</f>
        <v>45733</v>
      </c>
      <c r="G1278" s="2" t="str">
        <f>'[1]2025年已发货'!G:G</f>
        <v>（十九冶-江龙高速一分部）重庆市云阳县X886附近中国十九冶开云高速项目总包部西98米*复兴互通预制梁场</v>
      </c>
      <c r="H1278" s="2" t="str">
        <f ca="1">'[1]2025年已发货'!H:H</f>
        <v>吴章红</v>
      </c>
      <c r="I1278" s="2">
        <f ca="1">'[1]2025年已发货'!I:I</f>
        <v>18628165772</v>
      </c>
      <c r="J1278" s="2" vm="1" t="e">
        <f>_xlfn._xlws.FILTER(辅助信息!D:D,辅助信息!G:G=G1278)</f>
        <v>#VALUE!</v>
      </c>
    </row>
    <row r="1279" hidden="1" spans="1:10">
      <c r="A1279" s="2" t="str">
        <f ca="1">'[1]2025年已发货'!A:A</f>
        <v>达钢</v>
      </c>
      <c r="B1279" s="2" t="str">
        <f ca="1">'[1]2025年已发货'!B:B</f>
        <v>盘螺</v>
      </c>
      <c r="C1279" s="2" t="str">
        <f ca="1">'[1]2025年已发货'!C:C</f>
        <v>HRB400E Φ8</v>
      </c>
      <c r="D1279" s="2" t="str">
        <f ca="1">'[1]2025年已发货'!D:D</f>
        <v>吨</v>
      </c>
      <c r="E1279" s="2">
        <f ca="1">'[1]2025年已发货'!E:E</f>
        <v>35</v>
      </c>
      <c r="F1279" s="4">
        <f ca="1">'[1]2025年已发货'!F:F</f>
        <v>45733</v>
      </c>
      <c r="G1279" s="2" t="str">
        <f>'[1]2025年已发货'!G:G</f>
        <v>（四川商建-射洪城乡一体化项目）遂宁市射洪市忠新幼儿园北侧约220米新溪小区</v>
      </c>
      <c r="H1279" s="2" t="str">
        <f ca="1">'[1]2025年已发货'!H:H</f>
        <v>柏子刚</v>
      </c>
      <c r="I1279" s="2">
        <f ca="1">'[1]2025年已发货'!I:I</f>
        <v>15692885305</v>
      </c>
      <c r="J1279" s="2" t="str">
        <f ca="1">_xlfn._xlws.FILTER(辅助信息!D:D,辅助信息!G:G=G1279)</f>
        <v>四川商建
射洪城乡一体化项目</v>
      </c>
    </row>
    <row r="1280" hidden="1" spans="1:10">
      <c r="A1280" s="2" t="str">
        <f ca="1">'[1]2025年已发货'!A:A</f>
        <v>达钢</v>
      </c>
      <c r="B1280" s="2" t="str">
        <f ca="1">'[1]2025年已发货'!B:B</f>
        <v>螺纹钢</v>
      </c>
      <c r="C1280" s="2" t="str">
        <f ca="1">'[1]2025年已发货'!C:C</f>
        <v>HRB400E Φ12 9m</v>
      </c>
      <c r="D1280" s="2" t="str">
        <f ca="1">'[1]2025年已发货'!D:D</f>
        <v>吨</v>
      </c>
      <c r="E1280" s="2">
        <f ca="1">'[1]2025年已发货'!E:E</f>
        <v>45</v>
      </c>
      <c r="F1280" s="4">
        <f ca="1">'[1]2025年已发货'!F:F</f>
        <v>45733</v>
      </c>
      <c r="G1280" s="2" t="str">
        <f>'[1]2025年已发货'!G:G</f>
        <v>（五冶达州国道542项目-养护工区）四川省达州市达川区管村镇油房村</v>
      </c>
      <c r="H1280" s="2" t="str">
        <f ca="1">'[1]2025年已发货'!H:H</f>
        <v>侯自强</v>
      </c>
      <c r="I1280" s="2">
        <f ca="1">'[1]2025年已发货'!I:I</f>
        <v>13281725223</v>
      </c>
      <c r="J1280" s="2" t="str">
        <f ca="1">_xlfn._xlws.FILTER(辅助信息!D:D,辅助信息!G:G=G1280)</f>
        <v>五冶达州国道542项目</v>
      </c>
    </row>
    <row r="1281" hidden="1" spans="1:10">
      <c r="A1281" s="2" t="str">
        <f ca="1">'[1]2025年已发货'!A:A</f>
        <v>陕钢</v>
      </c>
      <c r="B1281" s="2" t="str">
        <f ca="1">'[1]2025年已发货'!B:B</f>
        <v>螺纹钢</v>
      </c>
      <c r="C1281" s="2" t="str">
        <f ca="1">'[1]2025年已发货'!C:C</f>
        <v>HRB400E Φ28 9m</v>
      </c>
      <c r="D1281" s="2" t="str">
        <f ca="1">'[1]2025年已发货'!D:D</f>
        <v>吨</v>
      </c>
      <c r="E1281" s="2">
        <f ca="1">'[1]2025年已发货'!E:E</f>
        <v>35</v>
      </c>
      <c r="F1281" s="4">
        <f ca="1">'[1]2025年已发货'!F:F</f>
        <v>45733</v>
      </c>
      <c r="G1281" s="2" t="str">
        <f>'[1]2025年已发货'!G:G</f>
        <v>（中核二二-绵阳）四川省绵阳市平武县响岩镇甲方项目指定地点(X1子项)</v>
      </c>
      <c r="H1281" s="2" t="str">
        <f ca="1">'[1]2025年已发货'!H:H</f>
        <v>王明胜</v>
      </c>
      <c r="I1281" s="2" t="str">
        <f ca="1">'[1]2025年已发货'!I:I</f>
        <v>15528301097</v>
      </c>
      <c r="J1281" s="2" vm="1" t="e">
        <f ca="1">_xlfn._xlws.FILTER(辅助信息!D:D,辅助信息!G:G=G1281)</f>
        <v>#VALUE!</v>
      </c>
    </row>
    <row r="1282" hidden="1" spans="1:10">
      <c r="A1282" s="2" t="str">
        <f ca="1">'[1]2025年已发货'!A:A</f>
        <v>陕钢</v>
      </c>
      <c r="B1282" s="2" t="str">
        <f ca="1">'[1]2025年已发货'!B:B</f>
        <v>盘螺</v>
      </c>
      <c r="C1282" s="2" t="str">
        <f ca="1">'[1]2025年已发货'!C:C</f>
        <v>HRB400EΦ10</v>
      </c>
      <c r="D1282" s="2" t="str">
        <f ca="1">'[1]2025年已发货'!D:D</f>
        <v>吨</v>
      </c>
      <c r="E1282" s="2">
        <f ca="1">'[1]2025年已发货'!E:E</f>
        <v>30</v>
      </c>
      <c r="F1282" s="4">
        <f ca="1">'[1]2025年已发货'!F:F</f>
        <v>45733</v>
      </c>
      <c r="G1282" s="2" t="str">
        <f>'[1]2025年已发货'!G:G</f>
        <v>（成铁西物-自贡）自贡市大安区和平街道茴香坳</v>
      </c>
      <c r="H1282" s="2" t="str">
        <f ca="1">'[1]2025年已发货'!H:H</f>
        <v>黄永福</v>
      </c>
      <c r="I1282" s="2" t="str">
        <f ca="1">'[1]2025年已发货'!I:I</f>
        <v>15982823571</v>
      </c>
      <c r="J1282" s="2" vm="1" t="e">
        <f>_xlfn._xlws.FILTER(辅助信息!D:D,辅助信息!G:G=G1282)</f>
        <v>#VALUE!</v>
      </c>
    </row>
    <row r="1283" hidden="1" spans="1:10">
      <c r="A1283" s="2" t="str">
        <f ca="1">'[1]2025年已发货'!A:A</f>
        <v>陕钢</v>
      </c>
      <c r="B1283" s="2" t="str">
        <f ca="1">'[1]2025年已发货'!B:B</f>
        <v>盘螺</v>
      </c>
      <c r="C1283" s="2" t="str">
        <f ca="1">'[1]2025年已发货'!C:C</f>
        <v>HRB400EФ12</v>
      </c>
      <c r="D1283" s="2" t="str">
        <f ca="1">'[1]2025年已发货'!D:D</f>
        <v>吨</v>
      </c>
      <c r="E1283" s="2">
        <f ca="1">'[1]2025年已发货'!E:E</f>
        <v>40</v>
      </c>
      <c r="F1283" s="4">
        <f ca="1">'[1]2025年已发货'!F:F</f>
        <v>45733</v>
      </c>
      <c r="G1283" s="2" t="str">
        <f>'[1]2025年已发货'!G:G</f>
        <v>（成铁西物-自贡）自贡市大安区和平街道茴香坳</v>
      </c>
      <c r="H1283" s="2" t="str">
        <f ca="1">'[1]2025年已发货'!H:H</f>
        <v>黄永福</v>
      </c>
      <c r="I1283" s="2" t="str">
        <f ca="1">'[1]2025年已发货'!I:I</f>
        <v>15982823571</v>
      </c>
      <c r="J1283" s="2" vm="1" t="e">
        <f>_xlfn._xlws.FILTER(辅助信息!D:D,辅助信息!G:G=G1283)</f>
        <v>#VALUE!</v>
      </c>
    </row>
    <row r="1284" hidden="1" spans="1:10">
      <c r="A1284" s="2" t="str">
        <f ca="1">'[1]2025年已发货'!A:A</f>
        <v>德胜</v>
      </c>
      <c r="B1284" s="2" t="str">
        <f ca="1">'[1]2025年已发货'!B:B</f>
        <v>螺纹钢</v>
      </c>
      <c r="C1284" s="2" t="str">
        <f ca="1">'[1]2025年已发货'!C:C</f>
        <v>HRB400EФ16*9m</v>
      </c>
      <c r="D1284" s="2" t="str">
        <f ca="1">'[1]2025年已发货'!D:D</f>
        <v>吨</v>
      </c>
      <c r="E1284" s="2">
        <f ca="1">'[1]2025年已发货'!E:E</f>
        <v>30</v>
      </c>
      <c r="F1284" s="4">
        <f ca="1">'[1]2025年已发货'!F:F</f>
        <v>45733</v>
      </c>
      <c r="G1284" s="2" t="str">
        <f>'[1]2025年已发货'!G:G</f>
        <v>（成铁西物-自贡）自贡市大安区和平街道茴香坳</v>
      </c>
      <c r="H1284" s="2" t="str">
        <f ca="1">'[1]2025年已发货'!H:H</f>
        <v>黄永福</v>
      </c>
      <c r="I1284" s="2" t="str">
        <f ca="1">'[1]2025年已发货'!I:I</f>
        <v>15982823571</v>
      </c>
      <c r="J1284" s="2" vm="1" t="e">
        <f ca="1">_xlfn._xlws.FILTER(辅助信息!D:D,辅助信息!G:G=G1284)</f>
        <v>#VALUE!</v>
      </c>
    </row>
    <row r="1285" hidden="1" spans="1:10">
      <c r="A1285" s="2" t="str">
        <f ca="1">'[1]2025年已发货'!A:A</f>
        <v>德胜</v>
      </c>
      <c r="B1285" s="2" t="str">
        <f ca="1">'[1]2025年已发货'!B:B</f>
        <v>螺纹钢</v>
      </c>
      <c r="C1285" s="2" t="str">
        <f ca="1">'[1]2025年已发货'!C:C</f>
        <v>HRB400EФ20*9m</v>
      </c>
      <c r="D1285" s="2" t="str">
        <f ca="1">'[1]2025年已发货'!D:D</f>
        <v>吨</v>
      </c>
      <c r="E1285" s="2">
        <f ca="1">'[1]2025年已发货'!E:E</f>
        <v>25</v>
      </c>
      <c r="F1285" s="4">
        <f ca="1">'[1]2025年已发货'!F:F</f>
        <v>45733</v>
      </c>
      <c r="G1285" s="2" t="str">
        <f>'[1]2025年已发货'!G:G</f>
        <v>（成铁西物-自贡）自贡市大安区和平街道茴香坳</v>
      </c>
      <c r="H1285" s="2" t="str">
        <f ca="1">'[1]2025年已发货'!H:H</f>
        <v>黄永福</v>
      </c>
      <c r="I1285" s="2" t="str">
        <f ca="1">'[1]2025年已发货'!I:I</f>
        <v>15982823571</v>
      </c>
      <c r="J1285" s="2" vm="1" t="e">
        <f>_xlfn._xlws.FILTER(辅助信息!D:D,辅助信息!G:G=G1285)</f>
        <v>#VALUE!</v>
      </c>
    </row>
    <row r="1286" hidden="1" spans="1:10">
      <c r="A1286" s="2" t="str">
        <f ca="1">'[1]2025年已发货'!A:A</f>
        <v>德胜</v>
      </c>
      <c r="B1286" s="2" t="str">
        <f ca="1">'[1]2025年已发货'!B:B</f>
        <v>螺纹钢</v>
      </c>
      <c r="C1286" s="2" t="str">
        <f ca="1">'[1]2025年已发货'!C:C</f>
        <v>HRB400EФ22*9m</v>
      </c>
      <c r="D1286" s="2" t="str">
        <f ca="1">'[1]2025年已发货'!D:D</f>
        <v>吨</v>
      </c>
      <c r="E1286" s="2">
        <f ca="1">'[1]2025年已发货'!E:E</f>
        <v>15</v>
      </c>
      <c r="F1286" s="4">
        <f ca="1">'[1]2025年已发货'!F:F</f>
        <v>45733</v>
      </c>
      <c r="G1286" s="2" t="str">
        <f>'[1]2025年已发货'!G:G</f>
        <v>（成铁西物-自贡）自贡市大安区和平街道茴香坳</v>
      </c>
      <c r="H1286" s="2" t="str">
        <f ca="1">'[1]2025年已发货'!H:H</f>
        <v>黄永福</v>
      </c>
      <c r="I1286" s="2" t="str">
        <f ca="1">'[1]2025年已发货'!I:I</f>
        <v>15982823571</v>
      </c>
      <c r="J1286" s="2" vm="1" t="e">
        <f ca="1">_xlfn._xlws.FILTER(辅助信息!D:D,辅助信息!G:G=G1286)</f>
        <v>#VALUE!</v>
      </c>
    </row>
    <row r="1287" hidden="1" spans="1:10">
      <c r="A1287" s="2" t="str">
        <f ca="1">'[1]2025年已发货'!A:A</f>
        <v>达钢</v>
      </c>
      <c r="B1287" s="2" t="str">
        <f ca="1">'[1]2025年已发货'!B:B</f>
        <v>螺纹钢</v>
      </c>
      <c r="C1287" s="2" t="str">
        <f ca="1">'[1]2025年已发货'!C:C</f>
        <v>HRB400E Φ12 9m</v>
      </c>
      <c r="D1287" s="2" t="str">
        <f ca="1">'[1]2025年已发货'!D:D</f>
        <v>吨</v>
      </c>
      <c r="E1287" s="2">
        <f ca="1">'[1]2025年已发货'!E:E</f>
        <v>18</v>
      </c>
      <c r="F1287" s="4">
        <f ca="1">'[1]2025年已发货'!F:F</f>
        <v>45734</v>
      </c>
      <c r="G1287" s="2" t="str">
        <f>'[1]2025年已发货'!G:G</f>
        <v>（十九冶-江龙高速三分部）重庆市云阳县蔈草镇三坵田*小尖山梁场</v>
      </c>
      <c r="H1287" s="2" t="str">
        <f ca="1">'[1]2025年已发货'!H:H</f>
        <v>徐宇</v>
      </c>
      <c r="I1287" s="2">
        <f ca="1">'[1]2025年已发货'!I:I</f>
        <v>19822311919</v>
      </c>
      <c r="J1287" s="2" vm="1" t="e">
        <f>_xlfn._xlws.FILTER(辅助信息!D:D,辅助信息!G:G=G1287)</f>
        <v>#VALUE!</v>
      </c>
    </row>
    <row r="1288" hidden="1" spans="1:10">
      <c r="A1288" s="2" t="str">
        <f ca="1">'[1]2025年已发货'!A:A</f>
        <v>达钢</v>
      </c>
      <c r="B1288" s="2" t="str">
        <f ca="1">'[1]2025年已发货'!B:B</f>
        <v>螺纹钢</v>
      </c>
      <c r="C1288" s="2" t="str">
        <f ca="1">'[1]2025年已发货'!C:C</f>
        <v>HRB400E Φ16 9m</v>
      </c>
      <c r="D1288" s="2" t="str">
        <f ca="1">'[1]2025年已发货'!D:D</f>
        <v>吨</v>
      </c>
      <c r="E1288" s="2">
        <f ca="1">'[1]2025年已发货'!E:E</f>
        <v>18</v>
      </c>
      <c r="F1288" s="4">
        <f ca="1">'[1]2025年已发货'!F:F</f>
        <v>45734</v>
      </c>
      <c r="G1288" s="2" t="str">
        <f>'[1]2025年已发货'!G:G</f>
        <v>（十九冶-江龙高速三分部）重庆市云阳县蔈草镇三坵田*小尖山梁场</v>
      </c>
      <c r="H1288" s="2" t="str">
        <f ca="1">'[1]2025年已发货'!H:H</f>
        <v>徐宇</v>
      </c>
      <c r="I1288" s="2">
        <f ca="1">'[1]2025年已发货'!I:I</f>
        <v>19822311919</v>
      </c>
      <c r="J1288" s="2" vm="1" t="e">
        <f ca="1">_xlfn._xlws.FILTER(辅助信息!D:D,辅助信息!G:G=G1288)</f>
        <v>#VALUE!</v>
      </c>
    </row>
    <row r="1289" hidden="1" spans="1:10">
      <c r="A1289" s="2" t="str">
        <f ca="1">'[1]2025年已发货'!A:A</f>
        <v>达钢</v>
      </c>
      <c r="B1289" s="2" t="str">
        <f ca="1">'[1]2025年已发货'!B:B</f>
        <v>螺纹钢</v>
      </c>
      <c r="C1289" s="2" t="str">
        <f ca="1">'[1]2025年已发货'!C:C</f>
        <v>HRB400E Φ12 9m</v>
      </c>
      <c r="D1289" s="2" t="str">
        <f ca="1">'[1]2025年已发货'!D:D</f>
        <v>吨</v>
      </c>
      <c r="E1289" s="2">
        <f ca="1">'[1]2025年已发货'!E:E</f>
        <v>21</v>
      </c>
      <c r="F1289" s="4">
        <f ca="1">'[1]2025年已发货'!F:F</f>
        <v>45734</v>
      </c>
      <c r="G1289" s="2" t="str">
        <f>'[1]2025年已发货'!G:G</f>
        <v>（十九冶-江龙高速三分部）重庆市云阳县龙角镇*皮家营梁场</v>
      </c>
      <c r="H1289" s="2" t="str">
        <f ca="1">'[1]2025年已发货'!H:H</f>
        <v>徐宇</v>
      </c>
      <c r="I1289" s="2">
        <f ca="1">'[1]2025年已发货'!I:I</f>
        <v>19822311919</v>
      </c>
      <c r="J1289" s="2" vm="1" t="e">
        <f ca="1">_xlfn._xlws.FILTER(辅助信息!D:D,辅助信息!G:G=G1289)</f>
        <v>#VALUE!</v>
      </c>
    </row>
    <row r="1290" hidden="1" spans="1:10">
      <c r="A1290" s="2" t="str">
        <f ca="1">'[1]2025年已发货'!A:A</f>
        <v>达钢</v>
      </c>
      <c r="B1290" s="2" t="str">
        <f ca="1">'[1]2025年已发货'!B:B</f>
        <v>螺纹钢</v>
      </c>
      <c r="C1290" s="2" t="str">
        <f ca="1">'[1]2025年已发货'!C:C</f>
        <v>HRB400E Φ16 9m</v>
      </c>
      <c r="D1290" s="2" t="str">
        <f ca="1">'[1]2025年已发货'!D:D</f>
        <v>吨</v>
      </c>
      <c r="E1290" s="2">
        <f ca="1">'[1]2025年已发货'!E:E</f>
        <v>15</v>
      </c>
      <c r="F1290" s="4">
        <f ca="1">'[1]2025年已发货'!F:F</f>
        <v>45734</v>
      </c>
      <c r="G1290" s="2" t="str">
        <f>'[1]2025年已发货'!G:G</f>
        <v>（十九冶-江龙高速三分部）重庆市云阳县龙角镇*刘家漕2#桥</v>
      </c>
      <c r="H1290" s="2" t="str">
        <f ca="1">'[1]2025年已发货'!H:H</f>
        <v>徐宇</v>
      </c>
      <c r="I1290" s="2">
        <f ca="1">'[1]2025年已发货'!I:I</f>
        <v>19822311919</v>
      </c>
      <c r="J1290" s="2" vm="1" t="e">
        <f>_xlfn._xlws.FILTER(辅助信息!D:D,辅助信息!G:G=G1290)</f>
        <v>#VALUE!</v>
      </c>
    </row>
    <row r="1291" hidden="1" spans="1:10">
      <c r="A1291" s="2" t="str">
        <f ca="1">'[1]2025年已发货'!A:A</f>
        <v>达钢</v>
      </c>
      <c r="B1291" s="2" t="str">
        <f ca="1">'[1]2025年已发货'!B:B</f>
        <v>螺纹钢</v>
      </c>
      <c r="C1291" s="2" t="str">
        <f ca="1">'[1]2025年已发货'!C:C</f>
        <v>HRB400E Φ12 9m</v>
      </c>
      <c r="D1291" s="2" t="str">
        <f ca="1">'[1]2025年已发货'!D:D</f>
        <v>吨</v>
      </c>
      <c r="E1291" s="2">
        <f ca="1">'[1]2025年已发货'!E:E</f>
        <v>35</v>
      </c>
      <c r="F1291" s="4">
        <f ca="1">'[1]2025年已发货'!F:F</f>
        <v>45734</v>
      </c>
      <c r="G1291" s="2" t="str">
        <f>'[1]2025年已发货'!G:G</f>
        <v>（十九冶-江龙高速三分部）重庆市云阳县龙角镇*刘家漕2#桥</v>
      </c>
      <c r="H1291" s="2" t="str">
        <f ca="1">'[1]2025年已发货'!H:H</f>
        <v>徐宇</v>
      </c>
      <c r="I1291" s="2">
        <f ca="1">'[1]2025年已发货'!I:I</f>
        <v>19822311919</v>
      </c>
      <c r="J1291" s="2" vm="1" t="e">
        <f>_xlfn._xlws.FILTER(辅助信息!D:D,辅助信息!G:G=G1291)</f>
        <v>#VALUE!</v>
      </c>
    </row>
    <row r="1292" hidden="1" spans="1:10">
      <c r="A1292" s="2" t="str">
        <f ca="1">'[1]2025年已发货'!A:A</f>
        <v>达钢</v>
      </c>
      <c r="B1292" s="2" t="str">
        <f ca="1">'[1]2025年已发货'!B:B</f>
        <v>螺纹钢</v>
      </c>
      <c r="C1292" s="2" t="str">
        <f ca="1">'[1]2025年已发货'!C:C</f>
        <v>HRB400E Φ16 9m</v>
      </c>
      <c r="D1292" s="2" t="str">
        <f ca="1">'[1]2025年已发货'!D:D</f>
        <v>吨</v>
      </c>
      <c r="E1292" s="2">
        <f ca="1">'[1]2025年已发货'!E:E</f>
        <v>27</v>
      </c>
      <c r="F1292" s="4">
        <f ca="1">'[1]2025年已发货'!F:F</f>
        <v>45734</v>
      </c>
      <c r="G1292" s="2" t="str">
        <f>'[1]2025年已发货'!G:G</f>
        <v>（十九冶-江龙高速三分部）重庆市云阳县龙角镇*皮家营隧道</v>
      </c>
      <c r="H1292" s="2" t="str">
        <f ca="1">'[1]2025年已发货'!H:H</f>
        <v>徐宇</v>
      </c>
      <c r="I1292" s="2">
        <f ca="1">'[1]2025年已发货'!I:I</f>
        <v>19822311919</v>
      </c>
      <c r="J1292" s="2" vm="1" t="e">
        <f ca="1">_xlfn._xlws.FILTER(辅助信息!D:D,辅助信息!G:G=G1292)</f>
        <v>#VALUE!</v>
      </c>
    </row>
    <row r="1293" hidden="1" spans="1:10">
      <c r="A1293" s="2" t="str">
        <f ca="1">'[1]2025年已发货'!A:A</f>
        <v>达钢</v>
      </c>
      <c r="B1293" s="2" t="str">
        <f ca="1">'[1]2025年已发货'!B:B</f>
        <v>螺纹钢</v>
      </c>
      <c r="C1293" s="2" t="str">
        <f ca="1">'[1]2025年已发货'!C:C</f>
        <v>HRB400E Φ22 9m</v>
      </c>
      <c r="D1293" s="2" t="str">
        <f ca="1">'[1]2025年已发货'!D:D</f>
        <v>吨</v>
      </c>
      <c r="E1293" s="2">
        <f ca="1">'[1]2025年已发货'!E:E</f>
        <v>9</v>
      </c>
      <c r="F1293" s="4">
        <f ca="1">'[1]2025年已发货'!F:F</f>
        <v>45734</v>
      </c>
      <c r="G1293" s="2" t="str">
        <f>'[1]2025年已发货'!G:G</f>
        <v>（十九冶-江龙高速三分部）重庆市云阳县龙角镇*皮家营隧道</v>
      </c>
      <c r="H1293" s="2" t="str">
        <f ca="1">'[1]2025年已发货'!H:H</f>
        <v>徐宇</v>
      </c>
      <c r="I1293" s="2">
        <f ca="1">'[1]2025年已发货'!I:I</f>
        <v>19822311919</v>
      </c>
      <c r="J1293" s="2" vm="1" t="e">
        <f ca="1">_xlfn._xlws.FILTER(辅助信息!D:D,辅助信息!G:G=G1293)</f>
        <v>#VALUE!</v>
      </c>
    </row>
    <row r="1294" hidden="1" spans="1:10">
      <c r="A1294" s="2" t="str">
        <f ca="1">'[1]2025年已发货'!A:A</f>
        <v>德胜</v>
      </c>
      <c r="B1294" s="2" t="str">
        <f ca="1">'[1]2025年已发货'!B:B</f>
        <v>螺纹钢</v>
      </c>
      <c r="C1294" s="2" t="str">
        <f ca="1">'[1]2025年已发货'!C:C</f>
        <v>HRB400E Φ25 12m</v>
      </c>
      <c r="D1294" s="2" t="str">
        <f ca="1">'[1]2025年已发货'!D:D</f>
        <v>吨</v>
      </c>
      <c r="E1294" s="2">
        <f ca="1">'[1]2025年已发货'!E:E</f>
        <v>105</v>
      </c>
      <c r="F1294" s="4">
        <f ca="1">'[1]2025年已发货'!F:F</f>
        <v>45734</v>
      </c>
      <c r="G1294" s="2" t="str">
        <f>'[1]2025年已发货'!G:G</f>
        <v>（中铁广州局-成渝扩容2标）四川省资阳市雁江区南双路杨家糖房</v>
      </c>
      <c r="H1294" s="2" t="str">
        <f ca="1">'[1]2025年已发货'!H:H</f>
        <v>邓志强</v>
      </c>
      <c r="I1294" s="2">
        <f ca="1">'[1]2025年已发货'!I:I</f>
        <v>17603045490</v>
      </c>
      <c r="J1294" s="2" vm="1" t="e">
        <f ca="1">_xlfn._xlws.FILTER(辅助信息!D:D,辅助信息!G:G=G1294)</f>
        <v>#VALUE!</v>
      </c>
    </row>
    <row r="1295" hidden="1" spans="1:10">
      <c r="A1295" s="2" t="str">
        <f ca="1">'[1]2025年已发货'!A:A</f>
        <v>德胜</v>
      </c>
      <c r="B1295" s="2" t="str">
        <f ca="1">'[1]2025年已发货'!B:B</f>
        <v>螺纹钢</v>
      </c>
      <c r="C1295" s="2" t="str">
        <f ca="1">'[1]2025年已发货'!C:C</f>
        <v>HRB400E Φ28 12m</v>
      </c>
      <c r="D1295" s="2" t="str">
        <f ca="1">'[1]2025年已发货'!D:D</f>
        <v>吨</v>
      </c>
      <c r="E1295" s="2">
        <f ca="1">'[1]2025年已发货'!E:E</f>
        <v>35</v>
      </c>
      <c r="F1295" s="4">
        <f ca="1">'[1]2025年已发货'!F:F</f>
        <v>45734</v>
      </c>
      <c r="G1295" s="2" t="str">
        <f>'[1]2025年已发货'!G:G</f>
        <v>（中铁广州局-资乐高速5标）四川省乐山市井研县希望大道116号</v>
      </c>
      <c r="H1295" s="2" t="str">
        <f ca="1">'[1]2025年已发货'!H:H</f>
        <v>廖俊杰</v>
      </c>
      <c r="I1295" s="2">
        <f ca="1">'[1]2025年已发货'!I:I</f>
        <v>15775100965</v>
      </c>
      <c r="J1295" s="2" vm="1" t="e">
        <f ca="1">_xlfn._xlws.FILTER(辅助信息!D:D,辅助信息!G:G=G1295)</f>
        <v>#VALUE!</v>
      </c>
    </row>
    <row r="1296" hidden="1" spans="1:10">
      <c r="A1296" s="2" t="str">
        <f ca="1">'[1]2025年已发货'!A:A</f>
        <v>成实</v>
      </c>
      <c r="B1296" s="2" t="str">
        <f ca="1">'[1]2025年已发货'!B:B</f>
        <v>盘螺</v>
      </c>
      <c r="C1296" s="2" t="str">
        <f ca="1">'[1]2025年已发货'!C:C</f>
        <v>HRB400E Φ12</v>
      </c>
      <c r="D1296" s="2" t="str">
        <f ca="1">'[1]2025年已发货'!D:D</f>
        <v>吨</v>
      </c>
      <c r="E1296" s="2">
        <f ca="1">'[1]2025年已发货'!E:E</f>
        <v>35</v>
      </c>
      <c r="F1296" s="4">
        <f ca="1">'[1]2025年已发货'!F:F</f>
        <v>45734</v>
      </c>
      <c r="G1296" s="2" t="str">
        <f>'[1]2025年已发货'!G:G</f>
        <v>（中铁广州局-成渝扩容2标）四川省资阳市雁江区南双路杨家糖房</v>
      </c>
      <c r="H1296" s="2" t="str">
        <f ca="1">'[1]2025年已发货'!H:H</f>
        <v>邓志强</v>
      </c>
      <c r="I1296" s="2">
        <f ca="1">'[1]2025年已发货'!I:I</f>
        <v>17603045490</v>
      </c>
      <c r="J1296" s="2" vm="1" t="e">
        <f>_xlfn._xlws.FILTER(辅助信息!D:D,辅助信息!G:G=G1296)</f>
        <v>#VALUE!</v>
      </c>
    </row>
    <row r="1297" hidden="1" spans="1:10">
      <c r="A1297" s="2" t="str">
        <f ca="1">'[1]2025年已发货'!A:A</f>
        <v>陕钢</v>
      </c>
      <c r="B1297" s="2" t="str">
        <f ca="1">'[1]2025年已发货'!B:B</f>
        <v>盘螺</v>
      </c>
      <c r="C1297" s="2" t="str">
        <f ca="1">'[1]2025年已发货'!C:C</f>
        <v>HRB400E Φ6</v>
      </c>
      <c r="D1297" s="2" t="str">
        <f ca="1">'[1]2025年已发货'!D:D</f>
        <v>吨</v>
      </c>
      <c r="E1297" s="2">
        <f ca="1">'[1]2025年已发货'!E:E</f>
        <v>2.5</v>
      </c>
      <c r="F1297" s="4">
        <f ca="1">'[1]2025年已发货'!F:F</f>
        <v>45734</v>
      </c>
      <c r="G1297" s="2" t="str">
        <f>'[1]2025年已发货'!G:G</f>
        <v>（北京工程局乐山机场项目）乐山市五通桥区冠英镇</v>
      </c>
      <c r="H1297" s="2" t="str">
        <f ca="1">'[1]2025年已发货'!H:H</f>
        <v>王治</v>
      </c>
      <c r="I1297" s="2">
        <f ca="1">'[1]2025年已发货'!I:I</f>
        <v>18811564698</v>
      </c>
      <c r="J1297" s="2" vm="1" t="e">
        <f ca="1">_xlfn._xlws.FILTER(辅助信息!D:D,辅助信息!G:G=G1297)</f>
        <v>#VALUE!</v>
      </c>
    </row>
    <row r="1298" hidden="1" spans="1:10">
      <c r="A1298" s="2" t="str">
        <f ca="1">'[1]2025年已发货'!A:A</f>
        <v>陕钢</v>
      </c>
      <c r="B1298" s="2" t="str">
        <f ca="1">'[1]2025年已发货'!B:B</f>
        <v>盘螺</v>
      </c>
      <c r="C1298" s="2" t="str">
        <f ca="1">'[1]2025年已发货'!C:C</f>
        <v>HRB400E Φ8</v>
      </c>
      <c r="D1298" s="2" t="str">
        <f ca="1">'[1]2025年已发货'!D:D</f>
        <v>吨</v>
      </c>
      <c r="E1298" s="2">
        <f ca="1">'[1]2025年已发货'!E:E</f>
        <v>20</v>
      </c>
      <c r="F1298" s="4">
        <f ca="1">'[1]2025年已发货'!F:F</f>
        <v>45734</v>
      </c>
      <c r="G1298" s="2" t="str">
        <f>'[1]2025年已发货'!G:G</f>
        <v>（北京工程局乐山机场项目）乐山市五通桥区冠英镇</v>
      </c>
      <c r="H1298" s="2" t="str">
        <f ca="1">'[1]2025年已发货'!H:H</f>
        <v>王治</v>
      </c>
      <c r="I1298" s="2">
        <f ca="1">'[1]2025年已发货'!I:I</f>
        <v>18811564698</v>
      </c>
      <c r="J1298" s="2" vm="1" t="e">
        <f>_xlfn._xlws.FILTER(辅助信息!D:D,辅助信息!G:G=G1298)</f>
        <v>#VALUE!</v>
      </c>
    </row>
    <row r="1299" hidden="1" spans="1:10">
      <c r="A1299" s="2" t="str">
        <f ca="1">'[1]2025年已发货'!A:A</f>
        <v>陕钢</v>
      </c>
      <c r="B1299" s="2" t="str">
        <f ca="1">'[1]2025年已发货'!B:B</f>
        <v>盘螺</v>
      </c>
      <c r="C1299" s="2" t="str">
        <f ca="1">'[1]2025年已发货'!C:C</f>
        <v>HRB400E Φ10</v>
      </c>
      <c r="D1299" s="2" t="str">
        <f ca="1">'[1]2025年已发货'!D:D</f>
        <v>吨</v>
      </c>
      <c r="E1299" s="2">
        <f ca="1">'[1]2025年已发货'!E:E</f>
        <v>15</v>
      </c>
      <c r="F1299" s="4">
        <f ca="1">'[1]2025年已发货'!F:F</f>
        <v>45734</v>
      </c>
      <c r="G1299" s="2" t="str">
        <f>'[1]2025年已发货'!G:G</f>
        <v>（北京工程局乐山机场项目）乐山市五通桥区冠英镇</v>
      </c>
      <c r="H1299" s="2" t="str">
        <f ca="1">'[1]2025年已发货'!H:H</f>
        <v>王治</v>
      </c>
      <c r="I1299" s="2">
        <f ca="1">'[1]2025年已发货'!I:I</f>
        <v>18811564698</v>
      </c>
      <c r="J1299" s="2" vm="1" t="e">
        <f ca="1">_xlfn._xlws.FILTER(辅助信息!D:D,辅助信息!G:G=G1299)</f>
        <v>#VALUE!</v>
      </c>
    </row>
    <row r="1300" hidden="1" spans="1:10">
      <c r="A1300" s="2" t="str">
        <f ca="1">'[1]2025年已发货'!A:A</f>
        <v>达钢</v>
      </c>
      <c r="B1300" s="2" t="str">
        <f ca="1">'[1]2025年已发货'!B:B</f>
        <v>螺纹钢</v>
      </c>
      <c r="C1300" s="2" t="str">
        <f ca="1">'[1]2025年已发货'!C:C</f>
        <v>HRB500E Φ12</v>
      </c>
      <c r="D1300" s="2" t="str">
        <f ca="1">'[1]2025年已发货'!D:D</f>
        <v>吨</v>
      </c>
      <c r="E1300" s="2">
        <f ca="1">'[1]2025年已发货'!E:E</f>
        <v>12</v>
      </c>
      <c r="F1300" s="4">
        <f ca="1">'[1]2025年已发货'!F:F</f>
        <v>45734</v>
      </c>
      <c r="G1300" s="2" t="str">
        <f>'[1]2025年已发货'!G:G</f>
        <v>（商投建工达州中医药科技园-4工区-7号楼）达州市通川区达州中医药职业学院犀牛大道北段</v>
      </c>
      <c r="H1300" s="2" t="str">
        <f ca="1">'[1]2025年已发货'!H:H</f>
        <v>张扬</v>
      </c>
      <c r="I1300" s="2">
        <f ca="1">'[1]2025年已发货'!I:I</f>
        <v>18381904567</v>
      </c>
      <c r="J1300" s="2" t="str">
        <f ca="1">_xlfn._xlws.FILTER(辅助信息!D:D,辅助信息!G:G=G1300)</f>
        <v>商投建工达州中医药科技园</v>
      </c>
    </row>
    <row r="1301" hidden="1" spans="1:10">
      <c r="A1301" s="2" t="str">
        <f ca="1">'[1]2025年已发货'!A:A</f>
        <v>达钢</v>
      </c>
      <c r="B1301" s="2" t="str">
        <f ca="1">'[1]2025年已发货'!B:B</f>
        <v>螺纹钢</v>
      </c>
      <c r="C1301" s="2" t="str">
        <f ca="1">'[1]2025年已发货'!C:C</f>
        <v>HRB500E Φ20</v>
      </c>
      <c r="D1301" s="2" t="str">
        <f ca="1">'[1]2025年已发货'!D:D</f>
        <v>吨</v>
      </c>
      <c r="E1301" s="2">
        <f ca="1">'[1]2025年已发货'!E:E</f>
        <v>27</v>
      </c>
      <c r="F1301" s="4">
        <f ca="1">'[1]2025年已发货'!F:F</f>
        <v>45734</v>
      </c>
      <c r="G1301" s="2" t="str">
        <f>'[1]2025年已发货'!G:G</f>
        <v>（商投建工达州中医药科技园-4工区-7号楼）达州市通川区达州中医药职业学院犀牛大道北段</v>
      </c>
      <c r="H1301" s="2" t="str">
        <f ca="1">'[1]2025年已发货'!H:H</f>
        <v>张扬</v>
      </c>
      <c r="I1301" s="2">
        <f ca="1">'[1]2025年已发货'!I:I</f>
        <v>18381904567</v>
      </c>
      <c r="J1301" s="2" t="str">
        <f ca="1">_xlfn._xlws.FILTER(辅助信息!D:D,辅助信息!G:G=G1301)</f>
        <v>商投建工达州中医药科技园</v>
      </c>
    </row>
    <row r="1302" hidden="1" spans="1:10">
      <c r="A1302" s="2" t="str">
        <f ca="1">'[1]2025年已发货'!A:A</f>
        <v>达钢</v>
      </c>
      <c r="B1302" s="2" t="str">
        <f ca="1">'[1]2025年已发货'!B:B</f>
        <v>螺纹钢</v>
      </c>
      <c r="C1302" s="2" t="str">
        <f ca="1">'[1]2025年已发货'!C:C</f>
        <v>HRB500E Φ22</v>
      </c>
      <c r="D1302" s="2" t="str">
        <f ca="1">'[1]2025年已发货'!D:D</f>
        <v>吨</v>
      </c>
      <c r="E1302" s="2">
        <f ca="1">'[1]2025年已发货'!E:E</f>
        <v>30</v>
      </c>
      <c r="F1302" s="4">
        <f ca="1">'[1]2025年已发货'!F:F</f>
        <v>45734</v>
      </c>
      <c r="G1302" s="2" t="str">
        <f>'[1]2025年已发货'!G:G</f>
        <v>（商投建工达州中医药科技园-4工区-7号楼）达州市通川区达州中医药职业学院犀牛大道北段</v>
      </c>
      <c r="H1302" s="2" t="str">
        <f ca="1">'[1]2025年已发货'!H:H</f>
        <v>张扬</v>
      </c>
      <c r="I1302" s="2">
        <f ca="1">'[1]2025年已发货'!I:I</f>
        <v>18381904567</v>
      </c>
      <c r="J1302" s="2" t="str">
        <f ca="1">_xlfn._xlws.FILTER(辅助信息!D:D,辅助信息!G:G=G1302)</f>
        <v>商投建工达州中医药科技园</v>
      </c>
    </row>
    <row r="1303" hidden="1" spans="1:10">
      <c r="A1303" s="2" t="str">
        <f ca="1">'[1]2025年已发货'!A:A</f>
        <v>达钢</v>
      </c>
      <c r="B1303" s="2" t="str">
        <f ca="1">'[1]2025年已发货'!B:B</f>
        <v>螺纹钢</v>
      </c>
      <c r="C1303" s="2" t="str">
        <f ca="1">'[1]2025年已发货'!C:C</f>
        <v>HRB500E Φ25</v>
      </c>
      <c r="D1303" s="2" t="str">
        <f ca="1">'[1]2025年已发货'!D:D</f>
        <v>吨</v>
      </c>
      <c r="E1303" s="2">
        <f ca="1">'[1]2025年已发货'!E:E</f>
        <v>30</v>
      </c>
      <c r="F1303" s="4">
        <f ca="1">'[1]2025年已发货'!F:F</f>
        <v>45734</v>
      </c>
      <c r="G1303" s="2" t="str">
        <f>'[1]2025年已发货'!G:G</f>
        <v>（商投建工达州中医药科技园-4工区-7号楼）达州市通川区达州中医药职业学院犀牛大道北段</v>
      </c>
      <c r="H1303" s="2" t="str">
        <f ca="1">'[1]2025年已发货'!H:H</f>
        <v>张扬</v>
      </c>
      <c r="I1303" s="2">
        <f ca="1">'[1]2025年已发货'!I:I</f>
        <v>18381904567</v>
      </c>
      <c r="J1303" s="2" t="str">
        <f ca="1">_xlfn._xlws.FILTER(辅助信息!D:D,辅助信息!G:G=G1303)</f>
        <v>商投建工达州中医药科技园</v>
      </c>
    </row>
    <row r="1304" hidden="1" spans="1:10">
      <c r="A1304" s="2" t="str">
        <f ca="1">'[1]2025年已发货'!A:A</f>
        <v>达钢</v>
      </c>
      <c r="B1304" s="2" t="str">
        <f ca="1">'[1]2025年已发货'!B:B</f>
        <v>盘螺</v>
      </c>
      <c r="C1304" s="2" t="str">
        <f ca="1">'[1]2025年已发货'!C:C</f>
        <v>HRB400E Φ12</v>
      </c>
      <c r="D1304" s="2" t="str">
        <f ca="1">'[1]2025年已发货'!D:D</f>
        <v>吨</v>
      </c>
      <c r="E1304" s="2">
        <f ca="1">'[1]2025年已发货'!E:E</f>
        <v>10</v>
      </c>
      <c r="F1304" s="4">
        <f ca="1">'[1]2025年已发货'!F:F</f>
        <v>45734</v>
      </c>
      <c r="G1304" s="2" t="str">
        <f>'[1]2025年已发货'!G:G</f>
        <v>（五冶达州国道542项目-一工区桥梁一工段）四川省达州市四川省达州市达川区石桥镇武寨村</v>
      </c>
      <c r="H1304" s="2" t="str">
        <f ca="1">'[1]2025年已发货'!H:H</f>
        <v>杨勇</v>
      </c>
      <c r="I1304" s="2">
        <f ca="1">'[1]2025年已发货'!I:I</f>
        <v>18398563998</v>
      </c>
      <c r="J1304" s="2" t="str">
        <f ca="1">_xlfn._xlws.FILTER(辅助信息!D:D,辅助信息!G:G=G1304)</f>
        <v>五冶达州国道542项目</v>
      </c>
    </row>
    <row r="1305" hidden="1" spans="1:10">
      <c r="A1305" s="2" t="str">
        <f ca="1">'[1]2025年已发货'!A:A</f>
        <v>达钢</v>
      </c>
      <c r="B1305" s="2" t="str">
        <f ca="1">'[1]2025年已发货'!B:B</f>
        <v>螺纹钢</v>
      </c>
      <c r="C1305" s="2" t="str">
        <f ca="1">'[1]2025年已发货'!C:C</f>
        <v>HRB400E Φ28 9m</v>
      </c>
      <c r="D1305" s="2" t="str">
        <f ca="1">'[1]2025年已发货'!D:D</f>
        <v>吨</v>
      </c>
      <c r="E1305" s="2">
        <f ca="1">'[1]2025年已发货'!E:E</f>
        <v>33</v>
      </c>
      <c r="F1305" s="4">
        <f ca="1">'[1]2025年已发货'!F:F</f>
        <v>45734</v>
      </c>
      <c r="G1305" s="2" t="str">
        <f>'[1]2025年已发货'!G:G</f>
        <v>（五冶达州国道542项目-一工区桥梁一工段）四川省达州市四川省达州市达川区石桥镇武寨村</v>
      </c>
      <c r="H1305" s="2" t="str">
        <f ca="1">'[1]2025年已发货'!H:H</f>
        <v>杨勇</v>
      </c>
      <c r="I1305" s="2">
        <f ca="1">'[1]2025年已发货'!I:I</f>
        <v>18398563998</v>
      </c>
      <c r="J1305" s="2" t="str">
        <f ca="1">_xlfn._xlws.FILTER(辅助信息!D:D,辅助信息!G:G=G1305)</f>
        <v>五冶达州国道542项目</v>
      </c>
    </row>
    <row r="1306" hidden="1" spans="1:10">
      <c r="A1306" s="2" t="str">
        <f ca="1">'[1]2025年已发货'!A:A</f>
        <v>达钢</v>
      </c>
      <c r="B1306" s="2" t="str">
        <f ca="1">'[1]2025年已发货'!B:B</f>
        <v>盘螺</v>
      </c>
      <c r="C1306" s="2" t="str">
        <f ca="1">'[1]2025年已发货'!C:C</f>
        <v>HRB400E Φ12</v>
      </c>
      <c r="D1306" s="2" t="str">
        <f ca="1">'[1]2025年已发货'!D:D</f>
        <v>吨</v>
      </c>
      <c r="E1306" s="2">
        <f ca="1">'[1]2025年已发货'!E:E</f>
        <v>10</v>
      </c>
      <c r="F1306" s="4">
        <f ca="1">'[1]2025年已发货'!F:F</f>
        <v>45734</v>
      </c>
      <c r="G1306" s="2" t="str">
        <f>'[1]2025年已发货'!G:G</f>
        <v>（五冶达州国道542项目-一工区桥梁二工段）四川省达州市达川区达川区石梯镇石成村</v>
      </c>
      <c r="H1306" s="2" t="str">
        <f ca="1">'[1]2025年已发货'!H:H</f>
        <v>夏树彬</v>
      </c>
      <c r="I1306" s="2">
        <f ca="1">'[1]2025年已发货'!I:I</f>
        <v>13518183653</v>
      </c>
      <c r="J1306" s="2" t="str">
        <f ca="1">_xlfn._xlws.FILTER(辅助信息!D:D,辅助信息!G:G=G1306)</f>
        <v>五冶达州国道542项目</v>
      </c>
    </row>
    <row r="1307" hidden="1" spans="1:10">
      <c r="A1307" s="2" t="str">
        <f ca="1">'[1]2025年已发货'!A:A</f>
        <v>达钢</v>
      </c>
      <c r="B1307" s="2" t="str">
        <f ca="1">'[1]2025年已发货'!B:B</f>
        <v>螺纹钢</v>
      </c>
      <c r="C1307" s="2" t="str">
        <f ca="1">'[1]2025年已发货'!C:C</f>
        <v>HRB400E Φ32 9m</v>
      </c>
      <c r="D1307" s="2" t="str">
        <f ca="1">'[1]2025年已发货'!D:D</f>
        <v>吨</v>
      </c>
      <c r="E1307" s="2">
        <f ca="1">'[1]2025年已发货'!E:E</f>
        <v>36</v>
      </c>
      <c r="F1307" s="4">
        <f ca="1">'[1]2025年已发货'!F:F</f>
        <v>45734</v>
      </c>
      <c r="G1307" s="2" t="str">
        <f>'[1]2025年已发货'!G:G</f>
        <v>（五冶达州国道542项目-一工区桥梁二工段）四川省达州市达川区达川区石梯镇石成村</v>
      </c>
      <c r="H1307" s="2" t="str">
        <f ca="1">'[1]2025年已发货'!H:H</f>
        <v>夏树彬</v>
      </c>
      <c r="I1307" s="2">
        <f ca="1">'[1]2025年已发货'!I:I</f>
        <v>13518183653</v>
      </c>
      <c r="J1307" s="2" t="str">
        <f ca="1">_xlfn._xlws.FILTER(辅助信息!D:D,辅助信息!G:G=G1307)</f>
        <v>五冶达州国道542项目</v>
      </c>
    </row>
    <row r="1308" hidden="1" spans="1:10">
      <c r="A1308" s="2" t="str">
        <f ca="1">'[1]2025年已发货'!A:A</f>
        <v>达钢</v>
      </c>
      <c r="B1308" s="2" t="str">
        <f ca="1">'[1]2025年已发货'!B:B</f>
        <v>螺纹钢</v>
      </c>
      <c r="C1308" s="2" t="str">
        <f ca="1">'[1]2025年已发货'!C:C</f>
        <v>HRB400E Φ12 9m</v>
      </c>
      <c r="D1308" s="2" t="str">
        <f ca="1">'[1]2025年已发货'!D:D</f>
        <v>吨</v>
      </c>
      <c r="E1308" s="2">
        <f ca="1">'[1]2025年已发货'!E:E</f>
        <v>15</v>
      </c>
      <c r="F1308" s="4">
        <f ca="1">'[1]2025年已发货'!F:F</f>
        <v>45734</v>
      </c>
      <c r="G1308" s="2" t="str">
        <f>'[1]2025年已发货'!G:G</f>
        <v>（十九冶-江龙高速二分部）重庆市云阳县宝坪镇双塆村*地坪村路基</v>
      </c>
      <c r="H1308" s="2" t="str">
        <f ca="1">'[1]2025年已发货'!H:H</f>
        <v>张鹏</v>
      </c>
      <c r="I1308" s="2">
        <f ca="1">'[1]2025年已发货'!I:I</f>
        <v>18223006448</v>
      </c>
      <c r="J1308" s="2" vm="1" t="e">
        <f ca="1">_xlfn._xlws.FILTER(辅助信息!D:D,辅助信息!G:G=G1308)</f>
        <v>#VALUE!</v>
      </c>
    </row>
    <row r="1309" hidden="1" spans="1:10">
      <c r="A1309" s="2" t="str">
        <f ca="1">'[1]2025年已发货'!A:A</f>
        <v>达钢</v>
      </c>
      <c r="B1309" s="2" t="str">
        <f ca="1">'[1]2025年已发货'!B:B</f>
        <v>螺纹钢</v>
      </c>
      <c r="C1309" s="2" t="str">
        <f ca="1">'[1]2025年已发货'!C:C</f>
        <v>HRB400E Φ14 9m</v>
      </c>
      <c r="D1309" s="2" t="str">
        <f ca="1">'[1]2025年已发货'!D:D</f>
        <v>吨</v>
      </c>
      <c r="E1309" s="2">
        <f ca="1">'[1]2025年已发货'!E:E</f>
        <v>3</v>
      </c>
      <c r="F1309" s="4">
        <f ca="1">'[1]2025年已发货'!F:F</f>
        <v>45734</v>
      </c>
      <c r="G1309" s="2" t="str">
        <f>'[1]2025年已发货'!G:G</f>
        <v>（十九冶-江龙高速二分部）重庆市云阳县宝坪镇双塆村*地坪村路基</v>
      </c>
      <c r="H1309" s="2" t="str">
        <f ca="1">'[1]2025年已发货'!H:H</f>
        <v>张鹏</v>
      </c>
      <c r="I1309" s="2">
        <f ca="1">'[1]2025年已发货'!I:I</f>
        <v>18223006448</v>
      </c>
      <c r="J1309" s="2" vm="1" t="e">
        <f ca="1">_xlfn._xlws.FILTER(辅助信息!D:D,辅助信息!G:G=G1309)</f>
        <v>#VALUE!</v>
      </c>
    </row>
    <row r="1310" hidden="1" spans="1:10">
      <c r="A1310" s="2" t="str">
        <f ca="1">'[1]2025年已发货'!A:A</f>
        <v>达钢</v>
      </c>
      <c r="B1310" s="2" t="str">
        <f ca="1">'[1]2025年已发货'!B:B</f>
        <v>螺纹钢</v>
      </c>
      <c r="C1310" s="2" t="str">
        <f ca="1">'[1]2025年已发货'!C:C</f>
        <v>HRB400E Φ16 9m</v>
      </c>
      <c r="D1310" s="2" t="str">
        <f ca="1">'[1]2025年已发货'!D:D</f>
        <v>吨</v>
      </c>
      <c r="E1310" s="2">
        <f ca="1">'[1]2025年已发货'!E:E</f>
        <v>15</v>
      </c>
      <c r="F1310" s="4">
        <f ca="1">'[1]2025年已发货'!F:F</f>
        <v>45734</v>
      </c>
      <c r="G1310" s="2" t="str">
        <f>'[1]2025年已发货'!G:G</f>
        <v>（十九冶-江龙高速二分部）重庆市云阳县宝坪镇双塆村*地坪村路基</v>
      </c>
      <c r="H1310" s="2" t="str">
        <f ca="1">'[1]2025年已发货'!H:H</f>
        <v>张鹏</v>
      </c>
      <c r="I1310" s="2">
        <f ca="1">'[1]2025年已发货'!I:I</f>
        <v>18223006448</v>
      </c>
      <c r="J1310" s="2" vm="1" t="e">
        <f ca="1">_xlfn._xlws.FILTER(辅助信息!D:D,辅助信息!G:G=G1310)</f>
        <v>#VALUE!</v>
      </c>
    </row>
    <row r="1311" hidden="1" spans="1:10">
      <c r="A1311" s="2" t="str">
        <f ca="1">'[1]2025年已发货'!A:A</f>
        <v>润耀</v>
      </c>
      <c r="B1311" s="2" t="str">
        <f ca="1">'[1]2025年已发货'!B:B</f>
        <v>盘螺</v>
      </c>
      <c r="C1311" s="2" t="str">
        <f ca="1">'[1]2025年已发货'!C:C</f>
        <v>HRB400E Φ12</v>
      </c>
      <c r="D1311" s="2" t="str">
        <f ca="1">'[1]2025年已发货'!D:D</f>
        <v>吨</v>
      </c>
      <c r="E1311" s="2">
        <f ca="1">'[1]2025年已发货'!E:E</f>
        <v>70</v>
      </c>
      <c r="F1311" s="4">
        <f ca="1">'[1]2025年已发货'!F:F</f>
        <v>45734</v>
      </c>
      <c r="G1311" s="2" t="str">
        <f>'[1]2025年已发货'!G:G</f>
        <v>（中铁广州局-资乐高速5标）四川省乐山市井研县希望大道116号</v>
      </c>
      <c r="H1311" s="2" t="str">
        <f ca="1">'[1]2025年已发货'!H:H</f>
        <v>廖俊杰</v>
      </c>
      <c r="I1311" s="2">
        <f ca="1">'[1]2025年已发货'!I:I</f>
        <v>15775100965</v>
      </c>
      <c r="J1311" s="2" vm="1" t="e">
        <f>_xlfn._xlws.FILTER(辅助信息!D:D,辅助信息!G:G=G1311)</f>
        <v>#VALUE!</v>
      </c>
    </row>
    <row r="1312" hidden="1" spans="1:10">
      <c r="A1312" s="2" t="str">
        <f ca="1">'[1]2025年已发货'!A:A</f>
        <v>晋邦</v>
      </c>
      <c r="B1312" s="2" t="str">
        <f ca="1">'[1]2025年已发货'!B:B</f>
        <v>盘螺</v>
      </c>
      <c r="C1312" s="2" t="str">
        <f ca="1">'[1]2025年已发货'!C:C</f>
        <v>HRB400EΦ 10mm</v>
      </c>
      <c r="D1312" s="2" t="str">
        <f ca="1">'[1]2025年已发货'!D:D</f>
        <v>吨</v>
      </c>
      <c r="E1312" s="2">
        <f ca="1">'[1]2025年已发货'!E:E</f>
        <v>10</v>
      </c>
      <c r="F1312" s="4">
        <f ca="1">'[1]2025年已发货'!F:F</f>
        <v>45734</v>
      </c>
      <c r="G1312" s="2" t="str">
        <f>'[1]2025年已发货'!G:G</f>
        <v>（中核二二-绵阳）四川省绵阳市平武县响岩镇甲方项目指定地点(X1子项)</v>
      </c>
      <c r="H1312" s="2" t="str">
        <f ca="1">'[1]2025年已发货'!H:H</f>
        <v>王明胜</v>
      </c>
      <c r="I1312" s="2" t="str">
        <f ca="1">'[1]2025年已发货'!I:I</f>
        <v>15528301097</v>
      </c>
      <c r="J1312" s="2" vm="1" t="e">
        <f>_xlfn._xlws.FILTER(辅助信息!D:D,辅助信息!G:G=G1312)</f>
        <v>#VALUE!</v>
      </c>
    </row>
    <row r="1313" hidden="1" spans="1:10">
      <c r="A1313" s="2" t="str">
        <f ca="1">'[1]2025年已发货'!A:A</f>
        <v>晋邦</v>
      </c>
      <c r="B1313" s="2" t="str">
        <f ca="1">'[1]2025年已发货'!B:B</f>
        <v>螺纹钢</v>
      </c>
      <c r="C1313" s="2" t="str">
        <f ca="1">'[1]2025年已发货'!C:C</f>
        <v>HRB400EΦ18*9m</v>
      </c>
      <c r="D1313" s="2" t="str">
        <f ca="1">'[1]2025年已发货'!D:D</f>
        <v>吨</v>
      </c>
      <c r="E1313" s="2">
        <f ca="1">'[1]2025年已发货'!E:E</f>
        <v>11</v>
      </c>
      <c r="F1313" s="4">
        <f ca="1">'[1]2025年已发货'!F:F</f>
        <v>45734</v>
      </c>
      <c r="G1313" s="2" t="str">
        <f>'[1]2025年已发货'!G:G</f>
        <v>（中核二二-绵阳）四川省绵阳市平武县响岩镇甲方项目指定地点(X1子项)</v>
      </c>
      <c r="H1313" s="2" t="str">
        <f ca="1">'[1]2025年已发货'!H:H</f>
        <v>王明胜</v>
      </c>
      <c r="I1313" s="2" t="str">
        <f ca="1">'[1]2025年已发货'!I:I</f>
        <v>15528301097</v>
      </c>
      <c r="J1313" s="2" vm="1" t="e">
        <f ca="1">_xlfn._xlws.FILTER(辅助信息!D:D,辅助信息!G:G=G1313)</f>
        <v>#VALUE!</v>
      </c>
    </row>
    <row r="1314" hidden="1" spans="1:10">
      <c r="A1314" s="2" t="str">
        <f ca="1">'[1]2025年已发货'!A:A</f>
        <v>晋邦</v>
      </c>
      <c r="B1314" s="2" t="str">
        <f ca="1">'[1]2025年已发货'!B:B</f>
        <v>螺纹钢</v>
      </c>
      <c r="C1314" s="2" t="str">
        <f ca="1">'[1]2025年已发货'!C:C</f>
        <v>HRB500EΦ25*9m</v>
      </c>
      <c r="D1314" s="2" t="str">
        <f ca="1">'[1]2025年已发货'!D:D</f>
        <v>吨</v>
      </c>
      <c r="E1314" s="2">
        <f ca="1">'[1]2025年已发货'!E:E</f>
        <v>9</v>
      </c>
      <c r="F1314" s="4">
        <f ca="1">'[1]2025年已发货'!F:F</f>
        <v>45734</v>
      </c>
      <c r="G1314" s="2" t="str">
        <f>'[1]2025年已发货'!G:G</f>
        <v>（中核二二-绵阳）四川省绵阳市平武县响岩镇甲方项目指定地点(X1子项)</v>
      </c>
      <c r="H1314" s="2" t="str">
        <f ca="1">'[1]2025年已发货'!H:H</f>
        <v>王明胜</v>
      </c>
      <c r="I1314" s="2" t="str">
        <f ca="1">'[1]2025年已发货'!I:I</f>
        <v>15528301097</v>
      </c>
      <c r="J1314" s="2" vm="1" t="e">
        <f ca="1">_xlfn._xlws.FILTER(辅助信息!D:D,辅助信息!G:G=G1314)</f>
        <v>#VALUE!</v>
      </c>
    </row>
    <row r="1315" hidden="1" spans="1:10">
      <c r="A1315" s="2" t="str">
        <f ca="1">'[1]2025年已发货'!A:A</f>
        <v>晋邦</v>
      </c>
      <c r="B1315" s="2" t="str">
        <f ca="1">'[1]2025年已发货'!B:B</f>
        <v>螺纹钢</v>
      </c>
      <c r="C1315" s="2" t="str">
        <f ca="1">'[1]2025年已发货'!C:C</f>
        <v>HRB500EΦ28*9m</v>
      </c>
      <c r="D1315" s="2" t="str">
        <f ca="1">'[1]2025年已发货'!D:D</f>
        <v>吨</v>
      </c>
      <c r="E1315" s="2">
        <f ca="1">'[1]2025年已发货'!E:E</f>
        <v>6</v>
      </c>
      <c r="F1315" s="4">
        <f ca="1">'[1]2025年已发货'!F:F</f>
        <v>45734</v>
      </c>
      <c r="G1315" s="2" t="str">
        <f>'[1]2025年已发货'!G:G</f>
        <v>（中核二二-绵阳）四川省绵阳市平武县响岩镇甲方项目指定地点(X1子项)</v>
      </c>
      <c r="H1315" s="2" t="str">
        <f ca="1">'[1]2025年已发货'!H:H</f>
        <v>王明胜</v>
      </c>
      <c r="I1315" s="2" t="str">
        <f ca="1">'[1]2025年已发货'!I:I</f>
        <v>15528301097</v>
      </c>
      <c r="J1315" s="2" vm="1" t="e">
        <f ca="1">_xlfn._xlws.FILTER(辅助信息!D:D,辅助信息!G:G=G1315)</f>
        <v>#VALUE!</v>
      </c>
    </row>
    <row r="1316" hidden="1" spans="1:10">
      <c r="A1316" s="2" t="str">
        <f ca="1">'[1]2025年已发货'!A:A</f>
        <v>德胜</v>
      </c>
      <c r="B1316" s="2" t="str">
        <f ca="1">'[1]2025年已发货'!B:B</f>
        <v>螺纹钢</v>
      </c>
      <c r="C1316" s="2" t="str">
        <f ca="1">'[1]2025年已发货'!C:C</f>
        <v>HRB500E Φ28×12米</v>
      </c>
      <c r="D1316" s="2" t="str">
        <f ca="1">'[1]2025年已发货'!D:D</f>
        <v>吨</v>
      </c>
      <c r="E1316" s="2">
        <f ca="1">'[1]2025年已发货'!E:E</f>
        <v>35</v>
      </c>
      <c r="F1316" s="4">
        <f ca="1">'[1]2025年已发货'!F:F</f>
        <v>45735</v>
      </c>
      <c r="G1316" s="2" t="str">
        <f>'[1]2025年已发货'!G:G</f>
        <v>（自永2标九局西南分公司钢筋棚）四川省自贡市骑龙镇大湾村</v>
      </c>
      <c r="H1316" s="2" t="str">
        <f ca="1">'[1]2025年已发货'!H:H</f>
        <v>高彦彬</v>
      </c>
      <c r="I1316" s="2">
        <f ca="1">'[1]2025年已发货'!I:I</f>
        <v>13835906370</v>
      </c>
      <c r="J1316" s="2" vm="1" t="e">
        <f ca="1">_xlfn._xlws.FILTER(辅助信息!D:D,辅助信息!G:G=G1316)</f>
        <v>#VALUE!</v>
      </c>
    </row>
    <row r="1317" hidden="1" spans="1:10">
      <c r="A1317" s="2" t="str">
        <f ca="1">'[1]2025年已发货'!A:A</f>
        <v>德胜</v>
      </c>
      <c r="B1317" s="2" t="str">
        <f ca="1">'[1]2025年已发货'!B:B</f>
        <v>螺纹钢</v>
      </c>
      <c r="C1317" s="2" t="str">
        <f ca="1">'[1]2025年已发货'!C:C</f>
        <v>HRB500E Φ25×12米</v>
      </c>
      <c r="D1317" s="2" t="str">
        <f ca="1">'[1]2025年已发货'!D:D</f>
        <v>吨</v>
      </c>
      <c r="E1317" s="2">
        <f ca="1">'[1]2025年已发货'!E:E</f>
        <v>35</v>
      </c>
      <c r="F1317" s="4">
        <f ca="1">'[1]2025年已发货'!F:F</f>
        <v>45735</v>
      </c>
      <c r="G1317" s="2" t="str">
        <f>'[1]2025年已发货'!G:G</f>
        <v>（自永2标九局西南分公司钢筋棚）四川省自贡市骑龙镇大湾村</v>
      </c>
      <c r="H1317" s="2" t="str">
        <f ca="1">'[1]2025年已发货'!H:H</f>
        <v>高彦彬</v>
      </c>
      <c r="I1317" s="2">
        <f ca="1">'[1]2025年已发货'!I:I</f>
        <v>13835906370</v>
      </c>
      <c r="J1317" s="2" vm="1" t="e">
        <f ca="1">_xlfn._xlws.FILTER(辅助信息!D:D,辅助信息!G:G=G1317)</f>
        <v>#VALUE!</v>
      </c>
    </row>
    <row r="1318" hidden="1" spans="1:10">
      <c r="A1318" s="2" t="str">
        <f ca="1">'[1]2025年已发货'!A:A</f>
        <v>德胜</v>
      </c>
      <c r="B1318" s="2" t="str">
        <f ca="1">'[1]2025年已发货'!B:B</f>
        <v>螺纹钢</v>
      </c>
      <c r="C1318" s="2" t="str">
        <f ca="1">'[1]2025年已发货'!C:C</f>
        <v>HRB500E Φ28 12m</v>
      </c>
      <c r="D1318" s="2" t="str">
        <f ca="1">'[1]2025年已发货'!D:D</f>
        <v>吨</v>
      </c>
      <c r="E1318" s="2">
        <f ca="1">'[1]2025年已发货'!E:E</f>
        <v>108</v>
      </c>
      <c r="F1318" s="4">
        <f ca="1">'[1]2025年已发货'!F:F</f>
        <v>45735</v>
      </c>
      <c r="G1318" s="2" t="str">
        <f>'[1]2025年已发货'!G:G</f>
        <v>（中铁十局-资乐高速4标）四川省眉山市仁寿县彰加镇促进村中铁十局资乐高速1#钢筋场</v>
      </c>
      <c r="H1318" s="2" t="str">
        <f ca="1">'[1]2025年已发货'!H:H</f>
        <v>杨飞</v>
      </c>
      <c r="I1318" s="2">
        <f ca="1">'[1]2025年已发货'!I:I</f>
        <v>15667998777</v>
      </c>
      <c r="J1318" s="2" vm="1" t="e">
        <f ca="1">_xlfn._xlws.FILTER(辅助信息!D:D,辅助信息!G:G=G1318)</f>
        <v>#VALUE!</v>
      </c>
    </row>
    <row r="1319" hidden="1" spans="1:10">
      <c r="A1319" s="2" t="str">
        <f ca="1">'[1]2025年已发货'!A:A</f>
        <v>德胜</v>
      </c>
      <c r="B1319" s="2" t="str">
        <f ca="1">'[1]2025年已发货'!B:B</f>
        <v>螺纹钢</v>
      </c>
      <c r="C1319" s="2" t="str">
        <f ca="1">'[1]2025年已发货'!C:C</f>
        <v>HRB500EФ25*12m</v>
      </c>
      <c r="D1319" s="2" t="str">
        <f ca="1">'[1]2025年已发货'!D:D</f>
        <v>吨</v>
      </c>
      <c r="E1319" s="2">
        <f ca="1">'[1]2025年已发货'!E:E</f>
        <v>10</v>
      </c>
      <c r="F1319" s="4">
        <f ca="1">'[1]2025年已发货'!F:F</f>
        <v>45735</v>
      </c>
      <c r="G1319" s="2" t="str">
        <f>'[1]2025年已发货'!G:G</f>
        <v>（中核中原-温江北林医养综合体项目）四川省成都市温江区万春大道第三人民医院东</v>
      </c>
      <c r="H1319" s="2" t="str">
        <f ca="1">'[1]2025年已发货'!H:H</f>
        <v>蔡杰</v>
      </c>
      <c r="I1319" s="2">
        <f ca="1">'[1]2025年已发货'!I:I</f>
        <v>18875129329</v>
      </c>
      <c r="J1319" s="2" vm="1" t="e">
        <f ca="1">_xlfn._xlws.FILTER(辅助信息!D:D,辅助信息!G:G=G1319)</f>
        <v>#VALUE!</v>
      </c>
    </row>
    <row r="1320" hidden="1" spans="1:10">
      <c r="A1320" s="2" t="str">
        <f ca="1">'[1]2025年已发货'!A:A</f>
        <v>德胜</v>
      </c>
      <c r="B1320" s="2" t="str">
        <f ca="1">'[1]2025年已发货'!B:B</f>
        <v>螺纹钢</v>
      </c>
      <c r="C1320" s="2" t="str">
        <f ca="1">'[1]2025年已发货'!C:C</f>
        <v>HRB500EФ14*9m</v>
      </c>
      <c r="D1320" s="2" t="str">
        <f ca="1">'[1]2025年已发货'!D:D</f>
        <v>吨</v>
      </c>
      <c r="E1320" s="2">
        <f ca="1">'[1]2025年已发货'!E:E</f>
        <v>40</v>
      </c>
      <c r="F1320" s="4">
        <f ca="1">'[1]2025年已发货'!F:F</f>
        <v>45735</v>
      </c>
      <c r="G1320" s="2" t="str">
        <f>'[1]2025年已发货'!G:G</f>
        <v>（中核中原-温江北林医养综合体项目）四川省成都市温江区万春大道第三人民医院东</v>
      </c>
      <c r="H1320" s="2" t="str">
        <f ca="1">'[1]2025年已发货'!H:H</f>
        <v>蔡杰</v>
      </c>
      <c r="I1320" s="2">
        <f ca="1">'[1]2025年已发货'!I:I</f>
        <v>18875129329</v>
      </c>
      <c r="J1320" s="2" vm="1" t="e">
        <f ca="1">_xlfn._xlws.FILTER(辅助信息!D:D,辅助信息!G:G=G1320)</f>
        <v>#VALUE!</v>
      </c>
    </row>
    <row r="1321" hidden="1" spans="1:10">
      <c r="A1321" s="2" t="str">
        <f ca="1">'[1]2025年已发货'!A:A</f>
        <v>德胜</v>
      </c>
      <c r="B1321" s="2" t="str">
        <f ca="1">'[1]2025年已发货'!B:B</f>
        <v>螺纹钢</v>
      </c>
      <c r="C1321" s="2" t="str">
        <f ca="1">'[1]2025年已发货'!C:C</f>
        <v>HRB400EФ12*9m</v>
      </c>
      <c r="D1321" s="2" t="str">
        <f ca="1">'[1]2025年已发货'!D:D</f>
        <v>吨</v>
      </c>
      <c r="E1321" s="2">
        <f ca="1">'[1]2025年已发货'!E:E</f>
        <v>10</v>
      </c>
      <c r="F1321" s="4">
        <f ca="1">'[1]2025年已发货'!F:F</f>
        <v>45735</v>
      </c>
      <c r="G1321" s="2" t="str">
        <f>'[1]2025年已发货'!G:G</f>
        <v>（中核中原-温江北林医养综合体项目）四川省成都市温江区万春大道第三人民医院东</v>
      </c>
      <c r="H1321" s="2" t="str">
        <f ca="1">'[1]2025年已发货'!H:H</f>
        <v>蔡杰</v>
      </c>
      <c r="I1321" s="2">
        <f ca="1">'[1]2025年已发货'!I:I</f>
        <v>18875129329</v>
      </c>
      <c r="J1321" s="2" vm="1" t="e">
        <f ca="1">_xlfn._xlws.FILTER(辅助信息!D:D,辅助信息!G:G=G1321)</f>
        <v>#VALUE!</v>
      </c>
    </row>
    <row r="1322" hidden="1" spans="1:10">
      <c r="A1322" s="2" t="str">
        <f ca="1">'[1]2025年已发货'!A:A</f>
        <v>德胜</v>
      </c>
      <c r="B1322" s="2" t="str">
        <f ca="1">'[1]2025年已发货'!B:B</f>
        <v>螺纹钢</v>
      </c>
      <c r="C1322" s="2" t="str">
        <f ca="1">'[1]2025年已发货'!C:C</f>
        <v>HRB400EФ18*12m</v>
      </c>
      <c r="D1322" s="2" t="str">
        <f ca="1">'[1]2025年已发货'!D:D</f>
        <v>吨</v>
      </c>
      <c r="E1322" s="2">
        <f ca="1">'[1]2025年已发货'!E:E</f>
        <v>10</v>
      </c>
      <c r="F1322" s="4">
        <f ca="1">'[1]2025年已发货'!F:F</f>
        <v>45735</v>
      </c>
      <c r="G1322" s="2" t="str">
        <f>'[1]2025年已发货'!G:G</f>
        <v>（中核中原-温江北林医养综合体项目）四川省成都市温江区万春大道第三人民医院东</v>
      </c>
      <c r="H1322" s="2" t="str">
        <f ca="1">'[1]2025年已发货'!H:H</f>
        <v>蔡杰</v>
      </c>
      <c r="I1322" s="2">
        <f ca="1">'[1]2025年已发货'!I:I</f>
        <v>18875129329</v>
      </c>
      <c r="J1322" s="2" vm="1" t="e">
        <f>_xlfn._xlws.FILTER(辅助信息!D:D,辅助信息!G:G=G1322)</f>
        <v>#VALUE!</v>
      </c>
    </row>
    <row r="1323" hidden="1" spans="1:10">
      <c r="A1323" s="2" t="str">
        <f ca="1">'[1]2025年已发货'!A:A</f>
        <v>德胜</v>
      </c>
      <c r="B1323" s="2" t="str">
        <f ca="1">'[1]2025年已发货'!B:B</f>
        <v>螺纹钢</v>
      </c>
      <c r="C1323" s="2" t="str">
        <f ca="1">'[1]2025年已发货'!C:C</f>
        <v>HRB400EФ16*9m</v>
      </c>
      <c r="D1323" s="2" t="str">
        <f ca="1">'[1]2025年已发货'!D:D</f>
        <v>吨</v>
      </c>
      <c r="E1323" s="2">
        <f ca="1">'[1]2025年已发货'!E:E</f>
        <v>32</v>
      </c>
      <c r="F1323" s="4">
        <f ca="1">'[1]2025年已发货'!F:F</f>
        <v>45735</v>
      </c>
      <c r="G1323" s="2" t="str">
        <f>'[1]2025年已发货'!G:G</f>
        <v>（中铁六局呼和公司康新高速TJ4-2标）四川省甘孜藏族自治州康定市新都桥镇东俄罗三村中建八局搅拌站旁</v>
      </c>
      <c r="H1323" s="2" t="str">
        <f ca="1">'[1]2025年已发货'!H:H</f>
        <v>许文刚</v>
      </c>
      <c r="I1323" s="2">
        <f ca="1">'[1]2025年已发货'!I:I</f>
        <v>15848808186</v>
      </c>
      <c r="J1323" s="2" vm="1" t="e">
        <f ca="1">_xlfn._xlws.FILTER(辅助信息!D:D,辅助信息!G:G=G1323)</f>
        <v>#VALUE!</v>
      </c>
    </row>
    <row r="1324" hidden="1" spans="1:10">
      <c r="A1324" s="2" t="str">
        <f ca="1">'[1]2025年已发货'!A:A</f>
        <v>德胜</v>
      </c>
      <c r="B1324" s="2" t="str">
        <f ca="1">'[1]2025年已发货'!B:B</f>
        <v>螺纹钢</v>
      </c>
      <c r="C1324" s="2" t="str">
        <f ca="1">'[1]2025年已发货'!C:C</f>
        <v>HRB400EФ22*9m</v>
      </c>
      <c r="D1324" s="2" t="str">
        <f ca="1">'[1]2025年已发货'!D:D</f>
        <v>吨</v>
      </c>
      <c r="E1324" s="2">
        <f ca="1">'[1]2025年已发货'!E:E</f>
        <v>10</v>
      </c>
      <c r="F1324" s="4">
        <f ca="1">'[1]2025年已发货'!F:F</f>
        <v>45735</v>
      </c>
      <c r="G1324" s="2" t="str">
        <f>'[1]2025年已发货'!G:G</f>
        <v>（中铁六局呼和公司康新高速TJ4-2标）四川省甘孜藏族自治州康定市新都桥镇东俄罗三村中建八局搅拌站旁</v>
      </c>
      <c r="H1324" s="2" t="str">
        <f ca="1">'[1]2025年已发货'!H:H</f>
        <v>许文刚</v>
      </c>
      <c r="I1324" s="2">
        <f ca="1">'[1]2025年已发货'!I:I</f>
        <v>15848808186</v>
      </c>
      <c r="J1324" s="2" vm="1" t="e">
        <f>_xlfn._xlws.FILTER(辅助信息!D:D,辅助信息!G:G=G1324)</f>
        <v>#VALUE!</v>
      </c>
    </row>
    <row r="1325" hidden="1" spans="1:10">
      <c r="A1325" s="2" t="str">
        <f ca="1">'[1]2025年已发货'!A:A</f>
        <v>德胜</v>
      </c>
      <c r="B1325" s="2" t="str">
        <f ca="1">'[1]2025年已发货'!B:B</f>
        <v>螺纹钢</v>
      </c>
      <c r="C1325" s="2" t="str">
        <f ca="1">'[1]2025年已发货'!C:C</f>
        <v>HRB400EФ32*9m</v>
      </c>
      <c r="D1325" s="2" t="str">
        <f ca="1">'[1]2025年已发货'!D:D</f>
        <v>吨</v>
      </c>
      <c r="E1325" s="2">
        <f ca="1">'[1]2025年已发货'!E:E</f>
        <v>28</v>
      </c>
      <c r="F1325" s="4">
        <f ca="1">'[1]2025年已发货'!F:F</f>
        <v>45735</v>
      </c>
      <c r="G1325" s="2" t="str">
        <f>'[1]2025年已发货'!G:G</f>
        <v>（中铁六局呼和公司康新高速TJ4-2标）四川省甘孜藏族自治州康定市新都桥镇东俄罗三村中建八局搅拌站旁</v>
      </c>
      <c r="H1325" s="2" t="str">
        <f ca="1">'[1]2025年已发货'!H:H</f>
        <v>许文刚</v>
      </c>
      <c r="I1325" s="2">
        <f ca="1">'[1]2025年已发货'!I:I</f>
        <v>15848808186</v>
      </c>
      <c r="J1325" s="2" vm="1" t="e">
        <f ca="1">_xlfn._xlws.FILTER(辅助信息!D:D,辅助信息!G:G=G1325)</f>
        <v>#VALUE!</v>
      </c>
    </row>
    <row r="1326" hidden="1" spans="1:10">
      <c r="A1326" s="2" t="str">
        <f ca="1">'[1]2025年已发货'!A:A</f>
        <v>玉昆</v>
      </c>
      <c r="B1326" s="2" t="str">
        <f ca="1">'[1]2025年已发货'!B:B</f>
        <v>盘螺</v>
      </c>
      <c r="C1326" s="2" t="str">
        <f ca="1">'[1]2025年已发货'!C:C</f>
        <v>HRB400EΦ12</v>
      </c>
      <c r="D1326" s="2" t="str">
        <f ca="1">'[1]2025年已发货'!D:D</f>
        <v>吨</v>
      </c>
      <c r="E1326" s="2">
        <f ca="1">'[1]2025年已发货'!E:E</f>
        <v>40</v>
      </c>
      <c r="F1326" s="4">
        <f ca="1">'[1]2025年已发货'!F:F</f>
        <v>45735</v>
      </c>
      <c r="G1326" s="2" t="str">
        <f>'[1]2025年已发货'!G:G</f>
        <v>（中铁广州局深圳公司西昭高速9标）四川省凉山彝族自治州西昌市西乡乡三百村</v>
      </c>
      <c r="H1326" s="2" t="str">
        <f ca="1">'[1]2025年已发货'!H:H</f>
        <v>伍红林</v>
      </c>
      <c r="I1326" s="2">
        <f ca="1">'[1]2025年已发货'!I:I</f>
        <v>18683860677</v>
      </c>
      <c r="J1326" s="2" vm="1" t="e">
        <f ca="1">_xlfn._xlws.FILTER(辅助信息!D:D,辅助信息!G:G=G1326)</f>
        <v>#VALUE!</v>
      </c>
    </row>
    <row r="1327" hidden="1" spans="1:10">
      <c r="A1327" s="2" t="str">
        <f ca="1">'[1]2025年已发货'!A:A</f>
        <v>玉昆</v>
      </c>
      <c r="B1327" s="2" t="str">
        <f ca="1">'[1]2025年已发货'!B:B</f>
        <v>螺纹钢</v>
      </c>
      <c r="C1327" s="2" t="str">
        <f ca="1">'[1]2025年已发货'!C:C</f>
        <v>HRB400EΦ12</v>
      </c>
      <c r="D1327" s="2" t="str">
        <f ca="1">'[1]2025年已发货'!D:D</f>
        <v>吨</v>
      </c>
      <c r="E1327" s="2">
        <f ca="1">'[1]2025年已发货'!E:E</f>
        <v>120</v>
      </c>
      <c r="F1327" s="4">
        <f ca="1">'[1]2025年已发货'!F:F</f>
        <v>45735</v>
      </c>
      <c r="G1327" s="2" t="str">
        <f>'[1]2025年已发货'!G:G</f>
        <v>（中铁广州局深圳公司西昭高速9标）四川省凉山彝族自治州西昌市西乡乡三百村</v>
      </c>
      <c r="H1327" s="2" t="str">
        <f ca="1">'[1]2025年已发货'!H:H</f>
        <v>伍红林</v>
      </c>
      <c r="I1327" s="2">
        <f ca="1">'[1]2025年已发货'!I:I</f>
        <v>18683860677</v>
      </c>
      <c r="J1327" s="2" vm="1" t="e">
        <f ca="1">_xlfn._xlws.FILTER(辅助信息!D:D,辅助信息!G:G=G1327)</f>
        <v>#VALUE!</v>
      </c>
    </row>
    <row r="1328" hidden="1" spans="1:10">
      <c r="A1328" s="2" t="str">
        <f ca="1">'[1]2025年已发货'!A:A</f>
        <v>玉昆</v>
      </c>
      <c r="B1328" s="2" t="str">
        <f ca="1">'[1]2025年已发货'!B:B</f>
        <v>盘螺</v>
      </c>
      <c r="C1328" s="2" t="str">
        <f ca="1">'[1]2025年已发货'!C:C</f>
        <v>HRB400EΦ10</v>
      </c>
      <c r="D1328" s="2" t="str">
        <f ca="1">'[1]2025年已发货'!D:D</f>
        <v>吨</v>
      </c>
      <c r="E1328" s="2">
        <f ca="1">'[1]2025年已发货'!E:E</f>
        <v>35</v>
      </c>
      <c r="F1328" s="4">
        <f ca="1">'[1]2025年已发货'!F:F</f>
        <v>45735</v>
      </c>
      <c r="G1328" s="2" t="str">
        <f>'[1]2025年已发货'!G:G</f>
        <v>（中铁广州局深圳公司西昭高速9标）四川省凉山彝族自治州西昌市西乡乡三百村</v>
      </c>
      <c r="H1328" s="2" t="str">
        <f ca="1">'[1]2025年已发货'!H:H</f>
        <v>伍红林</v>
      </c>
      <c r="I1328" s="2">
        <f ca="1">'[1]2025年已发货'!I:I</f>
        <v>18683860677</v>
      </c>
      <c r="J1328" s="2" vm="1" t="e">
        <f>_xlfn._xlws.FILTER(辅助信息!D:D,辅助信息!G:G=G1328)</f>
        <v>#VALUE!</v>
      </c>
    </row>
    <row r="1329" hidden="1" spans="1:10">
      <c r="A1329" s="2" t="str">
        <f ca="1">'[1]2025年已发货'!A:A</f>
        <v>德胜</v>
      </c>
      <c r="B1329" s="2" t="str">
        <f ca="1">'[1]2025年已发货'!B:B</f>
        <v>螺纹钢</v>
      </c>
      <c r="C1329" s="2" t="str">
        <f ca="1">'[1]2025年已发货'!C:C</f>
        <v>HRB400EΦ20</v>
      </c>
      <c r="D1329" s="2" t="str">
        <f ca="1">'[1]2025年已发货'!D:D</f>
        <v>吨</v>
      </c>
      <c r="E1329" s="2">
        <f ca="1">'[1]2025年已发货'!E:E</f>
        <v>70</v>
      </c>
      <c r="F1329" s="4">
        <f ca="1">'[1]2025年已发货'!F:F</f>
        <v>45735</v>
      </c>
      <c r="G1329" s="2" t="str">
        <f>'[1]2025年已发货'!G:G</f>
        <v>（中铁广州局深圳公司西昭高速9标）四川省凉山彝族自治州西昌市西乡乡三百村</v>
      </c>
      <c r="H1329" s="2" t="str">
        <f ca="1">'[1]2025年已发货'!H:H</f>
        <v>伍红林</v>
      </c>
      <c r="I1329" s="2">
        <f ca="1">'[1]2025年已发货'!I:I</f>
        <v>18683860677</v>
      </c>
      <c r="J1329" s="2" vm="1" t="e">
        <f>_xlfn._xlws.FILTER(辅助信息!D:D,辅助信息!G:G=G1329)</f>
        <v>#VALUE!</v>
      </c>
    </row>
    <row r="1330" hidden="1" spans="1:10">
      <c r="A1330" s="2" t="str">
        <f ca="1">'[1]2025年已发货'!A:A</f>
        <v>玉昆</v>
      </c>
      <c r="B1330" s="2" t="str">
        <f ca="1">'[1]2025年已发货'!B:B</f>
        <v>螺纹钢</v>
      </c>
      <c r="C1330" s="2" t="str">
        <f ca="1">'[1]2025年已发货'!C:C</f>
        <v>HRB400EΦ14</v>
      </c>
      <c r="D1330" s="2" t="str">
        <f ca="1">'[1]2025年已发货'!D:D</f>
        <v>吨</v>
      </c>
      <c r="E1330" s="2">
        <f ca="1">'[1]2025年已发货'!E:E</f>
        <v>40</v>
      </c>
      <c r="F1330" s="4">
        <f ca="1">'[1]2025年已发货'!F:F</f>
        <v>45735</v>
      </c>
      <c r="G1330" s="2" t="str">
        <f>'[1]2025年已发货'!G:G</f>
        <v>（中铁一局四公司西昭高速6标4分部）四川省凉山彝族自治州昭觉县杨日占里</v>
      </c>
      <c r="H1330" s="2" t="str">
        <f ca="1">'[1]2025年已发货'!H:H</f>
        <v>马占全</v>
      </c>
      <c r="I1330" s="2">
        <f ca="1">'[1]2025年已发货'!I:I</f>
        <v>18189516465</v>
      </c>
      <c r="J1330" s="2" vm="1" t="e">
        <f ca="1">_xlfn._xlws.FILTER(辅助信息!D:D,辅助信息!G:G=G1330)</f>
        <v>#VALUE!</v>
      </c>
    </row>
    <row r="1331" hidden="1" spans="1:10">
      <c r="A1331" s="2" t="str">
        <f ca="1">'[1]2025年已发货'!A:A</f>
        <v>玉昆</v>
      </c>
      <c r="B1331" s="2" t="str">
        <f ca="1">'[1]2025年已发货'!B:B</f>
        <v>螺纹钢</v>
      </c>
      <c r="C1331" s="2" t="str">
        <f ca="1">'[1]2025年已发货'!C:C</f>
        <v>HRB500EΦ25</v>
      </c>
      <c r="D1331" s="2" t="str">
        <f ca="1">'[1]2025年已发货'!D:D</f>
        <v>吨</v>
      </c>
      <c r="E1331" s="2">
        <f ca="1">'[1]2025年已发货'!E:E</f>
        <v>40</v>
      </c>
      <c r="F1331" s="4">
        <f ca="1">'[1]2025年已发货'!F:F</f>
        <v>45735</v>
      </c>
      <c r="G1331" s="2" t="str">
        <f>'[1]2025年已发货'!G:G</f>
        <v>（中铁一局四公司西昭高速6标4分部）四川省凉山彝族自治州昭觉县杨日占里</v>
      </c>
      <c r="H1331" s="2" t="str">
        <f ca="1">'[1]2025年已发货'!H:H</f>
        <v>马占全</v>
      </c>
      <c r="I1331" s="2">
        <f ca="1">'[1]2025年已发货'!I:I</f>
        <v>18189516465</v>
      </c>
      <c r="J1331" s="2" vm="1" t="e">
        <f ca="1">_xlfn._xlws.FILTER(辅助信息!D:D,辅助信息!G:G=G1331)</f>
        <v>#VALUE!</v>
      </c>
    </row>
    <row r="1332" hidden="1" spans="1:10">
      <c r="A1332" s="2" t="str">
        <f ca="1">'[1]2025年已发货'!A:A</f>
        <v>凤钢</v>
      </c>
      <c r="B1332" s="2" t="str">
        <f ca="1">'[1]2025年已发货'!B:B</f>
        <v>螺纹钢</v>
      </c>
      <c r="C1332" s="2" t="str">
        <f ca="1">'[1]2025年已发货'!C:C</f>
        <v>HRB500EΦ28</v>
      </c>
      <c r="D1332" s="2" t="str">
        <f ca="1">'[1]2025年已发货'!D:D</f>
        <v>吨</v>
      </c>
      <c r="E1332" s="2">
        <f ca="1">'[1]2025年已发货'!E:E</f>
        <v>70</v>
      </c>
      <c r="F1332" s="4">
        <f ca="1">'[1]2025年已发货'!F:F</f>
        <v>45735</v>
      </c>
      <c r="G1332" s="2" t="str">
        <f>'[1]2025年已发货'!G:G</f>
        <v>（中铁一局四公司西昭高速6标4分部）四川省凉山彝族自治州昭觉县杨日占里</v>
      </c>
      <c r="H1332" s="2" t="str">
        <f ca="1">'[1]2025年已发货'!H:H</f>
        <v>马占全</v>
      </c>
      <c r="I1332" s="2">
        <f ca="1">'[1]2025年已发货'!I:I</f>
        <v>18189516465</v>
      </c>
      <c r="J1332" s="2" vm="1" t="e">
        <f>_xlfn._xlws.FILTER(辅助信息!D:D,辅助信息!G:G=G1332)</f>
        <v>#VALUE!</v>
      </c>
    </row>
    <row r="1333" hidden="1" spans="1:10">
      <c r="A1333" s="2" t="str">
        <f ca="1">'[1]2025年已发货'!A:A</f>
        <v>凤钢</v>
      </c>
      <c r="B1333" s="2" t="str">
        <f ca="1">'[1]2025年已发货'!B:B</f>
        <v>螺纹钢</v>
      </c>
      <c r="C1333" s="2" t="str">
        <f ca="1">'[1]2025年已发货'!C:C</f>
        <v>HRB400EΦ28</v>
      </c>
      <c r="D1333" s="2" t="str">
        <f ca="1">'[1]2025年已发货'!D:D</f>
        <v>吨</v>
      </c>
      <c r="E1333" s="2">
        <f ca="1">'[1]2025年已发货'!E:E</f>
        <v>15</v>
      </c>
      <c r="F1333" s="4">
        <f ca="1">'[1]2025年已发货'!F:F</f>
        <v>45735</v>
      </c>
      <c r="G1333" s="2" t="str">
        <f>'[1]2025年已发货'!G:G</f>
        <v>（中铁一局四公司西昭高速6标4分部）四川省凉山彝族自治州昭觉县杨日占里</v>
      </c>
      <c r="H1333" s="2" t="str">
        <f ca="1">'[1]2025年已发货'!H:H</f>
        <v>马占全</v>
      </c>
      <c r="I1333" s="2">
        <f ca="1">'[1]2025年已发货'!I:I</f>
        <v>18189516465</v>
      </c>
      <c r="J1333" s="2" vm="1" t="e">
        <f ca="1">_xlfn._xlws.FILTER(辅助信息!D:D,辅助信息!G:G=G1333)</f>
        <v>#VALUE!</v>
      </c>
    </row>
    <row r="1334" hidden="1" spans="1:10">
      <c r="A1334" s="2" t="str">
        <f ca="1">'[1]2025年已发货'!A:A</f>
        <v>玉昆</v>
      </c>
      <c r="B1334" s="2" t="str">
        <f ca="1">'[1]2025年已发货'!B:B</f>
        <v>盘螺</v>
      </c>
      <c r="C1334" s="2" t="str">
        <f ca="1">'[1]2025年已发货'!C:C</f>
        <v>HRB400EΦ12</v>
      </c>
      <c r="D1334" s="2" t="str">
        <f ca="1">'[1]2025年已发货'!D:D</f>
        <v>吨</v>
      </c>
      <c r="E1334" s="2">
        <f ca="1">'[1]2025年已发货'!E:E</f>
        <v>120</v>
      </c>
      <c r="F1334" s="4">
        <f ca="1">'[1]2025年已发货'!F:F</f>
        <v>45735</v>
      </c>
      <c r="G1334" s="2" t="str">
        <f>'[1]2025年已发货'!G:G</f>
        <v>凉山州昭觉县洒拉地坡乡中铁一局三分部山里钢筋场</v>
      </c>
      <c r="H1334" s="2" t="str">
        <f ca="1">'[1]2025年已发货'!H:H</f>
        <v>陈忠</v>
      </c>
      <c r="I1334" s="2">
        <f ca="1">'[1]2025年已发货'!I:I</f>
        <v>17602306163</v>
      </c>
      <c r="J1334" s="2" vm="1" t="e">
        <f>_xlfn._xlws.FILTER(辅助信息!D:D,辅助信息!G:G=G1334)</f>
        <v>#VALUE!</v>
      </c>
    </row>
    <row r="1335" hidden="1" spans="1:10">
      <c r="A1335" s="2" t="str">
        <f ca="1">'[1]2025年已发货'!A:A</f>
        <v>凤钢</v>
      </c>
      <c r="B1335" s="2" t="str">
        <f ca="1">'[1]2025年已发货'!B:B</f>
        <v>螺纹钢</v>
      </c>
      <c r="C1335" s="2" t="str">
        <f ca="1">'[1]2025年已发货'!C:C</f>
        <v>HRB400EΦ16</v>
      </c>
      <c r="D1335" s="2" t="str">
        <f ca="1">'[1]2025年已发货'!D:D</f>
        <v>吨</v>
      </c>
      <c r="E1335" s="2">
        <f ca="1">'[1]2025年已发货'!E:E</f>
        <v>80</v>
      </c>
      <c r="F1335" s="4">
        <f ca="1">'[1]2025年已发货'!F:F</f>
        <v>45735</v>
      </c>
      <c r="G1335" s="2" t="str">
        <f>'[1]2025年已发货'!G:G</f>
        <v>凉山州昭觉县洒拉地坡乡中铁一局三分部山里钢筋场</v>
      </c>
      <c r="H1335" s="2" t="str">
        <f ca="1">'[1]2025年已发货'!H:H</f>
        <v>陈忠</v>
      </c>
      <c r="I1335" s="2">
        <f ca="1">'[1]2025年已发货'!I:I</f>
        <v>17602306163</v>
      </c>
      <c r="J1335" s="2" vm="1" t="e">
        <f>_xlfn._xlws.FILTER(辅助信息!D:D,辅助信息!G:G=G1335)</f>
        <v>#VALUE!</v>
      </c>
    </row>
    <row r="1336" hidden="1" spans="1:10">
      <c r="A1336" s="2" t="str">
        <f ca="1">'[1]2025年已发货'!A:A</f>
        <v>凤钢</v>
      </c>
      <c r="B1336" s="2" t="str">
        <f ca="1">'[1]2025年已发货'!B:B</f>
        <v>螺纹钢</v>
      </c>
      <c r="C1336" s="2" t="str">
        <f ca="1">'[1]2025年已发货'!C:C</f>
        <v>HRB400EΦ18</v>
      </c>
      <c r="D1336" s="2" t="str">
        <f ca="1">'[1]2025年已发货'!D:D</f>
        <v>吨</v>
      </c>
      <c r="E1336" s="2">
        <f ca="1">'[1]2025年已发货'!E:E</f>
        <v>80</v>
      </c>
      <c r="F1336" s="4">
        <f ca="1">'[1]2025年已发货'!F:F</f>
        <v>45735</v>
      </c>
      <c r="G1336" s="2" t="str">
        <f>'[1]2025年已发货'!G:G</f>
        <v>凉山州昭觉县洒拉地坡乡中铁一局三分部山里钢筋场</v>
      </c>
      <c r="H1336" s="2" t="str">
        <f ca="1">'[1]2025年已发货'!H:H</f>
        <v>陈忠</v>
      </c>
      <c r="I1336" s="2">
        <f ca="1">'[1]2025年已发货'!I:I</f>
        <v>17602306163</v>
      </c>
      <c r="J1336" s="2" vm="1" t="e">
        <f>_xlfn._xlws.FILTER(辅助信息!D:D,辅助信息!G:G=G1336)</f>
        <v>#VALUE!</v>
      </c>
    </row>
    <row r="1337" hidden="1" spans="1:10">
      <c r="A1337" s="2" t="str">
        <f ca="1">'[1]2025年已发货'!A:A</f>
        <v>玉昆</v>
      </c>
      <c r="B1337" s="2" t="str">
        <f ca="1">'[1]2025年已发货'!B:B</f>
        <v>螺纹钢</v>
      </c>
      <c r="C1337" s="2" t="str">
        <f ca="1">'[1]2025年已发货'!C:C</f>
        <v>HRB400EΦ22</v>
      </c>
      <c r="D1337" s="2" t="str">
        <f ca="1">'[1]2025年已发货'!D:D</f>
        <v>吨</v>
      </c>
      <c r="E1337" s="2">
        <f ca="1">'[1]2025年已发货'!E:E</f>
        <v>80</v>
      </c>
      <c r="F1337" s="4">
        <f ca="1">'[1]2025年已发货'!F:F</f>
        <v>45735</v>
      </c>
      <c r="G1337" s="2" t="str">
        <f>'[1]2025年已发货'!G:G</f>
        <v>凉山州昭觉县洒拉地坡乡中铁一局三分部山里钢筋场</v>
      </c>
      <c r="H1337" s="2" t="str">
        <f ca="1">'[1]2025年已发货'!H:H</f>
        <v>陈忠</v>
      </c>
      <c r="I1337" s="2">
        <f ca="1">'[1]2025年已发货'!I:I</f>
        <v>17602306163</v>
      </c>
      <c r="J1337" s="2" vm="1" t="e">
        <f>_xlfn._xlws.FILTER(辅助信息!D:D,辅助信息!G:G=G1337)</f>
        <v>#VALUE!</v>
      </c>
    </row>
    <row r="1338" hidden="1" spans="1:10">
      <c r="A1338" s="2" t="str">
        <f ca="1">'[1]2025年已发货'!A:A</f>
        <v>玉昆</v>
      </c>
      <c r="B1338" s="2" t="str">
        <f ca="1">'[1]2025年已发货'!B:B</f>
        <v>螺纹钢</v>
      </c>
      <c r="C1338" s="2" t="str">
        <f ca="1">'[1]2025年已发货'!C:C</f>
        <v>HRB500EΦ25</v>
      </c>
      <c r="D1338" s="2" t="str">
        <f ca="1">'[1]2025年已发货'!D:D</f>
        <v>吨</v>
      </c>
      <c r="E1338" s="2">
        <f ca="1">'[1]2025年已发货'!E:E</f>
        <v>80</v>
      </c>
      <c r="F1338" s="4">
        <f ca="1">'[1]2025年已发货'!F:F</f>
        <v>45735</v>
      </c>
      <c r="G1338" s="2" t="str">
        <f>'[1]2025年已发货'!G:G</f>
        <v>凉山州昭觉县洒拉地坡乡中铁一局三分部山里钢筋场</v>
      </c>
      <c r="H1338" s="2" t="str">
        <f ca="1">'[1]2025年已发货'!H:H</f>
        <v>陈忠</v>
      </c>
      <c r="I1338" s="2">
        <f ca="1">'[1]2025年已发货'!I:I</f>
        <v>17602306163</v>
      </c>
      <c r="J1338" s="2" vm="1" t="e">
        <f>_xlfn._xlws.FILTER(辅助信息!D:D,辅助信息!G:G=G1338)</f>
        <v>#VALUE!</v>
      </c>
    </row>
    <row r="1339" hidden="1" spans="1:10">
      <c r="A1339" s="2" t="str">
        <f ca="1">'[1]2025年已发货'!A:A</f>
        <v>德胜</v>
      </c>
      <c r="B1339" s="2" t="str">
        <f ca="1">'[1]2025年已发货'!B:B</f>
        <v>螺纹钢</v>
      </c>
      <c r="C1339" s="2" t="str">
        <f ca="1">'[1]2025年已发货'!C:C</f>
        <v>HRB500EΦ32</v>
      </c>
      <c r="D1339" s="2" t="str">
        <f ca="1">'[1]2025年已发货'!D:D</f>
        <v>吨</v>
      </c>
      <c r="E1339" s="2">
        <f ca="1">'[1]2025年已发货'!E:E</f>
        <v>80</v>
      </c>
      <c r="F1339" s="4">
        <f ca="1">'[1]2025年已发货'!F:F</f>
        <v>45735</v>
      </c>
      <c r="G1339" s="2" t="str">
        <f>'[1]2025年已发货'!G:G</f>
        <v>凉山州昭觉县洒拉地坡乡中铁一局三分部山里钢筋场</v>
      </c>
      <c r="H1339" s="2" t="str">
        <f ca="1">'[1]2025年已发货'!H:H</f>
        <v>陈忠</v>
      </c>
      <c r="I1339" s="2">
        <f ca="1">'[1]2025年已发货'!I:I</f>
        <v>17602306163</v>
      </c>
      <c r="J1339" s="2" vm="1" t="e">
        <f ca="1">_xlfn._xlws.FILTER(辅助信息!D:D,辅助信息!G:G=G1339)</f>
        <v>#VALUE!</v>
      </c>
    </row>
    <row r="1340" hidden="1" spans="1:10">
      <c r="A1340" s="2" t="str">
        <f ca="1">'[1]2025年已发货'!A:A</f>
        <v>德胜</v>
      </c>
      <c r="B1340" s="2" t="str">
        <f ca="1">'[1]2025年已发货'!B:B</f>
        <v>螺纹钢</v>
      </c>
      <c r="C1340" s="2" t="str">
        <f ca="1">'[1]2025年已发货'!C:C</f>
        <v>HRB500EΦ32</v>
      </c>
      <c r="D1340" s="2" t="str">
        <f ca="1">'[1]2025年已发货'!D:D</f>
        <v>吨</v>
      </c>
      <c r="E1340" s="2">
        <f ca="1">'[1]2025年已发货'!E:E</f>
        <v>160</v>
      </c>
      <c r="F1340" s="4">
        <f ca="1">'[1]2025年已发货'!F:F</f>
        <v>45735</v>
      </c>
      <c r="G1340" s="2" t="str">
        <f>'[1]2025年已发货'!G:G</f>
        <v>凉山州昭觉县洒拉地坡乡中铁一局三分部山里钢筋场</v>
      </c>
      <c r="H1340" s="2" t="str">
        <f ca="1">'[1]2025年已发货'!H:H</f>
        <v>陈忠</v>
      </c>
      <c r="I1340" s="2">
        <f ca="1">'[1]2025年已发货'!I:I</f>
        <v>17602306163</v>
      </c>
      <c r="J1340" s="2" vm="1" t="e">
        <f ca="1">_xlfn._xlws.FILTER(辅助信息!D:D,辅助信息!G:G=G1340)</f>
        <v>#VALUE!</v>
      </c>
    </row>
    <row r="1341" hidden="1" spans="1:10">
      <c r="A1341" s="2" t="str">
        <f ca="1">'[1]2025年已发货'!A:A</f>
        <v>凤钢</v>
      </c>
      <c r="B1341" s="2" t="str">
        <f ca="1">'[1]2025年已发货'!B:B</f>
        <v>盘螺</v>
      </c>
      <c r="C1341" s="2" t="str">
        <f ca="1">'[1]2025年已发货'!C:C</f>
        <v>HRB400EΦ10</v>
      </c>
      <c r="D1341" s="2" t="str">
        <f ca="1">'[1]2025年已发货'!D:D</f>
        <v>吨</v>
      </c>
      <c r="E1341" s="2">
        <f ca="1">'[1]2025年已发货'!E:E</f>
        <v>70</v>
      </c>
      <c r="F1341" s="4">
        <f ca="1">'[1]2025年已发货'!F:F</f>
        <v>45735</v>
      </c>
      <c r="G1341" s="2" t="str">
        <f>'[1]2025年已发货'!G:G</f>
        <v>5标三分部十局第七公司凉山州昭觉县新城镇阿都马打(中铁十局西昭高速3号拌合站过磅)</v>
      </c>
      <c r="H1341" s="2" t="str">
        <f ca="1">'[1]2025年已发货'!H:H</f>
        <v>魏忠魁</v>
      </c>
      <c r="I1341" s="2">
        <f ca="1">'[1]2025年已发货'!I:I</f>
        <v>18229056777</v>
      </c>
      <c r="J1341" s="2" vm="1" t="e">
        <f>_xlfn._xlws.FILTER(辅助信息!D:D,辅助信息!G:G=G1341)</f>
        <v>#VALUE!</v>
      </c>
    </row>
    <row r="1342" hidden="1" spans="1:10">
      <c r="A1342" s="2" t="str">
        <f ca="1">'[1]2025年已发货'!A:A</f>
        <v>凤钢</v>
      </c>
      <c r="B1342" s="2" t="str">
        <f ca="1">'[1]2025年已发货'!B:B</f>
        <v>螺纹钢</v>
      </c>
      <c r="C1342" s="2" t="str">
        <f ca="1">'[1]2025年已发货'!C:C</f>
        <v>HRB400EΦ12</v>
      </c>
      <c r="D1342" s="2" t="str">
        <f ca="1">'[1]2025年已发货'!D:D</f>
        <v>吨</v>
      </c>
      <c r="E1342" s="2">
        <f ca="1">'[1]2025年已发货'!E:E</f>
        <v>75</v>
      </c>
      <c r="F1342" s="4">
        <f ca="1">'[1]2025年已发货'!F:F</f>
        <v>45735</v>
      </c>
      <c r="G1342" s="2" t="str">
        <f>'[1]2025年已发货'!G:G</f>
        <v>5标三分部十局第七公司凉山州昭觉县新城镇阿都马打(中铁十局西昭高速3号拌合站过磅)</v>
      </c>
      <c r="H1342" s="2" t="str">
        <f ca="1">'[1]2025年已发货'!H:H</f>
        <v>魏忠魁</v>
      </c>
      <c r="I1342" s="2">
        <f ca="1">'[1]2025年已发货'!I:I</f>
        <v>18229056777</v>
      </c>
      <c r="J1342" s="2" vm="1" t="e">
        <f ca="1">_xlfn._xlws.FILTER(辅助信息!D:D,辅助信息!G:G=G1342)</f>
        <v>#VALUE!</v>
      </c>
    </row>
    <row r="1343" hidden="1" spans="1:10">
      <c r="A1343" s="2" t="str">
        <f ca="1">'[1]2025年已发货'!A:A</f>
        <v>凤钢</v>
      </c>
      <c r="B1343" s="2" t="str">
        <f ca="1">'[1]2025年已发货'!B:B</f>
        <v>螺纹钢</v>
      </c>
      <c r="C1343" s="2" t="str">
        <f ca="1">'[1]2025年已发货'!C:C</f>
        <v>HRB500EΦ25</v>
      </c>
      <c r="D1343" s="2" t="str">
        <f ca="1">'[1]2025年已发货'!D:D</f>
        <v>吨</v>
      </c>
      <c r="E1343" s="2">
        <f ca="1">'[1]2025年已发货'!E:E</f>
        <v>125</v>
      </c>
      <c r="F1343" s="4">
        <f ca="1">'[1]2025年已发货'!F:F</f>
        <v>45735</v>
      </c>
      <c r="G1343" s="2" t="str">
        <f>'[1]2025年已发货'!G:G</f>
        <v>5标三分部十局第七公司凉山州昭觉县新城镇阿都马打(中铁十局西昭高速3号拌合站过磅)</v>
      </c>
      <c r="H1343" s="2" t="str">
        <f ca="1">'[1]2025年已发货'!H:H</f>
        <v>魏忠魁</v>
      </c>
      <c r="I1343" s="2">
        <f ca="1">'[1]2025年已发货'!I:I</f>
        <v>18229056777</v>
      </c>
      <c r="J1343" s="2" vm="1" t="e">
        <f ca="1">_xlfn._xlws.FILTER(辅助信息!D:D,辅助信息!G:G=G1343)</f>
        <v>#VALUE!</v>
      </c>
    </row>
    <row r="1344" hidden="1" spans="1:10">
      <c r="A1344" s="2" t="str">
        <f ca="1">'[1]2025年已发货'!A:A</f>
        <v>凤钢</v>
      </c>
      <c r="B1344" s="2" t="str">
        <f ca="1">'[1]2025年已发货'!B:B</f>
        <v>螺纹钢</v>
      </c>
      <c r="C1344" s="2" t="str">
        <f ca="1">'[1]2025年已发货'!C:C</f>
        <v>HRB500EΦ28</v>
      </c>
      <c r="D1344" s="2" t="str">
        <f ca="1">'[1]2025年已发货'!D:D</f>
        <v>吨</v>
      </c>
      <c r="E1344" s="2">
        <f ca="1">'[1]2025年已发货'!E:E</f>
        <v>25</v>
      </c>
      <c r="F1344" s="4">
        <f ca="1">'[1]2025年已发货'!F:F</f>
        <v>45735</v>
      </c>
      <c r="G1344" s="2" t="str">
        <f>'[1]2025年已发货'!G:G</f>
        <v>5标三分部十局第七公司凉山州昭觉县新城镇阿都马打(中铁十局西昭高速3号拌合站过磅)</v>
      </c>
      <c r="H1344" s="2" t="str">
        <f ca="1">'[1]2025年已发货'!H:H</f>
        <v>魏忠魁</v>
      </c>
      <c r="I1344" s="2">
        <f ca="1">'[1]2025年已发货'!I:I</f>
        <v>18229056777</v>
      </c>
      <c r="J1344" s="2" vm="1" t="e">
        <f ca="1">_xlfn._xlws.FILTER(辅助信息!D:D,辅助信息!G:G=G1344)</f>
        <v>#VALUE!</v>
      </c>
    </row>
    <row r="1345" hidden="1" spans="1:10">
      <c r="A1345" s="2" t="str">
        <f ca="1">'[1]2025年已发货'!A:A</f>
        <v>凤钢</v>
      </c>
      <c r="B1345" s="2" t="str">
        <f ca="1">'[1]2025年已发货'!B:B</f>
        <v>螺纹钢</v>
      </c>
      <c r="C1345" s="2" t="str">
        <f ca="1">'[1]2025年已发货'!C:C</f>
        <v>HRB500EΦ32</v>
      </c>
      <c r="D1345" s="2" t="str">
        <f ca="1">'[1]2025年已发货'!D:D</f>
        <v>吨</v>
      </c>
      <c r="E1345" s="2">
        <f ca="1">'[1]2025年已发货'!E:E</f>
        <v>75</v>
      </c>
      <c r="F1345" s="4">
        <f ca="1">'[1]2025年已发货'!F:F</f>
        <v>45735</v>
      </c>
      <c r="G1345" s="2" t="str">
        <f>'[1]2025年已发货'!G:G</f>
        <v>5标三分部十局第七公司凉山州昭觉县新城镇阿都马打(中铁十局西昭高速3号拌合站过磅)</v>
      </c>
      <c r="H1345" s="2" t="str">
        <f ca="1">'[1]2025年已发货'!H:H</f>
        <v>魏忠魁</v>
      </c>
      <c r="I1345" s="2">
        <f ca="1">'[1]2025年已发货'!I:I</f>
        <v>18229056777</v>
      </c>
      <c r="J1345" s="2" vm="1" t="e">
        <f ca="1">_xlfn._xlws.FILTER(辅助信息!D:D,辅助信息!G:G=G1345)</f>
        <v>#VALUE!</v>
      </c>
    </row>
    <row r="1346" hidden="1" spans="1:10">
      <c r="A1346" s="2" t="str">
        <f ca="1">'[1]2025年已发货'!A:A</f>
        <v>凤钢</v>
      </c>
      <c r="B1346" s="2" t="str">
        <f ca="1">'[1]2025年已发货'!B:B</f>
        <v>螺纹钢</v>
      </c>
      <c r="C1346" s="2" t="str">
        <f ca="1">'[1]2025年已发货'!C:C</f>
        <v>HRB400EΦ16</v>
      </c>
      <c r="D1346" s="2" t="str">
        <f ca="1">'[1]2025年已发货'!D:D</f>
        <v>吨</v>
      </c>
      <c r="E1346" s="2">
        <f ca="1">'[1]2025年已发货'!E:E</f>
        <v>5</v>
      </c>
      <c r="F1346" s="4">
        <f ca="1">'[1]2025年已发货'!F:F</f>
        <v>45735</v>
      </c>
      <c r="G1346" s="2" t="str">
        <f>'[1]2025年已发货'!G:G</f>
        <v>5标三分部十局第七公司凉山州昭觉县达洛乡村委会东300米</v>
      </c>
      <c r="H1346" s="2" t="str">
        <f ca="1">'[1]2025年已发货'!H:H</f>
        <v>魏忠魁</v>
      </c>
      <c r="I1346" s="2">
        <f ca="1">'[1]2025年已发货'!I:I</f>
        <v>18229056777</v>
      </c>
      <c r="J1346" s="2" vm="1" t="e">
        <f ca="1">_xlfn._xlws.FILTER(辅助信息!D:D,辅助信息!G:G=G1346)</f>
        <v>#VALUE!</v>
      </c>
    </row>
    <row r="1347" hidden="1" spans="1:10">
      <c r="A1347" s="2" t="str">
        <f ca="1">'[1]2025年已发货'!A:A</f>
        <v>凤钢</v>
      </c>
      <c r="B1347" s="2" t="str">
        <f ca="1">'[1]2025年已发货'!B:B</f>
        <v>螺纹钢</v>
      </c>
      <c r="C1347" s="2" t="str">
        <f ca="1">'[1]2025年已发货'!C:C</f>
        <v>HRB400EΦ32</v>
      </c>
      <c r="D1347" s="2" t="str">
        <f ca="1">'[1]2025年已发货'!D:D</f>
        <v>吨</v>
      </c>
      <c r="E1347" s="2">
        <f ca="1">'[1]2025年已发货'!E:E</f>
        <v>30</v>
      </c>
      <c r="F1347" s="4">
        <f ca="1">'[1]2025年已发货'!F:F</f>
        <v>45735</v>
      </c>
      <c r="G1347" s="2" t="str">
        <f>'[1]2025年已发货'!G:G</f>
        <v>5标三分部十局第七公司凉山州昭觉县达洛乡村委会东300米</v>
      </c>
      <c r="H1347" s="2" t="str">
        <f ca="1">'[1]2025年已发货'!H:H</f>
        <v>魏忠魁</v>
      </c>
      <c r="I1347" s="2">
        <f ca="1">'[1]2025年已发货'!I:I</f>
        <v>18229056777</v>
      </c>
      <c r="J1347" s="2" vm="1" t="e">
        <f>_xlfn._xlws.FILTER(辅助信息!D:D,辅助信息!G:G=G1347)</f>
        <v>#VALUE!</v>
      </c>
    </row>
    <row r="1348" hidden="1" spans="1:10">
      <c r="A1348" s="2" t="str">
        <f ca="1">'[1]2025年已发货'!A:A</f>
        <v>凤钢</v>
      </c>
      <c r="B1348" s="2" t="str">
        <f ca="1">'[1]2025年已发货'!B:B</f>
        <v>螺纹钢</v>
      </c>
      <c r="C1348" s="2" t="str">
        <f ca="1">'[1]2025年已发货'!C:C</f>
        <v>HRB500EΦ28</v>
      </c>
      <c r="D1348" s="2" t="str">
        <f ca="1">'[1]2025年已发货'!D:D</f>
        <v>吨</v>
      </c>
      <c r="E1348" s="2">
        <f ca="1">'[1]2025年已发货'!E:E</f>
        <v>45</v>
      </c>
      <c r="F1348" s="4">
        <f ca="1">'[1]2025年已发货'!F:F</f>
        <v>45735</v>
      </c>
      <c r="G1348" s="2" t="str">
        <f>'[1]2025年已发货'!G:G</f>
        <v>5标三分部十局第七公司凉山州昭觉县达洛乡村委会东300米</v>
      </c>
      <c r="H1348" s="2" t="str">
        <f ca="1">'[1]2025年已发货'!H:H</f>
        <v>魏忠魁</v>
      </c>
      <c r="I1348" s="2">
        <f ca="1">'[1]2025年已发货'!I:I</f>
        <v>18229056777</v>
      </c>
      <c r="J1348" s="2" vm="1" t="e">
        <f ca="1">_xlfn._xlws.FILTER(辅助信息!D:D,辅助信息!G:G=G1348)</f>
        <v>#VALUE!</v>
      </c>
    </row>
    <row r="1349" hidden="1" spans="1:10">
      <c r="A1349" s="2" t="str">
        <f ca="1">'[1]2025年已发货'!A:A</f>
        <v>凤钢</v>
      </c>
      <c r="B1349" s="2" t="str">
        <f ca="1">'[1]2025年已发货'!B:B</f>
        <v>螺纹钢</v>
      </c>
      <c r="C1349" s="2" t="str">
        <f ca="1">'[1]2025年已发货'!C:C</f>
        <v>HRB500EΦ32</v>
      </c>
      <c r="D1349" s="2" t="str">
        <f ca="1">'[1]2025年已发货'!D:D</f>
        <v>吨</v>
      </c>
      <c r="E1349" s="2">
        <f ca="1">'[1]2025年已发货'!E:E</f>
        <v>25</v>
      </c>
      <c r="F1349" s="4">
        <f ca="1">'[1]2025年已发货'!F:F</f>
        <v>45735</v>
      </c>
      <c r="G1349" s="2" t="str">
        <f>'[1]2025年已发货'!G:G</f>
        <v>5标三分部十局第七公司凉山州昭觉县达洛乡村委会东300米</v>
      </c>
      <c r="H1349" s="2" t="str">
        <f ca="1">'[1]2025年已发货'!H:H</f>
        <v>魏忠魁</v>
      </c>
      <c r="I1349" s="2">
        <f ca="1">'[1]2025年已发货'!I:I</f>
        <v>18229056777</v>
      </c>
      <c r="J1349" s="2" vm="1" t="e">
        <f ca="1">_xlfn._xlws.FILTER(辅助信息!D:D,辅助信息!G:G=G1349)</f>
        <v>#VALUE!</v>
      </c>
    </row>
    <row r="1350" hidden="1" spans="1:10">
      <c r="A1350" s="2" t="str">
        <f ca="1">'[1]2025年已发货'!A:A</f>
        <v>凤钢</v>
      </c>
      <c r="B1350" s="2" t="str">
        <f ca="1">'[1]2025年已发货'!B:B</f>
        <v>螺纹钢</v>
      </c>
      <c r="C1350" s="2" t="str">
        <f ca="1">'[1]2025年已发货'!C:C</f>
        <v>HRP400E16</v>
      </c>
      <c r="D1350" s="2" t="str">
        <f ca="1">'[1]2025年已发货'!D:D</f>
        <v>吨</v>
      </c>
      <c r="E1350" s="2">
        <f ca="1">'[1]2025年已发货'!E:E</f>
        <v>60</v>
      </c>
      <c r="F1350" s="4">
        <f ca="1">'[1]2025年已发货'!F:F</f>
        <v>45735</v>
      </c>
      <c r="G1350" s="2" t="str">
        <f>'[1]2025年已发货'!G:G</f>
        <v>5标二分部十局第七公司四川省凉山州彝族自治州昭觉县</v>
      </c>
      <c r="H1350" s="2" t="str">
        <f ca="1">'[1]2025年已发货'!H:H</f>
        <v>王浩</v>
      </c>
      <c r="I1350" s="2">
        <f ca="1">'[1]2025年已发货'!I:I</f>
        <v>18292113429</v>
      </c>
      <c r="J1350" s="2" vm="1" t="e">
        <f ca="1">_xlfn._xlws.FILTER(辅助信息!D:D,辅助信息!G:G=G1350)</f>
        <v>#VALUE!</v>
      </c>
    </row>
    <row r="1351" hidden="1" spans="1:10">
      <c r="A1351" s="2" t="str">
        <f ca="1">'[1]2025年已发货'!A:A</f>
        <v>凤钢</v>
      </c>
      <c r="B1351" s="2" t="str">
        <f ca="1">'[1]2025年已发货'!B:B</f>
        <v>螺纹钢</v>
      </c>
      <c r="C1351" s="2" t="str">
        <f ca="1">'[1]2025年已发货'!C:C</f>
        <v>HRP400E20</v>
      </c>
      <c r="D1351" s="2" t="str">
        <f ca="1">'[1]2025年已发货'!D:D</f>
        <v>吨</v>
      </c>
      <c r="E1351" s="2">
        <f ca="1">'[1]2025年已发货'!E:E</f>
        <v>15</v>
      </c>
      <c r="F1351" s="4">
        <f ca="1">'[1]2025年已发货'!F:F</f>
        <v>45735</v>
      </c>
      <c r="G1351" s="2" t="str">
        <f>'[1]2025年已发货'!G:G</f>
        <v>5标二分部十局第七公司四川省凉山州彝族自治州昭觉县</v>
      </c>
      <c r="H1351" s="2" t="str">
        <f ca="1">'[1]2025年已发货'!H:H</f>
        <v>王浩</v>
      </c>
      <c r="I1351" s="2">
        <f ca="1">'[1]2025年已发货'!I:I</f>
        <v>18292113429</v>
      </c>
      <c r="J1351" s="2" vm="1" t="e">
        <f ca="1">_xlfn._xlws.FILTER(辅助信息!D:D,辅助信息!G:G=G1351)</f>
        <v>#VALUE!</v>
      </c>
    </row>
    <row r="1352" hidden="1" spans="1:10">
      <c r="A1352" s="2" t="str">
        <f ca="1">'[1]2025年已发货'!A:A</f>
        <v>凤钢</v>
      </c>
      <c r="B1352" s="2" t="str">
        <f ca="1">'[1]2025年已发货'!B:B</f>
        <v>螺纹钢</v>
      </c>
      <c r="C1352" s="2" t="str">
        <f ca="1">'[1]2025年已发货'!C:C</f>
        <v>HRB400EΦ16</v>
      </c>
      <c r="D1352" s="2" t="str">
        <f ca="1">'[1]2025年已发货'!D:D</f>
        <v>吨</v>
      </c>
      <c r="E1352" s="2">
        <f ca="1">'[1]2025年已发货'!E:E</f>
        <v>30</v>
      </c>
      <c r="F1352" s="4">
        <f ca="1">'[1]2025年已发货'!F:F</f>
        <v>45735</v>
      </c>
      <c r="G1352" s="2" t="str">
        <f>'[1]2025年已发货'!G:G</f>
        <v>5标一分部十局第七公司1号钢构厂</v>
      </c>
      <c r="H1352" s="2" t="str">
        <f ca="1">'[1]2025年已发货'!H:H</f>
        <v>吴裕</v>
      </c>
      <c r="I1352" s="2">
        <f ca="1">'[1]2025年已发货'!I:I</f>
        <v>19802920715</v>
      </c>
      <c r="J1352" s="2" vm="1" t="e">
        <f ca="1">_xlfn._xlws.FILTER(辅助信息!D:D,辅助信息!G:G=G1352)</f>
        <v>#VALUE!</v>
      </c>
    </row>
    <row r="1353" hidden="1" spans="1:10">
      <c r="A1353" s="2" t="str">
        <f ca="1">'[1]2025年已发货'!A:A</f>
        <v>凤钢</v>
      </c>
      <c r="B1353" s="2" t="str">
        <f ca="1">'[1]2025年已发货'!B:B</f>
        <v>螺纹钢</v>
      </c>
      <c r="C1353" s="2" t="str">
        <f ca="1">'[1]2025年已发货'!C:C</f>
        <v>HRB400EΦ25</v>
      </c>
      <c r="D1353" s="2" t="str">
        <f ca="1">'[1]2025年已发货'!D:D</f>
        <v>吨</v>
      </c>
      <c r="E1353" s="2">
        <f ca="1">'[1]2025年已发货'!E:E</f>
        <v>50</v>
      </c>
      <c r="F1353" s="4">
        <f ca="1">'[1]2025年已发货'!F:F</f>
        <v>45735</v>
      </c>
      <c r="G1353" s="2" t="str">
        <f>'[1]2025年已发货'!G:G</f>
        <v>5标一分部十局第七公司1号钢构厂</v>
      </c>
      <c r="H1353" s="2" t="str">
        <f ca="1">'[1]2025年已发货'!H:H</f>
        <v>吴裕</v>
      </c>
      <c r="I1353" s="2">
        <f ca="1">'[1]2025年已发货'!I:I</f>
        <v>19802920715</v>
      </c>
      <c r="J1353" s="2" vm="1" t="e">
        <f ca="1">_xlfn._xlws.FILTER(辅助信息!D:D,辅助信息!G:G=G1353)</f>
        <v>#VALUE!</v>
      </c>
    </row>
    <row r="1354" hidden="1" spans="1:10">
      <c r="A1354" s="2" t="str">
        <f ca="1">'[1]2025年已发货'!A:A</f>
        <v>达钢</v>
      </c>
      <c r="B1354" s="2" t="str">
        <f ca="1">'[1]2025年已发货'!B:B</f>
        <v>螺纹钢</v>
      </c>
      <c r="C1354" s="2" t="str">
        <f ca="1">'[1]2025年已发货'!C:C</f>
        <v>HRB400E Φ14 9m</v>
      </c>
      <c r="D1354" s="2" t="str">
        <f ca="1">'[1]2025年已发货'!D:D</f>
        <v>吨</v>
      </c>
      <c r="E1354" s="2">
        <f ca="1">'[1]2025年已发货'!E:E</f>
        <v>35</v>
      </c>
      <c r="F1354" s="4">
        <f ca="1">'[1]2025年已发货'!F:F</f>
        <v>45735</v>
      </c>
      <c r="G1354" s="2" t="str">
        <f>'[1]2025年已发货'!G:G</f>
        <v>（十九冶-江龙高速一分部）重庆市云阳县X886附近中国十九冶开云高速项目总包部西98米*黄岭隧道洞口</v>
      </c>
      <c r="H1354" s="2" t="str">
        <f ca="1">'[1]2025年已发货'!H:H</f>
        <v>吴章红</v>
      </c>
      <c r="I1354" s="2">
        <f ca="1">'[1]2025年已发货'!I:I</f>
        <v>18628165772</v>
      </c>
      <c r="J1354" s="2" vm="1" t="e">
        <f ca="1">_xlfn._xlws.FILTER(辅助信息!D:D,辅助信息!G:G=G1354)</f>
        <v>#VALUE!</v>
      </c>
    </row>
    <row r="1355" hidden="1" spans="1:10">
      <c r="A1355" s="2" t="str">
        <f ca="1">'[1]2025年已发货'!A:A</f>
        <v>达钢</v>
      </c>
      <c r="B1355" s="2" t="str">
        <f ca="1">'[1]2025年已发货'!B:B</f>
        <v>螺纹钢</v>
      </c>
      <c r="C1355" s="2" t="str">
        <f ca="1">'[1]2025年已发货'!C:C</f>
        <v>HRB400EФ12*9m</v>
      </c>
      <c r="D1355" s="2" t="str">
        <f ca="1">'[1]2025年已发货'!D:D</f>
        <v>吨</v>
      </c>
      <c r="E1355" s="2">
        <f ca="1">'[1]2025年已发货'!E:E</f>
        <v>33</v>
      </c>
      <c r="F1355" s="4">
        <f ca="1">'[1]2025年已发货'!F:F</f>
        <v>45735</v>
      </c>
      <c r="G1355" s="2" t="str">
        <f>'[1]2025年已发货'!G:G</f>
        <v>（中核华兴市政道路项目部）四川省南充市营山县咸安大道成都元泽环境技术有限公司营山分公司</v>
      </c>
      <c r="H1355" s="2" t="str">
        <f ca="1">'[1]2025年已发货'!H:H</f>
        <v>黎家敏</v>
      </c>
      <c r="I1355" s="2" t="str">
        <f ca="1">'[1]2025年已发货'!I:I</f>
        <v>15082798787</v>
      </c>
      <c r="J1355" s="2" vm="1" t="e">
        <f>_xlfn._xlws.FILTER(辅助信息!D:D,辅助信息!G:G=G1355)</f>
        <v>#VALUE!</v>
      </c>
    </row>
    <row r="1356" hidden="1" spans="1:10">
      <c r="A1356" s="2" t="str">
        <f ca="1">'[1]2025年已发货'!A:A</f>
        <v>润耀</v>
      </c>
      <c r="B1356" s="2" t="str">
        <f ca="1">'[1]2025年已发货'!B:B</f>
        <v>螺纹钢</v>
      </c>
      <c r="C1356" s="2" t="str">
        <f ca="1">'[1]2025年已发货'!C:C</f>
        <v>HRB400E Φ14 12m</v>
      </c>
      <c r="D1356" s="2" t="str">
        <f ca="1">'[1]2025年已发货'!D:D</f>
        <v>吨</v>
      </c>
      <c r="E1356" s="2">
        <f ca="1">'[1]2025年已发货'!E:E</f>
        <v>35</v>
      </c>
      <c r="F1356" s="4">
        <f ca="1">'[1]2025年已发货'!F:F</f>
        <v>45735</v>
      </c>
      <c r="G1356" s="2" t="str">
        <f>'[1]2025年已发货'!G:G</f>
        <v>（中铁十局-资乐高速4标）四川省眉山市仁寿县彰加镇促进村中铁十局资乐高速1#钢筋场</v>
      </c>
      <c r="H1356" s="2" t="str">
        <f ca="1">'[1]2025年已发货'!H:H</f>
        <v>杨飞</v>
      </c>
      <c r="I1356" s="2">
        <f ca="1">'[1]2025年已发货'!I:I</f>
        <v>15667998777</v>
      </c>
      <c r="J1356" s="2" vm="1" t="e">
        <f>_xlfn._xlws.FILTER(辅助信息!D:D,辅助信息!G:G=G1356)</f>
        <v>#VALUE!</v>
      </c>
    </row>
    <row r="1357" hidden="1" spans="1:10">
      <c r="A1357" s="2" t="str">
        <f ca="1">'[1]2025年已发货'!A:A</f>
        <v>润耀</v>
      </c>
      <c r="B1357" s="2" t="str">
        <f ca="1">'[1]2025年已发货'!B:B</f>
        <v>螺纹钢</v>
      </c>
      <c r="C1357" s="2" t="str">
        <f ca="1">'[1]2025年已发货'!C:C</f>
        <v>HRB400E Φ16 12m</v>
      </c>
      <c r="D1357" s="2" t="str">
        <f ca="1">'[1]2025年已发货'!D:D</f>
        <v>吨</v>
      </c>
      <c r="E1357" s="2">
        <f ca="1">'[1]2025年已发货'!E:E</f>
        <v>35</v>
      </c>
      <c r="F1357" s="4">
        <f ca="1">'[1]2025年已发货'!F:F</f>
        <v>45735</v>
      </c>
      <c r="G1357" s="2" t="str">
        <f>'[1]2025年已发货'!G:G</f>
        <v>（中铁十局-资乐高速4标）四川省眉山市仁寿县彰加镇促进村中铁十局资乐高速1#钢筋场</v>
      </c>
      <c r="H1357" s="2" t="str">
        <f ca="1">'[1]2025年已发货'!H:H</f>
        <v>杨飞</v>
      </c>
      <c r="I1357" s="2">
        <f ca="1">'[1]2025年已发货'!I:I</f>
        <v>15667998777</v>
      </c>
      <c r="J1357" s="2" vm="1" t="e">
        <f ca="1">_xlfn._xlws.FILTER(辅助信息!D:D,辅助信息!G:G=G1357)</f>
        <v>#VALUE!</v>
      </c>
    </row>
    <row r="1358" hidden="1" spans="1:10">
      <c r="A1358" s="2" t="str">
        <f ca="1">'[1]2025年已发货'!A:A</f>
        <v>润耀</v>
      </c>
      <c r="B1358" s="2" t="str">
        <f ca="1">'[1]2025年已发货'!B:B</f>
        <v>高线</v>
      </c>
      <c r="C1358" s="2" t="str">
        <f ca="1">'[1]2025年已发货'!C:C</f>
        <v>HPB300Φ12</v>
      </c>
      <c r="D1358" s="2" t="str">
        <f ca="1">'[1]2025年已发货'!D:D</f>
        <v>吨</v>
      </c>
      <c r="E1358" s="2">
        <f ca="1">'[1]2025年已发货'!E:E</f>
        <v>17.5</v>
      </c>
      <c r="F1358" s="4">
        <f ca="1">'[1]2025年已发货'!F:F</f>
        <v>45735</v>
      </c>
      <c r="G1358" s="2" t="str">
        <f>'[1]2025年已发货'!G:G</f>
        <v>（中铁十局-资乐高速4标）四川省眉山市仁寿县彰加镇促进村中铁十局资乐高速1#钢筋场</v>
      </c>
      <c r="H1358" s="2" t="str">
        <f ca="1">'[1]2025年已发货'!H:H</f>
        <v>杨飞</v>
      </c>
      <c r="I1358" s="2">
        <f ca="1">'[1]2025年已发货'!I:I</f>
        <v>15667998777</v>
      </c>
      <c r="J1358" s="2" vm="1" t="e">
        <f ca="1">_xlfn._xlws.FILTER(辅助信息!D:D,辅助信息!G:G=G1358)</f>
        <v>#VALUE!</v>
      </c>
    </row>
    <row r="1359" hidden="1" spans="1:10">
      <c r="A1359" s="2" t="str">
        <f ca="1">'[1]2025年已发货'!A:A</f>
        <v>润耀</v>
      </c>
      <c r="B1359" s="2" t="str">
        <f ca="1">'[1]2025年已发货'!B:B</f>
        <v>高线</v>
      </c>
      <c r="C1359" s="2" t="str">
        <f ca="1">'[1]2025年已发货'!C:C</f>
        <v>HPB300Φ10</v>
      </c>
      <c r="D1359" s="2" t="str">
        <f ca="1">'[1]2025年已发货'!D:D</f>
        <v>吨</v>
      </c>
      <c r="E1359" s="2">
        <f ca="1">'[1]2025年已发货'!E:E</f>
        <v>17.5</v>
      </c>
      <c r="F1359" s="4">
        <f ca="1">'[1]2025年已发货'!F:F</f>
        <v>45735</v>
      </c>
      <c r="G1359" s="2" t="str">
        <f>'[1]2025年已发货'!G:G</f>
        <v>（中铁十局-资乐高速4标）四川省眉山市仁寿县彰加镇促进村中铁十局资乐高速1#钢筋场</v>
      </c>
      <c r="H1359" s="2" t="str">
        <f ca="1">'[1]2025年已发货'!H:H</f>
        <v>杨飞</v>
      </c>
      <c r="I1359" s="2">
        <f ca="1">'[1]2025年已发货'!I:I</f>
        <v>15667998777</v>
      </c>
      <c r="J1359" s="2" vm="1" t="e">
        <f>_xlfn._xlws.FILTER(辅助信息!D:D,辅助信息!G:G=G1359)</f>
        <v>#VALUE!</v>
      </c>
    </row>
    <row r="1360" hidden="1" spans="1:10">
      <c r="A1360" s="2" t="str">
        <f ca="1">'[1]2025年已发货'!A:A</f>
        <v>润耀</v>
      </c>
      <c r="B1360" s="2" t="str">
        <f ca="1">'[1]2025年已发货'!B:B</f>
        <v>螺纹钢</v>
      </c>
      <c r="C1360" s="2" t="str">
        <f ca="1">'[1]2025年已发货'!C:C</f>
        <v>HRB400EΦ16*9m</v>
      </c>
      <c r="D1360" s="2" t="str">
        <f ca="1">'[1]2025年已发货'!D:D</f>
        <v>吨</v>
      </c>
      <c r="E1360" s="2">
        <f ca="1">'[1]2025年已发货'!E:E</f>
        <v>5</v>
      </c>
      <c r="F1360" s="4">
        <f ca="1">'[1]2025年已发货'!F:F</f>
        <v>45735</v>
      </c>
      <c r="G1360" s="2" t="str">
        <f>'[1]2025年已发货'!G:G</f>
        <v>（中铁一局大渡河大桥项目）乐山市峨边县沙坪镇核桃坪S309</v>
      </c>
      <c r="H1360" s="2" t="str">
        <f ca="1">'[1]2025年已发货'!H:H</f>
        <v>冯雷</v>
      </c>
      <c r="I1360" s="2" t="str">
        <f ca="1">'[1]2025年已发货'!I:I</f>
        <v>18700069985</v>
      </c>
      <c r="J1360" s="2" vm="1" t="e">
        <f ca="1">_xlfn._xlws.FILTER(辅助信息!D:D,辅助信息!G:G=G1360)</f>
        <v>#VALUE!</v>
      </c>
    </row>
    <row r="1361" hidden="1" spans="1:10">
      <c r="A1361" s="2" t="str">
        <f ca="1">'[1]2025年已发货'!A:A</f>
        <v>润耀</v>
      </c>
      <c r="B1361" s="2" t="str">
        <f ca="1">'[1]2025年已发货'!B:B</f>
        <v>螺纹钢</v>
      </c>
      <c r="C1361" s="2" t="str">
        <f ca="1">'[1]2025年已发货'!C:C</f>
        <v>HRB400EΦ28*9m</v>
      </c>
      <c r="D1361" s="2" t="str">
        <f ca="1">'[1]2025年已发货'!D:D</f>
        <v>吨</v>
      </c>
      <c r="E1361" s="2">
        <f ca="1">'[1]2025年已发货'!E:E</f>
        <v>3</v>
      </c>
      <c r="F1361" s="4">
        <f ca="1">'[1]2025年已发货'!F:F</f>
        <v>45735</v>
      </c>
      <c r="G1361" s="2" t="str">
        <f>'[1]2025年已发货'!G:G</f>
        <v>（中铁一局大渡河大桥项目）乐山市峨边县沙坪镇核桃坪S309</v>
      </c>
      <c r="H1361" s="2" t="str">
        <f ca="1">'[1]2025年已发货'!H:H</f>
        <v>冯雷</v>
      </c>
      <c r="I1361" s="2" t="str">
        <f ca="1">'[1]2025年已发货'!I:I</f>
        <v>18700069985</v>
      </c>
      <c r="J1361" s="2" vm="1" t="e">
        <f ca="1">_xlfn._xlws.FILTER(辅助信息!D:D,辅助信息!G:G=G1361)</f>
        <v>#VALUE!</v>
      </c>
    </row>
    <row r="1362" hidden="1" spans="1:10">
      <c r="A1362" s="2" t="str">
        <f ca="1">'[1]2025年已发货'!A:A</f>
        <v>润耀</v>
      </c>
      <c r="B1362" s="2" t="str">
        <f ca="1">'[1]2025年已发货'!B:B</f>
        <v>螺纹钢</v>
      </c>
      <c r="C1362" s="2" t="str">
        <f ca="1">'[1]2025年已发货'!C:C</f>
        <v>HRB400EΦ32*9m</v>
      </c>
      <c r="D1362" s="2" t="str">
        <f ca="1">'[1]2025年已发货'!D:D</f>
        <v>吨</v>
      </c>
      <c r="E1362" s="2">
        <f ca="1">'[1]2025年已发货'!E:E</f>
        <v>26</v>
      </c>
      <c r="F1362" s="4">
        <f ca="1">'[1]2025年已发货'!F:F</f>
        <v>45735</v>
      </c>
      <c r="G1362" s="2" t="str">
        <f>'[1]2025年已发货'!G:G</f>
        <v>（中铁一局大渡河大桥项目）乐山市峨边县沙坪镇核桃坪S309</v>
      </c>
      <c r="H1362" s="2" t="str">
        <f ca="1">'[1]2025年已发货'!H:H</f>
        <v>冯雷</v>
      </c>
      <c r="I1362" s="2" t="str">
        <f ca="1">'[1]2025年已发货'!I:I</f>
        <v>18700069985</v>
      </c>
      <c r="J1362" s="2" vm="1" t="e">
        <f ca="1">_xlfn._xlws.FILTER(辅助信息!D:D,辅助信息!G:G=G1362)</f>
        <v>#VALUE!</v>
      </c>
    </row>
    <row r="1363" hidden="1" spans="1:10">
      <c r="A1363" s="2" t="str">
        <f ca="1">'[1]2025年已发货'!A:A</f>
        <v>晋邦</v>
      </c>
      <c r="B1363" s="2" t="str">
        <f ca="1">'[1]2025年已发货'!B:B</f>
        <v>盘螺</v>
      </c>
      <c r="C1363" s="2" t="str">
        <f ca="1">'[1]2025年已发货'!C:C</f>
        <v>HRB400E Φ10</v>
      </c>
      <c r="D1363" s="2" t="str">
        <f ca="1">'[1]2025年已发货'!D:D</f>
        <v>吨</v>
      </c>
      <c r="E1363" s="2">
        <f ca="1">'[1]2025年已发货'!E:E</f>
        <v>10</v>
      </c>
      <c r="F1363" s="4">
        <f ca="1">'[1]2025年已发货'!F:F</f>
        <v>45735</v>
      </c>
      <c r="G1363" s="2" t="str">
        <f>'[1]2025年已发货'!G:G</f>
        <v>（十九冶-江龙高速一分部）重庆市云阳县X886附近中国十九冶开云高速项目总包部西98米*复兴互通预制梁场</v>
      </c>
      <c r="H1363" s="2" t="str">
        <f ca="1">'[1]2025年已发货'!H:H</f>
        <v>吴章红</v>
      </c>
      <c r="I1363" s="2">
        <f ca="1">'[1]2025年已发货'!I:I</f>
        <v>18628165772</v>
      </c>
      <c r="J1363" s="2" vm="1" t="e">
        <f ca="1">_xlfn._xlws.FILTER(辅助信息!D:D,辅助信息!G:G=G1363)</f>
        <v>#VALUE!</v>
      </c>
    </row>
    <row r="1364" hidden="1" spans="1:10">
      <c r="A1364" s="2" t="str">
        <f ca="1">'[1]2025年已发货'!A:A</f>
        <v>晋邦</v>
      </c>
      <c r="B1364" s="2" t="str">
        <f ca="1">'[1]2025年已发货'!B:B</f>
        <v>高线</v>
      </c>
      <c r="C1364" s="2" t="str">
        <f ca="1">'[1]2025年已发货'!C:C</f>
        <v>HPB300Φ10</v>
      </c>
      <c r="D1364" s="2" t="str">
        <f ca="1">'[1]2025年已发货'!D:D</f>
        <v>吨</v>
      </c>
      <c r="E1364" s="2">
        <f ca="1">'[1]2025年已发货'!E:E</f>
        <v>26</v>
      </c>
      <c r="F1364" s="4">
        <f ca="1">'[1]2025年已发货'!F:F</f>
        <v>45735</v>
      </c>
      <c r="G1364" s="2" t="str">
        <f>'[1]2025年已发货'!G:G</f>
        <v>（十九冶-江龙高速一分部）重庆市云阳县X886附近中国十九冶开云高速项目总包部西98米*复兴互通预制梁场</v>
      </c>
      <c r="H1364" s="2" t="str">
        <f ca="1">'[1]2025年已发货'!H:H</f>
        <v>吴章红</v>
      </c>
      <c r="I1364" s="2">
        <f ca="1">'[1]2025年已发货'!I:I</f>
        <v>18628165772</v>
      </c>
      <c r="J1364" s="2" vm="1" t="e">
        <f ca="1">_xlfn._xlws.FILTER(辅助信息!D:D,辅助信息!G:G=G1364)</f>
        <v>#VALUE!</v>
      </c>
    </row>
    <row r="1365" hidden="1" spans="1:10">
      <c r="A1365" s="2" t="str">
        <f ca="1">'[1]2025年已发货'!A:A</f>
        <v>晋邦</v>
      </c>
      <c r="B1365" s="2" t="str">
        <f ca="1">'[1]2025年已发货'!B:B</f>
        <v>螺纹钢</v>
      </c>
      <c r="C1365" s="2" t="str">
        <f ca="1">'[1]2025年已发货'!C:C</f>
        <v>HRB400E Φ20 9m</v>
      </c>
      <c r="D1365" s="2" t="str">
        <f ca="1">'[1]2025年已发货'!D:D</f>
        <v>吨</v>
      </c>
      <c r="E1365" s="2">
        <f ca="1">'[1]2025年已发货'!E:E</f>
        <v>7</v>
      </c>
      <c r="F1365" s="4">
        <f ca="1">'[1]2025年已发货'!F:F</f>
        <v>45735</v>
      </c>
      <c r="G1365" s="2" t="str">
        <f>'[1]2025年已发货'!G:G</f>
        <v>（十九冶-华电重庆奉节）重庆市奉节县康乐镇七星村</v>
      </c>
      <c r="H1365" s="2" t="str">
        <f ca="1">'[1]2025年已发货'!H:H</f>
        <v>岑甲乐</v>
      </c>
      <c r="I1365" s="2">
        <f ca="1">'[1]2025年已发货'!I:I</f>
        <v>17349037782</v>
      </c>
      <c r="J1365" s="2" vm="1" t="e">
        <f ca="1">_xlfn._xlws.FILTER(辅助信息!D:D,辅助信息!G:G=G1365)</f>
        <v>#VALUE!</v>
      </c>
    </row>
    <row r="1366" hidden="1" spans="1:10">
      <c r="A1366" s="2" t="str">
        <f ca="1">'[1]2025年已发货'!A:A</f>
        <v>晋邦</v>
      </c>
      <c r="B1366" s="2" t="str">
        <f ca="1">'[1]2025年已发货'!B:B</f>
        <v>螺纹钢</v>
      </c>
      <c r="C1366" s="2" t="str">
        <f ca="1">'[1]2025年已发货'!C:C</f>
        <v>HRB400E Φ25 9m</v>
      </c>
      <c r="D1366" s="2" t="str">
        <f ca="1">'[1]2025年已发货'!D:D</f>
        <v>吨</v>
      </c>
      <c r="E1366" s="2">
        <f ca="1">'[1]2025年已发货'!E:E</f>
        <v>5</v>
      </c>
      <c r="F1366" s="4">
        <f ca="1">'[1]2025年已发货'!F:F</f>
        <v>45735</v>
      </c>
      <c r="G1366" s="2" t="str">
        <f>'[1]2025年已发货'!G:G</f>
        <v>（十九冶-华电重庆奉节）重庆市奉节县康乐镇七星村</v>
      </c>
      <c r="H1366" s="2" t="str">
        <f ca="1">'[1]2025年已发货'!H:H</f>
        <v>岑甲乐</v>
      </c>
      <c r="I1366" s="2">
        <f ca="1">'[1]2025年已发货'!I:I</f>
        <v>17349037782</v>
      </c>
      <c r="J1366" s="2" vm="1" t="e">
        <f>_xlfn._xlws.FILTER(辅助信息!D:D,辅助信息!G:G=G1366)</f>
        <v>#VALUE!</v>
      </c>
    </row>
    <row r="1367" hidden="1" spans="1:10">
      <c r="A1367" s="2" t="str">
        <f ca="1">'[1]2025年已发货'!A:A</f>
        <v>晋邦</v>
      </c>
      <c r="B1367" s="2" t="str">
        <f ca="1">'[1]2025年已发货'!B:B</f>
        <v>高线</v>
      </c>
      <c r="C1367" s="2" t="str">
        <f ca="1">'[1]2025年已发货'!C:C</f>
        <v>HPB300Φ10</v>
      </c>
      <c r="D1367" s="2" t="str">
        <f ca="1">'[1]2025年已发货'!D:D</f>
        <v>吨</v>
      </c>
      <c r="E1367" s="2">
        <f ca="1">'[1]2025年已发货'!E:E</f>
        <v>4</v>
      </c>
      <c r="F1367" s="4">
        <f ca="1">'[1]2025年已发货'!F:F</f>
        <v>45735</v>
      </c>
      <c r="G1367" s="2" t="str">
        <f>'[1]2025年已发货'!G:G</f>
        <v>（十九冶-华电重庆奉节）重庆市奉节县康乐镇七星村</v>
      </c>
      <c r="H1367" s="2" t="str">
        <f ca="1">'[1]2025年已发货'!H:H</f>
        <v>岑甲乐</v>
      </c>
      <c r="I1367" s="2">
        <f ca="1">'[1]2025年已发货'!I:I</f>
        <v>17349037782</v>
      </c>
      <c r="J1367" s="2" vm="1" t="e">
        <f>_xlfn._xlws.FILTER(辅助信息!D:D,辅助信息!G:G=G1367)</f>
        <v>#VALUE!</v>
      </c>
    </row>
    <row r="1368" hidden="1" spans="1:10">
      <c r="A1368" s="2" t="str">
        <f ca="1">'[1]2025年已发货'!A:A</f>
        <v>晋邦</v>
      </c>
      <c r="B1368" s="2" t="str">
        <f ca="1">'[1]2025年已发货'!B:B</f>
        <v>螺纹钢</v>
      </c>
      <c r="C1368" s="2" t="str">
        <f ca="1">'[1]2025年已发货'!C:C</f>
        <v>HRB400E Φ32 9m</v>
      </c>
      <c r="D1368" s="2" t="str">
        <f ca="1">'[1]2025年已发货'!D:D</f>
        <v>吨</v>
      </c>
      <c r="E1368" s="2">
        <f ca="1">'[1]2025年已发货'!E:E</f>
        <v>6</v>
      </c>
      <c r="F1368" s="4">
        <f ca="1">'[1]2025年已发货'!F:F</f>
        <v>45735</v>
      </c>
      <c r="G1368" s="2" t="str">
        <f>'[1]2025年已发货'!G:G</f>
        <v>（十九冶-华电重庆奉节）重庆市奉节县康乐镇七星村</v>
      </c>
      <c r="H1368" s="2" t="str">
        <f ca="1">'[1]2025年已发货'!H:H</f>
        <v>岑甲乐</v>
      </c>
      <c r="I1368" s="2">
        <f ca="1">'[1]2025年已发货'!I:I</f>
        <v>17349037782</v>
      </c>
      <c r="J1368" s="2" vm="1" t="e">
        <f>_xlfn._xlws.FILTER(辅助信息!D:D,辅助信息!G:G=G1368)</f>
        <v>#VALUE!</v>
      </c>
    </row>
    <row r="1369" hidden="1" spans="1:10">
      <c r="A1369" s="2" t="str">
        <f ca="1">'[1]2025年已发货'!A:A</f>
        <v>晋邦</v>
      </c>
      <c r="B1369" s="2" t="str">
        <f ca="1">'[1]2025年已发货'!B:B</f>
        <v>高线</v>
      </c>
      <c r="C1369" s="2" t="str">
        <f ca="1">'[1]2025年已发货'!C:C</f>
        <v>HPB300Φ8</v>
      </c>
      <c r="D1369" s="2" t="str">
        <f ca="1">'[1]2025年已发货'!D:D</f>
        <v>吨</v>
      </c>
      <c r="E1369" s="2">
        <f ca="1">'[1]2025年已发货'!E:E</f>
        <v>5</v>
      </c>
      <c r="F1369" s="4">
        <f ca="1">'[1]2025年已发货'!F:F</f>
        <v>45735</v>
      </c>
      <c r="G1369" s="2" t="str">
        <f>'[1]2025年已发货'!G:G</f>
        <v>（十九冶-华电重庆奉节）重庆市奉节县康乐镇七星村</v>
      </c>
      <c r="H1369" s="2" t="str">
        <f ca="1">'[1]2025年已发货'!H:H</f>
        <v>岑甲乐</v>
      </c>
      <c r="I1369" s="2">
        <f ca="1">'[1]2025年已发货'!I:I</f>
        <v>17349037782</v>
      </c>
      <c r="J1369" s="2" vm="1" t="e">
        <f ca="1">_xlfn._xlws.FILTER(辅助信息!D:D,辅助信息!G:G=G1369)</f>
        <v>#VALUE!</v>
      </c>
    </row>
    <row r="1370" hidden="1" spans="1:10">
      <c r="A1370" s="2" t="str">
        <f ca="1">'[1]2025年已发货'!A:A</f>
        <v>晋邦</v>
      </c>
      <c r="B1370" s="2" t="str">
        <f ca="1">'[1]2025年已发货'!B:B</f>
        <v>螺纹钢</v>
      </c>
      <c r="C1370" s="2" t="str">
        <f ca="1">'[1]2025年已发货'!C:C</f>
        <v>HRB400E Φ14 9m</v>
      </c>
      <c r="D1370" s="2" t="str">
        <f ca="1">'[1]2025年已发货'!D:D</f>
        <v>吨</v>
      </c>
      <c r="E1370" s="2">
        <f ca="1">'[1]2025年已发货'!E:E</f>
        <v>8.3</v>
      </c>
      <c r="F1370" s="4">
        <f ca="1">'[1]2025年已发货'!F:F</f>
        <v>45735</v>
      </c>
      <c r="G1370" s="2" t="str">
        <f>'[1]2025年已发货'!G:G</f>
        <v>（十九冶-华电重庆奉节）重庆市奉节县康乐镇七星村</v>
      </c>
      <c r="H1370" s="2" t="str">
        <f ca="1">'[1]2025年已发货'!H:H</f>
        <v>岑甲乐</v>
      </c>
      <c r="I1370" s="2">
        <f ca="1">'[1]2025年已发货'!I:I</f>
        <v>17349037782</v>
      </c>
      <c r="J1370" s="2" vm="1" t="e">
        <f ca="1">_xlfn._xlws.FILTER(辅助信息!D:D,辅助信息!G:G=G1370)</f>
        <v>#VALUE!</v>
      </c>
    </row>
    <row r="1371" hidden="1" spans="1:10">
      <c r="A1371" s="2" t="str">
        <f ca="1">'[1]2025年已发货'!A:A</f>
        <v>晋邦</v>
      </c>
      <c r="B1371" s="2" t="str">
        <f ca="1">'[1]2025年已发货'!B:B</f>
        <v>高线</v>
      </c>
      <c r="C1371" s="2" t="str">
        <f ca="1">'[1]2025年已发货'!C:C</f>
        <v>HPB300Φ8</v>
      </c>
      <c r="D1371" s="2" t="str">
        <f ca="1">'[1]2025年已发货'!D:D</f>
        <v>吨</v>
      </c>
      <c r="E1371" s="2">
        <f ca="1">'[1]2025年已发货'!E:E</f>
        <v>10</v>
      </c>
      <c r="F1371" s="4">
        <f ca="1">'[1]2025年已发货'!F:F</f>
        <v>45735</v>
      </c>
      <c r="G1371" s="2" t="str">
        <f>'[1]2025年已发货'!G:G</f>
        <v>（十九冶-江龙高速三分部）重庆市云阳县开云高速（钢厂村）*龙缸互通</v>
      </c>
      <c r="H1371" s="2" t="str">
        <f ca="1">'[1]2025年已发货'!H:H</f>
        <v>徐宇</v>
      </c>
      <c r="I1371" s="2">
        <f ca="1">'[1]2025年已发货'!I:I</f>
        <v>19822311919</v>
      </c>
      <c r="J1371" s="2" vm="1" t="e">
        <f ca="1">_xlfn._xlws.FILTER(辅助信息!D:D,辅助信息!G:G=G1371)</f>
        <v>#VALUE!</v>
      </c>
    </row>
    <row r="1372" hidden="1" spans="1:10">
      <c r="A1372" s="2" t="str">
        <f ca="1">'[1]2025年已发货'!A:A</f>
        <v>晋邦</v>
      </c>
      <c r="B1372" s="2" t="str">
        <f ca="1">'[1]2025年已发货'!B:B</f>
        <v>螺纹钢</v>
      </c>
      <c r="C1372" s="2" t="str">
        <f ca="1">'[1]2025年已发货'!C:C</f>
        <v>HRB400E Φ20 9m</v>
      </c>
      <c r="D1372" s="2" t="str">
        <f ca="1">'[1]2025年已发货'!D:D</f>
        <v>吨</v>
      </c>
      <c r="E1372" s="2">
        <f ca="1">'[1]2025年已发货'!E:E</f>
        <v>25</v>
      </c>
      <c r="F1372" s="4">
        <f ca="1">'[1]2025年已发货'!F:F</f>
        <v>45735</v>
      </c>
      <c r="G1372" s="2" t="str">
        <f>'[1]2025年已发货'!G:G</f>
        <v>（十九冶-江龙高速三分部）重庆市云阳县开云高速（钢厂村）*朗树湾2#桥路基</v>
      </c>
      <c r="H1372" s="2" t="str">
        <f ca="1">'[1]2025年已发货'!H:H</f>
        <v>徐宇</v>
      </c>
      <c r="I1372" s="2">
        <f ca="1">'[1]2025年已发货'!I:I</f>
        <v>19822311919</v>
      </c>
      <c r="J1372" s="2" vm="1" t="e">
        <f ca="1">_xlfn._xlws.FILTER(辅助信息!D:D,辅助信息!G:G=G1372)</f>
        <v>#VALUE!</v>
      </c>
    </row>
    <row r="1373" hidden="1" spans="1:10">
      <c r="A1373" s="2" t="str">
        <f ca="1">'[1]2025年已发货'!A:A</f>
        <v>晋邦</v>
      </c>
      <c r="B1373" s="2" t="str">
        <f ca="1">'[1]2025年已发货'!B:B</f>
        <v>螺纹钢</v>
      </c>
      <c r="C1373" s="2" t="str">
        <f ca="1">'[1]2025年已发货'!C:C</f>
        <v>HRB400E Φ18 9m</v>
      </c>
      <c r="D1373" s="2" t="str">
        <f ca="1">'[1]2025年已发货'!D:D</f>
        <v>吨</v>
      </c>
      <c r="E1373" s="2">
        <f ca="1">'[1]2025年已发货'!E:E</f>
        <v>35</v>
      </c>
      <c r="F1373" s="4">
        <f ca="1">'[1]2025年已发货'!F:F</f>
        <v>45735</v>
      </c>
      <c r="G1373" s="2" t="str">
        <f>'[1]2025年已发货'!G:G</f>
        <v>（十九冶-江龙高速三分部）重庆市云阳县开云高速（钢厂村）*朗树湾2#桥路基</v>
      </c>
      <c r="H1373" s="2" t="str">
        <f ca="1">'[1]2025年已发货'!H:H</f>
        <v>徐宇</v>
      </c>
      <c r="I1373" s="2">
        <f ca="1">'[1]2025年已发货'!I:I</f>
        <v>19822311919</v>
      </c>
      <c r="J1373" s="2" vm="1" t="e">
        <f>_xlfn._xlws.FILTER(辅助信息!D:D,辅助信息!G:G=G1373)</f>
        <v>#VALUE!</v>
      </c>
    </row>
    <row r="1374" hidden="1" spans="1:10">
      <c r="A1374" s="2" t="str">
        <f ca="1">'[1]2025年已发货'!A:A</f>
        <v>晋邦</v>
      </c>
      <c r="B1374" s="2" t="str">
        <f ca="1">'[1]2025年已发货'!B:B</f>
        <v>螺纹钢</v>
      </c>
      <c r="C1374" s="2" t="str">
        <f ca="1">'[1]2025年已发货'!C:C</f>
        <v>HRB400E Φ20 9m</v>
      </c>
      <c r="D1374" s="2" t="str">
        <f ca="1">'[1]2025年已发货'!D:D</f>
        <v>吨</v>
      </c>
      <c r="E1374" s="2">
        <f ca="1">'[1]2025年已发货'!E:E</f>
        <v>35</v>
      </c>
      <c r="F1374" s="4">
        <f ca="1">'[1]2025年已发货'!F:F</f>
        <v>45735</v>
      </c>
      <c r="G1374" s="2" t="str">
        <f>'[1]2025年已发货'!G:G</f>
        <v>（十九冶-江龙高速三分部）重庆市云阳县开云高速（钢厂村）*朗树湾2#桥路基</v>
      </c>
      <c r="H1374" s="2" t="str">
        <f ca="1">'[1]2025年已发货'!H:H</f>
        <v>徐宇</v>
      </c>
      <c r="I1374" s="2">
        <f ca="1">'[1]2025年已发货'!I:I</f>
        <v>19822311919</v>
      </c>
      <c r="J1374" s="2" vm="1" t="e">
        <f ca="1">_xlfn._xlws.FILTER(辅助信息!D:D,辅助信息!G:G=G1374)</f>
        <v>#VALUE!</v>
      </c>
    </row>
    <row r="1375" hidden="1" spans="1:10">
      <c r="A1375" s="2" t="str">
        <f ca="1">'[1]2025年已发货'!A:A</f>
        <v>晋邦</v>
      </c>
      <c r="B1375" s="2" t="str">
        <f ca="1">'[1]2025年已发货'!B:B</f>
        <v>高线</v>
      </c>
      <c r="C1375" s="2" t="str">
        <f ca="1">'[1]2025年已发货'!C:C</f>
        <v>HPB300Φ10</v>
      </c>
      <c r="D1375" s="2" t="str">
        <f ca="1">'[1]2025年已发货'!D:D</f>
        <v>吨</v>
      </c>
      <c r="E1375" s="2">
        <f ca="1">'[1]2025年已发货'!E:E</f>
        <v>3</v>
      </c>
      <c r="F1375" s="4">
        <f ca="1">'[1]2025年已发货'!F:F</f>
        <v>45735</v>
      </c>
      <c r="G1375" s="2" t="str">
        <f>'[1]2025年已发货'!G:G</f>
        <v>（十九冶-江龙高速三分部）重庆市云阳县开云高速（钢厂村）*朗树湾2#桥路基</v>
      </c>
      <c r="H1375" s="2" t="str">
        <f ca="1">'[1]2025年已发货'!H:H</f>
        <v>徐宇</v>
      </c>
      <c r="I1375" s="2">
        <f ca="1">'[1]2025年已发货'!I:I</f>
        <v>19822311919</v>
      </c>
      <c r="J1375" s="2" vm="1" t="e">
        <f ca="1">_xlfn._xlws.FILTER(辅助信息!D:D,辅助信息!G:G=G1375)</f>
        <v>#VALUE!</v>
      </c>
    </row>
    <row r="1376" hidden="1" spans="1:10">
      <c r="A1376" s="2" t="str">
        <f ca="1">'[1]2025年已发货'!A:A</f>
        <v>晋邦</v>
      </c>
      <c r="B1376" s="2" t="str">
        <f ca="1">'[1]2025年已发货'!B:B</f>
        <v>螺纹钢</v>
      </c>
      <c r="C1376" s="2" t="str">
        <f ca="1">'[1]2025年已发货'!C:C</f>
        <v>HRB400E Φ16 9m</v>
      </c>
      <c r="D1376" s="2" t="str">
        <f ca="1">'[1]2025年已发货'!D:D</f>
        <v>吨</v>
      </c>
      <c r="E1376" s="2">
        <f ca="1">'[1]2025年已发货'!E:E</f>
        <v>3</v>
      </c>
      <c r="F1376" s="4">
        <f ca="1">'[1]2025年已发货'!F:F</f>
        <v>45735</v>
      </c>
      <c r="G1376" s="2" t="str">
        <f>'[1]2025年已发货'!G:G</f>
        <v>（十九冶-江龙高速三分部）重庆市云阳县开云高速（钢厂村）*朗树湾2#桥路基</v>
      </c>
      <c r="H1376" s="2" t="str">
        <f ca="1">'[1]2025年已发货'!H:H</f>
        <v>徐宇</v>
      </c>
      <c r="I1376" s="2">
        <f ca="1">'[1]2025年已发货'!I:I</f>
        <v>19822311919</v>
      </c>
      <c r="J1376" s="2" vm="1" t="e">
        <f ca="1">_xlfn._xlws.FILTER(辅助信息!D:D,辅助信息!G:G=G1376)</f>
        <v>#VALUE!</v>
      </c>
    </row>
    <row r="1377" hidden="1" spans="1:10">
      <c r="A1377" s="2" t="str">
        <f ca="1">'[1]2025年已发货'!A:A</f>
        <v>晋邦</v>
      </c>
      <c r="B1377" s="2" t="str">
        <f ca="1">'[1]2025年已发货'!B:B</f>
        <v>螺纹钢</v>
      </c>
      <c r="C1377" s="2" t="str">
        <f ca="1">'[1]2025年已发货'!C:C</f>
        <v>HRB400E Φ12 9m</v>
      </c>
      <c r="D1377" s="2" t="str">
        <f ca="1">'[1]2025年已发货'!D:D</f>
        <v>吨</v>
      </c>
      <c r="E1377" s="2">
        <f ca="1">'[1]2025年已发货'!E:E</f>
        <v>15</v>
      </c>
      <c r="F1377" s="4">
        <f ca="1">'[1]2025年已发货'!F:F</f>
        <v>45735</v>
      </c>
      <c r="G1377" s="2" t="str">
        <f>'[1]2025年已发货'!G:G</f>
        <v>（十九冶-江龙高速三分部）重庆市云阳县龙角镇*皮家营梁场</v>
      </c>
      <c r="H1377" s="2" t="str">
        <f ca="1">'[1]2025年已发货'!H:H</f>
        <v>徐宇</v>
      </c>
      <c r="I1377" s="2">
        <f ca="1">'[1]2025年已发货'!I:I</f>
        <v>19822311919</v>
      </c>
      <c r="J1377" s="2" vm="1" t="e">
        <f>_xlfn._xlws.FILTER(辅助信息!D:D,辅助信息!G:G=G1377)</f>
        <v>#VALUE!</v>
      </c>
    </row>
    <row r="1378" hidden="1" spans="1:10">
      <c r="A1378" s="2" t="str">
        <f ca="1">'[1]2025年已发货'!A:A</f>
        <v>晋邦</v>
      </c>
      <c r="B1378" s="2" t="str">
        <f ca="1">'[1]2025年已发货'!B:B</f>
        <v>高线</v>
      </c>
      <c r="C1378" s="2" t="str">
        <f ca="1">'[1]2025年已发货'!C:C</f>
        <v>HPB300Φ8</v>
      </c>
      <c r="D1378" s="2" t="str">
        <f ca="1">'[1]2025年已发货'!D:D</f>
        <v>吨</v>
      </c>
      <c r="E1378" s="2">
        <f ca="1">'[1]2025年已发货'!E:E</f>
        <v>12</v>
      </c>
      <c r="F1378" s="4">
        <f ca="1">'[1]2025年已发货'!F:F</f>
        <v>45735</v>
      </c>
      <c r="G1378" s="2" t="str">
        <f>'[1]2025年已发货'!G:G</f>
        <v>（十九冶-江龙高速三分部）重庆市云阳县龙角镇*皮家营隧道</v>
      </c>
      <c r="H1378" s="2" t="str">
        <f ca="1">'[1]2025年已发货'!H:H</f>
        <v>徐宇</v>
      </c>
      <c r="I1378" s="2">
        <f ca="1">'[1]2025年已发货'!I:I</f>
        <v>19822311919</v>
      </c>
      <c r="J1378" s="2" vm="1" t="e">
        <f ca="1">_xlfn._xlws.FILTER(辅助信息!D:D,辅助信息!G:G=G1378)</f>
        <v>#VALUE!</v>
      </c>
    </row>
    <row r="1379" hidden="1" spans="1:10">
      <c r="A1379" s="2" t="str">
        <f ca="1">'[1]2025年已发货'!A:A</f>
        <v>晋邦</v>
      </c>
      <c r="B1379" s="2" t="str">
        <f ca="1">'[1]2025年已发货'!B:B</f>
        <v>螺纹钢</v>
      </c>
      <c r="C1379" s="2" t="str">
        <f ca="1">'[1]2025年已发货'!C:C</f>
        <v>HRB400E Φ20 9m</v>
      </c>
      <c r="D1379" s="2" t="str">
        <f ca="1">'[1]2025年已发货'!D:D</f>
        <v>吨</v>
      </c>
      <c r="E1379" s="2">
        <f ca="1">'[1]2025年已发货'!E:E</f>
        <v>7</v>
      </c>
      <c r="F1379" s="4">
        <f ca="1">'[1]2025年已发货'!F:F</f>
        <v>45735</v>
      </c>
      <c r="G1379" s="2" t="str">
        <f>'[1]2025年已发货'!G:G</f>
        <v>（十九冶-江龙高速三分部）重庆市云阳县龙角镇*皮家营隧道</v>
      </c>
      <c r="H1379" s="2" t="str">
        <f ca="1">'[1]2025年已发货'!H:H</f>
        <v>徐宇</v>
      </c>
      <c r="I1379" s="2">
        <f ca="1">'[1]2025年已发货'!I:I</f>
        <v>19822311919</v>
      </c>
      <c r="J1379" s="2" vm="1" t="e">
        <f ca="1">_xlfn._xlws.FILTER(辅助信息!D:D,辅助信息!G:G=G1379)</f>
        <v>#VALUE!</v>
      </c>
    </row>
    <row r="1380" hidden="1" spans="1:10">
      <c r="A1380" s="2" t="str">
        <f ca="1">'[1]2025年已发货'!A:A</f>
        <v>成实</v>
      </c>
      <c r="B1380" s="2" t="str">
        <f ca="1">'[1]2025年已发货'!B:B</f>
        <v>盘圆</v>
      </c>
      <c r="C1380" s="2" t="str">
        <f ca="1">'[1]2025年已发货'!C:C</f>
        <v>HPB300Ф10</v>
      </c>
      <c r="D1380" s="2" t="str">
        <f ca="1">'[1]2025年已发货'!D:D</f>
        <v>吨</v>
      </c>
      <c r="E1380" s="2">
        <f ca="1">'[1]2025年已发货'!E:E</f>
        <v>2</v>
      </c>
      <c r="F1380" s="4">
        <f ca="1">'[1]2025年已发货'!F:F</f>
        <v>45736</v>
      </c>
      <c r="G1380" s="2" t="str">
        <f>'[1]2025年已发货'!G:G</f>
        <v>（中核华兴市政道路项目部）四川省南充市营山县咸安大道成都元泽环境技术有限公司营山分公司</v>
      </c>
      <c r="H1380" s="2" t="str">
        <f ca="1">'[1]2025年已发货'!H:H</f>
        <v>黎家敏</v>
      </c>
      <c r="I1380" s="2" t="str">
        <f ca="1">'[1]2025年已发货'!I:I</f>
        <v>15082798787</v>
      </c>
      <c r="J1380" s="2" vm="1" t="e">
        <f>_xlfn._xlws.FILTER(辅助信息!D:D,辅助信息!G:G=G1380)</f>
        <v>#VALUE!</v>
      </c>
    </row>
    <row r="1381" hidden="1" spans="1:10">
      <c r="A1381" s="2" t="str">
        <f ca="1">'[1]2025年已发货'!A:A</f>
        <v>成实</v>
      </c>
      <c r="B1381" s="2" t="str">
        <f ca="1">'[1]2025年已发货'!B:B</f>
        <v>螺纹钢</v>
      </c>
      <c r="C1381" s="2" t="str">
        <f ca="1">'[1]2025年已发货'!C:C</f>
        <v>HRB400EФ16*9m</v>
      </c>
      <c r="D1381" s="2" t="str">
        <f ca="1">'[1]2025年已发货'!D:D</f>
        <v>吨</v>
      </c>
      <c r="E1381" s="2">
        <f ca="1">'[1]2025年已发货'!E:E</f>
        <v>22</v>
      </c>
      <c r="F1381" s="4">
        <f ca="1">'[1]2025年已发货'!F:F</f>
        <v>45736</v>
      </c>
      <c r="G1381" s="2" t="str">
        <f>'[1]2025年已发货'!G:G</f>
        <v>（中核华兴市政道路项目部）四川省南充市营山县咸安大道成都元泽环境技术有限公司营山分公司</v>
      </c>
      <c r="H1381" s="2" t="str">
        <f ca="1">'[1]2025年已发货'!H:H</f>
        <v>黎家敏</v>
      </c>
      <c r="I1381" s="2" t="str">
        <f ca="1">'[1]2025年已发货'!I:I</f>
        <v>15082798787</v>
      </c>
      <c r="J1381" s="2" vm="1" t="e">
        <f ca="1">_xlfn._xlws.FILTER(辅助信息!D:D,辅助信息!G:G=G1381)</f>
        <v>#VALUE!</v>
      </c>
    </row>
    <row r="1382" hidden="1" spans="1:10">
      <c r="A1382" s="2" t="str">
        <f ca="1">'[1]2025年已发货'!A:A</f>
        <v>成实</v>
      </c>
      <c r="B1382" s="2" t="str">
        <f ca="1">'[1]2025年已发货'!B:B</f>
        <v>螺纹钢</v>
      </c>
      <c r="C1382" s="2" t="str">
        <f ca="1">'[1]2025年已发货'!C:C</f>
        <v>HRB400EФ20*9m</v>
      </c>
      <c r="D1382" s="2" t="str">
        <f ca="1">'[1]2025年已发货'!D:D</f>
        <v>吨</v>
      </c>
      <c r="E1382" s="2">
        <f ca="1">'[1]2025年已发货'!E:E</f>
        <v>10</v>
      </c>
      <c r="F1382" s="4">
        <f ca="1">'[1]2025年已发货'!F:F</f>
        <v>45736</v>
      </c>
      <c r="G1382" s="2" t="str">
        <f>'[1]2025年已发货'!G:G</f>
        <v>（中核华兴市政道路项目部）四川省南充市营山县咸安大道成都元泽环境技术有限公司营山分公司</v>
      </c>
      <c r="H1382" s="2" t="str">
        <f ca="1">'[1]2025年已发货'!H:H</f>
        <v>黎家敏</v>
      </c>
      <c r="I1382" s="2">
        <f ca="1">'[1]2025年已发货'!I:I</f>
        <v>15082798787</v>
      </c>
      <c r="J1382" s="2" vm="1" t="e">
        <f>_xlfn._xlws.FILTER(辅助信息!D:D,辅助信息!G:G=G1382)</f>
        <v>#VALUE!</v>
      </c>
    </row>
    <row r="1383" hidden="1" spans="1:10">
      <c r="A1383" s="2" t="str">
        <f ca="1">'[1]2025年已发货'!A:A</f>
        <v>德胜</v>
      </c>
      <c r="B1383" s="2" t="str">
        <f ca="1">'[1]2025年已发货'!B:B</f>
        <v>螺纹钢</v>
      </c>
      <c r="C1383" s="2" t="str">
        <f ca="1">'[1]2025年已发货'!C:C</f>
        <v>HRB400EФ20*9m</v>
      </c>
      <c r="D1383" s="2" t="str">
        <f ca="1">'[1]2025年已发货'!D:D</f>
        <v>吨</v>
      </c>
      <c r="E1383" s="2">
        <f ca="1">'[1]2025年已发货'!E:E</f>
        <v>70</v>
      </c>
      <c r="F1383" s="4">
        <f ca="1">'[1]2025年已发货'!F:F</f>
        <v>45736</v>
      </c>
      <c r="G1383" s="2" t="str">
        <f>'[1]2025年已发货'!G:G</f>
        <v>（中核华兴市政道路项目部）四川省南充市营山县咸安大道成都元泽环境技术有限公司营山分公司</v>
      </c>
      <c r="H1383" s="2" t="str">
        <f ca="1">'[1]2025年已发货'!H:H</f>
        <v>黎家敏</v>
      </c>
      <c r="I1383" s="2">
        <f ca="1">'[1]2025年已发货'!I:I</f>
        <v>15082798787</v>
      </c>
      <c r="J1383" s="2" vm="1" t="e">
        <f ca="1">_xlfn._xlws.FILTER(辅助信息!D:D,辅助信息!G:G=G1383)</f>
        <v>#VALUE!</v>
      </c>
    </row>
    <row r="1384" hidden="1" spans="1:10">
      <c r="A1384" s="2" t="str">
        <f ca="1">'[1]2025年已发货'!A:A</f>
        <v>达钢</v>
      </c>
      <c r="B1384" s="2" t="str">
        <f ca="1">'[1]2025年已发货'!B:B</f>
        <v>螺纹钢</v>
      </c>
      <c r="C1384" s="2" t="str">
        <f ca="1">'[1]2025年已发货'!C:C</f>
        <v>HRB400E Φ28 9m</v>
      </c>
      <c r="D1384" s="2" t="str">
        <f ca="1">'[1]2025年已发货'!D:D</f>
        <v>吨</v>
      </c>
      <c r="E1384" s="2">
        <f ca="1">'[1]2025年已发货'!E:E</f>
        <v>33</v>
      </c>
      <c r="F1384" s="4">
        <f ca="1">'[1]2025年已发货'!F:F</f>
        <v>45736</v>
      </c>
      <c r="G1384" s="2" t="str">
        <f>'[1]2025年已发货'!G:G</f>
        <v>（五冶达州国道542项目-桥梁4标）四川省达州市达川区大堰镇双井村</v>
      </c>
      <c r="H1384" s="2" t="str">
        <f ca="1">'[1]2025年已发货'!H:H</f>
        <v>吴志强</v>
      </c>
      <c r="I1384" s="2">
        <f ca="1">'[1]2025年已发货'!I:I</f>
        <v>18820030907</v>
      </c>
      <c r="J1384" s="2" t="str">
        <f ca="1">_xlfn._xlws.FILTER(辅助信息!D:D,辅助信息!G:G=G1384)</f>
        <v>五冶达州国道542项目</v>
      </c>
    </row>
    <row r="1385" hidden="1" spans="1:10">
      <c r="A1385" s="2" t="str">
        <f ca="1">'[1]2025年已发货'!A:A</f>
        <v>达钢</v>
      </c>
      <c r="B1385" s="2" t="str">
        <f ca="1">'[1]2025年已发货'!B:B</f>
        <v>螺纹钢</v>
      </c>
      <c r="C1385" s="2" t="str">
        <f ca="1">'[1]2025年已发货'!C:C</f>
        <v>HRB400E Φ16 9m</v>
      </c>
      <c r="D1385" s="2" t="str">
        <f ca="1">'[1]2025年已发货'!D:D</f>
        <v>吨</v>
      </c>
      <c r="E1385" s="2">
        <f ca="1">'[1]2025年已发货'!E:E</f>
        <v>9</v>
      </c>
      <c r="F1385" s="4">
        <f ca="1">'[1]2025年已发货'!F:F</f>
        <v>45736</v>
      </c>
      <c r="G1385" s="2" t="str">
        <f>'[1]2025年已发货'!G:G</f>
        <v>（五冶达州国道542项目-桥梁4标）四川省达州市达川区大堰镇双井村</v>
      </c>
      <c r="H1385" s="2" t="str">
        <f ca="1">'[1]2025年已发货'!H:H</f>
        <v>吴志强</v>
      </c>
      <c r="I1385" s="2">
        <f ca="1">'[1]2025年已发货'!I:I</f>
        <v>18820030907</v>
      </c>
      <c r="J1385" s="2" t="str">
        <f ca="1">_xlfn._xlws.FILTER(辅助信息!D:D,辅助信息!G:G=G1385)</f>
        <v>五冶达州国道542项目</v>
      </c>
    </row>
    <row r="1386" hidden="1" spans="1:10">
      <c r="A1386" s="2" t="str">
        <f ca="1">'[1]2025年已发货'!A:A</f>
        <v>达钢</v>
      </c>
      <c r="B1386" s="2" t="str">
        <f ca="1">'[1]2025年已发货'!B:B</f>
        <v>螺纹钢</v>
      </c>
      <c r="C1386" s="2" t="str">
        <f ca="1">'[1]2025年已发货'!C:C</f>
        <v>HRB400E Φ16 9m</v>
      </c>
      <c r="D1386" s="2" t="str">
        <f ca="1">'[1]2025年已发货'!D:D</f>
        <v>吨</v>
      </c>
      <c r="E1386" s="2">
        <f ca="1">'[1]2025年已发货'!E:E</f>
        <v>45</v>
      </c>
      <c r="F1386" s="4">
        <f ca="1">'[1]2025年已发货'!F:F</f>
        <v>45736</v>
      </c>
      <c r="G1386" s="2" t="str">
        <f>'[1]2025年已发货'!G:G</f>
        <v>（五冶达州国道542项目-二工区巴河特大桥工段-5号墩）四川省达州市达川区石梯镇固家村村民委员会</v>
      </c>
      <c r="H1386" s="2" t="str">
        <f ca="1">'[1]2025年已发货'!H:H</f>
        <v>谭福中</v>
      </c>
      <c r="I1386" s="2">
        <f ca="1">'[1]2025年已发货'!I:I</f>
        <v>15828538619</v>
      </c>
      <c r="J1386" s="2" t="str">
        <f ca="1">_xlfn._xlws.FILTER(辅助信息!D:D,辅助信息!G:G=G1386)</f>
        <v>五冶达州国道542项目</v>
      </c>
    </row>
    <row r="1387" hidden="1" spans="1:10">
      <c r="A1387" s="2" t="str">
        <f ca="1">'[1]2025年已发货'!A:A</f>
        <v>达钢</v>
      </c>
      <c r="B1387" s="2" t="str">
        <f ca="1">'[1]2025年已发货'!B:B</f>
        <v>螺纹钢</v>
      </c>
      <c r="C1387" s="2" t="str">
        <f ca="1">'[1]2025年已发货'!C:C</f>
        <v>HRB400E Φ12 9m</v>
      </c>
      <c r="D1387" s="2" t="str">
        <f ca="1">'[1]2025年已发货'!D:D</f>
        <v>吨</v>
      </c>
      <c r="E1387" s="2">
        <f ca="1">'[1]2025年已发货'!E:E</f>
        <v>9</v>
      </c>
      <c r="F1387" s="4">
        <f ca="1">'[1]2025年已发货'!F:F</f>
        <v>45736</v>
      </c>
      <c r="G1387" s="2" t="str">
        <f>'[1]2025年已发货'!G:G</f>
        <v>（商投建工达州中医药科技园-2工区-2号桥）达州市通川区达州中医药职业学院犀牛大道北段</v>
      </c>
      <c r="H1387" s="2" t="str">
        <f ca="1">'[1]2025年已发货'!H:H</f>
        <v>李波</v>
      </c>
      <c r="I1387" s="2">
        <f ca="1">'[1]2025年已发货'!I:I</f>
        <v>18381899787</v>
      </c>
      <c r="J1387" s="2" t="str">
        <f ca="1">_xlfn._xlws.FILTER(辅助信息!D:D,辅助信息!G:G=G1387)</f>
        <v>商投建工达州中医药科技园</v>
      </c>
    </row>
    <row r="1388" hidden="1" spans="1:10">
      <c r="A1388" s="2" t="str">
        <f ca="1">'[1]2025年已发货'!A:A</f>
        <v>达钢</v>
      </c>
      <c r="B1388" s="2" t="str">
        <f ca="1">'[1]2025年已发货'!B:B</f>
        <v>螺纹钢</v>
      </c>
      <c r="C1388" s="2" t="str">
        <f ca="1">'[1]2025年已发货'!C:C</f>
        <v>HRB400E Φ16 9m</v>
      </c>
      <c r="D1388" s="2" t="str">
        <f ca="1">'[1]2025年已发货'!D:D</f>
        <v>吨</v>
      </c>
      <c r="E1388" s="2">
        <f ca="1">'[1]2025年已发货'!E:E</f>
        <v>93</v>
      </c>
      <c r="F1388" s="4">
        <f ca="1">'[1]2025年已发货'!F:F</f>
        <v>45736</v>
      </c>
      <c r="G1388" s="2" t="str">
        <f>'[1]2025年已发货'!G:G</f>
        <v>（商投建工达州中医药科技园-2工区-2号桥）达州市通川区达州中医药职业学院犀牛大道北段</v>
      </c>
      <c r="H1388" s="2" t="str">
        <f ca="1">'[1]2025年已发货'!H:H</f>
        <v>李波</v>
      </c>
      <c r="I1388" s="2">
        <f ca="1">'[1]2025年已发货'!I:I</f>
        <v>18381899787</v>
      </c>
      <c r="J1388" s="2" t="str">
        <f ca="1">_xlfn._xlws.FILTER(辅助信息!D:D,辅助信息!G:G=G1388)</f>
        <v>商投建工达州中医药科技园</v>
      </c>
    </row>
    <row r="1389" hidden="1" spans="1:10">
      <c r="A1389" s="2" t="str">
        <f ca="1">'[1]2025年已发货'!A:A</f>
        <v>达钢</v>
      </c>
      <c r="B1389" s="2" t="str">
        <f ca="1">'[1]2025年已发货'!B:B</f>
        <v>螺纹钢</v>
      </c>
      <c r="C1389" s="2" t="str">
        <f ca="1">'[1]2025年已发货'!C:C</f>
        <v>HRB400E Φ25 9m</v>
      </c>
      <c r="D1389" s="2" t="str">
        <f ca="1">'[1]2025年已发货'!D:D</f>
        <v>吨</v>
      </c>
      <c r="E1389" s="2">
        <f ca="1">'[1]2025年已发货'!E:E</f>
        <v>12</v>
      </c>
      <c r="F1389" s="4">
        <f ca="1">'[1]2025年已发货'!F:F</f>
        <v>45736</v>
      </c>
      <c r="G1389" s="2" t="str">
        <f>'[1]2025年已发货'!G:G</f>
        <v>（商投建工达州中医药科技园-2工区-2号桥）达州市通川区达州中医药职业学院犀牛大道北段</v>
      </c>
      <c r="H1389" s="2" t="str">
        <f ca="1">'[1]2025年已发货'!H:H</f>
        <v>李波</v>
      </c>
      <c r="I1389" s="2">
        <f ca="1">'[1]2025年已发货'!I:I</f>
        <v>18381899787</v>
      </c>
      <c r="J1389" s="2" t="str">
        <f>_xlfn._xlws.FILTER(辅助信息!D:D,辅助信息!G:G=G1389)</f>
        <v>商投建工达州中医药科技园</v>
      </c>
    </row>
    <row r="1390" hidden="1" spans="1:10">
      <c r="A1390" s="2" t="str">
        <f ca="1">'[1]2025年已发货'!A:A</f>
        <v>达钢</v>
      </c>
      <c r="B1390" s="2" t="str">
        <f ca="1">'[1]2025年已发货'!B:B</f>
        <v>盘螺</v>
      </c>
      <c r="C1390" s="2" t="str">
        <f ca="1">'[1]2025年已发货'!C:C</f>
        <v>HRB400E Φ10</v>
      </c>
      <c r="D1390" s="2" t="str">
        <f ca="1">'[1]2025年已发货'!D:D</f>
        <v>吨</v>
      </c>
      <c r="E1390" s="2">
        <f ca="1">'[1]2025年已发货'!E:E</f>
        <v>10</v>
      </c>
      <c r="F1390" s="4">
        <f ca="1">'[1]2025年已发货'!F:F</f>
        <v>45736</v>
      </c>
      <c r="G1390" s="2" t="str">
        <f>'[1]2025年已发货'!G:G</f>
        <v>（商投建工达州中医药科技园-2工区-景观桥）达州市通川区达州中医药职业学院犀牛大道北段</v>
      </c>
      <c r="H1390" s="2" t="str">
        <f ca="1">'[1]2025年已发货'!H:H</f>
        <v>李波</v>
      </c>
      <c r="I1390" s="2">
        <f ca="1">'[1]2025年已发货'!I:I</f>
        <v>18381899787</v>
      </c>
      <c r="J1390" s="2" t="str">
        <f ca="1">_xlfn._xlws.FILTER(辅助信息!D:D,辅助信息!G:G=G1390)</f>
        <v>商投建工达州中医药科技园</v>
      </c>
    </row>
    <row r="1391" hidden="1" spans="1:10">
      <c r="A1391" s="2" t="str">
        <f ca="1">'[1]2025年已发货'!A:A</f>
        <v>达钢</v>
      </c>
      <c r="B1391" s="2" t="str">
        <f ca="1">'[1]2025年已发货'!B:B</f>
        <v>螺纹钢</v>
      </c>
      <c r="C1391" s="2" t="str">
        <f ca="1">'[1]2025年已发货'!C:C</f>
        <v>HRB400E Φ12 9m</v>
      </c>
      <c r="D1391" s="2" t="str">
        <f ca="1">'[1]2025年已发货'!D:D</f>
        <v>吨</v>
      </c>
      <c r="E1391" s="2">
        <f ca="1">'[1]2025年已发货'!E:E</f>
        <v>27</v>
      </c>
      <c r="F1391" s="4">
        <f ca="1">'[1]2025年已发货'!F:F</f>
        <v>45736</v>
      </c>
      <c r="G1391" s="2" t="str">
        <f>'[1]2025年已发货'!G:G</f>
        <v>（商投建工达州中医药科技园-2工区-景观桥）达州市通川区达州中医药职业学院犀牛大道北段</v>
      </c>
      <c r="H1391" s="2" t="str">
        <f ca="1">'[1]2025年已发货'!H:H</f>
        <v>李波</v>
      </c>
      <c r="I1391" s="2">
        <f ca="1">'[1]2025年已发货'!I:I</f>
        <v>18381899787</v>
      </c>
      <c r="J1391" s="2" t="str">
        <f ca="1">_xlfn._xlws.FILTER(辅助信息!D:D,辅助信息!G:G=G1391)</f>
        <v>商投建工达州中医药科技园</v>
      </c>
    </row>
    <row r="1392" hidden="1" spans="1:10">
      <c r="A1392" s="2" t="str">
        <f ca="1">'[1]2025年已发货'!A:A</f>
        <v>达钢</v>
      </c>
      <c r="B1392" s="2" t="str">
        <f ca="1">'[1]2025年已发货'!B:B</f>
        <v>螺纹钢</v>
      </c>
      <c r="C1392" s="2" t="str">
        <f ca="1">'[1]2025年已发货'!C:C</f>
        <v>HRB400E Φ14 9m</v>
      </c>
      <c r="D1392" s="2" t="str">
        <f ca="1">'[1]2025年已发货'!D:D</f>
        <v>吨</v>
      </c>
      <c r="E1392" s="2">
        <f ca="1">'[1]2025年已发货'!E:E</f>
        <v>9</v>
      </c>
      <c r="F1392" s="4">
        <f ca="1">'[1]2025年已发货'!F:F</f>
        <v>45736</v>
      </c>
      <c r="G1392" s="2" t="str">
        <f>'[1]2025年已发货'!G:G</f>
        <v>（商投建工达州中医药科技园-2工区-景观桥）达州市通川区达州中医药职业学院犀牛大道北段</v>
      </c>
      <c r="H1392" s="2" t="str">
        <f ca="1">'[1]2025年已发货'!H:H</f>
        <v>李波</v>
      </c>
      <c r="I1392" s="2">
        <f ca="1">'[1]2025年已发货'!I:I</f>
        <v>18381899787</v>
      </c>
      <c r="J1392" s="2" t="str">
        <f ca="1">_xlfn._xlws.FILTER(辅助信息!D:D,辅助信息!G:G=G1392)</f>
        <v>商投建工达州中医药科技园</v>
      </c>
    </row>
    <row r="1393" hidden="1" spans="1:10">
      <c r="A1393" s="2" t="str">
        <f ca="1">'[1]2025年已发货'!A:A</f>
        <v>达钢</v>
      </c>
      <c r="B1393" s="2" t="str">
        <f ca="1">'[1]2025年已发货'!B:B</f>
        <v>螺纹钢</v>
      </c>
      <c r="C1393" s="2" t="str">
        <f ca="1">'[1]2025年已发货'!C:C</f>
        <v>HRB400E Φ16 9m</v>
      </c>
      <c r="D1393" s="2" t="str">
        <f ca="1">'[1]2025年已发货'!D:D</f>
        <v>吨</v>
      </c>
      <c r="E1393" s="2">
        <f ca="1">'[1]2025年已发货'!E:E</f>
        <v>3</v>
      </c>
      <c r="F1393" s="4">
        <f ca="1">'[1]2025年已发货'!F:F</f>
        <v>45736</v>
      </c>
      <c r="G1393" s="2" t="str">
        <f>'[1]2025年已发货'!G:G</f>
        <v>（商投建工达州中医药科技园-2工区-景观桥）达州市通川区达州中医药职业学院犀牛大道北段</v>
      </c>
      <c r="H1393" s="2" t="str">
        <f ca="1">'[1]2025年已发货'!H:H</f>
        <v>李波</v>
      </c>
      <c r="I1393" s="2">
        <f ca="1">'[1]2025年已发货'!I:I</f>
        <v>18381899787</v>
      </c>
      <c r="J1393" s="2" t="str">
        <f>_xlfn._xlws.FILTER(辅助信息!D:D,辅助信息!G:G=G1393)</f>
        <v>商投建工达州中医药科技园</v>
      </c>
    </row>
    <row r="1394" hidden="1" spans="1:10">
      <c r="A1394" s="2" t="str">
        <f ca="1">'[1]2025年已发货'!A:A</f>
        <v>达钢</v>
      </c>
      <c r="B1394" s="2" t="str">
        <f ca="1">'[1]2025年已发货'!B:B</f>
        <v>盘螺</v>
      </c>
      <c r="C1394" s="2" t="str">
        <f ca="1">'[1]2025年已发货'!C:C</f>
        <v>HRB400E Φ6</v>
      </c>
      <c r="D1394" s="2" t="str">
        <f ca="1">'[1]2025年已发货'!D:D</f>
        <v>吨</v>
      </c>
      <c r="E1394" s="2">
        <f ca="1">'[1]2025年已发货'!E:E</f>
        <v>10</v>
      </c>
      <c r="F1394" s="4">
        <f ca="1">'[1]2025年已发货'!F:F</f>
        <v>45736</v>
      </c>
      <c r="G1394" s="2" t="str">
        <f>'[1]2025年已发货'!G:G</f>
        <v>(五冶钢构医学科学产业园建设项目房建三部-一标（7-2）)四川省南充市顺庆区搬罾街道学府大道二段</v>
      </c>
      <c r="H1394" s="2" t="str">
        <f ca="1">'[1]2025年已发货'!H:H</f>
        <v>郑林</v>
      </c>
      <c r="I1394" s="2">
        <f ca="1">'[1]2025年已发货'!I:I</f>
        <v>18349955455</v>
      </c>
      <c r="J1394" s="2" t="str">
        <f ca="1">_xlfn._xlws.FILTER(辅助信息!D:D,辅助信息!G:G=G1394)</f>
        <v>五冶钢构南充医学科学产业园建设项目</v>
      </c>
    </row>
    <row r="1395" hidden="1" spans="1:10">
      <c r="A1395" s="2" t="str">
        <f ca="1">'[1]2025年已发货'!A:A</f>
        <v>达钢</v>
      </c>
      <c r="B1395" s="2" t="str">
        <f ca="1">'[1]2025年已发货'!B:B</f>
        <v>盘螺</v>
      </c>
      <c r="C1395" s="2" t="str">
        <f ca="1">'[1]2025年已发货'!C:C</f>
        <v>HRB400E Φ12</v>
      </c>
      <c r="D1395" s="2" t="str">
        <f ca="1">'[1]2025年已发货'!D:D</f>
        <v>吨</v>
      </c>
      <c r="E1395" s="2">
        <f ca="1">'[1]2025年已发货'!E:E</f>
        <v>10</v>
      </c>
      <c r="F1395" s="4">
        <f ca="1">'[1]2025年已发货'!F:F</f>
        <v>45736</v>
      </c>
      <c r="G1395" s="2" t="str">
        <f>'[1]2025年已发货'!G:G</f>
        <v>(五冶钢构医学科学产业园建设项目房建三部-一标（7-2）)四川省南充市顺庆区搬罾街道学府大道二段</v>
      </c>
      <c r="H1395" s="2" t="str">
        <f ca="1">'[1]2025年已发货'!H:H</f>
        <v>郑林</v>
      </c>
      <c r="I1395" s="2">
        <f ca="1">'[1]2025年已发货'!I:I</f>
        <v>18349955455</v>
      </c>
      <c r="J1395" s="2" t="str">
        <f>_xlfn._xlws.FILTER(辅助信息!D:D,辅助信息!G:G=G1395)</f>
        <v>五冶钢构南充医学科学产业园建设项目</v>
      </c>
    </row>
    <row r="1396" hidden="1" spans="1:10">
      <c r="A1396" s="2" t="str">
        <f ca="1">'[1]2025年已发货'!A:A</f>
        <v>达钢</v>
      </c>
      <c r="B1396" s="2" t="str">
        <f ca="1">'[1]2025年已发货'!B:B</f>
        <v>盘螺</v>
      </c>
      <c r="C1396" s="2" t="str">
        <f ca="1">'[1]2025年已发货'!C:C</f>
        <v>HRB400E Φ6</v>
      </c>
      <c r="D1396" s="2" t="str">
        <f ca="1">'[1]2025年已发货'!D:D</f>
        <v>吨</v>
      </c>
      <c r="E1396" s="2">
        <f ca="1">'[1]2025年已发货'!E:E</f>
        <v>20</v>
      </c>
      <c r="F1396" s="4">
        <f ca="1">'[1]2025年已发货'!F:F</f>
        <v>45736</v>
      </c>
      <c r="G1396" s="2" t="str">
        <f>'[1]2025年已发货'!G:G</f>
        <v>(五冶钢构医学科学产业园建设项目房建三部-一标（7-1）)四川省南充市顺庆区搬罾街道学府大道二段</v>
      </c>
      <c r="H1396" s="2" t="str">
        <f ca="1">'[1]2025年已发货'!H:H</f>
        <v>郑林</v>
      </c>
      <c r="I1396" s="2">
        <f ca="1">'[1]2025年已发货'!I:I</f>
        <v>18349955455</v>
      </c>
      <c r="J1396" s="2" t="str">
        <f>_xlfn._xlws.FILTER(辅助信息!D:D,辅助信息!G:G=G1396)</f>
        <v>五冶钢构南充医学科学产业园建设项目</v>
      </c>
    </row>
    <row r="1397" hidden="1" spans="1:10">
      <c r="A1397" s="2" t="str">
        <f ca="1">'[1]2025年已发货'!A:A</f>
        <v>达钢</v>
      </c>
      <c r="B1397" s="2" t="str">
        <f ca="1">'[1]2025年已发货'!B:B</f>
        <v>盘螺</v>
      </c>
      <c r="C1397" s="2" t="str">
        <f ca="1">'[1]2025年已发货'!C:C</f>
        <v>HRB400E Φ8</v>
      </c>
      <c r="D1397" s="2" t="str">
        <f ca="1">'[1]2025年已发货'!D:D</f>
        <v>吨</v>
      </c>
      <c r="E1397" s="2">
        <f ca="1">'[1]2025年已发货'!E:E</f>
        <v>12.5</v>
      </c>
      <c r="F1397" s="4">
        <f ca="1">'[1]2025年已发货'!F:F</f>
        <v>45736</v>
      </c>
      <c r="G1397" s="2" t="str">
        <f>'[1]2025年已发货'!G:G</f>
        <v>(五冶钢构医学科学产业园建设项目房建三部-一标（7-1）)四川省南充市顺庆区搬罾街道学府大道二段</v>
      </c>
      <c r="H1397" s="2" t="str">
        <f ca="1">'[1]2025年已发货'!H:H</f>
        <v>郑林</v>
      </c>
      <c r="I1397" s="2">
        <f ca="1">'[1]2025年已发货'!I:I</f>
        <v>18349955455</v>
      </c>
      <c r="J1397" s="2" t="str">
        <f ca="1">_xlfn._xlws.FILTER(辅助信息!D:D,辅助信息!G:G=G1397)</f>
        <v>五冶钢构南充医学科学产业园建设项目</v>
      </c>
    </row>
    <row r="1398" hidden="1" spans="1:10">
      <c r="A1398" s="2" t="str">
        <f ca="1">'[1]2025年已发货'!A:A</f>
        <v>达钢</v>
      </c>
      <c r="B1398" s="2" t="str">
        <f ca="1">'[1]2025年已发货'!B:B</f>
        <v>盘螺</v>
      </c>
      <c r="C1398" s="2" t="str">
        <f ca="1">'[1]2025年已发货'!C:C</f>
        <v>HRB400E Φ10</v>
      </c>
      <c r="D1398" s="2" t="str">
        <f ca="1">'[1]2025年已发货'!D:D</f>
        <v>吨</v>
      </c>
      <c r="E1398" s="2">
        <f ca="1">'[1]2025年已发货'!E:E</f>
        <v>15</v>
      </c>
      <c r="F1398" s="4">
        <f ca="1">'[1]2025年已发货'!F:F</f>
        <v>45736</v>
      </c>
      <c r="G1398" s="2" t="str">
        <f>'[1]2025年已发货'!G:G</f>
        <v>(五冶钢构医学科学产业园建设项目房建三部-一标（7-1）)四川省南充市顺庆区搬罾街道学府大道二段</v>
      </c>
      <c r="H1398" s="2" t="str">
        <f ca="1">'[1]2025年已发货'!H:H</f>
        <v>郑林</v>
      </c>
      <c r="I1398" s="2">
        <f ca="1">'[1]2025年已发货'!I:I</f>
        <v>18349955455</v>
      </c>
      <c r="J1398" s="2" t="str">
        <f ca="1">_xlfn._xlws.FILTER(辅助信息!D:D,辅助信息!G:G=G1398)</f>
        <v>五冶钢构南充医学科学产业园建设项目</v>
      </c>
    </row>
    <row r="1399" hidden="1" spans="1:10">
      <c r="A1399" s="2" t="str">
        <f ca="1">'[1]2025年已发货'!A:A</f>
        <v>德胜</v>
      </c>
      <c r="B1399" s="2" t="str">
        <f ca="1">'[1]2025年已发货'!B:B</f>
        <v>螺纹钢</v>
      </c>
      <c r="C1399" s="2" t="str">
        <f ca="1">'[1]2025年已发货'!C:C</f>
        <v>HRB400E Φ28 9m</v>
      </c>
      <c r="D1399" s="2" t="str">
        <f ca="1">'[1]2025年已发货'!D:D</f>
        <v>吨</v>
      </c>
      <c r="E1399" s="2">
        <f ca="1">'[1]2025年已发货'!E:E</f>
        <v>10</v>
      </c>
      <c r="F1399" s="4">
        <f ca="1">'[1]2025年已发货'!F:F</f>
        <v>45736</v>
      </c>
      <c r="G1399" s="2" t="str">
        <f>'[1]2025年已发货'!G:G</f>
        <v>（中铁北京局-资乐高速6标）四川省乐山市市中区土主镇资乐高速TJ6标项目试验室</v>
      </c>
      <c r="H1399" s="2" t="str">
        <f ca="1">'[1]2025年已发货'!H:H</f>
        <v>刘岩</v>
      </c>
      <c r="I1399" s="2">
        <f ca="1">'[1]2025年已发货'!I:I</f>
        <v>18543566469</v>
      </c>
      <c r="J1399" s="2" vm="1" t="e">
        <f>_xlfn._xlws.FILTER(辅助信息!D:D,辅助信息!G:G=G1399)</f>
        <v>#VALUE!</v>
      </c>
    </row>
    <row r="1400" hidden="1" spans="1:10">
      <c r="A1400" s="2" t="str">
        <f ca="1">'[1]2025年已发货'!A:A</f>
        <v>德胜</v>
      </c>
      <c r="B1400" s="2" t="str">
        <f ca="1">'[1]2025年已发货'!B:B</f>
        <v>螺纹钢</v>
      </c>
      <c r="C1400" s="2" t="str">
        <f ca="1">'[1]2025年已发货'!C:C</f>
        <v>HRB400E Φ25 9m</v>
      </c>
      <c r="D1400" s="2" t="str">
        <f ca="1">'[1]2025年已发货'!D:D</f>
        <v>吨</v>
      </c>
      <c r="E1400" s="2">
        <f ca="1">'[1]2025年已发货'!E:E</f>
        <v>22</v>
      </c>
      <c r="F1400" s="4">
        <f ca="1">'[1]2025年已发货'!F:F</f>
        <v>45736</v>
      </c>
      <c r="G1400" s="2" t="str">
        <f>'[1]2025年已发货'!G:G</f>
        <v>（中铁北京局-资乐高速6标）四川省乐山市市中区土主镇资乐高速TJ6标项目试验室</v>
      </c>
      <c r="H1400" s="2" t="str">
        <f ca="1">'[1]2025年已发货'!H:H</f>
        <v>刘岩</v>
      </c>
      <c r="I1400" s="2">
        <f ca="1">'[1]2025年已发货'!I:I</f>
        <v>18543566469</v>
      </c>
      <c r="J1400" s="2" vm="1" t="e">
        <f ca="1">_xlfn._xlws.FILTER(辅助信息!D:D,辅助信息!G:G=G1400)</f>
        <v>#VALUE!</v>
      </c>
    </row>
    <row r="1401" hidden="1" spans="1:10">
      <c r="A1401" s="2" t="str">
        <f ca="1">'[1]2025年已发货'!A:A</f>
        <v>德胜</v>
      </c>
      <c r="B1401" s="2" t="str">
        <f ca="1">'[1]2025年已发货'!B:B</f>
        <v>螺纹钢</v>
      </c>
      <c r="C1401" s="2" t="str">
        <f ca="1">'[1]2025年已发货'!C:C</f>
        <v>HRB400E Φ16 9m</v>
      </c>
      <c r="D1401" s="2" t="str">
        <f ca="1">'[1]2025年已发货'!D:D</f>
        <v>吨</v>
      </c>
      <c r="E1401" s="2">
        <f ca="1">'[1]2025年已发货'!E:E</f>
        <v>25</v>
      </c>
      <c r="F1401" s="4">
        <f ca="1">'[1]2025年已发货'!F:F</f>
        <v>45736</v>
      </c>
      <c r="G1401" s="2" t="str">
        <f>'[1]2025年已发货'!G:G</f>
        <v>（中铁北京局-资乐高速6标）四川省乐山市市中区土主镇资乐高速TJ6标项目试验室</v>
      </c>
      <c r="H1401" s="2" t="str">
        <f ca="1">'[1]2025年已发货'!H:H</f>
        <v>刘岩</v>
      </c>
      <c r="I1401" s="2">
        <f ca="1">'[1]2025年已发货'!I:I</f>
        <v>18543566469</v>
      </c>
      <c r="J1401" s="2" vm="1" t="e">
        <f ca="1">_xlfn._xlws.FILTER(辅助信息!D:D,辅助信息!G:G=G1401)</f>
        <v>#VALUE!</v>
      </c>
    </row>
    <row r="1402" hidden="1" spans="1:10">
      <c r="A1402" s="2" t="str">
        <f ca="1">'[1]2025年已发货'!A:A</f>
        <v>德胜</v>
      </c>
      <c r="B1402" s="2" t="str">
        <f ca="1">'[1]2025年已发货'!B:B</f>
        <v>螺纹钢</v>
      </c>
      <c r="C1402" s="2" t="str">
        <f ca="1">'[1]2025年已发货'!C:C</f>
        <v>HRB400E Φ12 9m</v>
      </c>
      <c r="D1402" s="2" t="str">
        <f ca="1">'[1]2025年已发货'!D:D</f>
        <v>吨</v>
      </c>
      <c r="E1402" s="2">
        <f ca="1">'[1]2025年已发货'!E:E</f>
        <v>83</v>
      </c>
      <c r="F1402" s="4">
        <f ca="1">'[1]2025年已发货'!F:F</f>
        <v>45736</v>
      </c>
      <c r="G1402" s="2" t="str">
        <f>'[1]2025年已发货'!G:G</f>
        <v>（中铁北京局-资乐高速6标）四川省乐山市市中区土主镇资乐高速TJ6标项目试验室</v>
      </c>
      <c r="H1402" s="2" t="str">
        <f ca="1">'[1]2025年已发货'!H:H</f>
        <v>刘岩</v>
      </c>
      <c r="I1402" s="2">
        <f ca="1">'[1]2025年已发货'!I:I</f>
        <v>18543566469</v>
      </c>
      <c r="J1402" s="2" vm="1" t="e">
        <f ca="1">_xlfn._xlws.FILTER(辅助信息!D:D,辅助信息!G:G=G1402)</f>
        <v>#VALUE!</v>
      </c>
    </row>
    <row r="1403" hidden="1" spans="1:10">
      <c r="A1403" s="2" t="str">
        <f ca="1">'[1]2025年已发货'!A:A</f>
        <v>润耀</v>
      </c>
      <c r="B1403" s="2" t="str">
        <f ca="1">'[1]2025年已发货'!B:B</f>
        <v>螺纹钢</v>
      </c>
      <c r="C1403" s="2" t="str">
        <f ca="1">'[1]2025年已发货'!C:C</f>
        <v>HRB400EΦ28*9m</v>
      </c>
      <c r="D1403" s="2" t="str">
        <f ca="1">'[1]2025年已发货'!D:D</f>
        <v>吨</v>
      </c>
      <c r="E1403" s="2">
        <f ca="1">'[1]2025年已发货'!E:E</f>
        <v>35</v>
      </c>
      <c r="F1403" s="4">
        <f ca="1">'[1]2025年已发货'!F:F</f>
        <v>45736</v>
      </c>
      <c r="G1403" s="2" t="str">
        <f>'[1]2025年已发货'!G:G</f>
        <v>（中核二二-绵阳）四川省绵阳市平武县响岩镇甲方项目指定地点(X1子项)</v>
      </c>
      <c r="H1403" s="2" t="str">
        <f ca="1">'[1]2025年已发货'!H:H</f>
        <v>王明胜</v>
      </c>
      <c r="I1403" s="2" t="str">
        <f ca="1">'[1]2025年已发货'!I:I</f>
        <v>15528301097</v>
      </c>
      <c r="J1403" s="2" vm="1" t="e">
        <f ca="1">_xlfn._xlws.FILTER(辅助信息!D:D,辅助信息!G:G=G1403)</f>
        <v>#VALUE!</v>
      </c>
    </row>
    <row r="1404" hidden="1" spans="1:10">
      <c r="A1404" s="2" t="str">
        <f ca="1">'[1]2025年已发货'!A:A</f>
        <v>陕钢</v>
      </c>
      <c r="B1404" s="2" t="str">
        <f ca="1">'[1]2025年已发货'!B:B</f>
        <v>盘螺</v>
      </c>
      <c r="C1404" s="2" t="str">
        <f ca="1">'[1]2025年已发货'!C:C</f>
        <v>HRB400EΦ 6mm</v>
      </c>
      <c r="D1404" s="2" t="str">
        <f ca="1">'[1]2025年已发货'!D:D</f>
        <v>吨</v>
      </c>
      <c r="E1404" s="2">
        <f ca="1">'[1]2025年已发货'!E:E</f>
        <v>6</v>
      </c>
      <c r="F1404" s="4">
        <f ca="1">'[1]2025年已发货'!F:F</f>
        <v>45736</v>
      </c>
      <c r="G1404" s="2" t="str">
        <f>'[1]2025年已发货'!G:G</f>
        <v>（中核二二绵阳项目）四川省绵阳市平武县响岩镇甲方项目指定地点(X3子项)</v>
      </c>
      <c r="H1404" s="2" t="str">
        <f ca="1">'[1]2025年已发货'!H:H</f>
        <v>王明胜</v>
      </c>
      <c r="I1404" s="2" t="str">
        <f ca="1">'[1]2025年已发货'!I:I</f>
        <v>15528301097</v>
      </c>
      <c r="J1404" s="2" vm="1" t="e">
        <f ca="1">_xlfn._xlws.FILTER(辅助信息!D:D,辅助信息!G:G=G1404)</f>
        <v>#VALUE!</v>
      </c>
    </row>
    <row r="1405" hidden="1" spans="1:10">
      <c r="A1405" s="2" t="str">
        <f ca="1">'[1]2025年已发货'!A:A</f>
        <v>陕钢</v>
      </c>
      <c r="B1405" s="2" t="str">
        <f ca="1">'[1]2025年已发货'!B:B</f>
        <v>盘螺</v>
      </c>
      <c r="C1405" s="2" t="str">
        <f ca="1">'[1]2025年已发货'!C:C</f>
        <v>HRB400EΦ 10mm</v>
      </c>
      <c r="D1405" s="2" t="str">
        <f ca="1">'[1]2025年已发货'!D:D</f>
        <v>吨</v>
      </c>
      <c r="E1405" s="2">
        <f ca="1">'[1]2025年已发货'!E:E</f>
        <v>30</v>
      </c>
      <c r="F1405" s="4">
        <f ca="1">'[1]2025年已发货'!F:F</f>
        <v>45736</v>
      </c>
      <c r="G1405" s="2" t="str">
        <f>'[1]2025年已发货'!G:G</f>
        <v>（中核二二绵阳项目）四川省绵阳市平武县响岩镇甲方项目指定地点(X3子项)</v>
      </c>
      <c r="H1405" s="2" t="str">
        <f ca="1">'[1]2025年已发货'!H:H</f>
        <v>王明胜</v>
      </c>
      <c r="I1405" s="2" t="str">
        <f ca="1">'[1]2025年已发货'!I:I</f>
        <v>15528301097</v>
      </c>
      <c r="J1405" s="2" vm="1" t="e">
        <f>_xlfn._xlws.FILTER(辅助信息!D:D,辅助信息!G:G=G1405)</f>
        <v>#VALUE!</v>
      </c>
    </row>
    <row r="1406" hidden="1" spans="1:10">
      <c r="A1406" s="2" t="str">
        <f ca="1">'[1]2025年已发货'!A:A</f>
        <v>德胜</v>
      </c>
      <c r="B1406" s="2" t="str">
        <f ca="1">'[1]2025年已发货'!B:B</f>
        <v>螺纹钢</v>
      </c>
      <c r="C1406" s="2" t="str">
        <f ca="1">'[1]2025年已发货'!C:C</f>
        <v>HRB400E Φ12 9m</v>
      </c>
      <c r="D1406" s="2" t="str">
        <f ca="1">'[1]2025年已发货'!D:D</f>
        <v>吨</v>
      </c>
      <c r="E1406" s="2">
        <f ca="1">'[1]2025年已发货'!E:E</f>
        <v>34.652</v>
      </c>
      <c r="F1406" s="4">
        <f ca="1">'[1]2025年已发货'!F:F</f>
        <v>45736</v>
      </c>
      <c r="G1406" s="2" t="str">
        <f>'[1]2025年已发货'!G:G</f>
        <v>（北京工程局乐山机场项目）乐山市五通桥区冠英镇</v>
      </c>
      <c r="H1406" s="2" t="str">
        <f ca="1">'[1]2025年已发货'!H:H</f>
        <v>王治</v>
      </c>
      <c r="I1406" s="2">
        <f ca="1">'[1]2025年已发货'!I:I</f>
        <v>18811564698</v>
      </c>
      <c r="J1406" s="2" vm="1" t="e">
        <f ca="1">_xlfn._xlws.FILTER(辅助信息!D:D,辅助信息!G:G=G1406)</f>
        <v>#VALUE!</v>
      </c>
    </row>
    <row r="1407" hidden="1" spans="1:10">
      <c r="A1407" s="2" t="str">
        <f ca="1">'[1]2025年已发货'!A:A</f>
        <v>德胜</v>
      </c>
      <c r="B1407" s="2" t="str">
        <f ca="1">'[1]2025年已发货'!B:B</f>
        <v>螺纹钢</v>
      </c>
      <c r="C1407" s="2" t="str">
        <f ca="1">'[1]2025年已发货'!C:C</f>
        <v>HRB400E Φ25 9m</v>
      </c>
      <c r="D1407" s="2" t="str">
        <f ca="1">'[1]2025年已发货'!D:D</f>
        <v>吨</v>
      </c>
      <c r="E1407" s="2">
        <f ca="1">'[1]2025年已发货'!E:E</f>
        <v>3.203</v>
      </c>
      <c r="F1407" s="4">
        <f ca="1">'[1]2025年已发货'!F:F</f>
        <v>45736</v>
      </c>
      <c r="G1407" s="2" t="str">
        <f>'[1]2025年已发货'!G:G</f>
        <v>（北京工程局乐山机场项目）乐山市五通桥区冠英镇</v>
      </c>
      <c r="H1407" s="2" t="str">
        <f ca="1">'[1]2025年已发货'!H:H</f>
        <v>王治</v>
      </c>
      <c r="I1407" s="2">
        <f ca="1">'[1]2025年已发货'!I:I</f>
        <v>18811564698</v>
      </c>
      <c r="J1407" s="2" vm="1" t="e">
        <f>_xlfn._xlws.FILTER(辅助信息!D:D,辅助信息!G:G=G1407)</f>
        <v>#VALUE!</v>
      </c>
    </row>
    <row r="1408" hidden="1" spans="1:10">
      <c r="A1408" s="2" t="str">
        <f ca="1">'[1]2025年已发货'!A:A</f>
        <v>德胜</v>
      </c>
      <c r="B1408" s="2" t="str">
        <f ca="1">'[1]2025年已发货'!B:B</f>
        <v>螺纹钢</v>
      </c>
      <c r="C1408" s="2" t="str">
        <f ca="1">'[1]2025年已发货'!C:C</f>
        <v>HRB400E Φ25 9m</v>
      </c>
      <c r="D1408" s="2" t="str">
        <f ca="1">'[1]2025年已发货'!D:D</f>
        <v>吨</v>
      </c>
      <c r="E1408" s="2">
        <f ca="1">'[1]2025年已发货'!E:E</f>
        <v>32</v>
      </c>
      <c r="F1408" s="4">
        <f ca="1">'[1]2025年已发货'!F:F</f>
        <v>45736</v>
      </c>
      <c r="G1408" s="2" t="str">
        <f>'[1]2025年已发货'!G:G</f>
        <v>（北京工程局乐山机场项目）乐山市五通桥区冠英镇</v>
      </c>
      <c r="H1408" s="2" t="str">
        <f ca="1">'[1]2025年已发货'!H:H</f>
        <v>王治</v>
      </c>
      <c r="I1408" s="2">
        <f ca="1">'[1]2025年已发货'!I:I</f>
        <v>18811564698</v>
      </c>
      <c r="J1408" s="2" vm="1" t="e">
        <f ca="1">_xlfn._xlws.FILTER(辅助信息!D:D,辅助信息!G:G=G1408)</f>
        <v>#VALUE!</v>
      </c>
    </row>
    <row r="1409" hidden="1" spans="1:10">
      <c r="A1409" s="2" t="str">
        <f ca="1">'[1]2025年已发货'!A:A</f>
        <v>润耀</v>
      </c>
      <c r="B1409" s="2" t="str">
        <f ca="1">'[1]2025年已发货'!B:B</f>
        <v>盘螺</v>
      </c>
      <c r="C1409" s="2" t="str">
        <f ca="1">'[1]2025年已发货'!C:C</f>
        <v>HRB400E Φ10</v>
      </c>
      <c r="D1409" s="2" t="str">
        <f ca="1">'[1]2025年已发货'!D:D</f>
        <v>吨</v>
      </c>
      <c r="E1409" s="2">
        <f ca="1">'[1]2025年已发货'!E:E</f>
        <v>34.97</v>
      </c>
      <c r="F1409" s="4">
        <f ca="1">'[1]2025年已发货'!F:F</f>
        <v>45736</v>
      </c>
      <c r="G1409" s="2" t="str">
        <f>'[1]2025年已发货'!G:G</f>
        <v>（北京工程局乐山机场项目）乐山市五通桥区冠英镇</v>
      </c>
      <c r="H1409" s="2" t="str">
        <f ca="1">'[1]2025年已发货'!H:H</f>
        <v>王治</v>
      </c>
      <c r="I1409" s="2">
        <f ca="1">'[1]2025年已发货'!I:I</f>
        <v>18811564698</v>
      </c>
      <c r="J1409" s="2" vm="1" t="e">
        <f ca="1">_xlfn._xlws.FILTER(辅助信息!D:D,辅助信息!G:G=G1409)</f>
        <v>#VALUE!</v>
      </c>
    </row>
    <row r="1410" hidden="1" spans="1:10">
      <c r="A1410" s="2" t="str">
        <f ca="1">'[1]2025年已发货'!A:A</f>
        <v>达钢</v>
      </c>
      <c r="B1410" s="2" t="str">
        <f ca="1">'[1]2025年已发货'!B:B</f>
        <v>螺纹钢</v>
      </c>
      <c r="C1410" s="2" t="str">
        <f ca="1">'[1]2025年已发货'!C:C</f>
        <v>HRB400E Φ12 9m</v>
      </c>
      <c r="D1410" s="2" t="str">
        <f ca="1">'[1]2025年已发货'!D:D</f>
        <v>吨</v>
      </c>
      <c r="E1410" s="2">
        <f ca="1">'[1]2025年已发货'!E:E</f>
        <v>18</v>
      </c>
      <c r="F1410" s="4">
        <f ca="1">'[1]2025年已发货'!F:F</f>
        <v>45737</v>
      </c>
      <c r="G1410" s="2" t="str">
        <f>'[1]2025年已发货'!G:G</f>
        <v>（五冶达州国道542项目-一工区路基一工段）四川省达州市达川区石梯火车站盖板加工点</v>
      </c>
      <c r="H1410" s="2" t="str">
        <f ca="1">'[1]2025年已发货'!H:H</f>
        <v>郑松</v>
      </c>
      <c r="I1410" s="2">
        <f ca="1">'[1]2025年已发货'!I:I</f>
        <v>13527304849</v>
      </c>
      <c r="J1410" s="2" t="str">
        <f>_xlfn._xlws.FILTER(辅助信息!D:D,辅助信息!G:G=G1410)</f>
        <v>五冶达州国道542项目</v>
      </c>
    </row>
    <row r="1411" hidden="1" spans="1:10">
      <c r="A1411" s="2" t="str">
        <f ca="1">'[1]2025年已发货'!A:A</f>
        <v>达钢</v>
      </c>
      <c r="B1411" s="2" t="str">
        <f ca="1">'[1]2025年已发货'!B:B</f>
        <v>螺纹钢</v>
      </c>
      <c r="C1411" s="2" t="str">
        <f ca="1">'[1]2025年已发货'!C:C</f>
        <v>HRB400E Φ16 9m</v>
      </c>
      <c r="D1411" s="2" t="str">
        <f ca="1">'[1]2025年已发货'!D:D</f>
        <v>吨</v>
      </c>
      <c r="E1411" s="2">
        <f ca="1">'[1]2025年已发货'!E:E</f>
        <v>27</v>
      </c>
      <c r="F1411" s="4">
        <f ca="1">'[1]2025年已发货'!F:F</f>
        <v>45737</v>
      </c>
      <c r="G1411" s="2" t="str">
        <f>'[1]2025年已发货'!G:G</f>
        <v>（五冶达州国道542项目-一工区路基一工段）四川省达州市达川区石梯火车站盖板加工点</v>
      </c>
      <c r="H1411" s="2" t="str">
        <f ca="1">'[1]2025年已发货'!H:H</f>
        <v>郑松</v>
      </c>
      <c r="I1411" s="2">
        <f ca="1">'[1]2025年已发货'!I:I</f>
        <v>13527304849</v>
      </c>
      <c r="J1411" s="2" t="str">
        <f ca="1">_xlfn._xlws.FILTER(辅助信息!D:D,辅助信息!G:G=G1411)</f>
        <v>五冶达州国道542项目</v>
      </c>
    </row>
    <row r="1412" hidden="1" spans="1:10">
      <c r="A1412" s="2" t="str">
        <f ca="1">'[1]2025年已发货'!A:A</f>
        <v>达钢</v>
      </c>
      <c r="B1412" s="2" t="str">
        <f ca="1">'[1]2025年已发货'!B:B</f>
        <v>盘螺</v>
      </c>
      <c r="C1412" s="2" t="str">
        <f ca="1">'[1]2025年已发货'!C:C</f>
        <v>HRB400E Φ8</v>
      </c>
      <c r="D1412" s="2" t="str">
        <f ca="1">'[1]2025年已发货'!D:D</f>
        <v>吨</v>
      </c>
      <c r="E1412" s="2">
        <f ca="1">'[1]2025年已发货'!E:E</f>
        <v>5</v>
      </c>
      <c r="F1412" s="4">
        <f ca="1">'[1]2025年已发货'!F:F</f>
        <v>45737</v>
      </c>
      <c r="G1412" s="2" t="str">
        <f>'[1]2025年已发货'!G:G</f>
        <v>(五冶钢构医学科学产业园建设项目房建二部-排洪渠（五标）)四川省南充市顺庆区搬罾街道学府大道二段</v>
      </c>
      <c r="H1412" s="2" t="str">
        <f ca="1">'[1]2025年已发货'!H:H</f>
        <v>安南</v>
      </c>
      <c r="I1412" s="2">
        <f ca="1">'[1]2025年已发货'!I:I</f>
        <v>19950525030</v>
      </c>
      <c r="J1412" s="2" t="str">
        <f ca="1">_xlfn._xlws.FILTER(辅助信息!D:D,辅助信息!G:G=G1412)</f>
        <v>五冶钢构南充医学科学产业园建设项目</v>
      </c>
    </row>
    <row r="1413" hidden="1" spans="1:10">
      <c r="A1413" s="2" t="str">
        <f ca="1">'[1]2025年已发货'!A:A</f>
        <v>达钢</v>
      </c>
      <c r="B1413" s="2" t="str">
        <f ca="1">'[1]2025年已发货'!B:B</f>
        <v>螺纹钢</v>
      </c>
      <c r="C1413" s="2" t="str">
        <f ca="1">'[1]2025年已发货'!C:C</f>
        <v>HRB400E Φ12 9m</v>
      </c>
      <c r="D1413" s="2" t="str">
        <f ca="1">'[1]2025年已发货'!D:D</f>
        <v>吨</v>
      </c>
      <c r="E1413" s="2">
        <f ca="1">'[1]2025年已发货'!E:E</f>
        <v>9</v>
      </c>
      <c r="F1413" s="4">
        <f ca="1">'[1]2025年已发货'!F:F</f>
        <v>45737</v>
      </c>
      <c r="G1413" s="2" t="str">
        <f>'[1]2025年已发货'!G:G</f>
        <v>(五冶钢构医学科学产业园建设项目房建二部-排洪渠（五标）)四川省南充市顺庆区搬罾街道学府大道二段</v>
      </c>
      <c r="H1413" s="2" t="str">
        <f ca="1">'[1]2025年已发货'!H:H</f>
        <v>安南</v>
      </c>
      <c r="I1413" s="2">
        <f ca="1">'[1]2025年已发货'!I:I</f>
        <v>19950525030</v>
      </c>
      <c r="J1413" s="2" t="str">
        <f ca="1">_xlfn._xlws.FILTER(辅助信息!D:D,辅助信息!G:G=G1413)</f>
        <v>五冶钢构南充医学科学产业园建设项目</v>
      </c>
    </row>
    <row r="1414" hidden="1" spans="1:10">
      <c r="A1414" s="2" t="str">
        <f ca="1">'[1]2025年已发货'!A:A</f>
        <v>达钢</v>
      </c>
      <c r="B1414" s="2" t="str">
        <f ca="1">'[1]2025年已发货'!B:B</f>
        <v>螺纹钢</v>
      </c>
      <c r="C1414" s="2" t="str">
        <f ca="1">'[1]2025年已发货'!C:C</f>
        <v>HRB400E Φ16 9m</v>
      </c>
      <c r="D1414" s="2" t="str">
        <f ca="1">'[1]2025年已发货'!D:D</f>
        <v>吨</v>
      </c>
      <c r="E1414" s="2">
        <f ca="1">'[1]2025年已发货'!E:E</f>
        <v>70</v>
      </c>
      <c r="F1414" s="4">
        <f ca="1">'[1]2025年已发货'!F:F</f>
        <v>45737</v>
      </c>
      <c r="G1414" s="2" t="str">
        <f>'[1]2025年已发货'!G:G</f>
        <v>(五冶钢构医学科学产业园建设项目房建二部-排洪渠（五标）)四川省南充市顺庆区搬罾街道学府大道二段</v>
      </c>
      <c r="H1414" s="2" t="str">
        <f ca="1">'[1]2025年已发货'!H:H</f>
        <v>安南</v>
      </c>
      <c r="I1414" s="2">
        <f ca="1">'[1]2025年已发货'!I:I</f>
        <v>19950525030</v>
      </c>
      <c r="J1414" s="2" t="str">
        <f ca="1">_xlfn._xlws.FILTER(辅助信息!D:D,辅助信息!G:G=G1414)</f>
        <v>五冶钢构南充医学科学产业园建设项目</v>
      </c>
    </row>
    <row r="1415" hidden="1" spans="1:10">
      <c r="A1415" s="2" t="str">
        <f ca="1">'[1]2025年已发货'!A:A</f>
        <v>达钢</v>
      </c>
      <c r="B1415" s="2" t="str">
        <f ca="1">'[1]2025年已发货'!B:B</f>
        <v>螺纹钢</v>
      </c>
      <c r="C1415" s="2" t="str">
        <f ca="1">'[1]2025年已发货'!C:C</f>
        <v>HRB400E Φ25 9m</v>
      </c>
      <c r="D1415" s="2" t="str">
        <f ca="1">'[1]2025年已发货'!D:D</f>
        <v>吨</v>
      </c>
      <c r="E1415" s="2">
        <f ca="1">'[1]2025年已发货'!E:E</f>
        <v>91</v>
      </c>
      <c r="F1415" s="4">
        <f ca="1">'[1]2025年已发货'!F:F</f>
        <v>45737</v>
      </c>
      <c r="G1415" s="2" t="str">
        <f>'[1]2025年已发货'!G:G</f>
        <v>(五冶钢构医学科学产业园建设项目房建二部-排洪渠（五标）)四川省南充市顺庆区搬罾街道学府大道二段</v>
      </c>
      <c r="H1415" s="2" t="str">
        <f ca="1">'[1]2025年已发货'!H:H</f>
        <v>安南</v>
      </c>
      <c r="I1415" s="2">
        <f ca="1">'[1]2025年已发货'!I:I</f>
        <v>19950525030</v>
      </c>
      <c r="J1415" s="2" t="str">
        <f ca="1">_xlfn._xlws.FILTER(辅助信息!D:D,辅助信息!G:G=G1415)</f>
        <v>五冶钢构南充医学科学产业园建设项目</v>
      </c>
    </row>
    <row r="1416" hidden="1" spans="1:10">
      <c r="A1416" s="2" t="str">
        <f ca="1">'[1]2025年已发货'!A:A</f>
        <v>达钢</v>
      </c>
      <c r="B1416" s="2" t="str">
        <f ca="1">'[1]2025年已发货'!B:B</f>
        <v>盘螺</v>
      </c>
      <c r="C1416" s="2" t="str">
        <f ca="1">'[1]2025年已发货'!C:C</f>
        <v>HRB400E Φ6</v>
      </c>
      <c r="D1416" s="2" t="str">
        <f ca="1">'[1]2025年已发货'!D:D</f>
        <v>吨</v>
      </c>
      <c r="E1416" s="2">
        <f ca="1">'[1]2025年已发货'!E:E</f>
        <v>35</v>
      </c>
      <c r="F1416" s="4">
        <f ca="1">'[1]2025年已发货'!F:F</f>
        <v>45737</v>
      </c>
      <c r="G1416" s="2" t="str">
        <f>'[1]2025年已发货'!G:G</f>
        <v>(五冶钢构医学科学产业园建设项目房建二部-三标（1-5）)四川省南充市顺庆区搬罾街道学府大道二段</v>
      </c>
      <c r="H1416" s="2" t="str">
        <f ca="1">'[1]2025年已发货'!H:H</f>
        <v>安南</v>
      </c>
      <c r="I1416" s="2">
        <f ca="1">'[1]2025年已发货'!I:I</f>
        <v>19950525030</v>
      </c>
      <c r="J1416" s="2" t="str">
        <f ca="1">_xlfn._xlws.FILTER(辅助信息!D:D,辅助信息!G:G=G1416)</f>
        <v>五冶钢构南充医学科学产业园建设项目</v>
      </c>
    </row>
    <row r="1417" hidden="1" spans="1:10">
      <c r="A1417" s="2" t="str">
        <f ca="1">'[1]2025年已发货'!A:A</f>
        <v>晋邦</v>
      </c>
      <c r="B1417" s="2" t="str">
        <f ca="1">'[1]2025年已发货'!B:B</f>
        <v>高线</v>
      </c>
      <c r="C1417" s="2" t="str">
        <f ca="1">'[1]2025年已发货'!C:C</f>
        <v>HPB300Φ10</v>
      </c>
      <c r="D1417" s="2" t="str">
        <f ca="1">'[1]2025年已发货'!D:D</f>
        <v>吨</v>
      </c>
      <c r="E1417" s="2">
        <f ca="1">'[1]2025年已发货'!E:E</f>
        <v>10</v>
      </c>
      <c r="F1417" s="4">
        <f ca="1">'[1]2025年已发货'!F:F</f>
        <v>45737</v>
      </c>
      <c r="G1417" s="2" t="str">
        <f>'[1]2025年已发货'!G:G</f>
        <v>（十九冶-江龙高速三分部）重庆市云阳县龙角镇*皮家营隧道</v>
      </c>
      <c r="H1417" s="2" t="str">
        <f ca="1">'[1]2025年已发货'!H:H</f>
        <v>徐宇</v>
      </c>
      <c r="I1417" s="2">
        <f ca="1">'[1]2025年已发货'!I:I</f>
        <v>19822311919</v>
      </c>
      <c r="J1417" s="2" vm="1" t="e">
        <f ca="1">_xlfn._xlws.FILTER(辅助信息!D:D,辅助信息!G:G=G1417)</f>
        <v>#VALUE!</v>
      </c>
    </row>
    <row r="1418" hidden="1" spans="1:10">
      <c r="A1418" s="2" t="str">
        <f ca="1">'[1]2025年已发货'!A:A</f>
        <v>晋邦</v>
      </c>
      <c r="B1418" s="2" t="str">
        <f ca="1">'[1]2025年已发货'!B:B</f>
        <v>螺纹钢</v>
      </c>
      <c r="C1418" s="2" t="str">
        <f ca="1">'[1]2025年已发货'!C:C</f>
        <v>HRB400E Φ12 9m</v>
      </c>
      <c r="D1418" s="2" t="str">
        <f ca="1">'[1]2025年已发货'!D:D</f>
        <v>吨</v>
      </c>
      <c r="E1418" s="2">
        <f ca="1">'[1]2025年已发货'!E:E</f>
        <v>26</v>
      </c>
      <c r="F1418" s="4">
        <f ca="1">'[1]2025年已发货'!F:F</f>
        <v>45737</v>
      </c>
      <c r="G1418" s="2" t="str">
        <f>'[1]2025年已发货'!G:G</f>
        <v>（十九冶-江龙高速三分部）重庆市云阳县龙角镇*皮家营隧道</v>
      </c>
      <c r="H1418" s="2" t="str">
        <f ca="1">'[1]2025年已发货'!H:H</f>
        <v>徐宇</v>
      </c>
      <c r="I1418" s="2">
        <f ca="1">'[1]2025年已发货'!I:I</f>
        <v>19822311919</v>
      </c>
      <c r="J1418" s="2" vm="1" t="e">
        <f ca="1">_xlfn._xlws.FILTER(辅助信息!D:D,辅助信息!G:G=G1418)</f>
        <v>#VALUE!</v>
      </c>
    </row>
    <row r="1419" hidden="1" spans="1:10">
      <c r="A1419" s="2" t="str">
        <f ca="1">'[1]2025年已发货'!A:A</f>
        <v>润耀</v>
      </c>
      <c r="B1419" s="2" t="str">
        <f ca="1">'[1]2025年已发货'!B:B</f>
        <v>盘螺</v>
      </c>
      <c r="C1419" s="2" t="str">
        <f ca="1">'[1]2025年已发货'!C:C</f>
        <v>HRB400E Φ6</v>
      </c>
      <c r="D1419" s="2" t="str">
        <f ca="1">'[1]2025年已发货'!D:D</f>
        <v>吨</v>
      </c>
      <c r="E1419" s="2">
        <f ca="1">'[1]2025年已发货'!E:E</f>
        <v>6</v>
      </c>
      <c r="F1419" s="4">
        <f ca="1">'[1]2025年已发货'!F:F</f>
        <v>45737</v>
      </c>
      <c r="G1419" s="2" t="str">
        <f>'[1]2025年已发货'!G:G</f>
        <v>（华西萌海科创农业生态谷）成都市简阳市白金山水库</v>
      </c>
      <c r="H1419" s="2" t="str">
        <f ca="1">'[1]2025年已发货'!H:H</f>
        <v>石清国</v>
      </c>
      <c r="I1419" s="2">
        <f ca="1">'[1]2025年已发货'!I:I</f>
        <v>13458642015</v>
      </c>
      <c r="J1419" s="2" t="str">
        <f ca="1">_xlfn._xlws.FILTER(辅助信息!D:D,辅助信息!G:G=G1419)</f>
        <v>华西萌海-科创农业生态谷</v>
      </c>
    </row>
    <row r="1420" hidden="1" spans="1:10">
      <c r="A1420" s="2" t="str">
        <f ca="1">'[1]2025年已发货'!A:A</f>
        <v>润耀</v>
      </c>
      <c r="B1420" s="2" t="str">
        <f ca="1">'[1]2025年已发货'!B:B</f>
        <v>盘螺</v>
      </c>
      <c r="C1420" s="2" t="str">
        <f ca="1">'[1]2025年已发货'!C:C</f>
        <v>HRB400E Φ8</v>
      </c>
      <c r="D1420" s="2" t="str">
        <f ca="1">'[1]2025年已发货'!D:D</f>
        <v>吨</v>
      </c>
      <c r="E1420" s="2">
        <f ca="1">'[1]2025年已发货'!E:E</f>
        <v>2</v>
      </c>
      <c r="F1420" s="4">
        <f ca="1">'[1]2025年已发货'!F:F</f>
        <v>45737</v>
      </c>
      <c r="G1420" s="2" t="str">
        <f>'[1]2025年已发货'!G:G</f>
        <v>（华西萌海科创农业生态谷）成都市简阳市白金山水库</v>
      </c>
      <c r="H1420" s="2" t="str">
        <f ca="1">'[1]2025年已发货'!H:H</f>
        <v>石清国</v>
      </c>
      <c r="I1420" s="2">
        <f ca="1">'[1]2025年已发货'!I:I</f>
        <v>13458642015</v>
      </c>
      <c r="J1420" s="2" t="str">
        <f ca="1">_xlfn._xlws.FILTER(辅助信息!D:D,辅助信息!G:G=G1420)</f>
        <v>华西萌海-科创农业生态谷</v>
      </c>
    </row>
    <row r="1421" hidden="1" spans="1:10">
      <c r="A1421" s="2" t="str">
        <f ca="1">'[1]2025年已发货'!A:A</f>
        <v>润耀</v>
      </c>
      <c r="B1421" s="2" t="str">
        <f ca="1">'[1]2025年已发货'!B:B</f>
        <v>螺纹钢</v>
      </c>
      <c r="C1421" s="2" t="str">
        <f ca="1">'[1]2025年已发货'!C:C</f>
        <v>HRB500E Φ22</v>
      </c>
      <c r="D1421" s="2" t="str">
        <f ca="1">'[1]2025年已发货'!D:D</f>
        <v>吨</v>
      </c>
      <c r="E1421" s="2">
        <f ca="1">'[1]2025年已发货'!E:E</f>
        <v>3</v>
      </c>
      <c r="F1421" s="4">
        <f ca="1">'[1]2025年已发货'!F:F</f>
        <v>45737</v>
      </c>
      <c r="G1421" s="2" t="str">
        <f>'[1]2025年已发货'!G:G</f>
        <v>（华西萌海科创农业生态谷）成都市简阳市白金山水库</v>
      </c>
      <c r="H1421" s="2" t="str">
        <f ca="1">'[1]2025年已发货'!H:H</f>
        <v>石清国</v>
      </c>
      <c r="I1421" s="2">
        <f ca="1">'[1]2025年已发货'!I:I</f>
        <v>13458642015</v>
      </c>
      <c r="J1421" s="2" t="str">
        <f ca="1">_xlfn._xlws.FILTER(辅助信息!D:D,辅助信息!G:G=G1421)</f>
        <v>华西萌海-科创农业生态谷</v>
      </c>
    </row>
    <row r="1422" hidden="1" spans="1:10">
      <c r="A1422" s="2" t="str">
        <f ca="1">'[1]2025年已发货'!A:A</f>
        <v>润耀</v>
      </c>
      <c r="B1422" s="2" t="str">
        <f ca="1">'[1]2025年已发货'!B:B</f>
        <v>螺纹钢</v>
      </c>
      <c r="C1422" s="2" t="str">
        <f ca="1">'[1]2025年已发货'!C:C</f>
        <v>HRB500E Φ25</v>
      </c>
      <c r="D1422" s="2" t="str">
        <f ca="1">'[1]2025年已发货'!D:D</f>
        <v>吨</v>
      </c>
      <c r="E1422" s="2">
        <f ca="1">'[1]2025年已发货'!E:E</f>
        <v>24</v>
      </c>
      <c r="F1422" s="4">
        <f ca="1">'[1]2025年已发货'!F:F</f>
        <v>45737</v>
      </c>
      <c r="G1422" s="2" t="str">
        <f>'[1]2025年已发货'!G:G</f>
        <v>（华西萌海科创农业生态谷）成都市简阳市白金山水库</v>
      </c>
      <c r="H1422" s="2" t="str">
        <f ca="1">'[1]2025年已发货'!H:H</f>
        <v>石清国</v>
      </c>
      <c r="I1422" s="2">
        <f ca="1">'[1]2025年已发货'!I:I</f>
        <v>13458642015</v>
      </c>
      <c r="J1422" s="2" t="str">
        <f ca="1">_xlfn._xlws.FILTER(辅助信息!D:D,辅助信息!G:G=G1422)</f>
        <v>华西萌海-科创农业生态谷</v>
      </c>
    </row>
    <row r="1423" hidden="1" spans="1:10">
      <c r="A1423" s="2" t="str">
        <f ca="1">'[1]2025年已发货'!A:A</f>
        <v>润耀</v>
      </c>
      <c r="B1423" s="2" t="str">
        <f ca="1">'[1]2025年已发货'!B:B</f>
        <v>高线</v>
      </c>
      <c r="C1423" s="2" t="str">
        <f ca="1">'[1]2025年已发货'!C:C</f>
        <v>HPB300Φ8</v>
      </c>
      <c r="D1423" s="2" t="str">
        <f ca="1">'[1]2025年已发货'!D:D</f>
        <v>吨</v>
      </c>
      <c r="E1423" s="2">
        <f ca="1">'[1]2025年已发货'!E:E</f>
        <v>35</v>
      </c>
      <c r="F1423" s="4">
        <f ca="1">'[1]2025年已发货'!F:F</f>
        <v>45737</v>
      </c>
      <c r="G1423" s="2" t="str">
        <f>'[1]2025年已发货'!G:G</f>
        <v>（中铁广州局-资乐高速5标）四川省乐山市井研县希望大道116号</v>
      </c>
      <c r="H1423" s="2" t="str">
        <f ca="1">'[1]2025年已发货'!H:H</f>
        <v>廖俊杰</v>
      </c>
      <c r="I1423" s="2">
        <f ca="1">'[1]2025年已发货'!I:I</f>
        <v>15775100965</v>
      </c>
      <c r="J1423" s="2" vm="1" t="e">
        <f ca="1">_xlfn._xlws.FILTER(辅助信息!D:D,辅助信息!G:G=G1423)</f>
        <v>#VALUE!</v>
      </c>
    </row>
    <row r="1424" hidden="1" spans="1:10">
      <c r="A1424" s="2" t="str">
        <f ca="1">'[1]2025年已发货'!A:A</f>
        <v>润耀</v>
      </c>
      <c r="B1424" s="2" t="str">
        <f ca="1">'[1]2025年已发货'!B:B</f>
        <v>高线</v>
      </c>
      <c r="C1424" s="2" t="str">
        <f ca="1">'[1]2025年已发货'!C:C</f>
        <v>HPB300Φ8</v>
      </c>
      <c r="D1424" s="2" t="str">
        <f ca="1">'[1]2025年已发货'!D:D</f>
        <v>吨</v>
      </c>
      <c r="E1424" s="2">
        <f ca="1">'[1]2025年已发货'!E:E</f>
        <v>3</v>
      </c>
      <c r="F1424" s="4">
        <f ca="1">'[1]2025年已发货'!F:F</f>
        <v>45737</v>
      </c>
      <c r="G1424" s="2" t="str">
        <f>'[1]2025年已发货'!G:G</f>
        <v>（北京工程局乐山机场项目）乐山市五通桥区冠英镇</v>
      </c>
      <c r="H1424" s="2" t="str">
        <f ca="1">'[1]2025年已发货'!H:H</f>
        <v>王治</v>
      </c>
      <c r="I1424" s="2">
        <f ca="1">'[1]2025年已发货'!I:I</f>
        <v>18811564698</v>
      </c>
      <c r="J1424" s="2" vm="1" t="e">
        <f ca="1">_xlfn._xlws.FILTER(辅助信息!D:D,辅助信息!G:G=G1424)</f>
        <v>#VALUE!</v>
      </c>
    </row>
    <row r="1425" hidden="1" spans="1:10">
      <c r="A1425" s="2" t="str">
        <f ca="1">'[1]2025年已发货'!A:A</f>
        <v>润耀</v>
      </c>
      <c r="B1425" s="2" t="str">
        <f ca="1">'[1]2025年已发货'!B:B</f>
        <v>盘螺</v>
      </c>
      <c r="C1425" s="2" t="str">
        <f ca="1">'[1]2025年已发货'!C:C</f>
        <v>HRB400E Φ8</v>
      </c>
      <c r="D1425" s="2" t="str">
        <f ca="1">'[1]2025年已发货'!D:D</f>
        <v>吨</v>
      </c>
      <c r="E1425" s="2">
        <f ca="1">'[1]2025年已发货'!E:E</f>
        <v>32</v>
      </c>
      <c r="F1425" s="4">
        <f ca="1">'[1]2025年已发货'!F:F</f>
        <v>45737</v>
      </c>
      <c r="G1425" s="2" t="str">
        <f>'[1]2025年已发货'!G:G</f>
        <v>（北京工程局乐山机场项目）乐山市五通桥区冠英镇</v>
      </c>
      <c r="H1425" s="2" t="str">
        <f ca="1">'[1]2025年已发货'!H:H</f>
        <v>王治</v>
      </c>
      <c r="I1425" s="2">
        <f ca="1">'[1]2025年已发货'!I:I</f>
        <v>18811564698</v>
      </c>
      <c r="J1425" s="2" vm="1" t="e">
        <f ca="1">_xlfn._xlws.FILTER(辅助信息!D:D,辅助信息!G:G=G1425)</f>
        <v>#VALUE!</v>
      </c>
    </row>
    <row r="1426" hidden="1" spans="1:10">
      <c r="A1426" s="2" t="str">
        <f ca="1">'[1]2025年已发货'!A:A</f>
        <v>润耀</v>
      </c>
      <c r="B1426" s="2" t="str">
        <f ca="1">'[1]2025年已发货'!B:B</f>
        <v>螺纹钢</v>
      </c>
      <c r="C1426" s="2" t="str">
        <f ca="1">'[1]2025年已发货'!C:C</f>
        <v>HRB400E Φ20 9m</v>
      </c>
      <c r="D1426" s="2" t="str">
        <f ca="1">'[1]2025年已发货'!D:D</f>
        <v>吨</v>
      </c>
      <c r="E1426" s="2">
        <f ca="1">'[1]2025年已发货'!E:E</f>
        <v>35</v>
      </c>
      <c r="F1426" s="4">
        <f ca="1">'[1]2025年已发货'!F:F</f>
        <v>45737</v>
      </c>
      <c r="G1426" s="2" t="str">
        <f>'[1]2025年已发货'!G:G</f>
        <v>（中铁广州局-成渝扩容2标）四川省内江市资中县双龙镇朱家房子成渝扩容ZCB3-2标1#钢筋厂</v>
      </c>
      <c r="H1426" s="2" t="str">
        <f ca="1">'[1]2025年已发货'!H:H</f>
        <v>邓志强</v>
      </c>
      <c r="I1426" s="2">
        <f ca="1">'[1]2025年已发货'!I:I</f>
        <v>17603045490</v>
      </c>
      <c r="J1426" s="2" vm="1" t="e">
        <f ca="1">_xlfn._xlws.FILTER(辅助信息!D:D,辅助信息!G:G=G1426)</f>
        <v>#VALUE!</v>
      </c>
    </row>
    <row r="1427" hidden="1" spans="1:10">
      <c r="A1427" s="2" t="str">
        <f ca="1">'[1]2025年已发货'!A:A</f>
        <v>润耀</v>
      </c>
      <c r="B1427" s="2" t="str">
        <f ca="1">'[1]2025年已发货'!B:B</f>
        <v>螺纹钢</v>
      </c>
      <c r="C1427" s="2" t="str">
        <f ca="1">'[1]2025年已发货'!C:C</f>
        <v>HRB400E Φ25 9m</v>
      </c>
      <c r="D1427" s="2" t="str">
        <f ca="1">'[1]2025年已发货'!D:D</f>
        <v>吨</v>
      </c>
      <c r="E1427" s="2">
        <f ca="1">'[1]2025年已发货'!E:E</f>
        <v>70</v>
      </c>
      <c r="F1427" s="4">
        <f ca="1">'[1]2025年已发货'!F:F</f>
        <v>45737</v>
      </c>
      <c r="G1427" s="2" t="str">
        <f>'[1]2025年已发货'!G:G</f>
        <v>（中铁广州局-成渝扩容2标）四川省内江市资中县双龙镇朱家房子成渝扩容ZCB3-2标1#钢筋厂</v>
      </c>
      <c r="H1427" s="2" t="str">
        <f ca="1">'[1]2025年已发货'!H:H</f>
        <v>邓志强</v>
      </c>
      <c r="I1427" s="2">
        <f ca="1">'[1]2025年已发货'!I:I</f>
        <v>17603045490</v>
      </c>
      <c r="J1427" s="2" vm="1" t="e">
        <f ca="1">_xlfn._xlws.FILTER(辅助信息!D:D,辅助信息!G:G=G1427)</f>
        <v>#VALUE!</v>
      </c>
    </row>
    <row r="1428" hidden="1" spans="1:10">
      <c r="A1428" s="2" t="str">
        <f ca="1">'[1]2025年已发货'!A:A</f>
        <v>润耀</v>
      </c>
      <c r="B1428" s="2" t="str">
        <f ca="1">'[1]2025年已发货'!B:B</f>
        <v>螺纹钢</v>
      </c>
      <c r="C1428" s="2" t="str">
        <f ca="1">'[1]2025年已发货'!C:C</f>
        <v>HRB400E Φ28 9m</v>
      </c>
      <c r="D1428" s="2" t="str">
        <f ca="1">'[1]2025年已发货'!D:D</f>
        <v>吨</v>
      </c>
      <c r="E1428" s="2">
        <f ca="1">'[1]2025年已发货'!E:E</f>
        <v>70</v>
      </c>
      <c r="F1428" s="4">
        <f ca="1">'[1]2025年已发货'!F:F</f>
        <v>45737</v>
      </c>
      <c r="G1428" s="2" t="str">
        <f>'[1]2025年已发货'!G:G</f>
        <v>（中铁广州局-成渝扩容2标）四川省内江市资中县双龙镇朱家房子成渝扩容ZCB3-2标1#钢筋厂</v>
      </c>
      <c r="H1428" s="2" t="str">
        <f ca="1">'[1]2025年已发货'!H:H</f>
        <v>邓志强</v>
      </c>
      <c r="I1428" s="2">
        <f ca="1">'[1]2025年已发货'!I:I</f>
        <v>17603045490</v>
      </c>
      <c r="J1428" s="2" vm="1" t="e">
        <f ca="1">_xlfn._xlws.FILTER(辅助信息!D:D,辅助信息!G:G=G1428)</f>
        <v>#VALUE!</v>
      </c>
    </row>
    <row r="1429" hidden="1" spans="1:10">
      <c r="A1429" s="2" t="str">
        <f ca="1">'[1]2025年已发货'!A:A</f>
        <v>润耀</v>
      </c>
      <c r="B1429" s="2" t="str">
        <f ca="1">'[1]2025年已发货'!B:B</f>
        <v>螺纹钢</v>
      </c>
      <c r="C1429" s="2" t="str">
        <f ca="1">'[1]2025年已发货'!C:C</f>
        <v>HRB400E Φ28 12m</v>
      </c>
      <c r="D1429" s="2" t="str">
        <f ca="1">'[1]2025年已发货'!D:D</f>
        <v>吨</v>
      </c>
      <c r="E1429" s="2">
        <f ca="1">'[1]2025年已发货'!E:E</f>
        <v>70</v>
      </c>
      <c r="F1429" s="4">
        <f ca="1">'[1]2025年已发货'!F:F</f>
        <v>45737</v>
      </c>
      <c r="G1429" s="2" t="str">
        <f>'[1]2025年已发货'!G:G</f>
        <v>（中铁广州局-成渝扩容2标）四川省内江市资中县双龙镇朱家房子成渝扩容ZCB3-2标1#钢筋厂</v>
      </c>
      <c r="H1429" s="2" t="str">
        <f ca="1">'[1]2025年已发货'!H:H</f>
        <v>邓志强</v>
      </c>
      <c r="I1429" s="2">
        <f ca="1">'[1]2025年已发货'!I:I</f>
        <v>17603045490</v>
      </c>
      <c r="J1429" s="2" vm="1" t="e">
        <f>_xlfn._xlws.FILTER(辅助信息!D:D,辅助信息!G:G=G1429)</f>
        <v>#VALUE!</v>
      </c>
    </row>
    <row r="1430" hidden="1" spans="1:10">
      <c r="A1430" s="2" t="str">
        <f ca="1">'[1]2025年已发货'!A:A</f>
        <v>润耀</v>
      </c>
      <c r="B1430" s="2" t="str">
        <f ca="1">'[1]2025年已发货'!B:B</f>
        <v>螺纹钢</v>
      </c>
      <c r="C1430" s="2" t="str">
        <f ca="1">'[1]2025年已发货'!C:C</f>
        <v>HRB400E Φ28 12m</v>
      </c>
      <c r="D1430" s="2" t="str">
        <f ca="1">'[1]2025年已发货'!D:D</f>
        <v>吨</v>
      </c>
      <c r="E1430" s="2">
        <f ca="1">'[1]2025年已发货'!E:E</f>
        <v>35</v>
      </c>
      <c r="F1430" s="4">
        <f ca="1">'[1]2025年已发货'!F:F</f>
        <v>45737</v>
      </c>
      <c r="G1430" s="2" t="str">
        <f>'[1]2025年已发货'!G:G</f>
        <v>（中铁广州局-成渝扩容2标）四川省资阳市雁江区堪嘉镇陈家湾刘家湾大桥桥头</v>
      </c>
      <c r="H1430" s="2" t="str">
        <f ca="1">'[1]2025年已发货'!H:H</f>
        <v>邓志强</v>
      </c>
      <c r="I1430" s="2">
        <f ca="1">'[1]2025年已发货'!I:I</f>
        <v>17603045490</v>
      </c>
      <c r="J1430" s="2" vm="1" t="e">
        <f ca="1">_xlfn._xlws.FILTER(辅助信息!D:D,辅助信息!G:G=G1430)</f>
        <v>#VALUE!</v>
      </c>
    </row>
    <row r="1431" hidden="1" spans="1:10">
      <c r="A1431" s="2" t="str">
        <f ca="1">'[1]2025年已发货'!A:A</f>
        <v>德胜</v>
      </c>
      <c r="B1431" s="2" t="str">
        <f ca="1">'[1]2025年已发货'!B:B</f>
        <v>螺纹钢</v>
      </c>
      <c r="C1431" s="2" t="str">
        <f ca="1">'[1]2025年已发货'!C:C</f>
        <v>HRB400E Φ25 12m</v>
      </c>
      <c r="D1431" s="2" t="str">
        <f ca="1">'[1]2025年已发货'!D:D</f>
        <v>吨</v>
      </c>
      <c r="E1431" s="2">
        <f ca="1">'[1]2025年已发货'!E:E</f>
        <v>70</v>
      </c>
      <c r="F1431" s="4">
        <f ca="1">'[1]2025年已发货'!F:F</f>
        <v>45739</v>
      </c>
      <c r="G1431" s="2" t="str">
        <f>'[1]2025年已发货'!G:G</f>
        <v>（中铁广州局-成渝扩容2标）四川省内江市资中县双龙镇朱家房子成渝扩容ZCB3-2标1#钢筋厂</v>
      </c>
      <c r="H1431" s="2" t="str">
        <f ca="1">'[1]2025年已发货'!H:H</f>
        <v>邓志强</v>
      </c>
      <c r="I1431" s="2">
        <f ca="1">'[1]2025年已发货'!I:I</f>
        <v>17603045490</v>
      </c>
      <c r="J1431" s="2" vm="1" t="e">
        <f ca="1">_xlfn._xlws.FILTER(辅助信息!D:D,辅助信息!G:G=G1431)</f>
        <v>#VALUE!</v>
      </c>
    </row>
    <row r="1432" hidden="1" spans="1:10">
      <c r="A1432" s="2" t="str">
        <f ca="1">'[1]2025年已发货'!A:A</f>
        <v>德胜</v>
      </c>
      <c r="B1432" s="2" t="str">
        <f ca="1">'[1]2025年已发货'!B:B</f>
        <v>盘螺</v>
      </c>
      <c r="C1432" s="2" t="str">
        <f ca="1">'[1]2025年已发货'!C:C</f>
        <v>HRB500E Φ25 12m</v>
      </c>
      <c r="D1432" s="2" t="str">
        <f ca="1">'[1]2025年已发货'!D:D</f>
        <v>吨</v>
      </c>
      <c r="E1432" s="2">
        <f ca="1">'[1]2025年已发货'!E:E</f>
        <v>105</v>
      </c>
      <c r="F1432" s="4">
        <f ca="1">'[1]2025年已发货'!F:F</f>
        <v>45739</v>
      </c>
      <c r="G1432" s="2" t="str">
        <f>'[1]2025年已发货'!G:G</f>
        <v>（中铁广州局-资乐高速5标）四川省乐山市井研县希望大道116号</v>
      </c>
      <c r="H1432" s="2" t="str">
        <f ca="1">'[1]2025年已发货'!H:H</f>
        <v>廖俊杰</v>
      </c>
      <c r="I1432" s="2">
        <f ca="1">'[1]2025年已发货'!I:I</f>
        <v>15775100965</v>
      </c>
      <c r="J1432" s="2" vm="1" t="e">
        <f>_xlfn._xlws.FILTER(辅助信息!D:D,辅助信息!G:G=G1432)</f>
        <v>#VALUE!</v>
      </c>
    </row>
    <row r="1433" hidden="1" spans="1:10">
      <c r="A1433" s="2" t="str">
        <f ca="1">'[1]2025年已发货'!A:A</f>
        <v>陕钢</v>
      </c>
      <c r="B1433" s="2" t="str">
        <f ca="1">'[1]2025年已发货'!B:B</f>
        <v>盘螺</v>
      </c>
      <c r="C1433" s="2" t="str">
        <f ca="1">'[1]2025年已发货'!C:C</f>
        <v>HRB400E Φ8</v>
      </c>
      <c r="D1433" s="2" t="str">
        <f ca="1">'[1]2025年已发货'!D:D</f>
        <v>吨</v>
      </c>
      <c r="E1433" s="2">
        <f ca="1">'[1]2025年已发货'!E:E</f>
        <v>6</v>
      </c>
      <c r="F1433" s="4">
        <f ca="1">'[1]2025年已发货'!F:F</f>
        <v>45739</v>
      </c>
      <c r="G1433" s="2" t="str">
        <f>'[1]2025年已发货'!G:G</f>
        <v>（华西萌海科创农业生态谷）成都市简阳市白金山水库</v>
      </c>
      <c r="H1433" s="2" t="str">
        <f ca="1">'[1]2025年已发货'!H:H</f>
        <v>石清国</v>
      </c>
      <c r="I1433" s="2">
        <f ca="1">'[1]2025年已发货'!I:I</f>
        <v>13458642015</v>
      </c>
      <c r="J1433" s="2" t="str">
        <f>_xlfn._xlws.FILTER(辅助信息!D:D,辅助信息!G:G=G1433)</f>
        <v>华西萌海-科创农业生态谷</v>
      </c>
    </row>
    <row r="1434" hidden="1" spans="1:10">
      <c r="A1434" s="2" t="str">
        <f ca="1">'[1]2025年已发货'!A:A</f>
        <v>陕钢</v>
      </c>
      <c r="B1434" s="2" t="str">
        <f ca="1">'[1]2025年已发货'!B:B</f>
        <v>盘螺</v>
      </c>
      <c r="C1434" s="2" t="str">
        <f ca="1">'[1]2025年已发货'!C:C</f>
        <v>HRB400E Φ10</v>
      </c>
      <c r="D1434" s="2" t="str">
        <f ca="1">'[1]2025年已发货'!D:D</f>
        <v>吨</v>
      </c>
      <c r="E1434" s="2">
        <f ca="1">'[1]2025年已发货'!E:E</f>
        <v>20</v>
      </c>
      <c r="F1434" s="4">
        <f ca="1">'[1]2025年已发货'!F:F</f>
        <v>45739</v>
      </c>
      <c r="G1434" s="2" t="str">
        <f>'[1]2025年已发货'!G:G</f>
        <v>（华西萌海科创农业生态谷）成都市简阳市白金山水库</v>
      </c>
      <c r="H1434" s="2" t="str">
        <f ca="1">'[1]2025年已发货'!H:H</f>
        <v>石清国</v>
      </c>
      <c r="I1434" s="2">
        <f ca="1">'[1]2025年已发货'!I:I</f>
        <v>13458642015</v>
      </c>
      <c r="J1434" s="2" t="str">
        <f>_xlfn._xlws.FILTER(辅助信息!D:D,辅助信息!G:G=G1434)</f>
        <v>华西萌海-科创农业生态谷</v>
      </c>
    </row>
    <row r="1435" hidden="1" spans="1:10">
      <c r="A1435" s="2" t="str">
        <f ca="1">'[1]2025年已发货'!A:A</f>
        <v>陕钢</v>
      </c>
      <c r="B1435" s="2" t="str">
        <f ca="1">'[1]2025年已发货'!B:B</f>
        <v>螺纹钢</v>
      </c>
      <c r="C1435" s="2" t="str">
        <f ca="1">'[1]2025年已发货'!C:C</f>
        <v>HRB400E Φ14 9m</v>
      </c>
      <c r="D1435" s="2" t="str">
        <f ca="1">'[1]2025年已发货'!D:D</f>
        <v>吨</v>
      </c>
      <c r="E1435" s="2">
        <f ca="1">'[1]2025年已发货'!E:E</f>
        <v>10</v>
      </c>
      <c r="F1435" s="4">
        <f ca="1">'[1]2025年已发货'!F:F</f>
        <v>45739</v>
      </c>
      <c r="G1435" s="2" t="str">
        <f>'[1]2025年已发货'!G:G</f>
        <v>（华西萌海科创农业生态谷）成都市简阳市白金山水库</v>
      </c>
      <c r="H1435" s="2" t="str">
        <f ca="1">'[1]2025年已发货'!H:H</f>
        <v>石清国</v>
      </c>
      <c r="I1435" s="2">
        <f ca="1">'[1]2025年已发货'!I:I</f>
        <v>13458642015</v>
      </c>
      <c r="J1435" s="2" t="str">
        <f ca="1">_xlfn._xlws.FILTER(辅助信息!D:D,辅助信息!G:G=G1435)</f>
        <v>华西萌海-科创农业生态谷</v>
      </c>
    </row>
    <row r="1436" hidden="1" spans="1:10">
      <c r="A1436" s="2" t="str">
        <f ca="1">'[1]2025年已发货'!A:A</f>
        <v>润耀</v>
      </c>
      <c r="B1436" s="2" t="str">
        <f ca="1">'[1]2025年已发货'!B:B</f>
        <v>螺纹钢</v>
      </c>
      <c r="C1436" s="2" t="str">
        <f ca="1">'[1]2025年已发货'!C:C</f>
        <v>HRB400E Φ22 9m</v>
      </c>
      <c r="D1436" s="2" t="str">
        <f ca="1">'[1]2025年已发货'!D:D</f>
        <v>吨</v>
      </c>
      <c r="E1436" s="2">
        <f ca="1">'[1]2025年已发货'!E:E</f>
        <v>25</v>
      </c>
      <c r="F1436" s="4">
        <f ca="1">'[1]2025年已发货'!F:F</f>
        <v>45739</v>
      </c>
      <c r="G1436" s="2" t="str">
        <f>'[1]2025年已发货'!G:G</f>
        <v>（中铁三局-铜资高速1标）四川省资阳市安岳县石羊镇猫坝村2#钢筋场</v>
      </c>
      <c r="H1436" s="2" t="str">
        <f ca="1">'[1]2025年已发货'!H:H</f>
        <v>王雪</v>
      </c>
      <c r="I1436" s="2">
        <f ca="1">'[1]2025年已发货'!I:I</f>
        <v>18729676589</v>
      </c>
      <c r="J1436" s="2" vm="1" t="e">
        <f ca="1">_xlfn._xlws.FILTER(辅助信息!D:D,辅助信息!G:G=G1436)</f>
        <v>#VALUE!</v>
      </c>
    </row>
    <row r="1437" hidden="1" spans="1:10">
      <c r="A1437" s="2" t="str">
        <f ca="1">'[1]2025年已发货'!A:A</f>
        <v>润耀</v>
      </c>
      <c r="B1437" s="2" t="str">
        <f ca="1">'[1]2025年已发货'!B:B</f>
        <v>螺纹钢</v>
      </c>
      <c r="C1437" s="2" t="str">
        <f ca="1">'[1]2025年已发货'!C:C</f>
        <v>HRB400E Φ20 9m</v>
      </c>
      <c r="D1437" s="2" t="str">
        <f ca="1">'[1]2025年已发货'!D:D</f>
        <v>吨</v>
      </c>
      <c r="E1437" s="2">
        <f ca="1">'[1]2025年已发货'!E:E</f>
        <v>10</v>
      </c>
      <c r="F1437" s="4">
        <f ca="1">'[1]2025年已发货'!F:F</f>
        <v>45739</v>
      </c>
      <c r="G1437" s="2" t="str">
        <f>'[1]2025年已发货'!G:G</f>
        <v>（中铁三局-铜资高速1标）四川省资阳市安岳县石羊镇猫坝村2#钢筋场</v>
      </c>
      <c r="H1437" s="2" t="str">
        <f ca="1">'[1]2025年已发货'!H:H</f>
        <v>王雪</v>
      </c>
      <c r="I1437" s="2">
        <f ca="1">'[1]2025年已发货'!I:I</f>
        <v>18729676589</v>
      </c>
      <c r="J1437" s="2" vm="1" t="e">
        <f>_xlfn._xlws.FILTER(辅助信息!D:D,辅助信息!G:G=G1437)</f>
        <v>#VALUE!</v>
      </c>
    </row>
    <row r="1438" hidden="1" spans="1:10">
      <c r="A1438" s="2" t="str">
        <f ca="1">'[1]2025年已发货'!A:A</f>
        <v>润耀</v>
      </c>
      <c r="B1438" s="2" t="str">
        <f ca="1">'[1]2025年已发货'!B:B</f>
        <v>盘螺</v>
      </c>
      <c r="C1438" s="2" t="str">
        <f ca="1">'[1]2025年已发货'!C:C</f>
        <v>HRB400E Φ12</v>
      </c>
      <c r="D1438" s="2" t="str">
        <f ca="1">'[1]2025年已发货'!D:D</f>
        <v>吨</v>
      </c>
      <c r="E1438" s="2">
        <f ca="1">'[1]2025年已发货'!E:E</f>
        <v>35</v>
      </c>
      <c r="F1438" s="4">
        <f ca="1">'[1]2025年已发货'!F:F</f>
        <v>45739</v>
      </c>
      <c r="G1438" s="2" t="str">
        <f>'[1]2025年已发货'!G:G</f>
        <v>（中铁广州局-资乐高速5标）四川省乐山市井研县希望大道116号</v>
      </c>
      <c r="H1438" s="2" t="str">
        <f ca="1">'[1]2025年已发货'!H:H</f>
        <v>廖俊杰</v>
      </c>
      <c r="I1438" s="2">
        <f ca="1">'[1]2025年已发货'!I:I</f>
        <v>15775100965</v>
      </c>
      <c r="J1438" s="2" vm="1" t="e">
        <f>_xlfn._xlws.FILTER(辅助信息!D:D,辅助信息!G:G=G1438)</f>
        <v>#VALUE!</v>
      </c>
    </row>
    <row r="1439" hidden="1" spans="1:10">
      <c r="A1439" s="2" t="str">
        <f ca="1">'[1]2025年已发货'!A:A</f>
        <v>润耀</v>
      </c>
      <c r="B1439" s="2" t="str">
        <f ca="1">'[1]2025年已发货'!B:B</f>
        <v>螺纹钢</v>
      </c>
      <c r="C1439" s="2" t="str">
        <f ca="1">'[1]2025年已发货'!C:C</f>
        <v>HRB400E Φ20 9m</v>
      </c>
      <c r="D1439" s="2" t="str">
        <f ca="1">'[1]2025年已发货'!D:D</f>
        <v>吨</v>
      </c>
      <c r="E1439" s="2">
        <f ca="1">'[1]2025年已发货'!E:E</f>
        <v>70</v>
      </c>
      <c r="F1439" s="4">
        <f ca="1">'[1]2025年已发货'!F:F</f>
        <v>45739</v>
      </c>
      <c r="G1439" s="2" t="str">
        <f>'[1]2025年已发货'!G:G</f>
        <v>（中铁广州局-资乐高速5标）四川省乐山市井研县希望大道116号</v>
      </c>
      <c r="H1439" s="2" t="str">
        <f ca="1">'[1]2025年已发货'!H:H</f>
        <v>廖俊杰</v>
      </c>
      <c r="I1439" s="2">
        <f ca="1">'[1]2025年已发货'!I:I</f>
        <v>15775100965</v>
      </c>
      <c r="J1439" s="2" vm="1" t="e">
        <f ca="1">_xlfn._xlws.FILTER(辅助信息!D:D,辅助信息!G:G=G1439)</f>
        <v>#VALUE!</v>
      </c>
    </row>
    <row r="1440" hidden="1" spans="1:10">
      <c r="A1440" s="2" t="str">
        <f ca="1">'[1]2025年已发货'!A:A</f>
        <v>润耀</v>
      </c>
      <c r="B1440" s="2" t="str">
        <f ca="1">'[1]2025年已发货'!B:B</f>
        <v>螺纹钢</v>
      </c>
      <c r="C1440" s="2" t="str">
        <f ca="1">'[1]2025年已发货'!C:C</f>
        <v>HRB400E Φ32 9m</v>
      </c>
      <c r="D1440" s="2" t="str">
        <f ca="1">'[1]2025年已发货'!D:D</f>
        <v>吨</v>
      </c>
      <c r="E1440" s="2">
        <f ca="1">'[1]2025年已发货'!E:E</f>
        <v>35</v>
      </c>
      <c r="F1440" s="4">
        <f ca="1">'[1]2025年已发货'!F:F</f>
        <v>45739</v>
      </c>
      <c r="G1440" s="2" t="str">
        <f>'[1]2025年已发货'!G:G</f>
        <v>（中铁广州局-资乐高速5标）四川省乐山市井研县希望大道116号</v>
      </c>
      <c r="H1440" s="2" t="str">
        <f ca="1">'[1]2025年已发货'!H:H</f>
        <v>廖俊杰</v>
      </c>
      <c r="I1440" s="2">
        <f ca="1">'[1]2025年已发货'!I:I</f>
        <v>15775100965</v>
      </c>
      <c r="J1440" s="2" vm="1" t="e">
        <f>_xlfn._xlws.FILTER(辅助信息!D:D,辅助信息!G:G=G1440)</f>
        <v>#VALUE!</v>
      </c>
    </row>
    <row r="1441" hidden="1" spans="1:10">
      <c r="A1441" s="2" t="str">
        <f ca="1">'[1]2025年已发货'!A:A</f>
        <v>润耀</v>
      </c>
      <c r="B1441" s="2" t="str">
        <f ca="1">'[1]2025年已发货'!B:B</f>
        <v>螺纹钢</v>
      </c>
      <c r="C1441" s="2" t="str">
        <f ca="1">'[1]2025年已发货'!C:C</f>
        <v>HRB400E Φ22 9m</v>
      </c>
      <c r="D1441" s="2" t="str">
        <f ca="1">'[1]2025年已发货'!D:D</f>
        <v>吨</v>
      </c>
      <c r="E1441" s="2">
        <f ca="1">'[1]2025年已发货'!E:E</f>
        <v>35</v>
      </c>
      <c r="F1441" s="4">
        <f ca="1">'[1]2025年已发货'!F:F</f>
        <v>45739</v>
      </c>
      <c r="G1441" s="2" t="str">
        <f>'[1]2025年已发货'!G:G</f>
        <v>（中铁广州局-资乐高速5标）四川省乐山市井研县希望大道116号</v>
      </c>
      <c r="H1441" s="2" t="str">
        <f ca="1">'[1]2025年已发货'!H:H</f>
        <v>廖俊杰</v>
      </c>
      <c r="I1441" s="2">
        <f ca="1">'[1]2025年已发货'!I:I</f>
        <v>15775100965</v>
      </c>
      <c r="J1441" s="2" vm="1" t="e">
        <f ca="1">_xlfn._xlws.FILTER(辅助信息!D:D,辅助信息!G:G=G1441)</f>
        <v>#VALUE!</v>
      </c>
    </row>
    <row r="1442" hidden="1" spans="1:10">
      <c r="A1442" s="2" t="str">
        <f ca="1">'[1]2025年已发货'!A:A</f>
        <v>达钢</v>
      </c>
      <c r="B1442" s="2" t="str">
        <f ca="1">'[1]2025年已发货'!B:B</f>
        <v>螺纹钢</v>
      </c>
      <c r="C1442" s="2" t="str">
        <f ca="1">'[1]2025年已发货'!C:C</f>
        <v>HRB400E Φ28 9m</v>
      </c>
      <c r="D1442" s="2" t="str">
        <f ca="1">'[1]2025年已发货'!D:D</f>
        <v>吨</v>
      </c>
      <c r="E1442" s="2">
        <f ca="1">'[1]2025年已发货'!E:E</f>
        <v>36</v>
      </c>
      <c r="F1442" s="4">
        <f ca="1">'[1]2025年已发货'!F:F</f>
        <v>45739</v>
      </c>
      <c r="G1442" s="2" t="str">
        <f>'[1]2025年已发货'!G:G</f>
        <v>（十九冶-江龙高速一分部）重庆市云阳县X886附近中国十九冶开云高速项目总包部西98米*复兴互通预制梁场</v>
      </c>
      <c r="H1442" s="2" t="str">
        <f ca="1">'[1]2025年已发货'!H:H</f>
        <v>吴章红</v>
      </c>
      <c r="I1442" s="2">
        <f ca="1">'[1]2025年已发货'!I:I</f>
        <v>18628165772</v>
      </c>
      <c r="J1442" s="2" vm="1" t="e">
        <f ca="1">_xlfn._xlws.FILTER(辅助信息!D:D,辅助信息!G:G=G1442)</f>
        <v>#VALUE!</v>
      </c>
    </row>
    <row r="1443" hidden="1" spans="1:10">
      <c r="A1443" s="2" t="str">
        <f ca="1">'[1]2025年已发货'!A:A</f>
        <v>达钢</v>
      </c>
      <c r="B1443" s="2" t="str">
        <f ca="1">'[1]2025年已发货'!B:B</f>
        <v>盘螺</v>
      </c>
      <c r="C1443" s="2" t="str">
        <f ca="1">'[1]2025年已发货'!C:C</f>
        <v>HRB400E Φ10</v>
      </c>
      <c r="D1443" s="2" t="str">
        <f ca="1">'[1]2025年已发货'!D:D</f>
        <v>吨</v>
      </c>
      <c r="E1443" s="2">
        <f ca="1">'[1]2025年已发货'!E:E</f>
        <v>16</v>
      </c>
      <c r="F1443" s="4">
        <f ca="1">'[1]2025年已发货'!F:F</f>
        <v>45739</v>
      </c>
      <c r="G1443" s="2" t="str">
        <f>'[1]2025年已发货'!G:G</f>
        <v>（十九冶-江龙高速一分部）重庆市云阳县X886附近中国十九冶开云高速项目总包部西98米*复兴互通预制梁场</v>
      </c>
      <c r="H1443" s="2" t="str">
        <f ca="1">'[1]2025年已发货'!H:H</f>
        <v>吴章红</v>
      </c>
      <c r="I1443" s="2">
        <f ca="1">'[1]2025年已发货'!I:I</f>
        <v>18628165772</v>
      </c>
      <c r="J1443" s="2" vm="1" t="e">
        <f ca="1">_xlfn._xlws.FILTER(辅助信息!D:D,辅助信息!G:G=G1443)</f>
        <v>#VALUE!</v>
      </c>
    </row>
    <row r="1444" hidden="1" spans="1:10">
      <c r="A1444" s="2" t="str">
        <f ca="1">'[1]2025年已发货'!A:A</f>
        <v>达钢</v>
      </c>
      <c r="B1444" s="2" t="str">
        <f ca="1">'[1]2025年已发货'!B:B</f>
        <v>高线</v>
      </c>
      <c r="C1444" s="2" t="str">
        <f ca="1">'[1]2025年已发货'!C:C</f>
        <v>HPB300Φ10</v>
      </c>
      <c r="D1444" s="2" t="str">
        <f ca="1">'[1]2025年已发货'!D:D</f>
        <v>吨</v>
      </c>
      <c r="E1444" s="2">
        <f ca="1">'[1]2025年已发货'!E:E</f>
        <v>20</v>
      </c>
      <c r="F1444" s="4">
        <f ca="1">'[1]2025年已发货'!F:F</f>
        <v>45739</v>
      </c>
      <c r="G1444" s="2" t="str">
        <f>'[1]2025年已发货'!G:G</f>
        <v>（十九冶-江龙高速一分部）重庆市云阳县X886附近中国十九冶开云高速项目总包部西98米*复兴互通预制梁场</v>
      </c>
      <c r="H1444" s="2" t="str">
        <f ca="1">'[1]2025年已发货'!H:H</f>
        <v>吴章红</v>
      </c>
      <c r="I1444" s="2">
        <f ca="1">'[1]2025年已发货'!I:I</f>
        <v>18628165772</v>
      </c>
      <c r="J1444" s="2" vm="1" t="e">
        <f>_xlfn._xlws.FILTER(辅助信息!D:D,辅助信息!G:G=G1444)</f>
        <v>#VALUE!</v>
      </c>
    </row>
    <row r="1445" hidden="1" spans="1:10">
      <c r="A1445" s="2" t="str">
        <f ca="1">'[1]2025年已发货'!A:A</f>
        <v>达钢</v>
      </c>
      <c r="B1445" s="2" t="str">
        <f ca="1">'[1]2025年已发货'!B:B</f>
        <v>螺纹钢</v>
      </c>
      <c r="C1445" s="2" t="str">
        <f ca="1">'[1]2025年已发货'!C:C</f>
        <v>HRB400E Φ32 9m</v>
      </c>
      <c r="D1445" s="2" t="str">
        <f ca="1">'[1]2025年已发货'!D:D</f>
        <v>吨</v>
      </c>
      <c r="E1445" s="2">
        <f ca="1">'[1]2025年已发货'!E:E</f>
        <v>132</v>
      </c>
      <c r="F1445" s="4">
        <f ca="1">'[1]2025年已发货'!F:F</f>
        <v>45739</v>
      </c>
      <c r="G1445" s="2" t="str">
        <f>'[1]2025年已发货'!G:G</f>
        <v>（十九冶-华电重庆奉节）重庆市奉节县康乐镇七星村</v>
      </c>
      <c r="H1445" s="2" t="str">
        <f ca="1">'[1]2025年已发货'!H:H</f>
        <v>岑甲乐</v>
      </c>
      <c r="I1445" s="2">
        <f ca="1">'[1]2025年已发货'!I:I</f>
        <v>17349037782</v>
      </c>
      <c r="J1445" s="2" vm="1" t="e">
        <f ca="1">_xlfn._xlws.FILTER(辅助信息!D:D,辅助信息!G:G=G1445)</f>
        <v>#VALUE!</v>
      </c>
    </row>
    <row r="1446" hidden="1" spans="1:10">
      <c r="A1446" s="2" t="str">
        <f ca="1">'[1]2025年已发货'!A:A</f>
        <v>达钢</v>
      </c>
      <c r="B1446" s="2" t="str">
        <f ca="1">'[1]2025年已发货'!B:B</f>
        <v>螺纹钢</v>
      </c>
      <c r="C1446" s="2" t="str">
        <f ca="1">'[1]2025年已发货'!C:C</f>
        <v>HRB400E Φ20 9m</v>
      </c>
      <c r="D1446" s="2" t="str">
        <f ca="1">'[1]2025年已发货'!D:D</f>
        <v>吨</v>
      </c>
      <c r="E1446" s="2">
        <f ca="1">'[1]2025年已发货'!E:E</f>
        <v>12</v>
      </c>
      <c r="F1446" s="4">
        <f ca="1">'[1]2025年已发货'!F:F</f>
        <v>45739</v>
      </c>
      <c r="G1446" s="2" t="str">
        <f>'[1]2025年已发货'!G:G</f>
        <v>（十九冶-华电重庆奉节）重庆市奉节县康乐镇七星村</v>
      </c>
      <c r="H1446" s="2" t="str">
        <f ca="1">'[1]2025年已发货'!H:H</f>
        <v>岑甲乐</v>
      </c>
      <c r="I1446" s="2">
        <f ca="1">'[1]2025年已发货'!I:I</f>
        <v>17349037782</v>
      </c>
      <c r="J1446" s="2" vm="1" t="e">
        <f ca="1">_xlfn._xlws.FILTER(辅助信息!D:D,辅助信息!G:G=G1446)</f>
        <v>#VALUE!</v>
      </c>
    </row>
    <row r="1447" hidden="1" spans="1:10">
      <c r="A1447" s="2" t="str">
        <f ca="1">'[1]2025年已发货'!A:A</f>
        <v>达钢</v>
      </c>
      <c r="B1447" s="2" t="str">
        <f ca="1">'[1]2025年已发货'!B:B</f>
        <v>盘螺</v>
      </c>
      <c r="C1447" s="2" t="str">
        <f ca="1">'[1]2025年已发货'!C:C</f>
        <v>HRB400E Φ10</v>
      </c>
      <c r="D1447" s="2" t="str">
        <f ca="1">'[1]2025年已发货'!D:D</f>
        <v>吨</v>
      </c>
      <c r="E1447" s="2">
        <f ca="1">'[1]2025年已发货'!E:E</f>
        <v>5</v>
      </c>
      <c r="F1447" s="4">
        <f ca="1">'[1]2025年已发货'!F:F</f>
        <v>45739</v>
      </c>
      <c r="G1447" s="2" t="str">
        <f>'[1]2025年已发货'!G:G</f>
        <v>（十九冶-华电重庆奉节）重庆市奉节县康乐镇七星村</v>
      </c>
      <c r="H1447" s="2" t="str">
        <f ca="1">'[1]2025年已发货'!H:H</f>
        <v>岑甲乐</v>
      </c>
      <c r="I1447" s="2">
        <f ca="1">'[1]2025年已发货'!I:I</f>
        <v>17349037782</v>
      </c>
      <c r="J1447" s="2" vm="1" t="e">
        <f ca="1">_xlfn._xlws.FILTER(辅助信息!D:D,辅助信息!G:G=G1447)</f>
        <v>#VALUE!</v>
      </c>
    </row>
    <row r="1448" hidden="1" spans="1:10">
      <c r="A1448" s="2" t="str">
        <f ca="1">'[1]2025年已发货'!A:A</f>
        <v>达钢</v>
      </c>
      <c r="B1448" s="2" t="str">
        <f ca="1">'[1]2025年已发货'!B:B</f>
        <v>螺纹钢</v>
      </c>
      <c r="C1448" s="2" t="str">
        <f ca="1">'[1]2025年已发货'!C:C</f>
        <v>HRB400E Φ12 9m</v>
      </c>
      <c r="D1448" s="2" t="str">
        <f ca="1">'[1]2025年已发货'!D:D</f>
        <v>吨</v>
      </c>
      <c r="E1448" s="2">
        <f ca="1">'[1]2025年已发货'!E:E</f>
        <v>3</v>
      </c>
      <c r="F1448" s="4">
        <f ca="1">'[1]2025年已发货'!F:F</f>
        <v>45739</v>
      </c>
      <c r="G1448" s="2" t="str">
        <f>'[1]2025年已发货'!G:G</f>
        <v>（十九冶-华电重庆奉节）重庆市奉节县康乐镇七星村</v>
      </c>
      <c r="H1448" s="2" t="str">
        <f ca="1">'[1]2025年已发货'!H:H</f>
        <v>岑甲乐</v>
      </c>
      <c r="I1448" s="2">
        <f ca="1">'[1]2025年已发货'!I:I</f>
        <v>17349037782</v>
      </c>
      <c r="J1448" s="2" vm="1" t="e">
        <f ca="1">_xlfn._xlws.FILTER(辅助信息!D:D,辅助信息!G:G=G1448)</f>
        <v>#VALUE!</v>
      </c>
    </row>
    <row r="1449" hidden="1" spans="1:10">
      <c r="A1449" s="2" t="str">
        <f ca="1">'[1]2025年已发货'!A:A</f>
        <v>达钢</v>
      </c>
      <c r="B1449" s="2" t="str">
        <f ca="1">'[1]2025年已发货'!B:B</f>
        <v>螺纹钢</v>
      </c>
      <c r="C1449" s="2" t="str">
        <f ca="1">'[1]2025年已发货'!C:C</f>
        <v>HRB400E Φ16 9m</v>
      </c>
      <c r="D1449" s="2" t="str">
        <f ca="1">'[1]2025年已发货'!D:D</f>
        <v>吨</v>
      </c>
      <c r="E1449" s="2">
        <f ca="1">'[1]2025年已发货'!E:E</f>
        <v>5</v>
      </c>
      <c r="F1449" s="4">
        <f ca="1">'[1]2025年已发货'!F:F</f>
        <v>45739</v>
      </c>
      <c r="G1449" s="2" t="str">
        <f>'[1]2025年已发货'!G:G</f>
        <v>（十九冶-华电重庆奉节）重庆市奉节县康乐镇七星村</v>
      </c>
      <c r="H1449" s="2" t="str">
        <f ca="1">'[1]2025年已发货'!H:H</f>
        <v>岑甲乐</v>
      </c>
      <c r="I1449" s="2">
        <f ca="1">'[1]2025年已发货'!I:I</f>
        <v>17349037782</v>
      </c>
      <c r="J1449" s="2" vm="1" t="e">
        <f ca="1">_xlfn._xlws.FILTER(辅助信息!D:D,辅助信息!G:G=G1449)</f>
        <v>#VALUE!</v>
      </c>
    </row>
    <row r="1450" hidden="1" spans="1:10">
      <c r="A1450" s="2" t="str">
        <f ca="1">'[1]2025年已发货'!A:A</f>
        <v>达钢</v>
      </c>
      <c r="B1450" s="2" t="str">
        <f ca="1">'[1]2025年已发货'!B:B</f>
        <v>螺纹钢</v>
      </c>
      <c r="C1450" s="2" t="str">
        <f ca="1">'[1]2025年已发货'!C:C</f>
        <v>HRB400E Φ22 9m</v>
      </c>
      <c r="D1450" s="2" t="str">
        <f ca="1">'[1]2025年已发货'!D:D</f>
        <v>吨</v>
      </c>
      <c r="E1450" s="2">
        <f ca="1">'[1]2025年已发货'!E:E</f>
        <v>9</v>
      </c>
      <c r="F1450" s="4">
        <f ca="1">'[1]2025年已发货'!F:F</f>
        <v>45739</v>
      </c>
      <c r="G1450" s="2" t="str">
        <f>'[1]2025年已发货'!G:G</f>
        <v>（十九冶-华电重庆奉节）重庆市奉节县康乐镇七星村</v>
      </c>
      <c r="H1450" s="2" t="str">
        <f ca="1">'[1]2025年已发货'!H:H</f>
        <v>岑甲乐</v>
      </c>
      <c r="I1450" s="2">
        <f ca="1">'[1]2025年已发货'!I:I</f>
        <v>17349037782</v>
      </c>
      <c r="J1450" s="2" vm="1" t="e">
        <f>_xlfn._xlws.FILTER(辅助信息!D:D,辅助信息!G:G=G1450)</f>
        <v>#VALUE!</v>
      </c>
    </row>
    <row r="1451" hidden="1" spans="1:10">
      <c r="A1451" s="2" t="str">
        <f ca="1">'[1]2025年已发货'!A:A</f>
        <v>达钢</v>
      </c>
      <c r="B1451" s="2" t="str">
        <f ca="1">'[1]2025年已发货'!B:B</f>
        <v>螺纹钢</v>
      </c>
      <c r="C1451" s="2" t="str">
        <f ca="1">'[1]2025年已发货'!C:C</f>
        <v>HRB400E Φ25 9m</v>
      </c>
      <c r="D1451" s="2" t="str">
        <f ca="1">'[1]2025年已发货'!D:D</f>
        <v>吨</v>
      </c>
      <c r="E1451" s="2">
        <f ca="1">'[1]2025年已发货'!E:E</f>
        <v>48</v>
      </c>
      <c r="F1451" s="4">
        <f ca="1">'[1]2025年已发货'!F:F</f>
        <v>45739</v>
      </c>
      <c r="G1451" s="2" t="str">
        <f>'[1]2025年已发货'!G:G</f>
        <v>（十九冶-华电重庆奉节）重庆市奉节县康乐镇七星村</v>
      </c>
      <c r="H1451" s="2" t="str">
        <f ca="1">'[1]2025年已发货'!H:H</f>
        <v>岑甲乐</v>
      </c>
      <c r="I1451" s="2">
        <f ca="1">'[1]2025年已发货'!I:I</f>
        <v>17349037782</v>
      </c>
      <c r="J1451" s="2" vm="1" t="e">
        <f>_xlfn._xlws.FILTER(辅助信息!D:D,辅助信息!G:G=G1451)</f>
        <v>#VALUE!</v>
      </c>
    </row>
    <row r="1452" hidden="1" spans="1:10">
      <c r="A1452" s="2" t="str">
        <f ca="1">'[1]2025年已发货'!A:A</f>
        <v>达钢</v>
      </c>
      <c r="B1452" s="2" t="str">
        <f ca="1">'[1]2025年已发货'!B:B</f>
        <v>高线</v>
      </c>
      <c r="C1452" s="2" t="str">
        <f ca="1">'[1]2025年已发货'!C:C</f>
        <v>HPB300Φ8</v>
      </c>
      <c r="D1452" s="2" t="str">
        <f ca="1">'[1]2025年已发货'!D:D</f>
        <v>吨</v>
      </c>
      <c r="E1452" s="2">
        <f ca="1">'[1]2025年已发货'!E:E</f>
        <v>15</v>
      </c>
      <c r="F1452" s="4">
        <f ca="1">'[1]2025年已发货'!F:F</f>
        <v>45739</v>
      </c>
      <c r="G1452" s="2" t="str">
        <f>'[1]2025年已发货'!G:G</f>
        <v>（十九冶-华电重庆奉节）重庆市奉节县康乐镇七星村</v>
      </c>
      <c r="H1452" s="2" t="str">
        <f ca="1">'[1]2025年已发货'!H:H</f>
        <v>岑甲乐</v>
      </c>
      <c r="I1452" s="2">
        <f ca="1">'[1]2025年已发货'!I:I</f>
        <v>17349037782</v>
      </c>
      <c r="J1452" s="2" vm="1" t="e">
        <f ca="1">_xlfn._xlws.FILTER(辅助信息!D:D,辅助信息!G:G=G1452)</f>
        <v>#VALUE!</v>
      </c>
    </row>
    <row r="1453" hidden="1" spans="1:10">
      <c r="A1453" s="2" t="str">
        <f ca="1">'[1]2025年已发货'!A:A</f>
        <v>达钢</v>
      </c>
      <c r="B1453" s="2" t="str">
        <f ca="1">'[1]2025年已发货'!B:B</f>
        <v>高线</v>
      </c>
      <c r="C1453" s="2" t="str">
        <f ca="1">'[1]2025年已发货'!C:C</f>
        <v>HPB300Φ10</v>
      </c>
      <c r="D1453" s="2" t="str">
        <f ca="1">'[1]2025年已发货'!D:D</f>
        <v>吨</v>
      </c>
      <c r="E1453" s="2">
        <f ca="1">'[1]2025年已发货'!E:E</f>
        <v>8</v>
      </c>
      <c r="F1453" s="4">
        <f ca="1">'[1]2025年已发货'!F:F</f>
        <v>45739</v>
      </c>
      <c r="G1453" s="2" t="str">
        <f>'[1]2025年已发货'!G:G</f>
        <v>（十九冶-华电重庆奉节）重庆市奉节县康乐镇七星村</v>
      </c>
      <c r="H1453" s="2" t="str">
        <f ca="1">'[1]2025年已发货'!H:H</f>
        <v>岑甲乐</v>
      </c>
      <c r="I1453" s="2">
        <f ca="1">'[1]2025年已发货'!I:I</f>
        <v>17349037782</v>
      </c>
      <c r="J1453" s="2" vm="1" t="e">
        <f ca="1">_xlfn._xlws.FILTER(辅助信息!D:D,辅助信息!G:G=G1453)</f>
        <v>#VALUE!</v>
      </c>
    </row>
    <row r="1454" hidden="1" spans="1:10">
      <c r="A1454" s="2" t="str">
        <f ca="1">'[1]2025年已发货'!A:A</f>
        <v>达钢</v>
      </c>
      <c r="B1454" s="2" t="str">
        <f ca="1">'[1]2025年已发货'!B:B</f>
        <v>螺纹钢</v>
      </c>
      <c r="C1454" s="2" t="str">
        <f ca="1">'[1]2025年已发货'!C:C</f>
        <v>HRB400E Φ14 9m</v>
      </c>
      <c r="D1454" s="2" t="str">
        <f ca="1">'[1]2025年已发货'!D:D</f>
        <v>吨</v>
      </c>
      <c r="E1454" s="2">
        <f ca="1">'[1]2025年已发货'!E:E</f>
        <v>15</v>
      </c>
      <c r="F1454" s="4">
        <f ca="1">'[1]2025年已发货'!F:F</f>
        <v>45739</v>
      </c>
      <c r="G1454" s="2" t="str">
        <f>'[1]2025年已发货'!G:G</f>
        <v>（十九冶-华电重庆奉节）重庆市奉节县康乐镇七星村</v>
      </c>
      <c r="H1454" s="2" t="str">
        <f ca="1">'[1]2025年已发货'!H:H</f>
        <v>岑甲乐</v>
      </c>
      <c r="I1454" s="2">
        <f ca="1">'[1]2025年已发货'!I:I</f>
        <v>17349037782</v>
      </c>
      <c r="J1454" s="2" vm="1" t="e">
        <f ca="1">_xlfn._xlws.FILTER(辅助信息!D:D,辅助信息!G:G=G1454)</f>
        <v>#VALUE!</v>
      </c>
    </row>
    <row r="1455" hidden="1" spans="1:10">
      <c r="A1455" s="2" t="str">
        <f ca="1">'[1]2025年已发货'!A:A</f>
        <v>晋邦</v>
      </c>
      <c r="B1455" s="2" t="str">
        <f ca="1">'[1]2025年已发货'!B:B</f>
        <v>螺纹钢</v>
      </c>
      <c r="C1455" s="2" t="str">
        <f ca="1">'[1]2025年已发货'!C:C</f>
        <v>HRB400E Φ25 9m</v>
      </c>
      <c r="D1455" s="2" t="str">
        <f ca="1">'[1]2025年已发货'!D:D</f>
        <v>吨</v>
      </c>
      <c r="E1455" s="2">
        <f ca="1">'[1]2025年已发货'!E:E</f>
        <v>35</v>
      </c>
      <c r="F1455" s="4">
        <f ca="1">'[1]2025年已发货'!F:F</f>
        <v>45739</v>
      </c>
      <c r="G1455" s="2" t="str">
        <f>'[1]2025年已发货'!G:G</f>
        <v>（商投建工达州中医药科技园-1工区）达州市通川区达州中医药职业学院犀牛大道北段</v>
      </c>
      <c r="H1455" s="2" t="str">
        <f ca="1">'[1]2025年已发货'!H:H</f>
        <v>程黄刚</v>
      </c>
      <c r="I1455" s="2">
        <f ca="1">'[1]2025年已发货'!I:I</f>
        <v>15108211617</v>
      </c>
      <c r="J1455" s="2" t="str">
        <f ca="1">_xlfn._xlws.FILTER(辅助信息!D:D,辅助信息!G:G=G1455)</f>
        <v>商投建工达州中医药科技园</v>
      </c>
    </row>
    <row r="1456" hidden="1" spans="1:10">
      <c r="A1456" s="2" t="str">
        <f ca="1">'[1]2025年已发货'!A:A</f>
        <v>德胜</v>
      </c>
      <c r="B1456" s="2" t="str">
        <f ca="1">'[1]2025年已发货'!B:B</f>
        <v>螺纹钢</v>
      </c>
      <c r="C1456" s="2" t="str">
        <f ca="1">'[1]2025年已发货'!C:C</f>
        <v>HRB500EФ25*9m</v>
      </c>
      <c r="D1456" s="2" t="str">
        <f ca="1">'[1]2025年已发货'!D:D</f>
        <v>吨</v>
      </c>
      <c r="E1456" s="2">
        <f ca="1">'[1]2025年已发货'!E:E</f>
        <v>70</v>
      </c>
      <c r="F1456" s="4">
        <f ca="1">'[1]2025年已发货'!F:F</f>
        <v>45739</v>
      </c>
      <c r="G1456" s="2" t="str">
        <f>'[1]2025年已发货'!G:G</f>
        <v>（中铁六局呼和公司康新高速TJ4-2标）四川省甘孜藏族自治州康定市新都桥镇东俄罗三村中建八局搅拌站旁</v>
      </c>
      <c r="H1456" s="2" t="str">
        <f ca="1">'[1]2025年已发货'!H:H</f>
        <v>许文刚</v>
      </c>
      <c r="I1456" s="2">
        <f ca="1">'[1]2025年已发货'!I:I</f>
        <v>15848808186</v>
      </c>
      <c r="J1456" s="2" vm="1" t="e">
        <f ca="1">_xlfn._xlws.FILTER(辅助信息!D:D,辅助信息!G:G=G1456)</f>
        <v>#VALUE!</v>
      </c>
    </row>
    <row r="1457" hidden="1" spans="1:10">
      <c r="A1457" s="2" t="str">
        <f ca="1">'[1]2025年已发货'!A:A</f>
        <v>陕钢</v>
      </c>
      <c r="B1457" s="2" t="str">
        <f ca="1">'[1]2025年已发货'!B:B</f>
        <v>螺纹钢</v>
      </c>
      <c r="C1457" s="2" t="str">
        <f ca="1">'[1]2025年已发货'!C:C</f>
        <v>HRB400EФ16*12m</v>
      </c>
      <c r="D1457" s="2" t="str">
        <f ca="1">'[1]2025年已发货'!D:D</f>
        <v>吨</v>
      </c>
      <c r="E1457" s="2">
        <f ca="1">'[1]2025年已发货'!E:E</f>
        <v>10</v>
      </c>
      <c r="F1457" s="4">
        <f ca="1">'[1]2025年已发货'!F:F</f>
        <v>45740</v>
      </c>
      <c r="G1457" s="2" t="str">
        <f>'[1]2025年已发货'!G:G</f>
        <v>（中核中原-甘肃康略高速KLTJ1标项目）甘肃省陇南市康县长坝镇蒲家坝</v>
      </c>
      <c r="H1457" s="2" t="str">
        <f ca="1">'[1]2025年已发货'!H:H</f>
        <v>穆星</v>
      </c>
      <c r="I1457" s="2" t="str">
        <f ca="1">'[1]2025年已发货'!I:I</f>
        <v>18539951326/15109310092</v>
      </c>
      <c r="J1457" s="2" vm="1" t="e">
        <f ca="1">_xlfn._xlws.FILTER(辅助信息!D:D,辅助信息!G:G=G1457)</f>
        <v>#VALUE!</v>
      </c>
    </row>
    <row r="1458" hidden="1" spans="1:10">
      <c r="A1458" s="2" t="str">
        <f ca="1">'[1]2025年已发货'!A:A</f>
        <v>陕钢</v>
      </c>
      <c r="B1458" s="2" t="str">
        <f ca="1">'[1]2025年已发货'!B:B</f>
        <v>螺纹钢</v>
      </c>
      <c r="C1458" s="2" t="str">
        <f ca="1">'[1]2025年已发货'!C:C</f>
        <v>HRB400EФ20*12m</v>
      </c>
      <c r="D1458" s="2" t="str">
        <f ca="1">'[1]2025年已发货'!D:D</f>
        <v>吨</v>
      </c>
      <c r="E1458" s="2">
        <f ca="1">'[1]2025年已发货'!E:E</f>
        <v>25</v>
      </c>
      <c r="F1458" s="4">
        <f ca="1">'[1]2025年已发货'!F:F</f>
        <v>45740</v>
      </c>
      <c r="G1458" s="2" t="str">
        <f>'[1]2025年已发货'!G:G</f>
        <v>（中核中原-甘肃康略高速KLTJ1标项目）甘肃省陇南市康县长坝镇蒲家坝</v>
      </c>
      <c r="H1458" s="2" t="str">
        <f ca="1">'[1]2025年已发货'!H:H</f>
        <v>穆星</v>
      </c>
      <c r="I1458" s="2" t="str">
        <f ca="1">'[1]2025年已发货'!I:I</f>
        <v>18539951326/15109310092</v>
      </c>
      <c r="J1458" s="2" vm="1" t="e">
        <f>_xlfn._xlws.FILTER(辅助信息!D:D,辅助信息!G:G=G1458)</f>
        <v>#VALUE!</v>
      </c>
    </row>
    <row r="1459" hidden="1" spans="1:10">
      <c r="A1459" s="2" t="str">
        <f ca="1">'[1]2025年已发货'!A:A</f>
        <v>德胜</v>
      </c>
      <c r="B1459" s="2" t="str">
        <f ca="1">'[1]2025年已发货'!B:B</f>
        <v>螺纹钢</v>
      </c>
      <c r="C1459" s="2" t="str">
        <f ca="1">'[1]2025年已发货'!C:C</f>
        <v>HRB400E Φ25 12m</v>
      </c>
      <c r="D1459" s="2" t="str">
        <f ca="1">'[1]2025年已发货'!D:D</f>
        <v>吨</v>
      </c>
      <c r="E1459" s="2">
        <f ca="1">'[1]2025年已发货'!E:E</f>
        <v>175</v>
      </c>
      <c r="F1459" s="4">
        <f ca="1">'[1]2025年已发货'!F:F</f>
        <v>45740</v>
      </c>
      <c r="G1459" s="2" t="str">
        <f>'[1]2025年已发货'!G:G</f>
        <v>（中铁五局-成渝扩容3标）四川省资阳市雁江区伍隍镇铺子村雁江区X138</v>
      </c>
      <c r="H1459" s="2" t="str">
        <f ca="1">'[1]2025年已发货'!H:H</f>
        <v>王健</v>
      </c>
      <c r="I1459" s="2">
        <f ca="1">'[1]2025年已发货'!I:I</f>
        <v>17726168395</v>
      </c>
      <c r="J1459" s="2" vm="1" t="e">
        <f ca="1">_xlfn._xlws.FILTER(辅助信息!D:D,辅助信息!G:G=G1459)</f>
        <v>#VALUE!</v>
      </c>
    </row>
    <row r="1460" hidden="1" spans="1:10">
      <c r="A1460" s="2" t="str">
        <f ca="1">'[1]2025年已发货'!A:A</f>
        <v>德胜</v>
      </c>
      <c r="B1460" s="2" t="str">
        <f ca="1">'[1]2025年已发货'!B:B</f>
        <v>螺纹钢</v>
      </c>
      <c r="C1460" s="2" t="str">
        <f ca="1">'[1]2025年已发货'!C:C</f>
        <v>HRB400E Φ20 9m</v>
      </c>
      <c r="D1460" s="2" t="str">
        <f ca="1">'[1]2025年已发货'!D:D</f>
        <v>吨</v>
      </c>
      <c r="E1460" s="2">
        <f ca="1">'[1]2025年已发货'!E:E</f>
        <v>35</v>
      </c>
      <c r="F1460" s="4">
        <f ca="1">'[1]2025年已发货'!F:F</f>
        <v>45740</v>
      </c>
      <c r="G1460" s="2" t="str">
        <f>'[1]2025年已发货'!G:G</f>
        <v>（中铁五局-成渝扩容3标）四川省资阳市雁江区伍隍镇铺子村雁江区X138</v>
      </c>
      <c r="H1460" s="2" t="str">
        <f ca="1">'[1]2025年已发货'!H:H</f>
        <v>王健</v>
      </c>
      <c r="I1460" s="2">
        <f ca="1">'[1]2025年已发货'!I:I</f>
        <v>17726168395</v>
      </c>
      <c r="J1460" s="2" vm="1" t="e">
        <f ca="1">_xlfn._xlws.FILTER(辅助信息!D:D,辅助信息!G:G=G1460)</f>
        <v>#VALUE!</v>
      </c>
    </row>
    <row r="1461" hidden="1" spans="1:10">
      <c r="A1461" s="2" t="str">
        <f ca="1">'[1]2025年已发货'!A:A</f>
        <v>德胜</v>
      </c>
      <c r="B1461" s="2" t="str">
        <f ca="1">'[1]2025年已发货'!B:B</f>
        <v>螺纹钢</v>
      </c>
      <c r="C1461" s="2" t="str">
        <f ca="1">'[1]2025年已发货'!C:C</f>
        <v>HRB400EФ16*9m</v>
      </c>
      <c r="D1461" s="2" t="str">
        <f ca="1">'[1]2025年已发货'!D:D</f>
        <v>吨</v>
      </c>
      <c r="E1461" s="2">
        <f ca="1">'[1]2025年已发货'!E:E</f>
        <v>70</v>
      </c>
      <c r="F1461" s="4">
        <f ca="1">'[1]2025年已发货'!F:F</f>
        <v>45740</v>
      </c>
      <c r="G1461" s="2" t="str">
        <f>'[1]2025年已发货'!G:G</f>
        <v>（中铁六局呼和公司康新高速TJ4-2标）四川省甘孜藏族自治州康定市新都桥镇东俄罗三村中建八局搅拌站旁</v>
      </c>
      <c r="H1461" s="2" t="str">
        <f ca="1">'[1]2025年已发货'!H:H</f>
        <v>许文刚</v>
      </c>
      <c r="I1461" s="2">
        <f ca="1">'[1]2025年已发货'!I:I</f>
        <v>15848808186</v>
      </c>
      <c r="J1461" s="2" vm="1" t="e">
        <f ca="1">_xlfn._xlws.FILTER(辅助信息!D:D,辅助信息!G:G=G1461)</f>
        <v>#VALUE!</v>
      </c>
    </row>
    <row r="1462" hidden="1" spans="1:10">
      <c r="A1462" s="2" t="str">
        <f ca="1">'[1]2025年已发货'!A:A</f>
        <v>德胜</v>
      </c>
      <c r="B1462" s="2" t="str">
        <f ca="1">'[1]2025年已发货'!B:B</f>
        <v>螺纹钢</v>
      </c>
      <c r="C1462" s="2" t="str">
        <f ca="1">'[1]2025年已发货'!C:C</f>
        <v>HRB500EФ25*9m</v>
      </c>
      <c r="D1462" s="2" t="str">
        <f ca="1">'[1]2025年已发货'!D:D</f>
        <v>吨</v>
      </c>
      <c r="E1462" s="2">
        <f ca="1">'[1]2025年已发货'!E:E</f>
        <v>70</v>
      </c>
      <c r="F1462" s="4">
        <f ca="1">'[1]2025年已发货'!F:F</f>
        <v>45740</v>
      </c>
      <c r="G1462" s="2" t="str">
        <f>'[1]2025年已发货'!G:G</f>
        <v>（中铁六局呼和公司康新高速TJ4-2标）四川省甘孜藏族自治州康定市新都桥镇东俄罗三村中建八局搅拌站旁</v>
      </c>
      <c r="H1462" s="2" t="str">
        <f ca="1">'[1]2025年已发货'!H:H</f>
        <v>许文刚</v>
      </c>
      <c r="I1462" s="2">
        <f ca="1">'[1]2025年已发货'!I:I</f>
        <v>15848808186</v>
      </c>
      <c r="J1462" s="2" vm="1" t="e">
        <f ca="1">_xlfn._xlws.FILTER(辅助信息!D:D,辅助信息!G:G=G1462)</f>
        <v>#VALUE!</v>
      </c>
    </row>
    <row r="1463" hidden="1" spans="1:10">
      <c r="A1463" s="2" t="str">
        <f ca="1">'[1]2025年已发货'!A:A</f>
        <v>德胜</v>
      </c>
      <c r="B1463" s="2" t="str">
        <f ca="1">'[1]2025年已发货'!B:B</f>
        <v>螺纹钢</v>
      </c>
      <c r="C1463" s="2" t="str">
        <f ca="1">'[1]2025年已发货'!C:C</f>
        <v>HRB500EФ28*9m</v>
      </c>
      <c r="D1463" s="2" t="str">
        <f ca="1">'[1]2025年已发货'!D:D</f>
        <v>吨</v>
      </c>
      <c r="E1463" s="2">
        <f ca="1">'[1]2025年已发货'!E:E</f>
        <v>70</v>
      </c>
      <c r="F1463" s="4">
        <f ca="1">'[1]2025年已发货'!F:F</f>
        <v>45740</v>
      </c>
      <c r="G1463" s="2" t="str">
        <f>'[1]2025年已发货'!G:G</f>
        <v>（中铁六局呼和公司康新高速TJ4-2标）四川省甘孜藏族自治州康定市新都桥镇东俄罗三村中建八局搅拌站旁</v>
      </c>
      <c r="H1463" s="2" t="str">
        <f ca="1">'[1]2025年已发货'!H:H</f>
        <v>许文刚</v>
      </c>
      <c r="I1463" s="2">
        <f ca="1">'[1]2025年已发货'!I:I</f>
        <v>15848808186</v>
      </c>
      <c r="J1463" s="2" vm="1" t="e">
        <f>_xlfn._xlws.FILTER(辅助信息!D:D,辅助信息!G:G=G1463)</f>
        <v>#VALUE!</v>
      </c>
    </row>
    <row r="1464" hidden="1" spans="1:10">
      <c r="A1464" s="2" t="str">
        <f ca="1">'[1]2025年已发货'!A:A</f>
        <v>德胜</v>
      </c>
      <c r="B1464" s="2" t="str">
        <f ca="1">'[1]2025年已发货'!B:B</f>
        <v>螺纹钢</v>
      </c>
      <c r="C1464" s="2" t="str">
        <f ca="1">'[1]2025年已发货'!C:C</f>
        <v>HRB400E Φ16 9m</v>
      </c>
      <c r="D1464" s="2" t="str">
        <f ca="1">'[1]2025年已发货'!D:D</f>
        <v>吨</v>
      </c>
      <c r="E1464" s="2">
        <f ca="1">'[1]2025年已发货'!E:E</f>
        <v>7</v>
      </c>
      <c r="F1464" s="4">
        <f ca="1">'[1]2025年已发货'!F:F</f>
        <v>45740</v>
      </c>
      <c r="G1464" s="2" t="str">
        <f>'[1]2025年已发货'!G:G</f>
        <v>（北京工程局乐山机场项目）乐山市五通桥区冠英镇</v>
      </c>
      <c r="H1464" s="2" t="str">
        <f ca="1">'[1]2025年已发货'!H:H</f>
        <v>王治</v>
      </c>
      <c r="I1464" s="2">
        <f ca="1">'[1]2025年已发货'!I:I</f>
        <v>18811564698</v>
      </c>
      <c r="J1464" s="2" vm="1" t="e">
        <f ca="1">_xlfn._xlws.FILTER(辅助信息!D:D,辅助信息!G:G=G1464)</f>
        <v>#VALUE!</v>
      </c>
    </row>
    <row r="1465" hidden="1" spans="1:10">
      <c r="A1465" s="2" t="str">
        <f ca="1">'[1]2025年已发货'!A:A</f>
        <v>德胜</v>
      </c>
      <c r="B1465" s="2" t="str">
        <f ca="1">'[1]2025年已发货'!B:B</f>
        <v>螺纹钢</v>
      </c>
      <c r="C1465" s="2" t="str">
        <f ca="1">'[1]2025年已发货'!C:C</f>
        <v>HRB400E Φ22 9m</v>
      </c>
      <c r="D1465" s="2" t="str">
        <f ca="1">'[1]2025年已发货'!D:D</f>
        <v>吨</v>
      </c>
      <c r="E1465" s="2">
        <f ca="1">'[1]2025年已发货'!E:E</f>
        <v>11</v>
      </c>
      <c r="F1465" s="4">
        <f ca="1">'[1]2025年已发货'!F:F</f>
        <v>45740</v>
      </c>
      <c r="G1465" s="2" t="str">
        <f>'[1]2025年已发货'!G:G</f>
        <v>（北京工程局乐山机场项目）乐山市五通桥区冠英镇</v>
      </c>
      <c r="H1465" s="2" t="str">
        <f ca="1">'[1]2025年已发货'!H:H</f>
        <v>王治</v>
      </c>
      <c r="I1465" s="2">
        <f ca="1">'[1]2025年已发货'!I:I</f>
        <v>18811564698</v>
      </c>
      <c r="J1465" s="2" vm="1" t="e">
        <f ca="1">_xlfn._xlws.FILTER(辅助信息!D:D,辅助信息!G:G=G1465)</f>
        <v>#VALUE!</v>
      </c>
    </row>
    <row r="1466" hidden="1" spans="1:10">
      <c r="A1466" s="2" t="str">
        <f ca="1">'[1]2025年已发货'!A:A</f>
        <v>德胜</v>
      </c>
      <c r="B1466" s="2" t="str">
        <f ca="1">'[1]2025年已发货'!B:B</f>
        <v>螺纹钢</v>
      </c>
      <c r="C1466" s="2" t="str">
        <f ca="1">'[1]2025年已发货'!C:C</f>
        <v>HRB400E Φ25 9m</v>
      </c>
      <c r="D1466" s="2" t="str">
        <f ca="1">'[1]2025年已发货'!D:D</f>
        <v>吨</v>
      </c>
      <c r="E1466" s="2">
        <f ca="1">'[1]2025年已发货'!E:E</f>
        <v>17</v>
      </c>
      <c r="F1466" s="4">
        <f ca="1">'[1]2025年已发货'!F:F</f>
        <v>45740</v>
      </c>
      <c r="G1466" s="2" t="str">
        <f>'[1]2025年已发货'!G:G</f>
        <v>（北京工程局乐山机场项目）乐山市五通桥区冠英镇</v>
      </c>
      <c r="H1466" s="2" t="str">
        <f ca="1">'[1]2025年已发货'!H:H</f>
        <v>王治</v>
      </c>
      <c r="I1466" s="2">
        <f ca="1">'[1]2025年已发货'!I:I</f>
        <v>18811564698</v>
      </c>
      <c r="J1466" s="2" vm="1" t="e">
        <f ca="1">_xlfn._xlws.FILTER(辅助信息!D:D,辅助信息!G:G=G1466)</f>
        <v>#VALUE!</v>
      </c>
    </row>
    <row r="1467" hidden="1" spans="1:10">
      <c r="A1467" s="2" t="str">
        <f ca="1">'[1]2025年已发货'!A:A</f>
        <v>润耀</v>
      </c>
      <c r="B1467" s="2" t="str">
        <f ca="1">'[1]2025年已发货'!B:B</f>
        <v>盘螺</v>
      </c>
      <c r="C1467" s="2" t="str">
        <f ca="1">'[1]2025年已发货'!C:C</f>
        <v>HRB400E Φ8</v>
      </c>
      <c r="D1467" s="2" t="str">
        <f ca="1">'[1]2025年已发货'!D:D</f>
        <v>吨</v>
      </c>
      <c r="E1467" s="2">
        <f ca="1">'[1]2025年已发货'!E:E</f>
        <v>13</v>
      </c>
      <c r="F1467" s="4">
        <f ca="1">'[1]2025年已发货'!F:F</f>
        <v>45740</v>
      </c>
      <c r="G1467" s="2" t="str">
        <f>'[1]2025年已发货'!G:G</f>
        <v>（北京工程局乐山机场项目）乐山市五通桥区冠英镇</v>
      </c>
      <c r="H1467" s="2" t="str">
        <f ca="1">'[1]2025年已发货'!H:H</f>
        <v>王治</v>
      </c>
      <c r="I1467" s="2">
        <f ca="1">'[1]2025年已发货'!I:I</f>
        <v>18811564698</v>
      </c>
      <c r="J1467" s="2" vm="1" t="e">
        <f ca="1">_xlfn._xlws.FILTER(辅助信息!D:D,辅助信息!G:G=G1467)</f>
        <v>#VALUE!</v>
      </c>
    </row>
    <row r="1468" hidden="1" spans="1:10">
      <c r="A1468" s="2" t="str">
        <f ca="1">'[1]2025年已发货'!A:A</f>
        <v>润耀</v>
      </c>
      <c r="B1468" s="2" t="str">
        <f ca="1">'[1]2025年已发货'!B:B</f>
        <v>螺纹钢</v>
      </c>
      <c r="C1468" s="2" t="str">
        <f ca="1">'[1]2025年已发货'!C:C</f>
        <v>HRB400E Φ20 9m</v>
      </c>
      <c r="D1468" s="2" t="str">
        <f ca="1">'[1]2025年已发货'!D:D</f>
        <v>吨</v>
      </c>
      <c r="E1468" s="2">
        <f ca="1">'[1]2025年已发货'!E:E</f>
        <v>20</v>
      </c>
      <c r="F1468" s="4">
        <f ca="1">'[1]2025年已发货'!F:F</f>
        <v>45740</v>
      </c>
      <c r="G1468" s="2" t="str">
        <f>'[1]2025年已发货'!G:G</f>
        <v>（北京工程局乐山机场项目）乐山市五通桥区冠英镇</v>
      </c>
      <c r="H1468" s="2" t="str">
        <f ca="1">'[1]2025年已发货'!H:H</f>
        <v>王治</v>
      </c>
      <c r="I1468" s="2">
        <f ca="1">'[1]2025年已发货'!I:I</f>
        <v>18811564698</v>
      </c>
      <c r="J1468" s="2" vm="1" t="e">
        <f>_xlfn._xlws.FILTER(辅助信息!D:D,辅助信息!G:G=G1468)</f>
        <v>#VALUE!</v>
      </c>
    </row>
    <row r="1469" hidden="1" spans="1:10">
      <c r="A1469" s="2" t="str">
        <f ca="1">'[1]2025年已发货'!A:A</f>
        <v>润耀</v>
      </c>
      <c r="B1469" s="2" t="str">
        <f ca="1">'[1]2025年已发货'!B:B</f>
        <v>螺纹钢</v>
      </c>
      <c r="C1469" s="2" t="str">
        <f ca="1">'[1]2025年已发货'!C:C</f>
        <v>HRB400E Φ25 9m</v>
      </c>
      <c r="D1469" s="2" t="str">
        <f ca="1">'[1]2025年已发货'!D:D</f>
        <v>吨</v>
      </c>
      <c r="E1469" s="2">
        <f ca="1">'[1]2025年已发货'!E:E</f>
        <v>2</v>
      </c>
      <c r="F1469" s="4">
        <f ca="1">'[1]2025年已发货'!F:F</f>
        <v>45740</v>
      </c>
      <c r="G1469" s="2" t="str">
        <f>'[1]2025年已发货'!G:G</f>
        <v>（北京工程局乐山机场项目）乐山市五通桥区冠英镇</v>
      </c>
      <c r="H1469" s="2" t="str">
        <f ca="1">'[1]2025年已发货'!H:H</f>
        <v>王治</v>
      </c>
      <c r="I1469" s="2">
        <f ca="1">'[1]2025年已发货'!I:I</f>
        <v>18811564698</v>
      </c>
      <c r="J1469" s="2" vm="1" t="e">
        <f>_xlfn._xlws.FILTER(辅助信息!D:D,辅助信息!G:G=G1469)</f>
        <v>#VALUE!</v>
      </c>
    </row>
    <row r="1470" hidden="1" spans="1:10">
      <c r="A1470" s="2" t="str">
        <f ca="1">'[1]2025年已发货'!A:A</f>
        <v>德胜</v>
      </c>
      <c r="B1470" s="2" t="str">
        <f ca="1">'[1]2025年已发货'!B:B</f>
        <v>螺纹钢</v>
      </c>
      <c r="C1470" s="2" t="str">
        <f ca="1">'[1]2025年已发货'!C:C</f>
        <v>HRB400E Φ25 9m</v>
      </c>
      <c r="D1470" s="2" t="str">
        <f ca="1">'[1]2025年已发货'!D:D</f>
        <v>吨</v>
      </c>
      <c r="E1470" s="2">
        <f ca="1">'[1]2025年已发货'!E:E</f>
        <v>10</v>
      </c>
      <c r="F1470" s="4">
        <f ca="1">'[1]2025年已发货'!F:F</f>
        <v>45740</v>
      </c>
      <c r="G1470" s="2" t="str">
        <f>'[1]2025年已发货'!G:G</f>
        <v>（五局乐山机场项目）乐山市五通桥区冠英镇</v>
      </c>
      <c r="H1470" s="2" t="str">
        <f ca="1">'[1]2025年已发货'!H:H</f>
        <v>王思思</v>
      </c>
      <c r="I1470" s="2">
        <f ca="1">'[1]2025年已发货'!I:I</f>
        <v>18973190156</v>
      </c>
      <c r="J1470" s="2" vm="1" t="e">
        <f ca="1">_xlfn._xlws.FILTER(辅助信息!D:D,辅助信息!G:G=G1470)</f>
        <v>#VALUE!</v>
      </c>
    </row>
    <row r="1471" hidden="1" spans="1:10">
      <c r="A1471" s="2" t="str">
        <f ca="1">'[1]2025年已发货'!A:A</f>
        <v>德胜</v>
      </c>
      <c r="B1471" s="2" t="str">
        <f ca="1">'[1]2025年已发货'!B:B</f>
        <v>螺纹钢</v>
      </c>
      <c r="C1471" s="2" t="str">
        <f ca="1">'[1]2025年已发货'!C:C</f>
        <v>HRB400E Φ22 9m</v>
      </c>
      <c r="D1471" s="2" t="str">
        <f ca="1">'[1]2025年已发货'!D:D</f>
        <v>吨</v>
      </c>
      <c r="E1471" s="2">
        <f ca="1">'[1]2025年已发货'!E:E</f>
        <v>22</v>
      </c>
      <c r="F1471" s="4">
        <f ca="1">'[1]2025年已发货'!F:F</f>
        <v>45740</v>
      </c>
      <c r="G1471" s="2" t="str">
        <f>'[1]2025年已发货'!G:G</f>
        <v>（五局乐山机场项目）乐山市五通桥区冠英镇</v>
      </c>
      <c r="H1471" s="2" t="str">
        <f ca="1">'[1]2025年已发货'!H:H</f>
        <v>王思思</v>
      </c>
      <c r="I1471" s="2">
        <f ca="1">'[1]2025年已发货'!I:I</f>
        <v>18973190156</v>
      </c>
      <c r="J1471" s="2" vm="1" t="e">
        <f ca="1">_xlfn._xlws.FILTER(辅助信息!D:D,辅助信息!G:G=G1471)</f>
        <v>#VALUE!</v>
      </c>
    </row>
    <row r="1472" hidden="1" spans="1:10">
      <c r="A1472" s="2" t="str">
        <f ca="1">'[1]2025年已发货'!A:A</f>
        <v>德胜</v>
      </c>
      <c r="B1472" s="2" t="str">
        <f ca="1">'[1]2025年已发货'!B:B</f>
        <v>螺纹钢</v>
      </c>
      <c r="C1472" s="2" t="str">
        <f ca="1">'[1]2025年已发货'!C:C</f>
        <v>HRB400E Φ20 9m</v>
      </c>
      <c r="D1472" s="2" t="str">
        <f ca="1">'[1]2025年已发货'!D:D</f>
        <v>吨</v>
      </c>
      <c r="E1472" s="2">
        <f ca="1">'[1]2025年已发货'!E:E</f>
        <v>22</v>
      </c>
      <c r="F1472" s="4">
        <f ca="1">'[1]2025年已发货'!F:F</f>
        <v>45740</v>
      </c>
      <c r="G1472" s="2" t="str">
        <f>'[1]2025年已发货'!G:G</f>
        <v>（五局乐山机场项目）乐山市五通桥区冠英镇</v>
      </c>
      <c r="H1472" s="2" t="str">
        <f ca="1">'[1]2025年已发货'!H:H</f>
        <v>王思思</v>
      </c>
      <c r="I1472" s="2">
        <f ca="1">'[1]2025年已发货'!I:I</f>
        <v>18973190156</v>
      </c>
      <c r="J1472" s="2" vm="1" t="e">
        <f>_xlfn._xlws.FILTER(辅助信息!D:D,辅助信息!G:G=G1472)</f>
        <v>#VALUE!</v>
      </c>
    </row>
    <row r="1473" hidden="1" spans="1:10">
      <c r="A1473" s="2" t="str">
        <f ca="1">'[1]2025年已发货'!A:A</f>
        <v>德胜</v>
      </c>
      <c r="B1473" s="2" t="str">
        <f ca="1">'[1]2025年已发货'!B:B</f>
        <v>螺纹钢</v>
      </c>
      <c r="C1473" s="2" t="str">
        <f ca="1">'[1]2025年已发货'!C:C</f>
        <v>HRB400E Φ18 9m</v>
      </c>
      <c r="D1473" s="2" t="str">
        <f ca="1">'[1]2025年已发货'!D:D</f>
        <v>吨</v>
      </c>
      <c r="E1473" s="2">
        <f ca="1">'[1]2025年已发货'!E:E</f>
        <v>15</v>
      </c>
      <c r="F1473" s="4">
        <f ca="1">'[1]2025年已发货'!F:F</f>
        <v>45740</v>
      </c>
      <c r="G1473" s="2" t="str">
        <f>'[1]2025年已发货'!G:G</f>
        <v>（五局乐山机场项目）乐山市五通桥区冠英镇</v>
      </c>
      <c r="H1473" s="2" t="str">
        <f ca="1">'[1]2025年已发货'!H:H</f>
        <v>王思思</v>
      </c>
      <c r="I1473" s="2">
        <f ca="1">'[1]2025年已发货'!I:I</f>
        <v>18973190156</v>
      </c>
      <c r="J1473" s="2" vm="1" t="e">
        <f ca="1">_xlfn._xlws.FILTER(辅助信息!D:D,辅助信息!G:G=G1473)</f>
        <v>#VALUE!</v>
      </c>
    </row>
    <row r="1474" hidden="1" spans="1:10">
      <c r="A1474" s="2" t="str">
        <f ca="1">'[1]2025年已发货'!A:A</f>
        <v>晋邦</v>
      </c>
      <c r="B1474" s="2" t="str">
        <f ca="1">'[1]2025年已发货'!B:B</f>
        <v>盘螺</v>
      </c>
      <c r="C1474" s="2" t="str">
        <f ca="1">'[1]2025年已发货'!C:C</f>
        <v>HRB400E Φ6</v>
      </c>
      <c r="D1474" s="2" t="str">
        <f ca="1">'[1]2025年已发货'!D:D</f>
        <v>吨</v>
      </c>
      <c r="E1474" s="2">
        <f ca="1">'[1]2025年已发货'!E:E</f>
        <v>10</v>
      </c>
      <c r="F1474" s="4">
        <f ca="1">'[1]2025年已发货'!F:F</f>
        <v>45740</v>
      </c>
      <c r="G1474" s="2" t="str">
        <f>'[1]2025年已发货'!G:G</f>
        <v>(五冶钢构医学科学产业园建设项目房建三部-一标（7-1）)四川省南充市顺庆区搬罾街道学府大道二段</v>
      </c>
      <c r="H1474" s="2" t="str">
        <f ca="1">'[1]2025年已发货'!H:H</f>
        <v>郑林</v>
      </c>
      <c r="I1474" s="2">
        <f ca="1">'[1]2025年已发货'!I:I</f>
        <v>18349955455</v>
      </c>
      <c r="J1474" s="2" t="str">
        <f ca="1">_xlfn._xlws.FILTER(辅助信息!D:D,辅助信息!G:G=G1474)</f>
        <v>五冶钢构南充医学科学产业园建设项目</v>
      </c>
    </row>
    <row r="1475" hidden="1" spans="1:10">
      <c r="A1475" s="2" t="str">
        <f ca="1">'[1]2025年已发货'!A:A</f>
        <v>晋邦</v>
      </c>
      <c r="B1475" s="2" t="str">
        <f ca="1">'[1]2025年已发货'!B:B</f>
        <v>盘螺</v>
      </c>
      <c r="C1475" s="2" t="str">
        <f ca="1">'[1]2025年已发货'!C:C</f>
        <v>HRB400E Φ8</v>
      </c>
      <c r="D1475" s="2" t="str">
        <f ca="1">'[1]2025年已发货'!D:D</f>
        <v>吨</v>
      </c>
      <c r="E1475" s="2">
        <f ca="1">'[1]2025年已发货'!E:E</f>
        <v>8</v>
      </c>
      <c r="F1475" s="4">
        <f ca="1">'[1]2025年已发货'!F:F</f>
        <v>45740</v>
      </c>
      <c r="G1475" s="2" t="str">
        <f>'[1]2025年已发货'!G:G</f>
        <v>(五冶钢构医学科学产业园建设项目房建三部-一标（7-1）)四川省南充市顺庆区搬罾街道学府大道二段</v>
      </c>
      <c r="H1475" s="2" t="str">
        <f ca="1">'[1]2025年已发货'!H:H</f>
        <v>郑林</v>
      </c>
      <c r="I1475" s="2">
        <f ca="1">'[1]2025年已发货'!I:I</f>
        <v>18349955455</v>
      </c>
      <c r="J1475" s="2" t="str">
        <f>_xlfn._xlws.FILTER(辅助信息!D:D,辅助信息!G:G=G1475)</f>
        <v>五冶钢构南充医学科学产业园建设项目</v>
      </c>
    </row>
    <row r="1476" hidden="1" spans="1:10">
      <c r="A1476" s="2" t="str">
        <f ca="1">'[1]2025年已发货'!A:A</f>
        <v>晋邦</v>
      </c>
      <c r="B1476" s="2" t="str">
        <f ca="1">'[1]2025年已发货'!B:B</f>
        <v>盘螺</v>
      </c>
      <c r="C1476" s="2" t="str">
        <f ca="1">'[1]2025年已发货'!C:C</f>
        <v>HRB400E Φ12</v>
      </c>
      <c r="D1476" s="2" t="str">
        <f ca="1">'[1]2025年已发货'!D:D</f>
        <v>吨</v>
      </c>
      <c r="E1476" s="2">
        <f ca="1">'[1]2025年已发货'!E:E</f>
        <v>17</v>
      </c>
      <c r="F1476" s="4">
        <f ca="1">'[1]2025年已发货'!F:F</f>
        <v>45740</v>
      </c>
      <c r="G1476" s="2" t="str">
        <f>'[1]2025年已发货'!G:G</f>
        <v>(五冶钢构医学科学产业园建设项目房建三部-一标（7-1）)四川省南充市顺庆区搬罾街道学府大道二段</v>
      </c>
      <c r="H1476" s="2" t="str">
        <f ca="1">'[1]2025年已发货'!H:H</f>
        <v>郑林</v>
      </c>
      <c r="I1476" s="2">
        <f ca="1">'[1]2025年已发货'!I:I</f>
        <v>18349955455</v>
      </c>
      <c r="J1476" s="2" t="str">
        <f ca="1">_xlfn._xlws.FILTER(辅助信息!D:D,辅助信息!G:G=G1476)</f>
        <v>五冶钢构南充医学科学产业园建设项目</v>
      </c>
    </row>
    <row r="1477" hidden="1" spans="1:10">
      <c r="A1477" s="2" t="str">
        <f ca="1">'[1]2025年已发货'!A:A</f>
        <v>达钢</v>
      </c>
      <c r="B1477" s="2" t="str">
        <f ca="1">'[1]2025年已发货'!B:B</f>
        <v>螺纹钢</v>
      </c>
      <c r="C1477" s="2" t="str">
        <f ca="1">'[1]2025年已发货'!C:C</f>
        <v>HRB400E Φ16 9m</v>
      </c>
      <c r="D1477" s="2" t="str">
        <f ca="1">'[1]2025年已发货'!D:D</f>
        <v>吨</v>
      </c>
      <c r="E1477" s="2">
        <f ca="1">'[1]2025年已发货'!E:E</f>
        <v>10</v>
      </c>
      <c r="F1477" s="4">
        <f ca="1">'[1]2025年已发货'!F:F</f>
        <v>45740</v>
      </c>
      <c r="G1477" s="2" t="str">
        <f>'[1]2025年已发货'!G:G</f>
        <v>(五冶钢构医学科学产业园建设项目房建二部-排洪渠（五标）)四川省南充市顺庆区搬罾街道学府大道二段</v>
      </c>
      <c r="H1477" s="2" t="str">
        <f ca="1">'[1]2025年已发货'!H:H</f>
        <v>安南</v>
      </c>
      <c r="I1477" s="2">
        <f ca="1">'[1]2025年已发货'!I:I</f>
        <v>19950525030</v>
      </c>
      <c r="J1477" s="2" t="str">
        <f ca="1">_xlfn._xlws.FILTER(辅助信息!D:D,辅助信息!G:G=G1477)</f>
        <v>五冶钢构南充医学科学产业园建设项目</v>
      </c>
    </row>
    <row r="1478" hidden="1" spans="1:10">
      <c r="A1478" s="2" t="str">
        <f ca="1">'[1]2025年已发货'!A:A</f>
        <v>达钢</v>
      </c>
      <c r="B1478" s="2" t="str">
        <f ca="1">'[1]2025年已发货'!B:B</f>
        <v>螺纹钢</v>
      </c>
      <c r="C1478" s="2" t="str">
        <f ca="1">'[1]2025年已发货'!C:C</f>
        <v>HRB400E Φ25 9m</v>
      </c>
      <c r="D1478" s="2" t="str">
        <f ca="1">'[1]2025年已发货'!D:D</f>
        <v>吨</v>
      </c>
      <c r="E1478" s="2">
        <f ca="1">'[1]2025年已发货'!E:E</f>
        <v>25</v>
      </c>
      <c r="F1478" s="4">
        <f ca="1">'[1]2025年已发货'!F:F</f>
        <v>45740</v>
      </c>
      <c r="G1478" s="2" t="str">
        <f>'[1]2025年已发货'!G:G</f>
        <v>(五冶钢构医学科学产业园建设项目房建二部-排洪渠（五标）)四川省南充市顺庆区搬罾街道学府大道二段</v>
      </c>
      <c r="H1478" s="2" t="str">
        <f ca="1">'[1]2025年已发货'!H:H</f>
        <v>安南</v>
      </c>
      <c r="I1478" s="2">
        <f ca="1">'[1]2025年已发货'!I:I</f>
        <v>19950525030</v>
      </c>
      <c r="J1478" s="2" t="str">
        <f>_xlfn._xlws.FILTER(辅助信息!D:D,辅助信息!G:G=G1478)</f>
        <v>五冶钢构南充医学科学产业园建设项目</v>
      </c>
    </row>
    <row r="1479" hidden="1" spans="1:10">
      <c r="A1479" s="2" t="str">
        <f ca="1">'[1]2025年已发货'!A:A</f>
        <v>达钢</v>
      </c>
      <c r="B1479" s="2" t="str">
        <f ca="1">'[1]2025年已发货'!B:B</f>
        <v>螺纹钢</v>
      </c>
      <c r="C1479" s="2" t="str">
        <f ca="1">'[1]2025年已发货'!C:C</f>
        <v>HRB400E Φ12 9m</v>
      </c>
      <c r="D1479" s="2" t="str">
        <f ca="1">'[1]2025年已发货'!D:D</f>
        <v>吨</v>
      </c>
      <c r="E1479" s="2">
        <f ca="1">'[1]2025年已发货'!E:E</f>
        <v>21</v>
      </c>
      <c r="F1479" s="4">
        <f ca="1">'[1]2025年已发货'!F:F</f>
        <v>45740</v>
      </c>
      <c r="G1479" s="2" t="str">
        <f>'[1]2025年已发货'!G:G</f>
        <v>（五冶达州国道542项目-二工区黄家湾隧道工段）四川省达州市达川区赵固镇黄家坡</v>
      </c>
      <c r="H1479" s="2" t="str">
        <f ca="1">'[1]2025年已发货'!H:H</f>
        <v>罗永方</v>
      </c>
      <c r="I1479" s="2">
        <f ca="1">'[1]2025年已发货'!I:I</f>
        <v>13551450899</v>
      </c>
      <c r="J1479" s="2" t="str">
        <f>_xlfn._xlws.FILTER(辅助信息!D:D,辅助信息!G:G=G1479)</f>
        <v>五冶达州国道542项目</v>
      </c>
    </row>
    <row r="1480" hidden="1" spans="1:10">
      <c r="A1480" s="2" t="str">
        <f ca="1">'[1]2025年已发货'!A:A</f>
        <v>达钢</v>
      </c>
      <c r="B1480" s="2" t="str">
        <f ca="1">'[1]2025年已发货'!B:B</f>
        <v>螺纹钢</v>
      </c>
      <c r="C1480" s="2" t="str">
        <f ca="1">'[1]2025年已发货'!C:C</f>
        <v>HRB400E Φ22 9m</v>
      </c>
      <c r="D1480" s="2" t="str">
        <f ca="1">'[1]2025年已发货'!D:D</f>
        <v>吨</v>
      </c>
      <c r="E1480" s="2">
        <f ca="1">'[1]2025年已发货'!E:E</f>
        <v>15</v>
      </c>
      <c r="F1480" s="4">
        <f ca="1">'[1]2025年已发货'!F:F</f>
        <v>45740</v>
      </c>
      <c r="G1480" s="2" t="str">
        <f>'[1]2025年已发货'!G:G</f>
        <v>（五冶达州国道542项目-二工区黄家湾隧道工段）四川省达州市达川区赵固镇黄家坡</v>
      </c>
      <c r="H1480" s="2" t="str">
        <f ca="1">'[1]2025年已发货'!H:H</f>
        <v>罗永方</v>
      </c>
      <c r="I1480" s="2">
        <f ca="1">'[1]2025年已发货'!I:I</f>
        <v>13551450899</v>
      </c>
      <c r="J1480" s="2" t="str">
        <f ca="1">_xlfn._xlws.FILTER(辅助信息!D:D,辅助信息!G:G=G1480)</f>
        <v>五冶达州国道542项目</v>
      </c>
    </row>
    <row r="1481" hidden="1" spans="1:10">
      <c r="A1481" s="2" t="str">
        <f ca="1">'[1]2025年已发货'!A:A</f>
        <v>达钢</v>
      </c>
      <c r="B1481" s="2" t="str">
        <f ca="1">'[1]2025年已发货'!B:B</f>
        <v>螺纹钢</v>
      </c>
      <c r="C1481" s="2" t="str">
        <f ca="1">'[1]2025年已发货'!C:C</f>
        <v>HRB400E Φ12 9m</v>
      </c>
      <c r="D1481" s="2" t="str">
        <f ca="1">'[1]2025年已发货'!D:D</f>
        <v>吨</v>
      </c>
      <c r="E1481" s="2">
        <f ca="1">'[1]2025年已发货'!E:E</f>
        <v>6</v>
      </c>
      <c r="F1481" s="4">
        <f ca="1">'[1]2025年已发货'!F:F</f>
        <v>45740</v>
      </c>
      <c r="G1481" s="2" t="str">
        <f>'[1]2025年已发货'!G:G</f>
        <v>（五冶达州国道542项目-一工区桥梁二工段）四川省达州市达川区达川区石梯镇石成村</v>
      </c>
      <c r="H1481" s="2" t="str">
        <f ca="1">'[1]2025年已发货'!H:H</f>
        <v>夏树彬</v>
      </c>
      <c r="I1481" s="2">
        <f ca="1">'[1]2025年已发货'!I:I</f>
        <v>13518183653</v>
      </c>
      <c r="J1481" s="2" t="str">
        <f>_xlfn._xlws.FILTER(辅助信息!D:D,辅助信息!G:G=G1481)</f>
        <v>五冶达州国道542项目</v>
      </c>
    </row>
    <row r="1482" hidden="1" spans="1:10">
      <c r="A1482" s="2" t="str">
        <f ca="1">'[1]2025年已发货'!A:A</f>
        <v>达钢</v>
      </c>
      <c r="B1482" s="2" t="str">
        <f ca="1">'[1]2025年已发货'!B:B</f>
        <v>螺纹钢</v>
      </c>
      <c r="C1482" s="2" t="str">
        <f ca="1">'[1]2025年已发货'!C:C</f>
        <v>HRB400E Φ14 9m</v>
      </c>
      <c r="D1482" s="2" t="str">
        <f ca="1">'[1]2025年已发货'!D:D</f>
        <v>吨</v>
      </c>
      <c r="E1482" s="2">
        <f ca="1">'[1]2025年已发货'!E:E</f>
        <v>9</v>
      </c>
      <c r="F1482" s="4">
        <f ca="1">'[1]2025年已发货'!F:F</f>
        <v>45740</v>
      </c>
      <c r="G1482" s="2" t="str">
        <f>'[1]2025年已发货'!G:G</f>
        <v>（五冶达州国道542项目-一工区桥梁二工段）四川省达州市达川区达川区石梯镇石成村</v>
      </c>
      <c r="H1482" s="2" t="str">
        <f ca="1">'[1]2025年已发货'!H:H</f>
        <v>夏树彬</v>
      </c>
      <c r="I1482" s="2">
        <f ca="1">'[1]2025年已发货'!I:I</f>
        <v>13518183653</v>
      </c>
      <c r="J1482" s="2" t="str">
        <f ca="1">_xlfn._xlws.FILTER(辅助信息!D:D,辅助信息!G:G=G1482)</f>
        <v>五冶达州国道542项目</v>
      </c>
    </row>
    <row r="1483" hidden="1" spans="1:10">
      <c r="A1483" s="2" t="str">
        <f ca="1">'[1]2025年已发货'!A:A</f>
        <v>达钢</v>
      </c>
      <c r="B1483" s="2" t="str">
        <f ca="1">'[1]2025年已发货'!B:B</f>
        <v>螺纹钢</v>
      </c>
      <c r="C1483" s="2" t="str">
        <f ca="1">'[1]2025年已发货'!C:C</f>
        <v>HRB400E Φ32 9m</v>
      </c>
      <c r="D1483" s="2" t="str">
        <f ca="1">'[1]2025年已发货'!D:D</f>
        <v>吨</v>
      </c>
      <c r="E1483" s="2">
        <f ca="1">'[1]2025年已发货'!E:E</f>
        <v>21</v>
      </c>
      <c r="F1483" s="4">
        <f ca="1">'[1]2025年已发货'!F:F</f>
        <v>45740</v>
      </c>
      <c r="G1483" s="2" t="str">
        <f>'[1]2025年已发货'!G:G</f>
        <v>（五冶达州国道542项目-一工区桥梁二工段）四川省达州市达川区达川区石梯镇石成村</v>
      </c>
      <c r="H1483" s="2" t="str">
        <f ca="1">'[1]2025年已发货'!H:H</f>
        <v>夏树彬</v>
      </c>
      <c r="I1483" s="2">
        <f ca="1">'[1]2025年已发货'!I:I</f>
        <v>13518183653</v>
      </c>
      <c r="J1483" s="2" t="str">
        <f ca="1">_xlfn._xlws.FILTER(辅助信息!D:D,辅助信息!G:G=G1483)</f>
        <v>五冶达州国道542项目</v>
      </c>
    </row>
    <row r="1484" hidden="1" spans="1:10">
      <c r="A1484" s="2" t="str">
        <f ca="1">'[1]2025年已发货'!A:A</f>
        <v>达钢</v>
      </c>
      <c r="B1484" s="2" t="str">
        <f ca="1">'[1]2025年已发货'!B:B</f>
        <v>螺纹钢</v>
      </c>
      <c r="C1484" s="2" t="str">
        <f ca="1">'[1]2025年已发货'!C:C</f>
        <v>HRB400E Φ28 9m</v>
      </c>
      <c r="D1484" s="2" t="str">
        <f ca="1">'[1]2025年已发货'!D:D</f>
        <v>吨</v>
      </c>
      <c r="E1484" s="2">
        <f ca="1">'[1]2025年已发货'!E:E</f>
        <v>9</v>
      </c>
      <c r="F1484" s="4">
        <f ca="1">'[1]2025年已发货'!F:F</f>
        <v>45740</v>
      </c>
      <c r="G1484" s="2" t="str">
        <f>'[1]2025年已发货'!G:G</f>
        <v>（五冶达州国道542项目-一工区桥梁二工段）四川省达州市达川区达川区石梯镇石成村</v>
      </c>
      <c r="H1484" s="2" t="str">
        <f ca="1">'[1]2025年已发货'!H:H</f>
        <v>夏树彬</v>
      </c>
      <c r="I1484" s="2">
        <f ca="1">'[1]2025年已发货'!I:I</f>
        <v>13518183653</v>
      </c>
      <c r="J1484" s="2" t="str">
        <f>_xlfn._xlws.FILTER(辅助信息!D:D,辅助信息!G:G=G1484)</f>
        <v>五冶达州国道542项目</v>
      </c>
    </row>
    <row r="1485" hidden="1" spans="1:10">
      <c r="A1485" s="2" t="str">
        <f ca="1">'[1]2025年已发货'!A:A</f>
        <v>达钢</v>
      </c>
      <c r="B1485" s="2" t="str">
        <f ca="1">'[1]2025年已发货'!B:B</f>
        <v>螺纹钢</v>
      </c>
      <c r="C1485" s="2" t="str">
        <f ca="1">'[1]2025年已发货'!C:C</f>
        <v>HRB400E Φ14 9m</v>
      </c>
      <c r="D1485" s="2" t="str">
        <f ca="1">'[1]2025年已发货'!D:D</f>
        <v>吨</v>
      </c>
      <c r="E1485" s="2">
        <f ca="1">'[1]2025年已发货'!E:E</f>
        <v>9</v>
      </c>
      <c r="F1485" s="4">
        <f ca="1">'[1]2025年已发货'!F:F</f>
        <v>45740</v>
      </c>
      <c r="G1485" s="2" t="str">
        <f>'[1]2025年已发货'!G:G</f>
        <v>（五冶达州国道542项目-三工区桥梁3工段）四川省达州市达川区赵固镇水文村原村委会下300米</v>
      </c>
      <c r="H1485" s="2" t="str">
        <f ca="1">'[1]2025年已发货'!H:H</f>
        <v>李代茂</v>
      </c>
      <c r="I1485" s="2">
        <f ca="1">'[1]2025年已发货'!I:I</f>
        <v>18302833536</v>
      </c>
      <c r="J1485" s="2" t="str">
        <f>_xlfn._xlws.FILTER(辅助信息!D:D,辅助信息!G:G=G1485)</f>
        <v>五冶达州国道542项目</v>
      </c>
    </row>
    <row r="1486" hidden="1" spans="1:10">
      <c r="A1486" s="2" t="str">
        <f ca="1">'[1]2025年已发货'!A:A</f>
        <v>达钢</v>
      </c>
      <c r="B1486" s="2" t="str">
        <f ca="1">'[1]2025年已发货'!B:B</f>
        <v>螺纹钢</v>
      </c>
      <c r="C1486" s="2" t="str">
        <f ca="1">'[1]2025年已发货'!C:C</f>
        <v>HRB400E Φ32 9m</v>
      </c>
      <c r="D1486" s="2" t="str">
        <f ca="1">'[1]2025年已发货'!D:D</f>
        <v>吨</v>
      </c>
      <c r="E1486" s="2">
        <f ca="1">'[1]2025年已发货'!E:E</f>
        <v>18</v>
      </c>
      <c r="F1486" s="4">
        <f ca="1">'[1]2025年已发货'!F:F</f>
        <v>45740</v>
      </c>
      <c r="G1486" s="2" t="str">
        <f>'[1]2025年已发货'!G:G</f>
        <v>（五冶达州国道542项目-三工区桥梁3工段）四川省达州市达川区赵固镇水文村原村委会下300米</v>
      </c>
      <c r="H1486" s="2" t="str">
        <f ca="1">'[1]2025年已发货'!H:H</f>
        <v>李代茂</v>
      </c>
      <c r="I1486" s="2">
        <f ca="1">'[1]2025年已发货'!I:I</f>
        <v>18302833536</v>
      </c>
      <c r="J1486" s="2" t="str">
        <f ca="1">_xlfn._xlws.FILTER(辅助信息!D:D,辅助信息!G:G=G1486)</f>
        <v>五冶达州国道542项目</v>
      </c>
    </row>
    <row r="1487" hidden="1" spans="1:10">
      <c r="A1487" s="2" t="str">
        <f ca="1">'[1]2025年已发货'!A:A</f>
        <v>晋邦</v>
      </c>
      <c r="B1487" s="2" t="str">
        <f ca="1">'[1]2025年已发货'!B:B</f>
        <v>盘螺</v>
      </c>
      <c r="C1487" s="2" t="str">
        <f ca="1">'[1]2025年已发货'!C:C</f>
        <v>HRB400E Φ8</v>
      </c>
      <c r="D1487" s="2" t="str">
        <f ca="1">'[1]2025年已发货'!D:D</f>
        <v>吨</v>
      </c>
      <c r="E1487" s="2">
        <f ca="1">'[1]2025年已发货'!E:E</f>
        <v>27</v>
      </c>
      <c r="F1487" s="4">
        <f ca="1">'[1]2025年已发货'!F:F</f>
        <v>45740</v>
      </c>
      <c r="G1487" s="2" t="str">
        <f>'[1]2025年已发货'!G:G</f>
        <v>（商投建工达州中医药科技园-4工区-2号楼）达州市通川区达州中医药职业学院犀牛大道北段</v>
      </c>
      <c r="H1487" s="2" t="str">
        <f ca="1">'[1]2025年已发货'!H:H</f>
        <v>张扬</v>
      </c>
      <c r="I1487" s="2">
        <f ca="1">'[1]2025年已发货'!I:I</f>
        <v>18381904567</v>
      </c>
      <c r="J1487" s="2" t="str">
        <f ca="1">_xlfn._xlws.FILTER(辅助信息!D:D,辅助信息!G:G=G1487)</f>
        <v>商投建工达州中医药科技园</v>
      </c>
    </row>
    <row r="1488" hidden="1" spans="1:10">
      <c r="A1488" s="2" t="str">
        <f ca="1">'[1]2025年已发货'!A:A</f>
        <v>晋邦</v>
      </c>
      <c r="B1488" s="2" t="str">
        <f ca="1">'[1]2025年已发货'!B:B</f>
        <v>螺纹钢</v>
      </c>
      <c r="C1488" s="2" t="str">
        <f ca="1">'[1]2025年已发货'!C:C</f>
        <v>HRB400E Φ20 9m</v>
      </c>
      <c r="D1488" s="2" t="str">
        <f ca="1">'[1]2025年已发货'!D:D</f>
        <v>吨</v>
      </c>
      <c r="E1488" s="2">
        <f ca="1">'[1]2025年已发货'!E:E</f>
        <v>8</v>
      </c>
      <c r="F1488" s="4">
        <f ca="1">'[1]2025年已发货'!F:F</f>
        <v>45740</v>
      </c>
      <c r="G1488" s="2" t="str">
        <f>'[1]2025年已发货'!G:G</f>
        <v>（商投建工达州中医药科技园-4工区-2号楼）达州市通川区达州中医药职业学院犀牛大道北段</v>
      </c>
      <c r="H1488" s="2" t="str">
        <f ca="1">'[1]2025年已发货'!H:H</f>
        <v>张扬</v>
      </c>
      <c r="I1488" s="2">
        <f ca="1">'[1]2025年已发货'!I:I</f>
        <v>18381904567</v>
      </c>
      <c r="J1488" s="2" t="str">
        <f ca="1">_xlfn._xlws.FILTER(辅助信息!D:D,辅助信息!G:G=G1488)</f>
        <v>商投建工达州中医药科技园</v>
      </c>
    </row>
    <row r="1489" hidden="1" spans="1:10">
      <c r="A1489" s="2" t="str">
        <f ca="1">'[1]2025年已发货'!A:A</f>
        <v>成实</v>
      </c>
      <c r="B1489" s="2" t="str">
        <f ca="1">'[1]2025年已发货'!B:B</f>
        <v>盘螺</v>
      </c>
      <c r="C1489" s="2" t="str">
        <f ca="1">'[1]2025年已发货'!C:C</f>
        <v>HRB400EФ10</v>
      </c>
      <c r="D1489" s="2" t="str">
        <f ca="1">'[1]2025年已发货'!D:D</f>
        <v>吨</v>
      </c>
      <c r="E1489" s="2">
        <f ca="1">'[1]2025年已发货'!E:E</f>
        <v>28</v>
      </c>
      <c r="F1489" s="4">
        <f ca="1">'[1]2025年已发货'!F:F</f>
        <v>45740</v>
      </c>
      <c r="G1489" s="2" t="str">
        <f>'[1]2025年已发货'!G:G</f>
        <v>（中核中原-温江光明苑三期项目）四川省成都市温江区金马街道光明苑三期项目</v>
      </c>
      <c r="H1489" s="2" t="str">
        <f ca="1">'[1]2025年已发货'!H:H</f>
        <v>王生斌</v>
      </c>
      <c r="I1489" s="2">
        <f ca="1">'[1]2025年已发货'!I:I</f>
        <v>15228858118</v>
      </c>
      <c r="J1489" s="2" vm="1" t="e">
        <f>_xlfn._xlws.FILTER(辅助信息!D:D,辅助信息!G:G=G1489)</f>
        <v>#VALUE!</v>
      </c>
    </row>
    <row r="1490" hidden="1" spans="1:10">
      <c r="A1490" s="2" t="str">
        <f ca="1">'[1]2025年已发货'!A:A</f>
        <v>成实</v>
      </c>
      <c r="B1490" s="2" t="str">
        <f ca="1">'[1]2025年已发货'!B:B</f>
        <v>螺纹钢</v>
      </c>
      <c r="C1490" s="2" t="str">
        <f ca="1">'[1]2025年已发货'!C:C</f>
        <v>HRB400EФ12*9m</v>
      </c>
      <c r="D1490" s="2" t="str">
        <f ca="1">'[1]2025年已发货'!D:D</f>
        <v>吨</v>
      </c>
      <c r="E1490" s="2">
        <f ca="1">'[1]2025年已发货'!E:E</f>
        <v>5</v>
      </c>
      <c r="F1490" s="4">
        <f ca="1">'[1]2025年已发货'!F:F</f>
        <v>45740</v>
      </c>
      <c r="G1490" s="2" t="str">
        <f>'[1]2025年已发货'!G:G</f>
        <v>（中核中原-温江光明苑三期项目）四川省成都市温江区金马街道光明苑三期项目</v>
      </c>
      <c r="H1490" s="2" t="str">
        <f ca="1">'[1]2025年已发货'!H:H</f>
        <v>王生斌</v>
      </c>
      <c r="I1490" s="2">
        <f ca="1">'[1]2025年已发货'!I:I</f>
        <v>15228858118</v>
      </c>
      <c r="J1490" s="2" vm="1" t="e">
        <f ca="1">_xlfn._xlws.FILTER(辅助信息!D:D,辅助信息!G:G=G1490)</f>
        <v>#VALUE!</v>
      </c>
    </row>
    <row r="1491" hidden="1" spans="1:10">
      <c r="A1491" s="2" t="str">
        <f ca="1">'[1]2025年已发货'!A:A</f>
        <v>德胜</v>
      </c>
      <c r="B1491" s="2" t="str">
        <f ca="1">'[1]2025年已发货'!B:B</f>
        <v>螺纹钢</v>
      </c>
      <c r="C1491" s="2" t="str">
        <f ca="1">'[1]2025年已发货'!C:C</f>
        <v>HRB400EФ22*9m</v>
      </c>
      <c r="D1491" s="2" t="str">
        <f ca="1">'[1]2025年已发货'!D:D</f>
        <v>吨</v>
      </c>
      <c r="E1491" s="2">
        <f ca="1">'[1]2025年已发货'!E:E</f>
        <v>12</v>
      </c>
      <c r="F1491" s="4">
        <f ca="1">'[1]2025年已发货'!F:F</f>
        <v>45740</v>
      </c>
      <c r="G1491" s="2" t="str">
        <f>'[1]2025年已发货'!G:G</f>
        <v>（中核中原-温江光明苑三期项目）四川省成都市温江区金马街道光明苑三期项目</v>
      </c>
      <c r="H1491" s="2" t="str">
        <f ca="1">'[1]2025年已发货'!H:H</f>
        <v>王生斌</v>
      </c>
      <c r="I1491" s="2">
        <f ca="1">'[1]2025年已发货'!I:I</f>
        <v>15228858118</v>
      </c>
      <c r="J1491" s="2" vm="1" t="e">
        <f ca="1">_xlfn._xlws.FILTER(辅助信息!D:D,辅助信息!G:G=G1491)</f>
        <v>#VALUE!</v>
      </c>
    </row>
    <row r="1492" hidden="1" spans="1:10">
      <c r="A1492" s="2" t="str">
        <f ca="1">'[1]2025年已发货'!A:A</f>
        <v>德胜</v>
      </c>
      <c r="B1492" s="2" t="str">
        <f ca="1">'[1]2025年已发货'!B:B</f>
        <v>螺纹钢</v>
      </c>
      <c r="C1492" s="2" t="str">
        <f ca="1">'[1]2025年已发货'!C:C</f>
        <v>HRB500EФ25*9m</v>
      </c>
      <c r="D1492" s="2" t="str">
        <f ca="1">'[1]2025年已发货'!D:D</f>
        <v>吨</v>
      </c>
      <c r="E1492" s="2">
        <f ca="1">'[1]2025年已发货'!E:E</f>
        <v>12</v>
      </c>
      <c r="F1492" s="4">
        <f ca="1">'[1]2025年已发货'!F:F</f>
        <v>45740</v>
      </c>
      <c r="G1492" s="2" t="str">
        <f>'[1]2025年已发货'!G:G</f>
        <v>（中核中原-温江光明苑三期项目）四川省成都市温江区金马街道光明苑三期项目</v>
      </c>
      <c r="H1492" s="2" t="str">
        <f ca="1">'[1]2025年已发货'!H:H</f>
        <v>王生斌</v>
      </c>
      <c r="I1492" s="2">
        <f ca="1">'[1]2025年已发货'!I:I</f>
        <v>15228858118</v>
      </c>
      <c r="J1492" s="2" vm="1" t="e">
        <f ca="1">_xlfn._xlws.FILTER(辅助信息!D:D,辅助信息!G:G=G1492)</f>
        <v>#VALUE!</v>
      </c>
    </row>
    <row r="1493" hidden="1" spans="1:10">
      <c r="A1493" s="2" t="str">
        <f ca="1">'[1]2025年已发货'!A:A</f>
        <v>德胜</v>
      </c>
      <c r="B1493" s="2" t="str">
        <f ca="1">'[1]2025年已发货'!B:B</f>
        <v>螺纹钢</v>
      </c>
      <c r="C1493" s="2" t="str">
        <f ca="1">'[1]2025年已发货'!C:C</f>
        <v>HRB500EФ25*12m</v>
      </c>
      <c r="D1493" s="2" t="str">
        <f ca="1">'[1]2025年已发货'!D:D</f>
        <v>吨</v>
      </c>
      <c r="E1493" s="2">
        <f ca="1">'[1]2025年已发货'!E:E</f>
        <v>12</v>
      </c>
      <c r="F1493" s="4">
        <f ca="1">'[1]2025年已发货'!F:F</f>
        <v>45740</v>
      </c>
      <c r="G1493" s="2" t="str">
        <f>'[1]2025年已发货'!G:G</f>
        <v>（中核中原-温江光明苑三期项目）四川省成都市温江区金马街道光明苑三期项目</v>
      </c>
      <c r="H1493" s="2" t="str">
        <f ca="1">'[1]2025年已发货'!H:H</f>
        <v>王生斌</v>
      </c>
      <c r="I1493" s="2">
        <f ca="1">'[1]2025年已发货'!I:I</f>
        <v>15228858118</v>
      </c>
      <c r="J1493" s="2" vm="1" t="e">
        <f ca="1">_xlfn._xlws.FILTER(辅助信息!D:D,辅助信息!G:G=G1493)</f>
        <v>#VALUE!</v>
      </c>
    </row>
    <row r="1494" hidden="1" spans="1:10">
      <c r="A1494" s="2" t="str">
        <f ca="1">'[1]2025年已发货'!A:A</f>
        <v>德胜</v>
      </c>
      <c r="B1494" s="2" t="str">
        <f ca="1">'[1]2025年已发货'!B:B</f>
        <v>螺纹钢</v>
      </c>
      <c r="C1494" s="2" t="str">
        <f ca="1">'[1]2025年已发货'!C:C</f>
        <v>HRB500E Φ32×9米</v>
      </c>
      <c r="D1494" s="2" t="str">
        <f ca="1">'[1]2025年已发货'!D:D</f>
        <v>吨</v>
      </c>
      <c r="E1494" s="2">
        <f ca="1">'[1]2025年已发货'!E:E</f>
        <v>70</v>
      </c>
      <c r="F1494" s="4">
        <f ca="1">'[1]2025年已发货'!F:F</f>
        <v>45740</v>
      </c>
      <c r="G1494" s="2" t="str">
        <f>'[1]2025年已发货'!G:G</f>
        <v>（自永1标八局二分公司钢筋棚）四川省自贡市大安区牛佛镇</v>
      </c>
      <c r="H1494" s="2" t="str">
        <f ca="1">'[1]2025年已发货'!H:H</f>
        <v>沈维良</v>
      </c>
      <c r="I1494" s="2">
        <f ca="1">'[1]2025年已发货'!I:I</f>
        <v>18980505177</v>
      </c>
      <c r="J1494" s="2" vm="1" t="e">
        <f ca="1">_xlfn._xlws.FILTER(辅助信息!D:D,辅助信息!G:G=G1494)</f>
        <v>#VALUE!</v>
      </c>
    </row>
    <row r="1495" hidden="1" spans="1:10">
      <c r="A1495" s="2" t="str">
        <f ca="1">'[1]2025年已发货'!A:A</f>
        <v>润耀</v>
      </c>
      <c r="B1495" s="2" t="str">
        <f ca="1">'[1]2025年已发货'!B:B</f>
        <v>高线</v>
      </c>
      <c r="C1495" s="2" t="str">
        <f ca="1">'[1]2025年已发货'!C:C</f>
        <v>HPB300Φ12</v>
      </c>
      <c r="D1495" s="2" t="str">
        <f ca="1">'[1]2025年已发货'!D:D</f>
        <v>吨</v>
      </c>
      <c r="E1495" s="2">
        <f ca="1">'[1]2025年已发货'!E:E</f>
        <v>35</v>
      </c>
      <c r="F1495" s="4">
        <f ca="1">'[1]2025年已发货'!F:F</f>
        <v>45740</v>
      </c>
      <c r="G1495" s="2" t="str">
        <f>'[1]2025年已发货'!G:G</f>
        <v>（中铁五局-成渝扩容3标）四川省资阳市雁江区伍隍镇铺子村雁江区X138</v>
      </c>
      <c r="H1495" s="2" t="str">
        <f ca="1">'[1]2025年已发货'!H:H</f>
        <v>王健</v>
      </c>
      <c r="I1495" s="2">
        <f ca="1">'[1]2025年已发货'!I:I</f>
        <v>17726168395</v>
      </c>
      <c r="J1495" s="2" vm="1" t="e">
        <f ca="1">_xlfn._xlws.FILTER(辅助信息!D:D,辅助信息!G:G=G1495)</f>
        <v>#VALUE!</v>
      </c>
    </row>
    <row r="1496" hidden="1" spans="1:10">
      <c r="A1496" s="2" t="str">
        <f ca="1">'[1]2025年已发货'!A:A</f>
        <v>润耀</v>
      </c>
      <c r="B1496" s="2" t="str">
        <f ca="1">'[1]2025年已发货'!B:B</f>
        <v>螺纹钢</v>
      </c>
      <c r="C1496" s="2" t="str">
        <f ca="1">'[1]2025年已发货'!C:C</f>
        <v>HRB400EФ16*9m</v>
      </c>
      <c r="D1496" s="2" t="str">
        <f ca="1">'[1]2025年已发货'!D:D</f>
        <v>吨</v>
      </c>
      <c r="E1496" s="2">
        <f ca="1">'[1]2025年已发货'!E:E</f>
        <v>35</v>
      </c>
      <c r="F1496" s="4">
        <f ca="1">'[1]2025年已发货'!F:F</f>
        <v>45740</v>
      </c>
      <c r="G1496" s="2" t="str">
        <f>'[1]2025年已发货'!G:G</f>
        <v>（中铁六局呼和公司康新高速TJ4-2标）四川省甘孜藏族自治州康定市新都桥镇东俄罗三村中建八局搅拌站旁</v>
      </c>
      <c r="H1496" s="2" t="str">
        <f ca="1">'[1]2025年已发货'!H:H</f>
        <v>许文刚</v>
      </c>
      <c r="I1496" s="2">
        <f ca="1">'[1]2025年已发货'!I:I</f>
        <v>15848808186</v>
      </c>
      <c r="J1496" s="2" vm="1" t="e">
        <f>_xlfn._xlws.FILTER(辅助信息!D:D,辅助信息!G:G=G1496)</f>
        <v>#VALUE!</v>
      </c>
    </row>
    <row r="1497" hidden="1" spans="1:10">
      <c r="A1497" s="2" t="str">
        <f ca="1">'[1]2025年已发货'!A:A</f>
        <v>润耀</v>
      </c>
      <c r="B1497" s="2" t="str">
        <f ca="1">'[1]2025年已发货'!B:B</f>
        <v>螺纹钢</v>
      </c>
      <c r="C1497" s="2" t="str">
        <f ca="1">'[1]2025年已发货'!C:C</f>
        <v>HRB400EФ12*9m</v>
      </c>
      <c r="D1497" s="2" t="str">
        <f ca="1">'[1]2025年已发货'!D:D</f>
        <v>吨</v>
      </c>
      <c r="E1497" s="2">
        <f ca="1">'[1]2025年已发货'!E:E</f>
        <v>35</v>
      </c>
      <c r="F1497" s="4">
        <f ca="1">'[1]2025年已发货'!F:F</f>
        <v>45740</v>
      </c>
      <c r="G1497" s="2" t="str">
        <f>'[1]2025年已发货'!G:G</f>
        <v>（中铁六局呼和公司康新高速TJ4-2标）四川省甘孜藏族自治州康定市新都桥镇东俄罗三村中建八局搅拌站旁</v>
      </c>
      <c r="H1497" s="2" t="str">
        <f ca="1">'[1]2025年已发货'!H:H</f>
        <v>许文刚</v>
      </c>
      <c r="I1497" s="2">
        <f ca="1">'[1]2025年已发货'!I:I</f>
        <v>15848808186</v>
      </c>
      <c r="J1497" s="2" vm="1" t="e">
        <f>_xlfn._xlws.FILTER(辅助信息!D:D,辅助信息!G:G=G1497)</f>
        <v>#VALUE!</v>
      </c>
    </row>
    <row r="1498" hidden="1" spans="1:10">
      <c r="A1498" s="2" t="str">
        <f ca="1">'[1]2025年已发货'!A:A</f>
        <v>润耀</v>
      </c>
      <c r="B1498" s="2" t="str">
        <f ca="1">'[1]2025年已发货'!B:B</f>
        <v>盘螺</v>
      </c>
      <c r="C1498" s="2" t="str">
        <f ca="1">'[1]2025年已发货'!C:C</f>
        <v>HRB400EФ12</v>
      </c>
      <c r="D1498" s="2" t="str">
        <f ca="1">'[1]2025年已发货'!D:D</f>
        <v>吨</v>
      </c>
      <c r="E1498" s="2">
        <f ca="1">'[1]2025年已发货'!E:E</f>
        <v>70</v>
      </c>
      <c r="F1498" s="4">
        <f ca="1">'[1]2025年已发货'!F:F</f>
        <v>45741</v>
      </c>
      <c r="G1498" s="2" t="str">
        <f>'[1]2025年已发货'!G:G</f>
        <v>（中铁六局呼和公司康新高速TJ4-2标）四川省甘孜藏族自治州康定市新都桥镇东俄罗三村中建八局搅拌站旁</v>
      </c>
      <c r="H1498" s="2" t="str">
        <f ca="1">'[1]2025年已发货'!H:H</f>
        <v>许文刚</v>
      </c>
      <c r="I1498" s="2">
        <f ca="1">'[1]2025年已发货'!I:I</f>
        <v>15848808186</v>
      </c>
      <c r="J1498" s="2" vm="1" t="e">
        <f>_xlfn._xlws.FILTER(辅助信息!D:D,辅助信息!G:G=G1498)</f>
        <v>#VALUE!</v>
      </c>
    </row>
    <row r="1499" hidden="1" spans="1:10">
      <c r="A1499" s="2" t="str">
        <f ca="1">'[1]2025年已发货'!A:A</f>
        <v>陕钢</v>
      </c>
      <c r="B1499" s="2" t="str">
        <f ca="1">'[1]2025年已发货'!B:B</f>
        <v>高线</v>
      </c>
      <c r="C1499" s="2" t="str">
        <f ca="1">'[1]2025年已发货'!C:C</f>
        <v>HPB300Φ10</v>
      </c>
      <c r="D1499" s="2" t="str">
        <f ca="1">'[1]2025年已发货'!D:D</f>
        <v>吨</v>
      </c>
      <c r="E1499" s="2">
        <f ca="1">'[1]2025年已发货'!E:E</f>
        <v>15</v>
      </c>
      <c r="F1499" s="4">
        <f ca="1">'[1]2025年已发货'!F:F</f>
        <v>45741</v>
      </c>
      <c r="G1499" s="2" t="str">
        <f>'[1]2025年已发货'!G:G</f>
        <v>（中铁北京局-资乐高速6标）四川省乐山市市中区土主镇资乐高速TJ6标项目试验室</v>
      </c>
      <c r="H1499" s="2" t="str">
        <f ca="1">'[1]2025年已发货'!H:H</f>
        <v>刘岩</v>
      </c>
      <c r="I1499" s="2">
        <f ca="1">'[1]2025年已发货'!I:I</f>
        <v>18543566469</v>
      </c>
      <c r="J1499" s="2" vm="1" t="e">
        <f>_xlfn._xlws.FILTER(辅助信息!D:D,辅助信息!G:G=G1499)</f>
        <v>#VALUE!</v>
      </c>
    </row>
    <row r="1500" hidden="1" spans="1:10">
      <c r="A1500" s="2" t="str">
        <f ca="1">'[1]2025年已发货'!A:A</f>
        <v>陕钢</v>
      </c>
      <c r="B1500" s="2" t="str">
        <f ca="1">'[1]2025年已发货'!B:B</f>
        <v>高线</v>
      </c>
      <c r="C1500" s="2" t="str">
        <f ca="1">'[1]2025年已发货'!C:C</f>
        <v>HPB300Φ8</v>
      </c>
      <c r="D1500" s="2" t="str">
        <f ca="1">'[1]2025年已发货'!D:D</f>
        <v>吨</v>
      </c>
      <c r="E1500" s="2">
        <f ca="1">'[1]2025年已发货'!E:E</f>
        <v>20.5</v>
      </c>
      <c r="F1500" s="4">
        <f ca="1">'[1]2025年已发货'!F:F</f>
        <v>45741</v>
      </c>
      <c r="G1500" s="2" t="str">
        <f>'[1]2025年已发货'!G:G</f>
        <v>（中铁北京局-资乐高速6标）四川省乐山市市中区土主镇资乐高速TJ6标项目试验室</v>
      </c>
      <c r="H1500" s="2" t="str">
        <f ca="1">'[1]2025年已发货'!H:H</f>
        <v>刘岩</v>
      </c>
      <c r="I1500" s="2">
        <f ca="1">'[1]2025年已发货'!I:I</f>
        <v>18543566469</v>
      </c>
      <c r="J1500" s="2" vm="1" t="e">
        <f ca="1">_xlfn._xlws.FILTER(辅助信息!D:D,辅助信息!G:G=G1500)</f>
        <v>#VALUE!</v>
      </c>
    </row>
    <row r="1501" hidden="1" spans="1:10">
      <c r="A1501" s="2" t="str">
        <f ca="1">'[1]2025年已发货'!A:A</f>
        <v>陕钢</v>
      </c>
      <c r="B1501" s="2" t="str">
        <f ca="1">'[1]2025年已发货'!B:B</f>
        <v>高线</v>
      </c>
      <c r="C1501" s="2" t="str">
        <f ca="1">'[1]2025年已发货'!C:C</f>
        <v>HPB300Φ10</v>
      </c>
      <c r="D1501" s="2" t="str">
        <f ca="1">'[1]2025年已发货'!D:D</f>
        <v>吨</v>
      </c>
      <c r="E1501" s="2">
        <f ca="1">'[1]2025年已发货'!E:E</f>
        <v>35</v>
      </c>
      <c r="F1501" s="4">
        <f ca="1">'[1]2025年已发货'!F:F</f>
        <v>45741</v>
      </c>
      <c r="G1501" s="2" t="str">
        <f>'[1]2025年已发货'!G:G</f>
        <v>（中铁三局-铜资高速1标）四川省资阳市安岳县石羊镇猫坝村2#钢筋场</v>
      </c>
      <c r="H1501" s="2" t="str">
        <f ca="1">'[1]2025年已发货'!H:H</f>
        <v>王雪</v>
      </c>
      <c r="I1501" s="2">
        <f ca="1">'[1]2025年已发货'!I:I</f>
        <v>18729676589</v>
      </c>
      <c r="J1501" s="2" vm="1" t="e">
        <f ca="1">_xlfn._xlws.FILTER(辅助信息!D:D,辅助信息!G:G=G1501)</f>
        <v>#VALUE!</v>
      </c>
    </row>
    <row r="1502" hidden="1" spans="1:10">
      <c r="A1502" s="2" t="str">
        <f ca="1">'[1]2025年已发货'!A:A</f>
        <v>陕钢</v>
      </c>
      <c r="B1502" s="2" t="str">
        <f ca="1">'[1]2025年已发货'!B:B</f>
        <v>高线</v>
      </c>
      <c r="C1502" s="2" t="str">
        <f ca="1">'[1]2025年已发货'!C:C</f>
        <v>HPB300Φ10</v>
      </c>
      <c r="D1502" s="2" t="str">
        <f ca="1">'[1]2025年已发货'!D:D</f>
        <v>吨</v>
      </c>
      <c r="E1502" s="2">
        <f ca="1">'[1]2025年已发货'!E:E</f>
        <v>105</v>
      </c>
      <c r="F1502" s="4">
        <f ca="1">'[1]2025年已发货'!F:F</f>
        <v>45741</v>
      </c>
      <c r="G1502" s="2" t="str">
        <f>'[1]2025年已发货'!G:G</f>
        <v>（中铁广州局-资乐高速5标）四川省乐山市井研县希望大道116号</v>
      </c>
      <c r="H1502" s="2" t="str">
        <f ca="1">'[1]2025年已发货'!H:H</f>
        <v>廖俊杰</v>
      </c>
      <c r="I1502" s="2">
        <f ca="1">'[1]2025年已发货'!I:I</f>
        <v>15775100965</v>
      </c>
      <c r="J1502" s="2" vm="1" t="e">
        <f ca="1">_xlfn._xlws.FILTER(辅助信息!D:D,辅助信息!G:G=G1502)</f>
        <v>#VALUE!</v>
      </c>
    </row>
    <row r="1503" hidden="1" spans="1:10">
      <c r="A1503" s="2" t="str">
        <f ca="1">'[1]2025年已发货'!A:A</f>
        <v>达钢</v>
      </c>
      <c r="B1503" s="2" t="str">
        <f ca="1">'[1]2025年已发货'!B:B</f>
        <v>盘圆</v>
      </c>
      <c r="C1503" s="2" t="str">
        <f ca="1">'[1]2025年已发货'!C:C</f>
        <v>HPB300Ф12</v>
      </c>
      <c r="D1503" s="2" t="str">
        <f ca="1">'[1]2025年已发货'!D:D</f>
        <v>吨</v>
      </c>
      <c r="E1503" s="2">
        <f ca="1">'[1]2025年已发货'!E:E</f>
        <v>5</v>
      </c>
      <c r="F1503" s="4">
        <f ca="1">'[1]2025年已发货'!F:F</f>
        <v>45741</v>
      </c>
      <c r="G1503" s="2" t="str">
        <f>'[1]2025年已发货'!G:G</f>
        <v>（中核华兴市政道路项目部）四川省南充市营山县咸安大道成都元泽环境技术有限公司营山分公司</v>
      </c>
      <c r="H1503" s="2" t="str">
        <f ca="1">'[1]2025年已发货'!H:H</f>
        <v>黎家敏</v>
      </c>
      <c r="I1503" s="2" t="str">
        <f ca="1">'[1]2025年已发货'!I:I</f>
        <v>15082798787</v>
      </c>
      <c r="J1503" s="2" vm="1" t="e">
        <f ca="1">_xlfn._xlws.FILTER(辅助信息!D:D,辅助信息!G:G=G1503)</f>
        <v>#VALUE!</v>
      </c>
    </row>
    <row r="1504" hidden="1" spans="1:10">
      <c r="A1504" s="2" t="str">
        <f ca="1">'[1]2025年已发货'!A:A</f>
        <v>达钢</v>
      </c>
      <c r="B1504" s="2" t="str">
        <f ca="1">'[1]2025年已发货'!B:B</f>
        <v>螺纹钢</v>
      </c>
      <c r="C1504" s="2" t="str">
        <f ca="1">'[1]2025年已发货'!C:C</f>
        <v>HRB400EФ25*9m</v>
      </c>
      <c r="D1504" s="2" t="str">
        <f ca="1">'[1]2025年已发货'!D:D</f>
        <v>吨</v>
      </c>
      <c r="E1504" s="2">
        <f ca="1">'[1]2025年已发货'!E:E</f>
        <v>18</v>
      </c>
      <c r="F1504" s="4">
        <f ca="1">'[1]2025年已发货'!F:F</f>
        <v>45741</v>
      </c>
      <c r="G1504" s="2" t="str">
        <f>'[1]2025年已发货'!G:G</f>
        <v>（中核华兴市政道路项目部）四川省南充市营山县咸安大道成都元泽环境技术有限公司营山分公司</v>
      </c>
      <c r="H1504" s="2" t="str">
        <f ca="1">'[1]2025年已发货'!H:H</f>
        <v>黎家敏</v>
      </c>
      <c r="I1504" s="2" t="str">
        <f ca="1">'[1]2025年已发货'!I:I</f>
        <v>15082798787</v>
      </c>
      <c r="J1504" s="2" vm="1" t="e">
        <f ca="1">_xlfn._xlws.FILTER(辅助信息!D:D,辅助信息!G:G=G1504)</f>
        <v>#VALUE!</v>
      </c>
    </row>
    <row r="1505" hidden="1" spans="1:10">
      <c r="A1505" s="2" t="str">
        <f ca="1">'[1]2025年已发货'!A:A</f>
        <v>达钢</v>
      </c>
      <c r="B1505" s="2" t="str">
        <f ca="1">'[1]2025年已发货'!B:B</f>
        <v>螺纹钢</v>
      </c>
      <c r="C1505" s="2" t="str">
        <f ca="1">'[1]2025年已发货'!C:C</f>
        <v>HRB400EФ28*9m</v>
      </c>
      <c r="D1505" s="2" t="str">
        <f ca="1">'[1]2025年已发货'!D:D</f>
        <v>吨</v>
      </c>
      <c r="E1505" s="2">
        <f ca="1">'[1]2025年已发货'!E:E</f>
        <v>12</v>
      </c>
      <c r="F1505" s="4">
        <f ca="1">'[1]2025年已发货'!F:F</f>
        <v>45741</v>
      </c>
      <c r="G1505" s="2" t="str">
        <f>'[1]2025年已发货'!G:G</f>
        <v>（中核华兴市政道路项目部）四川省南充市营山县咸安大道成都元泽环境技术有限公司营山分公司</v>
      </c>
      <c r="H1505" s="2" t="str">
        <f ca="1">'[1]2025年已发货'!H:H</f>
        <v>黎家敏</v>
      </c>
      <c r="I1505" s="2" t="str">
        <f ca="1">'[1]2025年已发货'!I:I</f>
        <v>15082798787</v>
      </c>
      <c r="J1505" s="2" vm="1" t="e">
        <f ca="1">_xlfn._xlws.FILTER(辅助信息!D:D,辅助信息!G:G=G1505)</f>
        <v>#VALUE!</v>
      </c>
    </row>
    <row r="1506" hidden="1" spans="1:10">
      <c r="A1506" s="2" t="str">
        <f ca="1">'[1]2025年已发货'!A:A</f>
        <v>德胜</v>
      </c>
      <c r="B1506" s="2" t="str">
        <f ca="1">'[1]2025年已发货'!B:B</f>
        <v>螺纹钢</v>
      </c>
      <c r="C1506" s="2" t="str">
        <f ca="1">'[1]2025年已发货'!C:C</f>
        <v>HRB400E Φ12 9m</v>
      </c>
      <c r="D1506" s="2" t="str">
        <f ca="1">'[1]2025年已发货'!D:D</f>
        <v>吨</v>
      </c>
      <c r="E1506" s="2">
        <f ca="1">'[1]2025年已发货'!E:E</f>
        <v>35</v>
      </c>
      <c r="F1506" s="4">
        <f ca="1">'[1]2025年已发货'!F:F</f>
        <v>45741</v>
      </c>
      <c r="G1506" s="2" t="str">
        <f>'[1]2025年已发货'!G:G</f>
        <v>（中铁广州局-成渝扩容2标）四川省资阳市雁江区石岭镇易家沟2号梁场</v>
      </c>
      <c r="H1506" s="2" t="str">
        <f ca="1">'[1]2025年已发货'!H:H</f>
        <v>邓志强</v>
      </c>
      <c r="I1506" s="2">
        <f ca="1">'[1]2025年已发货'!I:I</f>
        <v>17603045490</v>
      </c>
      <c r="J1506" s="2" vm="1" t="e">
        <f ca="1">_xlfn._xlws.FILTER(辅助信息!D:D,辅助信息!G:G=G1506)</f>
        <v>#VALUE!</v>
      </c>
    </row>
    <row r="1507" hidden="1" spans="1:10">
      <c r="A1507" s="2" t="str">
        <f ca="1">'[1]2025年已发货'!A:A</f>
        <v>德胜</v>
      </c>
      <c r="B1507" s="2" t="str">
        <f ca="1">'[1]2025年已发货'!B:B</f>
        <v>螺纹钢</v>
      </c>
      <c r="C1507" s="2" t="str">
        <f ca="1">'[1]2025年已发货'!C:C</f>
        <v>HRB400E Φ16 9m</v>
      </c>
      <c r="D1507" s="2" t="str">
        <f ca="1">'[1]2025年已发货'!D:D</f>
        <v>吨</v>
      </c>
      <c r="E1507" s="2">
        <f ca="1">'[1]2025年已发货'!E:E</f>
        <v>105</v>
      </c>
      <c r="F1507" s="4">
        <f ca="1">'[1]2025年已发货'!F:F</f>
        <v>45741</v>
      </c>
      <c r="G1507" s="2" t="str">
        <f>'[1]2025年已发货'!G:G</f>
        <v>（中铁广州局-成渝扩容2标）四川省资阳市雁江区石岭镇易家沟2号梁场</v>
      </c>
      <c r="H1507" s="2" t="str">
        <f ca="1">'[1]2025年已发货'!H:H</f>
        <v>邓志强</v>
      </c>
      <c r="I1507" s="2">
        <f ca="1">'[1]2025年已发货'!I:I</f>
        <v>17603045490</v>
      </c>
      <c r="J1507" s="2" vm="1" t="e">
        <f ca="1">_xlfn._xlws.FILTER(辅助信息!D:D,辅助信息!G:G=G1507)</f>
        <v>#VALUE!</v>
      </c>
    </row>
    <row r="1508" hidden="1" spans="1:10">
      <c r="A1508" s="2" t="str">
        <f ca="1">'[1]2025年已发货'!A:A</f>
        <v>德胜</v>
      </c>
      <c r="B1508" s="2" t="str">
        <f ca="1">'[1]2025年已发货'!B:B</f>
        <v>螺纹钢</v>
      </c>
      <c r="C1508" s="2" t="str">
        <f ca="1">'[1]2025年已发货'!C:C</f>
        <v>HRB400E Φ20 9m</v>
      </c>
      <c r="D1508" s="2" t="str">
        <f ca="1">'[1]2025年已发货'!D:D</f>
        <v>吨</v>
      </c>
      <c r="E1508" s="2">
        <f ca="1">'[1]2025年已发货'!E:E</f>
        <v>35</v>
      </c>
      <c r="F1508" s="4">
        <f ca="1">'[1]2025年已发货'!F:F</f>
        <v>45741</v>
      </c>
      <c r="G1508" s="2" t="str">
        <f>'[1]2025年已发货'!G:G</f>
        <v>（中铁广州局-成渝扩容2标）四川省资阳市雁江区石岭镇易家沟2号梁场</v>
      </c>
      <c r="H1508" s="2" t="str">
        <f ca="1">'[1]2025年已发货'!H:H</f>
        <v>邓志强</v>
      </c>
      <c r="I1508" s="2">
        <f ca="1">'[1]2025年已发货'!I:I</f>
        <v>17603045490</v>
      </c>
      <c r="J1508" s="2" vm="1" t="e">
        <f ca="1">_xlfn._xlws.FILTER(辅助信息!D:D,辅助信息!G:G=G1508)</f>
        <v>#VALUE!</v>
      </c>
    </row>
    <row r="1509" hidden="1" spans="1:10">
      <c r="A1509" s="2" t="str">
        <f ca="1">'[1]2025年已发货'!A:A</f>
        <v>冷钢</v>
      </c>
      <c r="B1509" s="2" t="str">
        <f ca="1">'[1]2025年已发货'!B:B</f>
        <v>盘螺</v>
      </c>
      <c r="C1509" s="2" t="str">
        <f ca="1">'[1]2025年已发货'!C:C</f>
        <v>HRB400E Φ8</v>
      </c>
      <c r="D1509" s="2" t="str">
        <f ca="1">'[1]2025年已发货'!D:D</f>
        <v>吨</v>
      </c>
      <c r="E1509" s="2">
        <f ca="1">'[1]2025年已发货'!E:E</f>
        <v>34</v>
      </c>
      <c r="F1509" s="4">
        <f ca="1">'[1]2025年已发货'!F:F</f>
        <v>45741</v>
      </c>
      <c r="G1509" s="2" t="str">
        <f>'[1]2025年已发货'!G:G</f>
        <v>（商投建工达州中医药科技园-4工区-2号楼）达州市通川区达州中医药职业学院犀牛大道北段</v>
      </c>
      <c r="H1509" s="2" t="str">
        <f ca="1">'[1]2025年已发货'!H:H</f>
        <v>张扬</v>
      </c>
      <c r="I1509" s="2">
        <f ca="1">'[1]2025年已发货'!I:I</f>
        <v>18381904567</v>
      </c>
      <c r="J1509" s="2" t="str">
        <f ca="1">_xlfn._xlws.FILTER(辅助信息!D:D,辅助信息!G:G=G1509)</f>
        <v>商投建工达州中医药科技园</v>
      </c>
    </row>
    <row r="1510" hidden="1" spans="1:10">
      <c r="A1510" s="2" t="str">
        <f ca="1">'[1]2025年已发货'!A:A</f>
        <v>冷钢</v>
      </c>
      <c r="B1510" s="2" t="str">
        <f ca="1">'[1]2025年已发货'!B:B</f>
        <v>螺纹钢</v>
      </c>
      <c r="C1510" s="2" t="str">
        <f ca="1">'[1]2025年已发货'!C:C</f>
        <v>HRB400E Φ14 9m</v>
      </c>
      <c r="D1510" s="2" t="str">
        <f ca="1">'[1]2025年已发货'!D:D</f>
        <v>吨</v>
      </c>
      <c r="E1510" s="2">
        <f ca="1">'[1]2025年已发货'!E:E</f>
        <v>66</v>
      </c>
      <c r="F1510" s="4">
        <f ca="1">'[1]2025年已发货'!F:F</f>
        <v>45741</v>
      </c>
      <c r="G1510" s="2" t="str">
        <f>'[1]2025年已发货'!G:G</f>
        <v>（商投建工达州中医药科技园-4工区-2号楼）达州市通川区达州中医药职业学院犀牛大道北段</v>
      </c>
      <c r="H1510" s="2" t="str">
        <f ca="1">'[1]2025年已发货'!H:H</f>
        <v>张扬</v>
      </c>
      <c r="I1510" s="2">
        <f ca="1">'[1]2025年已发货'!I:I</f>
        <v>18381904567</v>
      </c>
      <c r="J1510" s="2" t="str">
        <f>_xlfn._xlws.FILTER(辅助信息!D:D,辅助信息!G:G=G1510)</f>
        <v>商投建工达州中医药科技园</v>
      </c>
    </row>
    <row r="1511" hidden="1" spans="1:10">
      <c r="A1511" s="2" t="str">
        <f ca="1">'[1]2025年已发货'!A:A</f>
        <v>成实</v>
      </c>
      <c r="B1511" s="2" t="str">
        <f ca="1">'[1]2025年已发货'!B:B</f>
        <v>盘螺</v>
      </c>
      <c r="C1511" s="2" t="str">
        <f ca="1">'[1]2025年已发货'!C:C</f>
        <v>HRB400EФ10</v>
      </c>
      <c r="D1511" s="2" t="str">
        <f ca="1">'[1]2025年已发货'!D:D</f>
        <v>吨</v>
      </c>
      <c r="E1511" s="2">
        <f ca="1">'[1]2025年已发货'!E:E</f>
        <v>35</v>
      </c>
      <c r="F1511" s="4">
        <f ca="1">'[1]2025年已发货'!F:F</f>
        <v>45741</v>
      </c>
      <c r="G1511" s="2" t="str">
        <f>'[1]2025年已发货'!G:G</f>
        <v>（中铁六局呼和公司康新高速TJ4-2标）四川省甘孜藏族自治州康定市新都桥镇东俄罗三村中建八局搅拌站旁</v>
      </c>
      <c r="H1511" s="2" t="str">
        <f ca="1">'[1]2025年已发货'!H:H</f>
        <v>许文刚</v>
      </c>
      <c r="I1511" s="2">
        <f ca="1">'[1]2025年已发货'!I:I</f>
        <v>15848808186</v>
      </c>
      <c r="J1511" s="2" vm="1" t="e">
        <f ca="1">_xlfn._xlws.FILTER(辅助信息!D:D,辅助信息!G:G=G1511)</f>
        <v>#VALUE!</v>
      </c>
    </row>
    <row r="1512" hidden="1" spans="1:10">
      <c r="A1512" s="2" t="str">
        <f ca="1">'[1]2025年已发货'!A:A</f>
        <v>润耀</v>
      </c>
      <c r="B1512" s="2" t="str">
        <f ca="1">'[1]2025年已发货'!B:B</f>
        <v>盘螺</v>
      </c>
      <c r="C1512" s="2" t="str">
        <f ca="1">'[1]2025年已发货'!C:C</f>
        <v>HRB400E Φ10</v>
      </c>
      <c r="D1512" s="2" t="str">
        <f ca="1">'[1]2025年已发货'!D:D</f>
        <v>吨</v>
      </c>
      <c r="E1512" s="2">
        <f ca="1">'[1]2025年已发货'!E:E</f>
        <v>35</v>
      </c>
      <c r="F1512" s="4">
        <f ca="1">'[1]2025年已发货'!F:F</f>
        <v>45742</v>
      </c>
      <c r="G1512" s="2" t="str">
        <f>'[1]2025年已发货'!G:G</f>
        <v>（中铁广州局-成渝扩容2标）四川省资阳市雁江区石岭镇易家沟2号梁场</v>
      </c>
      <c r="H1512" s="2" t="str">
        <f ca="1">'[1]2025年已发货'!H:H</f>
        <v>邓志强</v>
      </c>
      <c r="I1512" s="2">
        <f ca="1">'[1]2025年已发货'!I:I</f>
        <v>17603045490</v>
      </c>
      <c r="J1512" s="2" vm="1" t="e">
        <f ca="1">_xlfn._xlws.FILTER(辅助信息!D:D,辅助信息!G:G=G1512)</f>
        <v>#VALUE!</v>
      </c>
    </row>
    <row r="1513" hidden="1" spans="1:10">
      <c r="A1513" s="2" t="str">
        <f ca="1">'[1]2025年已发货'!A:A</f>
        <v>润耀</v>
      </c>
      <c r="B1513" s="2" t="str">
        <f ca="1">'[1]2025年已发货'!B:B</f>
        <v>螺纹钢</v>
      </c>
      <c r="C1513" s="2" t="str">
        <f ca="1">'[1]2025年已发货'!C:C</f>
        <v>HRB400E Φ32 9m</v>
      </c>
      <c r="D1513" s="2" t="str">
        <f ca="1">'[1]2025年已发货'!D:D</f>
        <v>吨</v>
      </c>
      <c r="E1513" s="2">
        <f ca="1">'[1]2025年已发货'!E:E</f>
        <v>35</v>
      </c>
      <c r="F1513" s="4">
        <f ca="1">'[1]2025年已发货'!F:F</f>
        <v>45742</v>
      </c>
      <c r="G1513" s="2" t="str">
        <f>'[1]2025年已发货'!G:G</f>
        <v>（中铁二局-成渝扩容4标）四川省成都市简阳市杨家镇桐子湾村二局拌合站</v>
      </c>
      <c r="H1513" s="2" t="str">
        <f ca="1">'[1]2025年已发货'!H:H</f>
        <v>陈钢</v>
      </c>
      <c r="I1513" s="2">
        <f ca="1">'[1]2025年已发货'!I:I</f>
        <v>13018165813</v>
      </c>
      <c r="J1513" s="2" vm="1" t="e">
        <f ca="1">_xlfn._xlws.FILTER(辅助信息!D:D,辅助信息!G:G=G1513)</f>
        <v>#VALUE!</v>
      </c>
    </row>
    <row r="1514" hidden="1" spans="1:10">
      <c r="A1514" s="2" t="str">
        <f ca="1">'[1]2025年已发货'!A:A</f>
        <v>成实</v>
      </c>
      <c r="B1514" s="2" t="str">
        <f ca="1">'[1]2025年已发货'!B:B</f>
        <v>盘圆</v>
      </c>
      <c r="C1514" s="2" t="str">
        <f ca="1">'[1]2025年已发货'!C:C</f>
        <v>HPB300Ф8</v>
      </c>
      <c r="D1514" s="2" t="str">
        <f ca="1">'[1]2025年已发货'!D:D</f>
        <v>吨</v>
      </c>
      <c r="E1514" s="2">
        <f ca="1">'[1]2025年已发货'!E:E</f>
        <v>6</v>
      </c>
      <c r="F1514" s="4">
        <f ca="1">'[1]2025年已发货'!F:F</f>
        <v>45742</v>
      </c>
      <c r="G1514" s="2" t="str">
        <f>'[1]2025年已发货'!G:G</f>
        <v>（中核中原-温江北林医养综合体项目）四川省成都市温江区万春大道第三人民医院东</v>
      </c>
      <c r="H1514" s="2" t="str">
        <f ca="1">'[1]2025年已发货'!H:H</f>
        <v>蔡杰</v>
      </c>
      <c r="I1514" s="2">
        <f ca="1">'[1]2025年已发货'!I:I</f>
        <v>18875129329</v>
      </c>
      <c r="J1514" s="2" vm="1" t="e">
        <f>_xlfn._xlws.FILTER(辅助信息!D:D,辅助信息!G:G=G1514)</f>
        <v>#VALUE!</v>
      </c>
    </row>
    <row r="1515" hidden="1" spans="1:10">
      <c r="A1515" s="2" t="str">
        <f ca="1">'[1]2025年已发货'!A:A</f>
        <v>成实</v>
      </c>
      <c r="B1515" s="2" t="str">
        <f ca="1">'[1]2025年已发货'!B:B</f>
        <v>螺纹钢</v>
      </c>
      <c r="C1515" s="2" t="str">
        <f ca="1">'[1]2025年已发货'!C:C</f>
        <v>HRB400EФ12*9m</v>
      </c>
      <c r="D1515" s="2" t="str">
        <f ca="1">'[1]2025年已发货'!D:D</f>
        <v>吨</v>
      </c>
      <c r="E1515" s="2">
        <f ca="1">'[1]2025年已发货'!E:E</f>
        <v>5</v>
      </c>
      <c r="F1515" s="4">
        <f ca="1">'[1]2025年已发货'!F:F</f>
        <v>45742</v>
      </c>
      <c r="G1515" s="2" t="str">
        <f>'[1]2025年已发货'!G:G</f>
        <v>（中核中原-温江北林医养综合体项目）四川省成都市温江区万春大道第三人民医院东</v>
      </c>
      <c r="H1515" s="2" t="str">
        <f ca="1">'[1]2025年已发货'!H:H</f>
        <v>蔡杰</v>
      </c>
      <c r="I1515" s="2">
        <f ca="1">'[1]2025年已发货'!I:I</f>
        <v>18875129329</v>
      </c>
      <c r="J1515" s="2" vm="1" t="e">
        <f ca="1">_xlfn._xlws.FILTER(辅助信息!D:D,辅助信息!G:G=G1515)</f>
        <v>#VALUE!</v>
      </c>
    </row>
    <row r="1516" hidden="1" spans="1:10">
      <c r="A1516" s="2" t="str">
        <f ca="1">'[1]2025年已发货'!A:A</f>
        <v>成实</v>
      </c>
      <c r="B1516" s="2" t="str">
        <f ca="1">'[1]2025年已发货'!B:B</f>
        <v>螺纹钢</v>
      </c>
      <c r="C1516" s="2" t="str">
        <f ca="1">'[1]2025年已发货'!C:C</f>
        <v>HRB400EФ14*9m</v>
      </c>
      <c r="D1516" s="2" t="str">
        <f ca="1">'[1]2025年已发货'!D:D</f>
        <v>吨</v>
      </c>
      <c r="E1516" s="2">
        <f ca="1">'[1]2025年已发货'!E:E</f>
        <v>2.5</v>
      </c>
      <c r="F1516" s="4">
        <f ca="1">'[1]2025年已发货'!F:F</f>
        <v>45742</v>
      </c>
      <c r="G1516" s="2" t="str">
        <f>'[1]2025年已发货'!G:G</f>
        <v>（中核中原-温江北林医养综合体项目）四川省成都市温江区万春大道第三人民医院东</v>
      </c>
      <c r="H1516" s="2" t="str">
        <f ca="1">'[1]2025年已发货'!H:H</f>
        <v>蔡杰</v>
      </c>
      <c r="I1516" s="2">
        <f ca="1">'[1]2025年已发货'!I:I</f>
        <v>18875129329</v>
      </c>
      <c r="J1516" s="2" vm="1" t="e">
        <f ca="1">_xlfn._xlws.FILTER(辅助信息!D:D,辅助信息!G:G=G1516)</f>
        <v>#VALUE!</v>
      </c>
    </row>
    <row r="1517" hidden="1" spans="1:10">
      <c r="A1517" s="2" t="str">
        <f ca="1">'[1]2025年已发货'!A:A</f>
        <v>成实</v>
      </c>
      <c r="B1517" s="2" t="str">
        <f ca="1">'[1]2025年已发货'!B:B</f>
        <v>螺纹钢</v>
      </c>
      <c r="C1517" s="2" t="str">
        <f ca="1">'[1]2025年已发货'!C:C</f>
        <v>HRB400EФ18*9m</v>
      </c>
      <c r="D1517" s="2" t="str">
        <f ca="1">'[1]2025年已发货'!D:D</f>
        <v>吨</v>
      </c>
      <c r="E1517" s="2">
        <f ca="1">'[1]2025年已发货'!E:E</f>
        <v>5</v>
      </c>
      <c r="F1517" s="4">
        <f ca="1">'[1]2025年已发货'!F:F</f>
        <v>45742</v>
      </c>
      <c r="G1517" s="2" t="str">
        <f>'[1]2025年已发货'!G:G</f>
        <v>（中核中原-温江北林医养综合体项目）四川省成都市温江区万春大道第三人民医院东</v>
      </c>
      <c r="H1517" s="2" t="str">
        <f ca="1">'[1]2025年已发货'!H:H</f>
        <v>蔡杰</v>
      </c>
      <c r="I1517" s="2">
        <f ca="1">'[1]2025年已发货'!I:I</f>
        <v>18875129329</v>
      </c>
      <c r="J1517" s="2" vm="1" t="e">
        <f ca="1">_xlfn._xlws.FILTER(辅助信息!D:D,辅助信息!G:G=G1517)</f>
        <v>#VALUE!</v>
      </c>
    </row>
    <row r="1518" hidden="1" spans="1:10">
      <c r="A1518" s="2" t="str">
        <f ca="1">'[1]2025年已发货'!A:A</f>
        <v>成实</v>
      </c>
      <c r="B1518" s="2" t="str">
        <f ca="1">'[1]2025年已发货'!B:B</f>
        <v>螺纹钢</v>
      </c>
      <c r="C1518" s="2" t="str">
        <f ca="1">'[1]2025年已发货'!C:C</f>
        <v>HRB500EФ25*9m</v>
      </c>
      <c r="D1518" s="2" t="str">
        <f ca="1">'[1]2025年已发货'!D:D</f>
        <v>吨</v>
      </c>
      <c r="E1518" s="2">
        <f ca="1">'[1]2025年已发货'!E:E</f>
        <v>15</v>
      </c>
      <c r="F1518" s="4">
        <f ca="1">'[1]2025年已发货'!F:F</f>
        <v>45742</v>
      </c>
      <c r="G1518" s="2" t="str">
        <f>'[1]2025年已发货'!G:G</f>
        <v>（中核中原-温江北林医养综合体项目）四川省成都市温江区万春大道第三人民医院东</v>
      </c>
      <c r="H1518" s="2" t="str">
        <f ca="1">'[1]2025年已发货'!H:H</f>
        <v>蔡杰</v>
      </c>
      <c r="I1518" s="2">
        <f ca="1">'[1]2025年已发货'!I:I</f>
        <v>18875129329</v>
      </c>
      <c r="J1518" s="2" vm="1" t="e">
        <f ca="1">_xlfn._xlws.FILTER(辅助信息!D:D,辅助信息!G:G=G1518)</f>
        <v>#VALUE!</v>
      </c>
    </row>
    <row r="1519" hidden="1" spans="1:10">
      <c r="A1519" s="2" t="str">
        <f ca="1">'[1]2025年已发货'!A:A</f>
        <v>陕钢</v>
      </c>
      <c r="B1519" s="2" t="str">
        <f ca="1">'[1]2025年已发货'!B:B</f>
        <v>盘圆</v>
      </c>
      <c r="C1519" s="2" t="str">
        <f ca="1">'[1]2025年已发货'!C:C</f>
        <v>HPB300Ф10</v>
      </c>
      <c r="D1519" s="2" t="str">
        <f ca="1">'[1]2025年已发货'!D:D</f>
        <v>吨</v>
      </c>
      <c r="E1519" s="2">
        <f ca="1">'[1]2025年已发货'!E:E</f>
        <v>7.5</v>
      </c>
      <c r="F1519" s="4">
        <f ca="1">'[1]2025年已发货'!F:F</f>
        <v>45742</v>
      </c>
      <c r="G1519" s="2" t="str">
        <f>'[1]2025年已发货'!G:G</f>
        <v>（成铁西物-德阳西外街项目）四川省德阳市旌阳区黄山路一段（司机拍摄签收小票时需设置时间及地点水印）</v>
      </c>
      <c r="H1519" s="2" t="str">
        <f ca="1">'[1]2025年已发货'!H:H</f>
        <v>黄永福</v>
      </c>
      <c r="I1519" s="2" t="str">
        <f ca="1">'[1]2025年已发货'!I:I</f>
        <v>15982823571</v>
      </c>
      <c r="J1519" s="2" vm="1" t="e">
        <f>_xlfn._xlws.FILTER(辅助信息!D:D,辅助信息!G:G=G1519)</f>
        <v>#VALUE!</v>
      </c>
    </row>
    <row r="1520" hidden="1" spans="1:10">
      <c r="A1520" s="2" t="str">
        <f ca="1">'[1]2025年已发货'!A:A</f>
        <v>陕钢</v>
      </c>
      <c r="B1520" s="2" t="str">
        <f ca="1">'[1]2025年已发货'!B:B</f>
        <v>盘螺</v>
      </c>
      <c r="C1520" s="2" t="str">
        <f ca="1">'[1]2025年已发货'!C:C</f>
        <v>HRB400EФ12</v>
      </c>
      <c r="D1520" s="2" t="str">
        <f ca="1">'[1]2025年已发货'!D:D</f>
        <v>吨</v>
      </c>
      <c r="E1520" s="2">
        <f ca="1">'[1]2025年已发货'!E:E</f>
        <v>5</v>
      </c>
      <c r="F1520" s="4">
        <f ca="1">'[1]2025年已发货'!F:F</f>
        <v>45742</v>
      </c>
      <c r="G1520" s="2" t="str">
        <f>'[1]2025年已发货'!G:G</f>
        <v>（成铁西物-德阳西外街项目）四川省德阳市旌阳区黄山路一段（司机拍摄签收小票时需设置时间及地点水印）</v>
      </c>
      <c r="H1520" s="2" t="str">
        <f ca="1">'[1]2025年已发货'!H:H</f>
        <v>黄永福</v>
      </c>
      <c r="I1520" s="2" t="str">
        <f ca="1">'[1]2025年已发货'!I:I</f>
        <v>15982823571</v>
      </c>
      <c r="J1520" s="2" vm="1" t="e">
        <f ca="1">_xlfn._xlws.FILTER(辅助信息!D:D,辅助信息!G:G=G1520)</f>
        <v>#VALUE!</v>
      </c>
    </row>
    <row r="1521" hidden="1" spans="1:10">
      <c r="A1521" s="2" t="str">
        <f ca="1">'[1]2025年已发货'!A:A</f>
        <v>陕钢</v>
      </c>
      <c r="B1521" s="2" t="str">
        <f ca="1">'[1]2025年已发货'!B:B</f>
        <v>螺纹钢</v>
      </c>
      <c r="C1521" s="2" t="str">
        <f ca="1">'[1]2025年已发货'!C:C</f>
        <v>HRB400EФ28*9m</v>
      </c>
      <c r="D1521" s="2" t="str">
        <f ca="1">'[1]2025年已发货'!D:D</f>
        <v>吨</v>
      </c>
      <c r="E1521" s="2">
        <f ca="1">'[1]2025年已发货'!E:E</f>
        <v>102.5</v>
      </c>
      <c r="F1521" s="4">
        <f ca="1">'[1]2025年已发货'!F:F</f>
        <v>45742</v>
      </c>
      <c r="G1521" s="2" t="str">
        <f>'[1]2025年已发货'!G:G</f>
        <v>（成铁西物-德阳西外街项目）四川省德阳市旌阳区黄山路一段（司机拍摄签收小票时需设置时间及地点水印）</v>
      </c>
      <c r="H1521" s="2" t="str">
        <f ca="1">'[1]2025年已发货'!H:H</f>
        <v>黄永福</v>
      </c>
      <c r="I1521" s="2" t="str">
        <f ca="1">'[1]2025年已发货'!I:I</f>
        <v>15982823571</v>
      </c>
      <c r="J1521" s="2" vm="1" t="e">
        <f ca="1">_xlfn._xlws.FILTER(辅助信息!D:D,辅助信息!G:G=G1521)</f>
        <v>#VALUE!</v>
      </c>
    </row>
    <row r="1522" hidden="1" spans="1:10">
      <c r="A1522" s="2" t="str">
        <f ca="1">'[1]2025年已发货'!A:A</f>
        <v>陕钢</v>
      </c>
      <c r="B1522" s="2" t="str">
        <f ca="1">'[1]2025年已发货'!B:B</f>
        <v>螺纹钢</v>
      </c>
      <c r="C1522" s="2" t="str">
        <f ca="1">'[1]2025年已发货'!C:C</f>
        <v>HRB400EФ16*9m</v>
      </c>
      <c r="D1522" s="2" t="str">
        <f ca="1">'[1]2025年已发货'!D:D</f>
        <v>吨</v>
      </c>
      <c r="E1522" s="2">
        <f ca="1">'[1]2025年已发货'!E:E</f>
        <v>37.5</v>
      </c>
      <c r="F1522" s="4">
        <f ca="1">'[1]2025年已发货'!F:F</f>
        <v>45742</v>
      </c>
      <c r="G1522" s="2" t="str">
        <f>'[1]2025年已发货'!G:G</f>
        <v>（成铁西物-德阳西外街项目）四川省德阳市旌阳区黄山路一段（司机拍摄签收小票时需设置时间及地点水印）</v>
      </c>
      <c r="H1522" s="2" t="str">
        <f ca="1">'[1]2025年已发货'!H:H</f>
        <v>黄永福</v>
      </c>
      <c r="I1522" s="2" t="str">
        <f ca="1">'[1]2025年已发货'!I:I</f>
        <v>15982823571</v>
      </c>
      <c r="J1522" s="2" vm="1" t="e">
        <f ca="1">_xlfn._xlws.FILTER(辅助信息!D:D,辅助信息!G:G=G1522)</f>
        <v>#VALUE!</v>
      </c>
    </row>
    <row r="1523" hidden="1" spans="1:10">
      <c r="A1523" s="2" t="str">
        <f ca="1">'[1]2025年已发货'!A:A</f>
        <v>陕钢</v>
      </c>
      <c r="B1523" s="2" t="str">
        <f ca="1">'[1]2025年已发货'!B:B</f>
        <v>螺纹钢</v>
      </c>
      <c r="C1523" s="2" t="str">
        <f ca="1">'[1]2025年已发货'!C:C</f>
        <v>HRB400EФ25*9m</v>
      </c>
      <c r="D1523" s="2" t="str">
        <f ca="1">'[1]2025年已发货'!D:D</f>
        <v>吨</v>
      </c>
      <c r="E1523" s="2">
        <f ca="1">'[1]2025年已发货'!E:E</f>
        <v>23.5</v>
      </c>
      <c r="F1523" s="4">
        <f ca="1">'[1]2025年已发货'!F:F</f>
        <v>45742</v>
      </c>
      <c r="G1523" s="2" t="str">
        <f>'[1]2025年已发货'!G:G</f>
        <v>（成铁西物-德阳西外街项目）四川省德阳市旌阳区黄山路一段（司机拍摄签收小票时需设置时间及地点水印）</v>
      </c>
      <c r="H1523" s="2" t="str">
        <f ca="1">'[1]2025年已发货'!H:H</f>
        <v>黄永福</v>
      </c>
      <c r="I1523" s="2" t="str">
        <f ca="1">'[1]2025年已发货'!I:I</f>
        <v>15982823571</v>
      </c>
      <c r="J1523" s="2" vm="1" t="e">
        <f ca="1">_xlfn._xlws.FILTER(辅助信息!D:D,辅助信息!G:G=G1523)</f>
        <v>#VALUE!</v>
      </c>
    </row>
    <row r="1524" hidden="1" spans="1:10">
      <c r="A1524" s="2" t="str">
        <f ca="1">'[1]2025年已发货'!A:A</f>
        <v>达钢</v>
      </c>
      <c r="B1524" s="2" t="str">
        <f ca="1">'[1]2025年已发货'!B:B</f>
        <v>螺纹钢</v>
      </c>
      <c r="C1524" s="2" t="str">
        <f ca="1">'[1]2025年已发货'!C:C</f>
        <v>HRB400E Φ12 9m</v>
      </c>
      <c r="D1524" s="2" t="str">
        <f ca="1">'[1]2025年已发货'!D:D</f>
        <v>吨</v>
      </c>
      <c r="E1524" s="2">
        <f ca="1">'[1]2025年已发货'!E:E</f>
        <v>140</v>
      </c>
      <c r="F1524" s="4">
        <f ca="1">'[1]2025年已发货'!F:F</f>
        <v>45743</v>
      </c>
      <c r="G1524" s="2" t="str">
        <f>'[1]2025年已发货'!G:G</f>
        <v>（十九冶-江龙高速一分部）重庆市云阳县X886附近中国十九冶开云高速项目总包部西98米*复兴互通预制梁场</v>
      </c>
      <c r="H1524" s="2" t="str">
        <f ca="1">'[1]2025年已发货'!H:H</f>
        <v>吴章红</v>
      </c>
      <c r="I1524" s="2">
        <f ca="1">'[1]2025年已发货'!I:I</f>
        <v>18628165772</v>
      </c>
      <c r="J1524" s="2" vm="1" t="e">
        <f ca="1">_xlfn._xlws.FILTER(辅助信息!D:D,辅助信息!G:G=G1524)</f>
        <v>#VALUE!</v>
      </c>
    </row>
    <row r="1525" hidden="1" spans="1:10">
      <c r="A1525" s="2" t="str">
        <f ca="1">'[1]2025年已发货'!A:A</f>
        <v>达钢</v>
      </c>
      <c r="B1525" s="2" t="str">
        <f ca="1">'[1]2025年已发货'!B:B</f>
        <v>螺纹钢</v>
      </c>
      <c r="C1525" s="2" t="str">
        <f ca="1">'[1]2025年已发货'!C:C</f>
        <v>HRB400E Φ12 9m</v>
      </c>
      <c r="D1525" s="2" t="str">
        <f ca="1">'[1]2025年已发货'!D:D</f>
        <v>吨</v>
      </c>
      <c r="E1525" s="2">
        <f ca="1">'[1]2025年已发货'!E:E</f>
        <v>35</v>
      </c>
      <c r="F1525" s="4">
        <f ca="1">'[1]2025年已发货'!F:F</f>
        <v>45743</v>
      </c>
      <c r="G1525" s="2" t="str">
        <f>'[1]2025年已发货'!G:G</f>
        <v>（十九冶-江龙高速三分部）重庆市云阳县蔈草镇三坵田*小尖山梁场</v>
      </c>
      <c r="H1525" s="2" t="str">
        <f ca="1">'[1]2025年已发货'!H:H</f>
        <v>徐宇</v>
      </c>
      <c r="I1525" s="2">
        <f ca="1">'[1]2025年已发货'!I:I</f>
        <v>19822311919</v>
      </c>
      <c r="J1525" s="2" vm="1" t="e">
        <f ca="1">_xlfn._xlws.FILTER(辅助信息!D:D,辅助信息!G:G=G1525)</f>
        <v>#VALUE!</v>
      </c>
    </row>
    <row r="1526" hidden="1" spans="1:10">
      <c r="A1526" s="2" t="str">
        <f ca="1">'[1]2025年已发货'!A:A</f>
        <v>达钢</v>
      </c>
      <c r="B1526" s="2" t="str">
        <f ca="1">'[1]2025年已发货'!B:B</f>
        <v>盘螺</v>
      </c>
      <c r="C1526" s="2" t="str">
        <f ca="1">'[1]2025年已发货'!C:C</f>
        <v>HRB400E Φ10</v>
      </c>
      <c r="D1526" s="2" t="str">
        <f ca="1">'[1]2025年已发货'!D:D</f>
        <v>吨</v>
      </c>
      <c r="E1526" s="2">
        <f ca="1">'[1]2025年已发货'!E:E</f>
        <v>20</v>
      </c>
      <c r="F1526" s="4">
        <f ca="1">'[1]2025年已发货'!F:F</f>
        <v>45743</v>
      </c>
      <c r="G1526" s="2" t="str">
        <f>'[1]2025年已发货'!G:G</f>
        <v>（十九冶-江龙高速三分部）重庆市云阳县龙角镇*皮家营梁场</v>
      </c>
      <c r="H1526" s="2" t="str">
        <f ca="1">'[1]2025年已发货'!H:H</f>
        <v>徐宇</v>
      </c>
      <c r="I1526" s="2">
        <f ca="1">'[1]2025年已发货'!I:I</f>
        <v>19822311919</v>
      </c>
      <c r="J1526" s="2" vm="1" t="e">
        <f ca="1">_xlfn._xlws.FILTER(辅助信息!D:D,辅助信息!G:G=G1526)</f>
        <v>#VALUE!</v>
      </c>
    </row>
    <row r="1527" hidden="1" spans="1:10">
      <c r="A1527" s="2" t="str">
        <f ca="1">'[1]2025年已发货'!A:A</f>
        <v>达钢</v>
      </c>
      <c r="B1527" s="2" t="str">
        <f ca="1">'[1]2025年已发货'!B:B</f>
        <v>螺纹钢</v>
      </c>
      <c r="C1527" s="2" t="str">
        <f ca="1">'[1]2025年已发货'!C:C</f>
        <v>HRB400E Φ12 9m</v>
      </c>
      <c r="D1527" s="2" t="str">
        <f ca="1">'[1]2025年已发货'!D:D</f>
        <v>吨</v>
      </c>
      <c r="E1527" s="2">
        <f ca="1">'[1]2025年已发货'!E:E</f>
        <v>50</v>
      </c>
      <c r="F1527" s="4">
        <f ca="1">'[1]2025年已发货'!F:F</f>
        <v>45743</v>
      </c>
      <c r="G1527" s="2" t="str">
        <f>'[1]2025年已发货'!G:G</f>
        <v>（十九冶-江龙高速三分部）重庆市云阳县龙角镇*皮家营梁场</v>
      </c>
      <c r="H1527" s="2" t="str">
        <f ca="1">'[1]2025年已发货'!H:H</f>
        <v>徐宇</v>
      </c>
      <c r="I1527" s="2">
        <f ca="1">'[1]2025年已发货'!I:I</f>
        <v>19822311919</v>
      </c>
      <c r="J1527" s="2" vm="1" t="e">
        <f>_xlfn._xlws.FILTER(辅助信息!D:D,辅助信息!G:G=G1527)</f>
        <v>#VALUE!</v>
      </c>
    </row>
    <row r="1528" hidden="1" spans="1:10">
      <c r="A1528" s="2" t="str">
        <f ca="1">'[1]2025年已发货'!A:A</f>
        <v>达钢</v>
      </c>
      <c r="B1528" s="2" t="str">
        <f ca="1">'[1]2025年已发货'!B:B</f>
        <v>盘螺</v>
      </c>
      <c r="C1528" s="2" t="str">
        <f ca="1">'[1]2025年已发货'!C:C</f>
        <v>HRB400E Φ8</v>
      </c>
      <c r="D1528" s="2" t="str">
        <f ca="1">'[1]2025年已发货'!D:D</f>
        <v>吨</v>
      </c>
      <c r="E1528" s="2">
        <f ca="1">'[1]2025年已发货'!E:E</f>
        <v>10</v>
      </c>
      <c r="F1528" s="4">
        <f ca="1">'[1]2025年已发货'!F:F</f>
        <v>45743</v>
      </c>
      <c r="G1528" s="2" t="str">
        <f>'[1]2025年已发货'!G:G</f>
        <v>（十九冶-江龙高速三分部）龙角互通</v>
      </c>
      <c r="H1528" s="2" t="str">
        <f ca="1">'[1]2025年已发货'!H:H</f>
        <v>徐宇</v>
      </c>
      <c r="I1528" s="2">
        <f ca="1">'[1]2025年已发货'!I:I</f>
        <v>19822311919</v>
      </c>
      <c r="J1528" s="2" vm="1" t="e">
        <f>_xlfn._xlws.FILTER(辅助信息!D:D,辅助信息!G:G=G1528)</f>
        <v>#VALUE!</v>
      </c>
    </row>
    <row r="1529" hidden="1" spans="1:10">
      <c r="A1529" s="2" t="str">
        <f ca="1">'[1]2025年已发货'!A:A</f>
        <v>达钢</v>
      </c>
      <c r="B1529" s="2" t="str">
        <f ca="1">'[1]2025年已发货'!B:B</f>
        <v>盘螺</v>
      </c>
      <c r="C1529" s="2" t="str">
        <f ca="1">'[1]2025年已发货'!C:C</f>
        <v>HRB400E Φ10</v>
      </c>
      <c r="D1529" s="2" t="str">
        <f ca="1">'[1]2025年已发货'!D:D</f>
        <v>吨</v>
      </c>
      <c r="E1529" s="2">
        <f ca="1">'[1]2025年已发货'!E:E</f>
        <v>27.5</v>
      </c>
      <c r="F1529" s="4">
        <f ca="1">'[1]2025年已发货'!F:F</f>
        <v>45743</v>
      </c>
      <c r="G1529" s="2" t="str">
        <f>'[1]2025年已发货'!G:G</f>
        <v>（十九冶-江龙高速三分部）龙角互通</v>
      </c>
      <c r="H1529" s="2" t="str">
        <f ca="1">'[1]2025年已发货'!H:H</f>
        <v>徐宇</v>
      </c>
      <c r="I1529" s="2">
        <f ca="1">'[1]2025年已发货'!I:I</f>
        <v>19822311919</v>
      </c>
      <c r="J1529" s="2" vm="1" t="e">
        <f ca="1">_xlfn._xlws.FILTER(辅助信息!D:D,辅助信息!G:G=G1529)</f>
        <v>#VALUE!</v>
      </c>
    </row>
    <row r="1530" hidden="1" spans="1:10">
      <c r="A1530" s="2" t="str">
        <f ca="1">'[1]2025年已发货'!A:A</f>
        <v>达钢</v>
      </c>
      <c r="B1530" s="2" t="str">
        <f ca="1">'[1]2025年已发货'!B:B</f>
        <v>螺纹钢</v>
      </c>
      <c r="C1530" s="2" t="str">
        <f ca="1">'[1]2025年已发货'!C:C</f>
        <v>HRB400E Φ12 9m</v>
      </c>
      <c r="D1530" s="2" t="str">
        <f ca="1">'[1]2025年已发货'!D:D</f>
        <v>吨</v>
      </c>
      <c r="E1530" s="2">
        <f ca="1">'[1]2025年已发货'!E:E</f>
        <v>36</v>
      </c>
      <c r="F1530" s="4">
        <f ca="1">'[1]2025年已发货'!F:F</f>
        <v>45743</v>
      </c>
      <c r="G1530" s="2" t="str">
        <f>'[1]2025年已发货'!G:G</f>
        <v>（十九冶-江龙高速三分部）龙角互通</v>
      </c>
      <c r="H1530" s="2" t="str">
        <f ca="1">'[1]2025年已发货'!H:H</f>
        <v>徐宇</v>
      </c>
      <c r="I1530" s="2">
        <f ca="1">'[1]2025年已发货'!I:I</f>
        <v>19822311919</v>
      </c>
      <c r="J1530" s="2" vm="1" t="e">
        <f ca="1">_xlfn._xlws.FILTER(辅助信息!D:D,辅助信息!G:G=G1530)</f>
        <v>#VALUE!</v>
      </c>
    </row>
    <row r="1531" hidden="1" spans="1:10">
      <c r="A1531" s="2" t="str">
        <f ca="1">'[1]2025年已发货'!A:A</f>
        <v>达钢</v>
      </c>
      <c r="B1531" s="2" t="str">
        <f ca="1">'[1]2025年已发货'!B:B</f>
        <v>螺纹钢</v>
      </c>
      <c r="C1531" s="2" t="str">
        <f ca="1">'[1]2025年已发货'!C:C</f>
        <v>HRB400E Φ14 9m</v>
      </c>
      <c r="D1531" s="2" t="str">
        <f ca="1">'[1]2025年已发货'!D:D</f>
        <v>吨</v>
      </c>
      <c r="E1531" s="2">
        <f ca="1">'[1]2025年已发货'!E:E</f>
        <v>9</v>
      </c>
      <c r="F1531" s="4">
        <f ca="1">'[1]2025年已发货'!F:F</f>
        <v>45743</v>
      </c>
      <c r="G1531" s="2" t="str">
        <f>'[1]2025年已发货'!G:G</f>
        <v>（十九冶-江龙高速三分部）龙角互通</v>
      </c>
      <c r="H1531" s="2" t="str">
        <f ca="1">'[1]2025年已发货'!H:H</f>
        <v>徐宇</v>
      </c>
      <c r="I1531" s="2">
        <f ca="1">'[1]2025年已发货'!I:I</f>
        <v>19822311919</v>
      </c>
      <c r="J1531" s="2" vm="1" t="e">
        <f>_xlfn._xlws.FILTER(辅助信息!D:D,辅助信息!G:G=G1531)</f>
        <v>#VALUE!</v>
      </c>
    </row>
    <row r="1532" hidden="1" spans="1:10">
      <c r="A1532" s="2" t="str">
        <f ca="1">'[1]2025年已发货'!A:A</f>
        <v>达钢</v>
      </c>
      <c r="B1532" s="2" t="str">
        <f ca="1">'[1]2025年已发货'!B:B</f>
        <v>螺纹钢</v>
      </c>
      <c r="C1532" s="2" t="str">
        <f ca="1">'[1]2025年已发货'!C:C</f>
        <v>HRB400E Φ16 9m</v>
      </c>
      <c r="D1532" s="2" t="str">
        <f ca="1">'[1]2025年已发货'!D:D</f>
        <v>吨</v>
      </c>
      <c r="E1532" s="2">
        <f ca="1">'[1]2025年已发货'!E:E</f>
        <v>27</v>
      </c>
      <c r="F1532" s="4">
        <f ca="1">'[1]2025年已发货'!F:F</f>
        <v>45743</v>
      </c>
      <c r="G1532" s="2" t="str">
        <f>'[1]2025年已发货'!G:G</f>
        <v>（十九冶-江龙高速三分部）龙角互通</v>
      </c>
      <c r="H1532" s="2" t="str">
        <f ca="1">'[1]2025年已发货'!H:H</f>
        <v>徐宇</v>
      </c>
      <c r="I1532" s="2">
        <f ca="1">'[1]2025年已发货'!I:I</f>
        <v>19822311919</v>
      </c>
      <c r="J1532" s="2" vm="1" t="e">
        <f>_xlfn._xlws.FILTER(辅助信息!D:D,辅助信息!G:G=G1532)</f>
        <v>#VALUE!</v>
      </c>
    </row>
    <row r="1533" hidden="1" spans="1:10">
      <c r="A1533" s="2" t="str">
        <f ca="1">'[1]2025年已发货'!A:A</f>
        <v>德胜</v>
      </c>
      <c r="B1533" s="2" t="str">
        <f ca="1">'[1]2025年已发货'!B:B</f>
        <v>螺纹钢</v>
      </c>
      <c r="C1533" s="2" t="str">
        <f ca="1">'[1]2025年已发货'!C:C</f>
        <v>HRB400E Φ28 9m</v>
      </c>
      <c r="D1533" s="2" t="str">
        <f ca="1">'[1]2025年已发货'!D:D</f>
        <v>吨</v>
      </c>
      <c r="E1533" s="2">
        <f ca="1">'[1]2025年已发货'!E:E</f>
        <v>35</v>
      </c>
      <c r="F1533" s="4">
        <f ca="1">'[1]2025年已发货'!F:F</f>
        <v>45743</v>
      </c>
      <c r="G1533" s="2" t="str">
        <f>'[1]2025年已发货'!G:G</f>
        <v>（中铁广州局-成渝扩容2标）成渝扩容项目ZCB3-2标2＃拌和站【雁江区联盟桥东北50米(资资路) 】</v>
      </c>
      <c r="H1533" s="2" t="str">
        <f ca="1">'[1]2025年已发货'!H:H</f>
        <v>刘沛琦</v>
      </c>
      <c r="I1533" s="2">
        <f ca="1">'[1]2025年已发货'!I:I</f>
        <v>18011784798</v>
      </c>
      <c r="J1533" s="2" vm="1" t="e">
        <f>_xlfn._xlws.FILTER(辅助信息!D:D,辅助信息!G:G=G1533)</f>
        <v>#VALUE!</v>
      </c>
    </row>
    <row r="1534" hidden="1" spans="1:10">
      <c r="A1534" s="2" t="str">
        <f ca="1">'[1]2025年已发货'!A:A</f>
        <v>德胜</v>
      </c>
      <c r="B1534" s="2" t="str">
        <f ca="1">'[1]2025年已发货'!B:B</f>
        <v>螺纹钢</v>
      </c>
      <c r="C1534" s="2" t="str">
        <f ca="1">'[1]2025年已发货'!C:C</f>
        <v>HRB400E Φ28 12m</v>
      </c>
      <c r="D1534" s="2" t="str">
        <f ca="1">'[1]2025年已发货'!D:D</f>
        <v>吨</v>
      </c>
      <c r="E1534" s="2">
        <f ca="1">'[1]2025年已发货'!E:E</f>
        <v>70</v>
      </c>
      <c r="F1534" s="4">
        <f ca="1">'[1]2025年已发货'!F:F</f>
        <v>45743</v>
      </c>
      <c r="G1534" s="2" t="str">
        <f>'[1]2025年已发货'!G:G</f>
        <v>（中铁广州局-成渝扩容2标）成渝扩容项目ZCB3-2标2＃拌和站【雁江区联盟桥东北50米(资资路) 】</v>
      </c>
      <c r="H1534" s="2" t="str">
        <f ca="1">'[1]2025年已发货'!H:H</f>
        <v>刘沛琦</v>
      </c>
      <c r="I1534" s="2">
        <f ca="1">'[1]2025年已发货'!I:I</f>
        <v>18011784798</v>
      </c>
      <c r="J1534" s="2" vm="1" t="e">
        <f ca="1">_xlfn._xlws.FILTER(辅助信息!D:D,辅助信息!G:G=G1534)</f>
        <v>#VALUE!</v>
      </c>
    </row>
    <row r="1535" hidden="1" spans="1:10">
      <c r="A1535" s="2" t="str">
        <f ca="1">'[1]2025年已发货'!A:A</f>
        <v>达钢</v>
      </c>
      <c r="B1535" s="2" t="str">
        <f ca="1">'[1]2025年已发货'!B:B</f>
        <v>螺纹钢</v>
      </c>
      <c r="C1535" s="2" t="str">
        <f ca="1">'[1]2025年已发货'!C:C</f>
        <v>HRB400E Φ16 9m</v>
      </c>
      <c r="D1535" s="2" t="str">
        <f ca="1">'[1]2025年已发货'!D:D</f>
        <v>吨</v>
      </c>
      <c r="E1535" s="2">
        <f ca="1">'[1]2025年已发货'!E:E</f>
        <v>12</v>
      </c>
      <c r="F1535" s="4">
        <f ca="1">'[1]2025年已发货'!F:F</f>
        <v>45743</v>
      </c>
      <c r="G1535" s="2" t="str">
        <f>'[1]2025年已发货'!G:G</f>
        <v>（五冶达州国道542项目-三工区桥梁3工段）四川省达州市达川区赵固镇水文村原村委会下300米</v>
      </c>
      <c r="H1535" s="2" t="str">
        <f ca="1">'[1]2025年已发货'!H:H</f>
        <v>李代茂</v>
      </c>
      <c r="I1535" s="2">
        <f ca="1">'[1]2025年已发货'!I:I</f>
        <v>18302833536</v>
      </c>
      <c r="J1535" s="2" t="str">
        <f>_xlfn._xlws.FILTER(辅助信息!D:D,辅助信息!G:G=G1535)</f>
        <v>五冶达州国道542项目</v>
      </c>
    </row>
    <row r="1536" hidden="1" spans="1:10">
      <c r="A1536" s="2" t="str">
        <f ca="1">'[1]2025年已发货'!A:A</f>
        <v>达钢</v>
      </c>
      <c r="B1536" s="2" t="str">
        <f ca="1">'[1]2025年已发货'!B:B</f>
        <v>螺纹钢</v>
      </c>
      <c r="C1536" s="2" t="str">
        <f ca="1">'[1]2025年已发货'!C:C</f>
        <v>HRB400E Φ28 9m</v>
      </c>
      <c r="D1536" s="2" t="str">
        <f ca="1">'[1]2025年已发货'!D:D</f>
        <v>吨</v>
      </c>
      <c r="E1536" s="2">
        <f ca="1">'[1]2025年已发货'!E:E</f>
        <v>6</v>
      </c>
      <c r="F1536" s="4">
        <f ca="1">'[1]2025年已发货'!F:F</f>
        <v>45743</v>
      </c>
      <c r="G1536" s="2" t="str">
        <f>'[1]2025年已发货'!G:G</f>
        <v>（五冶达州国道542项目-三工区桥梁3工段）四川省达州市达川区赵固镇水文村原村委会下300米</v>
      </c>
      <c r="H1536" s="2" t="str">
        <f ca="1">'[1]2025年已发货'!H:H</f>
        <v>李代茂</v>
      </c>
      <c r="I1536" s="2">
        <f ca="1">'[1]2025年已发货'!I:I</f>
        <v>18302833536</v>
      </c>
      <c r="J1536" s="2" t="str">
        <f ca="1">_xlfn._xlws.FILTER(辅助信息!D:D,辅助信息!G:G=G1536)</f>
        <v>五冶达州国道542项目</v>
      </c>
    </row>
    <row r="1537" hidden="1" spans="1:10">
      <c r="A1537" s="2" t="str">
        <f ca="1">'[1]2025年已发货'!A:A</f>
        <v>达钢</v>
      </c>
      <c r="B1537" s="2" t="str">
        <f ca="1">'[1]2025年已发货'!B:B</f>
        <v>螺纹钢</v>
      </c>
      <c r="C1537" s="2" t="str">
        <f ca="1">'[1]2025年已发货'!C:C</f>
        <v>HRB400E Φ32 9m</v>
      </c>
      <c r="D1537" s="2" t="str">
        <f ca="1">'[1]2025年已发货'!D:D</f>
        <v>吨</v>
      </c>
      <c r="E1537" s="2">
        <f ca="1">'[1]2025年已发货'!E:E</f>
        <v>3</v>
      </c>
      <c r="F1537" s="4">
        <f ca="1">'[1]2025年已发货'!F:F</f>
        <v>45743</v>
      </c>
      <c r="G1537" s="2" t="str">
        <f>'[1]2025年已发货'!G:G</f>
        <v>（五冶达州国道542项目-三工区桥梁3工段）四川省达州市达川区赵固镇水文村原村委会下300米</v>
      </c>
      <c r="H1537" s="2" t="str">
        <f ca="1">'[1]2025年已发货'!H:H</f>
        <v>李代茂</v>
      </c>
      <c r="I1537" s="2">
        <f ca="1">'[1]2025年已发货'!I:I</f>
        <v>18302833536</v>
      </c>
      <c r="J1537" s="2" t="str">
        <f ca="1">_xlfn._xlws.FILTER(辅助信息!D:D,辅助信息!G:G=G1537)</f>
        <v>五冶达州国道542项目</v>
      </c>
    </row>
    <row r="1538" hidden="1" spans="1:10">
      <c r="A1538" s="2" t="str">
        <f ca="1">'[1]2025年已发货'!A:A</f>
        <v>达钢</v>
      </c>
      <c r="B1538" s="2" t="str">
        <f ca="1">'[1]2025年已发货'!B:B</f>
        <v>螺纹钢</v>
      </c>
      <c r="C1538" s="2" t="str">
        <f ca="1">'[1]2025年已发货'!C:C</f>
        <v>HRB400E Φ12 9m</v>
      </c>
      <c r="D1538" s="2" t="str">
        <f ca="1">'[1]2025年已发货'!D:D</f>
        <v>吨</v>
      </c>
      <c r="E1538" s="2">
        <f ca="1">'[1]2025年已发货'!E:E</f>
        <v>9</v>
      </c>
      <c r="F1538" s="4">
        <f ca="1">'[1]2025年已发货'!F:F</f>
        <v>45743</v>
      </c>
      <c r="G1538" s="2" t="str">
        <f>'[1]2025年已发货'!G:G</f>
        <v>（五冶达州国道542项目-一工区桥梁二工段）四川省达州市达川区达川区石梯镇石成村</v>
      </c>
      <c r="H1538" s="2" t="str">
        <f ca="1">'[1]2025年已发货'!H:H</f>
        <v>夏树彬</v>
      </c>
      <c r="I1538" s="2">
        <f ca="1">'[1]2025年已发货'!I:I</f>
        <v>13518183653</v>
      </c>
      <c r="J1538" s="2" t="str">
        <f ca="1">_xlfn._xlws.FILTER(辅助信息!D:D,辅助信息!G:G=G1538)</f>
        <v>五冶达州国道542项目</v>
      </c>
    </row>
    <row r="1539" hidden="1" spans="1:10">
      <c r="A1539" s="2" t="str">
        <f ca="1">'[1]2025年已发货'!A:A</f>
        <v>达钢</v>
      </c>
      <c r="B1539" s="2" t="str">
        <f ca="1">'[1]2025年已发货'!B:B</f>
        <v>螺纹钢</v>
      </c>
      <c r="C1539" s="2" t="str">
        <f ca="1">'[1]2025年已发货'!C:C</f>
        <v>HRB400E Φ14 9m</v>
      </c>
      <c r="D1539" s="2" t="str">
        <f ca="1">'[1]2025年已发货'!D:D</f>
        <v>吨</v>
      </c>
      <c r="E1539" s="2">
        <f ca="1">'[1]2025年已发货'!E:E</f>
        <v>9</v>
      </c>
      <c r="F1539" s="4">
        <f ca="1">'[1]2025年已发货'!F:F</f>
        <v>45743</v>
      </c>
      <c r="G1539" s="2" t="str">
        <f>'[1]2025年已发货'!G:G</f>
        <v>（五冶达州国道542项目-一工区桥梁二工段）四川省达州市达川区达川区石梯镇石成村</v>
      </c>
      <c r="H1539" s="2" t="str">
        <f ca="1">'[1]2025年已发货'!H:H</f>
        <v>夏树彬</v>
      </c>
      <c r="I1539" s="2">
        <f ca="1">'[1]2025年已发货'!I:I</f>
        <v>13518183653</v>
      </c>
      <c r="J1539" s="2" t="str">
        <f ca="1">_xlfn._xlws.FILTER(辅助信息!D:D,辅助信息!G:G=G1539)</f>
        <v>五冶达州国道542项目</v>
      </c>
    </row>
    <row r="1540" hidden="1" spans="1:10">
      <c r="A1540" s="2" t="str">
        <f ca="1">'[1]2025年已发货'!A:A</f>
        <v>达钢</v>
      </c>
      <c r="B1540" s="2" t="str">
        <f ca="1">'[1]2025年已发货'!B:B</f>
        <v>螺纹钢</v>
      </c>
      <c r="C1540" s="2" t="str">
        <f ca="1">'[1]2025年已发货'!C:C</f>
        <v>HRB400E Φ28 9m</v>
      </c>
      <c r="D1540" s="2" t="str">
        <f ca="1">'[1]2025年已发货'!D:D</f>
        <v>吨</v>
      </c>
      <c r="E1540" s="2">
        <f ca="1">'[1]2025年已发货'!E:E</f>
        <v>18</v>
      </c>
      <c r="F1540" s="4">
        <f ca="1">'[1]2025年已发货'!F:F</f>
        <v>45743</v>
      </c>
      <c r="G1540" s="2" t="str">
        <f>'[1]2025年已发货'!G:G</f>
        <v>（五冶达州国道542项目-一工区桥梁二工段）四川省达州市达川区达川区石梯镇石成村</v>
      </c>
      <c r="H1540" s="2" t="str">
        <f ca="1">'[1]2025年已发货'!H:H</f>
        <v>夏树彬</v>
      </c>
      <c r="I1540" s="2">
        <f ca="1">'[1]2025年已发货'!I:I</f>
        <v>13518183653</v>
      </c>
      <c r="J1540" s="2" t="str">
        <f ca="1">_xlfn._xlws.FILTER(辅助信息!D:D,辅助信息!G:G=G1540)</f>
        <v>五冶达州国道542项目</v>
      </c>
    </row>
    <row r="1541" hidden="1" spans="1:10">
      <c r="A1541" s="2" t="str">
        <f ca="1">'[1]2025年已发货'!A:A</f>
        <v>达钢</v>
      </c>
      <c r="B1541" s="2" t="str">
        <f ca="1">'[1]2025年已发货'!B:B</f>
        <v>螺纹钢</v>
      </c>
      <c r="C1541" s="2" t="str">
        <f ca="1">'[1]2025年已发货'!C:C</f>
        <v>HRB400E Φ32 9m</v>
      </c>
      <c r="D1541" s="2" t="str">
        <f ca="1">'[1]2025年已发货'!D:D</f>
        <v>吨</v>
      </c>
      <c r="E1541" s="2">
        <f ca="1">'[1]2025年已发货'!E:E</f>
        <v>9</v>
      </c>
      <c r="F1541" s="4">
        <f ca="1">'[1]2025年已发货'!F:F</f>
        <v>45743</v>
      </c>
      <c r="G1541" s="2" t="str">
        <f>'[1]2025年已发货'!G:G</f>
        <v>（五冶达州国道542项目-一工区桥梁二工段）四川省达州市达川区达川区石梯镇石成村</v>
      </c>
      <c r="H1541" s="2" t="str">
        <f ca="1">'[1]2025年已发货'!H:H</f>
        <v>夏树彬</v>
      </c>
      <c r="I1541" s="2">
        <f ca="1">'[1]2025年已发货'!I:I</f>
        <v>13518183653</v>
      </c>
      <c r="J1541" s="2" t="str">
        <f ca="1">_xlfn._xlws.FILTER(辅助信息!D:D,辅助信息!G:G=G1541)</f>
        <v>五冶达州国道542项目</v>
      </c>
    </row>
    <row r="1542" hidden="1" spans="1:10">
      <c r="A1542" s="2" t="str">
        <f ca="1">'[1]2025年已发货'!A:A</f>
        <v>达钢</v>
      </c>
      <c r="B1542" s="2" t="str">
        <f ca="1">'[1]2025年已发货'!B:B</f>
        <v>盘螺</v>
      </c>
      <c r="C1542" s="2" t="str">
        <f ca="1">'[1]2025年已发货'!C:C</f>
        <v>HRB400E Φ8</v>
      </c>
      <c r="D1542" s="2" t="str">
        <f ca="1">'[1]2025年已发货'!D:D</f>
        <v>吨</v>
      </c>
      <c r="E1542" s="2">
        <f ca="1">'[1]2025年已发货'!E:E</f>
        <v>3</v>
      </c>
      <c r="F1542" s="4">
        <f ca="1">'[1]2025年已发货'!F:F</f>
        <v>45743</v>
      </c>
      <c r="G1542" s="2" t="str">
        <f>'[1]2025年已发货'!G:G</f>
        <v>(五冶钢构医学科学产业园建设项目房建二部-六标)四川省南充市顺庆区搬罾街道学府大道二段</v>
      </c>
      <c r="H1542" s="2" t="str">
        <f ca="1">'[1]2025年已发货'!H:H</f>
        <v>安南</v>
      </c>
      <c r="I1542" s="2">
        <f ca="1">'[1]2025年已发货'!I:I</f>
        <v>19950525030</v>
      </c>
      <c r="J1542" s="2" t="str">
        <f ca="1">_xlfn._xlws.FILTER(辅助信息!D:D,辅助信息!G:G=G1542)</f>
        <v>五冶钢构南充医学科学产业园建设项目</v>
      </c>
    </row>
    <row r="1543" hidden="1" spans="1:10">
      <c r="A1543" s="2" t="str">
        <f ca="1">'[1]2025年已发货'!A:A</f>
        <v>达钢</v>
      </c>
      <c r="B1543" s="2" t="str">
        <f ca="1">'[1]2025年已发货'!B:B</f>
        <v>螺纹钢</v>
      </c>
      <c r="C1543" s="2" t="str">
        <f ca="1">'[1]2025年已发货'!C:C</f>
        <v>HRB400E Φ12 9m</v>
      </c>
      <c r="D1543" s="2" t="str">
        <f ca="1">'[1]2025年已发货'!D:D</f>
        <v>吨</v>
      </c>
      <c r="E1543" s="2">
        <f ca="1">'[1]2025年已发货'!E:E</f>
        <v>21</v>
      </c>
      <c r="F1543" s="4">
        <f ca="1">'[1]2025年已发货'!F:F</f>
        <v>45743</v>
      </c>
      <c r="G1543" s="2" t="str">
        <f>'[1]2025年已发货'!G:G</f>
        <v>(五冶钢构医学科学产业园建设项目房建二部-六标)四川省南充市顺庆区搬罾街道学府大道二段</v>
      </c>
      <c r="H1543" s="2" t="str">
        <f ca="1">'[1]2025年已发货'!H:H</f>
        <v>安南</v>
      </c>
      <c r="I1543" s="2">
        <f ca="1">'[1]2025年已发货'!I:I</f>
        <v>19950525030</v>
      </c>
      <c r="J1543" s="2" t="str">
        <f ca="1">_xlfn._xlws.FILTER(辅助信息!D:D,辅助信息!G:G=G1543)</f>
        <v>五冶钢构南充医学科学产业园建设项目</v>
      </c>
    </row>
    <row r="1544" hidden="1" spans="1:10">
      <c r="A1544" s="2" t="str">
        <f ca="1">'[1]2025年已发货'!A:A</f>
        <v>达钢</v>
      </c>
      <c r="B1544" s="2" t="str">
        <f ca="1">'[1]2025年已发货'!B:B</f>
        <v>螺纹钢</v>
      </c>
      <c r="C1544" s="2" t="str">
        <f ca="1">'[1]2025年已发货'!C:C</f>
        <v>HRB400E Φ25 9m</v>
      </c>
      <c r="D1544" s="2" t="str">
        <f ca="1">'[1]2025年已发货'!D:D</f>
        <v>吨</v>
      </c>
      <c r="E1544" s="2">
        <f ca="1">'[1]2025年已发货'!E:E</f>
        <v>12</v>
      </c>
      <c r="F1544" s="4">
        <f ca="1">'[1]2025年已发货'!F:F</f>
        <v>45743</v>
      </c>
      <c r="G1544" s="2" t="str">
        <f>'[1]2025年已发货'!G:G</f>
        <v>(五冶钢构医学科学产业园建设项目房建二部-六标)四川省南充市顺庆区搬罾街道学府大道二段</v>
      </c>
      <c r="H1544" s="2" t="str">
        <f ca="1">'[1]2025年已发货'!H:H</f>
        <v>安南</v>
      </c>
      <c r="I1544" s="2">
        <f ca="1">'[1]2025年已发货'!I:I</f>
        <v>19950525030</v>
      </c>
      <c r="J1544" s="2" t="str">
        <f ca="1">_xlfn._xlws.FILTER(辅助信息!D:D,辅助信息!G:G=G1544)</f>
        <v>五冶钢构南充医学科学产业园建设项目</v>
      </c>
    </row>
    <row r="1545" hidden="1" spans="1:10">
      <c r="A1545" s="2" t="str">
        <f ca="1">'[1]2025年已发货'!A:A</f>
        <v>陕钢</v>
      </c>
      <c r="B1545" s="2" t="str">
        <f ca="1">'[1]2025年已发货'!B:B</f>
        <v>高线</v>
      </c>
      <c r="C1545" s="2" t="str">
        <f ca="1">'[1]2025年已发货'!C:C</f>
        <v>HPB300 Φ6</v>
      </c>
      <c r="D1545" s="2" t="str">
        <f ca="1">'[1]2025年已发货'!D:D</f>
        <v>吨</v>
      </c>
      <c r="E1545" s="2">
        <f ca="1">'[1]2025年已发货'!E:E</f>
        <v>15</v>
      </c>
      <c r="F1545" s="4">
        <f ca="1">'[1]2025年已发货'!F:F</f>
        <v>45743</v>
      </c>
      <c r="G1545" s="2" t="str">
        <f>'[1]2025年已发货'!G:G</f>
        <v>(五冶钢构医学科学产业园建设项目房建二部-四标（5-4）)四川省南充市顺庆区搬罾街道学府大道二段</v>
      </c>
      <c r="H1545" s="2" t="str">
        <f ca="1">'[1]2025年已发货'!H:H</f>
        <v>安南</v>
      </c>
      <c r="I1545" s="2">
        <f ca="1">'[1]2025年已发货'!I:I</f>
        <v>19950525030</v>
      </c>
      <c r="J1545" s="2" t="str">
        <f>_xlfn._xlws.FILTER(辅助信息!D:D,辅助信息!G:G=G1545)</f>
        <v>五冶钢构南充医学科学产业园建设项目</v>
      </c>
    </row>
    <row r="1546" hidden="1" spans="1:10">
      <c r="A1546" s="2" t="str">
        <f ca="1">'[1]2025年已发货'!A:A</f>
        <v>陕钢</v>
      </c>
      <c r="B1546" s="2" t="str">
        <f ca="1">'[1]2025年已发货'!B:B</f>
        <v>盘螺</v>
      </c>
      <c r="C1546" s="2" t="str">
        <f ca="1">'[1]2025年已发货'!C:C</f>
        <v>HRB400E Φ6</v>
      </c>
      <c r="D1546" s="2" t="str">
        <f ca="1">'[1]2025年已发货'!D:D</f>
        <v>吨</v>
      </c>
      <c r="E1546" s="2">
        <f ca="1">'[1]2025年已发货'!E:E</f>
        <v>15</v>
      </c>
      <c r="F1546" s="4">
        <f ca="1">'[1]2025年已发货'!F:F</f>
        <v>45743</v>
      </c>
      <c r="G1546" s="2" t="str">
        <f>'[1]2025年已发货'!G:G</f>
        <v>(五冶钢构医学科学产业园建设项目房建二部-四标（5-4）)四川省南充市顺庆区搬罾街道学府大道二段</v>
      </c>
      <c r="H1546" s="2" t="str">
        <f ca="1">'[1]2025年已发货'!H:H</f>
        <v>安南</v>
      </c>
      <c r="I1546" s="2">
        <f ca="1">'[1]2025年已发货'!I:I</f>
        <v>19950525030</v>
      </c>
      <c r="J1546" s="2" t="str">
        <f>_xlfn._xlws.FILTER(辅助信息!D:D,辅助信息!G:G=G1546)</f>
        <v>五冶钢构南充医学科学产业园建设项目</v>
      </c>
    </row>
    <row r="1547" hidden="1" spans="1:10">
      <c r="A1547" s="2" t="str">
        <f ca="1">'[1]2025年已发货'!A:A</f>
        <v>陕钢</v>
      </c>
      <c r="B1547" s="2" t="str">
        <f ca="1">'[1]2025年已发货'!B:B</f>
        <v>盘螺</v>
      </c>
      <c r="C1547" s="2" t="str">
        <f ca="1">'[1]2025年已发货'!C:C</f>
        <v>HRB400E Φ8</v>
      </c>
      <c r="D1547" s="2" t="str">
        <f ca="1">'[1]2025年已发货'!D:D</f>
        <v>吨</v>
      </c>
      <c r="E1547" s="2">
        <f ca="1">'[1]2025年已发货'!E:E</f>
        <v>5</v>
      </c>
      <c r="F1547" s="4">
        <f ca="1">'[1]2025年已发货'!F:F</f>
        <v>45743</v>
      </c>
      <c r="G1547" s="2" t="str">
        <f>'[1]2025年已发货'!G:G</f>
        <v>(五冶钢构医学科学产业园建设项目房建二部-四标（5-4）)四川省南充市顺庆区搬罾街道学府大道二段</v>
      </c>
      <c r="H1547" s="2" t="str">
        <f ca="1">'[1]2025年已发货'!H:H</f>
        <v>安南</v>
      </c>
      <c r="I1547" s="2">
        <f ca="1">'[1]2025年已发货'!I:I</f>
        <v>19950525030</v>
      </c>
      <c r="J1547" s="2" t="str">
        <f>_xlfn._xlws.FILTER(辅助信息!D:D,辅助信息!G:G=G1547)</f>
        <v>五冶钢构南充医学科学产业园建设项目</v>
      </c>
    </row>
    <row r="1548" hidden="1" spans="1:10">
      <c r="A1548" s="2" t="str">
        <f ca="1">'[1]2025年已发货'!A:A</f>
        <v>陕钢</v>
      </c>
      <c r="B1548" s="2" t="str">
        <f ca="1">'[1]2025年已发货'!B:B</f>
        <v>盘螺</v>
      </c>
      <c r="C1548" s="2" t="str">
        <f ca="1">'[1]2025年已发货'!C:C</f>
        <v>HRB400E Φ8</v>
      </c>
      <c r="D1548" s="2" t="str">
        <f ca="1">'[1]2025年已发货'!D:D</f>
        <v>吨</v>
      </c>
      <c r="E1548" s="2">
        <f ca="1">'[1]2025年已发货'!E:E</f>
        <v>17.5</v>
      </c>
      <c r="F1548" s="4">
        <f ca="1">'[1]2025年已发货'!F:F</f>
        <v>45743</v>
      </c>
      <c r="G1548" s="2" t="str">
        <f>'[1]2025年已发货'!G:G</f>
        <v>（中核华兴-峨眉山项目）四川省乐山市峨眉山市双福镇梓橦庙红华五期中核华兴工地</v>
      </c>
      <c r="H1548" s="2" t="str">
        <f ca="1">'[1]2025年已发货'!H:H</f>
        <v>李汉军</v>
      </c>
      <c r="I1548" s="2" t="str">
        <f ca="1">'[1]2025年已发货'!I:I</f>
        <v>18691249091</v>
      </c>
      <c r="J1548" s="2" vm="1" t="e">
        <f>_xlfn._xlws.FILTER(辅助信息!D:D,辅助信息!G:G=G1548)</f>
        <v>#VALUE!</v>
      </c>
    </row>
    <row r="1549" hidden="1" spans="1:10">
      <c r="A1549" s="2" t="str">
        <f ca="1">'[1]2025年已发货'!A:A</f>
        <v>陕钢</v>
      </c>
      <c r="B1549" s="2" t="str">
        <f ca="1">'[1]2025年已发货'!B:B</f>
        <v>盘螺</v>
      </c>
      <c r="C1549" s="2" t="str">
        <f ca="1">'[1]2025年已发货'!C:C</f>
        <v>HRB400E Φ10</v>
      </c>
      <c r="D1549" s="2" t="str">
        <f ca="1">'[1]2025年已发货'!D:D</f>
        <v>吨</v>
      </c>
      <c r="E1549" s="2">
        <f ca="1">'[1]2025年已发货'!E:E</f>
        <v>15</v>
      </c>
      <c r="F1549" s="4">
        <f ca="1">'[1]2025年已发货'!F:F</f>
        <v>45743</v>
      </c>
      <c r="G1549" s="2" t="str">
        <f>'[1]2025年已发货'!G:G</f>
        <v>（中核华兴-峨眉山项目）四川省乐山市峨眉山市双福镇梓橦庙红华五期中核华兴工地</v>
      </c>
      <c r="H1549" s="2" t="str">
        <f ca="1">'[1]2025年已发货'!H:H</f>
        <v>李汉军</v>
      </c>
      <c r="I1549" s="2" t="str">
        <f ca="1">'[1]2025年已发货'!I:I</f>
        <v>18691249091</v>
      </c>
      <c r="J1549" s="2" vm="1" t="e">
        <f>_xlfn._xlws.FILTER(辅助信息!D:D,辅助信息!G:G=G1549)</f>
        <v>#VALUE!</v>
      </c>
    </row>
    <row r="1550" hidden="1" spans="1:10">
      <c r="A1550" s="2" t="str">
        <f ca="1">'[1]2025年已发货'!A:A</f>
        <v>陕钢</v>
      </c>
      <c r="B1550" s="2" t="str">
        <f ca="1">'[1]2025年已发货'!B:B</f>
        <v>高线</v>
      </c>
      <c r="C1550" s="2" t="str">
        <f ca="1">'[1]2025年已发货'!C:C</f>
        <v>HPB300 6</v>
      </c>
      <c r="D1550" s="2" t="str">
        <f ca="1">'[1]2025年已发货'!D:D</f>
        <v>吨</v>
      </c>
      <c r="E1550" s="2">
        <f ca="1">'[1]2025年已发货'!E:E</f>
        <v>2.5</v>
      </c>
      <c r="F1550" s="4">
        <f ca="1">'[1]2025年已发货'!F:F</f>
        <v>45743</v>
      </c>
      <c r="G1550" s="2" t="str">
        <f>'[1]2025年已发货'!G:G</f>
        <v>（中核华兴-峨眉山项目）四川省乐山市峨眉山市双福镇梓橦庙红华五期中核华兴工地</v>
      </c>
      <c r="H1550" s="2" t="str">
        <f ca="1">'[1]2025年已发货'!H:H</f>
        <v>李汉军</v>
      </c>
      <c r="I1550" s="2" t="str">
        <f ca="1">'[1]2025年已发货'!I:I</f>
        <v>18691249091</v>
      </c>
      <c r="J1550" s="2" vm="1" t="e">
        <f ca="1">_xlfn._xlws.FILTER(辅助信息!D:D,辅助信息!G:G=G1550)</f>
        <v>#VALUE!</v>
      </c>
    </row>
    <row r="1551" hidden="1" spans="1:10">
      <c r="A1551" s="2" t="str">
        <f ca="1">'[1]2025年已发货'!A:A</f>
        <v>陕钢</v>
      </c>
      <c r="B1551" s="2" t="str">
        <f ca="1">'[1]2025年已发货'!B:B</f>
        <v>高线</v>
      </c>
      <c r="C1551" s="2" t="str">
        <f ca="1">'[1]2025年已发货'!C:C</f>
        <v>HPB300Φ12</v>
      </c>
      <c r="D1551" s="2" t="str">
        <f ca="1">'[1]2025年已发货'!D:D</f>
        <v>吨</v>
      </c>
      <c r="E1551" s="2">
        <f ca="1">'[1]2025年已发货'!E:E</f>
        <v>35</v>
      </c>
      <c r="F1551" s="4">
        <f ca="1">'[1]2025年已发货'!F:F</f>
        <v>45743</v>
      </c>
      <c r="G1551" s="2" t="str">
        <f>'[1]2025年已发货'!G:G</f>
        <v>（中铁广州局-成渝扩容2标）成渝扩容项目ZCB3-2标2＃拌和站【雁江区联盟桥东北50米(资资路) 】</v>
      </c>
      <c r="H1551" s="2" t="str">
        <f ca="1">'[1]2025年已发货'!H:H</f>
        <v>刘沛琦</v>
      </c>
      <c r="I1551" s="2">
        <f ca="1">'[1]2025年已发货'!I:I</f>
        <v>18011784798</v>
      </c>
      <c r="J1551" s="2" vm="1" t="e">
        <f ca="1">_xlfn._xlws.FILTER(辅助信息!D:D,辅助信息!G:G=G1551)</f>
        <v>#VALUE!</v>
      </c>
    </row>
    <row r="1552" hidden="1" spans="1:10">
      <c r="A1552" s="2" t="str">
        <f ca="1">'[1]2025年已发货'!A:A</f>
        <v>晋邦</v>
      </c>
      <c r="B1552" s="2" t="str">
        <f ca="1">'[1]2025年已发货'!B:B</f>
        <v>高线</v>
      </c>
      <c r="C1552" s="2" t="str">
        <f ca="1">'[1]2025年已发货'!C:C</f>
        <v>HPB300Φ8</v>
      </c>
      <c r="D1552" s="2" t="str">
        <f ca="1">'[1]2025年已发货'!D:D</f>
        <v>吨</v>
      </c>
      <c r="E1552" s="2">
        <f ca="1">'[1]2025年已发货'!E:E</f>
        <v>3</v>
      </c>
      <c r="F1552" s="4">
        <f ca="1">'[1]2025年已发货'!F:F</f>
        <v>45743</v>
      </c>
      <c r="G1552" s="2" t="str">
        <f>'[1]2025年已发货'!G:G</f>
        <v>（十九冶-江龙高速一分部）重庆市云阳县开云高速附近湿坝北463米*龙王溪弃土场</v>
      </c>
      <c r="H1552" s="2" t="str">
        <f ca="1">'[1]2025年已发货'!H:H</f>
        <v>吴章红</v>
      </c>
      <c r="I1552" s="2">
        <f ca="1">'[1]2025年已发货'!I:I</f>
        <v>18628165772</v>
      </c>
      <c r="J1552" s="2" vm="1" t="e">
        <f ca="1">_xlfn._xlws.FILTER(辅助信息!D:D,辅助信息!G:G=G1552)</f>
        <v>#VALUE!</v>
      </c>
    </row>
    <row r="1553" hidden="1" spans="1:10">
      <c r="A1553" s="2" t="str">
        <f ca="1">'[1]2025年已发货'!A:A</f>
        <v>晋邦</v>
      </c>
      <c r="B1553" s="2" t="str">
        <f ca="1">'[1]2025年已发货'!B:B</f>
        <v>螺纹钢</v>
      </c>
      <c r="C1553" s="2" t="str">
        <f ca="1">'[1]2025年已发货'!C:C</f>
        <v>HRB400E Φ12 9m</v>
      </c>
      <c r="D1553" s="2" t="str">
        <f ca="1">'[1]2025年已发货'!D:D</f>
        <v>吨</v>
      </c>
      <c r="E1553" s="2">
        <f ca="1">'[1]2025年已发货'!E:E</f>
        <v>7.2</v>
      </c>
      <c r="F1553" s="4">
        <f ca="1">'[1]2025年已发货'!F:F</f>
        <v>45743</v>
      </c>
      <c r="G1553" s="2" t="str">
        <f>'[1]2025年已发货'!G:G</f>
        <v>（十九冶-江龙高速一分部）重庆市云阳县开云高速附近湿坝北463米*龙王溪弃土场</v>
      </c>
      <c r="H1553" s="2" t="str">
        <f ca="1">'[1]2025年已发货'!H:H</f>
        <v>吴章红</v>
      </c>
      <c r="I1553" s="2">
        <f ca="1">'[1]2025年已发货'!I:I</f>
        <v>18628165772</v>
      </c>
      <c r="J1553" s="2" vm="1" t="e">
        <f ca="1">_xlfn._xlws.FILTER(辅助信息!D:D,辅助信息!G:G=G1553)</f>
        <v>#VALUE!</v>
      </c>
    </row>
    <row r="1554" hidden="1" spans="1:10">
      <c r="A1554" s="2" t="str">
        <f ca="1">'[1]2025年已发货'!A:A</f>
        <v>晋邦</v>
      </c>
      <c r="B1554" s="2" t="str">
        <f ca="1">'[1]2025年已发货'!B:B</f>
        <v>螺纹钢</v>
      </c>
      <c r="C1554" s="2" t="str">
        <f ca="1">'[1]2025年已发货'!C:C</f>
        <v>HRB400E Φ16 9m</v>
      </c>
      <c r="D1554" s="2" t="str">
        <f ca="1">'[1]2025年已发货'!D:D</f>
        <v>吨</v>
      </c>
      <c r="E1554" s="2">
        <f ca="1">'[1]2025年已发货'!E:E</f>
        <v>18</v>
      </c>
      <c r="F1554" s="4">
        <f ca="1">'[1]2025年已发货'!F:F</f>
        <v>45743</v>
      </c>
      <c r="G1554" s="2" t="str">
        <f>'[1]2025年已发货'!G:G</f>
        <v>（十九冶-江龙高速一分部）重庆市云阳县开云高速附近湿坝北463米*龙王溪弃土场</v>
      </c>
      <c r="H1554" s="2" t="str">
        <f ca="1">'[1]2025年已发货'!H:H</f>
        <v>吴章红</v>
      </c>
      <c r="I1554" s="2">
        <f ca="1">'[1]2025年已发货'!I:I</f>
        <v>18628165772</v>
      </c>
      <c r="J1554" s="2" vm="1" t="e">
        <f ca="1">_xlfn._xlws.FILTER(辅助信息!D:D,辅助信息!G:G=G1554)</f>
        <v>#VALUE!</v>
      </c>
    </row>
    <row r="1555" hidden="1" spans="1:10">
      <c r="A1555" s="2" t="str">
        <f ca="1">'[1]2025年已发货'!A:A</f>
        <v>晋邦</v>
      </c>
      <c r="B1555" s="2" t="str">
        <f ca="1">'[1]2025年已发货'!B:B</f>
        <v>螺纹钢</v>
      </c>
      <c r="C1555" s="2" t="str">
        <f ca="1">'[1]2025年已发货'!C:C</f>
        <v>HRB400E Φ25 9m</v>
      </c>
      <c r="D1555" s="2" t="str">
        <f ca="1">'[1]2025年已发货'!D:D</f>
        <v>吨</v>
      </c>
      <c r="E1555" s="2">
        <f ca="1">'[1]2025年已发货'!E:E</f>
        <v>6</v>
      </c>
      <c r="F1555" s="4">
        <f ca="1">'[1]2025年已发货'!F:F</f>
        <v>45743</v>
      </c>
      <c r="G1555" s="2" t="str">
        <f>'[1]2025年已发货'!G:G</f>
        <v>（十九冶-江龙高速一分部）重庆市云阳县开云高速附近湿坝北463米*龙王溪弃土场</v>
      </c>
      <c r="H1555" s="2" t="str">
        <f ca="1">'[1]2025年已发货'!H:H</f>
        <v>吴章红</v>
      </c>
      <c r="I1555" s="2">
        <f ca="1">'[1]2025年已发货'!I:I</f>
        <v>18628165772</v>
      </c>
      <c r="J1555" s="2" vm="1" t="e">
        <f ca="1">_xlfn._xlws.FILTER(辅助信息!D:D,辅助信息!G:G=G1555)</f>
        <v>#VALUE!</v>
      </c>
    </row>
    <row r="1556" hidden="1" spans="1:10">
      <c r="A1556" s="2" t="str">
        <f ca="1">'[1]2025年已发货'!A:A</f>
        <v>晋邦</v>
      </c>
      <c r="B1556" s="2" t="str">
        <f ca="1">'[1]2025年已发货'!B:B</f>
        <v>螺纹钢</v>
      </c>
      <c r="C1556" s="2" t="str">
        <f ca="1">'[1]2025年已发货'!C:C</f>
        <v>HRB400E Φ12 9m</v>
      </c>
      <c r="D1556" s="2" t="str">
        <f ca="1">'[1]2025年已发货'!D:D</f>
        <v>吨</v>
      </c>
      <c r="E1556" s="2">
        <f ca="1">'[1]2025年已发货'!E:E</f>
        <v>16</v>
      </c>
      <c r="F1556" s="4">
        <f ca="1">'[1]2025年已发货'!F:F</f>
        <v>45743</v>
      </c>
      <c r="G1556" s="2" t="str">
        <f>'[1]2025年已发货'!G:G</f>
        <v>（十九冶-江龙高速二分部）重庆市云阳县宝坪镇双塆村*地坪村路基</v>
      </c>
      <c r="H1556" s="2" t="str">
        <f ca="1">'[1]2025年已发货'!H:H</f>
        <v>张鹏</v>
      </c>
      <c r="I1556" s="2">
        <f ca="1">'[1]2025年已发货'!I:I</f>
        <v>18223006448</v>
      </c>
      <c r="J1556" s="2" vm="1" t="e">
        <f>_xlfn._xlws.FILTER(辅助信息!D:D,辅助信息!G:G=G1556)</f>
        <v>#VALUE!</v>
      </c>
    </row>
    <row r="1557" hidden="1" spans="1:10">
      <c r="A1557" s="2" t="str">
        <f ca="1">'[1]2025年已发货'!A:A</f>
        <v>晋邦</v>
      </c>
      <c r="B1557" s="2" t="str">
        <f ca="1">'[1]2025年已发货'!B:B</f>
        <v>螺纹钢</v>
      </c>
      <c r="C1557" s="2" t="str">
        <f ca="1">'[1]2025年已发货'!C:C</f>
        <v>HRB400E Φ14 9m</v>
      </c>
      <c r="D1557" s="2" t="str">
        <f ca="1">'[1]2025年已发货'!D:D</f>
        <v>吨</v>
      </c>
      <c r="E1557" s="2">
        <f ca="1">'[1]2025年已发货'!E:E</f>
        <v>16</v>
      </c>
      <c r="F1557" s="4">
        <f ca="1">'[1]2025年已发货'!F:F</f>
        <v>45743</v>
      </c>
      <c r="G1557" s="2" t="str">
        <f>'[1]2025年已发货'!G:G</f>
        <v>（十九冶-江龙高速二分部）重庆市云阳县宝坪镇双塆村*地坪村路基</v>
      </c>
      <c r="H1557" s="2" t="str">
        <f ca="1">'[1]2025年已发货'!H:H</f>
        <v>张鹏</v>
      </c>
      <c r="I1557" s="2">
        <f ca="1">'[1]2025年已发货'!I:I</f>
        <v>18223006448</v>
      </c>
      <c r="J1557" s="2" vm="1" t="e">
        <f>_xlfn._xlws.FILTER(辅助信息!D:D,辅助信息!G:G=G1557)</f>
        <v>#VALUE!</v>
      </c>
    </row>
    <row r="1558" hidden="1" spans="1:10">
      <c r="A1558" s="2" t="str">
        <f ca="1">'[1]2025年已发货'!A:A</f>
        <v>晋邦</v>
      </c>
      <c r="B1558" s="2" t="str">
        <f ca="1">'[1]2025年已发货'!B:B</f>
        <v>高线</v>
      </c>
      <c r="C1558" s="2" t="str">
        <f ca="1">'[1]2025年已发货'!C:C</f>
        <v>HPB300Φ6</v>
      </c>
      <c r="D1558" s="2" t="str">
        <f ca="1">'[1]2025年已发货'!D:D</f>
        <v>吨</v>
      </c>
      <c r="E1558" s="2">
        <f ca="1">'[1]2025年已发货'!E:E</f>
        <v>2.5</v>
      </c>
      <c r="F1558" s="4">
        <f ca="1">'[1]2025年已发货'!F:F</f>
        <v>45743</v>
      </c>
      <c r="G1558" s="2" t="str">
        <f>'[1]2025年已发货'!G:G</f>
        <v>（十九冶-江龙高速二分部）重庆市云阳县宝坪镇双塆村*地坪村路基</v>
      </c>
      <c r="H1558" s="2" t="str">
        <f ca="1">'[1]2025年已发货'!H:H</f>
        <v>张鹏</v>
      </c>
      <c r="I1558" s="2">
        <f ca="1">'[1]2025年已发货'!I:I</f>
        <v>18223006448</v>
      </c>
      <c r="J1558" s="2" vm="1" t="e">
        <f ca="1">_xlfn._xlws.FILTER(辅助信息!D:D,辅助信息!G:G=G1558)</f>
        <v>#VALUE!</v>
      </c>
    </row>
    <row r="1559" hidden="1" spans="1:10">
      <c r="A1559" s="2" t="str">
        <f ca="1">'[1]2025年已发货'!A:A</f>
        <v>达钢</v>
      </c>
      <c r="B1559" s="2" t="str">
        <f ca="1">'[1]2025年已发货'!B:B</f>
        <v>盘螺</v>
      </c>
      <c r="C1559" s="2" t="str">
        <f ca="1">'[1]2025年已发货'!C:C</f>
        <v>HRB400E Φ8</v>
      </c>
      <c r="D1559" s="2" t="str">
        <f ca="1">'[1]2025年已发货'!D:D</f>
        <v>吨</v>
      </c>
      <c r="E1559" s="2">
        <f ca="1">'[1]2025年已发货'!E:E</f>
        <v>10</v>
      </c>
      <c r="F1559" s="4">
        <f ca="1">'[1]2025年已发货'!F:F</f>
        <v>45744</v>
      </c>
      <c r="G1559" s="2" t="str">
        <f>'[1]2025年已发货'!G:G</f>
        <v>（五冶钢构宜宾高县月江镇建设项目）  四川省宜宾市高县月江镇刚记超市斜对面(还阳组团沪碳二期项目)</v>
      </c>
      <c r="H1559" s="2" t="str">
        <f ca="1">'[1]2025年已发货'!H:H</f>
        <v>张朝亮</v>
      </c>
      <c r="I1559" s="2">
        <f ca="1">'[1]2025年已发货'!I:I</f>
        <v>15228205853</v>
      </c>
      <c r="J1559" s="2" t="str">
        <f>_xlfn._xlws.FILTER(辅助信息!D:D,辅助信息!G:G=G1559)</f>
        <v>五冶钢构-宜宾市南溪区高县月江镇建设项目</v>
      </c>
    </row>
    <row r="1560" hidden="1" spans="1:10">
      <c r="A1560" s="2" t="str">
        <f ca="1">'[1]2025年已发货'!A:A</f>
        <v>达钢</v>
      </c>
      <c r="B1560" s="2" t="str">
        <f ca="1">'[1]2025年已发货'!B:B</f>
        <v>螺纹钢</v>
      </c>
      <c r="C1560" s="2" t="str">
        <f ca="1">'[1]2025年已发货'!C:C</f>
        <v>HRB400E Φ14 9m</v>
      </c>
      <c r="D1560" s="2" t="str">
        <f ca="1">'[1]2025年已发货'!D:D</f>
        <v>吨</v>
      </c>
      <c r="E1560" s="2">
        <f ca="1">'[1]2025年已发货'!E:E</f>
        <v>25</v>
      </c>
      <c r="F1560" s="4">
        <f ca="1">'[1]2025年已发货'!F:F</f>
        <v>45744</v>
      </c>
      <c r="G1560" s="2" t="str">
        <f>'[1]2025年已发货'!G:G</f>
        <v>（五冶钢构宜宾高县月江镇建设项目）  四川省宜宾市高县月江镇刚记超市斜对面(还阳组团沪碳二期项目)</v>
      </c>
      <c r="H1560" s="2" t="str">
        <f ca="1">'[1]2025年已发货'!H:H</f>
        <v>张朝亮</v>
      </c>
      <c r="I1560" s="2">
        <f ca="1">'[1]2025年已发货'!I:I</f>
        <v>15228205853</v>
      </c>
      <c r="J1560" s="2" t="str">
        <f>_xlfn._xlws.FILTER(辅助信息!D:D,辅助信息!G:G=G1560)</f>
        <v>五冶钢构-宜宾市南溪区高县月江镇建设项目</v>
      </c>
    </row>
    <row r="1561" hidden="1" spans="1:10">
      <c r="A1561" s="2" t="str">
        <f ca="1">'[1]2025年已发货'!A:A</f>
        <v>达钢</v>
      </c>
      <c r="B1561" s="2" t="str">
        <f ca="1">'[1]2025年已发货'!B:B</f>
        <v>盘螺</v>
      </c>
      <c r="C1561" s="2" t="str">
        <f ca="1">'[1]2025年已发货'!C:C</f>
        <v>HRB400E Φ10</v>
      </c>
      <c r="D1561" s="2" t="str">
        <f ca="1">'[1]2025年已发货'!D:D</f>
        <v>吨</v>
      </c>
      <c r="E1561" s="2">
        <f ca="1">'[1]2025年已发货'!E:E</f>
        <v>15</v>
      </c>
      <c r="F1561" s="4">
        <f ca="1">'[1]2025年已发货'!F:F</f>
        <v>45744</v>
      </c>
      <c r="G1561" s="2" t="str">
        <f>'[1]2025年已发货'!G:G</f>
        <v>（五冶钢构宜宾高县月江镇建设项目）  四川省宜宾市高县月江镇刚记超市斜对面(还阳组团沪碳二期项目)</v>
      </c>
      <c r="H1561" s="2" t="str">
        <f ca="1">'[1]2025年已发货'!H:H</f>
        <v>张朝亮</v>
      </c>
      <c r="I1561" s="2">
        <f ca="1">'[1]2025年已发货'!I:I</f>
        <v>15228205853</v>
      </c>
      <c r="J1561" s="2" t="str">
        <f>_xlfn._xlws.FILTER(辅助信息!D:D,辅助信息!G:G=G1561)</f>
        <v>五冶钢构-宜宾市南溪区高县月江镇建设项目</v>
      </c>
    </row>
    <row r="1562" hidden="1" spans="1:10">
      <c r="A1562" s="2" t="str">
        <f ca="1">'[1]2025年已发货'!A:A</f>
        <v>达钢</v>
      </c>
      <c r="B1562" s="2" t="str">
        <f ca="1">'[1]2025年已发货'!B:B</f>
        <v>螺纹钢</v>
      </c>
      <c r="C1562" s="2" t="str">
        <f ca="1">'[1]2025年已发货'!C:C</f>
        <v>HRB400E Φ12 9m</v>
      </c>
      <c r="D1562" s="2" t="str">
        <f ca="1">'[1]2025年已发货'!D:D</f>
        <v>吨</v>
      </c>
      <c r="E1562" s="2">
        <f ca="1">'[1]2025年已发货'!E:E</f>
        <v>17</v>
      </c>
      <c r="F1562" s="4">
        <f ca="1">'[1]2025年已发货'!F:F</f>
        <v>45744</v>
      </c>
      <c r="G1562" s="2" t="str">
        <f>'[1]2025年已发货'!G:G</f>
        <v>（五冶钢构宜宾高县月江镇建设项目）  四川省宜宾市高县月江镇刚记超市斜对面(还阳组团沪碳二期项目)</v>
      </c>
      <c r="H1562" s="2" t="str">
        <f ca="1">'[1]2025年已发货'!H:H</f>
        <v>张朝亮</v>
      </c>
      <c r="I1562" s="2">
        <f ca="1">'[1]2025年已发货'!I:I</f>
        <v>15228205853</v>
      </c>
      <c r="J1562" s="2" t="str">
        <f ca="1">_xlfn._xlws.FILTER(辅助信息!D:D,辅助信息!G:G=G1562)</f>
        <v>五冶钢构-宜宾市南溪区高县月江镇建设项目</v>
      </c>
    </row>
    <row r="1563" hidden="1" spans="1:10">
      <c r="A1563" s="2" t="str">
        <f ca="1">'[1]2025年已发货'!A:A</f>
        <v>达钢</v>
      </c>
      <c r="B1563" s="2" t="str">
        <f ca="1">'[1]2025年已发货'!B:B</f>
        <v>螺纹钢</v>
      </c>
      <c r="C1563" s="2" t="str">
        <f ca="1">'[1]2025年已发货'!C:C</f>
        <v>HRB400E Φ14 9m</v>
      </c>
      <c r="D1563" s="2" t="str">
        <f ca="1">'[1]2025年已发货'!D:D</f>
        <v>吨</v>
      </c>
      <c r="E1563" s="2">
        <f ca="1">'[1]2025年已发货'!E:E</f>
        <v>3</v>
      </c>
      <c r="F1563" s="4">
        <f ca="1">'[1]2025年已发货'!F:F</f>
        <v>45744</v>
      </c>
      <c r="G1563" s="2" t="str">
        <f>'[1]2025年已发货'!G:G</f>
        <v>（五冶钢构宜宾高县月江镇建设项目）  四川省宜宾市高县月江镇刚记超市斜对面(还阳组团沪碳二期项目)</v>
      </c>
      <c r="H1563" s="2" t="str">
        <f ca="1">'[1]2025年已发货'!H:H</f>
        <v>张朝亮</v>
      </c>
      <c r="I1563" s="2">
        <f ca="1">'[1]2025年已发货'!I:I</f>
        <v>15228205853</v>
      </c>
      <c r="J1563" s="2" t="str">
        <f ca="1">_xlfn._xlws.FILTER(辅助信息!D:D,辅助信息!G:G=G1563)</f>
        <v>五冶钢构-宜宾市南溪区高县月江镇建设项目</v>
      </c>
    </row>
    <row r="1564" hidden="1" spans="1:10">
      <c r="A1564" s="2" t="str">
        <f ca="1">'[1]2025年已发货'!A:A</f>
        <v>德胜</v>
      </c>
      <c r="B1564" s="2" t="str">
        <f ca="1">'[1]2025年已发货'!B:B</f>
        <v>螺纹钢</v>
      </c>
      <c r="C1564" s="2" t="str">
        <f ca="1">'[1]2025年已发货'!C:C</f>
        <v>HRB400E Φ16 9m</v>
      </c>
      <c r="D1564" s="2" t="str">
        <f ca="1">'[1]2025年已发货'!D:D</f>
        <v>吨</v>
      </c>
      <c r="E1564" s="2">
        <f ca="1">'[1]2025年已发货'!E:E</f>
        <v>34</v>
      </c>
      <c r="F1564" s="4">
        <f ca="1">'[1]2025年已发货'!F:F</f>
        <v>45744</v>
      </c>
      <c r="G1564" s="2" t="str">
        <f>'[1]2025年已发货'!G:G</f>
        <v>（五冶钢构宜宾高县月江镇建设项目）  四川省宜宾市高县月江镇刚记超市斜对面(还阳组团沪碳二期项目)</v>
      </c>
      <c r="H1564" s="2" t="str">
        <f ca="1">'[1]2025年已发货'!H:H</f>
        <v>张朝亮</v>
      </c>
      <c r="I1564" s="2">
        <f ca="1">'[1]2025年已发货'!I:I</f>
        <v>15228205853</v>
      </c>
      <c r="J1564" s="2" t="str">
        <f ca="1">_xlfn._xlws.FILTER(辅助信息!D:D,辅助信息!G:G=G1564)</f>
        <v>五冶钢构-宜宾市南溪区高县月江镇建设项目</v>
      </c>
    </row>
    <row r="1565" hidden="1" spans="1:10">
      <c r="A1565" s="2" t="str">
        <f ca="1">'[1]2025年已发货'!A:A</f>
        <v>德胜</v>
      </c>
      <c r="B1565" s="2" t="str">
        <f ca="1">'[1]2025年已发货'!B:B</f>
        <v>螺纹钢</v>
      </c>
      <c r="C1565" s="2" t="str">
        <f ca="1">'[1]2025年已发货'!C:C</f>
        <v>HRB400E Φ18 9m</v>
      </c>
      <c r="D1565" s="2" t="str">
        <f ca="1">'[1]2025年已发货'!D:D</f>
        <v>吨</v>
      </c>
      <c r="E1565" s="2">
        <f ca="1">'[1]2025年已发货'!E:E</f>
        <v>46</v>
      </c>
      <c r="F1565" s="4">
        <f ca="1">'[1]2025年已发货'!F:F</f>
        <v>45744</v>
      </c>
      <c r="G1565" s="2" t="str">
        <f>'[1]2025年已发货'!G:G</f>
        <v>（五冶钢构宜宾高县月江镇建设项目）  四川省宜宾市高县月江镇刚记超市斜对面(还阳组团沪碳二期项目)</v>
      </c>
      <c r="H1565" s="2" t="str">
        <f ca="1">'[1]2025年已发货'!H:H</f>
        <v>张朝亮</v>
      </c>
      <c r="I1565" s="2">
        <f ca="1">'[1]2025年已发货'!I:I</f>
        <v>15228205853</v>
      </c>
      <c r="J1565" s="2" t="str">
        <f ca="1">_xlfn._xlws.FILTER(辅助信息!D:D,辅助信息!G:G=G1565)</f>
        <v>五冶钢构-宜宾市南溪区高县月江镇建设项目</v>
      </c>
    </row>
    <row r="1566" hidden="1" spans="1:10">
      <c r="A1566" s="2" t="str">
        <f ca="1">'[1]2025年已发货'!A:A</f>
        <v>德胜</v>
      </c>
      <c r="B1566" s="2" t="str">
        <f ca="1">'[1]2025年已发货'!B:B</f>
        <v>螺纹钢</v>
      </c>
      <c r="C1566" s="2" t="str">
        <f ca="1">'[1]2025年已发货'!C:C</f>
        <v>HRB400E Φ20 9m</v>
      </c>
      <c r="D1566" s="2" t="str">
        <f ca="1">'[1]2025年已发货'!D:D</f>
        <v>吨</v>
      </c>
      <c r="E1566" s="2">
        <f ca="1">'[1]2025年已发货'!E:E</f>
        <v>9</v>
      </c>
      <c r="F1566" s="4">
        <f ca="1">'[1]2025年已发货'!F:F</f>
        <v>45744</v>
      </c>
      <c r="G1566" s="2" t="str">
        <f>'[1]2025年已发货'!G:G</f>
        <v>（五冶钢构宜宾高县月江镇建设项目）  四川省宜宾市高县月江镇刚记超市斜对面(还阳组团沪碳二期项目)</v>
      </c>
      <c r="H1566" s="2" t="str">
        <f ca="1">'[1]2025年已发货'!H:H</f>
        <v>张朝亮</v>
      </c>
      <c r="I1566" s="2">
        <f ca="1">'[1]2025年已发货'!I:I</f>
        <v>15228205853</v>
      </c>
      <c r="J1566" s="2" t="str">
        <f ca="1">_xlfn._xlws.FILTER(辅助信息!D:D,辅助信息!G:G=G1566)</f>
        <v>五冶钢构-宜宾市南溪区高县月江镇建设项目</v>
      </c>
    </row>
    <row r="1567" hidden="1" spans="1:10">
      <c r="A1567" s="2" t="str">
        <f ca="1">'[1]2025年已发货'!A:A</f>
        <v>德胜</v>
      </c>
      <c r="B1567" s="2" t="str">
        <f ca="1">'[1]2025年已发货'!B:B</f>
        <v>螺纹钢</v>
      </c>
      <c r="C1567" s="2" t="str">
        <f ca="1">'[1]2025年已发货'!C:C</f>
        <v>HRB400E Φ22 9m</v>
      </c>
      <c r="D1567" s="2" t="str">
        <f ca="1">'[1]2025年已发货'!D:D</f>
        <v>吨</v>
      </c>
      <c r="E1567" s="2">
        <f ca="1">'[1]2025年已发货'!E:E</f>
        <v>9</v>
      </c>
      <c r="F1567" s="4">
        <f ca="1">'[1]2025年已发货'!F:F</f>
        <v>45744</v>
      </c>
      <c r="G1567" s="2" t="str">
        <f>'[1]2025年已发货'!G:G</f>
        <v>（五冶钢构宜宾高县月江镇建设项目）  四川省宜宾市高县月江镇刚记超市斜对面(还阳组团沪碳二期项目)</v>
      </c>
      <c r="H1567" s="2" t="str">
        <f ca="1">'[1]2025年已发货'!H:H</f>
        <v>张朝亮</v>
      </c>
      <c r="I1567" s="2">
        <f ca="1">'[1]2025年已发货'!I:I</f>
        <v>15228205853</v>
      </c>
      <c r="J1567" s="2" t="str">
        <f ca="1">_xlfn._xlws.FILTER(辅助信息!D:D,辅助信息!G:G=G1567)</f>
        <v>五冶钢构-宜宾市南溪区高县月江镇建设项目</v>
      </c>
    </row>
    <row r="1568" hidden="1" spans="1:10">
      <c r="A1568" s="2" t="str">
        <f ca="1">'[1]2025年已发货'!A:A</f>
        <v>德胜</v>
      </c>
      <c r="B1568" s="2" t="str">
        <f ca="1">'[1]2025年已发货'!B:B</f>
        <v>螺纹钢</v>
      </c>
      <c r="C1568" s="2" t="str">
        <f ca="1">'[1]2025年已发货'!C:C</f>
        <v>HRB400E Φ25 9m</v>
      </c>
      <c r="D1568" s="2" t="str">
        <f ca="1">'[1]2025年已发货'!D:D</f>
        <v>吨</v>
      </c>
      <c r="E1568" s="2">
        <f ca="1">'[1]2025年已发货'!E:E</f>
        <v>9</v>
      </c>
      <c r="F1568" s="4">
        <f ca="1">'[1]2025年已发货'!F:F</f>
        <v>45744</v>
      </c>
      <c r="G1568" s="2" t="str">
        <f>'[1]2025年已发货'!G:G</f>
        <v>（五冶钢构宜宾高县月江镇建设项目）  四川省宜宾市高县月江镇刚记超市斜对面(还阳组团沪碳二期项目)</v>
      </c>
      <c r="H1568" s="2" t="str">
        <f ca="1">'[1]2025年已发货'!H:H</f>
        <v>张朝亮</v>
      </c>
      <c r="I1568" s="2">
        <f ca="1">'[1]2025年已发货'!I:I</f>
        <v>15228205853</v>
      </c>
      <c r="J1568" s="2" t="str">
        <f ca="1">_xlfn._xlws.FILTER(辅助信息!D:D,辅助信息!G:G=G1568)</f>
        <v>五冶钢构-宜宾市南溪区高县月江镇建设项目</v>
      </c>
    </row>
    <row r="1569" hidden="1" spans="1:10">
      <c r="A1569" s="2" t="str">
        <f ca="1">'[1]2025年已发货'!A:A</f>
        <v>八局</v>
      </c>
      <c r="B1569" s="2" t="str">
        <f ca="1">'[1]2025年已发货'!B:B</f>
        <v>螺纹钢</v>
      </c>
      <c r="C1569" s="2" t="str">
        <f ca="1">'[1]2025年已发货'!C:C</f>
        <v>HRB400E Φ14 9m</v>
      </c>
      <c r="D1569" s="2" t="str">
        <f ca="1">'[1]2025年已发货'!D:D</f>
        <v>吨</v>
      </c>
      <c r="E1569" s="2">
        <f ca="1">'[1]2025年已发货'!E:E</f>
        <v>5</v>
      </c>
      <c r="F1569" s="4">
        <f ca="1">'[1]2025年已发货'!F:F</f>
        <v>45744</v>
      </c>
      <c r="G1569" s="2" t="str">
        <f>'[1]2025年已发货'!G:G</f>
        <v>（五局乐山机场项目）乐山市五通桥区冠英镇</v>
      </c>
      <c r="H1569" s="2" t="str">
        <f ca="1">'[1]2025年已发货'!H:H</f>
        <v>刘龙峰</v>
      </c>
      <c r="I1569" s="2">
        <f ca="1">'[1]2025年已发货'!I:I</f>
        <v>17671354899</v>
      </c>
      <c r="J1569" s="2" vm="1" t="e">
        <f ca="1">_xlfn._xlws.FILTER(辅助信息!D:D,辅助信息!G:G=G1569)</f>
        <v>#VALUE!</v>
      </c>
    </row>
    <row r="1570" hidden="1" spans="1:10">
      <c r="A1570" s="2" t="str">
        <f ca="1">'[1]2025年已发货'!A:A</f>
        <v>八局</v>
      </c>
      <c r="B1570" s="2" t="str">
        <f ca="1">'[1]2025年已发货'!B:B</f>
        <v>盘螺</v>
      </c>
      <c r="C1570" s="2" t="str">
        <f ca="1">'[1]2025年已发货'!C:C</f>
        <v>HRB400E Φ8</v>
      </c>
      <c r="D1570" s="2" t="str">
        <f ca="1">'[1]2025年已发货'!D:D</f>
        <v>吨</v>
      </c>
      <c r="E1570" s="2">
        <f ca="1">'[1]2025年已发货'!E:E</f>
        <v>30</v>
      </c>
      <c r="F1570" s="4">
        <f ca="1">'[1]2025年已发货'!F:F</f>
        <v>45744</v>
      </c>
      <c r="G1570" s="2" t="str">
        <f>'[1]2025年已发货'!G:G</f>
        <v>（五局乐山机场项目）乐山市五通桥区冠英镇</v>
      </c>
      <c r="H1570" s="2" t="str">
        <f ca="1">'[1]2025年已发货'!H:H</f>
        <v>刘龙峰</v>
      </c>
      <c r="I1570" s="2">
        <f ca="1">'[1]2025年已发货'!I:I</f>
        <v>17671354899</v>
      </c>
      <c r="J1570" s="2" vm="1" t="e">
        <f ca="1">_xlfn._xlws.FILTER(辅助信息!D:D,辅助信息!G:G=G1570)</f>
        <v>#VALUE!</v>
      </c>
    </row>
    <row r="1571" hidden="1" spans="1:10">
      <c r="A1571" s="2" t="str">
        <f ca="1">'[1]2025年已发货'!A:A</f>
        <v>八局</v>
      </c>
      <c r="B1571" s="2" t="str">
        <f ca="1">'[1]2025年已发货'!B:B</f>
        <v>螺纹钢</v>
      </c>
      <c r="C1571" s="2" t="str">
        <f ca="1">'[1]2025年已发货'!C:C</f>
        <v>HRB400E Φ12 9m</v>
      </c>
      <c r="D1571" s="2" t="str">
        <f ca="1">'[1]2025年已发货'!D:D</f>
        <v>吨</v>
      </c>
      <c r="E1571" s="2">
        <f ca="1">'[1]2025年已发货'!E:E</f>
        <v>5</v>
      </c>
      <c r="F1571" s="4">
        <f ca="1">'[1]2025年已发货'!F:F</f>
        <v>45744</v>
      </c>
      <c r="G1571" s="2" t="str">
        <f>'[1]2025年已发货'!G:G</f>
        <v>（五局乐山机场项目）乐山市五通桥区冠英镇</v>
      </c>
      <c r="H1571" s="2" t="str">
        <f ca="1">'[1]2025年已发货'!H:H</f>
        <v>干学民</v>
      </c>
      <c r="I1571" s="2">
        <f ca="1">'[1]2025年已发货'!I:I</f>
        <v>15281502703</v>
      </c>
      <c r="J1571" s="2" vm="1" t="e">
        <f ca="1">_xlfn._xlws.FILTER(辅助信息!D:D,辅助信息!G:G=G1571)</f>
        <v>#VALUE!</v>
      </c>
    </row>
    <row r="1572" hidden="1" spans="1:10">
      <c r="A1572" s="2" t="str">
        <f ca="1">'[1]2025年已发货'!A:A</f>
        <v>八局</v>
      </c>
      <c r="B1572" s="2" t="str">
        <f ca="1">'[1]2025年已发货'!B:B</f>
        <v>螺纹钢</v>
      </c>
      <c r="C1572" s="2" t="str">
        <f ca="1">'[1]2025年已发货'!C:C</f>
        <v>HRB400E Φ16 9m</v>
      </c>
      <c r="D1572" s="2" t="str">
        <f ca="1">'[1]2025年已发货'!D:D</f>
        <v>吨</v>
      </c>
      <c r="E1572" s="2">
        <f ca="1">'[1]2025年已发货'!E:E</f>
        <v>20</v>
      </c>
      <c r="F1572" s="4">
        <f ca="1">'[1]2025年已发货'!F:F</f>
        <v>45744</v>
      </c>
      <c r="G1572" s="2" t="str">
        <f>'[1]2025年已发货'!G:G</f>
        <v>（五局乐山机场项目）乐山市五通桥区冠英镇</v>
      </c>
      <c r="H1572" s="2" t="str">
        <f ca="1">'[1]2025年已发货'!H:H</f>
        <v>干学民</v>
      </c>
      <c r="I1572" s="2">
        <f ca="1">'[1]2025年已发货'!I:I</f>
        <v>15281502703</v>
      </c>
      <c r="J1572" s="2" vm="1" t="e">
        <f ca="1">_xlfn._xlws.FILTER(辅助信息!D:D,辅助信息!G:G=G1572)</f>
        <v>#VALUE!</v>
      </c>
    </row>
    <row r="1573" hidden="1" spans="1:10">
      <c r="A1573" s="2" t="str">
        <f ca="1">'[1]2025年已发货'!A:A</f>
        <v>八局</v>
      </c>
      <c r="B1573" s="2" t="str">
        <f ca="1">'[1]2025年已发货'!B:B</f>
        <v>螺纹钢</v>
      </c>
      <c r="C1573" s="2" t="str">
        <f ca="1">'[1]2025年已发货'!C:C</f>
        <v>HRB400E Φ25 9m</v>
      </c>
      <c r="D1573" s="2" t="str">
        <f ca="1">'[1]2025年已发货'!D:D</f>
        <v>吨</v>
      </c>
      <c r="E1573" s="2">
        <f ca="1">'[1]2025年已发货'!E:E</f>
        <v>10</v>
      </c>
      <c r="F1573" s="4">
        <f ca="1">'[1]2025年已发货'!F:F</f>
        <v>45744</v>
      </c>
      <c r="G1573" s="2" t="str">
        <f>'[1]2025年已发货'!G:G</f>
        <v>（五局乐山机场项目）乐山市五通桥区冠英镇</v>
      </c>
      <c r="H1573" s="2" t="str">
        <f ca="1">'[1]2025年已发货'!H:H</f>
        <v>干学民</v>
      </c>
      <c r="I1573" s="2">
        <f ca="1">'[1]2025年已发货'!I:I</f>
        <v>15281502703</v>
      </c>
      <c r="J1573" s="2" vm="1" t="e">
        <f ca="1">_xlfn._xlws.FILTER(辅助信息!D:D,辅助信息!G:G=G1573)</f>
        <v>#VALUE!</v>
      </c>
    </row>
    <row r="1574" hidden="1" spans="1:10">
      <c r="A1574" s="2" t="str">
        <f ca="1">'[1]2025年已发货'!A:A</f>
        <v>八局</v>
      </c>
      <c r="B1574" s="2" t="str">
        <f ca="1">'[1]2025年已发货'!B:B</f>
        <v>盘螺</v>
      </c>
      <c r="C1574" s="2" t="str">
        <f ca="1">'[1]2025年已发货'!C:C</f>
        <v>HRB400E Φ12</v>
      </c>
      <c r="D1574" s="2" t="str">
        <f ca="1">'[1]2025年已发货'!D:D</f>
        <v>吨</v>
      </c>
      <c r="E1574" s="2">
        <f ca="1">'[1]2025年已发货'!E:E</f>
        <v>35</v>
      </c>
      <c r="F1574" s="4">
        <f ca="1">'[1]2025年已发货'!F:F</f>
        <v>45744</v>
      </c>
      <c r="G1574" s="2" t="str">
        <f>'[1]2025年已发货'!G:G</f>
        <v>（中铁三局-铜资高速1标）四川省资阳市安岳县石羊镇猫坝村2#钢筋场</v>
      </c>
      <c r="H1574" s="2" t="str">
        <f ca="1">'[1]2025年已发货'!H:H</f>
        <v>王雪</v>
      </c>
      <c r="I1574" s="2">
        <f ca="1">'[1]2025年已发货'!I:I</f>
        <v>18729676589</v>
      </c>
      <c r="J1574" s="2" vm="1" t="e">
        <f ca="1">_xlfn._xlws.FILTER(辅助信息!D:D,辅助信息!G:G=G1574)</f>
        <v>#VALUE!</v>
      </c>
    </row>
    <row r="1575" hidden="1" spans="1:10">
      <c r="A1575" s="2" t="str">
        <f ca="1">'[1]2025年已发货'!A:A</f>
        <v>达钢</v>
      </c>
      <c r="B1575" s="2" t="str">
        <f ca="1">'[1]2025年已发货'!B:B</f>
        <v>螺纹钢</v>
      </c>
      <c r="C1575" s="2" t="str">
        <f ca="1">'[1]2025年已发货'!C:C</f>
        <v>HRB400E Φ16 9m</v>
      </c>
      <c r="D1575" s="2" t="str">
        <f ca="1">'[1]2025年已发货'!D:D</f>
        <v>吨</v>
      </c>
      <c r="E1575" s="2">
        <f ca="1">'[1]2025年已发货'!E:E</f>
        <v>33</v>
      </c>
      <c r="F1575" s="4">
        <f ca="1">'[1]2025年已发货'!F:F</f>
        <v>45744</v>
      </c>
      <c r="G1575" s="2" t="str">
        <f>'[1]2025年已发货'!G:G</f>
        <v>（五冶达州国道542项目-桥梁4标）四川省达州市达川区大堰镇双井村</v>
      </c>
      <c r="H1575" s="2" t="str">
        <f ca="1">'[1]2025年已发货'!H:H</f>
        <v>吴志强</v>
      </c>
      <c r="I1575" s="2">
        <f ca="1">'[1]2025年已发货'!I:I</f>
        <v>18820030907</v>
      </c>
      <c r="J1575" s="2" t="str">
        <f ca="1">_xlfn._xlws.FILTER(辅助信息!D:D,辅助信息!G:G=G1575)</f>
        <v>五冶达州国道542项目</v>
      </c>
    </row>
    <row r="1576" hidden="1" spans="1:10">
      <c r="A1576" s="2" t="str">
        <f ca="1">'[1]2025年已发货'!A:A</f>
        <v>达钢</v>
      </c>
      <c r="B1576" s="2" t="str">
        <f ca="1">'[1]2025年已发货'!B:B</f>
        <v>螺纹钢</v>
      </c>
      <c r="C1576" s="2" t="str">
        <f ca="1">'[1]2025年已发货'!C:C</f>
        <v>HRB400E Φ28 9m</v>
      </c>
      <c r="D1576" s="2" t="str">
        <f ca="1">'[1]2025年已发货'!D:D</f>
        <v>吨</v>
      </c>
      <c r="E1576" s="2">
        <f ca="1">'[1]2025年已发货'!E:E</f>
        <v>12</v>
      </c>
      <c r="F1576" s="4">
        <f ca="1">'[1]2025年已发货'!F:F</f>
        <v>45744</v>
      </c>
      <c r="G1576" s="2" t="str">
        <f>'[1]2025年已发货'!G:G</f>
        <v>（五冶达州国道542项目-桥梁4标）四川省达州市达川区大堰镇双井村</v>
      </c>
      <c r="H1576" s="2" t="str">
        <f ca="1">'[1]2025年已发货'!H:H</f>
        <v>吴志强</v>
      </c>
      <c r="I1576" s="2">
        <f ca="1">'[1]2025年已发货'!I:I</f>
        <v>18820030907</v>
      </c>
      <c r="J1576" s="2" t="str">
        <f ca="1">_xlfn._xlws.FILTER(辅助信息!D:D,辅助信息!G:G=G1576)</f>
        <v>五冶达州国道542项目</v>
      </c>
    </row>
    <row r="1577" hidden="1" spans="1:10">
      <c r="A1577" s="2" t="str">
        <f ca="1">'[1]2025年已发货'!A:A</f>
        <v>达钢</v>
      </c>
      <c r="B1577" s="2" t="str">
        <f ca="1">'[1]2025年已发货'!B:B</f>
        <v>盘螺</v>
      </c>
      <c r="C1577" s="2" t="str">
        <f ca="1">'[1]2025年已发货'!C:C</f>
        <v>HRB400E Φ6</v>
      </c>
      <c r="D1577" s="2" t="str">
        <f ca="1">'[1]2025年已发货'!D:D</f>
        <v>吨</v>
      </c>
      <c r="E1577" s="2">
        <f ca="1">'[1]2025年已发货'!E:E</f>
        <v>2.5</v>
      </c>
      <c r="F1577" s="4">
        <f ca="1">'[1]2025年已发货'!F:F</f>
        <v>45744</v>
      </c>
      <c r="G1577" s="2" t="str">
        <f>'[1]2025年已发货'!G:G</f>
        <v>(五冶钢构医学科学产业园建设项目房建一部-四标（3-7）)四川省南充市顺庆区搬罾街道学府大道二段</v>
      </c>
      <c r="H1577" s="2" t="str">
        <f ca="1">'[1]2025年已发货'!H:H</f>
        <v>胡泽宇</v>
      </c>
      <c r="I1577" s="2">
        <f ca="1">'[1]2025年已发货'!I:I</f>
        <v>18141337338</v>
      </c>
      <c r="J1577" s="2" t="str">
        <f ca="1">_xlfn._xlws.FILTER(辅助信息!D:D,辅助信息!G:G=G1577)</f>
        <v>五冶钢构南充医学科学产业园建设项目</v>
      </c>
    </row>
    <row r="1578" hidden="1" spans="1:10">
      <c r="A1578" s="2" t="str">
        <f ca="1">'[1]2025年已发货'!A:A</f>
        <v>达钢</v>
      </c>
      <c r="B1578" s="2" t="str">
        <f ca="1">'[1]2025年已发货'!B:B</f>
        <v>盘螺</v>
      </c>
      <c r="C1578" s="2" t="str">
        <f ca="1">'[1]2025年已发货'!C:C</f>
        <v>HRB400E Φ8</v>
      </c>
      <c r="D1578" s="2" t="str">
        <f ca="1">'[1]2025年已发货'!D:D</f>
        <v>吨</v>
      </c>
      <c r="E1578" s="2">
        <f ca="1">'[1]2025年已发货'!E:E</f>
        <v>2.5</v>
      </c>
      <c r="F1578" s="4">
        <f ca="1">'[1]2025年已发货'!F:F</f>
        <v>45744</v>
      </c>
      <c r="G1578" s="2" t="str">
        <f>'[1]2025年已发货'!G:G</f>
        <v>(五冶钢构医学科学产业园建设项目房建一部-四标（3-7）)四川省南充市顺庆区搬罾街道学府大道二段</v>
      </c>
      <c r="H1578" s="2" t="str">
        <f ca="1">'[1]2025年已发货'!H:H</f>
        <v>胡泽宇</v>
      </c>
      <c r="I1578" s="2">
        <f ca="1">'[1]2025年已发货'!I:I</f>
        <v>18141337338</v>
      </c>
      <c r="J1578" s="2" t="str">
        <f ca="1">_xlfn._xlws.FILTER(辅助信息!D:D,辅助信息!G:G=G1578)</f>
        <v>五冶钢构南充医学科学产业园建设项目</v>
      </c>
    </row>
    <row r="1579" hidden="1" spans="1:10">
      <c r="A1579" s="2" t="str">
        <f ca="1">'[1]2025年已发货'!A:A</f>
        <v>达钢</v>
      </c>
      <c r="B1579" s="2" t="str">
        <f ca="1">'[1]2025年已发货'!B:B</f>
        <v>螺纹钢</v>
      </c>
      <c r="C1579" s="2" t="str">
        <f ca="1">'[1]2025年已发货'!C:C</f>
        <v>HRB400E Φ12 9m</v>
      </c>
      <c r="D1579" s="2" t="str">
        <f ca="1">'[1]2025年已发货'!D:D</f>
        <v>吨</v>
      </c>
      <c r="E1579" s="2">
        <f ca="1">'[1]2025年已发货'!E:E</f>
        <v>51</v>
      </c>
      <c r="F1579" s="4">
        <f ca="1">'[1]2025年已发货'!F:F</f>
        <v>45744</v>
      </c>
      <c r="G1579" s="2" t="str">
        <f>'[1]2025年已发货'!G:G</f>
        <v>(五冶钢构医学科学产业园建设项目房建一部-四标（3-7）)四川省南充市顺庆区搬罾街道学府大道二段</v>
      </c>
      <c r="H1579" s="2" t="str">
        <f ca="1">'[1]2025年已发货'!H:H</f>
        <v>胡泽宇</v>
      </c>
      <c r="I1579" s="2">
        <f ca="1">'[1]2025年已发货'!I:I</f>
        <v>18141337338</v>
      </c>
      <c r="J1579" s="2" t="str">
        <f>_xlfn._xlws.FILTER(辅助信息!D:D,辅助信息!G:G=G1579)</f>
        <v>五冶钢构南充医学科学产业园建设项目</v>
      </c>
    </row>
    <row r="1580" hidden="1" spans="1:10">
      <c r="A1580" s="2" t="str">
        <f ca="1">'[1]2025年已发货'!A:A</f>
        <v>达钢</v>
      </c>
      <c r="B1580" s="2" t="str">
        <f ca="1">'[1]2025年已发货'!B:B</f>
        <v>螺纹钢</v>
      </c>
      <c r="C1580" s="2" t="str">
        <f ca="1">'[1]2025年已发货'!C:C</f>
        <v>HRB400E Φ14 9m</v>
      </c>
      <c r="D1580" s="2" t="str">
        <f ca="1">'[1]2025年已发货'!D:D</f>
        <v>吨</v>
      </c>
      <c r="E1580" s="2">
        <f ca="1">'[1]2025年已发货'!E:E</f>
        <v>15</v>
      </c>
      <c r="F1580" s="4">
        <f ca="1">'[1]2025年已发货'!F:F</f>
        <v>45744</v>
      </c>
      <c r="G1580" s="2" t="str">
        <f>'[1]2025年已发货'!G:G</f>
        <v>(五冶钢构医学科学产业园建设项目房建一部-四标（3-7）)四川省南充市顺庆区搬罾街道学府大道二段</v>
      </c>
      <c r="H1580" s="2" t="str">
        <f ca="1">'[1]2025年已发货'!H:H</f>
        <v>胡泽宇</v>
      </c>
      <c r="I1580" s="2">
        <f ca="1">'[1]2025年已发货'!I:I</f>
        <v>18141337338</v>
      </c>
      <c r="J1580" s="2" t="str">
        <f ca="1">_xlfn._xlws.FILTER(辅助信息!D:D,辅助信息!G:G=G1580)</f>
        <v>五冶钢构南充医学科学产业园建设项目</v>
      </c>
    </row>
    <row r="1581" hidden="1" spans="1:10">
      <c r="A1581" s="2" t="str">
        <f ca="1">'[1]2025年已发货'!A:A</f>
        <v>达钢</v>
      </c>
      <c r="B1581" s="2" t="str">
        <f ca="1">'[1]2025年已发货'!B:B</f>
        <v>盘螺</v>
      </c>
      <c r="C1581" s="2" t="str">
        <f ca="1">'[1]2025年已发货'!C:C</f>
        <v>HRB400E Φ8</v>
      </c>
      <c r="D1581" s="2" t="str">
        <f ca="1">'[1]2025年已发货'!D:D</f>
        <v>吨</v>
      </c>
      <c r="E1581" s="2">
        <f ca="1">'[1]2025年已发货'!E:E</f>
        <v>25</v>
      </c>
      <c r="F1581" s="4">
        <f ca="1">'[1]2025年已发货'!F:F</f>
        <v>45744</v>
      </c>
      <c r="G1581" s="2" t="str">
        <f>'[1]2025年已发货'!G:G</f>
        <v>（四川商建-射洪城乡一体化项目）遂宁市射洪市忠新幼儿园北侧约220米新溪小区</v>
      </c>
      <c r="H1581" s="2" t="str">
        <f ca="1">'[1]2025年已发货'!H:H</f>
        <v>柏子刚</v>
      </c>
      <c r="I1581" s="2">
        <f ca="1">'[1]2025年已发货'!I:I</f>
        <v>15692885305</v>
      </c>
      <c r="J1581" s="2" t="str">
        <f>_xlfn._xlws.FILTER(辅助信息!D:D,辅助信息!G:G=G1581)</f>
        <v>四川商建
射洪城乡一体化项目</v>
      </c>
    </row>
    <row r="1582" hidden="1" spans="1:10">
      <c r="A1582" s="2" t="str">
        <f ca="1">'[1]2025年已发货'!A:A</f>
        <v>达钢</v>
      </c>
      <c r="B1582" s="2" t="str">
        <f ca="1">'[1]2025年已发货'!B:B</f>
        <v>螺纹钢</v>
      </c>
      <c r="C1582" s="2" t="str">
        <f ca="1">'[1]2025年已发货'!C:C</f>
        <v>HRB400E Φ14 9m</v>
      </c>
      <c r="D1582" s="2" t="str">
        <f ca="1">'[1]2025年已发货'!D:D</f>
        <v>吨</v>
      </c>
      <c r="E1582" s="2">
        <f ca="1">'[1]2025年已发货'!E:E</f>
        <v>3</v>
      </c>
      <c r="F1582" s="4">
        <f ca="1">'[1]2025年已发货'!F:F</f>
        <v>45744</v>
      </c>
      <c r="G1582" s="2" t="str">
        <f>'[1]2025年已发货'!G:G</f>
        <v>（四川商建-射洪城乡一体化项目）遂宁市射洪市忠新幼儿园北侧约220米新溪小区</v>
      </c>
      <c r="H1582" s="2" t="str">
        <f ca="1">'[1]2025年已发货'!H:H</f>
        <v>柏子刚</v>
      </c>
      <c r="I1582" s="2">
        <f ca="1">'[1]2025年已发货'!I:I</f>
        <v>15692885305</v>
      </c>
      <c r="J1582" s="2" t="str">
        <f ca="1">_xlfn._xlws.FILTER(辅助信息!D:D,辅助信息!G:G=G1582)</f>
        <v>四川商建
射洪城乡一体化项目</v>
      </c>
    </row>
    <row r="1583" hidden="1" spans="1:10">
      <c r="A1583" s="2" t="str">
        <f ca="1">'[1]2025年已发货'!A:A</f>
        <v>达钢</v>
      </c>
      <c r="B1583" s="2" t="str">
        <f ca="1">'[1]2025年已发货'!B:B</f>
        <v>螺纹钢</v>
      </c>
      <c r="C1583" s="2" t="str">
        <f ca="1">'[1]2025年已发货'!C:C</f>
        <v>HRB400E Φ16 9m</v>
      </c>
      <c r="D1583" s="2" t="str">
        <f ca="1">'[1]2025年已发货'!D:D</f>
        <v>吨</v>
      </c>
      <c r="E1583" s="2">
        <f ca="1">'[1]2025年已发货'!E:E</f>
        <v>6</v>
      </c>
      <c r="F1583" s="4">
        <f ca="1">'[1]2025年已发货'!F:F</f>
        <v>45744</v>
      </c>
      <c r="G1583" s="2" t="str">
        <f>'[1]2025年已发货'!G:G</f>
        <v>（四川商建-射洪城乡一体化项目）遂宁市射洪市忠新幼儿园北侧约220米新溪小区</v>
      </c>
      <c r="H1583" s="2" t="str">
        <f ca="1">'[1]2025年已发货'!H:H</f>
        <v>柏子刚</v>
      </c>
      <c r="I1583" s="2">
        <f ca="1">'[1]2025年已发货'!I:I</f>
        <v>15692885305</v>
      </c>
      <c r="J1583" s="2" t="str">
        <f ca="1">_xlfn._xlws.FILTER(辅助信息!D:D,辅助信息!G:G=G1583)</f>
        <v>四川商建
射洪城乡一体化项目</v>
      </c>
    </row>
    <row r="1584" hidden="1" spans="1:10">
      <c r="A1584" s="2" t="str">
        <f ca="1">'[1]2025年已发货'!A:A</f>
        <v>陕钢</v>
      </c>
      <c r="B1584" s="2" t="str">
        <f ca="1">'[1]2025年已发货'!B:B</f>
        <v>螺纹钢</v>
      </c>
      <c r="C1584" s="2" t="str">
        <f ca="1">'[1]2025年已发货'!C:C</f>
        <v>HRB400E Φ14 9m</v>
      </c>
      <c r="D1584" s="2" t="str">
        <f ca="1">'[1]2025年已发货'!D:D</f>
        <v>吨</v>
      </c>
      <c r="E1584" s="2">
        <f ca="1">'[1]2025年已发货'!E:E</f>
        <v>20</v>
      </c>
      <c r="F1584" s="4">
        <f ca="1">'[1]2025年已发货'!F:F</f>
        <v>45745</v>
      </c>
      <c r="G1584" s="2" t="str">
        <f>'[1]2025年已发货'!G:G</f>
        <v>（五局乐山机场项目）乐山市五通桥区冠英镇</v>
      </c>
      <c r="H1584" s="2" t="str">
        <f ca="1">'[1]2025年已发货'!H:H</f>
        <v>刘龙峰</v>
      </c>
      <c r="I1584" s="2">
        <f ca="1">'[1]2025年已发货'!I:I</f>
        <v>17671354899</v>
      </c>
      <c r="J1584" s="2" vm="1" t="e">
        <f ca="1">_xlfn._xlws.FILTER(辅助信息!D:D,辅助信息!G:G=G1584)</f>
        <v>#VALUE!</v>
      </c>
    </row>
    <row r="1585" hidden="1" spans="1:10">
      <c r="A1585" s="2" t="str">
        <f ca="1">'[1]2025年已发货'!A:A</f>
        <v>陕钢</v>
      </c>
      <c r="B1585" s="2" t="str">
        <f ca="1">'[1]2025年已发货'!B:B</f>
        <v>盘螺</v>
      </c>
      <c r="C1585" s="2" t="str">
        <f ca="1">'[1]2025年已发货'!C:C</f>
        <v>HRB400E Φ10</v>
      </c>
      <c r="D1585" s="2" t="str">
        <f ca="1">'[1]2025年已发货'!D:D</f>
        <v>吨</v>
      </c>
      <c r="E1585" s="2">
        <f ca="1">'[1]2025年已发货'!E:E</f>
        <v>25</v>
      </c>
      <c r="F1585" s="4">
        <f ca="1">'[1]2025年已发货'!F:F</f>
        <v>45745</v>
      </c>
      <c r="G1585" s="2" t="str">
        <f>'[1]2025年已发货'!G:G</f>
        <v>（五局乐山机场项目）乐山市五通桥区冠英镇</v>
      </c>
      <c r="H1585" s="2" t="str">
        <f ca="1">'[1]2025年已发货'!H:H</f>
        <v>刘龙峰</v>
      </c>
      <c r="I1585" s="2">
        <f ca="1">'[1]2025年已发货'!I:I</f>
        <v>17671354899</v>
      </c>
      <c r="J1585" s="2" vm="1" t="e">
        <f ca="1">_xlfn._xlws.FILTER(辅助信息!D:D,辅助信息!G:G=G1585)</f>
        <v>#VALUE!</v>
      </c>
    </row>
    <row r="1586" hidden="1" spans="1:10">
      <c r="A1586" s="2" t="str">
        <f ca="1">'[1]2025年已发货'!A:A</f>
        <v>陕钢</v>
      </c>
      <c r="B1586" s="2" t="str">
        <f ca="1">'[1]2025年已发货'!B:B</f>
        <v>盘螺</v>
      </c>
      <c r="C1586" s="2" t="str">
        <f ca="1">'[1]2025年已发货'!C:C</f>
        <v>HRB400E Φ10</v>
      </c>
      <c r="D1586" s="2" t="str">
        <f ca="1">'[1]2025年已发货'!D:D</f>
        <v>吨</v>
      </c>
      <c r="E1586" s="2">
        <f ca="1">'[1]2025年已发货'!E:E</f>
        <v>10</v>
      </c>
      <c r="F1586" s="4">
        <f ca="1">'[1]2025年已发货'!F:F</f>
        <v>45745</v>
      </c>
      <c r="G1586" s="2" t="str">
        <f>'[1]2025年已发货'!G:G</f>
        <v>（五局乐山机场项目）乐山市五通桥区冠英镇</v>
      </c>
      <c r="H1586" s="2" t="str">
        <f ca="1">'[1]2025年已发货'!H:H</f>
        <v>干学民</v>
      </c>
      <c r="I1586" s="2">
        <f ca="1">'[1]2025年已发货'!I:I</f>
        <v>15281502703</v>
      </c>
      <c r="J1586" s="2" vm="1" t="e">
        <f>_xlfn._xlws.FILTER(辅助信息!D:D,辅助信息!G:G=G1586)</f>
        <v>#VALUE!</v>
      </c>
    </row>
    <row r="1587" hidden="1" spans="1:10">
      <c r="A1587" s="2" t="str">
        <f ca="1">'[1]2025年已发货'!A:A</f>
        <v>陕钢</v>
      </c>
      <c r="B1587" s="2" t="str">
        <f ca="1">'[1]2025年已发货'!B:B</f>
        <v>螺纹钢</v>
      </c>
      <c r="C1587" s="2" t="str">
        <f ca="1">'[1]2025年已发货'!C:C</f>
        <v>HRB400E Φ25 9m</v>
      </c>
      <c r="D1587" s="2" t="str">
        <f ca="1">'[1]2025年已发货'!D:D</f>
        <v>吨</v>
      </c>
      <c r="E1587" s="2">
        <f ca="1">'[1]2025年已发货'!E:E</f>
        <v>25</v>
      </c>
      <c r="F1587" s="4">
        <f ca="1">'[1]2025年已发货'!F:F</f>
        <v>45745</v>
      </c>
      <c r="G1587" s="2" t="str">
        <f>'[1]2025年已发货'!G:G</f>
        <v>（五局乐山机场项目）乐山市五通桥区冠英镇</v>
      </c>
      <c r="H1587" s="2" t="str">
        <f ca="1">'[1]2025年已发货'!H:H</f>
        <v>干学民</v>
      </c>
      <c r="I1587" s="2">
        <f ca="1">'[1]2025年已发货'!I:I</f>
        <v>15281502703</v>
      </c>
      <c r="J1587" s="2" vm="1" t="e">
        <f ca="1">_xlfn._xlws.FILTER(辅助信息!D:D,辅助信息!G:G=G1587)</f>
        <v>#VALUE!</v>
      </c>
    </row>
    <row r="1588" hidden="1" spans="1:10">
      <c r="A1588" s="2" t="str">
        <f ca="1">'[1]2025年已发货'!A:A</f>
        <v>晋邦</v>
      </c>
      <c r="B1588" s="2" t="str">
        <f ca="1">'[1]2025年已发货'!B:B</f>
        <v>螺纹钢</v>
      </c>
      <c r="C1588" s="2" t="str">
        <f ca="1">'[1]2025年已发货'!C:C</f>
        <v>HRB400E Φ22 9m</v>
      </c>
      <c r="D1588" s="2" t="str">
        <f ca="1">'[1]2025年已发货'!D:D</f>
        <v>吨</v>
      </c>
      <c r="E1588" s="2">
        <f ca="1">'[1]2025年已发货'!E:E</f>
        <v>35</v>
      </c>
      <c r="F1588" s="4">
        <f ca="1">'[1]2025年已发货'!F:F</f>
        <v>45745</v>
      </c>
      <c r="G1588" s="2" t="str">
        <f>'[1]2025年已发货'!G:G</f>
        <v>（五冶达州国道542项目-一工区桥梁二工段）四川省达州市达川区达川区石梯镇石成村</v>
      </c>
      <c r="H1588" s="2" t="str">
        <f ca="1">'[1]2025年已发货'!H:H</f>
        <v>夏树彬</v>
      </c>
      <c r="I1588" s="2">
        <f ca="1">'[1]2025年已发货'!I:I</f>
        <v>13518183653</v>
      </c>
      <c r="J1588" s="2" t="str">
        <f>_xlfn._xlws.FILTER(辅助信息!D:D,辅助信息!G:G=G1588)</f>
        <v>五冶达州国道542项目</v>
      </c>
    </row>
    <row r="1589" hidden="1" spans="1:10">
      <c r="A1589" s="2" t="str">
        <f ca="1">'[1]2025年已发货'!A:A</f>
        <v>晋邦</v>
      </c>
      <c r="B1589" s="2" t="str">
        <f ca="1">'[1]2025年已发货'!B:B</f>
        <v>高线</v>
      </c>
      <c r="C1589" s="2" t="str">
        <f ca="1">'[1]2025年已发货'!C:C</f>
        <v>HPB300 Φ8</v>
      </c>
      <c r="D1589" s="2" t="str">
        <f ca="1">'[1]2025年已发货'!D:D</f>
        <v>吨</v>
      </c>
      <c r="E1589" s="2">
        <f ca="1">'[1]2025年已发货'!E:E</f>
        <v>5</v>
      </c>
      <c r="F1589" s="4">
        <f ca="1">'[1]2025年已发货'!F:F</f>
        <v>45745</v>
      </c>
      <c r="G1589" s="2" t="str">
        <f>'[1]2025年已发货'!G:G</f>
        <v>（五冶达州国道542项目-一工区路基四工段-1）达州市达州区桥湾镇兰庙村村民委员会</v>
      </c>
      <c r="H1589" s="2" t="str">
        <f ca="1">'[1]2025年已发货'!H:H</f>
        <v>杨勇</v>
      </c>
      <c r="I1589" s="2">
        <f ca="1">'[1]2025年已发货'!I:I</f>
        <v>18398563998</v>
      </c>
      <c r="J1589" s="2" t="str">
        <f ca="1">_xlfn._xlws.FILTER(辅助信息!D:D,辅助信息!G:G=G1589)</f>
        <v>五冶达州国道542项目</v>
      </c>
    </row>
    <row r="1590" hidden="1" spans="1:10">
      <c r="A1590" s="2" t="str">
        <f ca="1">'[1]2025年已发货'!A:A</f>
        <v>晋邦</v>
      </c>
      <c r="B1590" s="2" t="str">
        <f ca="1">'[1]2025年已发货'!B:B</f>
        <v>高线</v>
      </c>
      <c r="C1590" s="2" t="str">
        <f ca="1">'[1]2025年已发货'!C:C</f>
        <v>HPB300 Φ10</v>
      </c>
      <c r="D1590" s="2" t="str">
        <f ca="1">'[1]2025年已发货'!D:D</f>
        <v>吨</v>
      </c>
      <c r="E1590" s="2">
        <f ca="1">'[1]2025年已发货'!E:E</f>
        <v>3</v>
      </c>
      <c r="F1590" s="4">
        <f ca="1">'[1]2025年已发货'!F:F</f>
        <v>45745</v>
      </c>
      <c r="G1590" s="2" t="str">
        <f>'[1]2025年已发货'!G:G</f>
        <v>（五冶达州国道542项目-一工区路基四工段-1）达州市达州区桥湾镇兰庙村村民委员会</v>
      </c>
      <c r="H1590" s="2" t="str">
        <f ca="1">'[1]2025年已发货'!H:H</f>
        <v>杨勇</v>
      </c>
      <c r="I1590" s="2">
        <f ca="1">'[1]2025年已发货'!I:I</f>
        <v>18398563998</v>
      </c>
      <c r="J1590" s="2" t="str">
        <f ca="1">_xlfn._xlws.FILTER(辅助信息!D:D,辅助信息!G:G=G1590)</f>
        <v>五冶达州国道542项目</v>
      </c>
    </row>
    <row r="1591" hidden="1" spans="1:10">
      <c r="A1591" s="2" t="str">
        <f ca="1">'[1]2025年已发货'!A:A</f>
        <v>晋邦</v>
      </c>
      <c r="B1591" s="2" t="str">
        <f ca="1">'[1]2025年已发货'!B:B</f>
        <v>螺纹钢</v>
      </c>
      <c r="C1591" s="2" t="str">
        <f ca="1">'[1]2025年已发货'!C:C</f>
        <v>HRB400E Φ16 9m</v>
      </c>
      <c r="D1591" s="2" t="str">
        <f ca="1">'[1]2025年已发货'!D:D</f>
        <v>吨</v>
      </c>
      <c r="E1591" s="2">
        <f ca="1">'[1]2025年已发货'!E:E</f>
        <v>5</v>
      </c>
      <c r="F1591" s="4">
        <f ca="1">'[1]2025年已发货'!F:F</f>
        <v>45745</v>
      </c>
      <c r="G1591" s="2" t="str">
        <f>'[1]2025年已发货'!G:G</f>
        <v>（五冶达州国道542项目-一工区路基四工段-1）达州市达州区桥湾镇兰庙村村民委员会</v>
      </c>
      <c r="H1591" s="2" t="str">
        <f ca="1">'[1]2025年已发货'!H:H</f>
        <v>杨勇</v>
      </c>
      <c r="I1591" s="2">
        <f ca="1">'[1]2025年已发货'!I:I</f>
        <v>18398563998</v>
      </c>
      <c r="J1591" s="2" t="str">
        <f ca="1">_xlfn._xlws.FILTER(辅助信息!D:D,辅助信息!G:G=G1591)</f>
        <v>五冶达州国道542项目</v>
      </c>
    </row>
    <row r="1592" hidden="1" spans="1:10">
      <c r="A1592" s="2" t="str">
        <f ca="1">'[1]2025年已发货'!A:A</f>
        <v>晋邦</v>
      </c>
      <c r="B1592" s="2" t="str">
        <f ca="1">'[1]2025年已发货'!B:B</f>
        <v>螺纹钢</v>
      </c>
      <c r="C1592" s="2" t="str">
        <f ca="1">'[1]2025年已发货'!C:C</f>
        <v>HRB400E Φ18 9m</v>
      </c>
      <c r="D1592" s="2" t="str">
        <f ca="1">'[1]2025年已发货'!D:D</f>
        <v>吨</v>
      </c>
      <c r="E1592" s="2">
        <f ca="1">'[1]2025年已发货'!E:E</f>
        <v>8</v>
      </c>
      <c r="F1592" s="4">
        <f ca="1">'[1]2025年已发货'!F:F</f>
        <v>45745</v>
      </c>
      <c r="G1592" s="2" t="str">
        <f>'[1]2025年已发货'!G:G</f>
        <v>（五冶达州国道542项目-一工区路基四工段-1）达州市达州区桥湾镇兰庙村村民委员会</v>
      </c>
      <c r="H1592" s="2" t="str">
        <f ca="1">'[1]2025年已发货'!H:H</f>
        <v>杨勇</v>
      </c>
      <c r="I1592" s="2">
        <f ca="1">'[1]2025年已发货'!I:I</f>
        <v>18398563998</v>
      </c>
      <c r="J1592" s="2" t="str">
        <f ca="1">_xlfn._xlws.FILTER(辅助信息!D:D,辅助信息!G:G=G1592)</f>
        <v>五冶达州国道542项目</v>
      </c>
    </row>
    <row r="1593" hidden="1" spans="1:10">
      <c r="A1593" s="2" t="str">
        <f ca="1">'[1]2025年已发货'!A:A</f>
        <v>晋邦</v>
      </c>
      <c r="B1593" s="2" t="str">
        <f ca="1">'[1]2025年已发货'!B:B</f>
        <v>螺纹钢</v>
      </c>
      <c r="C1593" s="2" t="str">
        <f ca="1">'[1]2025年已发货'!C:C</f>
        <v>HRB400E Φ22 9m</v>
      </c>
      <c r="D1593" s="2" t="str">
        <f ca="1">'[1]2025年已发货'!D:D</f>
        <v>吨</v>
      </c>
      <c r="E1593" s="2">
        <f ca="1">'[1]2025年已发货'!E:E</f>
        <v>17</v>
      </c>
      <c r="F1593" s="4">
        <f ca="1">'[1]2025年已发货'!F:F</f>
        <v>45745</v>
      </c>
      <c r="G1593" s="2" t="str">
        <f>'[1]2025年已发货'!G:G</f>
        <v>（五冶达州国道542项目-一工区路基四工段-1）达州市达州区桥湾镇兰庙村村民委员会</v>
      </c>
      <c r="H1593" s="2" t="str">
        <f ca="1">'[1]2025年已发货'!H:H</f>
        <v>杨勇</v>
      </c>
      <c r="I1593" s="2">
        <f ca="1">'[1]2025年已发货'!I:I</f>
        <v>18398563998</v>
      </c>
      <c r="J1593" s="2" t="str">
        <f ca="1">_xlfn._xlws.FILTER(辅助信息!D:D,辅助信息!G:G=G1593)</f>
        <v>五冶达州国道542项目</v>
      </c>
    </row>
    <row r="1594" hidden="1" spans="1:10">
      <c r="A1594" s="2" t="str">
        <f ca="1">'[1]2025年已发货'!A:A</f>
        <v>陕钢</v>
      </c>
      <c r="B1594" s="2" t="str">
        <f ca="1">'[1]2025年已发货'!B:B</f>
        <v>高线</v>
      </c>
      <c r="C1594" s="2" t="str">
        <f ca="1">'[1]2025年已发货'!C:C</f>
        <v>HPB300Φ10</v>
      </c>
      <c r="D1594" s="2" t="str">
        <f ca="1">'[1]2025年已发货'!D:D</f>
        <v>吨</v>
      </c>
      <c r="E1594" s="2">
        <f ca="1">'[1]2025年已发货'!E:E</f>
        <v>35</v>
      </c>
      <c r="F1594" s="4">
        <f ca="1">'[1]2025年已发货'!F:F</f>
        <v>45746</v>
      </c>
      <c r="G1594" s="2" t="str">
        <f>'[1]2025年已发货'!G:G</f>
        <v>（中铁三局-铜资高速1标）四川省资阳市安岳县石羊镇猫坝村2#钢筋场</v>
      </c>
      <c r="H1594" s="2" t="str">
        <f ca="1">'[1]2025年已发货'!H:H</f>
        <v>王雪</v>
      </c>
      <c r="I1594" s="2">
        <f ca="1">'[1]2025年已发货'!I:I</f>
        <v>18729676589</v>
      </c>
      <c r="J1594" s="2" vm="1" t="e">
        <f ca="1">_xlfn._xlws.FILTER(辅助信息!D:D,辅助信息!G:G=G1594)</f>
        <v>#VALUE!</v>
      </c>
    </row>
    <row r="1595" hidden="1" spans="1:10">
      <c r="A1595" s="2" t="str">
        <f ca="1">'[1]2025年已发货'!A:A</f>
        <v>成实</v>
      </c>
      <c r="B1595" s="2" t="str">
        <f ca="1">'[1]2025年已发货'!B:B</f>
        <v>盘螺</v>
      </c>
      <c r="C1595" s="2" t="str">
        <f ca="1">'[1]2025年已发货'!C:C</f>
        <v>HRB400E Φ8</v>
      </c>
      <c r="D1595" s="2" t="str">
        <f ca="1">'[1]2025年已发货'!D:D</f>
        <v>吨</v>
      </c>
      <c r="E1595" s="2">
        <f ca="1">'[1]2025年已发货'!E:E</f>
        <v>30</v>
      </c>
      <c r="F1595" s="4">
        <f ca="1">'[1]2025年已发货'!F:F</f>
        <v>45746</v>
      </c>
      <c r="G1595" s="2" t="str">
        <f>'[1]2025年已发货'!G:G</f>
        <v>（中铁一局四公司康新高速TJ1-1标雅加梗隧道）四川省甘孜州康定市雅加梗</v>
      </c>
      <c r="H1595" s="2" t="str">
        <f ca="1">'[1]2025年已发货'!H:H</f>
        <v>王锡俊</v>
      </c>
      <c r="I1595" s="2">
        <f ca="1">'[1]2025年已发货'!I:I</f>
        <v>18736877891</v>
      </c>
      <c r="J1595" s="2" vm="1" t="e">
        <f ca="1">_xlfn._xlws.FILTER(辅助信息!D:D,辅助信息!G:G=G1595)</f>
        <v>#VALUE!</v>
      </c>
    </row>
    <row r="1596" hidden="1" spans="1:10">
      <c r="A1596" s="2" t="str">
        <f ca="1">'[1]2025年已发货'!A:A</f>
        <v>成实</v>
      </c>
      <c r="B1596" s="2" t="str">
        <f ca="1">'[1]2025年已发货'!B:B</f>
        <v>盘螺</v>
      </c>
      <c r="C1596" s="2" t="str">
        <f ca="1">'[1]2025年已发货'!C:C</f>
        <v>HRB400E Φ12</v>
      </c>
      <c r="D1596" s="2" t="str">
        <f ca="1">'[1]2025年已发货'!D:D</f>
        <v>吨</v>
      </c>
      <c r="E1596" s="2">
        <f ca="1">'[1]2025年已发货'!E:E</f>
        <v>2</v>
      </c>
      <c r="F1596" s="4">
        <f ca="1">'[1]2025年已发货'!F:F</f>
        <v>45746</v>
      </c>
      <c r="G1596" s="2" t="str">
        <f>'[1]2025年已发货'!G:G</f>
        <v>（中铁一局四公司康新高速TJ1-1标雅加梗隧道）四川省甘孜州康定市雅加梗</v>
      </c>
      <c r="H1596" s="2" t="str">
        <f ca="1">'[1]2025年已发货'!H:H</f>
        <v>王锡俊</v>
      </c>
      <c r="I1596" s="2">
        <f ca="1">'[1]2025年已发货'!I:I</f>
        <v>18736877891</v>
      </c>
      <c r="J1596" s="2" vm="1" t="e">
        <f ca="1">_xlfn._xlws.FILTER(辅助信息!D:D,辅助信息!G:G=G1596)</f>
        <v>#VALUE!</v>
      </c>
    </row>
    <row r="1597" hidden="1" spans="1:10">
      <c r="A1597" s="2" t="str">
        <f ca="1">'[1]2025年已发货'!A:A</f>
        <v>成实</v>
      </c>
      <c r="B1597" s="2" t="str">
        <f ca="1">'[1]2025年已发货'!B:B</f>
        <v>螺纹钢</v>
      </c>
      <c r="C1597" s="2" t="str">
        <f ca="1">'[1]2025年已发货'!C:C</f>
        <v>HRB400EФ32*9m</v>
      </c>
      <c r="D1597" s="2" t="str">
        <f ca="1">'[1]2025年已发货'!D:D</f>
        <v>吨</v>
      </c>
      <c r="E1597" s="2">
        <f ca="1">'[1]2025年已发货'!E:E</f>
        <v>2</v>
      </c>
      <c r="F1597" s="4">
        <f ca="1">'[1]2025年已发货'!F:F</f>
        <v>45746</v>
      </c>
      <c r="G1597" s="2" t="str">
        <f>'[1]2025年已发货'!G:G</f>
        <v>（中铁一局四公司康新高速TJ1-1标雅加梗隧道）四川省甘孜州康定市雅加梗</v>
      </c>
      <c r="H1597" s="2" t="str">
        <f ca="1">'[1]2025年已发货'!H:H</f>
        <v>王锡俊</v>
      </c>
      <c r="I1597" s="2">
        <f ca="1">'[1]2025年已发货'!I:I</f>
        <v>18736877891</v>
      </c>
      <c r="J1597" s="2" vm="1" t="e">
        <f ca="1">_xlfn._xlws.FILTER(辅助信息!D:D,辅助信息!G:G=G1597)</f>
        <v>#VALUE!</v>
      </c>
    </row>
    <row r="1598" hidden="1" spans="1:10">
      <c r="A1598" s="2" t="str">
        <f ca="1">'[1]2025年已发货'!A:A</f>
        <v>成实</v>
      </c>
      <c r="B1598" s="2" t="str">
        <f ca="1">'[1]2025年已发货'!B:B</f>
        <v>高线</v>
      </c>
      <c r="C1598" s="2" t="str">
        <f ca="1">'[1]2025年已发货'!C:C</f>
        <v>HPB300Φ8</v>
      </c>
      <c r="D1598" s="2" t="str">
        <f ca="1">'[1]2025年已发货'!D:D</f>
        <v>吨</v>
      </c>
      <c r="E1598" s="2">
        <f ca="1">'[1]2025年已发货'!E:E</f>
        <v>8</v>
      </c>
      <c r="F1598" s="4">
        <f ca="1">'[1]2025年已发货'!F:F</f>
        <v>45746</v>
      </c>
      <c r="G1598" s="2" t="str">
        <f>'[1]2025年已发货'!G:G</f>
        <v>（中铁广州局-成渝扩容2标）成渝扩容项目ZCB3-2标2＃拌和站【雁江区联盟桥东北50米(资资路) 】</v>
      </c>
      <c r="H1598" s="2" t="str">
        <f ca="1">'[1]2025年已发货'!H:H</f>
        <v>刘沛琦</v>
      </c>
      <c r="I1598" s="2">
        <f ca="1">'[1]2025年已发货'!I:I</f>
        <v>18011784798</v>
      </c>
      <c r="J1598" s="2" vm="1" t="e">
        <f>_xlfn._xlws.FILTER(辅助信息!D:D,辅助信息!G:G=G1598)</f>
        <v>#VALUE!</v>
      </c>
    </row>
    <row r="1599" hidden="1" spans="1:10">
      <c r="A1599" s="2" t="str">
        <f ca="1">'[1]2025年已发货'!A:A</f>
        <v>成实</v>
      </c>
      <c r="B1599" s="2" t="str">
        <f ca="1">'[1]2025年已发货'!B:B</f>
        <v>高线</v>
      </c>
      <c r="C1599" s="2" t="str">
        <f ca="1">'[1]2025年已发货'!C:C</f>
        <v>HPB300Φ12</v>
      </c>
      <c r="D1599" s="2" t="str">
        <f ca="1">'[1]2025年已发货'!D:D</f>
        <v>吨</v>
      </c>
      <c r="E1599" s="2">
        <f ca="1">'[1]2025年已发货'!E:E</f>
        <v>18</v>
      </c>
      <c r="F1599" s="4">
        <f ca="1">'[1]2025年已发货'!F:F</f>
        <v>45746</v>
      </c>
      <c r="G1599" s="2" t="str">
        <f>'[1]2025年已发货'!G:G</f>
        <v>（中铁广州局-成渝扩容2标）成渝扩容项目ZCB3-2标2＃拌和站【雁江区联盟桥东北50米(资资路) 】</v>
      </c>
      <c r="H1599" s="2" t="str">
        <f ca="1">'[1]2025年已发货'!H:H</f>
        <v>刘沛琦</v>
      </c>
      <c r="I1599" s="2">
        <f ca="1">'[1]2025年已发货'!I:I</f>
        <v>18011784798</v>
      </c>
      <c r="J1599" s="2" vm="1" t="e">
        <f>_xlfn._xlws.FILTER(辅助信息!D:D,辅助信息!G:G=G1599)</f>
        <v>#VALUE!</v>
      </c>
    </row>
    <row r="1600" hidden="1" spans="1:10">
      <c r="A1600" s="2" t="str">
        <f ca="1">'[1]2025年已发货'!A:A</f>
        <v>成实</v>
      </c>
      <c r="B1600" s="2" t="str">
        <f ca="1">'[1]2025年已发货'!B:B</f>
        <v>盘螺</v>
      </c>
      <c r="C1600" s="2" t="str">
        <f ca="1">'[1]2025年已发货'!C:C</f>
        <v>HRB400E Φ12</v>
      </c>
      <c r="D1600" s="2" t="str">
        <f ca="1">'[1]2025年已发货'!D:D</f>
        <v>吨</v>
      </c>
      <c r="E1600" s="2">
        <f ca="1">'[1]2025年已发货'!E:E</f>
        <v>9</v>
      </c>
      <c r="F1600" s="4">
        <f ca="1">'[1]2025年已发货'!F:F</f>
        <v>45746</v>
      </c>
      <c r="G1600" s="2" t="str">
        <f>'[1]2025年已发货'!G:G</f>
        <v>（中铁广州局-成渝扩容2标）成渝扩容项目ZCB3-2标2＃拌和站【雁江区联盟桥东北50米(资资路) 】</v>
      </c>
      <c r="H1600" s="2" t="str">
        <f ca="1">'[1]2025年已发货'!H:H</f>
        <v>刘沛琦</v>
      </c>
      <c r="I1600" s="2">
        <f ca="1">'[1]2025年已发货'!I:I</f>
        <v>18011784798</v>
      </c>
      <c r="J1600" s="2" vm="1" t="e">
        <f ca="1">_xlfn._xlws.FILTER(辅助信息!D:D,辅助信息!G:G=G1600)</f>
        <v>#VALUE!</v>
      </c>
    </row>
    <row r="1601" hidden="1" spans="1:10">
      <c r="A1601" s="2" t="str">
        <f ca="1">'[1]2025年已发货'!A:A</f>
        <v>达钢</v>
      </c>
      <c r="B1601" s="2" t="str">
        <f ca="1">'[1]2025年已发货'!B:B</f>
        <v>螺纹钢</v>
      </c>
      <c r="C1601" s="2" t="str">
        <f ca="1">'[1]2025年已发货'!C:C</f>
        <v>HRB400E Φ12 9m</v>
      </c>
      <c r="D1601" s="2" t="str">
        <f ca="1">'[1]2025年已发货'!D:D</f>
        <v>吨</v>
      </c>
      <c r="E1601" s="2">
        <f ca="1">'[1]2025年已发货'!E:E</f>
        <v>30</v>
      </c>
      <c r="F1601" s="4">
        <f ca="1">'[1]2025年已发货'!F:F</f>
        <v>45746</v>
      </c>
      <c r="G1601" s="2" t="str">
        <f>'[1]2025年已发货'!G:G</f>
        <v>（五冶达州国道542项目-桥梁4标）四川省达州市达川区大堰镇双井村</v>
      </c>
      <c r="H1601" s="2" t="str">
        <f ca="1">'[1]2025年已发货'!H:H</f>
        <v>吴志强</v>
      </c>
      <c r="I1601" s="2">
        <f ca="1">'[1]2025年已发货'!I:I</f>
        <v>18820030907</v>
      </c>
      <c r="J1601" s="2" t="str">
        <f ca="1">_xlfn._xlws.FILTER(辅助信息!D:D,辅助信息!G:G=G1601)</f>
        <v>五冶达州国道542项目</v>
      </c>
    </row>
    <row r="1602" hidden="1" spans="1:10">
      <c r="A1602" s="2" t="str">
        <f ca="1">'[1]2025年已发货'!A:A</f>
        <v>达钢</v>
      </c>
      <c r="B1602" s="2" t="str">
        <f ca="1">'[1]2025年已发货'!B:B</f>
        <v>螺纹钢</v>
      </c>
      <c r="C1602" s="2" t="str">
        <f ca="1">'[1]2025年已发货'!C:C</f>
        <v>HRB400E Φ14 9m</v>
      </c>
      <c r="D1602" s="2" t="str">
        <f ca="1">'[1]2025年已发货'!D:D</f>
        <v>吨</v>
      </c>
      <c r="E1602" s="2">
        <f ca="1">'[1]2025年已发货'!E:E</f>
        <v>15</v>
      </c>
      <c r="F1602" s="4">
        <f ca="1">'[1]2025年已发货'!F:F</f>
        <v>45746</v>
      </c>
      <c r="G1602" s="2" t="str">
        <f>'[1]2025年已发货'!G:G</f>
        <v>（五冶达州国道542项目-桥梁4标）四川省达州市达川区大堰镇双井村</v>
      </c>
      <c r="H1602" s="2" t="str">
        <f ca="1">'[1]2025年已发货'!H:H</f>
        <v>吴志强</v>
      </c>
      <c r="I1602" s="2">
        <f ca="1">'[1]2025年已发货'!I:I</f>
        <v>18820030907</v>
      </c>
      <c r="J1602" s="2" t="str">
        <f ca="1">_xlfn._xlws.FILTER(辅助信息!D:D,辅助信息!G:G=G1602)</f>
        <v>五冶达州国道542项目</v>
      </c>
    </row>
    <row r="1603" hidden="1" spans="1:10">
      <c r="A1603" s="2" t="str">
        <f ca="1">'[1]2025年已发货'!A:A</f>
        <v>达钢</v>
      </c>
      <c r="B1603" s="2" t="str">
        <f ca="1">'[1]2025年已发货'!B:B</f>
        <v>螺纹钢</v>
      </c>
      <c r="C1603" s="2" t="str">
        <f ca="1">'[1]2025年已发货'!C:C</f>
        <v>HRB400E Φ16 9m</v>
      </c>
      <c r="D1603" s="2" t="str">
        <f ca="1">'[1]2025年已发货'!D:D</f>
        <v>吨</v>
      </c>
      <c r="E1603" s="2">
        <f ca="1">'[1]2025年已发货'!E:E</f>
        <v>15</v>
      </c>
      <c r="F1603" s="4">
        <f ca="1">'[1]2025年已发货'!F:F</f>
        <v>45746</v>
      </c>
      <c r="G1603" s="2" t="str">
        <f>'[1]2025年已发货'!G:G</f>
        <v>（五冶达州国道542项目-桥梁4标）四川省达州市达川区大堰镇双井村</v>
      </c>
      <c r="H1603" s="2" t="str">
        <f ca="1">'[1]2025年已发货'!H:H</f>
        <v>吴志强</v>
      </c>
      <c r="I1603" s="2">
        <f ca="1">'[1]2025年已发货'!I:I</f>
        <v>18820030907</v>
      </c>
      <c r="J1603" s="2" t="str">
        <f>_xlfn._xlws.FILTER(辅助信息!D:D,辅助信息!G:G=G1603)</f>
        <v>五冶达州国道542项目</v>
      </c>
    </row>
    <row r="1604" hidden="1" spans="1:10">
      <c r="A1604" s="2" t="str">
        <f ca="1">'[1]2025年已发货'!A:A</f>
        <v>达钢</v>
      </c>
      <c r="B1604" s="2" t="str">
        <f ca="1">'[1]2025年已发货'!B:B</f>
        <v>螺纹钢</v>
      </c>
      <c r="C1604" s="2" t="str">
        <f ca="1">'[1]2025年已发货'!C:C</f>
        <v>HRB400E Φ28 9m</v>
      </c>
      <c r="D1604" s="2" t="str">
        <f ca="1">'[1]2025年已发货'!D:D</f>
        <v>吨</v>
      </c>
      <c r="E1604" s="2">
        <f ca="1">'[1]2025年已发货'!E:E</f>
        <v>30</v>
      </c>
      <c r="F1604" s="4">
        <f ca="1">'[1]2025年已发货'!F:F</f>
        <v>45746</v>
      </c>
      <c r="G1604" s="2" t="str">
        <f>'[1]2025年已发货'!G:G</f>
        <v>（五冶达州国道542项目-桥梁4标）四川省达州市达川区大堰镇双井村</v>
      </c>
      <c r="H1604" s="2" t="str">
        <f ca="1">'[1]2025年已发货'!H:H</f>
        <v>吴志强</v>
      </c>
      <c r="I1604" s="2">
        <f ca="1">'[1]2025年已发货'!I:I</f>
        <v>18820030907</v>
      </c>
      <c r="J1604" s="2" t="str">
        <f ca="1">_xlfn._xlws.FILTER(辅助信息!D:D,辅助信息!G:G=G1604)</f>
        <v>五冶达州国道542项目</v>
      </c>
    </row>
    <row r="1605" hidden="1" spans="1:10">
      <c r="A1605" s="2" t="str">
        <f ca="1">'[1]2025年已发货'!A:A</f>
        <v>达钢</v>
      </c>
      <c r="B1605" s="2" t="str">
        <f ca="1">'[1]2025年已发货'!B:B</f>
        <v>螺纹钢</v>
      </c>
      <c r="C1605" s="2" t="str">
        <f ca="1">'[1]2025年已发货'!C:C</f>
        <v>HRB400E Φ28 9m</v>
      </c>
      <c r="D1605" s="2" t="str">
        <f ca="1">'[1]2025年已发货'!D:D</f>
        <v>吨</v>
      </c>
      <c r="E1605" s="2">
        <f ca="1">'[1]2025年已发货'!E:E</f>
        <v>30</v>
      </c>
      <c r="F1605" s="4">
        <f ca="1">'[1]2025年已发货'!F:F</f>
        <v>45746</v>
      </c>
      <c r="G1605" s="2" t="str">
        <f>'[1]2025年已发货'!G:G</f>
        <v>（五冶达州国道542项目-三工区桥梁3工段）四川省达州市达川区赵固镇水文村原村委会下300米</v>
      </c>
      <c r="H1605" s="2" t="str">
        <f ca="1">'[1]2025年已发货'!H:H</f>
        <v>李代茂</v>
      </c>
      <c r="I1605" s="2">
        <f ca="1">'[1]2025年已发货'!I:I</f>
        <v>18302833536</v>
      </c>
      <c r="J1605" s="2" t="str">
        <f ca="1">_xlfn._xlws.FILTER(辅助信息!D:D,辅助信息!G:G=G1605)</f>
        <v>五冶达州国道542项目</v>
      </c>
    </row>
    <row r="1606" hidden="1" spans="1:10">
      <c r="A1606" s="2" t="str">
        <f ca="1">'[1]2025年已发货'!A:A</f>
        <v>达钢</v>
      </c>
      <c r="B1606" s="2" t="str">
        <f ca="1">'[1]2025年已发货'!B:B</f>
        <v>螺纹钢</v>
      </c>
      <c r="C1606" s="2" t="str">
        <f ca="1">'[1]2025年已发货'!C:C</f>
        <v>HRB400E Φ32 9m</v>
      </c>
      <c r="D1606" s="2" t="str">
        <f ca="1">'[1]2025年已发货'!D:D</f>
        <v>吨</v>
      </c>
      <c r="E1606" s="2">
        <f ca="1">'[1]2025年已发货'!E:E</f>
        <v>32</v>
      </c>
      <c r="F1606" s="4">
        <f ca="1">'[1]2025年已发货'!F:F</f>
        <v>45746</v>
      </c>
      <c r="G1606" s="2" t="str">
        <f>'[1]2025年已发货'!G:G</f>
        <v>（五冶达州国道542项目-三工区桥梁3工段）四川省达州市达川区赵固镇水文村原村委会下300米</v>
      </c>
      <c r="H1606" s="2" t="str">
        <f ca="1">'[1]2025年已发货'!H:H</f>
        <v>李代茂</v>
      </c>
      <c r="I1606" s="2">
        <f ca="1">'[1]2025年已发货'!I:I</f>
        <v>18302833536</v>
      </c>
      <c r="J1606" s="2" t="str">
        <f ca="1">_xlfn._xlws.FILTER(辅助信息!D:D,辅助信息!G:G=G1606)</f>
        <v>五冶达州国道542项目</v>
      </c>
    </row>
    <row r="1607" hidden="1" spans="1:10">
      <c r="A1607" s="2" t="str">
        <f ca="1">'[1]2025年已发货'!A:A</f>
        <v>达钢</v>
      </c>
      <c r="B1607" s="2" t="str">
        <f ca="1">'[1]2025年已发货'!B:B</f>
        <v>螺纹钢</v>
      </c>
      <c r="C1607" s="2" t="str">
        <f ca="1">'[1]2025年已发货'!C:C</f>
        <v>HRB400E Φ12 9m</v>
      </c>
      <c r="D1607" s="2" t="str">
        <f ca="1">'[1]2025年已发货'!D:D</f>
        <v>吨</v>
      </c>
      <c r="E1607" s="2">
        <f ca="1">'[1]2025年已发货'!E:E</f>
        <v>6</v>
      </c>
      <c r="F1607" s="4">
        <f ca="1">'[1]2025年已发货'!F:F</f>
        <v>45746</v>
      </c>
      <c r="G1607" s="2" t="str">
        <f>'[1]2025年已发货'!G:G</f>
        <v>（五冶达州国道542项目-一工区桥梁二工段）四川省达州市达川区达川区石梯镇石成村</v>
      </c>
      <c r="H1607" s="2" t="str">
        <f ca="1">'[1]2025年已发货'!H:H</f>
        <v>夏树彬</v>
      </c>
      <c r="I1607" s="2">
        <f ca="1">'[1]2025年已发货'!I:I</f>
        <v>13518183653</v>
      </c>
      <c r="J1607" s="2" t="str">
        <f>_xlfn._xlws.FILTER(辅助信息!D:D,辅助信息!G:G=G1607)</f>
        <v>五冶达州国道542项目</v>
      </c>
    </row>
    <row r="1608" hidden="1" spans="1:10">
      <c r="A1608" s="2" t="str">
        <f ca="1">'[1]2025年已发货'!A:A</f>
        <v>达钢</v>
      </c>
      <c r="B1608" s="2" t="str">
        <f ca="1">'[1]2025年已发货'!B:B</f>
        <v>螺纹钢</v>
      </c>
      <c r="C1608" s="2" t="str">
        <f ca="1">'[1]2025年已发货'!C:C</f>
        <v>HRB400E Φ14 9m</v>
      </c>
      <c r="D1608" s="2" t="str">
        <f ca="1">'[1]2025年已发货'!D:D</f>
        <v>吨</v>
      </c>
      <c r="E1608" s="2">
        <f ca="1">'[1]2025年已发货'!E:E</f>
        <v>9</v>
      </c>
      <c r="F1608" s="4">
        <f ca="1">'[1]2025年已发货'!F:F</f>
        <v>45746</v>
      </c>
      <c r="G1608" s="2" t="str">
        <f>'[1]2025年已发货'!G:G</f>
        <v>（五冶达州国道542项目-一工区桥梁二工段）四川省达州市达川区达川区石梯镇石成村</v>
      </c>
      <c r="H1608" s="2" t="str">
        <f ca="1">'[1]2025年已发货'!H:H</f>
        <v>夏树彬</v>
      </c>
      <c r="I1608" s="2">
        <f ca="1">'[1]2025年已发货'!I:I</f>
        <v>13518183653</v>
      </c>
      <c r="J1608" s="2" t="str">
        <f ca="1">_xlfn._xlws.FILTER(辅助信息!D:D,辅助信息!G:G=G1608)</f>
        <v>五冶达州国道542项目</v>
      </c>
    </row>
    <row r="1609" hidden="1" spans="1:10">
      <c r="A1609" s="2" t="str">
        <f ca="1">'[1]2025年已发货'!A:A</f>
        <v>达钢</v>
      </c>
      <c r="B1609" s="2" t="str">
        <f ca="1">'[1]2025年已发货'!B:B</f>
        <v>螺纹钢</v>
      </c>
      <c r="C1609" s="2" t="str">
        <f ca="1">'[1]2025年已发货'!C:C</f>
        <v>HRB400E Φ28 9m</v>
      </c>
      <c r="D1609" s="2" t="str">
        <f ca="1">'[1]2025年已发货'!D:D</f>
        <v>吨</v>
      </c>
      <c r="E1609" s="2">
        <f ca="1">'[1]2025年已发货'!E:E</f>
        <v>9</v>
      </c>
      <c r="F1609" s="4">
        <f ca="1">'[1]2025年已发货'!F:F</f>
        <v>45746</v>
      </c>
      <c r="G1609" s="2" t="str">
        <f>'[1]2025年已发货'!G:G</f>
        <v>（五冶达州国道542项目-一工区桥梁二工段）四川省达州市达川区达川区石梯镇石成村</v>
      </c>
      <c r="H1609" s="2" t="str">
        <f ca="1">'[1]2025年已发货'!H:H</f>
        <v>夏树彬</v>
      </c>
      <c r="I1609" s="2">
        <f ca="1">'[1]2025年已发货'!I:I</f>
        <v>13518183653</v>
      </c>
      <c r="J1609" s="2" t="str">
        <f ca="1">_xlfn._xlws.FILTER(辅助信息!D:D,辅助信息!G:G=G1609)</f>
        <v>五冶达州国道542项目</v>
      </c>
    </row>
    <row r="1610" hidden="1" spans="1:10">
      <c r="A1610" s="2" t="str">
        <f ca="1">'[1]2025年已发货'!A:A</f>
        <v>达钢</v>
      </c>
      <c r="B1610" s="2" t="str">
        <f ca="1">'[1]2025年已发货'!B:B</f>
        <v>螺纹钢</v>
      </c>
      <c r="C1610" s="2" t="str">
        <f ca="1">'[1]2025年已发货'!C:C</f>
        <v>HRB400E Φ32 9m</v>
      </c>
      <c r="D1610" s="2" t="str">
        <f ca="1">'[1]2025年已发货'!D:D</f>
        <v>吨</v>
      </c>
      <c r="E1610" s="2">
        <f ca="1">'[1]2025年已发货'!E:E</f>
        <v>66</v>
      </c>
      <c r="F1610" s="4">
        <f ca="1">'[1]2025年已发货'!F:F</f>
        <v>45746</v>
      </c>
      <c r="G1610" s="2" t="str">
        <f>'[1]2025年已发货'!G:G</f>
        <v>（五冶达州国道542项目-一工区桥梁二工段）四川省达州市达川区达川区石梯镇石成村</v>
      </c>
      <c r="H1610" s="2" t="str">
        <f ca="1">'[1]2025年已发货'!H:H</f>
        <v>夏树彬</v>
      </c>
      <c r="I1610" s="2">
        <f ca="1">'[1]2025年已发货'!I:I</f>
        <v>13518183653</v>
      </c>
      <c r="J1610" s="2" t="str">
        <f ca="1">_xlfn._xlws.FILTER(辅助信息!D:D,辅助信息!G:G=G1610)</f>
        <v>五冶达州国道542项目</v>
      </c>
    </row>
    <row r="1611" hidden="1" spans="1:10">
      <c r="A1611" s="2" t="str">
        <f ca="1">'[1]2025年已发货'!A:A</f>
        <v>达钢</v>
      </c>
      <c r="B1611" s="2" t="str">
        <f ca="1">'[1]2025年已发货'!B:B</f>
        <v>螺纹钢</v>
      </c>
      <c r="C1611" s="2" t="str">
        <f ca="1">'[1]2025年已发货'!C:C</f>
        <v>HRB400E Φ12 9m</v>
      </c>
      <c r="D1611" s="2" t="str">
        <f ca="1">'[1]2025年已发货'!D:D</f>
        <v>吨</v>
      </c>
      <c r="E1611" s="2">
        <f ca="1">'[1]2025年已发货'!E:E</f>
        <v>9</v>
      </c>
      <c r="F1611" s="4">
        <f ca="1">'[1]2025年已发货'!F:F</f>
        <v>45746</v>
      </c>
      <c r="G1611" s="2" t="str">
        <f>'[1]2025年已发货'!G:G</f>
        <v>（五冶达州国道542项目-一工区桥梁一工段）四川省达州市四川省达州市达川区石桥镇武寨村</v>
      </c>
      <c r="H1611" s="2" t="str">
        <f ca="1">'[1]2025年已发货'!H:H</f>
        <v>杨勇</v>
      </c>
      <c r="I1611" s="2">
        <f ca="1">'[1]2025年已发货'!I:I</f>
        <v>18398563998</v>
      </c>
      <c r="J1611" s="2" t="str">
        <f ca="1">_xlfn._xlws.FILTER(辅助信息!D:D,辅助信息!G:G=G1611)</f>
        <v>五冶达州国道542项目</v>
      </c>
    </row>
    <row r="1612" hidden="1" spans="1:10">
      <c r="A1612" s="2" t="str">
        <f ca="1">'[1]2025年已发货'!A:A</f>
        <v>达钢</v>
      </c>
      <c r="B1612" s="2" t="str">
        <f ca="1">'[1]2025年已发货'!B:B</f>
        <v>螺纹钢</v>
      </c>
      <c r="C1612" s="2" t="str">
        <f ca="1">'[1]2025年已发货'!C:C</f>
        <v>HRB400E Φ14 9m</v>
      </c>
      <c r="D1612" s="2" t="str">
        <f ca="1">'[1]2025年已发货'!D:D</f>
        <v>吨</v>
      </c>
      <c r="E1612" s="2">
        <f ca="1">'[1]2025年已发货'!E:E</f>
        <v>36</v>
      </c>
      <c r="F1612" s="4">
        <f ca="1">'[1]2025年已发货'!F:F</f>
        <v>45746</v>
      </c>
      <c r="G1612" s="2" t="str">
        <f>'[1]2025年已发货'!G:G</f>
        <v>（五冶达州国道542项目-一工区桥梁一工段）四川省达州市四川省达州市达川区石桥镇武寨村</v>
      </c>
      <c r="H1612" s="2" t="str">
        <f ca="1">'[1]2025年已发货'!H:H</f>
        <v>杨勇</v>
      </c>
      <c r="I1612" s="2">
        <f ca="1">'[1]2025年已发货'!I:I</f>
        <v>18398563998</v>
      </c>
      <c r="J1612" s="2" t="str">
        <f>_xlfn._xlws.FILTER(辅助信息!D:D,辅助信息!G:G=G1612)</f>
        <v>五冶达州国道542项目</v>
      </c>
    </row>
    <row r="1613" hidden="1" spans="1:10">
      <c r="A1613" s="2" t="str">
        <f ca="1">'[1]2025年已发货'!A:A</f>
        <v>达钢</v>
      </c>
      <c r="B1613" s="2" t="str">
        <f ca="1">'[1]2025年已发货'!B:B</f>
        <v>螺纹钢</v>
      </c>
      <c r="C1613" s="2" t="str">
        <f ca="1">'[1]2025年已发货'!C:C</f>
        <v>HRB400E Φ32 12m</v>
      </c>
      <c r="D1613" s="2" t="str">
        <f ca="1">'[1]2025年已发货'!D:D</f>
        <v>吨</v>
      </c>
      <c r="E1613" s="2">
        <f ca="1">'[1]2025年已发货'!E:E</f>
        <v>36</v>
      </c>
      <c r="F1613" s="4">
        <f ca="1">'[1]2025年已发货'!F:F</f>
        <v>45746</v>
      </c>
      <c r="G1613" s="2" t="str">
        <f>'[1]2025年已发货'!G:G</f>
        <v>（五冶达州国道542项目-一工区桥梁一工段）四川省达州市四川省达州市达川区石桥镇武寨村</v>
      </c>
      <c r="H1613" s="2" t="str">
        <f ca="1">'[1]2025年已发货'!H:H</f>
        <v>杨勇</v>
      </c>
      <c r="I1613" s="2">
        <f ca="1">'[1]2025年已发货'!I:I</f>
        <v>18398563998</v>
      </c>
      <c r="J1613" s="2" t="str">
        <f>_xlfn._xlws.FILTER(辅助信息!D:D,辅助信息!G:G=G1613)</f>
        <v>五冶达州国道542项目</v>
      </c>
    </row>
    <row r="1614" hidden="1" spans="1:10">
      <c r="A1614" s="2" t="str">
        <f ca="1">'[1]2025年已发货'!A:A</f>
        <v>达钢</v>
      </c>
      <c r="B1614" s="2" t="str">
        <f ca="1">'[1]2025年已发货'!B:B</f>
        <v>盘螺</v>
      </c>
      <c r="C1614" s="2" t="str">
        <f ca="1">'[1]2025年已发货'!C:C</f>
        <v>HRB400E Φ6</v>
      </c>
      <c r="D1614" s="2" t="str">
        <f ca="1">'[1]2025年已发货'!D:D</f>
        <v>吨</v>
      </c>
      <c r="E1614" s="2">
        <f ca="1">'[1]2025年已发货'!E:E</f>
        <v>5</v>
      </c>
      <c r="F1614" s="4">
        <f ca="1">'[1]2025年已发货'!F:F</f>
        <v>45746</v>
      </c>
      <c r="G1614" s="2" t="str">
        <f>'[1]2025年已发货'!G:G</f>
        <v>(五冶钢构医学科学产业园建设项目房建三部-管网总坪)四川省南充市顺庆区搬罾街道学府大道二段</v>
      </c>
      <c r="H1614" s="2" t="str">
        <f ca="1">'[1]2025年已发货'!H:H</f>
        <v>郑林</v>
      </c>
      <c r="I1614" s="2">
        <f ca="1">'[1]2025年已发货'!I:I</f>
        <v>18349955455</v>
      </c>
      <c r="J1614" s="2" t="str">
        <f>_xlfn._xlws.FILTER(辅助信息!D:D,辅助信息!G:G=G1614)</f>
        <v>五冶钢构南充医学科学产业园建设项目</v>
      </c>
    </row>
    <row r="1615" hidden="1" spans="1:10">
      <c r="A1615" s="2" t="str">
        <f ca="1">'[1]2025年已发货'!A:A</f>
        <v>达钢</v>
      </c>
      <c r="B1615" s="2" t="str">
        <f ca="1">'[1]2025年已发货'!B:B</f>
        <v>螺纹钢</v>
      </c>
      <c r="C1615" s="2" t="str">
        <f ca="1">'[1]2025年已发货'!C:C</f>
        <v>HRB400E Φ12 9m</v>
      </c>
      <c r="D1615" s="2" t="str">
        <f ca="1">'[1]2025年已发货'!D:D</f>
        <v>吨</v>
      </c>
      <c r="E1615" s="2">
        <f ca="1">'[1]2025年已发货'!E:E</f>
        <v>12</v>
      </c>
      <c r="F1615" s="4">
        <f ca="1">'[1]2025年已发货'!F:F</f>
        <v>45746</v>
      </c>
      <c r="G1615" s="2" t="str">
        <f>'[1]2025年已发货'!G:G</f>
        <v>(五冶钢构医学科学产业园建设项目房建三部-管网总坪)四川省南充市顺庆区搬罾街道学府大道二段</v>
      </c>
      <c r="H1615" s="2" t="str">
        <f ca="1">'[1]2025年已发货'!H:H</f>
        <v>郑林</v>
      </c>
      <c r="I1615" s="2">
        <f ca="1">'[1]2025年已发货'!I:I</f>
        <v>18349955455</v>
      </c>
      <c r="J1615" s="2" t="str">
        <f ca="1">_xlfn._xlws.FILTER(辅助信息!D:D,辅助信息!G:G=G1615)</f>
        <v>五冶钢构南充医学科学产业园建设项目</v>
      </c>
    </row>
    <row r="1616" hidden="1" spans="1:10">
      <c r="A1616" s="2" t="str">
        <f ca="1">'[1]2025年已发货'!A:A</f>
        <v>达钢</v>
      </c>
      <c r="B1616" s="2" t="str">
        <f ca="1">'[1]2025年已发货'!B:B</f>
        <v>螺纹钢</v>
      </c>
      <c r="C1616" s="2" t="str">
        <f ca="1">'[1]2025年已发货'!C:C</f>
        <v>HRB400E Φ14 9m</v>
      </c>
      <c r="D1616" s="2" t="str">
        <f ca="1">'[1]2025年已发货'!D:D</f>
        <v>吨</v>
      </c>
      <c r="E1616" s="2">
        <f ca="1">'[1]2025年已发货'!E:E</f>
        <v>18</v>
      </c>
      <c r="F1616" s="4">
        <f ca="1">'[1]2025年已发货'!F:F</f>
        <v>45746</v>
      </c>
      <c r="G1616" s="2" t="str">
        <f>'[1]2025年已发货'!G:G</f>
        <v>(五冶钢构医学科学产业园建设项目房建三部-管网总坪)四川省南充市顺庆区搬罾街道学府大道二段</v>
      </c>
      <c r="H1616" s="2" t="str">
        <f ca="1">'[1]2025年已发货'!H:H</f>
        <v>郑林</v>
      </c>
      <c r="I1616" s="2">
        <f ca="1">'[1]2025年已发货'!I:I</f>
        <v>18349955455</v>
      </c>
      <c r="J1616" s="2" t="str">
        <f>_xlfn._xlws.FILTER(辅助信息!D:D,辅助信息!G:G=G1616)</f>
        <v>五冶钢构南充医学科学产业园建设项目</v>
      </c>
    </row>
    <row r="1617" hidden="1" spans="1:10">
      <c r="A1617" s="2" t="str">
        <f ca="1">'[1]2025年已发货'!A:A</f>
        <v>陕钢</v>
      </c>
      <c r="B1617" s="2" t="str">
        <f ca="1">'[1]2025年已发货'!B:B</f>
        <v>螺纹钢</v>
      </c>
      <c r="C1617" s="2" t="str">
        <f ca="1">'[1]2025年已发货'!C:C</f>
        <v>HRB400E Φ25 9m</v>
      </c>
      <c r="D1617" s="2" t="str">
        <f ca="1">'[1]2025年已发货'!D:D</f>
        <v>吨</v>
      </c>
      <c r="E1617" s="2">
        <f ca="1">'[1]2025年已发货'!E:E</f>
        <v>70</v>
      </c>
      <c r="F1617" s="4">
        <f ca="1">'[1]2025年已发货'!F:F</f>
        <v>45746</v>
      </c>
      <c r="G1617" s="2" t="str">
        <f>'[1]2025年已发货'!G:G</f>
        <v>(五冶钢构医学科学产业园建设项目房建三部-排洪渠)四川省南充市顺庆区搬罾街道学府大道二段</v>
      </c>
      <c r="H1617" s="2" t="str">
        <f ca="1">'[1]2025年已发货'!H:H</f>
        <v>郑林</v>
      </c>
      <c r="I1617" s="2">
        <f ca="1">'[1]2025年已发货'!I:I</f>
        <v>18349955455</v>
      </c>
      <c r="J1617" s="2" t="str">
        <f>_xlfn._xlws.FILTER(辅助信息!D:D,辅助信息!G:G=G1617)</f>
        <v>五冶钢构南充医学科学产业园建设项目</v>
      </c>
    </row>
    <row r="1618" hidden="1" spans="1:10">
      <c r="A1618" s="2" t="str">
        <f ca="1">'[1]2025年已发货'!A:A</f>
        <v>德胜</v>
      </c>
      <c r="B1618" s="2" t="str">
        <f ca="1">'[1]2025年已发货'!B:B</f>
        <v>螺纹钢</v>
      </c>
      <c r="C1618" s="2" t="str">
        <f ca="1">'[1]2025年已发货'!C:C</f>
        <v>HRB400E Φ25 12m</v>
      </c>
      <c r="D1618" s="2" t="str">
        <f ca="1">'[1]2025年已发货'!D:D</f>
        <v>吨</v>
      </c>
      <c r="E1618" s="2">
        <f ca="1">'[1]2025年已发货'!E:E</f>
        <v>175</v>
      </c>
      <c r="F1618" s="4">
        <f ca="1">'[1]2025年已发货'!F:F</f>
        <v>45746</v>
      </c>
      <c r="G1618" s="2" t="str">
        <f>'[1]2025年已发货'!G:G</f>
        <v>(五冶钢构医学科学产业园建设项目房建三部-排洪渠)四川省南充市顺庆区搬罾街道学府大道二段</v>
      </c>
      <c r="H1618" s="2" t="str">
        <f ca="1">'[1]2025年已发货'!H:H</f>
        <v>郑林</v>
      </c>
      <c r="I1618" s="2">
        <f ca="1">'[1]2025年已发货'!I:I</f>
        <v>18349955455</v>
      </c>
      <c r="J1618" s="2" t="str">
        <f ca="1">_xlfn._xlws.FILTER(辅助信息!D:D,辅助信息!G:G=G1618)</f>
        <v>五冶钢构南充医学科学产业园建设项目</v>
      </c>
    </row>
    <row r="1619" hidden="1" spans="1:10">
      <c r="A1619" s="2" t="str">
        <f ca="1">'[1]2025年已发货'!A:A</f>
        <v>德胜</v>
      </c>
      <c r="B1619" s="2" t="str">
        <f ca="1">'[1]2025年已发货'!B:B</f>
        <v>螺纹钢</v>
      </c>
      <c r="C1619" s="2" t="str">
        <f ca="1">'[1]2025年已发货'!C:C</f>
        <v>HRB400E Φ16 9m</v>
      </c>
      <c r="D1619" s="2" t="str">
        <f ca="1">'[1]2025年已发货'!D:D</f>
        <v>吨</v>
      </c>
      <c r="E1619" s="2">
        <f ca="1">'[1]2025年已发货'!E:E</f>
        <v>60</v>
      </c>
      <c r="F1619" s="4">
        <f ca="1">'[1]2025年已发货'!F:F</f>
        <v>45746</v>
      </c>
      <c r="G1619" s="2" t="str">
        <f>'[1]2025年已发货'!G:G</f>
        <v>(五冶钢构医学科学产业园建设项目房建三部-排洪渠)四川省南充市顺庆区搬罾街道学府大道二段</v>
      </c>
      <c r="H1619" s="2" t="str">
        <f ca="1">'[1]2025年已发货'!H:H</f>
        <v>郑林</v>
      </c>
      <c r="I1619" s="2">
        <f ca="1">'[1]2025年已发货'!I:I</f>
        <v>18349955455</v>
      </c>
      <c r="J1619" s="2" t="str">
        <f>_xlfn._xlws.FILTER(辅助信息!D:D,辅助信息!G:G=G1619)</f>
        <v>五冶钢构南充医学科学产业园建设项目</v>
      </c>
    </row>
    <row r="1620" hidden="1" spans="1:10">
      <c r="A1620" s="2" t="str">
        <f ca="1">'[1]2025年已发货'!A:A</f>
        <v>德胜</v>
      </c>
      <c r="B1620" s="2" t="str">
        <f ca="1">'[1]2025年已发货'!B:B</f>
        <v>螺纹钢</v>
      </c>
      <c r="C1620" s="2" t="str">
        <f ca="1">'[1]2025年已发货'!C:C</f>
        <v>HRB400E Φ16 12m</v>
      </c>
      <c r="D1620" s="2" t="str">
        <f ca="1">'[1]2025年已发货'!D:D</f>
        <v>吨</v>
      </c>
      <c r="E1620" s="2">
        <f ca="1">'[1]2025年已发货'!E:E</f>
        <v>45</v>
      </c>
      <c r="F1620" s="4">
        <f ca="1">'[1]2025年已发货'!F:F</f>
        <v>45746</v>
      </c>
      <c r="G1620" s="2" t="str">
        <f>'[1]2025年已发货'!G:G</f>
        <v>(五冶钢构医学科学产业园建设项目房建三部-排洪渠)四川省南充市顺庆区搬罾街道学府大道二段</v>
      </c>
      <c r="H1620" s="2" t="str">
        <f ca="1">'[1]2025年已发货'!H:H</f>
        <v>郑林</v>
      </c>
      <c r="I1620" s="2">
        <f ca="1">'[1]2025年已发货'!I:I</f>
        <v>18349955455</v>
      </c>
      <c r="J1620" s="2" t="str">
        <f>_xlfn._xlws.FILTER(辅助信息!D:D,辅助信息!G:G=G1620)</f>
        <v>五冶钢构南充医学科学产业园建设项目</v>
      </c>
    </row>
    <row r="1621" hidden="1" spans="1:10">
      <c r="A1621" s="2" t="str">
        <f ca="1">'[1]2025年已发货'!A:A</f>
        <v>德胜</v>
      </c>
      <c r="B1621" s="2" t="str">
        <f ca="1">'[1]2025年已发货'!B:B</f>
        <v>螺纹钢</v>
      </c>
      <c r="C1621" s="2" t="str">
        <f ca="1">'[1]2025年已发货'!C:C</f>
        <v>HRB400E Φ28 9m</v>
      </c>
      <c r="D1621" s="2" t="str">
        <f ca="1">'[1]2025年已发货'!D:D</f>
        <v>吨</v>
      </c>
      <c r="E1621" s="2">
        <f ca="1">'[1]2025年已发货'!E:E</f>
        <v>35</v>
      </c>
      <c r="F1621" s="4">
        <f ca="1">'[1]2025年已发货'!F:F</f>
        <v>45746</v>
      </c>
      <c r="G1621" s="2" t="str">
        <f>'[1]2025年已发货'!G:G</f>
        <v>（中铁二局-成渝扩容4标）四川省成都市简阳市杨家镇桐子湾村二局拌合站</v>
      </c>
      <c r="H1621" s="2" t="str">
        <f ca="1">'[1]2025年已发货'!H:H</f>
        <v>陈钢</v>
      </c>
      <c r="I1621" s="2">
        <f ca="1">'[1]2025年已发货'!I:I</f>
        <v>13018165813</v>
      </c>
      <c r="J1621" s="2" vm="1" t="e">
        <f ca="1">_xlfn._xlws.FILTER(辅助信息!D:D,辅助信息!G:G=G1621)</f>
        <v>#VALUE!</v>
      </c>
    </row>
    <row r="1622" hidden="1" spans="1:10">
      <c r="A1622" s="2" t="str">
        <f ca="1">'[1]2025年已发货'!A:A</f>
        <v>陕钢</v>
      </c>
      <c r="B1622" s="2" t="str">
        <f ca="1">'[1]2025年已发货'!B:B</f>
        <v>高线</v>
      </c>
      <c r="C1622" s="2" t="str">
        <f ca="1">'[1]2025年已发货'!C:C</f>
        <v>HPB300 Φ6</v>
      </c>
      <c r="D1622" s="2" t="str">
        <f ca="1">'[1]2025年已发货'!D:D</f>
        <v>吨</v>
      </c>
      <c r="E1622" s="2">
        <f ca="1">'[1]2025年已发货'!E:E</f>
        <v>5</v>
      </c>
      <c r="F1622" s="4">
        <f ca="1">'[1]2025年已发货'!F:F</f>
        <v>45747</v>
      </c>
      <c r="G1622" s="2" t="str">
        <f>'[1]2025年已发货'!G:G</f>
        <v>（华西酒城南）成都市武侯区火车南站西路8号酒城南项目</v>
      </c>
      <c r="H1622" s="2" t="str">
        <f ca="1">'[1]2025年已发货'!H:H</f>
        <v>龙耀宇</v>
      </c>
      <c r="I1622" s="2">
        <f ca="1">'[1]2025年已发货'!I:I</f>
        <v>18384145895</v>
      </c>
      <c r="J1622" s="2" t="str">
        <f>_xlfn._xlws.FILTER(辅助信息!D:D,辅助信息!G:G=G1622)</f>
        <v>华西酒城南</v>
      </c>
    </row>
    <row r="1623" hidden="1" spans="1:10">
      <c r="A1623" s="2" t="str">
        <f ca="1">'[1]2025年已发货'!A:A</f>
        <v>陕钢</v>
      </c>
      <c r="B1623" s="2" t="str">
        <f ca="1">'[1]2025年已发货'!B:B</f>
        <v>盘螺</v>
      </c>
      <c r="C1623" s="2" t="str">
        <f ca="1">'[1]2025年已发货'!C:C</f>
        <v>HRB400E Φ6</v>
      </c>
      <c r="D1623" s="2" t="str">
        <f ca="1">'[1]2025年已发货'!D:D</f>
        <v>吨</v>
      </c>
      <c r="E1623" s="2">
        <f ca="1">'[1]2025年已发货'!E:E</f>
        <v>8</v>
      </c>
      <c r="F1623" s="4">
        <f ca="1">'[1]2025年已发货'!F:F</f>
        <v>45747</v>
      </c>
      <c r="G1623" s="2" t="str">
        <f>'[1]2025年已发货'!G:G</f>
        <v>（华西酒城南）成都市武侯区火车南站西路8号酒城南项目</v>
      </c>
      <c r="H1623" s="2" t="str">
        <f ca="1">'[1]2025年已发货'!H:H</f>
        <v>龙耀宇</v>
      </c>
      <c r="I1623" s="2">
        <f ca="1">'[1]2025年已发货'!I:I</f>
        <v>18384145895</v>
      </c>
      <c r="J1623" s="2" t="str">
        <f ca="1">_xlfn._xlws.FILTER(辅助信息!D:D,辅助信息!G:G=G1623)</f>
        <v>华西酒城南</v>
      </c>
    </row>
    <row r="1624" hidden="1" spans="1:10">
      <c r="A1624" s="2" t="str">
        <f ca="1">'[1]2025年已发货'!A:A</f>
        <v>陕钢</v>
      </c>
      <c r="B1624" s="2" t="str">
        <f ca="1">'[1]2025年已发货'!B:B</f>
        <v>盘螺</v>
      </c>
      <c r="C1624" s="2" t="str">
        <f ca="1">'[1]2025年已发货'!C:C</f>
        <v>HRB400E Φ8</v>
      </c>
      <c r="D1624" s="2" t="str">
        <f ca="1">'[1]2025年已发货'!D:D</f>
        <v>吨</v>
      </c>
      <c r="E1624" s="2">
        <f ca="1">'[1]2025年已发货'!E:E</f>
        <v>8</v>
      </c>
      <c r="F1624" s="4">
        <f ca="1">'[1]2025年已发货'!F:F</f>
        <v>45747</v>
      </c>
      <c r="G1624" s="2" t="str">
        <f>'[1]2025年已发货'!G:G</f>
        <v>（华西酒城南）成都市武侯区火车南站西路8号酒城南项目</v>
      </c>
      <c r="H1624" s="2" t="str">
        <f ca="1">'[1]2025年已发货'!H:H</f>
        <v>龙耀宇</v>
      </c>
      <c r="I1624" s="2">
        <f ca="1">'[1]2025年已发货'!I:I</f>
        <v>18384145895</v>
      </c>
      <c r="J1624" s="2" t="str">
        <f ca="1">_xlfn._xlws.FILTER(辅助信息!D:D,辅助信息!G:G=G1624)</f>
        <v>华西酒城南</v>
      </c>
    </row>
    <row r="1625" hidden="1" spans="1:10">
      <c r="A1625" s="2" t="str">
        <f ca="1">'[1]2025年已发货'!A:A</f>
        <v>陕钢</v>
      </c>
      <c r="B1625" s="2" t="str">
        <f ca="1">'[1]2025年已发货'!B:B</f>
        <v>盘螺</v>
      </c>
      <c r="C1625" s="2" t="str">
        <f ca="1">'[1]2025年已发货'!C:C</f>
        <v>HRB400E Φ10</v>
      </c>
      <c r="D1625" s="2" t="str">
        <f ca="1">'[1]2025年已发货'!D:D</f>
        <v>吨</v>
      </c>
      <c r="E1625" s="2">
        <f ca="1">'[1]2025年已发货'!E:E</f>
        <v>3</v>
      </c>
      <c r="F1625" s="4">
        <f ca="1">'[1]2025年已发货'!F:F</f>
        <v>45747</v>
      </c>
      <c r="G1625" s="2" t="str">
        <f>'[1]2025年已发货'!G:G</f>
        <v>（华西酒城南）成都市武侯区火车南站西路8号酒城南项目</v>
      </c>
      <c r="H1625" s="2" t="str">
        <f ca="1">'[1]2025年已发货'!H:H</f>
        <v>龙耀宇</v>
      </c>
      <c r="I1625" s="2">
        <f ca="1">'[1]2025年已发货'!I:I</f>
        <v>18384145895</v>
      </c>
      <c r="J1625" s="2" t="str">
        <f>_xlfn._xlws.FILTER(辅助信息!D:D,辅助信息!G:G=G1625)</f>
        <v>华西酒城南</v>
      </c>
    </row>
    <row r="1626" hidden="1" spans="1:10">
      <c r="A1626" s="2" t="str">
        <f ca="1">'[1]2025年已发货'!A:A</f>
        <v>陕钢</v>
      </c>
      <c r="B1626" s="2" t="str">
        <f ca="1">'[1]2025年已发货'!B:B</f>
        <v>盘螺</v>
      </c>
      <c r="C1626" s="2" t="str">
        <f ca="1">'[1]2025年已发货'!C:C</f>
        <v>HRB400E Φ12</v>
      </c>
      <c r="D1626" s="2" t="str">
        <f ca="1">'[1]2025年已发货'!D:D</f>
        <v>吨</v>
      </c>
      <c r="E1626" s="2">
        <f ca="1">'[1]2025年已发货'!E:E</f>
        <v>12</v>
      </c>
      <c r="F1626" s="4">
        <f ca="1">'[1]2025年已发货'!F:F</f>
        <v>45747</v>
      </c>
      <c r="G1626" s="2" t="str">
        <f>'[1]2025年已发货'!G:G</f>
        <v>（华西酒城南）成都市武侯区火车南站西路8号酒城南项目</v>
      </c>
      <c r="H1626" s="2" t="str">
        <f ca="1">'[1]2025年已发货'!H:H</f>
        <v>龙耀宇</v>
      </c>
      <c r="I1626" s="2">
        <f ca="1">'[1]2025年已发货'!I:I</f>
        <v>18384145895</v>
      </c>
      <c r="J1626" s="2" t="str">
        <f ca="1">_xlfn._xlws.FILTER(辅助信息!D:D,辅助信息!G:G=G1626)</f>
        <v>华西酒城南</v>
      </c>
    </row>
    <row r="1627" hidden="1" spans="1:10">
      <c r="A1627" s="2" t="str">
        <f ca="1">'[1]2025年已发货'!A:A</f>
        <v>达钢</v>
      </c>
      <c r="B1627" s="2" t="str">
        <f ca="1">'[1]2025年已发货'!B:B</f>
        <v>螺纹钢</v>
      </c>
      <c r="C1627" s="2" t="str">
        <f ca="1">'[1]2025年已发货'!C:C</f>
        <v>HRB400E Φ32 9m</v>
      </c>
      <c r="D1627" s="2" t="str">
        <f ca="1">'[1]2025年已发货'!D:D</f>
        <v>吨</v>
      </c>
      <c r="E1627" s="2">
        <f ca="1">'[1]2025年已发货'!E:E</f>
        <v>35</v>
      </c>
      <c r="F1627" s="4">
        <f ca="1">'[1]2025年已发货'!F:F</f>
        <v>45747</v>
      </c>
      <c r="G1627" s="2" t="str">
        <f>'[1]2025年已发货'!G:G</f>
        <v>（十九冶-华电重庆奉节）重庆市奉节县康乐镇七星村</v>
      </c>
      <c r="H1627" s="2" t="str">
        <f ca="1">'[1]2025年已发货'!H:H</f>
        <v>岑甲乐</v>
      </c>
      <c r="I1627" s="2">
        <f ca="1">'[1]2025年已发货'!I:I</f>
        <v>17349037782</v>
      </c>
      <c r="J1627" s="2" vm="1" t="e">
        <f>_xlfn._xlws.FILTER(辅助信息!D:D,辅助信息!G:G=G1627)</f>
        <v>#VALUE!</v>
      </c>
    </row>
    <row r="1628" hidden="1" spans="1:10">
      <c r="A1628" s="2" t="str">
        <f ca="1">'[1]2025年已发货'!A:A</f>
        <v>达钢</v>
      </c>
      <c r="B1628" s="2" t="str">
        <f ca="1">'[1]2025年已发货'!B:B</f>
        <v>螺纹钢</v>
      </c>
      <c r="C1628" s="2" t="str">
        <f ca="1">'[1]2025年已发货'!C:C</f>
        <v>HRB400E Φ14 9m</v>
      </c>
      <c r="D1628" s="2" t="str">
        <f ca="1">'[1]2025年已发货'!D:D</f>
        <v>吨</v>
      </c>
      <c r="E1628" s="2">
        <f ca="1">'[1]2025年已发货'!E:E</f>
        <v>6</v>
      </c>
      <c r="F1628" s="4">
        <f ca="1">'[1]2025年已发货'!F:F</f>
        <v>45747</v>
      </c>
      <c r="G1628" s="2" t="str">
        <f>'[1]2025年已发货'!G:G</f>
        <v>（五冶达州国道542项目-二工区巴河特大桥工段-4号墩）达州市达川区桥湾镇陈余村</v>
      </c>
      <c r="H1628" s="2" t="str">
        <f ca="1">'[1]2025年已发货'!H:H</f>
        <v>谭福中</v>
      </c>
      <c r="I1628" s="2">
        <f ca="1">'[1]2025年已发货'!I:I</f>
        <v>15828538619</v>
      </c>
      <c r="J1628" s="2" t="str">
        <f ca="1">_xlfn._xlws.FILTER(辅助信息!D:D,辅助信息!G:G=G1628)</f>
        <v>五冶达州国道542项目</v>
      </c>
    </row>
    <row r="1629" hidden="1" spans="1:10">
      <c r="A1629" s="2" t="str">
        <f ca="1">'[1]2025年已发货'!A:A</f>
        <v>达钢</v>
      </c>
      <c r="B1629" s="2" t="str">
        <f ca="1">'[1]2025年已发货'!B:B</f>
        <v>螺纹钢</v>
      </c>
      <c r="C1629" s="2" t="str">
        <f ca="1">'[1]2025年已发货'!C:C</f>
        <v>HRB400E Φ20 9m</v>
      </c>
      <c r="D1629" s="2" t="str">
        <f ca="1">'[1]2025年已发货'!D:D</f>
        <v>吨</v>
      </c>
      <c r="E1629" s="2">
        <f ca="1">'[1]2025年已发货'!E:E</f>
        <v>27</v>
      </c>
      <c r="F1629" s="4">
        <f ca="1">'[1]2025年已发货'!F:F</f>
        <v>45747</v>
      </c>
      <c r="G1629" s="2" t="str">
        <f>'[1]2025年已发货'!G:G</f>
        <v>（五冶达州国道542项目-二工区巴河特大桥工段-4号墩）达州市达川区桥湾镇陈余村</v>
      </c>
      <c r="H1629" s="2" t="str">
        <f ca="1">'[1]2025年已发货'!H:H</f>
        <v>谭福中</v>
      </c>
      <c r="I1629" s="2">
        <f ca="1">'[1]2025年已发货'!I:I</f>
        <v>15828538619</v>
      </c>
      <c r="J1629" s="2" t="str">
        <f ca="1">_xlfn._xlws.FILTER(辅助信息!D:D,辅助信息!G:G=G1629)</f>
        <v>五冶达州国道542项目</v>
      </c>
    </row>
    <row r="1630" hidden="1" spans="1:10">
      <c r="A1630" s="2" t="str">
        <f ca="1">'[1]2025年已发货'!A:A</f>
        <v>达钢</v>
      </c>
      <c r="B1630" s="2" t="str">
        <f ca="1">'[1]2025年已发货'!B:B</f>
        <v>螺纹钢</v>
      </c>
      <c r="C1630" s="2" t="str">
        <f ca="1">'[1]2025年已发货'!C:C</f>
        <v>HRB400E Φ28 9m</v>
      </c>
      <c r="D1630" s="2" t="str">
        <f ca="1">'[1]2025年已发货'!D:D</f>
        <v>吨</v>
      </c>
      <c r="E1630" s="2">
        <f ca="1">'[1]2025年已发货'!E:E</f>
        <v>3</v>
      </c>
      <c r="F1630" s="4">
        <f ca="1">'[1]2025年已发货'!F:F</f>
        <v>45747</v>
      </c>
      <c r="G1630" s="2" t="str">
        <f>'[1]2025年已发货'!G:G</f>
        <v>（五冶达州国道542项目-二工区巴河特大桥工段-4号墩）达州市达川区桥湾镇陈余村</v>
      </c>
      <c r="H1630" s="2" t="str">
        <f ca="1">'[1]2025年已发货'!H:H</f>
        <v>谭福中</v>
      </c>
      <c r="I1630" s="2">
        <f ca="1">'[1]2025年已发货'!I:I</f>
        <v>15828538619</v>
      </c>
      <c r="J1630" s="2" t="str">
        <f ca="1">_xlfn._xlws.FILTER(辅助信息!D:D,辅助信息!G:G=G1630)</f>
        <v>五冶达州国道542项目</v>
      </c>
    </row>
    <row r="1631" hidden="1" spans="1:10">
      <c r="A1631" s="2" t="str">
        <f ca="1">'[1]2025年已发货'!A:A</f>
        <v>达钢</v>
      </c>
      <c r="B1631" s="2" t="str">
        <f ca="1">'[1]2025年已发货'!B:B</f>
        <v>螺纹钢</v>
      </c>
      <c r="C1631" s="2" t="str">
        <f ca="1">'[1]2025年已发货'!C:C</f>
        <v>HRB400E Φ12 9m</v>
      </c>
      <c r="D1631" s="2" t="str">
        <f ca="1">'[1]2025年已发货'!D:D</f>
        <v>吨</v>
      </c>
      <c r="E1631" s="2">
        <f ca="1">'[1]2025年已发货'!E:E</f>
        <v>9</v>
      </c>
      <c r="F1631" s="4">
        <f ca="1">'[1]2025年已发货'!F:F</f>
        <v>45747</v>
      </c>
      <c r="G1631" s="2" t="str">
        <f>'[1]2025年已发货'!G:G</f>
        <v>（五冶达州国道542项目-二工区巴河特大桥工段-5号墩）四川省达州市达川区石梯镇固家村村民委员会</v>
      </c>
      <c r="H1631" s="2" t="str">
        <f ca="1">'[1]2025年已发货'!H:H</f>
        <v>谭福中</v>
      </c>
      <c r="I1631" s="2">
        <f ca="1">'[1]2025年已发货'!I:I</f>
        <v>15828538619</v>
      </c>
      <c r="J1631" s="2" t="str">
        <f>_xlfn._xlws.FILTER(辅助信息!D:D,辅助信息!G:G=G1631)</f>
        <v>五冶达州国道542项目</v>
      </c>
    </row>
    <row r="1632" hidden="1" spans="1:10">
      <c r="A1632" s="2" t="str">
        <f ca="1">'[1]2025年已发货'!A:A</f>
        <v>达钢</v>
      </c>
      <c r="B1632" s="2" t="str">
        <f ca="1">'[1]2025年已发货'!B:B</f>
        <v>螺纹钢</v>
      </c>
      <c r="C1632" s="2" t="str">
        <f ca="1">'[1]2025年已发货'!C:C</f>
        <v>HRB400E Φ14 9m</v>
      </c>
      <c r="D1632" s="2" t="str">
        <f ca="1">'[1]2025年已发货'!D:D</f>
        <v>吨</v>
      </c>
      <c r="E1632" s="2">
        <f ca="1">'[1]2025年已发货'!E:E</f>
        <v>9</v>
      </c>
      <c r="F1632" s="4">
        <f ca="1">'[1]2025年已发货'!F:F</f>
        <v>45747</v>
      </c>
      <c r="G1632" s="2" t="str">
        <f>'[1]2025年已发货'!G:G</f>
        <v>（五冶达州国道542项目-二工区巴河特大桥工段-5号墩）四川省达州市达川区石梯镇固家村村民委员会</v>
      </c>
      <c r="H1632" s="2" t="str">
        <f ca="1">'[1]2025年已发货'!H:H</f>
        <v>谭福中</v>
      </c>
      <c r="I1632" s="2">
        <f ca="1">'[1]2025年已发货'!I:I</f>
        <v>15828538619</v>
      </c>
      <c r="J1632" s="2" t="str">
        <f>_xlfn._xlws.FILTER(辅助信息!D:D,辅助信息!G:G=G1632)</f>
        <v>五冶达州国道542项目</v>
      </c>
    </row>
    <row r="1633" hidden="1" spans="1:10">
      <c r="A1633" s="2" t="str">
        <f ca="1">'[1]2025年已发货'!A:A</f>
        <v>达钢</v>
      </c>
      <c r="B1633" s="2" t="str">
        <f ca="1">'[1]2025年已发货'!B:B</f>
        <v>螺纹钢</v>
      </c>
      <c r="C1633" s="2" t="str">
        <f ca="1">'[1]2025年已发货'!C:C</f>
        <v>HRB400E Φ20 9m</v>
      </c>
      <c r="D1633" s="2" t="str">
        <f ca="1">'[1]2025年已发货'!D:D</f>
        <v>吨</v>
      </c>
      <c r="E1633" s="2">
        <f ca="1">'[1]2025年已发货'!E:E</f>
        <v>21</v>
      </c>
      <c r="F1633" s="4">
        <f ca="1">'[1]2025年已发货'!F:F</f>
        <v>45747</v>
      </c>
      <c r="G1633" s="2" t="str">
        <f>'[1]2025年已发货'!G:G</f>
        <v>（五冶达州国道542项目-二工区巴河特大桥工段-5号墩）四川省达州市达川区石梯镇固家村村民委员会</v>
      </c>
      <c r="H1633" s="2" t="str">
        <f ca="1">'[1]2025年已发货'!H:H</f>
        <v>谭福中</v>
      </c>
      <c r="I1633" s="2">
        <f ca="1">'[1]2025年已发货'!I:I</f>
        <v>15828538619</v>
      </c>
      <c r="J1633" s="2" t="str">
        <f ca="1">_xlfn._xlws.FILTER(辅助信息!D:D,辅助信息!G:G=G1633)</f>
        <v>五冶达州国道542项目</v>
      </c>
    </row>
    <row r="1634" hidden="1" spans="1:10">
      <c r="A1634" s="2" t="str">
        <f ca="1">'[1]2025年已发货'!A:A</f>
        <v>成实</v>
      </c>
      <c r="B1634" s="2" t="str">
        <f ca="1">'[1]2025年已发货'!B:B</f>
        <v>盘螺</v>
      </c>
      <c r="C1634" s="2" t="str">
        <f ca="1">'[1]2025年已发货'!C:C</f>
        <v>HRB400E Φ8</v>
      </c>
      <c r="D1634" s="2" t="str">
        <f ca="1">'[1]2025年已发货'!D:D</f>
        <v>吨</v>
      </c>
      <c r="E1634" s="2">
        <f ca="1">'[1]2025年已发货'!E:E</f>
        <v>20</v>
      </c>
      <c r="F1634" s="4">
        <f ca="1">'[1]2025年已发货'!F:F</f>
        <v>45747</v>
      </c>
      <c r="G1634" s="2" t="str">
        <f>'[1]2025年已发货'!G:G</f>
        <v>（四川商建-射洪城乡一体化项目）遂宁市射洪市忠新幼儿园北侧约220米新溪小区</v>
      </c>
      <c r="H1634" s="2" t="str">
        <f ca="1">'[1]2025年已发货'!H:H</f>
        <v>柏子刚</v>
      </c>
      <c r="I1634" s="2">
        <f ca="1">'[1]2025年已发货'!I:I</f>
        <v>15692885305</v>
      </c>
      <c r="J1634" s="2" t="str">
        <f>_xlfn._xlws.FILTER(辅助信息!D:D,辅助信息!G:G=G1634)</f>
        <v>四川商建
射洪城乡一体化项目</v>
      </c>
    </row>
    <row r="1635" hidden="1" spans="1:10">
      <c r="A1635" s="2" t="str">
        <f ca="1">'[1]2025年已发货'!A:A</f>
        <v>成实</v>
      </c>
      <c r="B1635" s="2" t="str">
        <f ca="1">'[1]2025年已发货'!B:B</f>
        <v>螺纹钢</v>
      </c>
      <c r="C1635" s="2" t="str">
        <f ca="1">'[1]2025年已发货'!C:C</f>
        <v>HRB400E Φ14 9m</v>
      </c>
      <c r="D1635" s="2" t="str">
        <f ca="1">'[1]2025年已发货'!D:D</f>
        <v>吨</v>
      </c>
      <c r="E1635" s="2">
        <f ca="1">'[1]2025年已发货'!E:E</f>
        <v>9</v>
      </c>
      <c r="F1635" s="4">
        <f ca="1">'[1]2025年已发货'!F:F</f>
        <v>45747</v>
      </c>
      <c r="G1635" s="2" t="str">
        <f>'[1]2025年已发货'!G:G</f>
        <v>（四川商建-射洪城乡一体化项目）遂宁市射洪市忠新幼儿园北侧约220米新溪小区</v>
      </c>
      <c r="H1635" s="2" t="str">
        <f ca="1">'[1]2025年已发货'!H:H</f>
        <v>柏子刚</v>
      </c>
      <c r="I1635" s="2">
        <f ca="1">'[1]2025年已发货'!I:I</f>
        <v>15692885305</v>
      </c>
      <c r="J1635" s="2" t="str">
        <f ca="1">_xlfn._xlws.FILTER(辅助信息!D:D,辅助信息!G:G=G1635)</f>
        <v>四川商建
射洪城乡一体化项目</v>
      </c>
    </row>
    <row r="1636" hidden="1" spans="1:10">
      <c r="A1636" s="2" t="str">
        <f ca="1">'[1]2025年已发货'!A:A</f>
        <v>成实</v>
      </c>
      <c r="B1636" s="2" t="str">
        <f ca="1">'[1]2025年已发货'!B:B</f>
        <v>螺纹钢</v>
      </c>
      <c r="C1636" s="2" t="str">
        <f ca="1">'[1]2025年已发货'!C:C</f>
        <v>HRB400E Φ25 9m</v>
      </c>
      <c r="D1636" s="2" t="str">
        <f ca="1">'[1]2025年已发货'!D:D</f>
        <v>吨</v>
      </c>
      <c r="E1636" s="2">
        <f ca="1">'[1]2025年已发货'!E:E</f>
        <v>6</v>
      </c>
      <c r="F1636" s="4">
        <f ca="1">'[1]2025年已发货'!F:F</f>
        <v>45747</v>
      </c>
      <c r="G1636" s="2" t="str">
        <f>'[1]2025年已发货'!G:G</f>
        <v>（四川商建-射洪城乡一体化项目）遂宁市射洪市忠新幼儿园北侧约220米新溪小区</v>
      </c>
      <c r="H1636" s="2" t="str">
        <f ca="1">'[1]2025年已发货'!H:H</f>
        <v>柏子刚</v>
      </c>
      <c r="I1636" s="2">
        <f ca="1">'[1]2025年已发货'!I:I</f>
        <v>15692885305</v>
      </c>
      <c r="J1636" s="2" t="str">
        <f ca="1">_xlfn._xlws.FILTER(辅助信息!D:D,辅助信息!G:G=G1636)</f>
        <v>四川商建
射洪城乡一体化项目</v>
      </c>
    </row>
    <row r="1637" hidden="1" spans="1:10">
      <c r="A1637" s="2" t="str">
        <f ca="1">'[1]2025年已发货'!A:A</f>
        <v>德胜</v>
      </c>
      <c r="B1637" s="2" t="str">
        <f ca="1">'[1]2025年已发货'!B:B</f>
        <v>螺纹钢</v>
      </c>
      <c r="C1637" s="2" t="str">
        <f ca="1">'[1]2025年已发货'!C:C</f>
        <v>HRB500E Φ28 9m</v>
      </c>
      <c r="D1637" s="2" t="str">
        <f ca="1">'[1]2025年已发货'!D:D</f>
        <v>吨</v>
      </c>
      <c r="E1637" s="2">
        <f ca="1">'[1]2025年已发货'!E:E</f>
        <v>35</v>
      </c>
      <c r="F1637" s="4">
        <f ca="1">'[1]2025年已发货'!F:F</f>
        <v>45747</v>
      </c>
      <c r="G1637" s="2" t="str">
        <f>'[1]2025年已发货'!G:G</f>
        <v>（中铁十局-资乐高速4标）四川省眉山市仁寿县彰加镇促进村中铁十局2#钢筋厂</v>
      </c>
      <c r="H1637" s="2" t="str">
        <f ca="1">'[1]2025年已发货'!H:H</f>
        <v>杨飞</v>
      </c>
      <c r="I1637" s="2">
        <f ca="1">'[1]2025年已发货'!I:I</f>
        <v>15667998777</v>
      </c>
      <c r="J1637" s="2" vm="1" t="e">
        <f ca="1">_xlfn._xlws.FILTER(辅助信息!D:D,辅助信息!G:G=G1637)</f>
        <v>#VALUE!</v>
      </c>
    </row>
    <row r="1638" hidden="1" spans="1:10">
      <c r="A1638" s="2" t="str">
        <f ca="1">'[1]2025年已发货'!A:A</f>
        <v>德胜</v>
      </c>
      <c r="B1638" s="2" t="str">
        <f ca="1">'[1]2025年已发货'!B:B</f>
        <v>螺纹钢</v>
      </c>
      <c r="C1638" s="2" t="str">
        <f ca="1">'[1]2025年已发货'!C:C</f>
        <v>HRB400E Φ16 12m</v>
      </c>
      <c r="D1638" s="2" t="str">
        <f ca="1">'[1]2025年已发货'!D:D</f>
        <v>吨</v>
      </c>
      <c r="E1638" s="2">
        <f ca="1">'[1]2025年已发货'!E:E</f>
        <v>5</v>
      </c>
      <c r="F1638" s="4">
        <f ca="1">'[1]2025年已发货'!F:F</f>
        <v>45747</v>
      </c>
      <c r="G1638" s="2" t="str">
        <f>'[1]2025年已发货'!G:G</f>
        <v>(五冶钢构医学科学产业园建设项目房建三部-排洪渠)四川省南充市顺庆区搬罾街道学府大道二段</v>
      </c>
      <c r="H1638" s="2" t="str">
        <f ca="1">'[1]2025年已发货'!H:H</f>
        <v>郑林</v>
      </c>
      <c r="I1638" s="2">
        <f ca="1">'[1]2025年已发货'!I:I</f>
        <v>18349955455</v>
      </c>
      <c r="J1638" s="2" t="str">
        <f>_xlfn._xlws.FILTER(辅助信息!D:D,辅助信息!G:G=G1638)</f>
        <v>五冶钢构南充医学科学产业园建设项目</v>
      </c>
    </row>
    <row r="1639" hidden="1" spans="1:10">
      <c r="A1639" s="2" t="str">
        <f ca="1">'[1]2025年已发货'!A:A</f>
        <v>德胜</v>
      </c>
      <c r="B1639" s="2" t="str">
        <f ca="1">'[1]2025年已发货'!B:B</f>
        <v>螺纹钢</v>
      </c>
      <c r="C1639" s="2" t="str">
        <f ca="1">'[1]2025年已发货'!C:C</f>
        <v>HRB400E Φ25 12m</v>
      </c>
      <c r="D1639" s="2" t="str">
        <f ca="1">'[1]2025年已发货'!D:D</f>
        <v>吨</v>
      </c>
      <c r="E1639" s="2">
        <f ca="1">'[1]2025年已发货'!E:E</f>
        <v>100</v>
      </c>
      <c r="F1639" s="4">
        <f ca="1">'[1]2025年已发货'!F:F</f>
        <v>45747</v>
      </c>
      <c r="G1639" s="2" t="str">
        <f>'[1]2025年已发货'!G:G</f>
        <v>(五冶钢构医学科学产业园建设项目房建三部-排洪渠)四川省南充市顺庆区搬罾街道学府大道二段</v>
      </c>
      <c r="H1639" s="2" t="str">
        <f ca="1">'[1]2025年已发货'!H:H</f>
        <v>郑林</v>
      </c>
      <c r="I1639" s="2">
        <f ca="1">'[1]2025年已发货'!I:I</f>
        <v>18349955455</v>
      </c>
      <c r="J1639" s="2" t="str">
        <f ca="1">_xlfn._xlws.FILTER(辅助信息!D:D,辅助信息!G:G=G1639)</f>
        <v>五冶钢构南充医学科学产业园建设项目</v>
      </c>
    </row>
    <row r="1640" hidden="1" spans="1:10">
      <c r="A1640" s="2" t="str">
        <f ca="1">'[1]2025年已发货'!A:A</f>
        <v>晋邦</v>
      </c>
      <c r="B1640" s="2" t="str">
        <f ca="1">'[1]2025年已发货'!B:B</f>
        <v>螺纹钢</v>
      </c>
      <c r="C1640" s="2" t="str">
        <f ca="1">'[1]2025年已发货'!C:C</f>
        <v>HRB400E Φ16 9m</v>
      </c>
      <c r="D1640" s="2" t="str">
        <f ca="1">'[1]2025年已发货'!D:D</f>
        <v>吨</v>
      </c>
      <c r="E1640" s="2">
        <f ca="1">'[1]2025年已发货'!E:E</f>
        <v>35</v>
      </c>
      <c r="F1640" s="4">
        <f ca="1">'[1]2025年已发货'!F:F</f>
        <v>45747</v>
      </c>
      <c r="G1640" s="2" t="str">
        <f>'[1]2025年已发货'!G:G</f>
        <v>（十九冶-江龙高速一分部）重庆市云阳县X886附近中国十九冶开云高速项目总包部西98米*复兴互通预制梁场</v>
      </c>
      <c r="H1640" s="2" t="str">
        <f ca="1">'[1]2025年已发货'!H:H</f>
        <v>吴章红</v>
      </c>
      <c r="I1640" s="2">
        <f ca="1">'[1]2025年已发货'!I:I</f>
        <v>18628165772</v>
      </c>
      <c r="J1640" s="2" vm="1" t="e">
        <f>_xlfn._xlws.FILTER(辅助信息!D:D,辅助信息!G:G=G1640)</f>
        <v>#VALUE!</v>
      </c>
    </row>
    <row r="1641" hidden="1" spans="1:10">
      <c r="A1641" s="2" t="str">
        <f ca="1">'[1]2025年已发货'!A:A</f>
        <v>晋邦</v>
      </c>
      <c r="B1641" s="2" t="str">
        <f ca="1">'[1]2025年已发货'!B:B</f>
        <v>高线</v>
      </c>
      <c r="C1641" s="2" t="str">
        <f ca="1">'[1]2025年已发货'!C:C</f>
        <v>HPB300Φ8</v>
      </c>
      <c r="D1641" s="2" t="str">
        <f ca="1">'[1]2025年已发货'!D:D</f>
        <v>吨</v>
      </c>
      <c r="E1641" s="2">
        <f ca="1">'[1]2025年已发货'!E:E</f>
        <v>10</v>
      </c>
      <c r="F1641" s="4">
        <f ca="1">'[1]2025年已发货'!F:F</f>
        <v>45747</v>
      </c>
      <c r="G1641" s="2" t="str">
        <f>'[1]2025年已发货'!G:G</f>
        <v>（十九冶-江龙高速一分部）重庆市云阳县X886附近中国十九冶开云高速项目总包部西98米*黄岭隧道洞口</v>
      </c>
      <c r="H1641" s="2" t="str">
        <f ca="1">'[1]2025年已发货'!H:H</f>
        <v>吴章红</v>
      </c>
      <c r="I1641" s="2">
        <f ca="1">'[1]2025年已发货'!I:I</f>
        <v>18628165772</v>
      </c>
      <c r="J1641" s="2" vm="1" t="e">
        <f ca="1">_xlfn._xlws.FILTER(辅助信息!D:D,辅助信息!G:G=G1641)</f>
        <v>#VALUE!</v>
      </c>
    </row>
    <row r="1642" hidden="1" spans="1:10">
      <c r="A1642" s="2" t="str">
        <f ca="1">'[1]2025年已发货'!A:A</f>
        <v>晋邦</v>
      </c>
      <c r="B1642" s="2" t="str">
        <f ca="1">'[1]2025年已发货'!B:B</f>
        <v>高线</v>
      </c>
      <c r="C1642" s="2" t="str">
        <f ca="1">'[1]2025年已发货'!C:C</f>
        <v>HPB300Φ10</v>
      </c>
      <c r="D1642" s="2" t="str">
        <f ca="1">'[1]2025年已发货'!D:D</f>
        <v>吨</v>
      </c>
      <c r="E1642" s="2">
        <f ca="1">'[1]2025年已发货'!E:E</f>
        <v>5</v>
      </c>
      <c r="F1642" s="4">
        <f ca="1">'[1]2025年已发货'!F:F</f>
        <v>45747</v>
      </c>
      <c r="G1642" s="2" t="str">
        <f>'[1]2025年已发货'!G:G</f>
        <v>（十九冶-江龙高速一分部）重庆市云阳县X886附近中国十九冶开云高速项目总包部西98米*黄岭隧道洞口</v>
      </c>
      <c r="H1642" s="2" t="str">
        <f ca="1">'[1]2025年已发货'!H:H</f>
        <v>吴章红</v>
      </c>
      <c r="I1642" s="2">
        <f ca="1">'[1]2025年已发货'!I:I</f>
        <v>18628165772</v>
      </c>
      <c r="J1642" s="2" vm="1" t="e">
        <f>_xlfn._xlws.FILTER(辅助信息!D:D,辅助信息!G:G=G1642)</f>
        <v>#VALUE!</v>
      </c>
    </row>
    <row r="1643" hidden="1" spans="1:10">
      <c r="A1643" s="2" t="str">
        <f ca="1">'[1]2025年已发货'!A:A</f>
        <v>晋邦</v>
      </c>
      <c r="B1643" s="2" t="str">
        <f ca="1">'[1]2025年已发货'!B:B</f>
        <v>螺纹钢</v>
      </c>
      <c r="C1643" s="2" t="str">
        <f ca="1">'[1]2025年已发货'!C:C</f>
        <v>HRB400E Φ16 9m</v>
      </c>
      <c r="D1643" s="2" t="str">
        <f ca="1">'[1]2025年已发货'!D:D</f>
        <v>吨</v>
      </c>
      <c r="E1643" s="2">
        <f ca="1">'[1]2025年已发货'!E:E</f>
        <v>13</v>
      </c>
      <c r="F1643" s="4">
        <f ca="1">'[1]2025年已发货'!F:F</f>
        <v>45747</v>
      </c>
      <c r="G1643" s="2" t="str">
        <f>'[1]2025年已发货'!G:G</f>
        <v>（十九冶-江龙高速一分部）重庆市云阳县X886附近中国十九冶开云高速项目总包部西98米*黄岭隧道洞口</v>
      </c>
      <c r="H1643" s="2" t="str">
        <f ca="1">'[1]2025年已发货'!H:H</f>
        <v>吴章红</v>
      </c>
      <c r="I1643" s="2">
        <f ca="1">'[1]2025年已发货'!I:I</f>
        <v>18628165772</v>
      </c>
      <c r="J1643" s="2" vm="1" t="e">
        <f>_xlfn._xlws.FILTER(辅助信息!D:D,辅助信息!G:G=G1643)</f>
        <v>#VALUE!</v>
      </c>
    </row>
    <row r="1644" hidden="1" spans="1:10">
      <c r="A1644" s="2" t="str">
        <f ca="1">'[1]2025年已发货'!A:A</f>
        <v>晋邦</v>
      </c>
      <c r="B1644" s="2" t="str">
        <f ca="1">'[1]2025年已发货'!B:B</f>
        <v>螺纹钢</v>
      </c>
      <c r="C1644" s="2" t="str">
        <f ca="1">'[1]2025年已发货'!C:C</f>
        <v>HRB400E Φ14 9m</v>
      </c>
      <c r="D1644" s="2" t="str">
        <f ca="1">'[1]2025年已发货'!D:D</f>
        <v>吨</v>
      </c>
      <c r="E1644" s="2">
        <f ca="1">'[1]2025年已发货'!E:E</f>
        <v>8</v>
      </c>
      <c r="F1644" s="4">
        <f ca="1">'[1]2025年已发货'!F:F</f>
        <v>45747</v>
      </c>
      <c r="G1644" s="2" t="str">
        <f>'[1]2025年已发货'!G:G</f>
        <v>（十九冶-江龙高速一分部）重庆市云阳县X886附近中国十九冶开云高速项目总包部西98米*黄岭隧道洞口</v>
      </c>
      <c r="H1644" s="2" t="str">
        <f ca="1">'[1]2025年已发货'!H:H</f>
        <v>吴章红</v>
      </c>
      <c r="I1644" s="2">
        <f ca="1">'[1]2025年已发货'!I:I</f>
        <v>18628165772</v>
      </c>
      <c r="J1644" s="2" vm="1" t="e">
        <f ca="1">_xlfn._xlws.FILTER(辅助信息!D:D,辅助信息!G:G=G1644)</f>
        <v>#VALUE!</v>
      </c>
    </row>
    <row r="1645" hidden="1" spans="1:10">
      <c r="A1645" s="2" t="str">
        <f ca="1">'[1]2025年已发货'!A:A</f>
        <v>晋邦</v>
      </c>
      <c r="B1645" s="2" t="str">
        <f ca="1">'[1]2025年已发货'!B:B</f>
        <v>螺纹钢</v>
      </c>
      <c r="C1645" s="2" t="str">
        <f ca="1">'[1]2025年已发货'!C:C</f>
        <v>HRB400E Φ12 9m</v>
      </c>
      <c r="D1645" s="2" t="str">
        <f ca="1">'[1]2025年已发货'!D:D</f>
        <v>吨</v>
      </c>
      <c r="E1645" s="2">
        <f ca="1">'[1]2025年已发货'!E:E</f>
        <v>25</v>
      </c>
      <c r="F1645" s="4">
        <f ca="1">'[1]2025年已发货'!F:F</f>
        <v>45747</v>
      </c>
      <c r="G1645" s="2" t="str">
        <f>'[1]2025年已发货'!G:G</f>
        <v>（十九冶-江龙高速三分部）重庆市云阳县蔈草镇三坵田*小尖山梁场</v>
      </c>
      <c r="H1645" s="2" t="str">
        <f ca="1">'[1]2025年已发货'!H:H</f>
        <v>徐宇</v>
      </c>
      <c r="I1645" s="2">
        <f ca="1">'[1]2025年已发货'!I:I</f>
        <v>19822311919</v>
      </c>
      <c r="J1645" s="2" vm="1" t="e">
        <f ca="1">_xlfn._xlws.FILTER(辅助信息!D:D,辅助信息!G:G=G1645)</f>
        <v>#VALUE!</v>
      </c>
    </row>
    <row r="1646" hidden="1" spans="1:10">
      <c r="A1646" s="2" t="str">
        <f ca="1">'[1]2025年已发货'!A:A</f>
        <v>晋邦</v>
      </c>
      <c r="B1646" s="2" t="str">
        <f ca="1">'[1]2025年已发货'!B:B</f>
        <v>螺纹钢</v>
      </c>
      <c r="C1646" s="2" t="str">
        <f ca="1">'[1]2025年已发货'!C:C</f>
        <v>HRB400E Φ16 9m</v>
      </c>
      <c r="D1646" s="2" t="str">
        <f ca="1">'[1]2025年已发货'!D:D</f>
        <v>吨</v>
      </c>
      <c r="E1646" s="2">
        <f ca="1">'[1]2025年已发货'!E:E</f>
        <v>36</v>
      </c>
      <c r="F1646" s="4">
        <f ca="1">'[1]2025年已发货'!F:F</f>
        <v>45747</v>
      </c>
      <c r="G1646" s="2" t="str">
        <f>'[1]2025年已发货'!G:G</f>
        <v>（十九冶-江龙高速三分部）重庆市云阳县蔈草镇三坵田*小尖山梁场</v>
      </c>
      <c r="H1646" s="2" t="str">
        <f ca="1">'[1]2025年已发货'!H:H</f>
        <v>徐宇</v>
      </c>
      <c r="I1646" s="2">
        <f ca="1">'[1]2025年已发货'!I:I</f>
        <v>19822311919</v>
      </c>
      <c r="J1646" s="2" vm="1" t="e">
        <f>_xlfn._xlws.FILTER(辅助信息!D:D,辅助信息!G:G=G1646)</f>
        <v>#VALUE!</v>
      </c>
    </row>
    <row r="1647" hidden="1" spans="1:10">
      <c r="A1647" s="2" t="str">
        <f ca="1">'[1]2025年已发货'!A:A</f>
        <v>晋邦</v>
      </c>
      <c r="B1647" s="2" t="str">
        <f ca="1">'[1]2025年已发货'!B:B</f>
        <v>螺纹钢</v>
      </c>
      <c r="C1647" s="2" t="str">
        <f ca="1">'[1]2025年已发货'!C:C</f>
        <v>HRB400E Φ12 9m</v>
      </c>
      <c r="D1647" s="2" t="str">
        <f ca="1">'[1]2025年已发货'!D:D</f>
        <v>吨</v>
      </c>
      <c r="E1647" s="2">
        <f ca="1">'[1]2025年已发货'!E:E</f>
        <v>3</v>
      </c>
      <c r="F1647" s="4">
        <f ca="1">'[1]2025年已发货'!F:F</f>
        <v>45747</v>
      </c>
      <c r="G1647" s="2" t="str">
        <f>'[1]2025年已发货'!G:G</f>
        <v>（十九冶-江龙高速三分部）重庆市云阳县开云高速（钢厂村）*朗树湾2#桥路基</v>
      </c>
      <c r="H1647" s="2" t="str">
        <f ca="1">'[1]2025年已发货'!H:H</f>
        <v>徐宇</v>
      </c>
      <c r="I1647" s="2">
        <f ca="1">'[1]2025年已发货'!I:I</f>
        <v>19822311919</v>
      </c>
      <c r="J1647" s="2" vm="1" t="e">
        <f>_xlfn._xlws.FILTER(辅助信息!D:D,辅助信息!G:G=G1647)</f>
        <v>#VALUE!</v>
      </c>
    </row>
    <row r="1648" hidden="1" spans="1:10">
      <c r="A1648" s="2" t="str">
        <f ca="1">'[1]2025年已发货'!A:A</f>
        <v>晋邦</v>
      </c>
      <c r="B1648" s="2" t="str">
        <f ca="1">'[1]2025年已发货'!B:B</f>
        <v>螺纹钢</v>
      </c>
      <c r="C1648" s="2" t="str">
        <f ca="1">'[1]2025年已发货'!C:C</f>
        <v>HRB400E Φ16 9m</v>
      </c>
      <c r="D1648" s="2" t="str">
        <f ca="1">'[1]2025年已发货'!D:D</f>
        <v>吨</v>
      </c>
      <c r="E1648" s="2">
        <f ca="1">'[1]2025年已发货'!E:E</f>
        <v>60</v>
      </c>
      <c r="F1648" s="4">
        <f ca="1">'[1]2025年已发货'!F:F</f>
        <v>45747</v>
      </c>
      <c r="G1648" s="2" t="str">
        <f>'[1]2025年已发货'!G:G</f>
        <v>（十九冶-江龙高速三分部）重庆市云阳县开云高速（钢厂村）*朗树湾2#桥路基</v>
      </c>
      <c r="H1648" s="2" t="str">
        <f ca="1">'[1]2025年已发货'!H:H</f>
        <v>徐宇</v>
      </c>
      <c r="I1648" s="2">
        <f ca="1">'[1]2025年已发货'!I:I</f>
        <v>19822311919</v>
      </c>
      <c r="J1648" s="2" vm="1" t="e">
        <f ca="1">_xlfn._xlws.FILTER(辅助信息!D:D,辅助信息!G:G=G1648)</f>
        <v>#VALUE!</v>
      </c>
    </row>
    <row r="1649" hidden="1" spans="1:10">
      <c r="A1649" s="2" t="str">
        <f ca="1">'[1]2025年已发货'!A:A</f>
        <v>晋邦</v>
      </c>
      <c r="B1649" s="2" t="str">
        <f ca="1">'[1]2025年已发货'!B:B</f>
        <v>螺纹钢</v>
      </c>
      <c r="C1649" s="2" t="str">
        <f ca="1">'[1]2025年已发货'!C:C</f>
        <v>HRB400E Φ28 9m</v>
      </c>
      <c r="D1649" s="2" t="str">
        <f ca="1">'[1]2025年已发货'!D:D</f>
        <v>吨</v>
      </c>
      <c r="E1649" s="2">
        <f ca="1">'[1]2025年已发货'!E:E</f>
        <v>6</v>
      </c>
      <c r="F1649" s="4">
        <f ca="1">'[1]2025年已发货'!F:F</f>
        <v>45747</v>
      </c>
      <c r="G1649" s="2" t="str">
        <f>'[1]2025年已发货'!G:G</f>
        <v>（十九冶-江龙高速三分部）重庆市云阳县开云高速（钢厂村）*朗树湾2#桥路基</v>
      </c>
      <c r="H1649" s="2" t="str">
        <f ca="1">'[1]2025年已发货'!H:H</f>
        <v>徐宇</v>
      </c>
      <c r="I1649" s="2">
        <f ca="1">'[1]2025年已发货'!I:I</f>
        <v>19822311919</v>
      </c>
      <c r="J1649" s="2" vm="1" t="e">
        <f>_xlfn._xlws.FILTER(辅助信息!D:D,辅助信息!G:G=G1649)</f>
        <v>#VALUE!</v>
      </c>
    </row>
    <row r="1650" hidden="1" spans="1:10">
      <c r="A1650" s="2" t="str">
        <f ca="1">'[1]2025年已发货'!A:A</f>
        <v>晋邦</v>
      </c>
      <c r="B1650" s="2" t="str">
        <f ca="1">'[1]2025年已发货'!B:B</f>
        <v>盘螺</v>
      </c>
      <c r="C1650" s="2" t="str">
        <f ca="1">'[1]2025年已发货'!C:C</f>
        <v>HRB400E Φ10</v>
      </c>
      <c r="D1650" s="2" t="str">
        <f ca="1">'[1]2025年已发货'!D:D</f>
        <v>吨</v>
      </c>
      <c r="E1650" s="2">
        <f ca="1">'[1]2025年已发货'!E:E</f>
        <v>10</v>
      </c>
      <c r="F1650" s="4">
        <f ca="1">'[1]2025年已发货'!F:F</f>
        <v>45747</v>
      </c>
      <c r="G1650" s="2" t="str">
        <f>'[1]2025年已发货'!G:G</f>
        <v>（十九冶-江龙高速三分部）重庆市云阳县龙角镇*刘家漕2#桥</v>
      </c>
      <c r="H1650" s="2" t="str">
        <f ca="1">'[1]2025年已发货'!H:H</f>
        <v>徐宇</v>
      </c>
      <c r="I1650" s="2">
        <f ca="1">'[1]2025年已发货'!I:I</f>
        <v>19822311919</v>
      </c>
      <c r="J1650" s="2" vm="1" t="e">
        <f>_xlfn._xlws.FILTER(辅助信息!D:D,辅助信息!G:G=G1650)</f>
        <v>#VALUE!</v>
      </c>
    </row>
    <row r="1651" hidden="1" spans="1:10">
      <c r="A1651" s="2" t="str">
        <f ca="1">'[1]2025年已发货'!A:A</f>
        <v>晋邦</v>
      </c>
      <c r="B1651" s="2" t="str">
        <f ca="1">'[1]2025年已发货'!B:B</f>
        <v>高线</v>
      </c>
      <c r="C1651" s="2" t="str">
        <f ca="1">'[1]2025年已发货'!C:C</f>
        <v>HPB300Φ10</v>
      </c>
      <c r="D1651" s="2" t="str">
        <f ca="1">'[1]2025年已发货'!D:D</f>
        <v>吨</v>
      </c>
      <c r="E1651" s="2">
        <f ca="1">'[1]2025年已发货'!E:E</f>
        <v>5</v>
      </c>
      <c r="F1651" s="4">
        <f ca="1">'[1]2025年已发货'!F:F</f>
        <v>45747</v>
      </c>
      <c r="G1651" s="2" t="str">
        <f>'[1]2025年已发货'!G:G</f>
        <v>（十九冶-江龙高速三分部）重庆市云阳县龙角镇*刘家漕2#桥</v>
      </c>
      <c r="H1651" s="2" t="str">
        <f ca="1">'[1]2025年已发货'!H:H</f>
        <v>徐宇</v>
      </c>
      <c r="I1651" s="2">
        <f ca="1">'[1]2025年已发货'!I:I</f>
        <v>19822311919</v>
      </c>
      <c r="J1651" s="2" vm="1" t="e">
        <f>_xlfn._xlws.FILTER(辅助信息!D:D,辅助信息!G:G=G1651)</f>
        <v>#VALUE!</v>
      </c>
    </row>
    <row r="1652" hidden="1" spans="1:10">
      <c r="A1652" s="2" t="str">
        <f ca="1">'[1]2025年已发货'!A:A</f>
        <v>晋邦</v>
      </c>
      <c r="B1652" s="2" t="str">
        <f ca="1">'[1]2025年已发货'!B:B</f>
        <v>盘螺</v>
      </c>
      <c r="C1652" s="2" t="str">
        <f ca="1">'[1]2025年已发货'!C:C</f>
        <v>HRB400E Φ10</v>
      </c>
      <c r="D1652" s="2" t="str">
        <f ca="1">'[1]2025年已发货'!D:D</f>
        <v>吨</v>
      </c>
      <c r="E1652" s="2">
        <f ca="1">'[1]2025年已发货'!E:E</f>
        <v>30</v>
      </c>
      <c r="F1652" s="4">
        <f ca="1">'[1]2025年已发货'!F:F</f>
        <v>45747</v>
      </c>
      <c r="G1652" s="2" t="str">
        <f>'[1]2025年已发货'!G:G</f>
        <v>（十九冶-江龙高速三分部）龙角互通</v>
      </c>
      <c r="H1652" s="2" t="str">
        <f ca="1">'[1]2025年已发货'!H:H</f>
        <v>徐宇</v>
      </c>
      <c r="I1652" s="2">
        <f ca="1">'[1]2025年已发货'!I:I</f>
        <v>19822311919</v>
      </c>
      <c r="J1652" s="2" vm="1" t="e">
        <f ca="1">_xlfn._xlws.FILTER(辅助信息!D:D,辅助信息!G:G=G1652)</f>
        <v>#VALUE!</v>
      </c>
    </row>
    <row r="1653" hidden="1" spans="1:10">
      <c r="A1653" s="2" t="str">
        <f ca="1">'[1]2025年已发货'!A:A</f>
        <v>晋邦</v>
      </c>
      <c r="B1653" s="2" t="str">
        <f ca="1">'[1]2025年已发货'!B:B</f>
        <v>螺纹钢</v>
      </c>
      <c r="C1653" s="2" t="str">
        <f ca="1">'[1]2025年已发货'!C:C</f>
        <v>HRB400E Φ12 9m</v>
      </c>
      <c r="D1653" s="2" t="str">
        <f ca="1">'[1]2025年已发货'!D:D</f>
        <v>吨</v>
      </c>
      <c r="E1653" s="2">
        <f ca="1">'[1]2025年已发货'!E:E</f>
        <v>2.6</v>
      </c>
      <c r="F1653" s="4">
        <f ca="1">'[1]2025年已发货'!F:F</f>
        <v>45747</v>
      </c>
      <c r="G1653" s="2" t="str">
        <f>'[1]2025年已发货'!G:G</f>
        <v>（十九冶-江龙高速三分部）龙角互通</v>
      </c>
      <c r="H1653" s="2" t="str">
        <f ca="1">'[1]2025年已发货'!H:H</f>
        <v>徐宇</v>
      </c>
      <c r="I1653" s="2">
        <f ca="1">'[1]2025年已发货'!I:I</f>
        <v>19822311919</v>
      </c>
      <c r="J1653" s="2" vm="1" t="e">
        <f ca="1">_xlfn._xlws.FILTER(辅助信息!D:D,辅助信息!G:G=G1653)</f>
        <v>#VALUE!</v>
      </c>
    </row>
    <row r="1654" hidden="1" spans="1:10">
      <c r="A1654" s="2" t="str">
        <f ca="1">'[1]2025年已发货'!A:A</f>
        <v>晋邦</v>
      </c>
      <c r="B1654" s="2" t="str">
        <f ca="1">'[1]2025年已发货'!B:B</f>
        <v>螺纹钢</v>
      </c>
      <c r="C1654" s="2" t="str">
        <f ca="1">'[1]2025年已发货'!C:C</f>
        <v>HRB400E Φ20 9m</v>
      </c>
      <c r="D1654" s="2" t="str">
        <f ca="1">'[1]2025年已发货'!D:D</f>
        <v>吨</v>
      </c>
      <c r="E1654" s="2">
        <f ca="1">'[1]2025年已发货'!E:E</f>
        <v>8</v>
      </c>
      <c r="F1654" s="4">
        <f ca="1">'[1]2025年已发货'!F:F</f>
        <v>45747</v>
      </c>
      <c r="G1654" s="2" t="str">
        <f>'[1]2025年已发货'!G:G</f>
        <v>（十九冶-江龙高速三分部）龙角互通</v>
      </c>
      <c r="H1654" s="2" t="str">
        <f ca="1">'[1]2025年已发货'!H:H</f>
        <v>徐宇</v>
      </c>
      <c r="I1654" s="2">
        <f ca="1">'[1]2025年已发货'!I:I</f>
        <v>19822311919</v>
      </c>
      <c r="J1654" s="2" vm="1" t="e">
        <f ca="1">_xlfn._xlws.FILTER(辅助信息!D:D,辅助信息!G:G=G1654)</f>
        <v>#VALUE!</v>
      </c>
    </row>
    <row r="1655" hidden="1" spans="1:10">
      <c r="A1655" s="2" t="str">
        <f ca="1">'[1]2025年已发货'!A:A</f>
        <v>晋邦</v>
      </c>
      <c r="B1655" s="2" t="str">
        <f ca="1">'[1]2025年已发货'!B:B</f>
        <v>螺纹钢</v>
      </c>
      <c r="C1655" s="2" t="str">
        <f ca="1">'[1]2025年已发货'!C:C</f>
        <v>HRB400E Φ25 9m</v>
      </c>
      <c r="D1655" s="2" t="str">
        <f ca="1">'[1]2025年已发货'!D:D</f>
        <v>吨</v>
      </c>
      <c r="E1655" s="2">
        <f ca="1">'[1]2025年已发货'!E:E</f>
        <v>31.91</v>
      </c>
      <c r="F1655" s="4">
        <f ca="1">'[1]2025年已发货'!F:F</f>
        <v>45747</v>
      </c>
      <c r="G1655" s="2" t="str">
        <f>'[1]2025年已发货'!G:G</f>
        <v>（十九冶-华电重庆奉节）重庆市奉节县康乐镇七星村</v>
      </c>
      <c r="H1655" s="2" t="str">
        <f ca="1">'[1]2025年已发货'!H:H</f>
        <v>岑甲乐</v>
      </c>
      <c r="I1655" s="2">
        <f ca="1">'[1]2025年已发货'!I:I</f>
        <v>17349037782</v>
      </c>
      <c r="J1655" s="2" vm="1" t="e">
        <f ca="1">_xlfn._xlws.FILTER(辅助信息!D:D,辅助信息!G:G=G1655)</f>
        <v>#VALUE!</v>
      </c>
    </row>
    <row r="1656" hidden="1" spans="1:10">
      <c r="A1656" s="2" t="str">
        <f ca="1">'[1]2025年已发货'!A:A</f>
        <v>八局</v>
      </c>
      <c r="B1656" s="2" t="str">
        <f ca="1">'[1]2025年已发货'!B:B</f>
        <v>盘螺</v>
      </c>
      <c r="C1656" s="2" t="str">
        <f ca="1">'[1]2025年已发货'!C:C</f>
        <v>HRB400E Φ12</v>
      </c>
      <c r="D1656" s="2" t="str">
        <f ca="1">'[1]2025年已发货'!D:D</f>
        <v>吨</v>
      </c>
      <c r="E1656" s="2">
        <f ca="1">'[1]2025年已发货'!E:E</f>
        <v>35</v>
      </c>
      <c r="F1656" s="4">
        <f ca="1">'[1]2025年已发货'!F:F</f>
        <v>45747</v>
      </c>
      <c r="G1656" s="2" t="str">
        <f>'[1]2025年已发货'!G:G</f>
        <v>（中铁北京局-资乐高速6标）四川省乐山市市中区土主镇资乐高速TJ6标项目试验室</v>
      </c>
      <c r="H1656" s="2" t="str">
        <f ca="1">'[1]2025年已发货'!H:H</f>
        <v>刘岩</v>
      </c>
      <c r="I1656" s="2">
        <f ca="1">'[1]2025年已发货'!I:I</f>
        <v>18543566469</v>
      </c>
      <c r="J1656" s="2" vm="1" t="e">
        <f ca="1">_xlfn._xlws.FILTER(辅助信息!D:D,辅助信息!G:G=G1656)</f>
        <v>#VALUE!</v>
      </c>
    </row>
    <row r="1657" hidden="1" spans="1:10">
      <c r="A1657" s="2" t="str">
        <f ca="1">'[1]2025年已发货'!A:A</f>
        <v>八局</v>
      </c>
      <c r="B1657" s="2" t="str">
        <f ca="1">'[1]2025年已发货'!B:B</f>
        <v>盘螺</v>
      </c>
      <c r="C1657" s="2" t="str">
        <f ca="1">'[1]2025年已发货'!C:C</f>
        <v>HRB400E Φ12</v>
      </c>
      <c r="D1657" s="2" t="str">
        <f ca="1">'[1]2025年已发货'!D:D</f>
        <v>吨</v>
      </c>
      <c r="E1657" s="2">
        <f ca="1">'[1]2025年已发货'!E:E</f>
        <v>70</v>
      </c>
      <c r="F1657" s="4">
        <f ca="1">'[1]2025年已发货'!F:F</f>
        <v>45747</v>
      </c>
      <c r="G1657" s="2" t="str">
        <f>'[1]2025年已发货'!G:G</f>
        <v>（中铁三局-铜资高速1标）四川省资阳市安岳县石羊镇猫坝村2#钢筋场</v>
      </c>
      <c r="H1657" s="2" t="str">
        <f ca="1">'[1]2025年已发货'!H:H</f>
        <v>王雪</v>
      </c>
      <c r="I1657" s="2">
        <f ca="1">'[1]2025年已发货'!I:I</f>
        <v>18729676589</v>
      </c>
      <c r="J1657" s="2" vm="1" t="e">
        <f>_xlfn._xlws.FILTER(辅助信息!D:D,辅助信息!G:G=G1657)</f>
        <v>#VALUE!</v>
      </c>
    </row>
    <row r="1658" hidden="1" spans="1:10">
      <c r="A1658" s="2" t="str">
        <f ca="1">'[1]2025年已发货'!A:A</f>
        <v>八局</v>
      </c>
      <c r="B1658" s="2" t="str">
        <f ca="1">'[1]2025年已发货'!B:B</f>
        <v>高线</v>
      </c>
      <c r="C1658" s="2" t="str">
        <f ca="1">'[1]2025年已发货'!C:C</f>
        <v>HPB300Φ10</v>
      </c>
      <c r="D1658" s="2" t="str">
        <f ca="1">'[1]2025年已发货'!D:D</f>
        <v>吨</v>
      </c>
      <c r="E1658" s="2">
        <f ca="1">'[1]2025年已发货'!E:E</f>
        <v>35</v>
      </c>
      <c r="F1658" s="4">
        <f ca="1">'[1]2025年已发货'!F:F</f>
        <v>45747</v>
      </c>
      <c r="G1658" s="2" t="str">
        <f>'[1]2025年已发货'!G:G</f>
        <v>（中铁三局-铜资高速1标）四川省资阳市安岳县石羊镇猫坝村2#钢筋场</v>
      </c>
      <c r="H1658" s="2" t="str">
        <f ca="1">'[1]2025年已发货'!H:H</f>
        <v>王雪</v>
      </c>
      <c r="I1658" s="2">
        <f ca="1">'[1]2025年已发货'!I:I</f>
        <v>18729676589</v>
      </c>
      <c r="J1658" s="2" vm="1" t="e">
        <f ca="1">_xlfn._xlws.FILTER(辅助信息!D:D,辅助信息!G:G=G1658)</f>
        <v>#VALUE!</v>
      </c>
    </row>
    <row r="1659" hidden="1" spans="1:10">
      <c r="A1659" s="2" t="str">
        <f ca="1">'[1]2025年已发货'!A:A</f>
        <v>八局</v>
      </c>
      <c r="B1659" s="2" t="str">
        <f ca="1">'[1]2025年已发货'!B:B</f>
        <v>螺纹钢</v>
      </c>
      <c r="C1659" s="2" t="str">
        <f ca="1">'[1]2025年已发货'!C:C</f>
        <v>HRB400E Φ12 9m</v>
      </c>
      <c r="D1659" s="2" t="str">
        <f ca="1">'[1]2025年已发货'!D:D</f>
        <v>吨</v>
      </c>
      <c r="E1659" s="2">
        <f ca="1">'[1]2025年已发货'!E:E</f>
        <v>35</v>
      </c>
      <c r="F1659" s="4">
        <f ca="1">'[1]2025年已发货'!F:F</f>
        <v>45747</v>
      </c>
      <c r="G1659" s="2" t="str">
        <f>'[1]2025年已发货'!G:G</f>
        <v>（中铁十局-资乐高速4标）四川省眉山市仁寿县彰加镇促进村中铁十局资乐高速1#钢筋场</v>
      </c>
      <c r="H1659" s="2" t="str">
        <f ca="1">'[1]2025年已发货'!H:H</f>
        <v>杨飞</v>
      </c>
      <c r="I1659" s="2">
        <f ca="1">'[1]2025年已发货'!I:I</f>
        <v>15667998777</v>
      </c>
      <c r="J1659" s="2" vm="1" t="e">
        <f ca="1">_xlfn._xlws.FILTER(辅助信息!D:D,辅助信息!G:G=G1659)</f>
        <v>#VALUE!</v>
      </c>
    </row>
    <row r="1660" hidden="1" spans="1:10">
      <c r="A1660" s="2" t="str">
        <f ca="1">'[1]2025年已发货'!A:A</f>
        <v>八局</v>
      </c>
      <c r="B1660" s="2" t="str">
        <f ca="1">'[1]2025年已发货'!B:B</f>
        <v>螺纹钢</v>
      </c>
      <c r="C1660" s="2" t="str">
        <f ca="1">'[1]2025年已发货'!C:C</f>
        <v>HRB400E Φ16 9m</v>
      </c>
      <c r="D1660" s="2" t="str">
        <f ca="1">'[1]2025年已发货'!D:D</f>
        <v>吨</v>
      </c>
      <c r="E1660" s="2">
        <f ca="1">'[1]2025年已发货'!E:E</f>
        <v>35</v>
      </c>
      <c r="F1660" s="4">
        <f ca="1">'[1]2025年已发货'!F:F</f>
        <v>45747</v>
      </c>
      <c r="G1660" s="2" t="str">
        <f>'[1]2025年已发货'!G:G</f>
        <v>（中铁十局-资乐高速4标）四川省眉山市仁寿县彰加镇促进村中铁十局资乐高速1#钢筋场</v>
      </c>
      <c r="H1660" s="2" t="str">
        <f ca="1">'[1]2025年已发货'!H:H</f>
        <v>杨飞</v>
      </c>
      <c r="I1660" s="2">
        <f ca="1">'[1]2025年已发货'!I:I</f>
        <v>15667998777</v>
      </c>
      <c r="J1660" s="2" vm="1" t="e">
        <f ca="1">_xlfn._xlws.FILTER(辅助信息!D:D,辅助信息!G:G=G1660)</f>
        <v>#VALUE!</v>
      </c>
    </row>
    <row r="1661" hidden="1" spans="1:10">
      <c r="A1661" s="2" t="str">
        <f ca="1">'[1]2025年已发货'!A:A</f>
        <v>八局</v>
      </c>
      <c r="B1661" s="2" t="str">
        <f ca="1">'[1]2025年已发货'!B:B</f>
        <v>螺纹钢</v>
      </c>
      <c r="C1661" s="2" t="str">
        <f ca="1">'[1]2025年已发货'!C:C</f>
        <v>HRB400E Φ20 9m</v>
      </c>
      <c r="D1661" s="2" t="str">
        <f ca="1">'[1]2025年已发货'!D:D</f>
        <v>吨</v>
      </c>
      <c r="E1661" s="2">
        <f ca="1">'[1]2025年已发货'!E:E</f>
        <v>5</v>
      </c>
      <c r="F1661" s="4">
        <f ca="1">'[1]2025年已发货'!F:F</f>
        <v>45747</v>
      </c>
      <c r="G1661" s="2" t="str">
        <f>'[1]2025年已发货'!G:G</f>
        <v>（中铁十局-资乐高速4标）四川省眉山市仁寿县彰加镇促进村中铁十局资乐高速1#钢筋场</v>
      </c>
      <c r="H1661" s="2" t="str">
        <f ca="1">'[1]2025年已发货'!H:H</f>
        <v>杨飞</v>
      </c>
      <c r="I1661" s="2">
        <f ca="1">'[1]2025年已发货'!I:I</f>
        <v>15667998777</v>
      </c>
      <c r="J1661" s="2" vm="1" t="e">
        <f ca="1">_xlfn._xlws.FILTER(辅助信息!D:D,辅助信息!G:G=G1661)</f>
        <v>#VALUE!</v>
      </c>
    </row>
    <row r="1662" hidden="1" spans="1:10">
      <c r="A1662" s="2" t="str">
        <f ca="1">'[1]2025年已发货'!A:A</f>
        <v>八局</v>
      </c>
      <c r="B1662" s="2" t="str">
        <f ca="1">'[1]2025年已发货'!B:B</f>
        <v>螺纹钢</v>
      </c>
      <c r="C1662" s="2" t="str">
        <f ca="1">'[1]2025年已发货'!C:C</f>
        <v>HRB400E Φ12 9m</v>
      </c>
      <c r="D1662" s="2" t="str">
        <f ca="1">'[1]2025年已发货'!D:D</f>
        <v>吨</v>
      </c>
      <c r="E1662" s="2">
        <f ca="1">'[1]2025年已发货'!E:E</f>
        <v>30</v>
      </c>
      <c r="F1662" s="4">
        <f ca="1">'[1]2025年已发货'!F:F</f>
        <v>45747</v>
      </c>
      <c r="G1662" s="2" t="str">
        <f>'[1]2025年已发货'!G:G</f>
        <v>（中铁十局-资乐高速4标）四川省眉山市仁寿县彰加镇促进村中铁十局资乐高速1#钢筋场</v>
      </c>
      <c r="H1662" s="2" t="str">
        <f ca="1">'[1]2025年已发货'!H:H</f>
        <v>杨飞</v>
      </c>
      <c r="I1662" s="2">
        <f ca="1">'[1]2025年已发货'!I:I</f>
        <v>15667998777</v>
      </c>
      <c r="J1662" s="2" vm="1" t="e">
        <f ca="1">_xlfn._xlws.FILTER(辅助信息!D:D,辅助信息!G:G=G1662)</f>
        <v>#VALUE!</v>
      </c>
    </row>
    <row r="1663" hidden="1" spans="1:10">
      <c r="A1663" s="2" t="str">
        <f ca="1">'[1]2025年已发货'!A:A</f>
        <v>八局</v>
      </c>
      <c r="B1663" s="2" t="str">
        <f ca="1">'[1]2025年已发货'!B:B</f>
        <v>螺纹钢</v>
      </c>
      <c r="C1663" s="2" t="str">
        <f ca="1">'[1]2025年已发货'!C:C</f>
        <v>HRB400E Φ25 9m</v>
      </c>
      <c r="D1663" s="2" t="str">
        <f ca="1">'[1]2025年已发货'!D:D</f>
        <v>吨</v>
      </c>
      <c r="E1663" s="2">
        <f ca="1">'[1]2025年已发货'!E:E</f>
        <v>35</v>
      </c>
      <c r="F1663" s="4">
        <f ca="1">'[1]2025年已发货'!F:F</f>
        <v>45747</v>
      </c>
      <c r="G1663" s="2" t="str">
        <f>'[1]2025年已发货'!G:G</f>
        <v>（中铁十局-资乐高速4标）四川省眉山市仁寿县彰加镇促进村中铁十局资乐高速1#钢筋场</v>
      </c>
      <c r="H1663" s="2" t="str">
        <f ca="1">'[1]2025年已发货'!H:H</f>
        <v>杨飞</v>
      </c>
      <c r="I1663" s="2">
        <f ca="1">'[1]2025年已发货'!I:I</f>
        <v>15667998777</v>
      </c>
      <c r="J1663" s="2" vm="1" t="e">
        <f ca="1">_xlfn._xlws.FILTER(辅助信息!D:D,辅助信息!G:G=G1663)</f>
        <v>#VALUE!</v>
      </c>
    </row>
    <row r="1664" hidden="1" spans="1:10">
      <c r="A1664" s="2" t="str">
        <f ca="1">'[1]2025年已发货'!A:A</f>
        <v>八局</v>
      </c>
      <c r="B1664" s="2" t="str">
        <f ca="1">'[1]2025年已发货'!B:B</f>
        <v>螺纹钢</v>
      </c>
      <c r="C1664" s="2" t="str">
        <f ca="1">'[1]2025年已发货'!C:C</f>
        <v>HRB400E Φ28 9m</v>
      </c>
      <c r="D1664" s="2" t="str">
        <f ca="1">'[1]2025年已发货'!D:D</f>
        <v>吨</v>
      </c>
      <c r="E1664" s="2">
        <f ca="1">'[1]2025年已发货'!E:E</f>
        <v>35</v>
      </c>
      <c r="F1664" s="4">
        <f ca="1">'[1]2025年已发货'!F:F</f>
        <v>45747</v>
      </c>
      <c r="G1664" s="2" t="str">
        <f>'[1]2025年已发货'!G:G</f>
        <v>（中铁十局-资乐高速4标）四川省眉山市仁寿县彰加镇促进村中铁十局资乐高速1#钢筋场</v>
      </c>
      <c r="H1664" s="2" t="str">
        <f ca="1">'[1]2025年已发货'!H:H</f>
        <v>杨飞</v>
      </c>
      <c r="I1664" s="2">
        <f ca="1">'[1]2025年已发货'!I:I</f>
        <v>15667998777</v>
      </c>
      <c r="J1664" s="2" vm="1" t="e">
        <f ca="1">_xlfn._xlws.FILTER(辅助信息!D:D,辅助信息!G:G=G1664)</f>
        <v>#VALUE!</v>
      </c>
    </row>
    <row r="1665" hidden="1" spans="1:10">
      <c r="A1665" s="2" t="str">
        <f ca="1">'[1]2025年已发货'!A:A</f>
        <v>德胜</v>
      </c>
      <c r="B1665" s="2" t="str">
        <f ca="1">'[1]2025年已发货'!B:B</f>
        <v>螺纹钢</v>
      </c>
      <c r="C1665" s="2" t="str">
        <f ca="1">'[1]2025年已发货'!C:C</f>
        <v>HRB400EΦ16*12m</v>
      </c>
      <c r="D1665" s="2" t="str">
        <f ca="1">'[1]2025年已发货'!D:D</f>
        <v>吨</v>
      </c>
      <c r="E1665" s="2">
        <f ca="1">'[1]2025年已发货'!E:E</f>
        <v>35</v>
      </c>
      <c r="F1665" s="4">
        <f ca="1">'[1]2025年已发货'!F:F</f>
        <v>45747</v>
      </c>
      <c r="G1665" s="2" t="str">
        <f>'[1]2025年已发货'!G:G</f>
        <v>乐山市峨边县沙坪镇核桃坪S309中铁一局大渡河大桥项目</v>
      </c>
      <c r="H1665" s="2" t="str">
        <f ca="1">'[1]2025年已发货'!H:H</f>
        <v>冯雷</v>
      </c>
      <c r="I1665" s="2" t="str">
        <f ca="1">'[1]2025年已发货'!I:I</f>
        <v>18700069985</v>
      </c>
      <c r="J1665" s="2" vm="1" t="e">
        <f>_xlfn._xlws.FILTER(辅助信息!D:D,辅助信息!G:G=G1665)</f>
        <v>#VALUE!</v>
      </c>
    </row>
    <row r="1666" hidden="1" spans="1:10">
      <c r="A1666" s="2" t="str">
        <f ca="1">'[1]2025年已发货'!A:A</f>
        <v>达钢</v>
      </c>
      <c r="B1666" s="2" t="str">
        <f ca="1">'[1]2025年已发货'!B:B</f>
        <v>螺纹钢</v>
      </c>
      <c r="C1666" s="2" t="str">
        <f ca="1">'[1]2025年已发货'!C:C</f>
        <v>HRB400E Φ12 9m</v>
      </c>
      <c r="D1666" s="2" t="str">
        <f ca="1">'[1]2025年已发货'!D:D</f>
        <v>吨</v>
      </c>
      <c r="E1666" s="2">
        <f ca="1">'[1]2025年已发货'!E:E</f>
        <v>70</v>
      </c>
      <c r="F1666" s="4">
        <f ca="1">'[1]2025年已发货'!F:F</f>
        <v>45748</v>
      </c>
      <c r="G1666" s="2" t="str">
        <f>'[1]2025年已发货'!G:G</f>
        <v>（十九冶-江龙高速三分部）重庆市云阳县蔈草镇三坵田*小尖山梁场</v>
      </c>
      <c r="H1666" s="2" t="str">
        <f ca="1">'[1]2025年已发货'!H:H</f>
        <v>徐宇</v>
      </c>
      <c r="I1666" s="2">
        <f ca="1">'[1]2025年已发货'!I:I</f>
        <v>19822311919</v>
      </c>
      <c r="J1666" s="2" vm="1" t="e">
        <f>_xlfn._xlws.FILTER(辅助信息!D:D,辅助信息!G:G=G1666)</f>
        <v>#VALUE!</v>
      </c>
    </row>
    <row r="1667" hidden="1" spans="1:10">
      <c r="A1667" s="2" t="str">
        <f ca="1">'[1]2025年已发货'!A:A</f>
        <v>达钢</v>
      </c>
      <c r="B1667" s="2" t="str">
        <f ca="1">'[1]2025年已发货'!B:B</f>
        <v>螺纹钢</v>
      </c>
      <c r="C1667" s="2" t="str">
        <f ca="1">'[1]2025年已发货'!C:C</f>
        <v>HRB400E Φ28 9m</v>
      </c>
      <c r="D1667" s="2" t="str">
        <f ca="1">'[1]2025年已发货'!D:D</f>
        <v>吨</v>
      </c>
      <c r="E1667" s="2">
        <f ca="1">'[1]2025年已发货'!E:E</f>
        <v>3</v>
      </c>
      <c r="F1667" s="4">
        <f ca="1">'[1]2025年已发货'!F:F</f>
        <v>45748</v>
      </c>
      <c r="G1667" s="2" t="str">
        <f>'[1]2025年已发货'!G:G</f>
        <v>（十九冶-江龙高速三分部）重庆市云阳县蔈草镇三坵田*小尖山梁场</v>
      </c>
      <c r="H1667" s="2" t="str">
        <f ca="1">'[1]2025年已发货'!H:H</f>
        <v>徐宇</v>
      </c>
      <c r="I1667" s="2">
        <f ca="1">'[1]2025年已发货'!I:I</f>
        <v>19822311919</v>
      </c>
      <c r="J1667" s="2" vm="1" t="e">
        <f>_xlfn._xlws.FILTER(辅助信息!D:D,辅助信息!G:G=G1667)</f>
        <v>#VALUE!</v>
      </c>
    </row>
    <row r="1668" hidden="1" spans="1:10">
      <c r="A1668" s="2" t="str">
        <f ca="1">'[1]2025年已发货'!A:A</f>
        <v>达钢</v>
      </c>
      <c r="B1668" s="2" t="str">
        <f ca="1">'[1]2025年已发货'!B:B</f>
        <v>螺纹钢</v>
      </c>
      <c r="C1668" s="2" t="str">
        <f ca="1">'[1]2025年已发货'!C:C</f>
        <v>HRB400E Φ12 9m</v>
      </c>
      <c r="D1668" s="2" t="str">
        <f ca="1">'[1]2025年已发货'!D:D</f>
        <v>吨</v>
      </c>
      <c r="E1668" s="2">
        <f ca="1">'[1]2025年已发货'!E:E</f>
        <v>20</v>
      </c>
      <c r="F1668" s="4">
        <f ca="1">'[1]2025年已发货'!F:F</f>
        <v>45748</v>
      </c>
      <c r="G1668" s="2" t="str">
        <f>'[1]2025年已发货'!G:G</f>
        <v>（十九冶-江龙高速三分部）重庆市云阳县蔈草镇三坵田*朗树湾1#桥桥面</v>
      </c>
      <c r="H1668" s="2" t="str">
        <f ca="1">'[1]2025年已发货'!H:H</f>
        <v>徐宇</v>
      </c>
      <c r="I1668" s="2">
        <f ca="1">'[1]2025年已发货'!I:I</f>
        <v>19822311919</v>
      </c>
      <c r="J1668" s="2" vm="1" t="e">
        <f ca="1">_xlfn._xlws.FILTER(辅助信息!D:D,辅助信息!G:G=G1668)</f>
        <v>#VALUE!</v>
      </c>
    </row>
    <row r="1669" hidden="1" spans="1:10">
      <c r="A1669" s="2" t="str">
        <f ca="1">'[1]2025年已发货'!A:A</f>
        <v>达钢</v>
      </c>
      <c r="B1669" s="2" t="str">
        <f ca="1">'[1]2025年已发货'!B:B</f>
        <v>高线</v>
      </c>
      <c r="C1669" s="2" t="str">
        <f ca="1">'[1]2025年已发货'!C:C</f>
        <v>HPB300Φ10</v>
      </c>
      <c r="D1669" s="2" t="str">
        <f ca="1">'[1]2025年已发货'!D:D</f>
        <v>吨</v>
      </c>
      <c r="E1669" s="2">
        <f ca="1">'[1]2025年已发货'!E:E</f>
        <v>10</v>
      </c>
      <c r="F1669" s="4">
        <f ca="1">'[1]2025年已发货'!F:F</f>
        <v>45748</v>
      </c>
      <c r="G1669" s="2" t="str">
        <f>'[1]2025年已发货'!G:G</f>
        <v>（十九冶-江龙高速三分部）重庆市云阳县蔈草镇三坵田*朗树湾1#桥桥面</v>
      </c>
      <c r="H1669" s="2" t="str">
        <f ca="1">'[1]2025年已发货'!H:H</f>
        <v>徐宇</v>
      </c>
      <c r="I1669" s="2">
        <f ca="1">'[1]2025年已发货'!I:I</f>
        <v>19822311919</v>
      </c>
      <c r="J1669" s="2" vm="1" t="e">
        <f ca="1">_xlfn._xlws.FILTER(辅助信息!D:D,辅助信息!G:G=G1669)</f>
        <v>#VALUE!</v>
      </c>
    </row>
    <row r="1670" hidden="1" spans="1:10">
      <c r="A1670" s="2" t="str">
        <f ca="1">'[1]2025年已发货'!A:A</f>
        <v>达钢</v>
      </c>
      <c r="B1670" s="2" t="str">
        <f ca="1">'[1]2025年已发货'!B:B</f>
        <v>螺纹钢</v>
      </c>
      <c r="C1670" s="2" t="str">
        <f ca="1">'[1]2025年已发货'!C:C</f>
        <v>HRB400E Φ12 9m</v>
      </c>
      <c r="D1670" s="2" t="str">
        <f ca="1">'[1]2025年已发货'!D:D</f>
        <v>吨</v>
      </c>
      <c r="E1670" s="2">
        <f ca="1">'[1]2025年已发货'!E:E</f>
        <v>27</v>
      </c>
      <c r="F1670" s="4">
        <f ca="1">'[1]2025年已发货'!F:F</f>
        <v>45748</v>
      </c>
      <c r="G1670" s="2" t="str">
        <f>'[1]2025年已发货'!G:G</f>
        <v>（十九冶-江龙高速三分部）重庆市云阳县龙角镇*皮家营梁场</v>
      </c>
      <c r="H1670" s="2" t="str">
        <f ca="1">'[1]2025年已发货'!H:H</f>
        <v>徐宇</v>
      </c>
      <c r="I1670" s="2">
        <f ca="1">'[1]2025年已发货'!I:I</f>
        <v>19822311919</v>
      </c>
      <c r="J1670" s="2" vm="1" t="e">
        <f ca="1">_xlfn._xlws.FILTER(辅助信息!D:D,辅助信息!G:G=G1670)</f>
        <v>#VALUE!</v>
      </c>
    </row>
    <row r="1671" hidden="1" spans="1:10">
      <c r="A1671" s="2" t="str">
        <f ca="1">'[1]2025年已发货'!A:A</f>
        <v>达钢</v>
      </c>
      <c r="B1671" s="2" t="str">
        <f ca="1">'[1]2025年已发货'!B:B</f>
        <v>螺纹钢</v>
      </c>
      <c r="C1671" s="2" t="str">
        <f ca="1">'[1]2025年已发货'!C:C</f>
        <v>HRB400E Φ28 9m</v>
      </c>
      <c r="D1671" s="2" t="str">
        <f ca="1">'[1]2025年已发货'!D:D</f>
        <v>吨</v>
      </c>
      <c r="E1671" s="2">
        <f ca="1">'[1]2025年已发货'!E:E</f>
        <v>9</v>
      </c>
      <c r="F1671" s="4">
        <f ca="1">'[1]2025年已发货'!F:F</f>
        <v>45748</v>
      </c>
      <c r="G1671" s="2" t="str">
        <f>'[1]2025年已发货'!G:G</f>
        <v>（十九冶-江龙高速三分部）重庆市云阳县龙角镇*皮家营梁场</v>
      </c>
      <c r="H1671" s="2" t="str">
        <f ca="1">'[1]2025年已发货'!H:H</f>
        <v>徐宇</v>
      </c>
      <c r="I1671" s="2">
        <f ca="1">'[1]2025年已发货'!I:I</f>
        <v>19822311919</v>
      </c>
      <c r="J1671" s="2" vm="1" t="e">
        <f ca="1">_xlfn._xlws.FILTER(辅助信息!D:D,辅助信息!G:G=G1671)</f>
        <v>#VALUE!</v>
      </c>
    </row>
    <row r="1672" hidden="1" spans="1:10">
      <c r="A1672" s="2" t="str">
        <f ca="1">'[1]2025年已发货'!A:A</f>
        <v>达钢</v>
      </c>
      <c r="B1672" s="2" t="str">
        <f ca="1">'[1]2025年已发货'!B:B</f>
        <v>高线</v>
      </c>
      <c r="C1672" s="2" t="str">
        <f ca="1">'[1]2025年已发货'!C:C</f>
        <v>HPB300Φ8</v>
      </c>
      <c r="D1672" s="2" t="str">
        <f ca="1">'[1]2025年已发货'!D:D</f>
        <v>吨</v>
      </c>
      <c r="E1672" s="2">
        <f ca="1">'[1]2025年已发货'!E:E</f>
        <v>7.5</v>
      </c>
      <c r="F1672" s="4">
        <f ca="1">'[1]2025年已发货'!F:F</f>
        <v>45748</v>
      </c>
      <c r="G1672" s="2" t="str">
        <f>'[1]2025年已发货'!G:G</f>
        <v>（十九冶-江龙高速三分部）重庆市云阳县龙角镇*皮家营隧道</v>
      </c>
      <c r="H1672" s="2" t="str">
        <f ca="1">'[1]2025年已发货'!H:H</f>
        <v>徐宇</v>
      </c>
      <c r="I1672" s="2">
        <f ca="1">'[1]2025年已发货'!I:I</f>
        <v>19822311919</v>
      </c>
      <c r="J1672" s="2" vm="1" t="e">
        <f ca="1">_xlfn._xlws.FILTER(辅助信息!D:D,辅助信息!G:G=G1672)</f>
        <v>#VALUE!</v>
      </c>
    </row>
    <row r="1673" hidden="1" spans="1:10">
      <c r="A1673" s="2" t="str">
        <f ca="1">'[1]2025年已发货'!A:A</f>
        <v>达钢</v>
      </c>
      <c r="B1673" s="2" t="str">
        <f ca="1">'[1]2025年已发货'!B:B</f>
        <v>高线</v>
      </c>
      <c r="C1673" s="2" t="str">
        <f ca="1">'[1]2025年已发货'!C:C</f>
        <v>HPB300Φ10</v>
      </c>
      <c r="D1673" s="2" t="str">
        <f ca="1">'[1]2025年已发货'!D:D</f>
        <v>吨</v>
      </c>
      <c r="E1673" s="2">
        <f ca="1">'[1]2025年已发货'!E:E</f>
        <v>15</v>
      </c>
      <c r="F1673" s="4">
        <f ca="1">'[1]2025年已发货'!F:F</f>
        <v>45748</v>
      </c>
      <c r="G1673" s="2" t="str">
        <f>'[1]2025年已发货'!G:G</f>
        <v>（十九冶-江龙高速三分部）重庆市云阳县龙角镇*皮家营隧道</v>
      </c>
      <c r="H1673" s="2" t="str">
        <f ca="1">'[1]2025年已发货'!H:H</f>
        <v>徐宇</v>
      </c>
      <c r="I1673" s="2">
        <f ca="1">'[1]2025年已发货'!I:I</f>
        <v>19822311919</v>
      </c>
      <c r="J1673" s="2" vm="1" t="e">
        <f>_xlfn._xlws.FILTER(辅助信息!D:D,辅助信息!G:G=G1673)</f>
        <v>#VALUE!</v>
      </c>
    </row>
    <row r="1674" hidden="1" spans="1:10">
      <c r="A1674" s="2" t="str">
        <f ca="1">'[1]2025年已发货'!A:A</f>
        <v>达钢</v>
      </c>
      <c r="B1674" s="2" t="str">
        <f ca="1">'[1]2025年已发货'!B:B</f>
        <v>螺纹钢</v>
      </c>
      <c r="C1674" s="2" t="str">
        <f ca="1">'[1]2025年已发货'!C:C</f>
        <v>HRB400E Φ14 9m</v>
      </c>
      <c r="D1674" s="2" t="str">
        <f ca="1">'[1]2025年已发货'!D:D</f>
        <v>吨</v>
      </c>
      <c r="E1674" s="2">
        <f ca="1">'[1]2025年已发货'!E:E</f>
        <v>15</v>
      </c>
      <c r="F1674" s="4">
        <f ca="1">'[1]2025年已发货'!F:F</f>
        <v>45748</v>
      </c>
      <c r="G1674" s="2" t="str">
        <f>'[1]2025年已发货'!G:G</f>
        <v>（十九冶-江龙高速三分部）重庆市云阳县龙角镇*皮家营隧道</v>
      </c>
      <c r="H1674" s="2" t="str">
        <f ca="1">'[1]2025年已发货'!H:H</f>
        <v>徐宇</v>
      </c>
      <c r="I1674" s="2">
        <f ca="1">'[1]2025年已发货'!I:I</f>
        <v>19822311919</v>
      </c>
      <c r="J1674" s="2" vm="1" t="e">
        <f ca="1">_xlfn._xlws.FILTER(辅助信息!D:D,辅助信息!G:G=G1674)</f>
        <v>#VALUE!</v>
      </c>
    </row>
    <row r="1675" hidden="1" spans="1:10">
      <c r="A1675" s="2" t="str">
        <f ca="1">'[1]2025年已发货'!A:A</f>
        <v>润耀</v>
      </c>
      <c r="B1675" s="2" t="str">
        <f ca="1">'[1]2025年已发货'!B:B</f>
        <v>螺纹钢</v>
      </c>
      <c r="C1675" s="2" t="str">
        <f ca="1">'[1]2025年已发货'!C:C</f>
        <v>HRB400E Φ12 9m</v>
      </c>
      <c r="D1675" s="2" t="str">
        <f ca="1">'[1]2025年已发货'!D:D</f>
        <v>吨</v>
      </c>
      <c r="E1675" s="2">
        <f ca="1">'[1]2025年已发货'!E:E</f>
        <v>35</v>
      </c>
      <c r="F1675" s="4">
        <f ca="1">'[1]2025年已发货'!F:F</f>
        <v>45748</v>
      </c>
      <c r="G1675" s="2" t="str">
        <f>'[1]2025年已发货'!G:G</f>
        <v>（中铁十局-资乐高速4标）四川省眉山市仁寿县彰加镇促进村中铁十局资乐高速1#钢筋场</v>
      </c>
      <c r="H1675" s="2" t="str">
        <f ca="1">'[1]2025年已发货'!H:H</f>
        <v>杨飞</v>
      </c>
      <c r="I1675" s="2">
        <f ca="1">'[1]2025年已发货'!I:I</f>
        <v>15667998777</v>
      </c>
      <c r="J1675" s="2" vm="1" t="e">
        <f ca="1">_xlfn._xlws.FILTER(辅助信息!D:D,辅助信息!G:G=G1675)</f>
        <v>#VALUE!</v>
      </c>
    </row>
    <row r="1676" hidden="1" spans="1:10">
      <c r="A1676" s="2" t="str">
        <f ca="1">'[1]2025年已发货'!A:A</f>
        <v>润耀</v>
      </c>
      <c r="B1676" s="2" t="str">
        <f ca="1">'[1]2025年已发货'!B:B</f>
        <v>螺纹钢</v>
      </c>
      <c r="C1676" s="2" t="str">
        <f ca="1">'[1]2025年已发货'!C:C</f>
        <v>HRB400E Φ16 9m</v>
      </c>
      <c r="D1676" s="2" t="str">
        <f ca="1">'[1]2025年已发货'!D:D</f>
        <v>吨</v>
      </c>
      <c r="E1676" s="2">
        <f ca="1">'[1]2025年已发货'!E:E</f>
        <v>35</v>
      </c>
      <c r="F1676" s="4">
        <f ca="1">'[1]2025年已发货'!F:F</f>
        <v>45748</v>
      </c>
      <c r="G1676" s="2" t="str">
        <f>'[1]2025年已发货'!G:G</f>
        <v>（中铁十局-资乐高速4标）四川省眉山市仁寿县彰加镇促进村中铁十局资乐高速1#钢筋场</v>
      </c>
      <c r="H1676" s="2" t="str">
        <f ca="1">'[1]2025年已发货'!H:H</f>
        <v>杨飞</v>
      </c>
      <c r="I1676" s="2">
        <f ca="1">'[1]2025年已发货'!I:I</f>
        <v>15667998777</v>
      </c>
      <c r="J1676" s="2" vm="1" t="e">
        <f ca="1">_xlfn._xlws.FILTER(辅助信息!D:D,辅助信息!G:G=G1676)</f>
        <v>#VALUE!</v>
      </c>
    </row>
    <row r="1677" hidden="1" spans="1:10">
      <c r="A1677" s="2" t="str">
        <f ca="1">'[1]2025年已发货'!A:A</f>
        <v>润耀</v>
      </c>
      <c r="B1677" s="2" t="str">
        <f ca="1">'[1]2025年已发货'!B:B</f>
        <v>螺纹钢</v>
      </c>
      <c r="C1677" s="2" t="str">
        <f ca="1">'[1]2025年已发货'!C:C</f>
        <v>HRB400E Φ25 9m</v>
      </c>
      <c r="D1677" s="2" t="str">
        <f ca="1">'[1]2025年已发货'!D:D</f>
        <v>吨</v>
      </c>
      <c r="E1677" s="2">
        <f ca="1">'[1]2025年已发货'!E:E</f>
        <v>35</v>
      </c>
      <c r="F1677" s="4">
        <f ca="1">'[1]2025年已发货'!F:F</f>
        <v>45748</v>
      </c>
      <c r="G1677" s="2" t="str">
        <f>'[1]2025年已发货'!G:G</f>
        <v>（中铁十局-资乐高速4标）四川省眉山市仁寿县彰加镇促进村中铁十局资乐高速1#钢筋场</v>
      </c>
      <c r="H1677" s="2" t="str">
        <f ca="1">'[1]2025年已发货'!H:H</f>
        <v>杨飞</v>
      </c>
      <c r="I1677" s="2">
        <f ca="1">'[1]2025年已发货'!I:I</f>
        <v>15667998777</v>
      </c>
      <c r="J1677" s="2" vm="1" t="e">
        <f ca="1">_xlfn._xlws.FILTER(辅助信息!D:D,辅助信息!G:G=G1677)</f>
        <v>#VALUE!</v>
      </c>
    </row>
    <row r="1678" hidden="1" spans="1:10">
      <c r="A1678" s="2" t="str">
        <f ca="1">'[1]2025年已发货'!A:A</f>
        <v>润耀</v>
      </c>
      <c r="B1678" s="2" t="str">
        <f ca="1">'[1]2025年已发货'!B:B</f>
        <v>螺纹钢</v>
      </c>
      <c r="C1678" s="2" t="str">
        <f ca="1">'[1]2025年已发货'!C:C</f>
        <v>HRB400E Φ28 9m</v>
      </c>
      <c r="D1678" s="2" t="str">
        <f ca="1">'[1]2025年已发货'!D:D</f>
        <v>吨</v>
      </c>
      <c r="E1678" s="2">
        <f ca="1">'[1]2025年已发货'!E:E</f>
        <v>35</v>
      </c>
      <c r="F1678" s="4">
        <f ca="1">'[1]2025年已发货'!F:F</f>
        <v>45748</v>
      </c>
      <c r="G1678" s="2" t="str">
        <f>'[1]2025年已发货'!G:G</f>
        <v>（中铁十局-资乐高速4标）四川省眉山市仁寿县彰加镇促进村中铁十局资乐高速1#钢筋场</v>
      </c>
      <c r="H1678" s="2" t="str">
        <f ca="1">'[1]2025年已发货'!H:H</f>
        <v>杨飞</v>
      </c>
      <c r="I1678" s="2">
        <f ca="1">'[1]2025年已发货'!I:I</f>
        <v>15667998777</v>
      </c>
      <c r="J1678" s="2" vm="1" t="e">
        <f ca="1">_xlfn._xlws.FILTER(辅助信息!D:D,辅助信息!G:G=G1678)</f>
        <v>#VALUE!</v>
      </c>
    </row>
    <row r="1679" hidden="1" spans="1:10">
      <c r="A1679" s="2" t="str">
        <f ca="1">'[1]2025年已发货'!A:A</f>
        <v>润耀</v>
      </c>
      <c r="B1679" s="2" t="str">
        <f ca="1">'[1]2025年已发货'!B:B</f>
        <v>盘螺</v>
      </c>
      <c r="C1679" s="2" t="str">
        <f ca="1">'[1]2025年已发货'!C:C</f>
        <v>HRB400E Φ12</v>
      </c>
      <c r="D1679" s="2" t="str">
        <f ca="1">'[1]2025年已发货'!D:D</f>
        <v>吨</v>
      </c>
      <c r="E1679" s="2">
        <f ca="1">'[1]2025年已发货'!E:E</f>
        <v>35</v>
      </c>
      <c r="F1679" s="4">
        <f ca="1">'[1]2025年已发货'!F:F</f>
        <v>45748</v>
      </c>
      <c r="G1679" s="2" t="str">
        <f>'[1]2025年已发货'!G:G</f>
        <v>（中铁二局-成渝扩容4标）四川省成都市简阳市杨家镇桐子湾村二局拌合站</v>
      </c>
      <c r="H1679" s="2" t="str">
        <f ca="1">'[1]2025年已发货'!H:H</f>
        <v>丁鑫力</v>
      </c>
      <c r="I1679" s="2">
        <f ca="1">'[1]2025年已发货'!I:I</f>
        <v>18228610476</v>
      </c>
      <c r="J1679" s="2" vm="1" t="e">
        <f ca="1">_xlfn._xlws.FILTER(辅助信息!D:D,辅助信息!G:G=G1679)</f>
        <v>#VALUE!</v>
      </c>
    </row>
    <row r="1680" hidden="1" spans="1:10">
      <c r="A1680" s="2" t="str">
        <f ca="1">'[1]2025年已发货'!A:A</f>
        <v>润耀</v>
      </c>
      <c r="B1680" s="2" t="str">
        <f ca="1">'[1]2025年已发货'!B:B</f>
        <v>盘螺</v>
      </c>
      <c r="C1680" s="2" t="str">
        <f ca="1">'[1]2025年已发货'!C:C</f>
        <v>HRB400E Φ12</v>
      </c>
      <c r="D1680" s="2" t="str">
        <f ca="1">'[1]2025年已发货'!D:D</f>
        <v>吨</v>
      </c>
      <c r="E1680" s="2">
        <f ca="1">'[1]2025年已发货'!E:E</f>
        <v>105</v>
      </c>
      <c r="F1680" s="4">
        <f ca="1">'[1]2025年已发货'!F:F</f>
        <v>45748</v>
      </c>
      <c r="G1680" s="2" t="str">
        <f>'[1]2025年已发货'!G:G</f>
        <v>（中铁广州局-资乐高速5标）四川省乐山市井研县希望大道116号</v>
      </c>
      <c r="H1680" s="2" t="str">
        <f ca="1">'[1]2025年已发货'!H:H</f>
        <v>廖俊杰</v>
      </c>
      <c r="I1680" s="2">
        <f ca="1">'[1]2025年已发货'!I:I</f>
        <v>15775100965</v>
      </c>
      <c r="J1680" s="2" vm="1" t="e">
        <f ca="1">_xlfn._xlws.FILTER(辅助信息!D:D,辅助信息!G:G=G1680)</f>
        <v>#VALUE!</v>
      </c>
    </row>
    <row r="1681" hidden="1" spans="1:10">
      <c r="A1681" s="2" t="str">
        <f ca="1">'[1]2025年已发货'!A:A</f>
        <v>润耀</v>
      </c>
      <c r="B1681" s="2" t="str">
        <f ca="1">'[1]2025年已发货'!B:B</f>
        <v>螺纹钢</v>
      </c>
      <c r="C1681" s="2" t="str">
        <f ca="1">'[1]2025年已发货'!C:C</f>
        <v>HRB400E Φ16 12m</v>
      </c>
      <c r="D1681" s="2" t="str">
        <f ca="1">'[1]2025年已发货'!D:D</f>
        <v>吨</v>
      </c>
      <c r="E1681" s="2">
        <f ca="1">'[1]2025年已发货'!E:E</f>
        <v>35</v>
      </c>
      <c r="F1681" s="4">
        <f ca="1">'[1]2025年已发货'!F:F</f>
        <v>45748</v>
      </c>
      <c r="G1681" s="2" t="str">
        <f>'[1]2025年已发货'!G:G</f>
        <v>（中铁广州局-资乐高速5标）四川省乐山市井研县希望大道116号</v>
      </c>
      <c r="H1681" s="2" t="str">
        <f ca="1">'[1]2025年已发货'!H:H</f>
        <v>廖俊杰</v>
      </c>
      <c r="I1681" s="2">
        <f ca="1">'[1]2025年已发货'!I:I</f>
        <v>15775100965</v>
      </c>
      <c r="J1681" s="2" vm="1" t="e">
        <f ca="1">_xlfn._xlws.FILTER(辅助信息!D:D,辅助信息!G:G=G1681)</f>
        <v>#VALUE!</v>
      </c>
    </row>
    <row r="1682" hidden="1" spans="1:10">
      <c r="A1682" s="2" t="str">
        <f ca="1">'[1]2025年已发货'!A:A</f>
        <v>八局</v>
      </c>
      <c r="B1682" s="2" t="str">
        <f ca="1">'[1]2025年已发货'!B:B</f>
        <v>螺纹钢</v>
      </c>
      <c r="C1682" s="2" t="str">
        <f ca="1">'[1]2025年已发货'!C:C</f>
        <v>HRB400E Φ12 9m</v>
      </c>
      <c r="D1682" s="2" t="str">
        <f ca="1">'[1]2025年已发货'!D:D</f>
        <v>吨</v>
      </c>
      <c r="E1682" s="2">
        <f ca="1">'[1]2025年已发货'!E:E</f>
        <v>5</v>
      </c>
      <c r="F1682" s="4">
        <f ca="1">'[1]2025年已发货'!F:F</f>
        <v>45748</v>
      </c>
      <c r="G1682" s="2" t="str">
        <f>'[1]2025年已发货'!G:G</f>
        <v>（五局乐山机场项目）乐山市五通桥区冠英镇</v>
      </c>
      <c r="H1682" s="2" t="str">
        <f ca="1">'[1]2025年已发货'!H:H</f>
        <v>干学民</v>
      </c>
      <c r="I1682" s="2">
        <f ca="1">'[1]2025年已发货'!I:I</f>
        <v>15281502703</v>
      </c>
      <c r="J1682" s="2" vm="1" t="e">
        <f ca="1">_xlfn._xlws.FILTER(辅助信息!D:D,辅助信息!G:G=G1682)</f>
        <v>#VALUE!</v>
      </c>
    </row>
    <row r="1683" hidden="1" spans="1:10">
      <c r="A1683" s="2" t="str">
        <f ca="1">'[1]2025年已发货'!A:A</f>
        <v>八局</v>
      </c>
      <c r="B1683" s="2" t="str">
        <f ca="1">'[1]2025年已发货'!B:B</f>
        <v>螺纹钢</v>
      </c>
      <c r="C1683" s="2" t="str">
        <f ca="1">'[1]2025年已发货'!C:C</f>
        <v>HRB400E Φ14 9m</v>
      </c>
      <c r="D1683" s="2" t="str">
        <f ca="1">'[1]2025年已发货'!D:D</f>
        <v>吨</v>
      </c>
      <c r="E1683" s="2">
        <f ca="1">'[1]2025年已发货'!E:E</f>
        <v>5</v>
      </c>
      <c r="F1683" s="4">
        <f ca="1">'[1]2025年已发货'!F:F</f>
        <v>45748</v>
      </c>
      <c r="G1683" s="2" t="str">
        <f>'[1]2025年已发货'!G:G</f>
        <v>（五局乐山机场项目）乐山市五通桥区冠英镇</v>
      </c>
      <c r="H1683" s="2" t="str">
        <f ca="1">'[1]2025年已发货'!H:H</f>
        <v>干学民</v>
      </c>
      <c r="I1683" s="2">
        <f ca="1">'[1]2025年已发货'!I:I</f>
        <v>15281502703</v>
      </c>
      <c r="J1683" s="2" vm="1" t="e">
        <f ca="1">_xlfn._xlws.FILTER(辅助信息!D:D,辅助信息!G:G=G1683)</f>
        <v>#VALUE!</v>
      </c>
    </row>
    <row r="1684" hidden="1" spans="1:10">
      <c r="A1684" s="2" t="str">
        <f ca="1">'[1]2025年已发货'!A:A</f>
        <v>八局</v>
      </c>
      <c r="B1684" s="2" t="str">
        <f ca="1">'[1]2025年已发货'!B:B</f>
        <v>螺纹钢</v>
      </c>
      <c r="C1684" s="2" t="str">
        <f ca="1">'[1]2025年已发货'!C:C</f>
        <v>HRB400E Φ16 9m</v>
      </c>
      <c r="D1684" s="2" t="str">
        <f ca="1">'[1]2025年已发货'!D:D</f>
        <v>吨</v>
      </c>
      <c r="E1684" s="2">
        <f ca="1">'[1]2025年已发货'!E:E</f>
        <v>20</v>
      </c>
      <c r="F1684" s="4">
        <f ca="1">'[1]2025年已发货'!F:F</f>
        <v>45748</v>
      </c>
      <c r="G1684" s="2" t="str">
        <f>'[1]2025年已发货'!G:G</f>
        <v>（五局乐山机场项目）乐山市五通桥区冠英镇</v>
      </c>
      <c r="H1684" s="2" t="str">
        <f ca="1">'[1]2025年已发货'!H:H</f>
        <v>干学民</v>
      </c>
      <c r="I1684" s="2">
        <f ca="1">'[1]2025年已发货'!I:I</f>
        <v>15281502703</v>
      </c>
      <c r="J1684" s="2" vm="1" t="e">
        <f ca="1">_xlfn._xlws.FILTER(辅助信息!D:D,辅助信息!G:G=G1684)</f>
        <v>#VALUE!</v>
      </c>
    </row>
    <row r="1685" hidden="1" spans="1:10">
      <c r="A1685" s="2" t="str">
        <f ca="1">'[1]2025年已发货'!A:A</f>
        <v>八局</v>
      </c>
      <c r="B1685" s="2" t="str">
        <f ca="1">'[1]2025年已发货'!B:B</f>
        <v>螺纹钢</v>
      </c>
      <c r="C1685" s="2" t="str">
        <f ca="1">'[1]2025年已发货'!C:C</f>
        <v>HRB400E Φ18 9m</v>
      </c>
      <c r="D1685" s="2" t="str">
        <f ca="1">'[1]2025年已发货'!D:D</f>
        <v>吨</v>
      </c>
      <c r="E1685" s="2">
        <f ca="1">'[1]2025年已发货'!E:E</f>
        <v>12.5</v>
      </c>
      <c r="F1685" s="4">
        <f ca="1">'[1]2025年已发货'!F:F</f>
        <v>45748</v>
      </c>
      <c r="G1685" s="2" t="str">
        <f>'[1]2025年已发货'!G:G</f>
        <v>（五局乐山机场项目）乐山市五通桥区冠英镇</v>
      </c>
      <c r="H1685" s="2" t="str">
        <f ca="1">'[1]2025年已发货'!H:H</f>
        <v>干学民</v>
      </c>
      <c r="I1685" s="2">
        <f ca="1">'[1]2025年已发货'!I:I</f>
        <v>15281502703</v>
      </c>
      <c r="J1685" s="2" vm="1" t="e">
        <f ca="1">_xlfn._xlws.FILTER(辅助信息!D:D,辅助信息!G:G=G1685)</f>
        <v>#VALUE!</v>
      </c>
    </row>
    <row r="1686" hidden="1" spans="1:10">
      <c r="A1686" s="2" t="str">
        <f ca="1">'[1]2025年已发货'!A:A</f>
        <v>八局</v>
      </c>
      <c r="B1686" s="2" t="str">
        <f ca="1">'[1]2025年已发货'!B:B</f>
        <v>螺纹钢</v>
      </c>
      <c r="C1686" s="2" t="str">
        <f ca="1">'[1]2025年已发货'!C:C</f>
        <v>HRB400E Φ20 9m</v>
      </c>
      <c r="D1686" s="2" t="str">
        <f ca="1">'[1]2025年已发货'!D:D</f>
        <v>吨</v>
      </c>
      <c r="E1686" s="2">
        <f ca="1">'[1]2025年已发货'!E:E</f>
        <v>15</v>
      </c>
      <c r="F1686" s="4">
        <f ca="1">'[1]2025年已发货'!F:F</f>
        <v>45748</v>
      </c>
      <c r="G1686" s="2" t="str">
        <f>'[1]2025年已发货'!G:G</f>
        <v>（五局乐山机场项目）乐山市五通桥区冠英镇</v>
      </c>
      <c r="H1686" s="2" t="str">
        <f ca="1">'[1]2025年已发货'!H:H</f>
        <v>干学民</v>
      </c>
      <c r="I1686" s="2">
        <f ca="1">'[1]2025年已发货'!I:I</f>
        <v>15281502703</v>
      </c>
      <c r="J1686" s="2" vm="1" t="e">
        <f ca="1">_xlfn._xlws.FILTER(辅助信息!D:D,辅助信息!G:G=G1686)</f>
        <v>#VALUE!</v>
      </c>
    </row>
    <row r="1687" hidden="1" spans="1:10">
      <c r="A1687" s="2" t="str">
        <f ca="1">'[1]2025年已发货'!A:A</f>
        <v>八局</v>
      </c>
      <c r="B1687" s="2" t="str">
        <f ca="1">'[1]2025年已发货'!B:B</f>
        <v>螺纹钢</v>
      </c>
      <c r="C1687" s="2" t="str">
        <f ca="1">'[1]2025年已发货'!C:C</f>
        <v>HRB400E Φ22 9m</v>
      </c>
      <c r="D1687" s="2" t="str">
        <f ca="1">'[1]2025年已发货'!D:D</f>
        <v>吨</v>
      </c>
      <c r="E1687" s="2">
        <f ca="1">'[1]2025年已发货'!E:E</f>
        <v>10</v>
      </c>
      <c r="F1687" s="4">
        <f ca="1">'[1]2025年已发货'!F:F</f>
        <v>45748</v>
      </c>
      <c r="G1687" s="2" t="str">
        <f>'[1]2025年已发货'!G:G</f>
        <v>（五局乐山机场项目）乐山市五通桥区冠英镇</v>
      </c>
      <c r="H1687" s="2" t="str">
        <f ca="1">'[1]2025年已发货'!H:H</f>
        <v>干学民</v>
      </c>
      <c r="I1687" s="2">
        <f ca="1">'[1]2025年已发货'!I:I</f>
        <v>15281502703</v>
      </c>
      <c r="J1687" s="2" vm="1" t="e">
        <f ca="1">_xlfn._xlws.FILTER(辅助信息!D:D,辅助信息!G:G=G1687)</f>
        <v>#VALUE!</v>
      </c>
    </row>
    <row r="1688" hidden="1" spans="1:10">
      <c r="A1688" s="2" t="str">
        <f ca="1">'[1]2025年已发货'!A:A</f>
        <v>八局</v>
      </c>
      <c r="B1688" s="2" t="str">
        <f ca="1">'[1]2025年已发货'!B:B</f>
        <v>盘螺</v>
      </c>
      <c r="C1688" s="2" t="str">
        <f ca="1">'[1]2025年已发货'!C:C</f>
        <v>HRB400E Φ8</v>
      </c>
      <c r="D1688" s="2" t="str">
        <f ca="1">'[1]2025年已发货'!D:D</f>
        <v>吨</v>
      </c>
      <c r="E1688" s="2">
        <f ca="1">'[1]2025年已发货'!E:E</f>
        <v>12.5</v>
      </c>
      <c r="F1688" s="4">
        <f ca="1">'[1]2025年已发货'!F:F</f>
        <v>45748</v>
      </c>
      <c r="G1688" s="2" t="str">
        <f>'[1]2025年已发货'!G:G</f>
        <v>（五局乐山机场项目）乐山市五通桥区冠英镇</v>
      </c>
      <c r="H1688" s="2" t="str">
        <f ca="1">'[1]2025年已发货'!H:H</f>
        <v>干学民</v>
      </c>
      <c r="I1688" s="2">
        <f ca="1">'[1]2025年已发货'!I:I</f>
        <v>15281502703</v>
      </c>
      <c r="J1688" s="2" vm="1" t="e">
        <f ca="1">_xlfn._xlws.FILTER(辅助信息!D:D,辅助信息!G:G=G1688)</f>
        <v>#VALUE!</v>
      </c>
    </row>
    <row r="1689" hidden="1" spans="1:10">
      <c r="A1689" s="2" t="str">
        <f ca="1">'[1]2025年已发货'!A:A</f>
        <v>八局</v>
      </c>
      <c r="B1689" s="2" t="str">
        <f ca="1">'[1]2025年已发货'!B:B</f>
        <v>盘螺</v>
      </c>
      <c r="C1689" s="2" t="str">
        <f ca="1">'[1]2025年已发货'!C:C</f>
        <v>HRB400E Φ10</v>
      </c>
      <c r="D1689" s="2" t="str">
        <f ca="1">'[1]2025年已发货'!D:D</f>
        <v>吨</v>
      </c>
      <c r="E1689" s="2">
        <f ca="1">'[1]2025年已发货'!E:E</f>
        <v>25</v>
      </c>
      <c r="F1689" s="4">
        <f ca="1">'[1]2025年已发货'!F:F</f>
        <v>45748</v>
      </c>
      <c r="G1689" s="2" t="str">
        <f>'[1]2025年已发货'!G:G</f>
        <v>（五局乐山机场项目）乐山市五通桥区冠英镇</v>
      </c>
      <c r="H1689" s="2" t="str">
        <f ca="1">'[1]2025年已发货'!H:H</f>
        <v>干学民</v>
      </c>
      <c r="I1689" s="2">
        <f ca="1">'[1]2025年已发货'!I:I</f>
        <v>15281502703</v>
      </c>
      <c r="J1689" s="2" vm="1" t="e">
        <f ca="1">_xlfn._xlws.FILTER(辅助信息!D:D,辅助信息!G:G=G1689)</f>
        <v>#VALUE!</v>
      </c>
    </row>
    <row r="1690" hidden="1" spans="1:10">
      <c r="A1690" s="2" t="str">
        <f ca="1">'[1]2025年已发货'!A:A</f>
        <v>凤钢</v>
      </c>
      <c r="B1690" s="2" t="str">
        <f ca="1">'[1]2025年已发货'!B:B</f>
        <v>盘螺</v>
      </c>
      <c r="C1690" s="2" t="str">
        <f ca="1">'[1]2025年已发货'!C:C</f>
        <v>HRB400EΦ10</v>
      </c>
      <c r="D1690" s="2" t="str">
        <f ca="1">'[1]2025年已发货'!D:D</f>
        <v>吨</v>
      </c>
      <c r="E1690" s="2">
        <f ca="1">'[1]2025年已发货'!E:E</f>
        <v>140</v>
      </c>
      <c r="F1690" s="4">
        <f ca="1">'[1]2025年已发货'!F:F</f>
        <v>45743</v>
      </c>
      <c r="G1690" s="2" t="str">
        <f>'[1]2025年已发货'!G:G</f>
        <v>（中铁一局四公司西昭高速6标4分部）四川省凉山彝族自治州昭觉县杨日占里</v>
      </c>
      <c r="H1690" s="2" t="str">
        <f ca="1">'[1]2025年已发货'!H:H</f>
        <v>马占全</v>
      </c>
      <c r="I1690" s="2">
        <f ca="1">'[1]2025年已发货'!I:I</f>
        <v>18189516465</v>
      </c>
      <c r="J1690" s="2" vm="1" t="e">
        <f ca="1">_xlfn._xlws.FILTER(辅助信息!D:D,辅助信息!G:G=G1690)</f>
        <v>#VALUE!</v>
      </c>
    </row>
    <row r="1691" hidden="1" spans="1:10">
      <c r="A1691" s="2" t="str">
        <f ca="1">'[1]2025年已发货'!A:A</f>
        <v>凤钢</v>
      </c>
      <c r="B1691" s="2" t="str">
        <f ca="1">'[1]2025年已发货'!B:B</f>
        <v>盘螺</v>
      </c>
      <c r="C1691" s="2" t="str">
        <f ca="1">'[1]2025年已发货'!C:C</f>
        <v>HRB400EΦ12</v>
      </c>
      <c r="D1691" s="2" t="str">
        <f ca="1">'[1]2025年已发货'!D:D</f>
        <v>吨</v>
      </c>
      <c r="E1691" s="2">
        <f ca="1">'[1]2025年已发货'!E:E</f>
        <v>170</v>
      </c>
      <c r="F1691" s="4">
        <f ca="1">'[1]2025年已发货'!F:F</f>
        <v>45743</v>
      </c>
      <c r="G1691" s="2" t="str">
        <f>'[1]2025年已发货'!G:G</f>
        <v>（中铁一局四公司西昭高速6标4分部）四川省凉山彝族自治州昭觉县杨日占里</v>
      </c>
      <c r="H1691" s="2" t="str">
        <f ca="1">'[1]2025年已发货'!H:H</f>
        <v>马占全</v>
      </c>
      <c r="I1691" s="2">
        <f ca="1">'[1]2025年已发货'!I:I</f>
        <v>18189516465</v>
      </c>
      <c r="J1691" s="2" vm="1" t="e">
        <f ca="1">_xlfn._xlws.FILTER(辅助信息!D:D,辅助信息!G:G=G1691)</f>
        <v>#VALUE!</v>
      </c>
    </row>
    <row r="1692" hidden="1" spans="1:10">
      <c r="A1692" s="2" t="str">
        <f ca="1">'[1]2025年已发货'!A:A</f>
        <v>玉昆</v>
      </c>
      <c r="B1692" s="2" t="str">
        <f ca="1">'[1]2025年已发货'!B:B</f>
        <v>螺纹钢</v>
      </c>
      <c r="C1692" s="2" t="str">
        <f ca="1">'[1]2025年已发货'!C:C</f>
        <v>HRB400EΦ14</v>
      </c>
      <c r="D1692" s="2" t="str">
        <f ca="1">'[1]2025年已发货'!D:D</f>
        <v>吨</v>
      </c>
      <c r="E1692" s="2">
        <f ca="1">'[1]2025年已发货'!E:E</f>
        <v>140</v>
      </c>
      <c r="F1692" s="4">
        <f ca="1">'[1]2025年已发货'!F:F</f>
        <v>45743</v>
      </c>
      <c r="G1692" s="2" t="str">
        <f>'[1]2025年已发货'!G:G</f>
        <v>（中铁一局四公司西昭高速6标4分部）四川省凉山彝族自治州昭觉县杨日占里</v>
      </c>
      <c r="H1692" s="2" t="str">
        <f ca="1">'[1]2025年已发货'!H:H</f>
        <v>马占全</v>
      </c>
      <c r="I1692" s="2">
        <f ca="1">'[1]2025年已发货'!I:I</f>
        <v>18189516465</v>
      </c>
      <c r="J1692" s="2" vm="1" t="e">
        <f>_xlfn._xlws.FILTER(辅助信息!D:D,辅助信息!G:G=G1692)</f>
        <v>#VALUE!</v>
      </c>
    </row>
    <row r="1693" hidden="1" spans="1:10">
      <c r="A1693" s="2" t="str">
        <f ca="1">'[1]2025年已发货'!A:A</f>
        <v>凤钢</v>
      </c>
      <c r="B1693" s="2" t="str">
        <f ca="1">'[1]2025年已发货'!B:B</f>
        <v>螺纹钢</v>
      </c>
      <c r="C1693" s="2" t="str">
        <f ca="1">'[1]2025年已发货'!C:C</f>
        <v>HRB400EΦ16</v>
      </c>
      <c r="D1693" s="2" t="str">
        <f ca="1">'[1]2025年已发货'!D:D</f>
        <v>吨</v>
      </c>
      <c r="E1693" s="2">
        <f ca="1">'[1]2025年已发货'!E:E</f>
        <v>95</v>
      </c>
      <c r="F1693" s="4">
        <f ca="1">'[1]2025年已发货'!F:F</f>
        <v>45743</v>
      </c>
      <c r="G1693" s="2" t="str">
        <f>'[1]2025年已发货'!G:G</f>
        <v>（中铁一局四公司西昭高速6标4分部）四川省凉山彝族自治州昭觉县杨日占里</v>
      </c>
      <c r="H1693" s="2" t="str">
        <f ca="1">'[1]2025年已发货'!H:H</f>
        <v>马占全</v>
      </c>
      <c r="I1693" s="2">
        <f ca="1">'[1]2025年已发货'!I:I</f>
        <v>18189516465</v>
      </c>
      <c r="J1693" s="2" vm="1" t="e">
        <f ca="1">_xlfn._xlws.FILTER(辅助信息!D:D,辅助信息!G:G=G1693)</f>
        <v>#VALUE!</v>
      </c>
    </row>
    <row r="1694" hidden="1" spans="1:10">
      <c r="A1694" s="2" t="str">
        <f ca="1">'[1]2025年已发货'!A:A</f>
        <v>玉昆</v>
      </c>
      <c r="B1694" s="2" t="str">
        <f ca="1">'[1]2025年已发货'!B:B</f>
        <v>螺纹钢</v>
      </c>
      <c r="C1694" s="2" t="str">
        <f ca="1">'[1]2025年已发货'!C:C</f>
        <v>HRB500EΦ25</v>
      </c>
      <c r="D1694" s="2" t="str">
        <f ca="1">'[1]2025年已发货'!D:D</f>
        <v>吨</v>
      </c>
      <c r="E1694" s="2">
        <f ca="1">'[1]2025年已发货'!E:E</f>
        <v>70</v>
      </c>
      <c r="F1694" s="4">
        <f ca="1">'[1]2025年已发货'!F:F</f>
        <v>45743</v>
      </c>
      <c r="G1694" s="2" t="str">
        <f>'[1]2025年已发货'!G:G</f>
        <v>（中铁一局四公司西昭高速6标4分部）四川省凉山彝族自治州昭觉县杨日占里</v>
      </c>
      <c r="H1694" s="2" t="str">
        <f ca="1">'[1]2025年已发货'!H:H</f>
        <v>马占全</v>
      </c>
      <c r="I1694" s="2">
        <f ca="1">'[1]2025年已发货'!I:I</f>
        <v>18189516465</v>
      </c>
      <c r="J1694" s="2" vm="1" t="e">
        <f>_xlfn._xlws.FILTER(辅助信息!D:D,辅助信息!G:G=G1694)</f>
        <v>#VALUE!</v>
      </c>
    </row>
    <row r="1695" hidden="1" spans="1:10">
      <c r="A1695" s="2" t="str">
        <f ca="1">'[1]2025年已发货'!A:A</f>
        <v>玉昆</v>
      </c>
      <c r="B1695" s="2" t="str">
        <f ca="1">'[1]2025年已发货'!B:B</f>
        <v>螺纹钢</v>
      </c>
      <c r="C1695" s="2" t="str">
        <f ca="1">'[1]2025年已发货'!C:C</f>
        <v>HRB500EΦ28</v>
      </c>
      <c r="D1695" s="2" t="str">
        <f ca="1">'[1]2025年已发货'!D:D</f>
        <v>吨</v>
      </c>
      <c r="E1695" s="2">
        <f ca="1">'[1]2025年已发货'!E:E</f>
        <v>70</v>
      </c>
      <c r="F1695" s="4">
        <f ca="1">'[1]2025年已发货'!F:F</f>
        <v>45743</v>
      </c>
      <c r="G1695" s="2" t="str">
        <f>'[1]2025年已发货'!G:G</f>
        <v>（中铁一局四公司西昭高速6标4分部）四川省凉山彝族自治州昭觉县杨日占里</v>
      </c>
      <c r="H1695" s="2" t="str">
        <f ca="1">'[1]2025年已发货'!H:H</f>
        <v>马占全</v>
      </c>
      <c r="I1695" s="2">
        <f ca="1">'[1]2025年已发货'!I:I</f>
        <v>18189516465</v>
      </c>
      <c r="J1695" s="2" vm="1" t="e">
        <f>_xlfn._xlws.FILTER(辅助信息!D:D,辅助信息!G:G=G1695)</f>
        <v>#VALUE!</v>
      </c>
    </row>
    <row r="1696" hidden="1" spans="1:10">
      <c r="A1696" s="2" t="str">
        <f ca="1">'[1]2025年已发货'!A:A</f>
        <v>德胜</v>
      </c>
      <c r="B1696" s="2" t="str">
        <f ca="1">'[1]2025年已发货'!B:B</f>
        <v>螺纹钢</v>
      </c>
      <c r="C1696" s="2" t="str">
        <f ca="1">'[1]2025年已发货'!C:C</f>
        <v>HRB500EΦ32</v>
      </c>
      <c r="D1696" s="2" t="str">
        <f ca="1">'[1]2025年已发货'!D:D</f>
        <v>吨</v>
      </c>
      <c r="E1696" s="2">
        <f ca="1">'[1]2025年已发货'!E:E</f>
        <v>105</v>
      </c>
      <c r="F1696" s="4">
        <f ca="1">'[1]2025年已发货'!F:F</f>
        <v>45743</v>
      </c>
      <c r="G1696" s="2" t="str">
        <f>'[1]2025年已发货'!G:G</f>
        <v>（中铁一局四公司西昭高速6标4分部）四川省凉山彝族自治州昭觉县杨日占里</v>
      </c>
      <c r="H1696" s="2" t="str">
        <f ca="1">'[1]2025年已发货'!H:H</f>
        <v>马占全</v>
      </c>
      <c r="I1696" s="2">
        <f ca="1">'[1]2025年已发货'!I:I</f>
        <v>18189516465</v>
      </c>
      <c r="J1696" s="2" vm="1" t="e">
        <f ca="1">_xlfn._xlws.FILTER(辅助信息!D:D,辅助信息!G:G=G1696)</f>
        <v>#VALUE!</v>
      </c>
    </row>
    <row r="1697" hidden="1" spans="1:10">
      <c r="A1697" s="2" t="str">
        <f ca="1">'[1]2025年已发货'!A:A</f>
        <v>凤钢</v>
      </c>
      <c r="B1697" s="2" t="str">
        <f ca="1">'[1]2025年已发货'!B:B</f>
        <v>盘螺</v>
      </c>
      <c r="C1697" s="2" t="str">
        <f ca="1">'[1]2025年已发货'!C:C</f>
        <v>HRB400EΦ10</v>
      </c>
      <c r="D1697" s="2" t="str">
        <f ca="1">'[1]2025年已发货'!D:D</f>
        <v>吨</v>
      </c>
      <c r="E1697" s="2">
        <f ca="1">'[1]2025年已发货'!E:E</f>
        <v>80</v>
      </c>
      <c r="F1697" s="4">
        <f ca="1">'[1]2025年已发货'!F:F</f>
        <v>45743</v>
      </c>
      <c r="G1697" s="2" t="str">
        <f>'[1]2025年已发货'!G:G</f>
        <v>凉山州昭觉县洒拉地坡乡中铁一局三分部山里钢筋场</v>
      </c>
      <c r="H1697" s="2" t="str">
        <f ca="1">'[1]2025年已发货'!H:H</f>
        <v>陈忠</v>
      </c>
      <c r="I1697" s="2">
        <f ca="1">'[1]2025年已发货'!I:I</f>
        <v>17602306163</v>
      </c>
      <c r="J1697" s="2" vm="1" t="e">
        <f ca="1">_xlfn._xlws.FILTER(辅助信息!D:D,辅助信息!G:G=G1697)</f>
        <v>#VALUE!</v>
      </c>
    </row>
    <row r="1698" hidden="1" spans="1:10">
      <c r="A1698" s="2" t="str">
        <f ca="1">'[1]2025年已发货'!A:A</f>
        <v>凤钢</v>
      </c>
      <c r="B1698" s="2" t="str">
        <f ca="1">'[1]2025年已发货'!B:B</f>
        <v>盘螺</v>
      </c>
      <c r="C1698" s="2" t="str">
        <f ca="1">'[1]2025年已发货'!C:C</f>
        <v>HRB400EΦ12</v>
      </c>
      <c r="D1698" s="2" t="str">
        <f ca="1">'[1]2025年已发货'!D:D</f>
        <v>吨</v>
      </c>
      <c r="E1698" s="2">
        <f ca="1">'[1]2025年已发货'!E:E</f>
        <v>120</v>
      </c>
      <c r="F1698" s="4">
        <f ca="1">'[1]2025年已发货'!F:F</f>
        <v>45743</v>
      </c>
      <c r="G1698" s="2" t="str">
        <f>'[1]2025年已发货'!G:G</f>
        <v>凉山州昭觉县洒拉地坡乡中铁一局三分部山里钢筋场</v>
      </c>
      <c r="H1698" s="2" t="str">
        <f ca="1">'[1]2025年已发货'!H:H</f>
        <v>陈忠</v>
      </c>
      <c r="I1698" s="2">
        <f ca="1">'[1]2025年已发货'!I:I</f>
        <v>17602306163</v>
      </c>
      <c r="J1698" s="2" vm="1" t="e">
        <f ca="1">_xlfn._xlws.FILTER(辅助信息!D:D,辅助信息!G:G=G1698)</f>
        <v>#VALUE!</v>
      </c>
    </row>
    <row r="1699" hidden="1" spans="1:10">
      <c r="A1699" s="2" t="str">
        <f ca="1">'[1]2025年已发货'!A:A</f>
        <v>凤钢</v>
      </c>
      <c r="B1699" s="2" t="str">
        <f ca="1">'[1]2025年已发货'!B:B</f>
        <v>螺纹钢</v>
      </c>
      <c r="C1699" s="2" t="str">
        <f ca="1">'[1]2025年已发货'!C:C</f>
        <v>HRB400EΦ12</v>
      </c>
      <c r="D1699" s="2" t="str">
        <f ca="1">'[1]2025年已发货'!D:D</f>
        <v>吨</v>
      </c>
      <c r="E1699" s="2">
        <f ca="1">'[1]2025年已发货'!E:E</f>
        <v>160</v>
      </c>
      <c r="F1699" s="4">
        <f ca="1">'[1]2025年已发货'!F:F</f>
        <v>45743</v>
      </c>
      <c r="G1699" s="2" t="str">
        <f>'[1]2025年已发货'!G:G</f>
        <v>凉山州昭觉县洒拉地坡乡中铁一局三分部山里钢筋场</v>
      </c>
      <c r="H1699" s="2" t="str">
        <f ca="1">'[1]2025年已发货'!H:H</f>
        <v>陈忠</v>
      </c>
      <c r="I1699" s="2">
        <f ca="1">'[1]2025年已发货'!I:I</f>
        <v>17602306163</v>
      </c>
      <c r="J1699" s="2" vm="1" t="e">
        <f ca="1">_xlfn._xlws.FILTER(辅助信息!D:D,辅助信息!G:G=G1699)</f>
        <v>#VALUE!</v>
      </c>
    </row>
    <row r="1700" hidden="1" spans="1:10">
      <c r="A1700" s="2" t="str">
        <f ca="1">'[1]2025年已发货'!A:A</f>
        <v>凤钢</v>
      </c>
      <c r="B1700" s="2" t="str">
        <f ca="1">'[1]2025年已发货'!B:B</f>
        <v>螺纹钢</v>
      </c>
      <c r="C1700" s="2" t="str">
        <f ca="1">'[1]2025年已发货'!C:C</f>
        <v>HRB400EΦ16</v>
      </c>
      <c r="D1700" s="2" t="str">
        <f ca="1">'[1]2025年已发货'!D:D</f>
        <v>吨</v>
      </c>
      <c r="E1700" s="2">
        <f ca="1">'[1]2025年已发货'!E:E</f>
        <v>120</v>
      </c>
      <c r="F1700" s="4">
        <f ca="1">'[1]2025年已发货'!F:F</f>
        <v>45743</v>
      </c>
      <c r="G1700" s="2" t="str">
        <f>'[1]2025年已发货'!G:G</f>
        <v>凉山州昭觉县洒拉地坡乡中铁一局三分部山里钢筋场</v>
      </c>
      <c r="H1700" s="2" t="str">
        <f ca="1">'[1]2025年已发货'!H:H</f>
        <v>陈忠</v>
      </c>
      <c r="I1700" s="2">
        <f ca="1">'[1]2025年已发货'!I:I</f>
        <v>17602306163</v>
      </c>
      <c r="J1700" s="2" vm="1" t="e">
        <f ca="1">_xlfn._xlws.FILTER(辅助信息!D:D,辅助信息!G:G=G1700)</f>
        <v>#VALUE!</v>
      </c>
    </row>
    <row r="1701" hidden="1" spans="1:10">
      <c r="A1701" s="2" t="str">
        <f ca="1">'[1]2025年已发货'!A:A</f>
        <v>凤钢</v>
      </c>
      <c r="B1701" s="2" t="str">
        <f ca="1">'[1]2025年已发货'!B:B</f>
        <v>螺纹钢</v>
      </c>
      <c r="C1701" s="2" t="str">
        <f ca="1">'[1]2025年已发货'!C:C</f>
        <v>HRB400EΦ22</v>
      </c>
      <c r="D1701" s="2" t="str">
        <f ca="1">'[1]2025年已发货'!D:D</f>
        <v>吨</v>
      </c>
      <c r="E1701" s="2">
        <f ca="1">'[1]2025年已发货'!E:E</f>
        <v>80</v>
      </c>
      <c r="F1701" s="4">
        <f ca="1">'[1]2025年已发货'!F:F</f>
        <v>45743</v>
      </c>
      <c r="G1701" s="2" t="str">
        <f>'[1]2025年已发货'!G:G</f>
        <v>凉山州昭觉县洒拉地坡乡中铁一局三分部山里钢筋场</v>
      </c>
      <c r="H1701" s="2" t="str">
        <f ca="1">'[1]2025年已发货'!H:H</f>
        <v>陈忠</v>
      </c>
      <c r="I1701" s="2">
        <f ca="1">'[1]2025年已发货'!I:I</f>
        <v>17602306163</v>
      </c>
      <c r="J1701" s="2" vm="1" t="e">
        <f ca="1">_xlfn._xlws.FILTER(辅助信息!D:D,辅助信息!G:G=G1701)</f>
        <v>#VALUE!</v>
      </c>
    </row>
    <row r="1702" hidden="1" spans="1:10">
      <c r="A1702" s="2" t="str">
        <f ca="1">'[1]2025年已发货'!A:A</f>
        <v>玉昆</v>
      </c>
      <c r="B1702" s="2" t="str">
        <f ca="1">'[1]2025年已发货'!B:B</f>
        <v>螺纹钢</v>
      </c>
      <c r="C1702" s="2" t="str">
        <f ca="1">'[1]2025年已发货'!C:C</f>
        <v>HRB500EΦ25</v>
      </c>
      <c r="D1702" s="2" t="str">
        <f ca="1">'[1]2025年已发货'!D:D</f>
        <v>吨</v>
      </c>
      <c r="E1702" s="2">
        <f ca="1">'[1]2025年已发货'!E:E</f>
        <v>60</v>
      </c>
      <c r="F1702" s="4">
        <f ca="1">'[1]2025年已发货'!F:F</f>
        <v>45743</v>
      </c>
      <c r="G1702" s="2" t="str">
        <f>'[1]2025年已发货'!G:G</f>
        <v>凉山州昭觉县洒拉地坡乡中铁一局三分部山里钢筋场</v>
      </c>
      <c r="H1702" s="2" t="str">
        <f ca="1">'[1]2025年已发货'!H:H</f>
        <v>陈忠</v>
      </c>
      <c r="I1702" s="2">
        <f ca="1">'[1]2025年已发货'!I:I</f>
        <v>17602306163</v>
      </c>
      <c r="J1702" s="2" vm="1" t="e">
        <f>_xlfn._xlws.FILTER(辅助信息!D:D,辅助信息!G:G=G1702)</f>
        <v>#VALUE!</v>
      </c>
    </row>
    <row r="1703" hidden="1" spans="1:10">
      <c r="A1703" s="2" t="str">
        <f ca="1">'[1]2025年已发货'!A:A</f>
        <v>凤钢</v>
      </c>
      <c r="B1703" s="2" t="str">
        <f ca="1">'[1]2025年已发货'!B:B</f>
        <v>螺纹钢</v>
      </c>
      <c r="C1703" s="2" t="str">
        <f ca="1">'[1]2025年已发货'!C:C</f>
        <v>HRB500EΦ32</v>
      </c>
      <c r="D1703" s="2" t="str">
        <f ca="1">'[1]2025年已发货'!D:D</f>
        <v>吨</v>
      </c>
      <c r="E1703" s="2">
        <f ca="1">'[1]2025年已发货'!E:E</f>
        <v>160</v>
      </c>
      <c r="F1703" s="4">
        <f ca="1">'[1]2025年已发货'!F:F</f>
        <v>45743</v>
      </c>
      <c r="G1703" s="2" t="str">
        <f>'[1]2025年已发货'!G:G</f>
        <v>凉山州昭觉县洒拉地坡乡中铁一局三分部山里钢筋场</v>
      </c>
      <c r="H1703" s="2" t="str">
        <f ca="1">'[1]2025年已发货'!H:H</f>
        <v>陈忠</v>
      </c>
      <c r="I1703" s="2">
        <f ca="1">'[1]2025年已发货'!I:I</f>
        <v>17602306163</v>
      </c>
      <c r="J1703" s="2" vm="1" t="e">
        <f ca="1">_xlfn._xlws.FILTER(辅助信息!D:D,辅助信息!G:G=G1703)</f>
        <v>#VALUE!</v>
      </c>
    </row>
    <row r="1704" hidden="1" spans="1:10">
      <c r="A1704" s="2" t="str">
        <f ca="1">'[1]2025年已发货'!A:A</f>
        <v>玉昆</v>
      </c>
      <c r="B1704" s="2" t="str">
        <f ca="1">'[1]2025年已发货'!B:B</f>
        <v>螺纹钢</v>
      </c>
      <c r="C1704" s="2" t="str">
        <f ca="1">'[1]2025年已发货'!C:C</f>
        <v>HRB400EФ22</v>
      </c>
      <c r="D1704" s="2" t="str">
        <f ca="1">'[1]2025年已发货'!D:D</f>
        <v>吨</v>
      </c>
      <c r="E1704" s="2">
        <f ca="1">'[1]2025年已发货'!E:E</f>
        <v>156</v>
      </c>
      <c r="F1704" s="4">
        <f ca="1">'[1]2025年已发货'!F:F</f>
        <v>45743</v>
      </c>
      <c r="G1704" s="2" t="str">
        <f>'[1]2025年已发货'!G:G</f>
        <v>（中铁一局四公司西昭高速6标2分部）四川省凉山彝族自治州昭觉县G348哈洛觉底</v>
      </c>
      <c r="H1704" s="2" t="str">
        <f ca="1">'[1]2025年已发货'!H:H</f>
        <v>刘振利</v>
      </c>
      <c r="I1704" s="2">
        <f ca="1">'[1]2025年已发货'!I:I</f>
        <v>17791512983</v>
      </c>
      <c r="J1704" s="2" vm="1" t="e">
        <f ca="1">_xlfn._xlws.FILTER(辅助信息!D:D,辅助信息!G:G=G1704)</f>
        <v>#VALUE!</v>
      </c>
    </row>
    <row r="1705" hidden="1" spans="1:10">
      <c r="A1705" s="2" t="str">
        <f ca="1">'[1]2025年已发货'!A:A</f>
        <v>玉昆</v>
      </c>
      <c r="B1705" s="2" t="str">
        <f ca="1">'[1]2025年已发货'!B:B</f>
        <v>螺纹钢</v>
      </c>
      <c r="C1705" s="2" t="str">
        <f ca="1">'[1]2025年已发货'!C:C</f>
        <v>HRB400EФ14</v>
      </c>
      <c r="D1705" s="2" t="str">
        <f ca="1">'[1]2025年已发货'!D:D</f>
        <v>吨</v>
      </c>
      <c r="E1705" s="2">
        <f ca="1">'[1]2025年已发货'!E:E</f>
        <v>58</v>
      </c>
      <c r="F1705" s="4">
        <f ca="1">'[1]2025年已发货'!F:F</f>
        <v>45743</v>
      </c>
      <c r="G1705" s="2" t="str">
        <f>'[1]2025年已发货'!G:G</f>
        <v>（中铁一局四公司西昭高速6标2分部）四川省凉山彝族自治州昭觉县G348哈洛觉底</v>
      </c>
      <c r="H1705" s="2" t="str">
        <f ca="1">'[1]2025年已发货'!H:H</f>
        <v>刘振利</v>
      </c>
      <c r="I1705" s="2">
        <f ca="1">'[1]2025年已发货'!I:I</f>
        <v>17791512983</v>
      </c>
      <c r="J1705" s="2" vm="1" t="e">
        <f ca="1">_xlfn._xlws.FILTER(辅助信息!D:D,辅助信息!G:G=G1705)</f>
        <v>#VALUE!</v>
      </c>
    </row>
    <row r="1706" hidden="1" spans="1:10">
      <c r="A1706" s="2" t="str">
        <f ca="1">'[1]2025年已发货'!A:A</f>
        <v>凤钢</v>
      </c>
      <c r="B1706" s="2" t="str">
        <f ca="1">'[1]2025年已发货'!B:B</f>
        <v>螺纹钢</v>
      </c>
      <c r="C1706" s="2" t="str">
        <f ca="1">'[1]2025年已发货'!C:C</f>
        <v>HRB400EΦ12</v>
      </c>
      <c r="D1706" s="2" t="str">
        <f ca="1">'[1]2025年已发货'!D:D</f>
        <v>吨</v>
      </c>
      <c r="E1706" s="2">
        <f ca="1">'[1]2025年已发货'!E:E</f>
        <v>80</v>
      </c>
      <c r="F1706" s="4">
        <f ca="1">'[1]2025年已发货'!F:F</f>
        <v>45743</v>
      </c>
      <c r="G1706" s="2" t="str">
        <f>'[1]2025年已发货'!G:G</f>
        <v>（中铁五局一公司西昭高速3标)四川省凉山彝族自治州布拖县地洛镇桥边村钢筋加工厂</v>
      </c>
      <c r="H1706" s="2" t="str">
        <f ca="1">'[1]2025年已发货'!H:H</f>
        <v>林正兴</v>
      </c>
      <c r="I1706" s="2">
        <f ca="1">'[1]2025年已发货'!I:I</f>
        <v>18770671688</v>
      </c>
      <c r="J1706" s="2" vm="1" t="e">
        <f>_xlfn._xlws.FILTER(辅助信息!D:D,辅助信息!G:G=G1706)</f>
        <v>#VALUE!</v>
      </c>
    </row>
    <row r="1707" hidden="1" spans="1:10">
      <c r="A1707" s="2" t="str">
        <f ca="1">'[1]2025年已发货'!A:A</f>
        <v>凤钢</v>
      </c>
      <c r="B1707" s="2" t="str">
        <f ca="1">'[1]2025年已发货'!B:B</f>
        <v>螺纹钢</v>
      </c>
      <c r="C1707" s="2" t="str">
        <f ca="1">'[1]2025年已发货'!C:C</f>
        <v>HRB400EΦ14</v>
      </c>
      <c r="D1707" s="2" t="str">
        <f ca="1">'[1]2025年已发货'!D:D</f>
        <v>吨</v>
      </c>
      <c r="E1707" s="2">
        <f ca="1">'[1]2025年已发货'!E:E</f>
        <v>18</v>
      </c>
      <c r="F1707" s="4">
        <f ca="1">'[1]2025年已发货'!F:F</f>
        <v>45743</v>
      </c>
      <c r="G1707" s="2" t="str">
        <f>'[1]2025年已发货'!G:G</f>
        <v>（中铁广州局深圳公司西昭高速9标）四川省凉山彝族自治州西昌市西乡乡三百村</v>
      </c>
      <c r="H1707" s="2" t="str">
        <f ca="1">'[1]2025年已发货'!H:H</f>
        <v>伍红林</v>
      </c>
      <c r="I1707" s="2">
        <f ca="1">'[1]2025年已发货'!I:I</f>
        <v>18683860677</v>
      </c>
      <c r="J1707" s="2" vm="1" t="e">
        <f>_xlfn._xlws.FILTER(辅助信息!D:D,辅助信息!G:G=G1707)</f>
        <v>#VALUE!</v>
      </c>
    </row>
    <row r="1708" hidden="1" spans="1:10">
      <c r="A1708" s="2" t="str">
        <f ca="1">'[1]2025年已发货'!A:A</f>
        <v>凤钢</v>
      </c>
      <c r="B1708" s="2" t="str">
        <f ca="1">'[1]2025年已发货'!B:B</f>
        <v>螺纹钢</v>
      </c>
      <c r="C1708" s="2" t="str">
        <f ca="1">'[1]2025年已发货'!C:C</f>
        <v>HRB400EΦ28</v>
      </c>
      <c r="D1708" s="2" t="str">
        <f ca="1">'[1]2025年已发货'!D:D</f>
        <v>吨</v>
      </c>
      <c r="E1708" s="2">
        <f ca="1">'[1]2025年已发货'!E:E</f>
        <v>70</v>
      </c>
      <c r="F1708" s="4">
        <f ca="1">'[1]2025年已发货'!F:F</f>
        <v>45743</v>
      </c>
      <c r="G1708" s="2" t="str">
        <f>'[1]2025年已发货'!G:G</f>
        <v>（中铁广州局深圳公司西昭高速9标）四川省凉山彝族自治州西昌市西乡乡三百村</v>
      </c>
      <c r="H1708" s="2" t="str">
        <f ca="1">'[1]2025年已发货'!H:H</f>
        <v>伍红林</v>
      </c>
      <c r="I1708" s="2">
        <f ca="1">'[1]2025年已发货'!I:I</f>
        <v>18683860677</v>
      </c>
      <c r="J1708" s="2" vm="1" t="e">
        <f ca="1">_xlfn._xlws.FILTER(辅助信息!D:D,辅助信息!G:G=G1708)</f>
        <v>#VALUE!</v>
      </c>
    </row>
    <row r="1709" hidden="1" spans="1:10">
      <c r="A1709" s="2" t="str">
        <f ca="1">'[1]2025年已发货'!A:A</f>
        <v>德胜</v>
      </c>
      <c r="B1709" s="2" t="str">
        <f ca="1">'[1]2025年已发货'!B:B</f>
        <v>螺纹钢</v>
      </c>
      <c r="C1709" s="2" t="str">
        <f ca="1">'[1]2025年已发货'!C:C</f>
        <v>HRB500EΦ32</v>
      </c>
      <c r="D1709" s="2" t="str">
        <f ca="1">'[1]2025年已发货'!D:D</f>
        <v>吨</v>
      </c>
      <c r="E1709" s="2">
        <f ca="1">'[1]2025年已发货'!E:E</f>
        <v>70</v>
      </c>
      <c r="F1709" s="4">
        <f ca="1">'[1]2025年已发货'!F:F</f>
        <v>45743</v>
      </c>
      <c r="G1709" s="2" t="str">
        <f>'[1]2025年已发货'!G:G</f>
        <v>（中铁广州局深圳公司西昭高速9标）四川省凉山彝族自治州西昌市西乡乡三百村</v>
      </c>
      <c r="H1709" s="2" t="str">
        <f ca="1">'[1]2025年已发货'!H:H</f>
        <v>伍红林</v>
      </c>
      <c r="I1709" s="2">
        <f ca="1">'[1]2025年已发货'!I:I</f>
        <v>18683860677</v>
      </c>
      <c r="J1709" s="2" vm="1" t="e">
        <f ca="1">_xlfn._xlws.FILTER(辅助信息!D:D,辅助信息!G:G=G1709)</f>
        <v>#VALUE!</v>
      </c>
    </row>
    <row r="1710" hidden="1" spans="1:10">
      <c r="A1710" s="2" t="str">
        <f ca="1">'[1]2025年已发货'!A:A</f>
        <v>凤钢</v>
      </c>
      <c r="B1710" s="2" t="str">
        <f ca="1">'[1]2025年已发货'!B:B</f>
        <v>盘螺</v>
      </c>
      <c r="C1710" s="2" t="str">
        <f ca="1">'[1]2025年已发货'!C:C</f>
        <v>HRP400E10</v>
      </c>
      <c r="D1710" s="2" t="str">
        <f ca="1">'[1]2025年已发货'!D:D</f>
        <v>吨</v>
      </c>
      <c r="E1710" s="2">
        <f ca="1">'[1]2025年已发货'!E:E</f>
        <v>80</v>
      </c>
      <c r="F1710" s="4">
        <f ca="1">'[1]2025年已发货'!F:F</f>
        <v>45743</v>
      </c>
      <c r="G1710" s="2" t="str">
        <f>'[1]2025年已发货'!G:G</f>
        <v>5标二分部十局第七公司四川省凉山州彝族自治州昭觉县</v>
      </c>
      <c r="H1710" s="2" t="str">
        <f ca="1">'[1]2025年已发货'!H:H</f>
        <v>王浩</v>
      </c>
      <c r="I1710" s="2">
        <f ca="1">'[1]2025年已发货'!I:I</f>
        <v>18292113429</v>
      </c>
      <c r="J1710" s="2" vm="1" t="e">
        <f ca="1">_xlfn._xlws.FILTER(辅助信息!D:D,辅助信息!G:G=G1710)</f>
        <v>#VALUE!</v>
      </c>
    </row>
    <row r="1711" hidden="1" spans="1:10">
      <c r="A1711" s="2" t="str">
        <f ca="1">'[1]2025年已发货'!A:A</f>
        <v>凤钢</v>
      </c>
      <c r="B1711" s="2" t="str">
        <f ca="1">'[1]2025年已发货'!B:B</f>
        <v>螺纹钢</v>
      </c>
      <c r="C1711" s="2" t="str">
        <f ca="1">'[1]2025年已发货'!C:C</f>
        <v>HRP400E16</v>
      </c>
      <c r="D1711" s="2" t="str">
        <f ca="1">'[1]2025年已发货'!D:D</f>
        <v>吨</v>
      </c>
      <c r="E1711" s="2">
        <f ca="1">'[1]2025年已发货'!E:E</f>
        <v>50</v>
      </c>
      <c r="F1711" s="4">
        <f ca="1">'[1]2025年已发货'!F:F</f>
        <v>45743</v>
      </c>
      <c r="G1711" s="2" t="str">
        <f>'[1]2025年已发货'!G:G</f>
        <v>5标二分部十局第七公司四川省凉山州彝族自治州昭觉县</v>
      </c>
      <c r="H1711" s="2" t="str">
        <f ca="1">'[1]2025年已发货'!H:H</f>
        <v>王浩</v>
      </c>
      <c r="I1711" s="2">
        <f ca="1">'[1]2025年已发货'!I:I</f>
        <v>18292113429</v>
      </c>
      <c r="J1711" s="2" vm="1" t="e">
        <f ca="1">_xlfn._xlws.FILTER(辅助信息!D:D,辅助信息!G:G=G1711)</f>
        <v>#VALUE!</v>
      </c>
    </row>
    <row r="1712" hidden="1" spans="1:10">
      <c r="A1712" s="2" t="str">
        <f ca="1">'[1]2025年已发货'!A:A</f>
        <v>凤钢</v>
      </c>
      <c r="B1712" s="2" t="str">
        <f ca="1">'[1]2025年已发货'!B:B</f>
        <v>螺纹钢</v>
      </c>
      <c r="C1712" s="2" t="str">
        <f ca="1">'[1]2025年已发货'!C:C</f>
        <v>HRP400E20</v>
      </c>
      <c r="D1712" s="2" t="str">
        <f ca="1">'[1]2025年已发货'!D:D</f>
        <v>吨</v>
      </c>
      <c r="E1712" s="2">
        <f ca="1">'[1]2025年已发货'!E:E</f>
        <v>14</v>
      </c>
      <c r="F1712" s="4">
        <f ca="1">'[1]2025年已发货'!F:F</f>
        <v>45743</v>
      </c>
      <c r="G1712" s="2" t="str">
        <f>'[1]2025年已发货'!G:G</f>
        <v>5标二分部十局第七公司四川省凉山州彝族自治州昭觉县</v>
      </c>
      <c r="H1712" s="2" t="str">
        <f ca="1">'[1]2025年已发货'!H:H</f>
        <v>王浩</v>
      </c>
      <c r="I1712" s="2">
        <f ca="1">'[1]2025年已发货'!I:I</f>
        <v>18292113429</v>
      </c>
      <c r="J1712" s="2" vm="1" t="e">
        <f ca="1">_xlfn._xlws.FILTER(辅助信息!D:D,辅助信息!G:G=G1712)</f>
        <v>#VALUE!</v>
      </c>
    </row>
    <row r="1713" hidden="1" spans="1:10">
      <c r="A1713" s="2" t="str">
        <f ca="1">'[1]2025年已发货'!A:A</f>
        <v>凤钢</v>
      </c>
      <c r="B1713" s="2" t="str">
        <f ca="1">'[1]2025年已发货'!B:B</f>
        <v>螺纹钢</v>
      </c>
      <c r="C1713" s="2" t="str">
        <f ca="1">'[1]2025年已发货'!C:C</f>
        <v>HRB400EФ12</v>
      </c>
      <c r="D1713" s="2" t="str">
        <f ca="1">'[1]2025年已发货'!D:D</f>
        <v>吨</v>
      </c>
      <c r="E1713" s="2">
        <f ca="1">'[1]2025年已发货'!E:E</f>
        <v>40</v>
      </c>
      <c r="F1713" s="4">
        <f ca="1">'[1]2025年已发货'!F:F</f>
        <v>45750</v>
      </c>
      <c r="G1713" s="2" t="str">
        <f>'[1]2025年已发货'!G:G</f>
        <v>（中铁六局呼和浩特铁路建设公司西昭高速7标二分部)西昌市川兴镇则各</v>
      </c>
      <c r="H1713" s="2" t="str">
        <f ca="1">'[1]2025年已发货'!H:H</f>
        <v>石建龙</v>
      </c>
      <c r="I1713" s="2">
        <f ca="1">'[1]2025年已发货'!I:I</f>
        <v>14747304923</v>
      </c>
      <c r="J1713" s="2" vm="1" t="e">
        <f ca="1">_xlfn._xlws.FILTER(辅助信息!D:D,辅助信息!G:G=G1713)</f>
        <v>#VALUE!</v>
      </c>
    </row>
    <row r="1714" hidden="1" spans="1:10">
      <c r="A1714" s="2" t="str">
        <f ca="1">'[1]2025年已发货'!A:A</f>
        <v>凤钢</v>
      </c>
      <c r="B1714" s="2" t="str">
        <f ca="1">'[1]2025年已发货'!B:B</f>
        <v>盘螺</v>
      </c>
      <c r="C1714" s="2" t="str">
        <f ca="1">'[1]2025年已发货'!C:C</f>
        <v>HRP400E10</v>
      </c>
      <c r="D1714" s="2" t="str">
        <f ca="1">'[1]2025年已发货'!D:D</f>
        <v>吨</v>
      </c>
      <c r="E1714" s="2">
        <f ca="1">'[1]2025年已发货'!E:E</f>
        <v>40</v>
      </c>
      <c r="F1714" s="4">
        <f ca="1">'[1]2025年已发货'!F:F</f>
        <v>45750</v>
      </c>
      <c r="G1714" s="2" t="str">
        <f>'[1]2025年已发货'!G:G</f>
        <v>（中铁六局呼和浩特铁路建设公司西昭高速7标二分部)西昌市川兴镇则各</v>
      </c>
      <c r="H1714" s="2" t="str">
        <f ca="1">'[1]2025年已发货'!H:H</f>
        <v>石建龙</v>
      </c>
      <c r="I1714" s="2">
        <f ca="1">'[1]2025年已发货'!I:I</f>
        <v>14747304923</v>
      </c>
      <c r="J1714" s="2" vm="1" t="e">
        <f ca="1">_xlfn._xlws.FILTER(辅助信息!D:D,辅助信息!G:G=G1714)</f>
        <v>#VALUE!</v>
      </c>
    </row>
    <row r="1715" hidden="1" spans="1:10">
      <c r="A1715" s="2" t="str">
        <f ca="1">'[1]2025年已发货'!A:A</f>
        <v>玉昆</v>
      </c>
      <c r="B1715" s="2" t="str">
        <f ca="1">'[1]2025年已发货'!B:B</f>
        <v>螺纹钢</v>
      </c>
      <c r="C1715" s="2" t="str">
        <f ca="1">'[1]2025年已发货'!C:C</f>
        <v>HRB400EΦ22</v>
      </c>
      <c r="D1715" s="2" t="str">
        <f ca="1">'[1]2025年已发货'!D:D</f>
        <v>吨</v>
      </c>
      <c r="E1715" s="2">
        <f ca="1">'[1]2025年已发货'!E:E</f>
        <v>75</v>
      </c>
      <c r="F1715" s="4">
        <f ca="1">'[1]2025年已发货'!F:F</f>
        <v>45746</v>
      </c>
      <c r="G1715" s="2" t="str">
        <f>'[1]2025年已发货'!G:G</f>
        <v>（中铁广州局深圳公司西昭高速9标）四川省凉山彝族自治州西昌市西乡乡三百村</v>
      </c>
      <c r="H1715" s="2" t="str">
        <f ca="1">'[1]2025年已发货'!H:H</f>
        <v>伍红林</v>
      </c>
      <c r="I1715" s="2">
        <f ca="1">'[1]2025年已发货'!I:I</f>
        <v>18683860677</v>
      </c>
      <c r="J1715" s="2" vm="1" t="e">
        <f>_xlfn._xlws.FILTER(辅助信息!D:D,辅助信息!G:G=G1715)</f>
        <v>#VALUE!</v>
      </c>
    </row>
    <row r="1716" hidden="1" spans="1:10">
      <c r="A1716" s="2" t="str">
        <f ca="1">'[1]2025年已发货'!A:A</f>
        <v>玉昆</v>
      </c>
      <c r="B1716" s="2" t="str">
        <f ca="1">'[1]2025年已发货'!B:B</f>
        <v>螺纹钢</v>
      </c>
      <c r="C1716" s="2" t="str">
        <f ca="1">'[1]2025年已发货'!C:C</f>
        <v>HRB400EФ20</v>
      </c>
      <c r="D1716" s="2" t="str">
        <f ca="1">'[1]2025年已发货'!D:D</f>
        <v>吨</v>
      </c>
      <c r="E1716" s="2">
        <f ca="1">'[1]2025年已发货'!E:E</f>
        <v>40</v>
      </c>
      <c r="F1716" s="4">
        <f ca="1">'[1]2025年已发货'!F:F</f>
        <v>45746</v>
      </c>
      <c r="G1716" s="2" t="str">
        <f>'[1]2025年已发货'!G:G</f>
        <v>（中铁广州局深圳公司西昭高速9标）四川省凉山彝族自治州西昌市西乡乡三百村</v>
      </c>
      <c r="H1716" s="2" t="str">
        <f ca="1">'[1]2025年已发货'!H:H</f>
        <v>伍红林</v>
      </c>
      <c r="I1716" s="2">
        <f ca="1">'[1]2025年已发货'!I:I</f>
        <v>18683860677</v>
      </c>
      <c r="J1716" s="2" vm="1" t="e">
        <f ca="1">_xlfn._xlws.FILTER(辅助信息!D:D,辅助信息!G:G=G1716)</f>
        <v>#VALUE!</v>
      </c>
    </row>
    <row r="1717" hidden="1" spans="1:10">
      <c r="A1717" s="2" t="str">
        <f ca="1">'[1]2025年已发货'!A:A</f>
        <v>玉昆</v>
      </c>
      <c r="B1717" s="2" t="str">
        <f ca="1">'[1]2025年已发货'!B:B</f>
        <v>螺纹钢</v>
      </c>
      <c r="C1717" s="2" t="str">
        <f ca="1">'[1]2025年已发货'!C:C</f>
        <v>HRB400EФ12</v>
      </c>
      <c r="D1717" s="2" t="str">
        <f ca="1">'[1]2025年已发货'!D:D</f>
        <v>吨</v>
      </c>
      <c r="E1717" s="2">
        <f ca="1">'[1]2025年已发货'!E:E</f>
        <v>40</v>
      </c>
      <c r="F1717" s="4">
        <f ca="1">'[1]2025年已发货'!F:F</f>
        <v>45746</v>
      </c>
      <c r="G1717" s="2" t="str">
        <f>'[1]2025年已发货'!G:G</f>
        <v>（中铁广州局深圳公司西昭高速9标）四川省凉山彝族自治州西昌市西乡乡三百村</v>
      </c>
      <c r="H1717" s="2" t="str">
        <f ca="1">'[1]2025年已发货'!H:H</f>
        <v>伍红林</v>
      </c>
      <c r="I1717" s="2">
        <f ca="1">'[1]2025年已发货'!I:I</f>
        <v>18683860677</v>
      </c>
      <c r="J1717" s="2" vm="1" t="e">
        <f>_xlfn._xlws.FILTER(辅助信息!D:D,辅助信息!G:G=G1717)</f>
        <v>#VALUE!</v>
      </c>
    </row>
    <row r="1718" hidden="1" spans="1:10">
      <c r="A1718" s="2" t="str">
        <f ca="1">'[1]2025年已发货'!A:A</f>
        <v>玉昆</v>
      </c>
      <c r="B1718" s="2" t="str">
        <f ca="1">'[1]2025年已发货'!B:B</f>
        <v>盘螺</v>
      </c>
      <c r="C1718" s="2" t="str">
        <f ca="1">'[1]2025年已发货'!C:C</f>
        <v>HRB400EФ12</v>
      </c>
      <c r="D1718" s="2" t="str">
        <f ca="1">'[1]2025年已发货'!D:D</f>
        <v>吨</v>
      </c>
      <c r="E1718" s="2">
        <f ca="1">'[1]2025年已发货'!E:E</f>
        <v>40</v>
      </c>
      <c r="F1718" s="4">
        <f ca="1">'[1]2025年已发货'!F:F</f>
        <v>45746</v>
      </c>
      <c r="G1718" s="2" t="str">
        <f>'[1]2025年已发货'!G:G</f>
        <v>（中铁六局呼和浩特铁路建设公司西昭高速7标二分部)西昌市川兴镇则各</v>
      </c>
      <c r="H1718" s="2" t="str">
        <f ca="1">'[1]2025年已发货'!H:H</f>
        <v>石建龙</v>
      </c>
      <c r="I1718" s="2">
        <f ca="1">'[1]2025年已发货'!I:I</f>
        <v>14747304923</v>
      </c>
      <c r="J1718" s="2" vm="1" t="e">
        <f>_xlfn._xlws.FILTER(辅助信息!D:D,辅助信息!G:G=G1718)</f>
        <v>#VALUE!</v>
      </c>
    </row>
    <row r="1719" hidden="1" spans="1:10">
      <c r="A1719" s="2" t="str">
        <f ca="1">'[1]2025年已发货'!A:A</f>
        <v>玉昆</v>
      </c>
      <c r="B1719" s="2" t="str">
        <f ca="1">'[1]2025年已发货'!B:B</f>
        <v>螺纹钢</v>
      </c>
      <c r="C1719" s="2" t="str">
        <f ca="1">'[1]2025年已发货'!C:C</f>
        <v>HRB400EΦ16</v>
      </c>
      <c r="D1719" s="2" t="str">
        <f ca="1">'[1]2025年已发货'!D:D</f>
        <v>吨</v>
      </c>
      <c r="E1719" s="2">
        <f ca="1">'[1]2025年已发货'!E:E</f>
        <v>40</v>
      </c>
      <c r="F1719" s="4">
        <f ca="1">'[1]2025年已发货'!F:F</f>
        <v>45748</v>
      </c>
      <c r="G1719" s="2" t="str">
        <f>'[1]2025年已发货'!G:G</f>
        <v>（中铁广州局深圳公司西昭高速9标）四川省凉山彝族自治州西昌市西乡乡三百村</v>
      </c>
      <c r="H1719" s="2" t="str">
        <f ca="1">'[1]2025年已发货'!H:H</f>
        <v>伍红林</v>
      </c>
      <c r="I1719" s="2">
        <f ca="1">'[1]2025年已发货'!I:I</f>
        <v>18683860677</v>
      </c>
      <c r="J1719" s="2" vm="1" t="e">
        <f ca="1">_xlfn._xlws.FILTER(辅助信息!D:D,辅助信息!G:G=G1719)</f>
        <v>#VALUE!</v>
      </c>
    </row>
    <row r="1720" hidden="1" spans="1:10">
      <c r="A1720" s="2" t="str">
        <f ca="1">'[1]2025年已发货'!A:A</f>
        <v>玉昆</v>
      </c>
      <c r="B1720" s="2" t="str">
        <f ca="1">'[1]2025年已发货'!B:B</f>
        <v>螺纹钢</v>
      </c>
      <c r="C1720" s="2" t="str">
        <f ca="1">'[1]2025年已发货'!C:C</f>
        <v>HRB400EФ12</v>
      </c>
      <c r="D1720" s="2" t="str">
        <f ca="1">'[1]2025年已发货'!D:D</f>
        <v>吨</v>
      </c>
      <c r="E1720" s="2">
        <f ca="1">'[1]2025年已发货'!E:E</f>
        <v>40</v>
      </c>
      <c r="F1720" s="4">
        <f ca="1">'[1]2025年已发货'!F:F</f>
        <v>45748</v>
      </c>
      <c r="G1720" s="2" t="str">
        <f>'[1]2025年已发货'!G:G</f>
        <v>（中铁广州局深圳公司西昭高速9标）四川省凉山彝族自治州西昌市西乡乡三百村</v>
      </c>
      <c r="H1720" s="2" t="str">
        <f ca="1">'[1]2025年已发货'!H:H</f>
        <v>伍红林</v>
      </c>
      <c r="I1720" s="2">
        <f ca="1">'[1]2025年已发货'!I:I</f>
        <v>18683860677</v>
      </c>
      <c r="J1720" s="2" vm="1" t="e">
        <f ca="1">_xlfn._xlws.FILTER(辅助信息!D:D,辅助信息!G:G=G1720)</f>
        <v>#VALUE!</v>
      </c>
    </row>
    <row r="1721" hidden="1" spans="1:10">
      <c r="A1721" s="2" t="str">
        <f ca="1">'[1]2025年已发货'!A:A</f>
        <v>德胜</v>
      </c>
      <c r="B1721" s="2" t="str">
        <f ca="1">'[1]2025年已发货'!B:B</f>
        <v>螺纹钢</v>
      </c>
      <c r="C1721" s="2" t="str">
        <f ca="1">'[1]2025年已发货'!C:C</f>
        <v>HRB400EΦ16</v>
      </c>
      <c r="D1721" s="2" t="str">
        <f ca="1">'[1]2025年已发货'!D:D</f>
        <v>吨</v>
      </c>
      <c r="E1721" s="2">
        <f ca="1">'[1]2025年已发货'!E:E</f>
        <v>60</v>
      </c>
      <c r="F1721" s="4">
        <f ca="1">'[1]2025年已发货'!F:F</f>
        <v>45748</v>
      </c>
      <c r="G1721" s="2" t="str">
        <f>'[1]2025年已发货'!G:G</f>
        <v>（中铁广州局深圳公司西昭高速9标）四川省凉山彝族自治州西昌市西乡乡三百村</v>
      </c>
      <c r="H1721" s="2" t="str">
        <f ca="1">'[1]2025年已发货'!H:H</f>
        <v>伍红林</v>
      </c>
      <c r="I1721" s="2">
        <f ca="1">'[1]2025年已发货'!I:I</f>
        <v>18683860677</v>
      </c>
      <c r="J1721" s="2" vm="1" t="e">
        <f ca="1">_xlfn._xlws.FILTER(辅助信息!D:D,辅助信息!G:G=G1721)</f>
        <v>#VALUE!</v>
      </c>
    </row>
    <row r="1722" hidden="1" spans="1:10">
      <c r="A1722" s="2" t="str">
        <f ca="1">'[1]2025年已发货'!A:A</f>
        <v>德胜</v>
      </c>
      <c r="B1722" s="2" t="str">
        <f ca="1">'[1]2025年已发货'!B:B</f>
        <v>螺纹钢</v>
      </c>
      <c r="C1722" s="2" t="str">
        <f ca="1">'[1]2025年已发货'!C:C</f>
        <v>HRB500EФ28</v>
      </c>
      <c r="D1722" s="2" t="str">
        <f ca="1">'[1]2025年已发货'!D:D</f>
        <v>吨</v>
      </c>
      <c r="E1722" s="2">
        <f ca="1">'[1]2025年已发货'!E:E</f>
        <v>60</v>
      </c>
      <c r="F1722" s="4">
        <f ca="1">'[1]2025年已发货'!F:F</f>
        <v>45748</v>
      </c>
      <c r="G1722" s="2" t="str">
        <f>'[1]2025年已发货'!G:G</f>
        <v>（中铁广州局深圳公司西昭高速9标）四川省凉山彝族自治州西昌市西乡乡三百村</v>
      </c>
      <c r="H1722" s="2" t="str">
        <f ca="1">'[1]2025年已发货'!H:H</f>
        <v>伍红林</v>
      </c>
      <c r="I1722" s="2">
        <f ca="1">'[1]2025年已发货'!I:I</f>
        <v>18683860677</v>
      </c>
      <c r="J1722" s="2" vm="1" t="e">
        <f>_xlfn._xlws.FILTER(辅助信息!D:D,辅助信息!G:G=G1722)</f>
        <v>#VALUE!</v>
      </c>
    </row>
    <row r="1723" hidden="1" spans="1:10">
      <c r="A1723" s="2" t="str">
        <f ca="1">'[1]2025年已发货'!A:A</f>
        <v>晋邦</v>
      </c>
      <c r="B1723" s="2" t="str">
        <f ca="1">'[1]2025年已发货'!B:B</f>
        <v>盘螺</v>
      </c>
      <c r="C1723" s="2" t="str">
        <f ca="1">'[1]2025年已发货'!C:C</f>
        <v>HRB400E Φ6</v>
      </c>
      <c r="D1723" s="2" t="str">
        <f ca="1">'[1]2025年已发货'!D:D</f>
        <v>吨</v>
      </c>
      <c r="E1723" s="2">
        <f ca="1">'[1]2025年已发货'!E:E</f>
        <v>2.6</v>
      </c>
      <c r="F1723" s="4">
        <f ca="1">'[1]2025年已发货'!F:F</f>
        <v>45749</v>
      </c>
      <c r="G1723" s="2" t="str">
        <f>'[1]2025年已发货'!G:G</f>
        <v>（十九冶-江龙高速一分部）重庆市云阳县X886附近中国十九冶开云高速项目总包部背后*复兴拌合站</v>
      </c>
      <c r="H1723" s="2" t="str">
        <f ca="1">'[1]2025年已发货'!H:H</f>
        <v>吴章红</v>
      </c>
      <c r="I1723" s="2">
        <f ca="1">'[1]2025年已发货'!I:I</f>
        <v>18628165772</v>
      </c>
      <c r="J1723" s="2" vm="1" t="e">
        <f ca="1">_xlfn._xlws.FILTER(辅助信息!D:D,辅助信息!G:G=G1723)</f>
        <v>#VALUE!</v>
      </c>
    </row>
    <row r="1724" hidden="1" spans="1:10">
      <c r="A1724" s="2" t="str">
        <f ca="1">'[1]2025年已发货'!A:A</f>
        <v>晋邦</v>
      </c>
      <c r="B1724" s="2" t="str">
        <f ca="1">'[1]2025年已发货'!B:B</f>
        <v>盘螺</v>
      </c>
      <c r="C1724" s="2" t="str">
        <f ca="1">'[1]2025年已发货'!C:C</f>
        <v>HRB400E Φ8</v>
      </c>
      <c r="D1724" s="2" t="str">
        <f ca="1">'[1]2025年已发货'!D:D</f>
        <v>吨</v>
      </c>
      <c r="E1724" s="2">
        <f ca="1">'[1]2025年已发货'!E:E</f>
        <v>9</v>
      </c>
      <c r="F1724" s="4">
        <f ca="1">'[1]2025年已发货'!F:F</f>
        <v>45749</v>
      </c>
      <c r="G1724" s="2" t="str">
        <f>'[1]2025年已发货'!G:G</f>
        <v>（十九冶-江龙高速一分部）重庆市云阳县X886附近中国十九冶开云高速项目总包部背后*复兴拌合站</v>
      </c>
      <c r="H1724" s="2" t="str">
        <f ca="1">'[1]2025年已发货'!H:H</f>
        <v>吴章红</v>
      </c>
      <c r="I1724" s="2">
        <f ca="1">'[1]2025年已发货'!I:I</f>
        <v>18628165772</v>
      </c>
      <c r="J1724" s="2" vm="1" t="e">
        <f ca="1">_xlfn._xlws.FILTER(辅助信息!D:D,辅助信息!G:G=G1724)</f>
        <v>#VALUE!</v>
      </c>
    </row>
    <row r="1725" hidden="1" spans="1:10">
      <c r="A1725" s="2" t="str">
        <f ca="1">'[1]2025年已发货'!A:A</f>
        <v>晋邦</v>
      </c>
      <c r="B1725" s="2" t="str">
        <f ca="1">'[1]2025年已发货'!B:B</f>
        <v>盘螺</v>
      </c>
      <c r="C1725" s="2" t="str">
        <f ca="1">'[1]2025年已发货'!C:C</f>
        <v>HRB400E Φ10</v>
      </c>
      <c r="D1725" s="2" t="str">
        <f ca="1">'[1]2025年已发货'!D:D</f>
        <v>吨</v>
      </c>
      <c r="E1725" s="2">
        <f ca="1">'[1]2025年已发货'!E:E</f>
        <v>5.6</v>
      </c>
      <c r="F1725" s="4">
        <f ca="1">'[1]2025年已发货'!F:F</f>
        <v>45749</v>
      </c>
      <c r="G1725" s="2" t="str">
        <f>'[1]2025年已发货'!G:G</f>
        <v>（十九冶-江龙高速一分部）重庆市云阳县X886附近中国十九冶开云高速项目总包部背后*复兴拌合站</v>
      </c>
      <c r="H1725" s="2" t="str">
        <f ca="1">'[1]2025年已发货'!H:H</f>
        <v>吴章红</v>
      </c>
      <c r="I1725" s="2">
        <f ca="1">'[1]2025年已发货'!I:I</f>
        <v>18628165772</v>
      </c>
      <c r="J1725" s="2" vm="1" t="e">
        <f>_xlfn._xlws.FILTER(辅助信息!D:D,辅助信息!G:G=G1725)</f>
        <v>#VALUE!</v>
      </c>
    </row>
    <row r="1726" hidden="1" spans="1:10">
      <c r="A1726" s="2" t="str">
        <f ca="1">'[1]2025年已发货'!A:A</f>
        <v>晋邦</v>
      </c>
      <c r="B1726" s="2" t="str">
        <f ca="1">'[1]2025年已发货'!B:B</f>
        <v>螺纹钢</v>
      </c>
      <c r="C1726" s="2" t="str">
        <f ca="1">'[1]2025年已发货'!C:C</f>
        <v>HRB400E Φ12 9m</v>
      </c>
      <c r="D1726" s="2" t="str">
        <f ca="1">'[1]2025年已发货'!D:D</f>
        <v>吨</v>
      </c>
      <c r="E1726" s="2">
        <f ca="1">'[1]2025年已发货'!E:E</f>
        <v>3</v>
      </c>
      <c r="F1726" s="4">
        <f ca="1">'[1]2025年已发货'!F:F</f>
        <v>45749</v>
      </c>
      <c r="G1726" s="2" t="str">
        <f>'[1]2025年已发货'!G:G</f>
        <v>（十九冶-江龙高速一分部）重庆市云阳县X886附近中国十九冶开云高速项目总包部背后*复兴拌合站</v>
      </c>
      <c r="H1726" s="2" t="str">
        <f ca="1">'[1]2025年已发货'!H:H</f>
        <v>吴章红</v>
      </c>
      <c r="I1726" s="2">
        <f ca="1">'[1]2025年已发货'!I:I</f>
        <v>18628165772</v>
      </c>
      <c r="J1726" s="2" vm="1" t="e">
        <f ca="1">_xlfn._xlws.FILTER(辅助信息!D:D,辅助信息!G:G=G1726)</f>
        <v>#VALUE!</v>
      </c>
    </row>
    <row r="1727" hidden="1" spans="1:10">
      <c r="A1727" s="2" t="str">
        <f ca="1">'[1]2025年已发货'!A:A</f>
        <v>晋邦</v>
      </c>
      <c r="B1727" s="2" t="str">
        <f ca="1">'[1]2025年已发货'!B:B</f>
        <v>螺纹钢</v>
      </c>
      <c r="C1727" s="2" t="str">
        <f ca="1">'[1]2025年已发货'!C:C</f>
        <v>HRB400E Φ16 9m</v>
      </c>
      <c r="D1727" s="2" t="str">
        <f ca="1">'[1]2025年已发货'!D:D</f>
        <v>吨</v>
      </c>
      <c r="E1727" s="2">
        <f ca="1">'[1]2025年已发货'!E:E</f>
        <v>2.7</v>
      </c>
      <c r="F1727" s="4">
        <f ca="1">'[1]2025年已发货'!F:F</f>
        <v>45749</v>
      </c>
      <c r="G1727" s="2" t="str">
        <f>'[1]2025年已发货'!G:G</f>
        <v>（十九冶-江龙高速一分部）重庆市云阳县X886附近中国十九冶开云高速项目总包部背后*复兴拌合站</v>
      </c>
      <c r="H1727" s="2" t="str">
        <f ca="1">'[1]2025年已发货'!H:H</f>
        <v>吴章红</v>
      </c>
      <c r="I1727" s="2">
        <f ca="1">'[1]2025年已发货'!I:I</f>
        <v>18628165772</v>
      </c>
      <c r="J1727" s="2" vm="1" t="e">
        <f ca="1">_xlfn._xlws.FILTER(辅助信息!D:D,辅助信息!G:G=G1727)</f>
        <v>#VALUE!</v>
      </c>
    </row>
    <row r="1728" hidden="1" spans="1:10">
      <c r="A1728" s="2" t="str">
        <f ca="1">'[1]2025年已发货'!A:A</f>
        <v>晋邦</v>
      </c>
      <c r="B1728" s="2" t="str">
        <f ca="1">'[1]2025年已发货'!B:B</f>
        <v>螺纹钢</v>
      </c>
      <c r="C1728" s="2" t="str">
        <f ca="1">'[1]2025年已发货'!C:C</f>
        <v>HRB400E Φ18 9m</v>
      </c>
      <c r="D1728" s="2" t="str">
        <f ca="1">'[1]2025年已发货'!D:D</f>
        <v>吨</v>
      </c>
      <c r="E1728" s="2">
        <f ca="1">'[1]2025年已发货'!E:E</f>
        <v>6</v>
      </c>
      <c r="F1728" s="4">
        <f ca="1">'[1]2025年已发货'!F:F</f>
        <v>45749</v>
      </c>
      <c r="G1728" s="2" t="str">
        <f>'[1]2025年已发货'!G:G</f>
        <v>（十九冶-江龙高速一分部）重庆市云阳县X886附近中国十九冶开云高速项目总包部背后*复兴拌合站</v>
      </c>
      <c r="H1728" s="2" t="str">
        <f ca="1">'[1]2025年已发货'!H:H</f>
        <v>吴章红</v>
      </c>
      <c r="I1728" s="2">
        <f ca="1">'[1]2025年已发货'!I:I</f>
        <v>18628165772</v>
      </c>
      <c r="J1728" s="2" vm="1" t="e">
        <f>_xlfn._xlws.FILTER(辅助信息!D:D,辅助信息!G:G=G1728)</f>
        <v>#VALUE!</v>
      </c>
    </row>
    <row r="1729" hidden="1" spans="1:10">
      <c r="A1729" s="2" t="str">
        <f ca="1">'[1]2025年已发货'!A:A</f>
        <v>晋邦</v>
      </c>
      <c r="B1729" s="2" t="str">
        <f ca="1">'[1]2025年已发货'!B:B</f>
        <v>螺纹钢</v>
      </c>
      <c r="C1729" s="2" t="str">
        <f ca="1">'[1]2025年已发货'!C:C</f>
        <v>HRB400E Φ20 9m</v>
      </c>
      <c r="D1729" s="2" t="str">
        <f ca="1">'[1]2025年已发货'!D:D</f>
        <v>吨</v>
      </c>
      <c r="E1729" s="2">
        <f ca="1">'[1]2025年已发货'!E:E</f>
        <v>4.24</v>
      </c>
      <c r="F1729" s="4">
        <f ca="1">'[1]2025年已发货'!F:F</f>
        <v>45749</v>
      </c>
      <c r="G1729" s="2" t="str">
        <f>'[1]2025年已发货'!G:G</f>
        <v>（十九冶-江龙高速一分部）重庆市云阳县X886附近中国十九冶开云高速项目总包部背后*复兴拌合站</v>
      </c>
      <c r="H1729" s="2" t="str">
        <f ca="1">'[1]2025年已发货'!H:H</f>
        <v>吴章红</v>
      </c>
      <c r="I1729" s="2">
        <f ca="1">'[1]2025年已发货'!I:I</f>
        <v>18628165772</v>
      </c>
      <c r="J1729" s="2" vm="1" t="e">
        <f ca="1">_xlfn._xlws.FILTER(辅助信息!D:D,辅助信息!G:G=G1729)</f>
        <v>#VALUE!</v>
      </c>
    </row>
    <row r="1730" hidden="1" spans="1:10">
      <c r="A1730" s="2" t="str">
        <f ca="1">'[1]2025年已发货'!A:A</f>
        <v>晋邦</v>
      </c>
      <c r="B1730" s="2" t="str">
        <f ca="1">'[1]2025年已发货'!B:B</f>
        <v>螺纹钢</v>
      </c>
      <c r="C1730" s="2" t="str">
        <f ca="1">'[1]2025年已发货'!C:C</f>
        <v>HRB400E Φ22 9m</v>
      </c>
      <c r="D1730" s="2" t="str">
        <f ca="1">'[1]2025年已发货'!D:D</f>
        <v>吨</v>
      </c>
      <c r="E1730" s="2">
        <f ca="1">'[1]2025年已发货'!E:E</f>
        <v>2.61</v>
      </c>
      <c r="F1730" s="4">
        <f ca="1">'[1]2025年已发货'!F:F</f>
        <v>45749</v>
      </c>
      <c r="G1730" s="2" t="str">
        <f>'[1]2025年已发货'!G:G</f>
        <v>（十九冶-江龙高速一分部）重庆市云阳县X886附近中国十九冶开云高速项目总包部背后*复兴拌合站</v>
      </c>
      <c r="H1730" s="2" t="str">
        <f ca="1">'[1]2025年已发货'!H:H</f>
        <v>吴章红</v>
      </c>
      <c r="I1730" s="2">
        <f ca="1">'[1]2025年已发货'!I:I</f>
        <v>18628165772</v>
      </c>
      <c r="J1730" s="2" vm="1" t="e">
        <f>_xlfn._xlws.FILTER(辅助信息!D:D,辅助信息!G:G=G1730)</f>
        <v>#VALUE!</v>
      </c>
    </row>
    <row r="1731" hidden="1" spans="1:10">
      <c r="A1731" s="2" t="str">
        <f ca="1">'[1]2025年已发货'!A:A</f>
        <v>晋邦</v>
      </c>
      <c r="B1731" s="2" t="str">
        <f ca="1">'[1]2025年已发货'!B:B</f>
        <v>螺纹钢</v>
      </c>
      <c r="C1731" s="2" t="str">
        <f ca="1">'[1]2025年已发货'!C:C</f>
        <v>HRB400E Φ25 9m</v>
      </c>
      <c r="D1731" s="2" t="str">
        <f ca="1">'[1]2025年已发货'!D:D</f>
        <v>吨</v>
      </c>
      <c r="E1731" s="2">
        <f ca="1">'[1]2025年已发货'!E:E</f>
        <v>2.36</v>
      </c>
      <c r="F1731" s="4">
        <f ca="1">'[1]2025年已发货'!F:F</f>
        <v>45749</v>
      </c>
      <c r="G1731" s="2" t="str">
        <f>'[1]2025年已发货'!G:G</f>
        <v>（十九冶-江龙高速一分部）重庆市云阳县X886附近中国十九冶开云高速项目总包部背后*复兴拌合站</v>
      </c>
      <c r="H1731" s="2" t="str">
        <f ca="1">'[1]2025年已发货'!H:H</f>
        <v>吴章红</v>
      </c>
      <c r="I1731" s="2">
        <f ca="1">'[1]2025年已发货'!I:I</f>
        <v>18628165772</v>
      </c>
      <c r="J1731" s="2" vm="1" t="e">
        <f>_xlfn._xlws.FILTER(辅助信息!D:D,辅助信息!G:G=G1731)</f>
        <v>#VALUE!</v>
      </c>
    </row>
    <row r="1732" hidden="1" spans="1:10">
      <c r="A1732" s="2" t="str">
        <f ca="1">'[1]2025年已发货'!A:A</f>
        <v>晋邦</v>
      </c>
      <c r="B1732" s="2" t="str">
        <f ca="1">'[1]2025年已发货'!B:B</f>
        <v>螺纹钢</v>
      </c>
      <c r="C1732" s="2" t="str">
        <f ca="1">'[1]2025年已发货'!C:C</f>
        <v>HRB400E Φ12 9m</v>
      </c>
      <c r="D1732" s="2" t="str">
        <f ca="1">'[1]2025年已发货'!D:D</f>
        <v>吨</v>
      </c>
      <c r="E1732" s="2">
        <f ca="1">'[1]2025年已发货'!E:E</f>
        <v>5.2</v>
      </c>
      <c r="F1732" s="4">
        <f ca="1">'[1]2025年已发货'!F:F</f>
        <v>45749</v>
      </c>
      <c r="G1732" s="2" t="str">
        <f>'[1]2025年已发货'!G:G</f>
        <v>（十九冶-江龙高速三分部）重庆市云阳县开云高速（钢厂村）*龙缸互通</v>
      </c>
      <c r="H1732" s="2" t="str">
        <f ca="1">'[1]2025年已发货'!H:H</f>
        <v>徐宇</v>
      </c>
      <c r="I1732" s="2">
        <f ca="1">'[1]2025年已发货'!I:I</f>
        <v>19822311919</v>
      </c>
      <c r="J1732" s="2" vm="1" t="e">
        <f ca="1">_xlfn._xlws.FILTER(辅助信息!D:D,辅助信息!G:G=G1732)</f>
        <v>#VALUE!</v>
      </c>
    </row>
    <row r="1733" hidden="1" spans="1:10">
      <c r="A1733" s="2" t="str">
        <f ca="1">'[1]2025年已发货'!A:A</f>
        <v>晋邦</v>
      </c>
      <c r="B1733" s="2" t="str">
        <f ca="1">'[1]2025年已发货'!B:B</f>
        <v>螺纹钢</v>
      </c>
      <c r="C1733" s="2" t="str">
        <f ca="1">'[1]2025年已发货'!C:C</f>
        <v>HRB400E Φ16 9m</v>
      </c>
      <c r="D1733" s="2" t="str">
        <f ca="1">'[1]2025年已发货'!D:D</f>
        <v>吨</v>
      </c>
      <c r="E1733" s="2">
        <f ca="1">'[1]2025年已发货'!E:E</f>
        <v>10</v>
      </c>
      <c r="F1733" s="4">
        <f ca="1">'[1]2025年已发货'!F:F</f>
        <v>45749</v>
      </c>
      <c r="G1733" s="2" t="str">
        <f>'[1]2025年已发货'!G:G</f>
        <v>（十九冶-江龙高速三分部）重庆市云阳县开云高速（钢厂村）*龙缸互通</v>
      </c>
      <c r="H1733" s="2" t="str">
        <f ca="1">'[1]2025年已发货'!H:H</f>
        <v>徐宇</v>
      </c>
      <c r="I1733" s="2">
        <f ca="1">'[1]2025年已发货'!I:I</f>
        <v>19822311919</v>
      </c>
      <c r="J1733" s="2" vm="1" t="e">
        <f ca="1">_xlfn._xlws.FILTER(辅助信息!D:D,辅助信息!G:G=G1733)</f>
        <v>#VALUE!</v>
      </c>
    </row>
    <row r="1734" hidden="1" spans="1:10">
      <c r="A1734" s="2" t="str">
        <f ca="1">'[1]2025年已发货'!A:A</f>
        <v>晋邦</v>
      </c>
      <c r="B1734" s="2" t="str">
        <f ca="1">'[1]2025年已发货'!B:B</f>
        <v>螺纹钢</v>
      </c>
      <c r="C1734" s="2" t="str">
        <f ca="1">'[1]2025年已发货'!C:C</f>
        <v>HRB400E Φ20 9m</v>
      </c>
      <c r="D1734" s="2" t="str">
        <f ca="1">'[1]2025年已发货'!D:D</f>
        <v>吨</v>
      </c>
      <c r="E1734" s="2">
        <f ca="1">'[1]2025年已发货'!E:E</f>
        <v>5.2</v>
      </c>
      <c r="F1734" s="4">
        <f ca="1">'[1]2025年已发货'!F:F</f>
        <v>45749</v>
      </c>
      <c r="G1734" s="2" t="str">
        <f>'[1]2025年已发货'!G:G</f>
        <v>（十九冶-江龙高速三分部）重庆市云阳县开云高速（钢厂村）*龙缸互通</v>
      </c>
      <c r="H1734" s="2" t="str">
        <f ca="1">'[1]2025年已发货'!H:H</f>
        <v>徐宇</v>
      </c>
      <c r="I1734" s="2">
        <f ca="1">'[1]2025年已发货'!I:I</f>
        <v>19822311919</v>
      </c>
      <c r="J1734" s="2" vm="1" t="e">
        <f>_xlfn._xlws.FILTER(辅助信息!D:D,辅助信息!G:G=G1734)</f>
        <v>#VALUE!</v>
      </c>
    </row>
    <row r="1735" hidden="1" spans="1:10">
      <c r="A1735" s="2" t="str">
        <f ca="1">'[1]2025年已发货'!A:A</f>
        <v>晋邦</v>
      </c>
      <c r="B1735" s="2" t="str">
        <f ca="1">'[1]2025年已发货'!B:B</f>
        <v>螺纹钢</v>
      </c>
      <c r="C1735" s="2" t="str">
        <f ca="1">'[1]2025年已发货'!C:C</f>
        <v>HRB400E Φ25 9m</v>
      </c>
      <c r="D1735" s="2" t="str">
        <f ca="1">'[1]2025年已发货'!D:D</f>
        <v>吨</v>
      </c>
      <c r="E1735" s="2">
        <f ca="1">'[1]2025年已发货'!E:E</f>
        <v>5.2</v>
      </c>
      <c r="F1735" s="4">
        <f ca="1">'[1]2025年已发货'!F:F</f>
        <v>45749</v>
      </c>
      <c r="G1735" s="2" t="str">
        <f>'[1]2025年已发货'!G:G</f>
        <v>（十九冶-江龙高速三分部）重庆市云阳县开云高速（钢厂村）*龙缸互通</v>
      </c>
      <c r="H1735" s="2" t="str">
        <f ca="1">'[1]2025年已发货'!H:H</f>
        <v>徐宇</v>
      </c>
      <c r="I1735" s="2">
        <f ca="1">'[1]2025年已发货'!I:I</f>
        <v>19822311919</v>
      </c>
      <c r="J1735" s="2" vm="1" t="e">
        <f>_xlfn._xlws.FILTER(辅助信息!D:D,辅助信息!G:G=G1735)</f>
        <v>#VALUE!</v>
      </c>
    </row>
    <row r="1736" hidden="1" spans="1:10">
      <c r="A1736" s="2" t="str">
        <f ca="1">'[1]2025年已发货'!A:A</f>
        <v>晋邦</v>
      </c>
      <c r="B1736" s="2" t="str">
        <f ca="1">'[1]2025年已发货'!B:B</f>
        <v>螺纹钢</v>
      </c>
      <c r="C1736" s="2" t="str">
        <f ca="1">'[1]2025年已发货'!C:C</f>
        <v>HRB400E Φ32 9m</v>
      </c>
      <c r="D1736" s="2" t="str">
        <f ca="1">'[1]2025年已发货'!D:D</f>
        <v>吨</v>
      </c>
      <c r="E1736" s="2">
        <f ca="1">'[1]2025年已发货'!E:E</f>
        <v>10</v>
      </c>
      <c r="F1736" s="4">
        <f ca="1">'[1]2025年已发货'!F:F</f>
        <v>45749</v>
      </c>
      <c r="G1736" s="2" t="str">
        <f>'[1]2025年已发货'!G:G</f>
        <v>（十九冶-江龙高速三分部）重庆市云阳县开云高速（钢厂村）*龙缸互通</v>
      </c>
      <c r="H1736" s="2" t="str">
        <f ca="1">'[1]2025年已发货'!H:H</f>
        <v>徐宇</v>
      </c>
      <c r="I1736" s="2">
        <f ca="1">'[1]2025年已发货'!I:I</f>
        <v>19822311919</v>
      </c>
      <c r="J1736" s="2" vm="1" t="e">
        <f>_xlfn._xlws.FILTER(辅助信息!D:D,辅助信息!G:G=G1736)</f>
        <v>#VALUE!</v>
      </c>
    </row>
    <row r="1737" hidden="1" spans="1:10">
      <c r="A1737" s="2" t="str">
        <f ca="1">'[1]2025年已发货'!A:A</f>
        <v>晋邦</v>
      </c>
      <c r="B1737" s="2" t="str">
        <f ca="1">'[1]2025年已发货'!B:B</f>
        <v>螺纹钢</v>
      </c>
      <c r="C1737" s="2" t="str">
        <f ca="1">'[1]2025年已发货'!C:C</f>
        <v>HRB400E Φ12 9m</v>
      </c>
      <c r="D1737" s="2" t="str">
        <f ca="1">'[1]2025年已发货'!D:D</f>
        <v>吨</v>
      </c>
      <c r="E1737" s="2">
        <f ca="1">'[1]2025年已发货'!E:E</f>
        <v>10</v>
      </c>
      <c r="F1737" s="4">
        <f ca="1">'[1]2025年已发货'!F:F</f>
        <v>45749</v>
      </c>
      <c r="G1737" s="2" t="str">
        <f>'[1]2025年已发货'!G:G</f>
        <v>（五冶达州国道542项目-二工区路基五工段）四川省达州市达川区赵固镇黄家坡</v>
      </c>
      <c r="H1737" s="2" t="str">
        <f ca="1">'[1]2025年已发货'!H:H</f>
        <v>潘远林</v>
      </c>
      <c r="I1737" s="2">
        <f ca="1">'[1]2025年已发货'!I:I</f>
        <v>18281865966</v>
      </c>
      <c r="J1737" s="2" t="str">
        <f ca="1">_xlfn._xlws.FILTER(辅助信息!D:D,辅助信息!G:G=G1737)</f>
        <v>五冶达州国道542项目</v>
      </c>
    </row>
    <row r="1738" hidden="1" spans="1:10">
      <c r="A1738" s="2" t="str">
        <f ca="1">'[1]2025年已发货'!A:A</f>
        <v>晋邦</v>
      </c>
      <c r="B1738" s="2" t="str">
        <f ca="1">'[1]2025年已发货'!B:B</f>
        <v>螺纹钢</v>
      </c>
      <c r="C1738" s="2" t="str">
        <f ca="1">'[1]2025年已发货'!C:C</f>
        <v>HRB400E Φ16 9m</v>
      </c>
      <c r="D1738" s="2" t="str">
        <f ca="1">'[1]2025年已发货'!D:D</f>
        <v>吨</v>
      </c>
      <c r="E1738" s="2">
        <f ca="1">'[1]2025年已发货'!E:E</f>
        <v>6</v>
      </c>
      <c r="F1738" s="4">
        <f ca="1">'[1]2025年已发货'!F:F</f>
        <v>45749</v>
      </c>
      <c r="G1738" s="2" t="str">
        <f>'[1]2025年已发货'!G:G</f>
        <v>（五冶达州国道542项目-二工区路基五工段）四川省达州市达川区赵固镇黄家坡</v>
      </c>
      <c r="H1738" s="2" t="str">
        <f ca="1">'[1]2025年已发货'!H:H</f>
        <v>潘远林</v>
      </c>
      <c r="I1738" s="2">
        <f ca="1">'[1]2025年已发货'!I:I</f>
        <v>18281865966</v>
      </c>
      <c r="J1738" s="2" t="str">
        <f>_xlfn._xlws.FILTER(辅助信息!D:D,辅助信息!G:G=G1738)</f>
        <v>五冶达州国道542项目</v>
      </c>
    </row>
    <row r="1739" hidden="1" spans="1:10">
      <c r="A1739" s="2" t="str">
        <f ca="1">'[1]2025年已发货'!A:A</f>
        <v>晋邦</v>
      </c>
      <c r="B1739" s="2" t="str">
        <f ca="1">'[1]2025年已发货'!B:B</f>
        <v>螺纹钢</v>
      </c>
      <c r="C1739" s="2" t="str">
        <f ca="1">'[1]2025年已发货'!C:C</f>
        <v>HRB400E Φ22 9m</v>
      </c>
      <c r="D1739" s="2" t="str">
        <f ca="1">'[1]2025年已发货'!D:D</f>
        <v>吨</v>
      </c>
      <c r="E1739" s="2">
        <f ca="1">'[1]2025年已发货'!E:E</f>
        <v>12</v>
      </c>
      <c r="F1739" s="4">
        <f ca="1">'[1]2025年已发货'!F:F</f>
        <v>45749</v>
      </c>
      <c r="G1739" s="2" t="str">
        <f>'[1]2025年已发货'!G:G</f>
        <v>（五冶达州国道542项目-二工区路基五工段）四川省达州市达川区赵固镇黄家坡</v>
      </c>
      <c r="H1739" s="2" t="str">
        <f ca="1">'[1]2025年已发货'!H:H</f>
        <v>潘远林</v>
      </c>
      <c r="I1739" s="2">
        <f ca="1">'[1]2025年已发货'!I:I</f>
        <v>18281865966</v>
      </c>
      <c r="J1739" s="2" t="str">
        <f ca="1">_xlfn._xlws.FILTER(辅助信息!D:D,辅助信息!G:G=G1739)</f>
        <v>五冶达州国道542项目</v>
      </c>
    </row>
    <row r="1740" hidden="1" spans="1:10">
      <c r="A1740" s="2" t="str">
        <f ca="1">'[1]2025年已发货'!A:A</f>
        <v>晋邦</v>
      </c>
      <c r="B1740" s="2" t="str">
        <f ca="1">'[1]2025年已发货'!B:B</f>
        <v>螺纹钢</v>
      </c>
      <c r="C1740" s="2" t="str">
        <f ca="1">'[1]2025年已发货'!C:C</f>
        <v>HRB400E Φ28 9m</v>
      </c>
      <c r="D1740" s="2" t="str">
        <f ca="1">'[1]2025年已发货'!D:D</f>
        <v>吨</v>
      </c>
      <c r="E1740" s="2">
        <f ca="1">'[1]2025年已发货'!E:E</f>
        <v>8</v>
      </c>
      <c r="F1740" s="4">
        <f ca="1">'[1]2025年已发货'!F:F</f>
        <v>45749</v>
      </c>
      <c r="G1740" s="2" t="str">
        <f>'[1]2025年已发货'!G:G</f>
        <v>（五冶达州国道542项目-二工区路基五工段）四川省达州市达川区赵固镇黄家坡</v>
      </c>
      <c r="H1740" s="2" t="str">
        <f ca="1">'[1]2025年已发货'!H:H</f>
        <v>潘远林</v>
      </c>
      <c r="I1740" s="2">
        <f ca="1">'[1]2025年已发货'!I:I</f>
        <v>18281865966</v>
      </c>
      <c r="J1740" s="2" t="str">
        <f ca="1">_xlfn._xlws.FILTER(辅助信息!D:D,辅助信息!G:G=G1740)</f>
        <v>五冶达州国道542项目</v>
      </c>
    </row>
    <row r="1741" hidden="1" spans="1:10">
      <c r="A1741" s="2" t="str">
        <f ca="1">'[1]2025年已发货'!A:A</f>
        <v>德胜</v>
      </c>
      <c r="B1741" s="2" t="str">
        <f ca="1">'[1]2025年已发货'!B:B</f>
        <v>螺纹钢</v>
      </c>
      <c r="C1741" s="2" t="str">
        <f ca="1">'[1]2025年已发货'!C:C</f>
        <v>HRB500E Φ28 9m</v>
      </c>
      <c r="D1741" s="2" t="str">
        <f ca="1">'[1]2025年已发货'!D:D</f>
        <v>吨</v>
      </c>
      <c r="E1741" s="2">
        <f ca="1">'[1]2025年已发货'!E:E</f>
        <v>70</v>
      </c>
      <c r="F1741" s="4">
        <f ca="1">'[1]2025年已发货'!F:F</f>
        <v>45749</v>
      </c>
      <c r="G1741" s="2" t="str">
        <f>'[1]2025年已发货'!G:G</f>
        <v>（中铁北京局-资乐高速6标）四川省乐山市市中区土主镇资乐高速TJ6标项目试验室</v>
      </c>
      <c r="H1741" s="2" t="str">
        <f ca="1">'[1]2025年已发货'!H:H</f>
        <v>刘岩</v>
      </c>
      <c r="I1741" s="2">
        <f ca="1">'[1]2025年已发货'!I:I</f>
        <v>18543566469</v>
      </c>
      <c r="J1741" s="2" vm="1" t="e">
        <f ca="1">_xlfn._xlws.FILTER(辅助信息!D:D,辅助信息!G:G=G1741)</f>
        <v>#VALUE!</v>
      </c>
    </row>
    <row r="1742" hidden="1" spans="1:10">
      <c r="A1742" s="2" t="str">
        <f ca="1">'[1]2025年已发货'!A:A</f>
        <v>德胜</v>
      </c>
      <c r="B1742" s="2" t="str">
        <f ca="1">'[1]2025年已发货'!B:B</f>
        <v>螺纹钢</v>
      </c>
      <c r="C1742" s="2" t="str">
        <f ca="1">'[1]2025年已发货'!C:C</f>
        <v>HRB500E Φ28 12m</v>
      </c>
      <c r="D1742" s="2" t="str">
        <f ca="1">'[1]2025年已发货'!D:D</f>
        <v>吨</v>
      </c>
      <c r="E1742" s="2">
        <f ca="1">'[1]2025年已发货'!E:E</f>
        <v>35</v>
      </c>
      <c r="F1742" s="4">
        <f ca="1">'[1]2025年已发货'!F:F</f>
        <v>45749</v>
      </c>
      <c r="G1742" s="2" t="str">
        <f>'[1]2025年已发货'!G:G</f>
        <v>（中铁北京局-资乐高速6标）四川省乐山市市中区土主镇资乐高速TJ6标项目试验室</v>
      </c>
      <c r="H1742" s="2" t="str">
        <f ca="1">'[1]2025年已发货'!H:H</f>
        <v>刘岩</v>
      </c>
      <c r="I1742" s="2">
        <f ca="1">'[1]2025年已发货'!I:I</f>
        <v>18543566469</v>
      </c>
      <c r="J1742" s="2" vm="1" t="e">
        <f ca="1">_xlfn._xlws.FILTER(辅助信息!D:D,辅助信息!G:G=G1742)</f>
        <v>#VALUE!</v>
      </c>
    </row>
    <row r="1743" hidden="1" spans="1:10">
      <c r="A1743" s="2" t="str">
        <f ca="1">'[1]2025年已发货'!A:A</f>
        <v>成实</v>
      </c>
      <c r="B1743" s="2" t="str">
        <f ca="1">'[1]2025年已发货'!B:B</f>
        <v>高线</v>
      </c>
      <c r="C1743" s="2" t="str">
        <f ca="1">'[1]2025年已发货'!C:C</f>
        <v>HPB300Φ6</v>
      </c>
      <c r="D1743" s="2" t="str">
        <f ca="1">'[1]2025年已发货'!D:D</f>
        <v>吨</v>
      </c>
      <c r="E1743" s="2">
        <f ca="1">'[1]2025年已发货'!E:E</f>
        <v>15</v>
      </c>
      <c r="F1743" s="4">
        <f ca="1">'[1]2025年已发货'!F:F</f>
        <v>45749</v>
      </c>
      <c r="G1743" s="2" t="str">
        <f>'[1]2025年已发货'!G:G</f>
        <v>（北京工程局乐山机场项目）乐山市五通桥区冠英镇</v>
      </c>
      <c r="H1743" s="2" t="str">
        <f ca="1">'[1]2025年已发货'!H:H</f>
        <v>王治</v>
      </c>
      <c r="I1743" s="2">
        <f ca="1">'[1]2025年已发货'!I:I</f>
        <v>18811564698</v>
      </c>
      <c r="J1743" s="2" vm="1" t="e">
        <f ca="1">_xlfn._xlws.FILTER(辅助信息!D:D,辅助信息!G:G=G1743)</f>
        <v>#VALUE!</v>
      </c>
    </row>
    <row r="1744" hidden="1" spans="1:10">
      <c r="A1744" s="2" t="str">
        <f ca="1">'[1]2025年已发货'!A:A</f>
        <v>成实</v>
      </c>
      <c r="B1744" s="2" t="str">
        <f ca="1">'[1]2025年已发货'!B:B</f>
        <v>盘螺</v>
      </c>
      <c r="C1744" s="2" t="str">
        <f ca="1">'[1]2025年已发货'!C:C</f>
        <v>HRB400E Φ6</v>
      </c>
      <c r="D1744" s="2" t="str">
        <f ca="1">'[1]2025年已发货'!D:D</f>
        <v>吨</v>
      </c>
      <c r="E1744" s="2">
        <f ca="1">'[1]2025年已发货'!E:E</f>
        <v>7.5</v>
      </c>
      <c r="F1744" s="4">
        <f ca="1">'[1]2025年已发货'!F:F</f>
        <v>45749</v>
      </c>
      <c r="G1744" s="2" t="str">
        <f>'[1]2025年已发货'!G:G</f>
        <v>（北京工程局乐山机场项目）乐山市五通桥区冠英镇</v>
      </c>
      <c r="H1744" s="2" t="str">
        <f ca="1">'[1]2025年已发货'!H:H</f>
        <v>王治</v>
      </c>
      <c r="I1744" s="2">
        <f ca="1">'[1]2025年已发货'!I:I</f>
        <v>18811564698</v>
      </c>
      <c r="J1744" s="2" vm="1" t="e">
        <f>_xlfn._xlws.FILTER(辅助信息!D:D,辅助信息!G:G=G1744)</f>
        <v>#VALUE!</v>
      </c>
    </row>
    <row r="1745" hidden="1" spans="1:10">
      <c r="A1745" s="2" t="str">
        <f ca="1">'[1]2025年已发货'!A:A</f>
        <v>成实</v>
      </c>
      <c r="B1745" s="2" t="str">
        <f ca="1">'[1]2025年已发货'!B:B</f>
        <v>盘螺</v>
      </c>
      <c r="C1745" s="2" t="str">
        <f ca="1">'[1]2025年已发货'!C:C</f>
        <v>HRB400E Φ10</v>
      </c>
      <c r="D1745" s="2" t="str">
        <f ca="1">'[1]2025年已发货'!D:D</f>
        <v>吨</v>
      </c>
      <c r="E1745" s="2">
        <f ca="1">'[1]2025年已发货'!E:E</f>
        <v>5</v>
      </c>
      <c r="F1745" s="4">
        <f ca="1">'[1]2025年已发货'!F:F</f>
        <v>45749</v>
      </c>
      <c r="G1745" s="2" t="str">
        <f>'[1]2025年已发货'!G:G</f>
        <v>（北京工程局乐山机场项目）乐山市五通桥区冠英镇</v>
      </c>
      <c r="H1745" s="2" t="str">
        <f ca="1">'[1]2025年已发货'!H:H</f>
        <v>王治</v>
      </c>
      <c r="I1745" s="2">
        <f ca="1">'[1]2025年已发货'!I:I</f>
        <v>18811564698</v>
      </c>
      <c r="J1745" s="2" vm="1" t="e">
        <f ca="1">_xlfn._xlws.FILTER(辅助信息!D:D,辅助信息!G:G=G1745)</f>
        <v>#VALUE!</v>
      </c>
    </row>
    <row r="1746" hidden="1" spans="1:10">
      <c r="A1746" s="2" t="str">
        <f ca="1">'[1]2025年已发货'!A:A</f>
        <v>成实</v>
      </c>
      <c r="B1746" s="2" t="str">
        <f ca="1">'[1]2025年已发货'!B:B</f>
        <v>盘螺</v>
      </c>
      <c r="C1746" s="2" t="str">
        <f ca="1">'[1]2025年已发货'!C:C</f>
        <v>HRB400E Φ12</v>
      </c>
      <c r="D1746" s="2" t="str">
        <f ca="1">'[1]2025年已发货'!D:D</f>
        <v>吨</v>
      </c>
      <c r="E1746" s="2">
        <f ca="1">'[1]2025年已发货'!E:E</f>
        <v>7.5</v>
      </c>
      <c r="F1746" s="4">
        <f ca="1">'[1]2025年已发货'!F:F</f>
        <v>45749</v>
      </c>
      <c r="G1746" s="2" t="str">
        <f>'[1]2025年已发货'!G:G</f>
        <v>（北京工程局乐山机场项目）乐山市五通桥区冠英镇</v>
      </c>
      <c r="H1746" s="2" t="str">
        <f ca="1">'[1]2025年已发货'!H:H</f>
        <v>王治</v>
      </c>
      <c r="I1746" s="2">
        <f ca="1">'[1]2025年已发货'!I:I</f>
        <v>18811564698</v>
      </c>
      <c r="J1746" s="2" vm="1" t="e">
        <f ca="1">_xlfn._xlws.FILTER(辅助信息!D:D,辅助信息!G:G=G1746)</f>
        <v>#VALUE!</v>
      </c>
    </row>
    <row r="1747" hidden="1" spans="1:10">
      <c r="A1747" s="2" t="str">
        <f ca="1">'[1]2025年已发货'!A:A</f>
        <v>润耀</v>
      </c>
      <c r="B1747" s="2" t="str">
        <f ca="1">'[1]2025年已发货'!B:B</f>
        <v>螺纹钢</v>
      </c>
      <c r="C1747" s="2" t="str">
        <f ca="1">'[1]2025年已发货'!C:C</f>
        <v>HRB400E Φ12 9m</v>
      </c>
      <c r="D1747" s="2" t="str">
        <f ca="1">'[1]2025年已发货'!D:D</f>
        <v>吨</v>
      </c>
      <c r="E1747" s="2">
        <f ca="1">'[1]2025年已发货'!E:E</f>
        <v>35</v>
      </c>
      <c r="F1747" s="4">
        <f ca="1">'[1]2025年已发货'!F:F</f>
        <v>45749</v>
      </c>
      <c r="G1747" s="2" t="str">
        <f>'[1]2025年已发货'!G:G</f>
        <v>（中铁十局-资乐高速4标）四川省眉山市仁寿县彰加镇促进村中铁十局资乐高速1#钢筋场</v>
      </c>
      <c r="H1747" s="2" t="str">
        <f ca="1">'[1]2025年已发货'!H:H</f>
        <v>杨飞</v>
      </c>
      <c r="I1747" s="2">
        <f ca="1">'[1]2025年已发货'!I:I</f>
        <v>15667998777</v>
      </c>
      <c r="J1747" s="2" vm="1" t="e">
        <f ca="1">_xlfn._xlws.FILTER(辅助信息!D:D,辅助信息!G:G=G1747)</f>
        <v>#VALUE!</v>
      </c>
    </row>
    <row r="1748" hidden="1" spans="1:10">
      <c r="A1748" s="2" t="str">
        <f ca="1">'[1]2025年已发货'!A:A</f>
        <v>润耀</v>
      </c>
      <c r="B1748" s="2" t="str">
        <f ca="1">'[1]2025年已发货'!B:B</f>
        <v>螺纹钢</v>
      </c>
      <c r="C1748" s="2" t="str">
        <f ca="1">'[1]2025年已发货'!C:C</f>
        <v>HRB400E Φ25 9m</v>
      </c>
      <c r="D1748" s="2" t="str">
        <f ca="1">'[1]2025年已发货'!D:D</f>
        <v>吨</v>
      </c>
      <c r="E1748" s="2">
        <f ca="1">'[1]2025年已发货'!E:E</f>
        <v>35</v>
      </c>
      <c r="F1748" s="4">
        <f ca="1">'[1]2025年已发货'!F:F</f>
        <v>45749</v>
      </c>
      <c r="G1748" s="2" t="str">
        <f>'[1]2025年已发货'!G:G</f>
        <v>（中铁十局-资乐高速4标）四川省眉山市仁寿县彰加镇促进村中铁十局资乐高速1#钢筋场</v>
      </c>
      <c r="H1748" s="2" t="str">
        <f ca="1">'[1]2025年已发货'!H:H</f>
        <v>杨飞</v>
      </c>
      <c r="I1748" s="2">
        <f ca="1">'[1]2025年已发货'!I:I</f>
        <v>15667998777</v>
      </c>
      <c r="J1748" s="2" vm="1" t="e">
        <f ca="1">_xlfn._xlws.FILTER(辅助信息!D:D,辅助信息!G:G=G1748)</f>
        <v>#VALUE!</v>
      </c>
    </row>
    <row r="1749" hidden="1" spans="1:10">
      <c r="A1749" s="2" t="str">
        <f ca="1">'[1]2025年已发货'!A:A</f>
        <v>润耀</v>
      </c>
      <c r="B1749" s="2" t="str">
        <f ca="1">'[1]2025年已发货'!B:B</f>
        <v>螺纹钢</v>
      </c>
      <c r="C1749" s="2" t="str">
        <f ca="1">'[1]2025年已发货'!C:C</f>
        <v>HRB400E Φ28 9m</v>
      </c>
      <c r="D1749" s="2" t="str">
        <f ca="1">'[1]2025年已发货'!D:D</f>
        <v>吨</v>
      </c>
      <c r="E1749" s="2">
        <f ca="1">'[1]2025年已发货'!E:E</f>
        <v>35</v>
      </c>
      <c r="F1749" s="4">
        <f ca="1">'[1]2025年已发货'!F:F</f>
        <v>45749</v>
      </c>
      <c r="G1749" s="2" t="str">
        <f>'[1]2025年已发货'!G:G</f>
        <v>（中铁十局-资乐高速4标）四川省眉山市仁寿县彰加镇促进村中铁十局资乐高速1#钢筋场</v>
      </c>
      <c r="H1749" s="2" t="str">
        <f ca="1">'[1]2025年已发货'!H:H</f>
        <v>杨飞</v>
      </c>
      <c r="I1749" s="2">
        <f ca="1">'[1]2025年已发货'!I:I</f>
        <v>15667998777</v>
      </c>
      <c r="J1749" s="2" vm="1" t="e">
        <f ca="1">_xlfn._xlws.FILTER(辅助信息!D:D,辅助信息!G:G=G1749)</f>
        <v>#VALUE!</v>
      </c>
    </row>
    <row r="1750" hidden="1" spans="1:10">
      <c r="A1750" s="2" t="str">
        <f ca="1">'[1]2025年已发货'!A:A</f>
        <v>润耀</v>
      </c>
      <c r="B1750" s="2" t="str">
        <f ca="1">'[1]2025年已发货'!B:B</f>
        <v>高线</v>
      </c>
      <c r="C1750" s="2" t="str">
        <f ca="1">'[1]2025年已发货'!C:C</f>
        <v>HPB300Φ12</v>
      </c>
      <c r="D1750" s="2" t="str">
        <f ca="1">'[1]2025年已发货'!D:D</f>
        <v>吨</v>
      </c>
      <c r="E1750" s="2">
        <f ca="1">'[1]2025年已发货'!E:E</f>
        <v>35</v>
      </c>
      <c r="F1750" s="4">
        <f ca="1">'[1]2025年已发货'!F:F</f>
        <v>45749</v>
      </c>
      <c r="G1750" s="2" t="str">
        <f>'[1]2025年已发货'!G:G</f>
        <v>（中铁北京局-资乐高速6标）四川省乐山市市中区土主镇资乐高速TJ6标项目试验室</v>
      </c>
      <c r="H1750" s="2" t="str">
        <f ca="1">'[1]2025年已发货'!H:H</f>
        <v>刘岩</v>
      </c>
      <c r="I1750" s="2">
        <f ca="1">'[1]2025年已发货'!I:I</f>
        <v>18543566469</v>
      </c>
      <c r="J1750" s="2" vm="1" t="e">
        <f ca="1">_xlfn._xlws.FILTER(辅助信息!D:D,辅助信息!G:G=G1750)</f>
        <v>#VALUE!</v>
      </c>
    </row>
    <row r="1751" hidden="1" spans="1:10">
      <c r="A1751" s="2" t="str">
        <f ca="1">'[1]2025年已发货'!A:A</f>
        <v>润耀</v>
      </c>
      <c r="B1751" s="2" t="str">
        <f ca="1">'[1]2025年已发货'!B:B</f>
        <v>螺纹钢</v>
      </c>
      <c r="C1751" s="2" t="str">
        <f ca="1">'[1]2025年已发货'!C:C</f>
        <v>HRB400E Φ14 12m</v>
      </c>
      <c r="D1751" s="2" t="str">
        <f ca="1">'[1]2025年已发货'!D:D</f>
        <v>吨</v>
      </c>
      <c r="E1751" s="2">
        <f ca="1">'[1]2025年已发货'!E:E</f>
        <v>24</v>
      </c>
      <c r="F1751" s="4">
        <f ca="1">'[1]2025年已发货'!F:F</f>
        <v>45749</v>
      </c>
      <c r="G1751" s="2" t="str">
        <f>'[1]2025年已发货'!G:G</f>
        <v>（中铁北京局-资乐高速6标）四川省乐山市市中区土主镇资乐高速TJ6标项目试验室</v>
      </c>
      <c r="H1751" s="2" t="str">
        <f ca="1">'[1]2025年已发货'!H:H</f>
        <v>刘岩</v>
      </c>
      <c r="I1751" s="2">
        <f ca="1">'[1]2025年已发货'!I:I</f>
        <v>18543566469</v>
      </c>
      <c r="J1751" s="2" vm="1" t="e">
        <f ca="1">_xlfn._xlws.FILTER(辅助信息!D:D,辅助信息!G:G=G1751)</f>
        <v>#VALUE!</v>
      </c>
    </row>
    <row r="1752" hidden="1" spans="1:10">
      <c r="A1752" s="2" t="str">
        <f ca="1">'[1]2025年已发货'!A:A</f>
        <v>润耀</v>
      </c>
      <c r="B1752" s="2" t="str">
        <f ca="1">'[1]2025年已发货'!B:B</f>
        <v>螺纹钢</v>
      </c>
      <c r="C1752" s="2" t="str">
        <f ca="1">'[1]2025年已发货'!C:C</f>
        <v>HRB400E Φ14 9m</v>
      </c>
      <c r="D1752" s="2" t="str">
        <f ca="1">'[1]2025年已发货'!D:D</f>
        <v>吨</v>
      </c>
      <c r="E1752" s="2">
        <f ca="1">'[1]2025年已发货'!E:E</f>
        <v>12</v>
      </c>
      <c r="F1752" s="4">
        <f ca="1">'[1]2025年已发货'!F:F</f>
        <v>45749</v>
      </c>
      <c r="G1752" s="2" t="str">
        <f>'[1]2025年已发货'!G:G</f>
        <v>（中铁北京局-资乐高速6标）四川省乐山市市中区土主镇资乐高速TJ6标项目试验室</v>
      </c>
      <c r="H1752" s="2" t="str">
        <f ca="1">'[1]2025年已发货'!H:H</f>
        <v>刘岩</v>
      </c>
      <c r="I1752" s="2">
        <f ca="1">'[1]2025年已发货'!I:I</f>
        <v>18543566469</v>
      </c>
      <c r="J1752" s="2" vm="1" t="e">
        <f>_xlfn._xlws.FILTER(辅助信息!D:D,辅助信息!G:G=G1752)</f>
        <v>#VALUE!</v>
      </c>
    </row>
    <row r="1753" hidden="1" spans="1:10">
      <c r="A1753" s="2" t="str">
        <f ca="1">'[1]2025年已发货'!A:A</f>
        <v>冷钢</v>
      </c>
      <c r="B1753" s="2" t="str">
        <f ca="1">'[1]2025年已发货'!B:B</f>
        <v>螺纹钢</v>
      </c>
      <c r="C1753" s="2" t="str">
        <f ca="1">'[1]2025年已发货'!C:C</f>
        <v>HRB400E Φ12 9m</v>
      </c>
      <c r="D1753" s="2" t="str">
        <f ca="1">'[1]2025年已发货'!D:D</f>
        <v>吨</v>
      </c>
      <c r="E1753" s="2">
        <f ca="1">'[1]2025年已发货'!E:E</f>
        <v>6</v>
      </c>
      <c r="F1753" s="4">
        <f ca="1">'[1]2025年已发货'!F:F</f>
        <v>45750</v>
      </c>
      <c r="G1753" s="2" t="str">
        <f>'[1]2025年已发货'!G:G</f>
        <v>（五冶达州国道542项目-一工区路基二工段）四川省达州市达川区石桥镇列宁街熊家营</v>
      </c>
      <c r="H1753" s="2" t="str">
        <f ca="1">'[1]2025年已发货'!H:H</f>
        <v>黄纯益</v>
      </c>
      <c r="I1753" s="2">
        <f ca="1">'[1]2025年已发货'!I:I</f>
        <v>13518257339</v>
      </c>
      <c r="J1753" s="2" t="str">
        <f>_xlfn._xlws.FILTER(辅助信息!D:D,辅助信息!G:G=G1753)</f>
        <v>五冶达州国道542项目</v>
      </c>
    </row>
    <row r="1754" hidden="1" spans="1:10">
      <c r="A1754" s="2" t="str">
        <f ca="1">'[1]2025年已发货'!A:A</f>
        <v>冷钢</v>
      </c>
      <c r="B1754" s="2" t="str">
        <f ca="1">'[1]2025年已发货'!B:B</f>
        <v>螺纹钢</v>
      </c>
      <c r="C1754" s="2" t="str">
        <f ca="1">'[1]2025年已发货'!C:C</f>
        <v>HRB400E Φ16 9m</v>
      </c>
      <c r="D1754" s="2" t="str">
        <f ca="1">'[1]2025年已发货'!D:D</f>
        <v>吨</v>
      </c>
      <c r="E1754" s="2">
        <f ca="1">'[1]2025年已发货'!E:E</f>
        <v>30</v>
      </c>
      <c r="F1754" s="4">
        <f ca="1">'[1]2025年已发货'!F:F</f>
        <v>45750</v>
      </c>
      <c r="G1754" s="2" t="str">
        <f>'[1]2025年已发货'!G:G</f>
        <v>（五冶达州国道542项目-一工区路基二工段）四川省达州市达川区石桥镇列宁街熊家营</v>
      </c>
      <c r="H1754" s="2" t="str">
        <f ca="1">'[1]2025年已发货'!H:H</f>
        <v>黄纯益</v>
      </c>
      <c r="I1754" s="2">
        <f ca="1">'[1]2025年已发货'!I:I</f>
        <v>13518257339</v>
      </c>
      <c r="J1754" s="2" t="str">
        <f>_xlfn._xlws.FILTER(辅助信息!D:D,辅助信息!G:G=G1754)</f>
        <v>五冶达州国道542项目</v>
      </c>
    </row>
    <row r="1755" hidden="1" spans="1:10">
      <c r="A1755" s="2" t="str">
        <f ca="1">'[1]2025年已发货'!A:A</f>
        <v>晋邦</v>
      </c>
      <c r="B1755" s="2" t="str">
        <f ca="1">'[1]2025年已发货'!B:B</f>
        <v>螺纹钢</v>
      </c>
      <c r="C1755" s="2" t="str">
        <f ca="1">'[1]2025年已发货'!C:C</f>
        <v>HRB400E Φ16 9m</v>
      </c>
      <c r="D1755" s="2" t="str">
        <f ca="1">'[1]2025年已发货'!D:D</f>
        <v>吨</v>
      </c>
      <c r="E1755" s="2">
        <f ca="1">'[1]2025年已发货'!E:E</f>
        <v>36</v>
      </c>
      <c r="F1755" s="4">
        <f ca="1">'[1]2025年已发货'!F:F</f>
        <v>45750</v>
      </c>
      <c r="G1755" s="2" t="str">
        <f>'[1]2025年已发货'!G:G</f>
        <v>（十九冶-江龙高速三分部）重庆市云阳县蔈草镇三坵田*小尖山梁场</v>
      </c>
      <c r="H1755" s="2" t="str">
        <f ca="1">'[1]2025年已发货'!H:H</f>
        <v>徐宇</v>
      </c>
      <c r="I1755" s="2">
        <f ca="1">'[1]2025年已发货'!I:I</f>
        <v>19822311919</v>
      </c>
      <c r="J1755" s="2" vm="1" t="e">
        <f ca="1">_xlfn._xlws.FILTER(辅助信息!D:D,辅助信息!G:G=G1755)</f>
        <v>#VALUE!</v>
      </c>
    </row>
    <row r="1756" hidden="1" spans="1:10">
      <c r="A1756" s="2" t="str">
        <f ca="1">'[1]2025年已发货'!A:A</f>
        <v>晋邦</v>
      </c>
      <c r="B1756" s="2" t="str">
        <f ca="1">'[1]2025年已发货'!B:B</f>
        <v>盘螺</v>
      </c>
      <c r="C1756" s="2" t="str">
        <f ca="1">'[1]2025年已发货'!C:C</f>
        <v>HRB400E Φ10</v>
      </c>
      <c r="D1756" s="2" t="str">
        <f ca="1">'[1]2025年已发货'!D:D</f>
        <v>吨</v>
      </c>
      <c r="E1756" s="2">
        <f ca="1">'[1]2025年已发货'!E:E</f>
        <v>10</v>
      </c>
      <c r="F1756" s="4">
        <f ca="1">'[1]2025年已发货'!F:F</f>
        <v>45750</v>
      </c>
      <c r="G1756" s="2" t="str">
        <f>'[1]2025年已发货'!G:G</f>
        <v>（十九冶-江龙高速三分部）重庆市云阳县蔈草镇三坵田*小尖山梁场</v>
      </c>
      <c r="H1756" s="2" t="str">
        <f ca="1">'[1]2025年已发货'!H:H</f>
        <v>徐宇</v>
      </c>
      <c r="I1756" s="2">
        <f ca="1">'[1]2025年已发货'!I:I</f>
        <v>19822311919</v>
      </c>
      <c r="J1756" s="2" vm="1" t="e">
        <f ca="1">_xlfn._xlws.FILTER(辅助信息!D:D,辅助信息!G:G=G1756)</f>
        <v>#VALUE!</v>
      </c>
    </row>
    <row r="1757" hidden="1" spans="1:10">
      <c r="A1757" s="2" t="str">
        <f ca="1">'[1]2025年已发货'!A:A</f>
        <v>晋邦</v>
      </c>
      <c r="B1757" s="2" t="str">
        <f ca="1">'[1]2025年已发货'!B:B</f>
        <v>螺纹钢</v>
      </c>
      <c r="C1757" s="2" t="str">
        <f ca="1">'[1]2025年已发货'!C:C</f>
        <v>HRB400E Φ16 9m</v>
      </c>
      <c r="D1757" s="2" t="str">
        <f ca="1">'[1]2025年已发货'!D:D</f>
        <v>吨</v>
      </c>
      <c r="E1757" s="2">
        <f ca="1">'[1]2025年已发货'!E:E</f>
        <v>15</v>
      </c>
      <c r="F1757" s="4">
        <f ca="1">'[1]2025年已发货'!F:F</f>
        <v>45750</v>
      </c>
      <c r="G1757" s="2" t="str">
        <f>'[1]2025年已发货'!G:G</f>
        <v>（十九冶-江龙高速三分部）重庆市云阳县蔈草镇三坵田*朗树湾1#桥桥面</v>
      </c>
      <c r="H1757" s="2" t="str">
        <f ca="1">'[1]2025年已发货'!H:H</f>
        <v>徐宇</v>
      </c>
      <c r="I1757" s="2">
        <f ca="1">'[1]2025年已发货'!I:I</f>
        <v>19822311919</v>
      </c>
      <c r="J1757" s="2" vm="1" t="e">
        <f ca="1">_xlfn._xlws.FILTER(辅助信息!D:D,辅助信息!G:G=G1757)</f>
        <v>#VALUE!</v>
      </c>
    </row>
    <row r="1758" hidden="1" spans="1:10">
      <c r="A1758" s="2" t="str">
        <f ca="1">'[1]2025年已发货'!A:A</f>
        <v>晋邦</v>
      </c>
      <c r="B1758" s="2" t="str">
        <f ca="1">'[1]2025年已发货'!B:B</f>
        <v>螺纹钢</v>
      </c>
      <c r="C1758" s="2" t="str">
        <f ca="1">'[1]2025年已发货'!C:C</f>
        <v>HRB400E Φ25 9m</v>
      </c>
      <c r="D1758" s="2" t="str">
        <f ca="1">'[1]2025年已发货'!D:D</f>
        <v>吨</v>
      </c>
      <c r="E1758" s="2">
        <f ca="1">'[1]2025年已发货'!E:E</f>
        <v>10</v>
      </c>
      <c r="F1758" s="4">
        <f ca="1">'[1]2025年已发货'!F:F</f>
        <v>45750</v>
      </c>
      <c r="G1758" s="2" t="str">
        <f>'[1]2025年已发货'!G:G</f>
        <v>（十九冶-江龙高速三分部）重庆市云阳县蔈草镇三坵田*朗树湾1#桥桥面</v>
      </c>
      <c r="H1758" s="2" t="str">
        <f ca="1">'[1]2025年已发货'!H:H</f>
        <v>徐宇</v>
      </c>
      <c r="I1758" s="2">
        <f ca="1">'[1]2025年已发货'!I:I</f>
        <v>19822311919</v>
      </c>
      <c r="J1758" s="2" vm="1" t="e">
        <f>_xlfn._xlws.FILTER(辅助信息!D:D,辅助信息!G:G=G1758)</f>
        <v>#VALUE!</v>
      </c>
    </row>
    <row r="1759" hidden="1" spans="1:10">
      <c r="A1759" s="2" t="str">
        <f ca="1">'[1]2025年已发货'!A:A</f>
        <v>晋邦</v>
      </c>
      <c r="B1759" s="2" t="str">
        <f ca="1">'[1]2025年已发货'!B:B</f>
        <v>螺纹钢</v>
      </c>
      <c r="C1759" s="2" t="str">
        <f ca="1">'[1]2025年已发货'!C:C</f>
        <v>HRB400E Φ12 9m</v>
      </c>
      <c r="D1759" s="2" t="str">
        <f ca="1">'[1]2025年已发货'!D:D</f>
        <v>吨</v>
      </c>
      <c r="E1759" s="2">
        <f ca="1">'[1]2025年已发货'!E:E</f>
        <v>27</v>
      </c>
      <c r="F1759" s="4">
        <f ca="1">'[1]2025年已发货'!F:F</f>
        <v>45750</v>
      </c>
      <c r="G1759" s="2" t="str">
        <f>'[1]2025年已发货'!G:G</f>
        <v>（十九冶-江龙高速三分部）重庆市云阳县龙角镇*皮家营梁场</v>
      </c>
      <c r="H1759" s="2" t="str">
        <f ca="1">'[1]2025年已发货'!H:H</f>
        <v>徐宇</v>
      </c>
      <c r="I1759" s="2">
        <f ca="1">'[1]2025年已发货'!I:I</f>
        <v>19822311919</v>
      </c>
      <c r="J1759" s="2" vm="1" t="e">
        <f ca="1">_xlfn._xlws.FILTER(辅助信息!D:D,辅助信息!G:G=G1759)</f>
        <v>#VALUE!</v>
      </c>
    </row>
    <row r="1760" hidden="1" spans="1:10">
      <c r="A1760" s="2" t="str">
        <f ca="1">'[1]2025年已发货'!A:A</f>
        <v>晋邦</v>
      </c>
      <c r="B1760" s="2" t="str">
        <f ca="1">'[1]2025年已发货'!B:B</f>
        <v>螺纹钢</v>
      </c>
      <c r="C1760" s="2" t="str">
        <f ca="1">'[1]2025年已发货'!C:C</f>
        <v>HRB400E Φ16 9m</v>
      </c>
      <c r="D1760" s="2" t="str">
        <f ca="1">'[1]2025年已发货'!D:D</f>
        <v>吨</v>
      </c>
      <c r="E1760" s="2">
        <f ca="1">'[1]2025年已发货'!E:E</f>
        <v>20</v>
      </c>
      <c r="F1760" s="4">
        <f ca="1">'[1]2025年已发货'!F:F</f>
        <v>45750</v>
      </c>
      <c r="G1760" s="2" t="str">
        <f>'[1]2025年已发货'!G:G</f>
        <v>（十九冶-江龙高速三分部）重庆市云阳县龙角镇*皮家营梁场</v>
      </c>
      <c r="H1760" s="2" t="str">
        <f ca="1">'[1]2025年已发货'!H:H</f>
        <v>徐宇</v>
      </c>
      <c r="I1760" s="2">
        <f ca="1">'[1]2025年已发货'!I:I</f>
        <v>19822311919</v>
      </c>
      <c r="J1760" s="2" vm="1" t="e">
        <f ca="1">_xlfn._xlws.FILTER(辅助信息!D:D,辅助信息!G:G=G1760)</f>
        <v>#VALUE!</v>
      </c>
    </row>
    <row r="1761" hidden="1" spans="1:10">
      <c r="A1761" s="2" t="str">
        <f ca="1">'[1]2025年已发货'!A:A</f>
        <v>晋邦</v>
      </c>
      <c r="B1761" s="2" t="str">
        <f ca="1">'[1]2025年已发货'!B:B</f>
        <v>螺纹钢</v>
      </c>
      <c r="C1761" s="2" t="str">
        <f ca="1">'[1]2025年已发货'!C:C</f>
        <v>HRB400E Φ25 9m</v>
      </c>
      <c r="D1761" s="2" t="str">
        <f ca="1">'[1]2025年已发货'!D:D</f>
        <v>吨</v>
      </c>
      <c r="E1761" s="2">
        <f ca="1">'[1]2025年已发货'!E:E</f>
        <v>3</v>
      </c>
      <c r="F1761" s="4">
        <f ca="1">'[1]2025年已发货'!F:F</f>
        <v>45750</v>
      </c>
      <c r="G1761" s="2" t="str">
        <f>'[1]2025年已发货'!G:G</f>
        <v>（十九冶-江龙高速三分部）重庆市云阳县龙角镇*皮家营梁场</v>
      </c>
      <c r="H1761" s="2" t="str">
        <f ca="1">'[1]2025年已发货'!H:H</f>
        <v>徐宇</v>
      </c>
      <c r="I1761" s="2">
        <f ca="1">'[1]2025年已发货'!I:I</f>
        <v>19822311919</v>
      </c>
      <c r="J1761" s="2" vm="1" t="e">
        <f>_xlfn._xlws.FILTER(辅助信息!D:D,辅助信息!G:G=G1761)</f>
        <v>#VALUE!</v>
      </c>
    </row>
    <row r="1762" hidden="1" spans="1:10">
      <c r="A1762" s="2" t="str">
        <f ca="1">'[1]2025年已发货'!A:A</f>
        <v>晋邦</v>
      </c>
      <c r="B1762" s="2" t="str">
        <f ca="1">'[1]2025年已发货'!B:B</f>
        <v>螺纹钢</v>
      </c>
      <c r="C1762" s="2" t="str">
        <f ca="1">'[1]2025年已发货'!C:C</f>
        <v>HRB400E Φ12 9m</v>
      </c>
      <c r="D1762" s="2" t="str">
        <f ca="1">'[1]2025年已发货'!D:D</f>
        <v>吨</v>
      </c>
      <c r="E1762" s="2">
        <f ca="1">'[1]2025年已发货'!E:E</f>
        <v>3</v>
      </c>
      <c r="F1762" s="4">
        <f ca="1">'[1]2025年已发货'!F:F</f>
        <v>45750</v>
      </c>
      <c r="G1762" s="2" t="str">
        <f>'[1]2025年已发货'!G:G</f>
        <v>（十九冶-江龙高速三分部）重庆市云阳县龙角镇*刘家漕2#桥</v>
      </c>
      <c r="H1762" s="2" t="str">
        <f ca="1">'[1]2025年已发货'!H:H</f>
        <v>徐宇</v>
      </c>
      <c r="I1762" s="2">
        <f ca="1">'[1]2025年已发货'!I:I</f>
        <v>19822311919</v>
      </c>
      <c r="J1762" s="2" vm="1" t="e">
        <f ca="1">_xlfn._xlws.FILTER(辅助信息!D:D,辅助信息!G:G=G1762)</f>
        <v>#VALUE!</v>
      </c>
    </row>
    <row r="1763" hidden="1" spans="1:10">
      <c r="A1763" s="2" t="str">
        <f ca="1">'[1]2025年已发货'!A:A</f>
        <v>晋邦</v>
      </c>
      <c r="B1763" s="2" t="str">
        <f ca="1">'[1]2025年已发货'!B:B</f>
        <v>螺纹钢</v>
      </c>
      <c r="C1763" s="2" t="str">
        <f ca="1">'[1]2025年已发货'!C:C</f>
        <v>HRB400E Φ16 9m</v>
      </c>
      <c r="D1763" s="2" t="str">
        <f ca="1">'[1]2025年已发货'!D:D</f>
        <v>吨</v>
      </c>
      <c r="E1763" s="2">
        <f ca="1">'[1]2025年已发货'!E:E</f>
        <v>20</v>
      </c>
      <c r="F1763" s="4">
        <f ca="1">'[1]2025年已发货'!F:F</f>
        <v>45750</v>
      </c>
      <c r="G1763" s="2" t="str">
        <f>'[1]2025年已发货'!G:G</f>
        <v>（十九冶-江龙高速三分部）重庆市云阳县龙角镇*刘家漕2#桥</v>
      </c>
      <c r="H1763" s="2" t="str">
        <f ca="1">'[1]2025年已发货'!H:H</f>
        <v>徐宇</v>
      </c>
      <c r="I1763" s="2">
        <f ca="1">'[1]2025年已发货'!I:I</f>
        <v>19822311919</v>
      </c>
      <c r="J1763" s="2" vm="1" t="e">
        <f ca="1">_xlfn._xlws.FILTER(辅助信息!D:D,辅助信息!G:G=G1763)</f>
        <v>#VALUE!</v>
      </c>
    </row>
    <row r="1764" hidden="1" spans="1:10">
      <c r="A1764" s="2" t="str">
        <f ca="1">'[1]2025年已发货'!A:A</f>
        <v>晋邦</v>
      </c>
      <c r="B1764" s="2" t="str">
        <f ca="1">'[1]2025年已发货'!B:B</f>
        <v>螺纹钢</v>
      </c>
      <c r="C1764" s="2" t="str">
        <f ca="1">'[1]2025年已发货'!C:C</f>
        <v>HRB400E Φ25 9m</v>
      </c>
      <c r="D1764" s="2" t="str">
        <f ca="1">'[1]2025年已发货'!D:D</f>
        <v>吨</v>
      </c>
      <c r="E1764" s="2">
        <f ca="1">'[1]2025年已发货'!E:E</f>
        <v>3</v>
      </c>
      <c r="F1764" s="4">
        <f ca="1">'[1]2025年已发货'!F:F</f>
        <v>45750</v>
      </c>
      <c r="G1764" s="2" t="str">
        <f>'[1]2025年已发货'!G:G</f>
        <v>（十九冶-江龙高速三分部）重庆市云阳县龙角镇*刘家漕2#桥</v>
      </c>
      <c r="H1764" s="2" t="str">
        <f ca="1">'[1]2025年已发货'!H:H</f>
        <v>徐宇</v>
      </c>
      <c r="I1764" s="2">
        <f ca="1">'[1]2025年已发货'!I:I</f>
        <v>19822311919</v>
      </c>
      <c r="J1764" s="2" vm="1" t="e">
        <f ca="1">_xlfn._xlws.FILTER(辅助信息!D:D,辅助信息!G:G=G1764)</f>
        <v>#VALUE!</v>
      </c>
    </row>
    <row r="1765" hidden="1" spans="1:10">
      <c r="A1765" s="2" t="str">
        <f ca="1">'[1]2025年已发货'!A:A</f>
        <v>晋邦</v>
      </c>
      <c r="B1765" s="2" t="str">
        <f ca="1">'[1]2025年已发货'!B:B</f>
        <v>高线</v>
      </c>
      <c r="C1765" s="2" t="str">
        <f ca="1">'[1]2025年已发货'!C:C</f>
        <v>HPB300Φ10</v>
      </c>
      <c r="D1765" s="2" t="str">
        <f ca="1">'[1]2025年已发货'!D:D</f>
        <v>吨</v>
      </c>
      <c r="E1765" s="2">
        <f ca="1">'[1]2025年已发货'!E:E</f>
        <v>4</v>
      </c>
      <c r="F1765" s="4">
        <f ca="1">'[1]2025年已发货'!F:F</f>
        <v>45750</v>
      </c>
      <c r="G1765" s="2" t="str">
        <f>'[1]2025年已发货'!G:G</f>
        <v>（十九冶-江龙高速三分部）重庆市云阳县龙角镇*刘家漕2#桥</v>
      </c>
      <c r="H1765" s="2" t="str">
        <f ca="1">'[1]2025年已发货'!H:H</f>
        <v>徐宇</v>
      </c>
      <c r="I1765" s="2">
        <f ca="1">'[1]2025年已发货'!I:I</f>
        <v>19822311919</v>
      </c>
      <c r="J1765" s="2" vm="1" t="e">
        <f ca="1">_xlfn._xlws.FILTER(辅助信息!D:D,辅助信息!G:G=G1765)</f>
        <v>#VALUE!</v>
      </c>
    </row>
    <row r="1766" hidden="1" spans="1:10">
      <c r="A1766" s="2" t="str">
        <f ca="1">'[1]2025年已发货'!A:A</f>
        <v>晋邦</v>
      </c>
      <c r="B1766" s="2" t="str">
        <f ca="1">'[1]2025年已发货'!B:B</f>
        <v>螺纹钢</v>
      </c>
      <c r="C1766" s="2" t="str">
        <f ca="1">'[1]2025年已发货'!C:C</f>
        <v>HRB400E Φ14 9m</v>
      </c>
      <c r="D1766" s="2" t="str">
        <f ca="1">'[1]2025年已发货'!D:D</f>
        <v>吨</v>
      </c>
      <c r="E1766" s="2">
        <f ca="1">'[1]2025年已发货'!E:E</f>
        <v>5</v>
      </c>
      <c r="F1766" s="4">
        <f ca="1">'[1]2025年已发货'!F:F</f>
        <v>45750</v>
      </c>
      <c r="G1766" s="2" t="str">
        <f>'[1]2025年已发货'!G:G</f>
        <v>（十九冶-江龙高速三分部）重庆市云阳县龙角镇*皮家营隧道</v>
      </c>
      <c r="H1766" s="2" t="str">
        <f ca="1">'[1]2025年已发货'!H:H</f>
        <v>徐宇</v>
      </c>
      <c r="I1766" s="2">
        <f ca="1">'[1]2025年已发货'!I:I</f>
        <v>19822311919</v>
      </c>
      <c r="J1766" s="2" vm="1" t="e">
        <f ca="1">_xlfn._xlws.FILTER(辅助信息!D:D,辅助信息!G:G=G1766)</f>
        <v>#VALUE!</v>
      </c>
    </row>
    <row r="1767" hidden="1" spans="1:10">
      <c r="A1767" s="2" t="str">
        <f ca="1">'[1]2025年已发货'!A:A</f>
        <v>晋邦</v>
      </c>
      <c r="B1767" s="2" t="str">
        <f ca="1">'[1]2025年已发货'!B:B</f>
        <v>螺纹钢</v>
      </c>
      <c r="C1767" s="2" t="str">
        <f ca="1">'[1]2025年已发货'!C:C</f>
        <v>HRB400E Φ16 9m</v>
      </c>
      <c r="D1767" s="2" t="str">
        <f ca="1">'[1]2025年已发货'!D:D</f>
        <v>吨</v>
      </c>
      <c r="E1767" s="2">
        <f ca="1">'[1]2025年已发货'!E:E</f>
        <v>20</v>
      </c>
      <c r="F1767" s="4">
        <f ca="1">'[1]2025年已发货'!F:F</f>
        <v>45750</v>
      </c>
      <c r="G1767" s="2" t="str">
        <f>'[1]2025年已发货'!G:G</f>
        <v>（十九冶-江龙高速三分部）重庆市云阳县龙角镇*皮家营隧道</v>
      </c>
      <c r="H1767" s="2" t="str">
        <f ca="1">'[1]2025年已发货'!H:H</f>
        <v>徐宇</v>
      </c>
      <c r="I1767" s="2">
        <f ca="1">'[1]2025年已发货'!I:I</f>
        <v>19822311919</v>
      </c>
      <c r="J1767" s="2" vm="1" t="e">
        <f>_xlfn._xlws.FILTER(辅助信息!D:D,辅助信息!G:G=G1767)</f>
        <v>#VALUE!</v>
      </c>
    </row>
    <row r="1768" hidden="1" spans="1:10">
      <c r="A1768" s="2" t="str">
        <f ca="1">'[1]2025年已发货'!A:A</f>
        <v>润耀</v>
      </c>
      <c r="B1768" s="2" t="str">
        <f ca="1">'[1]2025年已发货'!B:B</f>
        <v>盘螺</v>
      </c>
      <c r="C1768" s="2" t="str">
        <f ca="1">'[1]2025年已发货'!C:C</f>
        <v>HRB400E Φ8</v>
      </c>
      <c r="D1768" s="2" t="str">
        <f ca="1">'[1]2025年已发货'!D:D</f>
        <v>吨</v>
      </c>
      <c r="E1768" s="2">
        <f ca="1">'[1]2025年已发货'!E:E</f>
        <v>5</v>
      </c>
      <c r="F1768" s="4">
        <f ca="1">'[1]2025年已发货'!F:F</f>
        <v>45750</v>
      </c>
      <c r="G1768" s="2" t="str">
        <f>'[1]2025年已发货'!G:G</f>
        <v>（华西简阳西城嘉苑）四川省成都市简阳市简城街道高屋村</v>
      </c>
      <c r="H1768" s="2" t="str">
        <f ca="1">'[1]2025年已发货'!H:H</f>
        <v>张瀚镭</v>
      </c>
      <c r="I1768" s="2">
        <f ca="1">'[1]2025年已发货'!I:I</f>
        <v>15884666220</v>
      </c>
      <c r="J1768" s="2" t="str">
        <f ca="1">_xlfn._xlws.FILTER(辅助信息!D:D,辅助信息!G:G=G1768)</f>
        <v>华西简阳西城嘉苑</v>
      </c>
    </row>
    <row r="1769" hidden="1" spans="1:10">
      <c r="A1769" s="2" t="str">
        <f ca="1">'[1]2025年已发货'!A:A</f>
        <v>润耀</v>
      </c>
      <c r="B1769" s="2" t="str">
        <f ca="1">'[1]2025年已发货'!B:B</f>
        <v>盘螺</v>
      </c>
      <c r="C1769" s="2" t="str">
        <f ca="1">'[1]2025年已发货'!C:C</f>
        <v>HRB400E Φ10</v>
      </c>
      <c r="D1769" s="2" t="str">
        <f ca="1">'[1]2025年已发货'!D:D</f>
        <v>吨</v>
      </c>
      <c r="E1769" s="2">
        <f ca="1">'[1]2025年已发货'!E:E</f>
        <v>5</v>
      </c>
      <c r="F1769" s="4">
        <f ca="1">'[1]2025年已发货'!F:F</f>
        <v>45750</v>
      </c>
      <c r="G1769" s="2" t="str">
        <f>'[1]2025年已发货'!G:G</f>
        <v>（华西简阳西城嘉苑）四川省成都市简阳市简城街道高屋村</v>
      </c>
      <c r="H1769" s="2" t="str">
        <f ca="1">'[1]2025年已发货'!H:H</f>
        <v>张瀚镭</v>
      </c>
      <c r="I1769" s="2">
        <f ca="1">'[1]2025年已发货'!I:I</f>
        <v>15884666220</v>
      </c>
      <c r="J1769" s="2" t="str">
        <f ca="1">_xlfn._xlws.FILTER(辅助信息!D:D,辅助信息!G:G=G1769)</f>
        <v>华西简阳西城嘉苑</v>
      </c>
    </row>
    <row r="1770" hidden="1" spans="1:10">
      <c r="A1770" s="2" t="str">
        <f ca="1">'[1]2025年已发货'!A:A</f>
        <v>润耀</v>
      </c>
      <c r="B1770" s="2" t="str">
        <f ca="1">'[1]2025年已发货'!B:B</f>
        <v>盘螺</v>
      </c>
      <c r="C1770" s="2" t="str">
        <f ca="1">'[1]2025年已发货'!C:C</f>
        <v>HRB400E Φ12</v>
      </c>
      <c r="D1770" s="2" t="str">
        <f ca="1">'[1]2025年已发货'!D:D</f>
        <v>吨</v>
      </c>
      <c r="E1770" s="2">
        <f ca="1">'[1]2025年已发货'!E:E</f>
        <v>22</v>
      </c>
      <c r="F1770" s="4">
        <f ca="1">'[1]2025年已发货'!F:F</f>
        <v>45750</v>
      </c>
      <c r="G1770" s="2" t="str">
        <f>'[1]2025年已发货'!G:G</f>
        <v>（华西简阳西城嘉苑）四川省成都市简阳市简城街道高屋村</v>
      </c>
      <c r="H1770" s="2" t="str">
        <f ca="1">'[1]2025年已发货'!H:H</f>
        <v>张瀚镭</v>
      </c>
      <c r="I1770" s="2">
        <f ca="1">'[1]2025年已发货'!I:I</f>
        <v>15884666220</v>
      </c>
      <c r="J1770" s="2" t="str">
        <f>_xlfn._xlws.FILTER(辅助信息!D:D,辅助信息!G:G=G1770)</f>
        <v>华西简阳西城嘉苑</v>
      </c>
    </row>
    <row r="1771" hidden="1" spans="1:10">
      <c r="A1771" s="2" t="str">
        <f ca="1">'[1]2025年已发货'!A:A</f>
        <v>润耀</v>
      </c>
      <c r="B1771" s="2" t="str">
        <f ca="1">'[1]2025年已发货'!B:B</f>
        <v>螺纹钢</v>
      </c>
      <c r="C1771" s="2" t="str">
        <f ca="1">'[1]2025年已发货'!C:C</f>
        <v>HRB400E Φ14 9m</v>
      </c>
      <c r="D1771" s="2" t="str">
        <f ca="1">'[1]2025年已发货'!D:D</f>
        <v>吨</v>
      </c>
      <c r="E1771" s="2">
        <f ca="1">'[1]2025年已发货'!E:E</f>
        <v>2.5</v>
      </c>
      <c r="F1771" s="4">
        <f ca="1">'[1]2025年已发货'!F:F</f>
        <v>45750</v>
      </c>
      <c r="G1771" s="2" t="str">
        <f>'[1]2025年已发货'!G:G</f>
        <v>（华西简阳西城嘉苑）四川省成都市简阳市简城街道高屋村</v>
      </c>
      <c r="H1771" s="2" t="str">
        <f ca="1">'[1]2025年已发货'!H:H</f>
        <v>张瀚镭</v>
      </c>
      <c r="I1771" s="2">
        <f ca="1">'[1]2025年已发货'!I:I</f>
        <v>15884666220</v>
      </c>
      <c r="J1771" s="2" t="str">
        <f>_xlfn._xlws.FILTER(辅助信息!D:D,辅助信息!G:G=G1771)</f>
        <v>华西简阳西城嘉苑</v>
      </c>
    </row>
    <row r="1772" hidden="1" spans="1:10">
      <c r="A1772" s="2" t="str">
        <f ca="1">'[1]2025年已发货'!A:A</f>
        <v>润耀</v>
      </c>
      <c r="B1772" s="2" t="str">
        <f ca="1">'[1]2025年已发货'!B:B</f>
        <v>螺纹钢</v>
      </c>
      <c r="C1772" s="2" t="str">
        <f ca="1">'[1]2025年已发货'!C:C</f>
        <v>HRB400E Φ16 9m</v>
      </c>
      <c r="D1772" s="2" t="str">
        <f ca="1">'[1]2025年已发货'!D:D</f>
        <v>吨</v>
      </c>
      <c r="E1772" s="2">
        <f ca="1">'[1]2025年已发货'!E:E</f>
        <v>66</v>
      </c>
      <c r="F1772" s="4">
        <f ca="1">'[1]2025年已发货'!F:F</f>
        <v>45750</v>
      </c>
      <c r="G1772" s="2" t="str">
        <f>'[1]2025年已发货'!G:G</f>
        <v>（华西简阳西城嘉苑）四川省成都市简阳市简城街道高屋村</v>
      </c>
      <c r="H1772" s="2" t="str">
        <f ca="1">'[1]2025年已发货'!H:H</f>
        <v>张瀚镭</v>
      </c>
      <c r="I1772" s="2">
        <f ca="1">'[1]2025年已发货'!I:I</f>
        <v>15884666220</v>
      </c>
      <c r="J1772" s="2" t="str">
        <f>_xlfn._xlws.FILTER(辅助信息!D:D,辅助信息!G:G=G1772)</f>
        <v>华西简阳西城嘉苑</v>
      </c>
    </row>
    <row r="1773" hidden="1" spans="1:10">
      <c r="A1773" s="2" t="str">
        <f ca="1">'[1]2025年已发货'!A:A</f>
        <v>润耀</v>
      </c>
      <c r="B1773" s="2" t="str">
        <f ca="1">'[1]2025年已发货'!B:B</f>
        <v>螺纹钢</v>
      </c>
      <c r="C1773" s="2" t="str">
        <f ca="1">'[1]2025年已发货'!C:C</f>
        <v>HRB400E Φ18 9m</v>
      </c>
      <c r="D1773" s="2" t="str">
        <f ca="1">'[1]2025年已发货'!D:D</f>
        <v>吨</v>
      </c>
      <c r="E1773" s="2">
        <f ca="1">'[1]2025年已发货'!E:E</f>
        <v>5</v>
      </c>
      <c r="F1773" s="4">
        <f ca="1">'[1]2025年已发货'!F:F</f>
        <v>45750</v>
      </c>
      <c r="G1773" s="2" t="str">
        <f>'[1]2025年已发货'!G:G</f>
        <v>（华西简阳西城嘉苑）四川省成都市简阳市简城街道高屋村</v>
      </c>
      <c r="H1773" s="2" t="str">
        <f ca="1">'[1]2025年已发货'!H:H</f>
        <v>张瀚镭</v>
      </c>
      <c r="I1773" s="2">
        <f ca="1">'[1]2025年已发货'!I:I</f>
        <v>15884666220</v>
      </c>
      <c r="J1773" s="2" t="str">
        <f ca="1">_xlfn._xlws.FILTER(辅助信息!D:D,辅助信息!G:G=G1773)</f>
        <v>华西简阳西城嘉苑</v>
      </c>
    </row>
    <row r="1774" hidden="1" spans="1:10">
      <c r="A1774" s="2" t="str">
        <f ca="1">'[1]2025年已发货'!A:A</f>
        <v>润耀</v>
      </c>
      <c r="B1774" s="2" t="str">
        <f ca="1">'[1]2025年已发货'!B:B</f>
        <v>螺纹钢</v>
      </c>
      <c r="C1774" s="2" t="str">
        <f ca="1">'[1]2025年已发货'!C:C</f>
        <v>HRB400E Φ20 9m</v>
      </c>
      <c r="D1774" s="2" t="str">
        <f ca="1">'[1]2025年已发货'!D:D</f>
        <v>吨</v>
      </c>
      <c r="E1774" s="2">
        <f ca="1">'[1]2025年已发货'!E:E</f>
        <v>13</v>
      </c>
      <c r="F1774" s="4">
        <f ca="1">'[1]2025年已发货'!F:F</f>
        <v>45750</v>
      </c>
      <c r="G1774" s="2" t="str">
        <f>'[1]2025年已发货'!G:G</f>
        <v>（华西简阳西城嘉苑）四川省成都市简阳市简城街道高屋村</v>
      </c>
      <c r="H1774" s="2" t="str">
        <f ca="1">'[1]2025年已发货'!H:H</f>
        <v>张瀚镭</v>
      </c>
      <c r="I1774" s="2">
        <f ca="1">'[1]2025年已发货'!I:I</f>
        <v>15884666220</v>
      </c>
      <c r="J1774" s="2" t="str">
        <f ca="1">_xlfn._xlws.FILTER(辅助信息!D:D,辅助信息!G:G=G1774)</f>
        <v>华西简阳西城嘉苑</v>
      </c>
    </row>
    <row r="1775" hidden="1" spans="1:10">
      <c r="A1775" s="2" t="str">
        <f ca="1">'[1]2025年已发货'!A:A</f>
        <v>润耀</v>
      </c>
      <c r="B1775" s="2" t="str">
        <f ca="1">'[1]2025年已发货'!B:B</f>
        <v>螺纹钢</v>
      </c>
      <c r="C1775" s="2" t="str">
        <f ca="1">'[1]2025年已发货'!C:C</f>
        <v>HRB400E Φ22 9m</v>
      </c>
      <c r="D1775" s="2" t="str">
        <f ca="1">'[1]2025年已发货'!D:D</f>
        <v>吨</v>
      </c>
      <c r="E1775" s="2">
        <f ca="1">'[1]2025年已发货'!E:E</f>
        <v>25</v>
      </c>
      <c r="F1775" s="4">
        <f ca="1">'[1]2025年已发货'!F:F</f>
        <v>45750</v>
      </c>
      <c r="G1775" s="2" t="str">
        <f>'[1]2025年已发货'!G:G</f>
        <v>（华西简阳西城嘉苑）四川省成都市简阳市简城街道高屋村</v>
      </c>
      <c r="H1775" s="2" t="str">
        <f ca="1">'[1]2025年已发货'!H:H</f>
        <v>张瀚镭</v>
      </c>
      <c r="I1775" s="2">
        <f ca="1">'[1]2025年已发货'!I:I</f>
        <v>15884666220</v>
      </c>
      <c r="J1775" s="2" t="str">
        <f>_xlfn._xlws.FILTER(辅助信息!D:D,辅助信息!G:G=G1775)</f>
        <v>华西简阳西城嘉苑</v>
      </c>
    </row>
    <row r="1776" hidden="1" spans="1:10">
      <c r="A1776" s="2" t="str">
        <f ca="1">'[1]2025年已发货'!A:A</f>
        <v>润耀</v>
      </c>
      <c r="B1776" s="2" t="str">
        <f ca="1">'[1]2025年已发货'!B:B</f>
        <v>盘螺</v>
      </c>
      <c r="C1776" s="2" t="str">
        <f ca="1">'[1]2025年已发货'!C:C</f>
        <v>HRB400E Φ8</v>
      </c>
      <c r="D1776" s="2" t="str">
        <f ca="1">'[1]2025年已发货'!D:D</f>
        <v>吨</v>
      </c>
      <c r="E1776" s="2">
        <f ca="1">'[1]2025年已发货'!E:E</f>
        <v>10</v>
      </c>
      <c r="F1776" s="4">
        <f ca="1">'[1]2025年已发货'!F:F</f>
        <v>45750</v>
      </c>
      <c r="G1776" s="2" t="str">
        <f>'[1]2025年已发货'!G:G</f>
        <v>（华西萌海科创农业生态谷）成都市简阳市白金山水库</v>
      </c>
      <c r="H1776" s="2" t="str">
        <f ca="1">'[1]2025年已发货'!H:H</f>
        <v>石清国</v>
      </c>
      <c r="I1776" s="2">
        <f ca="1">'[1]2025年已发货'!I:I</f>
        <v>13458642015</v>
      </c>
      <c r="J1776" s="2" t="str">
        <f ca="1">_xlfn._xlws.FILTER(辅助信息!D:D,辅助信息!G:G=G1776)</f>
        <v>华西萌海-科创农业生态谷</v>
      </c>
    </row>
    <row r="1777" hidden="1" spans="1:10">
      <c r="A1777" s="2" t="str">
        <f ca="1">'[1]2025年已发货'!A:A</f>
        <v>润耀</v>
      </c>
      <c r="B1777" s="2" t="str">
        <f ca="1">'[1]2025年已发货'!B:B</f>
        <v>螺纹钢</v>
      </c>
      <c r="C1777" s="2" t="str">
        <f ca="1">'[1]2025年已发货'!C:C</f>
        <v>HRB400E Φ12 9m</v>
      </c>
      <c r="D1777" s="2" t="str">
        <f ca="1">'[1]2025年已发货'!D:D</f>
        <v>吨</v>
      </c>
      <c r="E1777" s="2">
        <f ca="1">'[1]2025年已发货'!E:E</f>
        <v>5</v>
      </c>
      <c r="F1777" s="4">
        <f ca="1">'[1]2025年已发货'!F:F</f>
        <v>45750</v>
      </c>
      <c r="G1777" s="2" t="str">
        <f>'[1]2025年已发货'!G:G</f>
        <v>（华西萌海科创农业生态谷）成都市简阳市白金山水库</v>
      </c>
      <c r="H1777" s="2" t="str">
        <f ca="1">'[1]2025年已发货'!H:H</f>
        <v>石清国</v>
      </c>
      <c r="I1777" s="2">
        <f ca="1">'[1]2025年已发货'!I:I</f>
        <v>13458642015</v>
      </c>
      <c r="J1777" s="2" t="str">
        <f>_xlfn._xlws.FILTER(辅助信息!D:D,辅助信息!G:G=G1777)</f>
        <v>华西萌海-科创农业生态谷</v>
      </c>
    </row>
    <row r="1778" hidden="1" spans="1:10">
      <c r="A1778" s="2" t="str">
        <f ca="1">'[1]2025年已发货'!A:A</f>
        <v>润耀</v>
      </c>
      <c r="B1778" s="2" t="str">
        <f ca="1">'[1]2025年已发货'!B:B</f>
        <v>螺纹钢</v>
      </c>
      <c r="C1778" s="2" t="str">
        <f ca="1">'[1]2025年已发货'!C:C</f>
        <v>HRB500E Φ16</v>
      </c>
      <c r="D1778" s="2" t="str">
        <f ca="1">'[1]2025年已发货'!D:D</f>
        <v>吨</v>
      </c>
      <c r="E1778" s="2">
        <f ca="1">'[1]2025年已发货'!E:E</f>
        <v>6</v>
      </c>
      <c r="F1778" s="4">
        <f ca="1">'[1]2025年已发货'!F:F</f>
        <v>45750</v>
      </c>
      <c r="G1778" s="2" t="str">
        <f>'[1]2025年已发货'!G:G</f>
        <v>（华西萌海科创农业生态谷）成都市简阳市白金山水库</v>
      </c>
      <c r="H1778" s="2" t="str">
        <f ca="1">'[1]2025年已发货'!H:H</f>
        <v>石清国</v>
      </c>
      <c r="I1778" s="2">
        <f ca="1">'[1]2025年已发货'!I:I</f>
        <v>13458642015</v>
      </c>
      <c r="J1778" s="2" t="str">
        <f>_xlfn._xlws.FILTER(辅助信息!D:D,辅助信息!G:G=G1778)</f>
        <v>华西萌海-科创农业生态谷</v>
      </c>
    </row>
    <row r="1779" hidden="1" spans="1:10">
      <c r="A1779" s="2" t="str">
        <f ca="1">'[1]2025年已发货'!A:A</f>
        <v>润耀</v>
      </c>
      <c r="B1779" s="2" t="str">
        <f ca="1">'[1]2025年已发货'!B:B</f>
        <v>螺纹钢</v>
      </c>
      <c r="C1779" s="2" t="str">
        <f ca="1">'[1]2025年已发货'!C:C</f>
        <v>HRB500E Φ18</v>
      </c>
      <c r="D1779" s="2" t="str">
        <f ca="1">'[1]2025年已发货'!D:D</f>
        <v>吨</v>
      </c>
      <c r="E1779" s="2">
        <f ca="1">'[1]2025年已发货'!E:E</f>
        <v>6</v>
      </c>
      <c r="F1779" s="4">
        <f ca="1">'[1]2025年已发货'!F:F</f>
        <v>45750</v>
      </c>
      <c r="G1779" s="2" t="str">
        <f>'[1]2025年已发货'!G:G</f>
        <v>（华西萌海科创农业生态谷）成都市简阳市白金山水库</v>
      </c>
      <c r="H1779" s="2" t="str">
        <f ca="1">'[1]2025年已发货'!H:H</f>
        <v>石清国</v>
      </c>
      <c r="I1779" s="2">
        <f ca="1">'[1]2025年已发货'!I:I</f>
        <v>13458642015</v>
      </c>
      <c r="J1779" s="2" t="str">
        <f ca="1">_xlfn._xlws.FILTER(辅助信息!D:D,辅助信息!G:G=G1779)</f>
        <v>华西萌海-科创农业生态谷</v>
      </c>
    </row>
    <row r="1780" hidden="1" spans="1:10">
      <c r="A1780" s="2" t="str">
        <f ca="1">'[1]2025年已发货'!A:A</f>
        <v>润耀</v>
      </c>
      <c r="B1780" s="2" t="str">
        <f ca="1">'[1]2025年已发货'!B:B</f>
        <v>螺纹钢</v>
      </c>
      <c r="C1780" s="2" t="str">
        <f ca="1">'[1]2025年已发货'!C:C</f>
        <v>HRB500E Φ25</v>
      </c>
      <c r="D1780" s="2" t="str">
        <f ca="1">'[1]2025年已发货'!D:D</f>
        <v>吨</v>
      </c>
      <c r="E1780" s="2">
        <f ca="1">'[1]2025年已发货'!E:E</f>
        <v>10</v>
      </c>
      <c r="F1780" s="4">
        <f ca="1">'[1]2025年已发货'!F:F</f>
        <v>45750</v>
      </c>
      <c r="G1780" s="2" t="str">
        <f>'[1]2025年已发货'!G:G</f>
        <v>（华西萌海科创农业生态谷）成都市简阳市白金山水库</v>
      </c>
      <c r="H1780" s="2" t="str">
        <f ca="1">'[1]2025年已发货'!H:H</f>
        <v>石清国</v>
      </c>
      <c r="I1780" s="2">
        <f ca="1">'[1]2025年已发货'!I:I</f>
        <v>13458642015</v>
      </c>
      <c r="J1780" s="2" t="str">
        <f ca="1">_xlfn._xlws.FILTER(辅助信息!D:D,辅助信息!G:G=G1780)</f>
        <v>华西萌海-科创农业生态谷</v>
      </c>
    </row>
    <row r="1781" hidden="1" spans="1:10">
      <c r="A1781" s="2" t="str">
        <f ca="1">'[1]2025年已发货'!A:A</f>
        <v>润耀</v>
      </c>
      <c r="B1781" s="2" t="str">
        <f ca="1">'[1]2025年已发货'!B:B</f>
        <v>螺纹钢</v>
      </c>
      <c r="C1781" s="2" t="str">
        <f ca="1">'[1]2025年已发货'!C:C</f>
        <v>HRB400E Φ12 9m</v>
      </c>
      <c r="D1781" s="2" t="str">
        <f ca="1">'[1]2025年已发货'!D:D</f>
        <v>吨</v>
      </c>
      <c r="E1781" s="2">
        <f ca="1">'[1]2025年已发货'!E:E</f>
        <v>68.4</v>
      </c>
      <c r="F1781" s="4">
        <f ca="1">'[1]2025年已发货'!F:F</f>
        <v>45750</v>
      </c>
      <c r="G1781" s="2" t="str">
        <f>'[1]2025年已发货'!G:G</f>
        <v>（中铁十局-资乐高速4标）四川省眉山市仁寿县彰加镇促进村中铁十局资乐高速1#钢筋场</v>
      </c>
      <c r="H1781" s="2" t="str">
        <f ca="1">'[1]2025年已发货'!H:H</f>
        <v>杨飞</v>
      </c>
      <c r="I1781" s="2">
        <f ca="1">'[1]2025年已发货'!I:I</f>
        <v>15667998777</v>
      </c>
      <c r="J1781" s="2" vm="1" t="e">
        <f ca="1">_xlfn._xlws.FILTER(辅助信息!D:D,辅助信息!G:G=G1781)</f>
        <v>#VALUE!</v>
      </c>
    </row>
    <row r="1782" hidden="1" spans="1:10">
      <c r="A1782" s="2" t="str">
        <f ca="1">'[1]2025年已发货'!A:A</f>
        <v>润耀</v>
      </c>
      <c r="B1782" s="2" t="str">
        <f ca="1">'[1]2025年已发货'!B:B</f>
        <v>螺纹钢</v>
      </c>
      <c r="C1782" s="2" t="str">
        <f ca="1">'[1]2025年已发货'!C:C</f>
        <v>HRB400E Φ25 9m</v>
      </c>
      <c r="D1782" s="2" t="str">
        <f ca="1">'[1]2025年已发货'!D:D</f>
        <v>吨</v>
      </c>
      <c r="E1782" s="2">
        <f ca="1">'[1]2025年已发货'!E:E</f>
        <v>35</v>
      </c>
      <c r="F1782" s="4">
        <f ca="1">'[1]2025年已发货'!F:F</f>
        <v>45750</v>
      </c>
      <c r="G1782" s="2" t="str">
        <f>'[1]2025年已发货'!G:G</f>
        <v>（中铁广州局-成渝扩容2标）成渝扩容项目ZCB3-2标2＃拌和站【雁江区联盟桥东北50米(资资路) 】</v>
      </c>
      <c r="H1782" s="2" t="str">
        <f ca="1">'[1]2025年已发货'!H:H</f>
        <v>刘沛琦</v>
      </c>
      <c r="I1782" s="2">
        <f ca="1">'[1]2025年已发货'!I:I</f>
        <v>18011784798</v>
      </c>
      <c r="J1782" s="2" vm="1" t="e">
        <f ca="1">_xlfn._xlws.FILTER(辅助信息!D:D,辅助信息!G:G=G1782)</f>
        <v>#VALUE!</v>
      </c>
    </row>
    <row r="1783" hidden="1" spans="1:10">
      <c r="A1783" s="2" t="str">
        <f ca="1">'[1]2025年已发货'!A:A</f>
        <v>润耀</v>
      </c>
      <c r="B1783" s="2" t="str">
        <f ca="1">'[1]2025年已发货'!B:B</f>
        <v>螺纹钢</v>
      </c>
      <c r="C1783" s="2" t="str">
        <f ca="1">'[1]2025年已发货'!C:C</f>
        <v>HRB400E Φ28 9m</v>
      </c>
      <c r="D1783" s="2" t="str">
        <f ca="1">'[1]2025年已发货'!D:D</f>
        <v>吨</v>
      </c>
      <c r="E1783" s="2">
        <f ca="1">'[1]2025年已发货'!E:E</f>
        <v>35</v>
      </c>
      <c r="F1783" s="4">
        <f ca="1">'[1]2025年已发货'!F:F</f>
        <v>45750</v>
      </c>
      <c r="G1783" s="2" t="str">
        <f>'[1]2025年已发货'!G:G</f>
        <v>（中铁广州局-成渝扩容2标）成渝扩容项目ZCB3-2标2＃拌和站【雁江区联盟桥东北50米(资资路) 】</v>
      </c>
      <c r="H1783" s="2" t="str">
        <f ca="1">'[1]2025年已发货'!H:H</f>
        <v>刘沛琦</v>
      </c>
      <c r="I1783" s="2">
        <f ca="1">'[1]2025年已发货'!I:I</f>
        <v>18011784798</v>
      </c>
      <c r="J1783" s="2" vm="1" t="e">
        <f ca="1">_xlfn._xlws.FILTER(辅助信息!D:D,辅助信息!G:G=G1783)</f>
        <v>#VALUE!</v>
      </c>
    </row>
    <row r="1784" hidden="1" spans="1:10">
      <c r="A1784" s="2" t="str">
        <f ca="1">'[1]2025年已发货'!A:A</f>
        <v>润耀</v>
      </c>
      <c r="B1784" s="2" t="str">
        <f ca="1">'[1]2025年已发货'!B:B</f>
        <v>盘圆</v>
      </c>
      <c r="C1784" s="2" t="str">
        <f ca="1">'[1]2025年已发货'!C:C</f>
        <v>HPB300Ф12</v>
      </c>
      <c r="D1784" s="2" t="str">
        <f ca="1">'[1]2025年已发货'!D:D</f>
        <v>吨</v>
      </c>
      <c r="E1784" s="2">
        <f ca="1">'[1]2025年已发货'!E:E</f>
        <v>35</v>
      </c>
      <c r="F1784" s="4">
        <f ca="1">'[1]2025年已发货'!F:F</f>
        <v>45750</v>
      </c>
      <c r="G1784" s="2" t="str">
        <f>'[1]2025年已发货'!G:G</f>
        <v>（中铁一局四建康新高速TJ1-2标）四川省甘孜州康定市318国道玉顶积雪观景台旁</v>
      </c>
      <c r="H1784" s="2" t="str">
        <f ca="1">'[1]2025年已发货'!H:H</f>
        <v>宋健</v>
      </c>
      <c r="I1784" s="2">
        <f ca="1">'[1]2025年已发货'!I:I</f>
        <v>15691628566</v>
      </c>
      <c r="J1784" s="2" vm="1" t="e">
        <f ca="1">_xlfn._xlws.FILTER(辅助信息!D:D,辅助信息!G:G=G1784)</f>
        <v>#VALUE!</v>
      </c>
    </row>
    <row r="1785" hidden="1" spans="1:10">
      <c r="A1785" s="2" t="str">
        <f ca="1">'[1]2025年已发货'!A:A</f>
        <v>润耀</v>
      </c>
      <c r="B1785" s="2" t="str">
        <f ca="1">'[1]2025年已发货'!B:B</f>
        <v>螺纹钢</v>
      </c>
      <c r="C1785" s="2" t="str">
        <f ca="1">'[1]2025年已发货'!C:C</f>
        <v>HRB500EФ25*9m</v>
      </c>
      <c r="D1785" s="2" t="str">
        <f ca="1">'[1]2025年已发货'!D:D</f>
        <v>吨</v>
      </c>
      <c r="E1785" s="2">
        <f ca="1">'[1]2025年已发货'!E:E</f>
        <v>70</v>
      </c>
      <c r="F1785" s="4">
        <f ca="1">'[1]2025年已发货'!F:F</f>
        <v>45750</v>
      </c>
      <c r="G1785" s="2" t="str">
        <f>'[1]2025年已发货'!G:G</f>
        <v>（中铁六局呼和公司康新高速TJ4-2标）四川省甘孜藏族自治州康定市新都桥镇东俄罗三村中建八局搅拌站旁</v>
      </c>
      <c r="H1785" s="2" t="str">
        <f ca="1">'[1]2025年已发货'!H:H</f>
        <v>许文刚</v>
      </c>
      <c r="I1785" s="2">
        <f ca="1">'[1]2025年已发货'!I:I</f>
        <v>15848808186</v>
      </c>
      <c r="J1785" s="2" vm="1" t="e">
        <f ca="1">_xlfn._xlws.FILTER(辅助信息!D:D,辅助信息!G:G=G1785)</f>
        <v>#VALUE!</v>
      </c>
    </row>
    <row r="1786" hidden="1" spans="1:10">
      <c r="A1786" s="2" t="str">
        <f ca="1">'[1]2025年已发货'!A:A</f>
        <v>润耀</v>
      </c>
      <c r="B1786" s="2" t="str">
        <f ca="1">'[1]2025年已发货'!B:B</f>
        <v>螺纹钢</v>
      </c>
      <c r="C1786" s="2" t="str">
        <f ca="1">'[1]2025年已发货'!C:C</f>
        <v>HRB400EФ16*9m</v>
      </c>
      <c r="D1786" s="2" t="str">
        <f ca="1">'[1]2025年已发货'!D:D</f>
        <v>吨</v>
      </c>
      <c r="E1786" s="2">
        <f ca="1">'[1]2025年已发货'!E:E</f>
        <v>35</v>
      </c>
      <c r="F1786" s="4">
        <f ca="1">'[1]2025年已发货'!F:F</f>
        <v>45750</v>
      </c>
      <c r="G1786" s="2" t="str">
        <f>'[1]2025年已发货'!G:G</f>
        <v>（中铁六局呼和公司康新高速TJ4-2标）四川省甘孜藏族自治州康定市新都桥镇东俄罗三村中建八局搅拌站旁</v>
      </c>
      <c r="H1786" s="2" t="str">
        <f ca="1">'[1]2025年已发货'!H:H</f>
        <v>许文刚</v>
      </c>
      <c r="I1786" s="2">
        <f ca="1">'[1]2025年已发货'!I:I</f>
        <v>15848808186</v>
      </c>
      <c r="J1786" s="2" vm="1" t="e">
        <f ca="1">_xlfn._xlws.FILTER(辅助信息!D:D,辅助信息!G:G=G1786)</f>
        <v>#VALUE!</v>
      </c>
    </row>
    <row r="1787" hidden="1" spans="1:10">
      <c r="A1787" s="2" t="str">
        <f ca="1">'[1]2025年已发货'!A:A</f>
        <v>德胜</v>
      </c>
      <c r="B1787" s="2" t="str">
        <f ca="1">'[1]2025年已发货'!B:B</f>
        <v>螺纹钢</v>
      </c>
      <c r="C1787" s="2" t="str">
        <f ca="1">'[1]2025年已发货'!C:C</f>
        <v>HRB400E Φ12 9m</v>
      </c>
      <c r="D1787" s="2" t="str">
        <f ca="1">'[1]2025年已发货'!D:D</f>
        <v>吨</v>
      </c>
      <c r="E1787" s="2">
        <f ca="1">'[1]2025年已发货'!E:E</f>
        <v>5</v>
      </c>
      <c r="F1787" s="4">
        <f ca="1">'[1]2025年已发货'!F:F</f>
        <v>45750</v>
      </c>
      <c r="G1787" s="2" t="str">
        <f>'[1]2025年已发货'!G:G</f>
        <v>（中铁十局-资乐高速4标）四川省眉山市仁寿县彰加镇促进村中铁十局资乐高速1#钢筋场</v>
      </c>
      <c r="H1787" s="2" t="str">
        <f ca="1">'[1]2025年已发货'!H:H</f>
        <v>杨飞</v>
      </c>
      <c r="I1787" s="2">
        <f ca="1">'[1]2025年已发货'!I:I</f>
        <v>15667998777</v>
      </c>
      <c r="J1787" s="2" vm="1" t="e">
        <f ca="1">_xlfn._xlws.FILTER(辅助信息!D:D,辅助信息!G:G=G1787)</f>
        <v>#VALUE!</v>
      </c>
    </row>
    <row r="1788" hidden="1" spans="1:10">
      <c r="A1788" s="2" t="str">
        <f ca="1">'[1]2025年已发货'!A:A</f>
        <v>德胜</v>
      </c>
      <c r="B1788" s="2" t="str">
        <f ca="1">'[1]2025年已发货'!B:B</f>
        <v>螺纹钢</v>
      </c>
      <c r="C1788" s="2" t="str">
        <f ca="1">'[1]2025年已发货'!C:C</f>
        <v>HRB400E Φ16 9m</v>
      </c>
      <c r="D1788" s="2" t="str">
        <f ca="1">'[1]2025年已发货'!D:D</f>
        <v>吨</v>
      </c>
      <c r="E1788" s="2">
        <f ca="1">'[1]2025年已发货'!E:E</f>
        <v>38</v>
      </c>
      <c r="F1788" s="4">
        <f ca="1">'[1]2025年已发货'!F:F</f>
        <v>45750</v>
      </c>
      <c r="G1788" s="2" t="str">
        <f>'[1]2025年已发货'!G:G</f>
        <v>（中铁十局-资乐高速4标）四川省眉山市仁寿县彰加镇促进村中铁十局资乐高速1#钢筋场</v>
      </c>
      <c r="H1788" s="2" t="str">
        <f ca="1">'[1]2025年已发货'!H:H</f>
        <v>杨飞</v>
      </c>
      <c r="I1788" s="2">
        <f ca="1">'[1]2025年已发货'!I:I</f>
        <v>15667998777</v>
      </c>
      <c r="J1788" s="2" vm="1" t="e">
        <f>_xlfn._xlws.FILTER(辅助信息!D:D,辅助信息!G:G=G1788)</f>
        <v>#VALUE!</v>
      </c>
    </row>
    <row r="1789" hidden="1" spans="1:10">
      <c r="A1789" s="2" t="str">
        <f ca="1">'[1]2025年已发货'!A:A</f>
        <v>德胜</v>
      </c>
      <c r="B1789" s="2" t="str">
        <f ca="1">'[1]2025年已发货'!B:B</f>
        <v>螺纹钢</v>
      </c>
      <c r="C1789" s="2" t="str">
        <f ca="1">'[1]2025年已发货'!C:C</f>
        <v>HRB400E Φ22 12m</v>
      </c>
      <c r="D1789" s="2" t="str">
        <f ca="1">'[1]2025年已发货'!D:D</f>
        <v>吨</v>
      </c>
      <c r="E1789" s="2">
        <f ca="1">'[1]2025年已发货'!E:E</f>
        <v>28</v>
      </c>
      <c r="F1789" s="4">
        <f ca="1">'[1]2025年已发货'!F:F</f>
        <v>45750</v>
      </c>
      <c r="G1789" s="2" t="str">
        <f>'[1]2025年已发货'!G:G</f>
        <v>（中铁十局-资乐高速4标）四川省眉山市仁寿县彰加镇促进村中铁十局资乐高速1#钢筋场</v>
      </c>
      <c r="H1789" s="2" t="str">
        <f ca="1">'[1]2025年已发货'!H:H</f>
        <v>杨飞</v>
      </c>
      <c r="I1789" s="2">
        <f ca="1">'[1]2025年已发货'!I:I</f>
        <v>15667998777</v>
      </c>
      <c r="J1789" s="2" vm="1" t="e">
        <f ca="1">_xlfn._xlws.FILTER(辅助信息!D:D,辅助信息!G:G=G1789)</f>
        <v>#VALUE!</v>
      </c>
    </row>
    <row r="1790" hidden="1" spans="1:10">
      <c r="A1790" s="2" t="str">
        <f ca="1">'[1]2025年已发货'!A:A</f>
        <v>德胜</v>
      </c>
      <c r="B1790" s="2" t="str">
        <f ca="1">'[1]2025年已发货'!B:B</f>
        <v>螺纹钢</v>
      </c>
      <c r="C1790" s="2" t="str">
        <f ca="1">'[1]2025年已发货'!C:C</f>
        <v>HRB400E Φ28 12m</v>
      </c>
      <c r="D1790" s="2" t="str">
        <f ca="1">'[1]2025年已发货'!D:D</f>
        <v>吨</v>
      </c>
      <c r="E1790" s="2">
        <f ca="1">'[1]2025年已发货'!E:E</f>
        <v>70</v>
      </c>
      <c r="F1790" s="4">
        <f ca="1">'[1]2025年已发货'!F:F</f>
        <v>45750</v>
      </c>
      <c r="G1790" s="2" t="str">
        <f>'[1]2025年已发货'!G:G</f>
        <v>（中铁广州局-成渝扩容2标）四川省资阳市雁江区南双路杨家糖房</v>
      </c>
      <c r="H1790" s="2" t="str">
        <f ca="1">'[1]2025年已发货'!H:H</f>
        <v>邓志强</v>
      </c>
      <c r="I1790" s="2">
        <f ca="1">'[1]2025年已发货'!I:I</f>
        <v>17603045490</v>
      </c>
      <c r="J1790" s="2" vm="1" t="e">
        <f>_xlfn._xlws.FILTER(辅助信息!D:D,辅助信息!G:G=G1790)</f>
        <v>#VALUE!</v>
      </c>
    </row>
    <row r="1791" hidden="1" spans="1:10">
      <c r="A1791" s="2" t="str">
        <f ca="1">'[1]2025年已发货'!A:A</f>
        <v>德胜</v>
      </c>
      <c r="B1791" s="2" t="str">
        <f ca="1">'[1]2025年已发货'!B:B</f>
        <v>螺纹钢</v>
      </c>
      <c r="C1791" s="2" t="str">
        <f ca="1">'[1]2025年已发货'!C:C</f>
        <v>HRB400E Φ12 12m</v>
      </c>
      <c r="D1791" s="2" t="str">
        <f ca="1">'[1]2025年已发货'!D:D</f>
        <v>吨</v>
      </c>
      <c r="E1791" s="2">
        <f ca="1">'[1]2025年已发货'!E:E</f>
        <v>105</v>
      </c>
      <c r="F1791" s="4">
        <f ca="1">'[1]2025年已发货'!F:F</f>
        <v>45750</v>
      </c>
      <c r="G1791" s="2" t="str">
        <f>'[1]2025年已发货'!G:G</f>
        <v>（中铁广州局-成渝扩容2标）成渝扩容项目ZCB3-2标2＃拌和站【雁江区联盟桥东北50米(资资路) 】</v>
      </c>
      <c r="H1791" s="2" t="str">
        <f ca="1">'[1]2025年已发货'!H:H</f>
        <v>刘沛琦</v>
      </c>
      <c r="I1791" s="2">
        <f ca="1">'[1]2025年已发货'!I:I</f>
        <v>18011784798</v>
      </c>
      <c r="J1791" s="2" vm="1" t="e">
        <f ca="1">_xlfn._xlws.FILTER(辅助信息!D:D,辅助信息!G:G=G1791)</f>
        <v>#VALUE!</v>
      </c>
    </row>
    <row r="1792" hidden="1" spans="1:10">
      <c r="A1792" s="2" t="str">
        <f ca="1">'[1]2025年已发货'!A:A</f>
        <v>德胜</v>
      </c>
      <c r="B1792" s="2" t="str">
        <f ca="1">'[1]2025年已发货'!B:B</f>
        <v>螺纹钢</v>
      </c>
      <c r="C1792" s="2" t="str">
        <f ca="1">'[1]2025年已发货'!C:C</f>
        <v>HRB400E Φ25 12m</v>
      </c>
      <c r="D1792" s="2" t="str">
        <f ca="1">'[1]2025年已发货'!D:D</f>
        <v>吨</v>
      </c>
      <c r="E1792" s="2">
        <f ca="1">'[1]2025年已发货'!E:E</f>
        <v>140</v>
      </c>
      <c r="F1792" s="4">
        <f ca="1">'[1]2025年已发货'!F:F</f>
        <v>45750</v>
      </c>
      <c r="G1792" s="2" t="str">
        <f>'[1]2025年已发货'!G:G</f>
        <v>（中铁广州局-成渝扩容2标）成渝扩容项目ZCB3-2标2＃拌和站【雁江区联盟桥东北50米(资资路) 】</v>
      </c>
      <c r="H1792" s="2" t="str">
        <f ca="1">'[1]2025年已发货'!H:H</f>
        <v>刘沛琦</v>
      </c>
      <c r="I1792" s="2">
        <f ca="1">'[1]2025年已发货'!I:I</f>
        <v>18011784798</v>
      </c>
      <c r="J1792" s="2" vm="1" t="e">
        <f ca="1">_xlfn._xlws.FILTER(辅助信息!D:D,辅助信息!G:G=G1792)</f>
        <v>#VALUE!</v>
      </c>
    </row>
    <row r="1793" hidden="1" spans="1:10">
      <c r="A1793" s="2" t="str">
        <f ca="1">'[1]2025年已发货'!A:A</f>
        <v>成实</v>
      </c>
      <c r="B1793" s="2" t="str">
        <f ca="1">'[1]2025年已发货'!B:B</f>
        <v>盘螺</v>
      </c>
      <c r="C1793" s="2" t="str">
        <f ca="1">'[1]2025年已发货'!C:C</f>
        <v>HRB400E Φ10</v>
      </c>
      <c r="D1793" s="2" t="str">
        <f ca="1">'[1]2025年已发货'!D:D</f>
        <v>吨</v>
      </c>
      <c r="E1793" s="2">
        <f ca="1">'[1]2025年已发货'!E:E</f>
        <v>5</v>
      </c>
      <c r="F1793" s="4">
        <f ca="1">'[1]2025年已发货'!F:F</f>
        <v>45750</v>
      </c>
      <c r="G1793" s="2" t="str">
        <f>'[1]2025年已发货'!G:G</f>
        <v>（四川商建-射洪城乡一体化项目）遂宁市射洪市忠新幼儿园北侧约220米新溪小区</v>
      </c>
      <c r="H1793" s="2" t="str">
        <f ca="1">'[1]2025年已发货'!H:H</f>
        <v>柏子刚</v>
      </c>
      <c r="I1793" s="2">
        <f ca="1">'[1]2025年已发货'!I:I</f>
        <v>15692885305</v>
      </c>
      <c r="J1793" s="2" t="str">
        <f>_xlfn._xlws.FILTER(辅助信息!D:D,辅助信息!G:G=G1793)</f>
        <v>四川商建
射洪城乡一体化项目</v>
      </c>
    </row>
    <row r="1794" hidden="1" spans="1:10">
      <c r="A1794" s="2" t="str">
        <f ca="1">'[1]2025年已发货'!A:A</f>
        <v>成实</v>
      </c>
      <c r="B1794" s="2" t="str">
        <f ca="1">'[1]2025年已发货'!B:B</f>
        <v>螺纹钢</v>
      </c>
      <c r="C1794" s="2" t="str">
        <f ca="1">'[1]2025年已发货'!C:C</f>
        <v>HRB400E Φ12 9m</v>
      </c>
      <c r="D1794" s="2" t="str">
        <f ca="1">'[1]2025年已发货'!D:D</f>
        <v>吨</v>
      </c>
      <c r="E1794" s="2">
        <f ca="1">'[1]2025年已发货'!E:E</f>
        <v>15</v>
      </c>
      <c r="F1794" s="4">
        <f ca="1">'[1]2025年已发货'!F:F</f>
        <v>45750</v>
      </c>
      <c r="G1794" s="2" t="str">
        <f>'[1]2025年已发货'!G:G</f>
        <v>（四川商建-射洪城乡一体化项目）遂宁市射洪市忠新幼儿园北侧约220米新溪小区</v>
      </c>
      <c r="H1794" s="2" t="str">
        <f ca="1">'[1]2025年已发货'!H:H</f>
        <v>柏子刚</v>
      </c>
      <c r="I1794" s="2">
        <f ca="1">'[1]2025年已发货'!I:I</f>
        <v>15692885305</v>
      </c>
      <c r="J1794" s="2" t="str">
        <f ca="1">_xlfn._xlws.FILTER(辅助信息!D:D,辅助信息!G:G=G1794)</f>
        <v>四川商建
射洪城乡一体化项目</v>
      </c>
    </row>
    <row r="1795" hidden="1" spans="1:10">
      <c r="A1795" s="2" t="str">
        <f ca="1">'[1]2025年已发货'!A:A</f>
        <v>成实</v>
      </c>
      <c r="B1795" s="2" t="str">
        <f ca="1">'[1]2025年已发货'!B:B</f>
        <v>螺纹钢</v>
      </c>
      <c r="C1795" s="2" t="str">
        <f ca="1">'[1]2025年已发货'!C:C</f>
        <v>HRB400E Φ16 9m</v>
      </c>
      <c r="D1795" s="2" t="str">
        <f ca="1">'[1]2025年已发货'!D:D</f>
        <v>吨</v>
      </c>
      <c r="E1795" s="2">
        <f ca="1">'[1]2025年已发货'!E:E</f>
        <v>50</v>
      </c>
      <c r="F1795" s="4">
        <f ca="1">'[1]2025年已发货'!F:F</f>
        <v>45750</v>
      </c>
      <c r="G1795" s="2" t="str">
        <f>'[1]2025年已发货'!G:G</f>
        <v>（四川商建-射洪城乡一体化项目）遂宁市射洪市忠新幼儿园北侧约220米新溪小区</v>
      </c>
      <c r="H1795" s="2" t="str">
        <f ca="1">'[1]2025年已发货'!H:H</f>
        <v>柏子刚</v>
      </c>
      <c r="I1795" s="2">
        <f ca="1">'[1]2025年已发货'!I:I</f>
        <v>15692885305</v>
      </c>
      <c r="J1795" s="2" t="str">
        <f>_xlfn._xlws.FILTER(辅助信息!D:D,辅助信息!G:G=G1795)</f>
        <v>四川商建
射洪城乡一体化项目</v>
      </c>
    </row>
    <row r="1796" hidden="1" spans="1:10">
      <c r="A1796" s="2" t="str">
        <f ca="1">'[1]2025年已发货'!A:A</f>
        <v>成实</v>
      </c>
      <c r="B1796" s="2" t="str">
        <f ca="1">'[1]2025年已发货'!B:B</f>
        <v>盘圆</v>
      </c>
      <c r="C1796" s="2" t="str">
        <f ca="1">'[1]2025年已发货'!C:C</f>
        <v>HPB300Ф8</v>
      </c>
      <c r="D1796" s="2" t="str">
        <f ca="1">'[1]2025年已发货'!D:D</f>
        <v>吨</v>
      </c>
      <c r="E1796" s="2">
        <f ca="1">'[1]2025年已发货'!E:E</f>
        <v>70</v>
      </c>
      <c r="F1796" s="4">
        <f ca="1">'[1]2025年已发货'!F:F</f>
        <v>45751</v>
      </c>
      <c r="G1796" s="2" t="str">
        <f>'[1]2025年已发货'!G:G</f>
        <v>（中铁一局四建康新高速TJ1-2标）四川省甘孜州康定市318国道玉顶积雪观景台旁</v>
      </c>
      <c r="H1796" s="2" t="str">
        <f ca="1">'[1]2025年已发货'!H:H</f>
        <v>宋健</v>
      </c>
      <c r="I1796" s="2">
        <f ca="1">'[1]2025年已发货'!I:I</f>
        <v>15691628566</v>
      </c>
      <c r="J1796" s="2" vm="1" t="e">
        <f ca="1">_xlfn._xlws.FILTER(辅助信息!D:D,辅助信息!G:G=G1796)</f>
        <v>#VALUE!</v>
      </c>
    </row>
    <row r="1797" hidden="1" spans="1:10">
      <c r="A1797" s="2" t="str">
        <f ca="1">'[1]2025年已发货'!A:A</f>
        <v>德胜</v>
      </c>
      <c r="B1797" s="2" t="str">
        <f ca="1">'[1]2025年已发货'!B:B</f>
        <v>螺纹钢</v>
      </c>
      <c r="C1797" s="2" t="str">
        <f ca="1">'[1]2025年已发货'!C:C</f>
        <v>HRB400E Φ25 9m</v>
      </c>
      <c r="D1797" s="2" t="str">
        <f ca="1">'[1]2025年已发货'!D:D</f>
        <v>吨</v>
      </c>
      <c r="E1797" s="2">
        <f ca="1">'[1]2025年已发货'!E:E</f>
        <v>35</v>
      </c>
      <c r="F1797" s="4">
        <f ca="1">'[1]2025年已发货'!F:F</f>
        <v>45751</v>
      </c>
      <c r="G1797" s="2" t="str">
        <f>'[1]2025年已发货'!G:G</f>
        <v>（中铁五局-成渝扩容3标）四川省资阳市雁江区伍隍镇铺子村雁江区X138</v>
      </c>
      <c r="H1797" s="2" t="str">
        <f ca="1">'[1]2025年已发货'!H:H</f>
        <v>王健</v>
      </c>
      <c r="I1797" s="2">
        <f ca="1">'[1]2025年已发货'!I:I</f>
        <v>17726168395</v>
      </c>
      <c r="J1797" s="2" vm="1" t="e">
        <f ca="1">_xlfn._xlws.FILTER(辅助信息!D:D,辅助信息!G:G=G1797)</f>
        <v>#VALUE!</v>
      </c>
    </row>
    <row r="1798" hidden="1" spans="1:10">
      <c r="A1798" s="2" t="str">
        <f ca="1">'[1]2025年已发货'!A:A</f>
        <v>德胜</v>
      </c>
      <c r="B1798" s="2" t="str">
        <f ca="1">'[1]2025年已发货'!B:B</f>
        <v>螺纹钢</v>
      </c>
      <c r="C1798" s="2" t="str">
        <f ca="1">'[1]2025年已发货'!C:C</f>
        <v>HRB400E Φ12 12m</v>
      </c>
      <c r="D1798" s="2" t="str">
        <f ca="1">'[1]2025年已发货'!D:D</f>
        <v>吨</v>
      </c>
      <c r="E1798" s="2">
        <f ca="1">'[1]2025年已发货'!E:E</f>
        <v>72</v>
      </c>
      <c r="F1798" s="4">
        <f ca="1">'[1]2025年已发货'!F:F</f>
        <v>45751</v>
      </c>
      <c r="G1798" s="2" t="str">
        <f>'[1]2025年已发货'!G:G</f>
        <v>（中铁五局-成渝扩容3标）四川省资阳市雁江区伍隍镇铺子村雁江区X138</v>
      </c>
      <c r="H1798" s="2" t="str">
        <f ca="1">'[1]2025年已发货'!H:H</f>
        <v>王健</v>
      </c>
      <c r="I1798" s="2">
        <f ca="1">'[1]2025年已发货'!I:I</f>
        <v>17726168395</v>
      </c>
      <c r="J1798" s="2" vm="1" t="e">
        <f ca="1">_xlfn._xlws.FILTER(辅助信息!D:D,辅助信息!G:G=G1798)</f>
        <v>#VALUE!</v>
      </c>
    </row>
    <row r="1799" hidden="1" spans="1:10">
      <c r="A1799" s="2" t="str">
        <f ca="1">'[1]2025年已发货'!A:A</f>
        <v>德胜</v>
      </c>
      <c r="B1799" s="2" t="str">
        <f ca="1">'[1]2025年已发货'!B:B</f>
        <v>螺纹钢</v>
      </c>
      <c r="C1799" s="2" t="str">
        <f ca="1">'[1]2025年已发货'!C:C</f>
        <v>HRB500EФ28*9m</v>
      </c>
      <c r="D1799" s="2" t="str">
        <f ca="1">'[1]2025年已发货'!D:D</f>
        <v>吨</v>
      </c>
      <c r="E1799" s="2">
        <f ca="1">'[1]2025年已发货'!E:E</f>
        <v>35</v>
      </c>
      <c r="F1799" s="4">
        <f ca="1">'[1]2025年已发货'!F:F</f>
        <v>45751</v>
      </c>
      <c r="G1799" s="2" t="str">
        <f>'[1]2025年已发货'!G:G</f>
        <v>（中铁六局呼和公司康新高速TJ4-2标）四川省甘孜藏族自治州康定市新都桥镇东俄罗三村中建八局搅拌站旁</v>
      </c>
      <c r="H1799" s="2" t="str">
        <f ca="1">'[1]2025年已发货'!H:H</f>
        <v>许文刚</v>
      </c>
      <c r="I1799" s="2">
        <f ca="1">'[1]2025年已发货'!I:I</f>
        <v>15848808186</v>
      </c>
      <c r="J1799" s="2" vm="1" t="e">
        <f ca="1">_xlfn._xlws.FILTER(辅助信息!D:D,辅助信息!G:G=G1799)</f>
        <v>#VALUE!</v>
      </c>
    </row>
    <row r="1800" hidden="1" spans="1:10">
      <c r="A1800" s="2" t="str">
        <f ca="1">'[1]2025年已发货'!A:A</f>
        <v>德胜</v>
      </c>
      <c r="B1800" s="2" t="str">
        <f ca="1">'[1]2025年已发货'!B:B</f>
        <v>螺纹钢</v>
      </c>
      <c r="C1800" s="2" t="str">
        <f ca="1">'[1]2025年已发货'!C:C</f>
        <v>HRB500EФ22*9m</v>
      </c>
      <c r="D1800" s="2" t="str">
        <f ca="1">'[1]2025年已发货'!D:D</f>
        <v>吨</v>
      </c>
      <c r="E1800" s="2">
        <f ca="1">'[1]2025年已发货'!E:E</f>
        <v>35</v>
      </c>
      <c r="F1800" s="4">
        <f ca="1">'[1]2025年已发货'!F:F</f>
        <v>45751</v>
      </c>
      <c r="G1800" s="2" t="str">
        <f>'[1]2025年已发货'!G:G</f>
        <v>（中铁六局呼和公司康新高速TJ4-2标）四川省甘孜藏族自治州康定市新都桥镇东俄罗三村中建八局搅拌站旁</v>
      </c>
      <c r="H1800" s="2" t="str">
        <f ca="1">'[1]2025年已发货'!H:H</f>
        <v>许文刚</v>
      </c>
      <c r="I1800" s="2">
        <f ca="1">'[1]2025年已发货'!I:I</f>
        <v>15848808186</v>
      </c>
      <c r="J1800" s="2" vm="1" t="e">
        <f ca="1">_xlfn._xlws.FILTER(辅助信息!D:D,辅助信息!G:G=G1800)</f>
        <v>#VALUE!</v>
      </c>
    </row>
    <row r="1801" hidden="1" spans="1:10">
      <c r="A1801" s="2" t="str">
        <f ca="1">'[1]2025年已发货'!A:A</f>
        <v>晋邦</v>
      </c>
      <c r="B1801" s="2" t="str">
        <f ca="1">'[1]2025年已发货'!B:B</f>
        <v>高线</v>
      </c>
      <c r="C1801" s="2" t="str">
        <f ca="1">'[1]2025年已发货'!C:C</f>
        <v>HPB300 Φ8</v>
      </c>
      <c r="D1801" s="2" t="str">
        <f ca="1">'[1]2025年已发货'!D:D</f>
        <v>吨</v>
      </c>
      <c r="E1801" s="2">
        <f ca="1">'[1]2025年已发货'!E:E</f>
        <v>5</v>
      </c>
      <c r="F1801" s="4">
        <f ca="1">'[1]2025年已发货'!F:F</f>
        <v>45751</v>
      </c>
      <c r="G1801" s="2" t="str">
        <f>'[1]2025年已发货'!G:G</f>
        <v>（五冶达州国道542项目-一工区路基四工段-1）达州市达州区桥湾镇兰庙村村民委员会</v>
      </c>
      <c r="H1801" s="2" t="str">
        <f ca="1">'[1]2025年已发货'!H:H</f>
        <v>杨勇</v>
      </c>
      <c r="I1801" s="2">
        <f ca="1">'[1]2025年已发货'!I:I</f>
        <v>18398563998</v>
      </c>
      <c r="J1801" s="2" t="str">
        <f ca="1">_xlfn._xlws.FILTER(辅助信息!D:D,辅助信息!G:G=G1801)</f>
        <v>五冶达州国道542项目</v>
      </c>
    </row>
    <row r="1802" hidden="1" spans="1:10">
      <c r="A1802" s="2" t="str">
        <f ca="1">'[1]2025年已发货'!A:A</f>
        <v>晋邦</v>
      </c>
      <c r="B1802" s="2" t="str">
        <f ca="1">'[1]2025年已发货'!B:B</f>
        <v>螺纹钢</v>
      </c>
      <c r="C1802" s="2" t="str">
        <f ca="1">'[1]2025年已发货'!C:C</f>
        <v>HRB400E Φ16 9m</v>
      </c>
      <c r="D1802" s="2" t="str">
        <f ca="1">'[1]2025年已发货'!D:D</f>
        <v>吨</v>
      </c>
      <c r="E1802" s="2">
        <f ca="1">'[1]2025年已发货'!E:E</f>
        <v>5</v>
      </c>
      <c r="F1802" s="4">
        <f ca="1">'[1]2025年已发货'!F:F</f>
        <v>45751</v>
      </c>
      <c r="G1802" s="2" t="str">
        <f>'[1]2025年已发货'!G:G</f>
        <v>（五冶达州国道542项目-一工区路基四工段-1）达州市达州区桥湾镇兰庙村村民委员会</v>
      </c>
      <c r="H1802" s="2" t="str">
        <f ca="1">'[1]2025年已发货'!H:H</f>
        <v>杨勇</v>
      </c>
      <c r="I1802" s="2">
        <f ca="1">'[1]2025年已发货'!I:I</f>
        <v>18398563998</v>
      </c>
      <c r="J1802" s="2" t="str">
        <f ca="1">_xlfn._xlws.FILTER(辅助信息!D:D,辅助信息!G:G=G1802)</f>
        <v>五冶达州国道542项目</v>
      </c>
    </row>
    <row r="1803" hidden="1" spans="1:10">
      <c r="A1803" s="2" t="str">
        <f ca="1">'[1]2025年已发货'!A:A</f>
        <v>晋邦</v>
      </c>
      <c r="B1803" s="2" t="str">
        <f ca="1">'[1]2025年已发货'!B:B</f>
        <v>螺纹钢</v>
      </c>
      <c r="C1803" s="2" t="str">
        <f ca="1">'[1]2025年已发货'!C:C</f>
        <v>HRB400E Φ18 9m</v>
      </c>
      <c r="D1803" s="2" t="str">
        <f ca="1">'[1]2025年已发货'!D:D</f>
        <v>吨</v>
      </c>
      <c r="E1803" s="2">
        <f ca="1">'[1]2025年已发货'!E:E</f>
        <v>8</v>
      </c>
      <c r="F1803" s="4">
        <f ca="1">'[1]2025年已发货'!F:F</f>
        <v>45751</v>
      </c>
      <c r="G1803" s="2" t="str">
        <f>'[1]2025年已发货'!G:G</f>
        <v>（五冶达州国道542项目-一工区路基四工段-1）达州市达州区桥湾镇兰庙村村民委员会</v>
      </c>
      <c r="H1803" s="2" t="str">
        <f ca="1">'[1]2025年已发货'!H:H</f>
        <v>杨勇</v>
      </c>
      <c r="I1803" s="2">
        <f ca="1">'[1]2025年已发货'!I:I</f>
        <v>18398563998</v>
      </c>
      <c r="J1803" s="2" t="str">
        <f ca="1">_xlfn._xlws.FILTER(辅助信息!D:D,辅助信息!G:G=G1803)</f>
        <v>五冶达州国道542项目</v>
      </c>
    </row>
    <row r="1804" hidden="1" spans="1:10">
      <c r="A1804" s="2" t="str">
        <f ca="1">'[1]2025年已发货'!A:A</f>
        <v>晋邦</v>
      </c>
      <c r="B1804" s="2" t="str">
        <f ca="1">'[1]2025年已发货'!B:B</f>
        <v>螺纹钢</v>
      </c>
      <c r="C1804" s="2" t="str">
        <f ca="1">'[1]2025年已发货'!C:C</f>
        <v>HRB400E Φ22 9m</v>
      </c>
      <c r="D1804" s="2" t="str">
        <f ca="1">'[1]2025年已发货'!D:D</f>
        <v>吨</v>
      </c>
      <c r="E1804" s="2">
        <f ca="1">'[1]2025年已发货'!E:E</f>
        <v>17</v>
      </c>
      <c r="F1804" s="4">
        <f ca="1">'[1]2025年已发货'!F:F</f>
        <v>45751</v>
      </c>
      <c r="G1804" s="2" t="str">
        <f>'[1]2025年已发货'!G:G</f>
        <v>（五冶达州国道542项目-一工区路基四工段-1）达州市达州区桥湾镇兰庙村村民委员会</v>
      </c>
      <c r="H1804" s="2" t="str">
        <f ca="1">'[1]2025年已发货'!H:H</f>
        <v>杨勇</v>
      </c>
      <c r="I1804" s="2">
        <f ca="1">'[1]2025年已发货'!I:I</f>
        <v>18398563998</v>
      </c>
      <c r="J1804" s="2" t="str">
        <f ca="1">_xlfn._xlws.FILTER(辅助信息!D:D,辅助信息!G:G=G1804)</f>
        <v>五冶达州国道542项目</v>
      </c>
    </row>
    <row r="1805" hidden="1" spans="1:10">
      <c r="A1805" s="2" t="str">
        <f ca="1">'[1]2025年已发货'!A:A</f>
        <v>达钢</v>
      </c>
      <c r="B1805" s="2" t="str">
        <f ca="1">'[1]2025年已发货'!B:B</f>
        <v>螺纹钢</v>
      </c>
      <c r="C1805" s="2" t="str">
        <f ca="1">'[1]2025年已发货'!C:C</f>
        <v>HRB400E Φ16 9m</v>
      </c>
      <c r="D1805" s="2" t="str">
        <f ca="1">'[1]2025年已发货'!D:D</f>
        <v>吨</v>
      </c>
      <c r="E1805" s="2">
        <f ca="1">'[1]2025年已发货'!E:E</f>
        <v>12</v>
      </c>
      <c r="F1805" s="4">
        <f ca="1">'[1]2025年已发货'!F:F</f>
        <v>45751</v>
      </c>
      <c r="G1805" s="2" t="str">
        <f>'[1]2025年已发货'!G:G</f>
        <v>（五冶达州国道542项目-一工区桥梁二工段）四川省达州市达川区达川区石梯镇石成村</v>
      </c>
      <c r="H1805" s="2" t="str">
        <f ca="1">'[1]2025年已发货'!H:H</f>
        <v>夏树彬</v>
      </c>
      <c r="I1805" s="2">
        <f ca="1">'[1]2025年已发货'!I:I</f>
        <v>13518183653</v>
      </c>
      <c r="J1805" s="2" t="str">
        <f>_xlfn._xlws.FILTER(辅助信息!D:D,辅助信息!G:G=G1805)</f>
        <v>五冶达州国道542项目</v>
      </c>
    </row>
    <row r="1806" hidden="1" spans="1:10">
      <c r="A1806" s="2" t="str">
        <f ca="1">'[1]2025年已发货'!A:A</f>
        <v>达钢</v>
      </c>
      <c r="B1806" s="2" t="str">
        <f ca="1">'[1]2025年已发货'!B:B</f>
        <v>螺纹钢</v>
      </c>
      <c r="C1806" s="2" t="str">
        <f ca="1">'[1]2025年已发货'!C:C</f>
        <v>HRB400E Φ25 9m</v>
      </c>
      <c r="D1806" s="2" t="str">
        <f ca="1">'[1]2025年已发货'!D:D</f>
        <v>吨</v>
      </c>
      <c r="E1806" s="2">
        <f ca="1">'[1]2025年已发货'!E:E</f>
        <v>10</v>
      </c>
      <c r="F1806" s="4">
        <f ca="1">'[1]2025年已发货'!F:F</f>
        <v>45751</v>
      </c>
      <c r="G1806" s="2" t="str">
        <f>'[1]2025年已发货'!G:G</f>
        <v>（五冶达州国道542项目-一工区桥梁二工段）四川省达州市达川区达川区石梯镇石成村</v>
      </c>
      <c r="H1806" s="2" t="str">
        <f ca="1">'[1]2025年已发货'!H:H</f>
        <v>夏树彬</v>
      </c>
      <c r="I1806" s="2">
        <f ca="1">'[1]2025年已发货'!I:I</f>
        <v>13518183653</v>
      </c>
      <c r="J1806" s="2" t="str">
        <f ca="1">_xlfn._xlws.FILTER(辅助信息!D:D,辅助信息!G:G=G1806)</f>
        <v>五冶达州国道542项目</v>
      </c>
    </row>
    <row r="1807" hidden="1" spans="1:10">
      <c r="A1807" s="2" t="str">
        <f ca="1">'[1]2025年已发货'!A:A</f>
        <v>达钢</v>
      </c>
      <c r="B1807" s="2" t="str">
        <f ca="1">'[1]2025年已发货'!B:B</f>
        <v>螺纹钢</v>
      </c>
      <c r="C1807" s="2" t="str">
        <f ca="1">'[1]2025年已发货'!C:C</f>
        <v>HRB400E Φ28 9m</v>
      </c>
      <c r="D1807" s="2" t="str">
        <f ca="1">'[1]2025年已发货'!D:D</f>
        <v>吨</v>
      </c>
      <c r="E1807" s="2">
        <f ca="1">'[1]2025年已发货'!E:E</f>
        <v>23</v>
      </c>
      <c r="F1807" s="4">
        <f ca="1">'[1]2025年已发货'!F:F</f>
        <v>45751</v>
      </c>
      <c r="G1807" s="2" t="str">
        <f>'[1]2025年已发货'!G:G</f>
        <v>（五冶达州国道542项目-一工区桥梁二工段）四川省达州市达川区达川区石梯镇石成村</v>
      </c>
      <c r="H1807" s="2" t="str">
        <f ca="1">'[1]2025年已发货'!H:H</f>
        <v>夏树彬</v>
      </c>
      <c r="I1807" s="2">
        <f ca="1">'[1]2025年已发货'!I:I</f>
        <v>13518183653</v>
      </c>
      <c r="J1807" s="2" t="str">
        <f ca="1">_xlfn._xlws.FILTER(辅助信息!D:D,辅助信息!G:G=G1807)</f>
        <v>五冶达州国道542项目</v>
      </c>
    </row>
    <row r="1808" hidden="1" spans="1:10">
      <c r="A1808" s="2" t="str">
        <f ca="1">'[1]2025年已发货'!A:A</f>
        <v>润耀</v>
      </c>
      <c r="B1808" s="2" t="str">
        <f ca="1">'[1]2025年已发货'!B:B</f>
        <v>高线</v>
      </c>
      <c r="C1808" s="2" t="str">
        <f ca="1">'[1]2025年已发货'!C:C</f>
        <v>HPB300Φ10</v>
      </c>
      <c r="D1808" s="2" t="str">
        <f ca="1">'[1]2025年已发货'!D:D</f>
        <v>吨</v>
      </c>
      <c r="E1808" s="2">
        <f ca="1">'[1]2025年已发货'!E:E</f>
        <v>35</v>
      </c>
      <c r="F1808" s="4">
        <f ca="1">'[1]2025年已发货'!F:F</f>
        <v>45751</v>
      </c>
      <c r="G1808" s="2" t="str">
        <f>'[1]2025年已发货'!G:G</f>
        <v>（中铁三局-铜资高速1标）四川省资阳市安岳县石羊镇猫坝村2#钢筋场</v>
      </c>
      <c r="H1808" s="2" t="str">
        <f ca="1">'[1]2025年已发货'!H:H</f>
        <v>王雪</v>
      </c>
      <c r="I1808" s="2">
        <f ca="1">'[1]2025年已发货'!I:I</f>
        <v>18729676589</v>
      </c>
      <c r="J1808" s="2" vm="1" t="e">
        <f ca="1">_xlfn._xlws.FILTER(辅助信息!D:D,辅助信息!G:G=G1808)</f>
        <v>#VALUE!</v>
      </c>
    </row>
    <row r="1809" hidden="1" spans="1:10">
      <c r="A1809" s="2" t="str">
        <f ca="1">'[1]2025年已发货'!A:A</f>
        <v>润耀</v>
      </c>
      <c r="B1809" s="2" t="str">
        <f ca="1">'[1]2025年已发货'!B:B</f>
        <v>高线</v>
      </c>
      <c r="C1809" s="2" t="str">
        <f ca="1">'[1]2025年已发货'!C:C</f>
        <v>HPB300Φ10</v>
      </c>
      <c r="D1809" s="2" t="str">
        <f ca="1">'[1]2025年已发货'!D:D</f>
        <v>吨</v>
      </c>
      <c r="E1809" s="2">
        <f ca="1">'[1]2025年已发货'!E:E</f>
        <v>35</v>
      </c>
      <c r="F1809" s="4">
        <f ca="1">'[1]2025年已发货'!F:F</f>
        <v>45751</v>
      </c>
      <c r="G1809" s="2" t="str">
        <f>'[1]2025年已发货'!G:G</f>
        <v>（中铁十局-资乐高速4标）四川省眉山市仁寿县彰加镇促进村中铁十局资乐高速1#钢筋场</v>
      </c>
      <c r="H1809" s="2" t="str">
        <f ca="1">'[1]2025年已发货'!H:H</f>
        <v>杨飞</v>
      </c>
      <c r="I1809" s="2">
        <f ca="1">'[1]2025年已发货'!I:I</f>
        <v>15667998777</v>
      </c>
      <c r="J1809" s="2" vm="1" t="e">
        <f ca="1">_xlfn._xlws.FILTER(辅助信息!D:D,辅助信息!G:G=G1809)</f>
        <v>#VALUE!</v>
      </c>
    </row>
    <row r="1810" hidden="1" spans="1:10">
      <c r="A1810" s="2" t="str">
        <f ca="1">'[1]2025年已发货'!A:A</f>
        <v>润耀</v>
      </c>
      <c r="B1810" s="2" t="str">
        <f ca="1">'[1]2025年已发货'!B:B</f>
        <v>螺纹钢</v>
      </c>
      <c r="C1810" s="2" t="str">
        <f ca="1">'[1]2025年已发货'!C:C</f>
        <v>HRB400EФ25*12m</v>
      </c>
      <c r="D1810" s="2" t="str">
        <f ca="1">'[1]2025年已发货'!D:D</f>
        <v>吨</v>
      </c>
      <c r="E1810" s="2">
        <f ca="1">'[1]2025年已发货'!E:E</f>
        <v>35</v>
      </c>
      <c r="F1810" s="4">
        <f ca="1">'[1]2025年已发货'!F:F</f>
        <v>45751</v>
      </c>
      <c r="G1810" s="2" t="str">
        <f>'[1]2025年已发货'!G:G</f>
        <v>（中铁八局康新高速TJ4-1标）四川省甘孜州康定市新都桥镇超限载检测站</v>
      </c>
      <c r="H1810" s="2" t="str">
        <f ca="1">'[1]2025年已发货'!H:H</f>
        <v>杨建</v>
      </c>
      <c r="I1810" s="2">
        <f ca="1">'[1]2025年已发货'!I:I</f>
        <v>13551322467</v>
      </c>
      <c r="J1810" s="2" vm="1" t="e">
        <f ca="1">_xlfn._xlws.FILTER(辅助信息!D:D,辅助信息!G:G=G1810)</f>
        <v>#VALUE!</v>
      </c>
    </row>
    <row r="1811" hidden="1" spans="1:10">
      <c r="A1811" s="2" t="str">
        <f ca="1">'[1]2025年已发货'!A:A</f>
        <v>润耀</v>
      </c>
      <c r="B1811" s="2" t="str">
        <f ca="1">'[1]2025年已发货'!B:B</f>
        <v>螺纹钢</v>
      </c>
      <c r="C1811" s="2" t="str">
        <f ca="1">'[1]2025年已发货'!C:C</f>
        <v>HRB400EФ28*9m</v>
      </c>
      <c r="D1811" s="2" t="str">
        <f ca="1">'[1]2025年已发货'!D:D</f>
        <v>吨</v>
      </c>
      <c r="E1811" s="2">
        <f ca="1">'[1]2025年已发货'!E:E</f>
        <v>35</v>
      </c>
      <c r="F1811" s="4">
        <f ca="1">'[1]2025年已发货'!F:F</f>
        <v>45751</v>
      </c>
      <c r="G1811" s="2" t="str">
        <f>'[1]2025年已发货'!G:G</f>
        <v>（中铁八局康新高速TJ4-1标）四川省甘孜州康定市新都桥镇超限载检测站</v>
      </c>
      <c r="H1811" s="2" t="str">
        <f ca="1">'[1]2025年已发货'!H:H</f>
        <v>杨建</v>
      </c>
      <c r="I1811" s="2">
        <f ca="1">'[1]2025年已发货'!I:I</f>
        <v>13551322467</v>
      </c>
      <c r="J1811" s="2" vm="1" t="e">
        <f>_xlfn._xlws.FILTER(辅助信息!D:D,辅助信息!G:G=G1811)</f>
        <v>#VALUE!</v>
      </c>
    </row>
    <row r="1812" hidden="1" spans="1:10">
      <c r="A1812" s="2" t="str">
        <f ca="1">'[1]2025年已发货'!A:A</f>
        <v>达钢</v>
      </c>
      <c r="B1812" s="2" t="str">
        <f ca="1">'[1]2025年已发货'!B:B</f>
        <v>螺纹钢</v>
      </c>
      <c r="C1812" s="2" t="str">
        <f ca="1">'[1]2025年已发货'!C:C</f>
        <v>HRB400E 32*12米</v>
      </c>
      <c r="D1812" s="2" t="str">
        <f ca="1">'[1]2025年已发货'!D:D</f>
        <v>吨</v>
      </c>
      <c r="E1812" s="2">
        <f ca="1">'[1]2025年已发货'!E:E</f>
        <v>54</v>
      </c>
      <c r="F1812" s="4">
        <f ca="1">'[1]2025年已发货'!F:F</f>
        <v>45752</v>
      </c>
      <c r="G1812" s="2" t="str">
        <f>'[1]2025年已发货'!G:G</f>
        <v>(五冶钢构医学科学产业园建设项目房建三部-排洪渠)四川省南充市顺庆区搬罾街道学府大道二段</v>
      </c>
      <c r="H1812" s="2" t="str">
        <f ca="1">'[1]2025年已发货'!H:H</f>
        <v>郑林</v>
      </c>
      <c r="I1812" s="2">
        <f ca="1">'[1]2025年已发货'!I:I</f>
        <v>18349955455</v>
      </c>
      <c r="J1812" s="2" t="str">
        <f>_xlfn._xlws.FILTER(辅助信息!D:D,辅助信息!G:G=G1812)</f>
        <v>五冶钢构南充医学科学产业园建设项目</v>
      </c>
    </row>
    <row r="1813" hidden="1" spans="1:10">
      <c r="A1813" s="2" t="str">
        <f ca="1">'[1]2025年已发货'!A:A</f>
        <v>达钢</v>
      </c>
      <c r="B1813" s="2" t="str">
        <f ca="1">'[1]2025年已发货'!B:B</f>
        <v>盘圆</v>
      </c>
      <c r="C1813" s="2" t="str">
        <f ca="1">'[1]2025年已发货'!C:C</f>
        <v>HPB300Φ 10</v>
      </c>
      <c r="D1813" s="2" t="str">
        <f ca="1">'[1]2025年已发货'!D:D</f>
        <v>吨</v>
      </c>
      <c r="E1813" s="2">
        <f ca="1">'[1]2025年已发货'!E:E</f>
        <v>8</v>
      </c>
      <c r="F1813" s="4">
        <f ca="1">'[1]2025年已发货'!F:F</f>
        <v>45752</v>
      </c>
      <c r="G1813" s="2" t="str">
        <f>'[1]2025年已发货'!G:G</f>
        <v>(五冶钢构医学科学产业园建设项目房建三部-排洪渠)四川省南充市顺庆区搬罾街道学府大道二段</v>
      </c>
      <c r="H1813" s="2" t="str">
        <f ca="1">'[1]2025年已发货'!H:H</f>
        <v>郑林</v>
      </c>
      <c r="I1813" s="2">
        <f ca="1">'[1]2025年已发货'!I:I</f>
        <v>18349955455</v>
      </c>
      <c r="J1813" s="2" t="str">
        <f ca="1">_xlfn._xlws.FILTER(辅助信息!D:D,辅助信息!G:G=G1813)</f>
        <v>五冶钢构南充医学科学产业园建设项目</v>
      </c>
    </row>
    <row r="1814" hidden="1" spans="1:10">
      <c r="A1814" s="2" t="str">
        <f ca="1">'[1]2025年已发货'!A:A</f>
        <v>达钢</v>
      </c>
      <c r="B1814" s="2" t="str">
        <f ca="1">'[1]2025年已发货'!B:B</f>
        <v>螺纹钢</v>
      </c>
      <c r="C1814" s="2" t="str">
        <f ca="1">'[1]2025年已发货'!C:C</f>
        <v>HRB400E 25*9m</v>
      </c>
      <c r="D1814" s="2" t="str">
        <f ca="1">'[1]2025年已发货'!D:D</f>
        <v>吨</v>
      </c>
      <c r="E1814" s="2">
        <f ca="1">'[1]2025年已发货'!E:E</f>
        <v>9</v>
      </c>
      <c r="F1814" s="4">
        <f ca="1">'[1]2025年已发货'!F:F</f>
        <v>45752</v>
      </c>
      <c r="G1814" s="2" t="str">
        <f>'[1]2025年已发货'!G:G</f>
        <v>(五冶钢构医学科学产业园建设项目房建三部-排洪渠)四川省南充市顺庆区搬罾街道学府大道二段</v>
      </c>
      <c r="H1814" s="2" t="str">
        <f ca="1">'[1]2025年已发货'!H:H</f>
        <v>郑林</v>
      </c>
      <c r="I1814" s="2">
        <f ca="1">'[1]2025年已发货'!I:I</f>
        <v>18349955455</v>
      </c>
      <c r="J1814" s="2" t="str">
        <f ca="1">_xlfn._xlws.FILTER(辅助信息!D:D,辅助信息!G:G=G1814)</f>
        <v>五冶钢构南充医学科学产业园建设项目</v>
      </c>
    </row>
    <row r="1815" hidden="1" spans="1:10">
      <c r="A1815" s="2" t="str">
        <f ca="1">'[1]2025年已发货'!A:A</f>
        <v>德胜</v>
      </c>
      <c r="B1815" s="2" t="str">
        <f ca="1">'[1]2025年已发货'!B:B</f>
        <v>螺纹钢</v>
      </c>
      <c r="C1815" s="2" t="str">
        <f ca="1">'[1]2025年已发货'!C:C</f>
        <v>HRB400E Φ12 9m</v>
      </c>
      <c r="D1815" s="2" t="str">
        <f ca="1">'[1]2025年已发货'!D:D</f>
        <v>吨</v>
      </c>
      <c r="E1815" s="2">
        <f ca="1">'[1]2025年已发货'!E:E</f>
        <v>19</v>
      </c>
      <c r="F1815" s="4">
        <f ca="1">'[1]2025年已发货'!F:F</f>
        <v>45752</v>
      </c>
      <c r="G1815" s="2" t="str">
        <f>'[1]2025年已发货'!G:G</f>
        <v>(五冶钢构医学科学产业园建设项目房建连接线道路工程)四川省南充市顺庆区搬罾街道学府大道二段</v>
      </c>
      <c r="H1815" s="2" t="str">
        <f ca="1">'[1]2025年已发货'!H:H</f>
        <v>刘建中</v>
      </c>
      <c r="I1815" s="2">
        <f ca="1">'[1]2025年已发货'!I:I</f>
        <v>13908143055</v>
      </c>
      <c r="J1815" s="2" t="str">
        <f ca="1">_xlfn._xlws.FILTER(辅助信息!D:D,辅助信息!G:G=G1815)</f>
        <v>五冶钢构南充医学科学产业园建设项目</v>
      </c>
    </row>
    <row r="1816" hidden="1" spans="1:10">
      <c r="A1816" s="2" t="str">
        <f ca="1">'[1]2025年已发货'!A:A</f>
        <v>德胜</v>
      </c>
      <c r="B1816" s="2" t="str">
        <f ca="1">'[1]2025年已发货'!B:B</f>
        <v>螺纹钢</v>
      </c>
      <c r="C1816" s="2" t="str">
        <f ca="1">'[1]2025年已发货'!C:C</f>
        <v>HRB400E Φ14 9m</v>
      </c>
      <c r="D1816" s="2" t="str">
        <f ca="1">'[1]2025年已发货'!D:D</f>
        <v>吨</v>
      </c>
      <c r="E1816" s="2">
        <f ca="1">'[1]2025年已发货'!E:E</f>
        <v>11</v>
      </c>
      <c r="F1816" s="4">
        <f ca="1">'[1]2025年已发货'!F:F</f>
        <v>45752</v>
      </c>
      <c r="G1816" s="2" t="str">
        <f>'[1]2025年已发货'!G:G</f>
        <v>(五冶钢构医学科学产业园建设项目房建连接线道路工程)四川省南充市顺庆区搬罾街道学府大道二段</v>
      </c>
      <c r="H1816" s="2" t="str">
        <f ca="1">'[1]2025年已发货'!H:H</f>
        <v>刘建中</v>
      </c>
      <c r="I1816" s="2">
        <f ca="1">'[1]2025年已发货'!I:I</f>
        <v>13908143055</v>
      </c>
      <c r="J1816" s="2" t="str">
        <f ca="1">_xlfn._xlws.FILTER(辅助信息!D:D,辅助信息!G:G=G1816)</f>
        <v>五冶钢构南充医学科学产业园建设项目</v>
      </c>
    </row>
    <row r="1817" hidden="1" spans="1:10">
      <c r="A1817" s="2" t="str">
        <f ca="1">'[1]2025年已发货'!A:A</f>
        <v>德胜</v>
      </c>
      <c r="B1817" s="2" t="str">
        <f ca="1">'[1]2025年已发货'!B:B</f>
        <v>螺纹钢</v>
      </c>
      <c r="C1817" s="2" t="str">
        <f ca="1">'[1]2025年已发货'!C:C</f>
        <v>HRB400E Φ18 9m</v>
      </c>
      <c r="D1817" s="2" t="str">
        <f ca="1">'[1]2025年已发货'!D:D</f>
        <v>吨</v>
      </c>
      <c r="E1817" s="2">
        <f ca="1">'[1]2025年已发货'!E:E</f>
        <v>5</v>
      </c>
      <c r="F1817" s="4">
        <f ca="1">'[1]2025年已发货'!F:F</f>
        <v>45752</v>
      </c>
      <c r="G1817" s="2" t="str">
        <f>'[1]2025年已发货'!G:G</f>
        <v>(五冶钢构医学科学产业园建设项目房建连接线道路工程)四川省南充市顺庆区搬罾街道学府大道二段</v>
      </c>
      <c r="H1817" s="2" t="str">
        <f ca="1">'[1]2025年已发货'!H:H</f>
        <v>刘建中</v>
      </c>
      <c r="I1817" s="2">
        <f ca="1">'[1]2025年已发货'!I:I</f>
        <v>13908143055</v>
      </c>
      <c r="J1817" s="2" t="str">
        <f ca="1">_xlfn._xlws.FILTER(辅助信息!D:D,辅助信息!G:G=G1817)</f>
        <v>五冶钢构南充医学科学产业园建设项目</v>
      </c>
    </row>
    <row r="1818" hidden="1" spans="1:10">
      <c r="A1818" s="2" t="str">
        <f ca="1">'[1]2025年已发货'!A:A</f>
        <v>德胜</v>
      </c>
      <c r="B1818" s="2" t="str">
        <f ca="1">'[1]2025年已发货'!B:B</f>
        <v>螺纹钢</v>
      </c>
      <c r="C1818" s="2" t="str">
        <f ca="1">'[1]2025年已发货'!C:C</f>
        <v>HRB400E 18*9m</v>
      </c>
      <c r="D1818" s="2" t="str">
        <f ca="1">'[1]2025年已发货'!D:D</f>
        <v>吨</v>
      </c>
      <c r="E1818" s="2">
        <f ca="1">'[1]2025年已发货'!E:E</f>
        <v>3</v>
      </c>
      <c r="F1818" s="4">
        <f ca="1">'[1]2025年已发货'!F:F</f>
        <v>45752</v>
      </c>
      <c r="G1818" s="2" t="str">
        <f>'[1]2025年已发货'!G:G</f>
        <v>(五冶钢构医学科学产业园建设项目房建三部-排洪渠)四川省南充市顺庆区搬罾街道学府大道二段</v>
      </c>
      <c r="H1818" s="2" t="str">
        <f ca="1">'[1]2025年已发货'!H:H</f>
        <v>郑林</v>
      </c>
      <c r="I1818" s="2">
        <f ca="1">'[1]2025年已发货'!I:I</f>
        <v>18349955455</v>
      </c>
      <c r="J1818" s="2" t="str">
        <f>_xlfn._xlws.FILTER(辅助信息!D:D,辅助信息!G:G=G1818)</f>
        <v>五冶钢构南充医学科学产业园建设项目</v>
      </c>
    </row>
    <row r="1819" hidden="1" spans="1:10">
      <c r="A1819" s="2" t="str">
        <f ca="1">'[1]2025年已发货'!A:A</f>
        <v>德胜</v>
      </c>
      <c r="B1819" s="2" t="str">
        <f ca="1">'[1]2025年已发货'!B:B</f>
        <v>螺纹钢</v>
      </c>
      <c r="C1819" s="2" t="str">
        <f ca="1">'[1]2025年已发货'!C:C</f>
        <v>HRB400E 16*9m</v>
      </c>
      <c r="D1819" s="2" t="str">
        <f ca="1">'[1]2025年已发货'!D:D</f>
        <v>吨</v>
      </c>
      <c r="E1819" s="2">
        <f ca="1">'[1]2025年已发货'!E:E</f>
        <v>12</v>
      </c>
      <c r="F1819" s="4">
        <f ca="1">'[1]2025年已发货'!F:F</f>
        <v>45752</v>
      </c>
      <c r="G1819" s="2" t="str">
        <f>'[1]2025年已发货'!G:G</f>
        <v>(五冶钢构医学科学产业园建设项目房建三部-排洪渠)四川省南充市顺庆区搬罾街道学府大道二段</v>
      </c>
      <c r="H1819" s="2" t="str">
        <f ca="1">'[1]2025年已发货'!H:H</f>
        <v>郑林</v>
      </c>
      <c r="I1819" s="2">
        <f ca="1">'[1]2025年已发货'!I:I</f>
        <v>18349955455</v>
      </c>
      <c r="J1819" s="2" t="str">
        <f ca="1">_xlfn._xlws.FILTER(辅助信息!D:D,辅助信息!G:G=G1819)</f>
        <v>五冶钢构南充医学科学产业园建设项目</v>
      </c>
    </row>
    <row r="1820" hidden="1" spans="1:10">
      <c r="A1820" s="2" t="str">
        <f ca="1">'[1]2025年已发货'!A:A</f>
        <v>德胜</v>
      </c>
      <c r="B1820" s="2" t="str">
        <f ca="1">'[1]2025年已发货'!B:B</f>
        <v>螺纹钢</v>
      </c>
      <c r="C1820" s="2" t="str">
        <f ca="1">'[1]2025年已发货'!C:C</f>
        <v>HRB400E 14*9m</v>
      </c>
      <c r="D1820" s="2" t="str">
        <f ca="1">'[1]2025年已发货'!D:D</f>
        <v>吨</v>
      </c>
      <c r="E1820" s="2">
        <f ca="1">'[1]2025年已发货'!E:E</f>
        <v>6</v>
      </c>
      <c r="F1820" s="4">
        <f ca="1">'[1]2025年已发货'!F:F</f>
        <v>45752</v>
      </c>
      <c r="G1820" s="2" t="str">
        <f>'[1]2025年已发货'!G:G</f>
        <v>(五冶钢构医学科学产业园建设项目房建三部-排洪渠)四川省南充市顺庆区搬罾街道学府大道二段</v>
      </c>
      <c r="H1820" s="2" t="str">
        <f ca="1">'[1]2025年已发货'!H:H</f>
        <v>郑林</v>
      </c>
      <c r="I1820" s="2">
        <f ca="1">'[1]2025年已发货'!I:I</f>
        <v>18349955455</v>
      </c>
      <c r="J1820" s="2" t="str">
        <f>_xlfn._xlws.FILTER(辅助信息!D:D,辅助信息!G:G=G1820)</f>
        <v>五冶钢构南充医学科学产业园建设项目</v>
      </c>
    </row>
    <row r="1821" hidden="1" spans="1:10">
      <c r="A1821" s="2" t="str">
        <f ca="1">'[1]2025年已发货'!A:A</f>
        <v>德胜</v>
      </c>
      <c r="B1821" s="2" t="str">
        <f ca="1">'[1]2025年已发货'!B:B</f>
        <v>螺纹钢</v>
      </c>
      <c r="C1821" s="2" t="str">
        <f ca="1">'[1]2025年已发货'!C:C</f>
        <v>HRB400E 32*12米</v>
      </c>
      <c r="D1821" s="2" t="str">
        <f ca="1">'[1]2025年已发货'!D:D</f>
        <v>吨</v>
      </c>
      <c r="E1821" s="2">
        <f ca="1">'[1]2025年已发货'!E:E</f>
        <v>13</v>
      </c>
      <c r="F1821" s="4">
        <f ca="1">'[1]2025年已发货'!F:F</f>
        <v>45752</v>
      </c>
      <c r="G1821" s="2" t="str">
        <f>'[1]2025年已发货'!G:G</f>
        <v>(五冶钢构医学科学产业园建设项目房建三部-排洪渠)四川省南充市顺庆区搬罾街道学府大道二段</v>
      </c>
      <c r="H1821" s="2" t="str">
        <f ca="1">'[1]2025年已发货'!H:H</f>
        <v>郑林</v>
      </c>
      <c r="I1821" s="2">
        <f ca="1">'[1]2025年已发货'!I:I</f>
        <v>18349955455</v>
      </c>
      <c r="J1821" s="2" t="str">
        <f ca="1">_xlfn._xlws.FILTER(辅助信息!D:D,辅助信息!G:G=G1821)</f>
        <v>五冶钢构南充医学科学产业园建设项目</v>
      </c>
    </row>
    <row r="1822" hidden="1" spans="1:10">
      <c r="A1822" s="2" t="str">
        <f ca="1">'[1]2025年已发货'!A:A</f>
        <v>成实</v>
      </c>
      <c r="B1822" s="2" t="str">
        <f ca="1">'[1]2025年已发货'!B:B</f>
        <v>盘螺</v>
      </c>
      <c r="C1822" s="2" t="str">
        <f ca="1">'[1]2025年已发货'!C:C</f>
        <v>HRB400E Φ8</v>
      </c>
      <c r="D1822" s="2" t="str">
        <f ca="1">'[1]2025年已发货'!D:D</f>
        <v>吨</v>
      </c>
      <c r="E1822" s="2">
        <f ca="1">'[1]2025年已发货'!E:E</f>
        <v>30</v>
      </c>
      <c r="F1822" s="4">
        <f ca="1">'[1]2025年已发货'!F:F</f>
        <v>45752</v>
      </c>
      <c r="G1822" s="2" t="str">
        <f>'[1]2025年已发货'!G:G</f>
        <v>（中核华兴-峨眉山项目）四川省乐山市峨眉山市双福镇梓橦庙红华五期中核华兴工地</v>
      </c>
      <c r="H1822" s="2" t="str">
        <f ca="1">'[1]2025年已发货'!H:H</f>
        <v>李汉军</v>
      </c>
      <c r="I1822" s="2">
        <f ca="1">'[1]2025年已发货'!I:I</f>
        <v>18691249091</v>
      </c>
      <c r="J1822" s="2" vm="1" t="e">
        <f ca="1">_xlfn._xlws.FILTER(辅助信息!D:D,辅助信息!G:G=G1822)</f>
        <v>#VALUE!</v>
      </c>
    </row>
    <row r="1823" hidden="1" spans="1:10">
      <c r="A1823" s="2" t="str">
        <f ca="1">'[1]2025年已发货'!A:A</f>
        <v>成实</v>
      </c>
      <c r="B1823" s="2" t="str">
        <f ca="1">'[1]2025年已发货'!B:B</f>
        <v>盘螺</v>
      </c>
      <c r="C1823" s="2" t="str">
        <f ca="1">'[1]2025年已发货'!C:C</f>
        <v>HRB400E Φ10</v>
      </c>
      <c r="D1823" s="2" t="str">
        <f ca="1">'[1]2025年已发货'!D:D</f>
        <v>吨</v>
      </c>
      <c r="E1823" s="2">
        <f ca="1">'[1]2025年已发货'!E:E</f>
        <v>5</v>
      </c>
      <c r="F1823" s="4">
        <f ca="1">'[1]2025年已发货'!F:F</f>
        <v>45752</v>
      </c>
      <c r="G1823" s="2" t="str">
        <f>'[1]2025年已发货'!G:G</f>
        <v>（中核华兴-峨眉山项目）四川省乐山市峨眉山市双福镇梓橦庙红华五期中核华兴工地</v>
      </c>
      <c r="H1823" s="2" t="str">
        <f ca="1">'[1]2025年已发货'!H:H</f>
        <v>李汉军</v>
      </c>
      <c r="I1823" s="2" t="str">
        <f ca="1">'[1]2025年已发货'!I:I</f>
        <v>18691249091</v>
      </c>
      <c r="J1823" s="2" vm="1" t="e">
        <f ca="1">_xlfn._xlws.FILTER(辅助信息!D:D,辅助信息!G:G=G1823)</f>
        <v>#VALUE!</v>
      </c>
    </row>
    <row r="1824" hidden="1" spans="1:10">
      <c r="A1824" s="2" t="str">
        <f ca="1">'[1]2025年已发货'!A:A</f>
        <v>润耀</v>
      </c>
      <c r="B1824" s="2" t="str">
        <f ca="1">'[1]2025年已发货'!B:B</f>
        <v>高线</v>
      </c>
      <c r="C1824" s="2" t="str">
        <f ca="1">'[1]2025年已发货'!C:C</f>
        <v>HPB300Φ12</v>
      </c>
      <c r="D1824" s="2" t="str">
        <f ca="1">'[1]2025年已发货'!D:D</f>
        <v>吨</v>
      </c>
      <c r="E1824" s="2">
        <f ca="1">'[1]2025年已发货'!E:E</f>
        <v>29</v>
      </c>
      <c r="F1824" s="4">
        <f ca="1">'[1]2025年已发货'!F:F</f>
        <v>45752</v>
      </c>
      <c r="G1824" s="2" t="str">
        <f>'[1]2025年已发货'!G:G</f>
        <v>（中铁五局-成渝扩容3标）四川省资阳市雁江区伍隍镇铺子村雁江区X138</v>
      </c>
      <c r="H1824" s="2" t="str">
        <f ca="1">'[1]2025年已发货'!H:H</f>
        <v>王健</v>
      </c>
      <c r="I1824" s="2">
        <f ca="1">'[1]2025年已发货'!I:I</f>
        <v>17726168395</v>
      </c>
      <c r="J1824" s="2" vm="1" t="e">
        <f ca="1">_xlfn._xlws.FILTER(辅助信息!D:D,辅助信息!G:G=G1824)</f>
        <v>#VALUE!</v>
      </c>
    </row>
    <row r="1825" hidden="1" spans="1:10">
      <c r="A1825" s="2" t="str">
        <f ca="1">'[1]2025年已发货'!A:A</f>
        <v>润耀</v>
      </c>
      <c r="B1825" s="2" t="str">
        <f ca="1">'[1]2025年已发货'!B:B</f>
        <v>高线</v>
      </c>
      <c r="C1825" s="2" t="str">
        <f ca="1">'[1]2025年已发货'!C:C</f>
        <v>HPB300Φ10</v>
      </c>
      <c r="D1825" s="2" t="str">
        <f ca="1">'[1]2025年已发货'!D:D</f>
        <v>吨</v>
      </c>
      <c r="E1825" s="2">
        <f ca="1">'[1]2025年已发货'!E:E</f>
        <v>6</v>
      </c>
      <c r="F1825" s="4">
        <f ca="1">'[1]2025年已发货'!F:F</f>
        <v>45752</v>
      </c>
      <c r="G1825" s="2" t="str">
        <f>'[1]2025年已发货'!G:G</f>
        <v>（中铁五局-成渝扩容3标）四川省资阳市雁江区伍隍镇铺子村雁江区X138</v>
      </c>
      <c r="H1825" s="2" t="str">
        <f ca="1">'[1]2025年已发货'!H:H</f>
        <v>王健</v>
      </c>
      <c r="I1825" s="2">
        <f ca="1">'[1]2025年已发货'!I:I</f>
        <v>17726168395</v>
      </c>
      <c r="J1825" s="2" vm="1" t="e">
        <f ca="1">_xlfn._xlws.FILTER(辅助信息!D:D,辅助信息!G:G=G1825)</f>
        <v>#VALUE!</v>
      </c>
    </row>
    <row r="1826" hidden="1" spans="1:10">
      <c r="A1826" s="2" t="str">
        <f ca="1">'[1]2025年已发货'!A:A</f>
        <v>晋邦</v>
      </c>
      <c r="B1826" s="2" t="str">
        <f ca="1">'[1]2025年已发货'!B:B</f>
        <v>螺纹钢</v>
      </c>
      <c r="C1826" s="2" t="str">
        <f ca="1">'[1]2025年已发货'!C:C</f>
        <v>HRB400EФ28*12m</v>
      </c>
      <c r="D1826" s="2" t="str">
        <f ca="1">'[1]2025年已发货'!D:D</f>
        <v>吨</v>
      </c>
      <c r="E1826" s="2">
        <f ca="1">'[1]2025年已发货'!E:E</f>
        <v>35</v>
      </c>
      <c r="F1826" s="4">
        <f ca="1">'[1]2025年已发货'!F:F</f>
        <v>45752</v>
      </c>
      <c r="G1826" s="2" t="str">
        <f>'[1]2025年已发货'!G:G</f>
        <v>（中铁八局康新高速TJ4-1标）四川省甘孜州康定市新都桥镇超限载检测站</v>
      </c>
      <c r="H1826" s="2" t="str">
        <f ca="1">'[1]2025年已发货'!H:H</f>
        <v>杨建</v>
      </c>
      <c r="I1826" s="2">
        <f ca="1">'[1]2025年已发货'!I:I</f>
        <v>13551322467</v>
      </c>
      <c r="J1826" s="2" vm="1" t="e">
        <f ca="1">_xlfn._xlws.FILTER(辅助信息!D:D,辅助信息!G:G=G1826)</f>
        <v>#VALUE!</v>
      </c>
    </row>
    <row r="1827" hidden="1" spans="1:10">
      <c r="A1827" s="2" t="str">
        <f ca="1">'[1]2025年已发货'!A:A</f>
        <v>晋邦</v>
      </c>
      <c r="B1827" s="2" t="str">
        <f ca="1">'[1]2025年已发货'!B:B</f>
        <v>盘圆</v>
      </c>
      <c r="C1827" s="2" t="str">
        <f ca="1">'[1]2025年已发货'!C:C</f>
        <v>HPB300Ф10</v>
      </c>
      <c r="D1827" s="2" t="str">
        <f ca="1">'[1]2025年已发货'!D:D</f>
        <v>吨</v>
      </c>
      <c r="E1827" s="2">
        <f ca="1">'[1]2025年已发货'!E:E</f>
        <v>35</v>
      </c>
      <c r="F1827" s="4">
        <f ca="1">'[1]2025年已发货'!F:F</f>
        <v>45752</v>
      </c>
      <c r="G1827" s="2" t="str">
        <f>'[1]2025年已发货'!G:G</f>
        <v>（中铁八局康新高速TJ4-1标）四川省甘孜州康定市新都桥镇超限载检测站</v>
      </c>
      <c r="H1827" s="2" t="str">
        <f ca="1">'[1]2025年已发货'!H:H</f>
        <v>杨建</v>
      </c>
      <c r="I1827" s="2">
        <f ca="1">'[1]2025年已发货'!I:I</f>
        <v>13551322467</v>
      </c>
      <c r="J1827" s="2" vm="1" t="e">
        <f ca="1">_xlfn._xlws.FILTER(辅助信息!D:D,辅助信息!G:G=G1827)</f>
        <v>#VALUE!</v>
      </c>
    </row>
    <row r="1828" hidden="1" spans="1:10">
      <c r="A1828" s="2" t="str">
        <f ca="1">'[1]2025年已发货'!A:A</f>
        <v>成实</v>
      </c>
      <c r="B1828" s="2" t="str">
        <f ca="1">'[1]2025年已发货'!B:B</f>
        <v>盘螺</v>
      </c>
      <c r="C1828" s="2" t="str">
        <f ca="1">'[1]2025年已发货'!C:C</f>
        <v>HRB400E Φ8</v>
      </c>
      <c r="D1828" s="2" t="str">
        <f ca="1">'[1]2025年已发货'!D:D</f>
        <v>吨</v>
      </c>
      <c r="E1828" s="2">
        <f ca="1">'[1]2025年已发货'!E:E</f>
        <v>22</v>
      </c>
      <c r="F1828" s="4">
        <f ca="1">'[1]2025年已发货'!F:F</f>
        <v>45753</v>
      </c>
      <c r="G1828" s="2" t="str">
        <f>'[1]2025年已发货'!G:G</f>
        <v>（四川商建-射洪城乡一体化项目）遂宁市射洪市忠新幼儿园北侧约220米新溪小区</v>
      </c>
      <c r="H1828" s="2" t="str">
        <f ca="1">'[1]2025年已发货'!H:H</f>
        <v>柏子刚</v>
      </c>
      <c r="I1828" s="2">
        <f ca="1">'[1]2025年已发货'!I:I</f>
        <v>15692885305</v>
      </c>
      <c r="J1828" s="2" t="str">
        <f>_xlfn._xlws.FILTER(辅助信息!D:D,辅助信息!G:G=G1828)</f>
        <v>四川商建
射洪城乡一体化项目</v>
      </c>
    </row>
    <row r="1829" hidden="1" spans="1:10">
      <c r="A1829" s="2" t="str">
        <f ca="1">'[1]2025年已发货'!A:A</f>
        <v>成实</v>
      </c>
      <c r="B1829" s="2" t="str">
        <f ca="1">'[1]2025年已发货'!B:B</f>
        <v>螺纹钢</v>
      </c>
      <c r="C1829" s="2" t="str">
        <f ca="1">'[1]2025年已发货'!C:C</f>
        <v>HRB400E Φ18 9m</v>
      </c>
      <c r="D1829" s="2" t="str">
        <f ca="1">'[1]2025年已发货'!D:D</f>
        <v>吨</v>
      </c>
      <c r="E1829" s="2">
        <f ca="1">'[1]2025年已发货'!E:E</f>
        <v>5</v>
      </c>
      <c r="F1829" s="4">
        <f ca="1">'[1]2025年已发货'!F:F</f>
        <v>45753</v>
      </c>
      <c r="G1829" s="2" t="str">
        <f>'[1]2025年已发货'!G:G</f>
        <v>（四川商建-射洪城乡一体化项目）遂宁市射洪市忠新幼儿园北侧约220米新溪小区</v>
      </c>
      <c r="H1829" s="2" t="str">
        <f ca="1">'[1]2025年已发货'!H:H</f>
        <v>柏子刚</v>
      </c>
      <c r="I1829" s="2">
        <f ca="1">'[1]2025年已发货'!I:I</f>
        <v>15692885305</v>
      </c>
      <c r="J1829" s="2" t="str">
        <f ca="1">_xlfn._xlws.FILTER(辅助信息!D:D,辅助信息!G:G=G1829)</f>
        <v>四川商建
射洪城乡一体化项目</v>
      </c>
    </row>
    <row r="1830" hidden="1" spans="1:10">
      <c r="A1830" s="2" t="str">
        <f ca="1">'[1]2025年已发货'!A:A</f>
        <v>成实</v>
      </c>
      <c r="B1830" s="2" t="str">
        <f ca="1">'[1]2025年已发货'!B:B</f>
        <v>螺纹钢</v>
      </c>
      <c r="C1830" s="2" t="str">
        <f ca="1">'[1]2025年已发货'!C:C</f>
        <v>HRB400E Φ25 9m</v>
      </c>
      <c r="D1830" s="2" t="str">
        <f ca="1">'[1]2025年已发货'!D:D</f>
        <v>吨</v>
      </c>
      <c r="E1830" s="2">
        <f ca="1">'[1]2025年已发货'!E:E</f>
        <v>5</v>
      </c>
      <c r="F1830" s="4">
        <f ca="1">'[1]2025年已发货'!F:F</f>
        <v>45753</v>
      </c>
      <c r="G1830" s="2" t="str">
        <f>'[1]2025年已发货'!G:G</f>
        <v>（四川商建-射洪城乡一体化项目）遂宁市射洪市忠新幼儿园北侧约220米新溪小区</v>
      </c>
      <c r="H1830" s="2" t="str">
        <f ca="1">'[1]2025年已发货'!H:H</f>
        <v>柏子刚</v>
      </c>
      <c r="I1830" s="2">
        <f ca="1">'[1]2025年已发货'!I:I</f>
        <v>15692885305</v>
      </c>
      <c r="J1830" s="2" t="str">
        <f ca="1">_xlfn._xlws.FILTER(辅助信息!D:D,辅助信息!G:G=G1830)</f>
        <v>四川商建
射洪城乡一体化项目</v>
      </c>
    </row>
    <row r="1831" hidden="1" spans="1:10">
      <c r="A1831" s="2" t="str">
        <f ca="1">'[1]2025年已发货'!A:A</f>
        <v>晋邦</v>
      </c>
      <c r="B1831" s="2" t="str">
        <f ca="1">'[1]2025年已发货'!B:B</f>
        <v>螺纹钢</v>
      </c>
      <c r="C1831" s="2" t="str">
        <f ca="1">'[1]2025年已发货'!C:C</f>
        <v>HRB400E Φ12 9m</v>
      </c>
      <c r="D1831" s="2" t="str">
        <f ca="1">'[1]2025年已发货'!D:D</f>
        <v>吨</v>
      </c>
      <c r="E1831" s="2">
        <f ca="1">'[1]2025年已发货'!E:E</f>
        <v>3</v>
      </c>
      <c r="F1831" s="4">
        <f ca="1">'[1]2025年已发货'!F:F</f>
        <v>45753</v>
      </c>
      <c r="G1831" s="2" t="str">
        <f>'[1]2025年已发货'!G:G</f>
        <v>（五冶达州国道542项目-三工区路基八工段(连接线)）四川省达州市达川区大堰镇梨子沟</v>
      </c>
      <c r="H1831" s="2" t="str">
        <f ca="1">'[1]2025年已发货'!H:H</f>
        <v>谭鹏程</v>
      </c>
      <c r="I1831" s="2">
        <f ca="1">'[1]2025年已发货'!I:I</f>
        <v>18280895666</v>
      </c>
      <c r="J1831" s="2" t="str">
        <f ca="1">_xlfn._xlws.FILTER(辅助信息!D:D,辅助信息!G:G=G1831)</f>
        <v>五冶达州国道542项目</v>
      </c>
    </row>
    <row r="1832" hidden="1" spans="1:10">
      <c r="A1832" s="2" t="str">
        <f ca="1">'[1]2025年已发货'!A:A</f>
        <v>晋邦</v>
      </c>
      <c r="B1832" s="2" t="str">
        <f ca="1">'[1]2025年已发货'!B:B</f>
        <v>螺纹钢</v>
      </c>
      <c r="C1832" s="2" t="str">
        <f ca="1">'[1]2025年已发货'!C:C</f>
        <v>HRB400E Φ16 9m</v>
      </c>
      <c r="D1832" s="2" t="str">
        <f ca="1">'[1]2025年已发货'!D:D</f>
        <v>吨</v>
      </c>
      <c r="E1832" s="2">
        <f ca="1">'[1]2025年已发货'!E:E</f>
        <v>9</v>
      </c>
      <c r="F1832" s="4">
        <f ca="1">'[1]2025年已发货'!F:F</f>
        <v>45753</v>
      </c>
      <c r="G1832" s="2" t="str">
        <f>'[1]2025年已发货'!G:G</f>
        <v>（五冶达州国道542项目-三工区路基八工段(连接线)）四川省达州市达川区大堰镇梨子沟</v>
      </c>
      <c r="H1832" s="2" t="str">
        <f ca="1">'[1]2025年已发货'!H:H</f>
        <v>谭鹏程</v>
      </c>
      <c r="I1832" s="2">
        <f ca="1">'[1]2025年已发货'!I:I</f>
        <v>18280895666</v>
      </c>
      <c r="J1832" s="2" t="str">
        <f ca="1">_xlfn._xlws.FILTER(辅助信息!D:D,辅助信息!G:G=G1832)</f>
        <v>五冶达州国道542项目</v>
      </c>
    </row>
    <row r="1833" hidden="1" spans="1:10">
      <c r="A1833" s="2" t="str">
        <f ca="1">'[1]2025年已发货'!A:A</f>
        <v>晋邦</v>
      </c>
      <c r="B1833" s="2" t="str">
        <f ca="1">'[1]2025年已发货'!B:B</f>
        <v>螺纹钢</v>
      </c>
      <c r="C1833" s="2" t="str">
        <f ca="1">'[1]2025年已发货'!C:C</f>
        <v>HRB400E Φ18 9m</v>
      </c>
      <c r="D1833" s="2" t="str">
        <f ca="1">'[1]2025年已发货'!D:D</f>
        <v>吨</v>
      </c>
      <c r="E1833" s="2">
        <f ca="1">'[1]2025年已发货'!E:E</f>
        <v>6</v>
      </c>
      <c r="F1833" s="4">
        <f ca="1">'[1]2025年已发货'!F:F</f>
        <v>45753</v>
      </c>
      <c r="G1833" s="2" t="str">
        <f>'[1]2025年已发货'!G:G</f>
        <v>（五冶达州国道542项目-三工区路基八工段(连接线)）四川省达州市达川区大堰镇梨子沟</v>
      </c>
      <c r="H1833" s="2" t="str">
        <f ca="1">'[1]2025年已发货'!H:H</f>
        <v>谭鹏程</v>
      </c>
      <c r="I1833" s="2">
        <f ca="1">'[1]2025年已发货'!I:I</f>
        <v>18280895666</v>
      </c>
      <c r="J1833" s="2" t="str">
        <f ca="1">_xlfn._xlws.FILTER(辅助信息!D:D,辅助信息!G:G=G1833)</f>
        <v>五冶达州国道542项目</v>
      </c>
    </row>
    <row r="1834" hidden="1" spans="1:10">
      <c r="A1834" s="2" t="str">
        <f ca="1">'[1]2025年已发货'!A:A</f>
        <v>晋邦</v>
      </c>
      <c r="B1834" s="2" t="str">
        <f ca="1">'[1]2025年已发货'!B:B</f>
        <v>螺纹钢</v>
      </c>
      <c r="C1834" s="2" t="str">
        <f ca="1">'[1]2025年已发货'!C:C</f>
        <v>HRB400E Φ32 9m</v>
      </c>
      <c r="D1834" s="2" t="str">
        <f ca="1">'[1]2025年已发货'!D:D</f>
        <v>吨</v>
      </c>
      <c r="E1834" s="2">
        <f ca="1">'[1]2025年已发货'!E:E</f>
        <v>17</v>
      </c>
      <c r="F1834" s="4">
        <f ca="1">'[1]2025年已发货'!F:F</f>
        <v>45753</v>
      </c>
      <c r="G1834" s="2" t="str">
        <f>'[1]2025年已发货'!G:G</f>
        <v>（五冶达州国道542项目-三工区路基八工段(连接线)）四川省达州市达川区大堰镇梨子沟</v>
      </c>
      <c r="H1834" s="2" t="str">
        <f ca="1">'[1]2025年已发货'!H:H</f>
        <v>谭鹏程</v>
      </c>
      <c r="I1834" s="2">
        <f ca="1">'[1]2025年已发货'!I:I</f>
        <v>18280895666</v>
      </c>
      <c r="J1834" s="2" t="str">
        <f ca="1">_xlfn._xlws.FILTER(辅助信息!D:D,辅助信息!G:G=G1834)</f>
        <v>五冶达州国道542项目</v>
      </c>
    </row>
    <row r="1835" hidden="1" spans="1:10">
      <c r="A1835" s="2" t="str">
        <f ca="1">'[1]2025年已发货'!A:A</f>
        <v>润耀</v>
      </c>
      <c r="B1835" s="2" t="str">
        <f ca="1">'[1]2025年已发货'!B:B</f>
        <v>螺纹钢</v>
      </c>
      <c r="C1835" s="2" t="str">
        <f ca="1">'[1]2025年已发货'!C:C</f>
        <v>HRB400EФ25*9m</v>
      </c>
      <c r="D1835" s="2" t="str">
        <f ca="1">'[1]2025年已发货'!D:D</f>
        <v>吨</v>
      </c>
      <c r="E1835" s="2">
        <f ca="1">'[1]2025年已发货'!E:E</f>
        <v>35</v>
      </c>
      <c r="F1835" s="4">
        <f ca="1">'[1]2025年已发货'!F:F</f>
        <v>45753</v>
      </c>
      <c r="G1835" s="2" t="str">
        <f>'[1]2025年已发货'!G:G</f>
        <v>（中铁一局四公司康新高速TJ1-1标雅加梗隧道）四川省甘孜州康定市雅加梗路基</v>
      </c>
      <c r="H1835" s="2" t="str">
        <f ca="1">'[1]2025年已发货'!H:H</f>
        <v>王锡俊</v>
      </c>
      <c r="I1835" s="2">
        <f ca="1">'[1]2025年已发货'!I:I</f>
        <v>18736877891</v>
      </c>
      <c r="J1835" s="2" vm="1" t="e">
        <f ca="1">_xlfn._xlws.FILTER(辅助信息!D:D,辅助信息!G:G=G1835)</f>
        <v>#VALUE!</v>
      </c>
    </row>
    <row r="1836" hidden="1" spans="1:10">
      <c r="A1836" s="2" t="str">
        <f ca="1">'[1]2025年已发货'!A:A</f>
        <v>润耀</v>
      </c>
      <c r="B1836" s="2" t="str">
        <f ca="1">'[1]2025年已发货'!B:B</f>
        <v>螺纹钢</v>
      </c>
      <c r="C1836" s="2" t="str">
        <f ca="1">'[1]2025年已发货'!C:C</f>
        <v>HRB400EФ22*9m</v>
      </c>
      <c r="D1836" s="2" t="str">
        <f ca="1">'[1]2025年已发货'!D:D</f>
        <v>吨</v>
      </c>
      <c r="E1836" s="2">
        <f ca="1">'[1]2025年已发货'!E:E</f>
        <v>35</v>
      </c>
      <c r="F1836" s="4">
        <f ca="1">'[1]2025年已发货'!F:F</f>
        <v>45753</v>
      </c>
      <c r="G1836" s="2" t="str">
        <f>'[1]2025年已发货'!G:G</f>
        <v>（中铁一局四公司康新高速TJ1-1标贡不卡隧道）四川省甘孜州康定市折多塘村车管所旁</v>
      </c>
      <c r="H1836" s="2" t="str">
        <f ca="1">'[1]2025年已发货'!H:H</f>
        <v>王锡俊</v>
      </c>
      <c r="I1836" s="2">
        <f ca="1">'[1]2025年已发货'!I:I</f>
        <v>18736877891</v>
      </c>
      <c r="J1836" s="2" vm="1" t="e">
        <f>_xlfn._xlws.FILTER(辅助信息!D:D,辅助信息!G:G=G1836)</f>
        <v>#VALUE!</v>
      </c>
    </row>
    <row r="1837" hidden="1" spans="1:10">
      <c r="A1837" s="2" t="str">
        <f ca="1">'[1]2025年已发货'!A:A</f>
        <v>润耀</v>
      </c>
      <c r="B1837" s="2" t="str">
        <f ca="1">'[1]2025年已发货'!B:B</f>
        <v>螺纹钢</v>
      </c>
      <c r="C1837" s="2" t="str">
        <f ca="1">'[1]2025年已发货'!C:C</f>
        <v>HRB400E Φ32 9m</v>
      </c>
      <c r="D1837" s="2" t="str">
        <f ca="1">'[1]2025年已发货'!D:D</f>
        <v>吨</v>
      </c>
      <c r="E1837" s="2">
        <f ca="1">'[1]2025年已发货'!E:E</f>
        <v>35</v>
      </c>
      <c r="F1837" s="4">
        <f ca="1">'[1]2025年已发货'!F:F</f>
        <v>45753</v>
      </c>
      <c r="G1837" s="2" t="str">
        <f>'[1]2025年已发货'!G:G</f>
        <v>（中铁二局-成渝扩容4标）四川省成都市简阳市杨家镇桐子湾村二局拌合站</v>
      </c>
      <c r="H1837" s="2" t="str">
        <f ca="1">'[1]2025年已发货'!H:H</f>
        <v>陈钢</v>
      </c>
      <c r="I1837" s="2">
        <f ca="1">'[1]2025年已发货'!I:I</f>
        <v>13018165813</v>
      </c>
      <c r="J1837" s="2" vm="1" t="e">
        <f>_xlfn._xlws.FILTER(辅助信息!D:D,辅助信息!G:G=G1837)</f>
        <v>#VALUE!</v>
      </c>
    </row>
    <row r="1838" hidden="1" spans="1:10">
      <c r="A1838" s="2" t="str">
        <f ca="1">'[1]2025年已发货'!A:A</f>
        <v>润耀</v>
      </c>
      <c r="B1838" s="2" t="str">
        <f ca="1">'[1]2025年已发货'!B:B</f>
        <v>螺纹钢</v>
      </c>
      <c r="C1838" s="2" t="str">
        <f ca="1">'[1]2025年已发货'!C:C</f>
        <v>HRB400E Φ32 9m</v>
      </c>
      <c r="D1838" s="2" t="str">
        <f ca="1">'[1]2025年已发货'!D:D</f>
        <v>吨</v>
      </c>
      <c r="E1838" s="2">
        <f ca="1">'[1]2025年已发货'!E:E</f>
        <v>35</v>
      </c>
      <c r="F1838" s="4">
        <f ca="1">'[1]2025年已发货'!F:F</f>
        <v>45753</v>
      </c>
      <c r="G1838" s="2" t="str">
        <f>'[1]2025年已发货'!G:G</f>
        <v>（中铁广州局-成渝扩容2标）四川省资阳市雁江区堪嘉镇陈家湾刘家湾大桥桥头</v>
      </c>
      <c r="H1838" s="2" t="str">
        <f ca="1">'[1]2025年已发货'!H:H</f>
        <v>刘沛琦</v>
      </c>
      <c r="I1838" s="2">
        <f ca="1">'[1]2025年已发货'!I:I</f>
        <v>18011784798</v>
      </c>
      <c r="J1838" s="2" vm="1" t="e">
        <f>_xlfn._xlws.FILTER(辅助信息!D:D,辅助信息!G:G=G1838)</f>
        <v>#VALUE!</v>
      </c>
    </row>
    <row r="1839" hidden="1" spans="1:10">
      <c r="A1839" s="2" t="str">
        <f ca="1">'[1]2025年已发货'!A:A</f>
        <v>润耀</v>
      </c>
      <c r="B1839" s="2" t="str">
        <f ca="1">'[1]2025年已发货'!B:B</f>
        <v>螺纹钢</v>
      </c>
      <c r="C1839" s="2" t="str">
        <f ca="1">'[1]2025年已发货'!C:C</f>
        <v>HRB400E Φ20 9m</v>
      </c>
      <c r="D1839" s="2" t="str">
        <f ca="1">'[1]2025年已发货'!D:D</f>
        <v>吨</v>
      </c>
      <c r="E1839" s="2">
        <f ca="1">'[1]2025年已发货'!E:E</f>
        <v>35</v>
      </c>
      <c r="F1839" s="4">
        <f ca="1">'[1]2025年已发货'!F:F</f>
        <v>45753</v>
      </c>
      <c r="G1839" s="2" t="str">
        <f>'[1]2025年已发货'!G:G</f>
        <v>（中铁广州局-成渝扩容2标）四川省资阳市雁江区堪嘉镇陈家湾刘家湾大桥桥头</v>
      </c>
      <c r="H1839" s="2" t="str">
        <f ca="1">'[1]2025年已发货'!H:H</f>
        <v>刘沛琦</v>
      </c>
      <c r="I1839" s="2">
        <f ca="1">'[1]2025年已发货'!I:I</f>
        <v>18011784798</v>
      </c>
      <c r="J1839" s="2" vm="1" t="e">
        <f>_xlfn._xlws.FILTER(辅助信息!D:D,辅助信息!G:G=G1839)</f>
        <v>#VALUE!</v>
      </c>
    </row>
    <row r="1840" hidden="1" spans="1:10">
      <c r="A1840" s="2" t="str">
        <f ca="1">'[1]2025年已发货'!A:A</f>
        <v>晋邦</v>
      </c>
      <c r="B1840" s="2" t="str">
        <f ca="1">'[1]2025年已发货'!B:B</f>
        <v>圆钢</v>
      </c>
      <c r="C1840" s="2" t="str">
        <f ca="1">'[1]2025年已发货'!C:C</f>
        <v>HPB300 Φ14×9米</v>
      </c>
      <c r="D1840" s="2" t="str">
        <f ca="1">'[1]2025年已发货'!D:D</f>
        <v>吨</v>
      </c>
      <c r="E1840" s="2">
        <f ca="1">'[1]2025年已发货'!E:E</f>
        <v>6</v>
      </c>
      <c r="F1840" s="4">
        <f ca="1">'[1]2025年已发货'!F:F</f>
        <v>45753</v>
      </c>
      <c r="G1840" s="2" t="str">
        <f>'[1]2025年已发货'!G:G</f>
        <v>（自永2标九局西南分公司钢筋棚）四川省自贡市骑龙镇大湾村</v>
      </c>
      <c r="H1840" s="2" t="str">
        <f ca="1">'[1]2025年已发货'!H:H</f>
        <v>高彦彬</v>
      </c>
      <c r="I1840" s="2">
        <f ca="1">'[1]2025年已发货'!I:I</f>
        <v>13835906370</v>
      </c>
      <c r="J1840" s="2" vm="1" t="e">
        <f ca="1">_xlfn._xlws.FILTER(辅助信息!D:D,辅助信息!G:G=G1840)</f>
        <v>#VALUE!</v>
      </c>
    </row>
    <row r="1841" hidden="1" spans="1:10">
      <c r="A1841" s="2" t="str">
        <f ca="1">'[1]2025年已发货'!A:A</f>
        <v>晋邦</v>
      </c>
      <c r="B1841" s="2" t="str">
        <f ca="1">'[1]2025年已发货'!B:B</f>
        <v>螺纹钢</v>
      </c>
      <c r="C1841" s="2" t="str">
        <f ca="1">'[1]2025年已发货'!C:C</f>
        <v>HRB400E Φ12×9米</v>
      </c>
      <c r="D1841" s="2" t="str">
        <f ca="1">'[1]2025年已发货'!D:D</f>
        <v>吨</v>
      </c>
      <c r="E1841" s="2">
        <f ca="1">'[1]2025年已发货'!E:E</f>
        <v>6</v>
      </c>
      <c r="F1841" s="4">
        <f ca="1">'[1]2025年已发货'!F:F</f>
        <v>45753</v>
      </c>
      <c r="G1841" s="2" t="str">
        <f>'[1]2025年已发货'!G:G</f>
        <v>（自永2标九局西南分公司钢筋棚）四川省自贡市骑龙镇大湾村</v>
      </c>
      <c r="H1841" s="2" t="str">
        <f ca="1">'[1]2025年已发货'!H:H</f>
        <v>高彦彬</v>
      </c>
      <c r="I1841" s="2">
        <f ca="1">'[1]2025年已发货'!I:I</f>
        <v>13835906370</v>
      </c>
      <c r="J1841" s="2" vm="1" t="e">
        <f ca="1">_xlfn._xlws.FILTER(辅助信息!D:D,辅助信息!G:G=G1841)</f>
        <v>#VALUE!</v>
      </c>
    </row>
    <row r="1842" hidden="1" spans="1:10">
      <c r="A1842" s="2" t="str">
        <f ca="1">'[1]2025年已发货'!A:A</f>
        <v>晋邦</v>
      </c>
      <c r="B1842" s="2" t="str">
        <f ca="1">'[1]2025年已发货'!B:B</f>
        <v>螺纹钢</v>
      </c>
      <c r="C1842" s="2" t="str">
        <f ca="1">'[1]2025年已发货'!C:C</f>
        <v>HRB400E Φ14×9米</v>
      </c>
      <c r="D1842" s="2" t="str">
        <f ca="1">'[1]2025年已发货'!D:D</f>
        <v>吨</v>
      </c>
      <c r="E1842" s="2">
        <f ca="1">'[1]2025年已发货'!E:E</f>
        <v>9</v>
      </c>
      <c r="F1842" s="4">
        <f ca="1">'[1]2025年已发货'!F:F</f>
        <v>45753</v>
      </c>
      <c r="G1842" s="2" t="str">
        <f>'[1]2025年已发货'!G:G</f>
        <v>（自永2标九局西南分公司钢筋棚）四川省自贡市骑龙镇大湾村</v>
      </c>
      <c r="H1842" s="2" t="str">
        <f ca="1">'[1]2025年已发货'!H:H</f>
        <v>高彦彬</v>
      </c>
      <c r="I1842" s="2">
        <f ca="1">'[1]2025年已发货'!I:I</f>
        <v>13835906370</v>
      </c>
      <c r="J1842" s="2" vm="1" t="e">
        <f>_xlfn._xlws.FILTER(辅助信息!D:D,辅助信息!G:G=G1842)</f>
        <v>#VALUE!</v>
      </c>
    </row>
    <row r="1843" hidden="1" spans="1:10">
      <c r="A1843" s="2" t="str">
        <f ca="1">'[1]2025年已发货'!A:A</f>
        <v>晋邦</v>
      </c>
      <c r="B1843" s="2" t="str">
        <f ca="1">'[1]2025年已发货'!B:B</f>
        <v>螺纹钢</v>
      </c>
      <c r="C1843" s="2" t="str">
        <f ca="1">'[1]2025年已发货'!C:C</f>
        <v>HRB400E Φ25×9米</v>
      </c>
      <c r="D1843" s="2" t="str">
        <f ca="1">'[1]2025年已发货'!D:D</f>
        <v>吨</v>
      </c>
      <c r="E1843" s="2">
        <f ca="1">'[1]2025年已发货'!E:E</f>
        <v>15</v>
      </c>
      <c r="F1843" s="4">
        <f ca="1">'[1]2025年已发货'!F:F</f>
        <v>45753</v>
      </c>
      <c r="G1843" s="2" t="str">
        <f>'[1]2025年已发货'!G:G</f>
        <v>（自永2标九局西南分公司钢筋棚）四川省自贡市骑龙镇大湾村</v>
      </c>
      <c r="H1843" s="2" t="str">
        <f ca="1">'[1]2025年已发货'!H:H</f>
        <v>高彦彬</v>
      </c>
      <c r="I1843" s="2">
        <f ca="1">'[1]2025年已发货'!I:I</f>
        <v>13835906370</v>
      </c>
      <c r="J1843" s="2" vm="1" t="e">
        <f ca="1">_xlfn._xlws.FILTER(辅助信息!D:D,辅助信息!G:G=G1843)</f>
        <v>#VALUE!</v>
      </c>
    </row>
    <row r="1844" hidden="1" spans="1:10">
      <c r="A1844" s="2" t="str">
        <f ca="1">'[1]2025年已发货'!A:A</f>
        <v>达钢</v>
      </c>
      <c r="B1844" s="2" t="str">
        <f ca="1">'[1]2025年已发货'!B:B</f>
        <v>螺纹钢</v>
      </c>
      <c r="C1844" s="2" t="str">
        <f ca="1">'[1]2025年已发货'!C:C</f>
        <v>HRB400E Φ16 9m</v>
      </c>
      <c r="D1844" s="2" t="str">
        <f ca="1">'[1]2025年已发货'!D:D</f>
        <v>吨</v>
      </c>
      <c r="E1844" s="2">
        <f ca="1">'[1]2025年已发货'!E:E</f>
        <v>70</v>
      </c>
      <c r="F1844" s="4">
        <f ca="1">'[1]2025年已发货'!F:F</f>
        <v>45754</v>
      </c>
      <c r="G1844" s="2" t="str">
        <f>'[1]2025年已发货'!G:G</f>
        <v>（四川商建-射洪城乡一体化项目）遂宁市射洪市忠新幼儿园北侧约220米新溪小区</v>
      </c>
      <c r="H1844" s="2" t="str">
        <f ca="1">'[1]2025年已发货'!H:H</f>
        <v>柏子刚</v>
      </c>
      <c r="I1844" s="2">
        <f ca="1">'[1]2025年已发货'!I:I</f>
        <v>15692885305</v>
      </c>
      <c r="J1844" s="2" t="str">
        <f ca="1">_xlfn._xlws.FILTER(辅助信息!D:D,辅助信息!G:G=G1844)</f>
        <v>四川商建
射洪城乡一体化项目</v>
      </c>
    </row>
    <row r="1845" hidden="1" spans="1:10">
      <c r="A1845" s="2" t="str">
        <f ca="1">'[1]2025年已发货'!A:A</f>
        <v>达钢</v>
      </c>
      <c r="B1845" s="2" t="str">
        <f ca="1">'[1]2025年已发货'!B:B</f>
        <v>高线</v>
      </c>
      <c r="C1845" s="2" t="str">
        <f ca="1">'[1]2025年已发货'!C:C</f>
        <v>HPB300 Φ8</v>
      </c>
      <c r="D1845" s="2" t="str">
        <f ca="1">'[1]2025年已发货'!D:D</f>
        <v>吨</v>
      </c>
      <c r="E1845" s="2">
        <f ca="1">'[1]2025年已发货'!E:E</f>
        <v>3</v>
      </c>
      <c r="F1845" s="4">
        <f ca="1">'[1]2025年已发货'!F:F</f>
        <v>45754</v>
      </c>
      <c r="G1845" s="2" t="str">
        <f>'[1]2025年已发货'!G:G</f>
        <v>(五冶钢构医学科学产业园建设项目房建三部-排洪渠)四川省南充市顺庆区搬罾街道学府大道二段</v>
      </c>
      <c r="H1845" s="2" t="str">
        <f ca="1">'[1]2025年已发货'!H:H</f>
        <v>郑林</v>
      </c>
      <c r="I1845" s="2">
        <f ca="1">'[1]2025年已发货'!I:I</f>
        <v>18349955455</v>
      </c>
      <c r="J1845" s="2" t="str">
        <f ca="1">_xlfn._xlws.FILTER(辅助信息!D:D,辅助信息!G:G=G1845)</f>
        <v>五冶钢构南充医学科学产业园建设项目</v>
      </c>
    </row>
    <row r="1846" hidden="1" spans="1:10">
      <c r="A1846" s="2" t="str">
        <f ca="1">'[1]2025年已发货'!A:A</f>
        <v>达钢</v>
      </c>
      <c r="B1846" s="2" t="str">
        <f ca="1">'[1]2025年已发货'!B:B</f>
        <v>螺纹钢</v>
      </c>
      <c r="C1846" s="2" t="str">
        <f ca="1">'[1]2025年已发货'!C:C</f>
        <v>HRB400E Φ32 12m</v>
      </c>
      <c r="D1846" s="2" t="str">
        <f ca="1">'[1]2025年已发货'!D:D</f>
        <v>吨</v>
      </c>
      <c r="E1846" s="2">
        <f ca="1">'[1]2025年已发货'!E:E</f>
        <v>67</v>
      </c>
      <c r="F1846" s="4">
        <f ca="1">'[1]2025年已发货'!F:F</f>
        <v>45754</v>
      </c>
      <c r="G1846" s="2" t="str">
        <f>'[1]2025年已发货'!G:G</f>
        <v>(五冶钢构医学科学产业园建设项目房建三部-排洪渠)四川省南充市顺庆区搬罾街道学府大道二段</v>
      </c>
      <c r="H1846" s="2" t="str">
        <f ca="1">'[1]2025年已发货'!H:H</f>
        <v>郑林</v>
      </c>
      <c r="I1846" s="2">
        <f ca="1">'[1]2025年已发货'!I:I</f>
        <v>18349955455</v>
      </c>
      <c r="J1846" s="2" t="str">
        <f>_xlfn._xlws.FILTER(辅助信息!D:D,辅助信息!G:G=G1846)</f>
        <v>五冶钢构南充医学科学产业园建设项目</v>
      </c>
    </row>
    <row r="1847" hidden="1" spans="1:10">
      <c r="A1847" s="2" t="str">
        <f ca="1">'[1]2025年已发货'!A:A</f>
        <v>达钢</v>
      </c>
      <c r="B1847" s="2" t="str">
        <f ca="1">'[1]2025年已发货'!B:B</f>
        <v>螺纹钢</v>
      </c>
      <c r="C1847" s="2" t="str">
        <f ca="1">'[1]2025年已发货'!C:C</f>
        <v>HRB400E Φ16 9m</v>
      </c>
      <c r="D1847" s="2" t="str">
        <f ca="1">'[1]2025年已发货'!D:D</f>
        <v>吨</v>
      </c>
      <c r="E1847" s="2">
        <f ca="1">'[1]2025年已发货'!E:E</f>
        <v>30</v>
      </c>
      <c r="F1847" s="4">
        <f ca="1">'[1]2025年已发货'!F:F</f>
        <v>45754</v>
      </c>
      <c r="G1847" s="2" t="str">
        <f>'[1]2025年已发货'!G:G</f>
        <v>（十九冶-江龙高速三分部）重庆市云阳县蔈草镇三坵田*小尖山梁场</v>
      </c>
      <c r="H1847" s="2" t="str">
        <f ca="1">'[1]2025年已发货'!H:H</f>
        <v>任海军</v>
      </c>
      <c r="I1847" s="2">
        <f ca="1">'[1]2025年已发货'!I:I</f>
        <v>17725037830</v>
      </c>
      <c r="J1847" s="2" vm="1" t="e">
        <f>_xlfn._xlws.FILTER(辅助信息!D:D,辅助信息!G:G=G1847)</f>
        <v>#VALUE!</v>
      </c>
    </row>
    <row r="1848" hidden="1" spans="1:10">
      <c r="A1848" s="2" t="str">
        <f ca="1">'[1]2025年已发货'!A:A</f>
        <v>达钢</v>
      </c>
      <c r="B1848" s="2" t="str">
        <f ca="1">'[1]2025年已发货'!B:B</f>
        <v>螺纹钢</v>
      </c>
      <c r="C1848" s="2" t="str">
        <f ca="1">'[1]2025年已发货'!C:C</f>
        <v>HRB400E Φ28 9m</v>
      </c>
      <c r="D1848" s="2" t="str">
        <f ca="1">'[1]2025年已发货'!D:D</f>
        <v>吨</v>
      </c>
      <c r="E1848" s="2">
        <f ca="1">'[1]2025年已发货'!E:E</f>
        <v>5</v>
      </c>
      <c r="F1848" s="4">
        <f ca="1">'[1]2025年已发货'!F:F</f>
        <v>45754</v>
      </c>
      <c r="G1848" s="2" t="str">
        <f>'[1]2025年已发货'!G:G</f>
        <v>（十九冶-江龙高速三分部）重庆市云阳县蔈草镇三坵田*小尖山梁场</v>
      </c>
      <c r="H1848" s="2" t="str">
        <f ca="1">'[1]2025年已发货'!H:H</f>
        <v>任海军</v>
      </c>
      <c r="I1848" s="2">
        <f ca="1">'[1]2025年已发货'!I:I</f>
        <v>17725037830</v>
      </c>
      <c r="J1848" s="2" vm="1" t="e">
        <f ca="1">_xlfn._xlws.FILTER(辅助信息!D:D,辅助信息!G:G=G1848)</f>
        <v>#VALUE!</v>
      </c>
    </row>
    <row r="1849" hidden="1" spans="1:10">
      <c r="A1849" s="2" t="str">
        <f ca="1">'[1]2025年已发货'!A:A</f>
        <v>达钢</v>
      </c>
      <c r="B1849" s="2" t="str">
        <f ca="1">'[1]2025年已发货'!B:B</f>
        <v>盘螺</v>
      </c>
      <c r="C1849" s="2" t="str">
        <f ca="1">'[1]2025年已发货'!C:C</f>
        <v>HRB400E Φ10</v>
      </c>
      <c r="D1849" s="2" t="str">
        <f ca="1">'[1]2025年已发货'!D:D</f>
        <v>吨</v>
      </c>
      <c r="E1849" s="2">
        <f ca="1">'[1]2025年已发货'!E:E</f>
        <v>20</v>
      </c>
      <c r="F1849" s="4">
        <f ca="1">'[1]2025年已发货'!F:F</f>
        <v>45754</v>
      </c>
      <c r="G1849" s="2" t="str">
        <f>'[1]2025年已发货'!G:G</f>
        <v>（十九冶-江龙高速三分部）重庆市云阳县蔈草镇三坵田*小尖山梁场</v>
      </c>
      <c r="H1849" s="2" t="str">
        <f ca="1">'[1]2025年已发货'!H:H</f>
        <v>任海军</v>
      </c>
      <c r="I1849" s="2">
        <f ca="1">'[1]2025年已发货'!I:I</f>
        <v>17725037830</v>
      </c>
      <c r="J1849" s="2" vm="1" t="e">
        <f ca="1">_xlfn._xlws.FILTER(辅助信息!D:D,辅助信息!G:G=G1849)</f>
        <v>#VALUE!</v>
      </c>
    </row>
    <row r="1850" hidden="1" spans="1:10">
      <c r="A1850" s="2" t="str">
        <f ca="1">'[1]2025年已发货'!A:A</f>
        <v>达钢</v>
      </c>
      <c r="B1850" s="2" t="str">
        <f ca="1">'[1]2025年已发货'!B:B</f>
        <v>螺纹钢</v>
      </c>
      <c r="C1850" s="2" t="str">
        <f ca="1">'[1]2025年已发货'!C:C</f>
        <v>HRB400E Φ12 9m</v>
      </c>
      <c r="D1850" s="2" t="str">
        <f ca="1">'[1]2025年已发货'!D:D</f>
        <v>吨</v>
      </c>
      <c r="E1850" s="2">
        <f ca="1">'[1]2025年已发货'!E:E</f>
        <v>15</v>
      </c>
      <c r="F1850" s="4">
        <f ca="1">'[1]2025年已发货'!F:F</f>
        <v>45754</v>
      </c>
      <c r="G1850" s="2" t="str">
        <f>'[1]2025年已发货'!G:G</f>
        <v>（十九冶-江龙高速三分部）重庆市云阳县蔈草镇三坵田*朗树湾1#桥桥面</v>
      </c>
      <c r="H1850" s="2" t="str">
        <f ca="1">'[1]2025年已发货'!H:H</f>
        <v>任海军</v>
      </c>
      <c r="I1850" s="2">
        <f ca="1">'[1]2025年已发货'!I:I</f>
        <v>17725037830</v>
      </c>
      <c r="J1850" s="2" vm="1" t="e">
        <f ca="1">_xlfn._xlws.FILTER(辅助信息!D:D,辅助信息!G:G=G1850)</f>
        <v>#VALUE!</v>
      </c>
    </row>
    <row r="1851" hidden="1" spans="1:10">
      <c r="A1851" s="2" t="str">
        <f ca="1">'[1]2025年已发货'!A:A</f>
        <v>达钢</v>
      </c>
      <c r="B1851" s="2" t="str">
        <f ca="1">'[1]2025年已发货'!B:B</f>
        <v>螺纹钢</v>
      </c>
      <c r="C1851" s="2" t="str">
        <f ca="1">'[1]2025年已发货'!C:C</f>
        <v>HRB400E Φ12 9m</v>
      </c>
      <c r="D1851" s="2" t="str">
        <f ca="1">'[1]2025年已发货'!D:D</f>
        <v>吨</v>
      </c>
      <c r="E1851" s="2">
        <f ca="1">'[1]2025年已发货'!E:E</f>
        <v>30</v>
      </c>
      <c r="F1851" s="4">
        <f ca="1">'[1]2025年已发货'!F:F</f>
        <v>45754</v>
      </c>
      <c r="G1851" s="2" t="str">
        <f>'[1]2025年已发货'!G:G</f>
        <v>（十九冶-江龙高速三分部）重庆市云阳县龙角镇*皮家营梁场</v>
      </c>
      <c r="H1851" s="2" t="str">
        <f ca="1">'[1]2025年已发货'!H:H</f>
        <v>任海军</v>
      </c>
      <c r="I1851" s="2">
        <f ca="1">'[1]2025年已发货'!I:I</f>
        <v>17725037830</v>
      </c>
      <c r="J1851" s="2" vm="1" t="e">
        <f>_xlfn._xlws.FILTER(辅助信息!D:D,辅助信息!G:G=G1851)</f>
        <v>#VALUE!</v>
      </c>
    </row>
    <row r="1852" hidden="1" spans="1:10">
      <c r="A1852" s="2" t="str">
        <f ca="1">'[1]2025年已发货'!A:A</f>
        <v>达钢</v>
      </c>
      <c r="B1852" s="2" t="str">
        <f ca="1">'[1]2025年已发货'!B:B</f>
        <v>螺纹钢</v>
      </c>
      <c r="C1852" s="2" t="str">
        <f ca="1">'[1]2025年已发货'!C:C</f>
        <v>HRB400E Φ16 9m</v>
      </c>
      <c r="D1852" s="2" t="str">
        <f ca="1">'[1]2025年已发货'!D:D</f>
        <v>吨</v>
      </c>
      <c r="E1852" s="2">
        <f ca="1">'[1]2025年已发货'!E:E</f>
        <v>30</v>
      </c>
      <c r="F1852" s="4">
        <f ca="1">'[1]2025年已发货'!F:F</f>
        <v>45754</v>
      </c>
      <c r="G1852" s="2" t="str">
        <f>'[1]2025年已发货'!G:G</f>
        <v>（十九冶-江龙高速三分部）重庆市云阳县龙角镇*皮家营梁场</v>
      </c>
      <c r="H1852" s="2" t="str">
        <f ca="1">'[1]2025年已发货'!H:H</f>
        <v>任海军</v>
      </c>
      <c r="I1852" s="2">
        <f ca="1">'[1]2025年已发货'!I:I</f>
        <v>17725037830</v>
      </c>
      <c r="J1852" s="2" vm="1" t="e">
        <f ca="1">_xlfn._xlws.FILTER(辅助信息!D:D,辅助信息!G:G=G1852)</f>
        <v>#VALUE!</v>
      </c>
    </row>
    <row r="1853" hidden="1" spans="1:10">
      <c r="A1853" s="2" t="str">
        <f ca="1">'[1]2025年已发货'!A:A</f>
        <v>达钢</v>
      </c>
      <c r="B1853" s="2" t="str">
        <f ca="1">'[1]2025年已发货'!B:B</f>
        <v>螺纹钢</v>
      </c>
      <c r="C1853" s="2" t="str">
        <f ca="1">'[1]2025年已发货'!C:C</f>
        <v>HRB400E Φ28 9m</v>
      </c>
      <c r="D1853" s="2" t="str">
        <f ca="1">'[1]2025年已发货'!D:D</f>
        <v>吨</v>
      </c>
      <c r="E1853" s="2">
        <f ca="1">'[1]2025年已发货'!E:E</f>
        <v>24</v>
      </c>
      <c r="F1853" s="4">
        <f ca="1">'[1]2025年已发货'!F:F</f>
        <v>45754</v>
      </c>
      <c r="G1853" s="2" t="str">
        <f>'[1]2025年已发货'!G:G</f>
        <v>（十九冶-江龙高速三分部）重庆市云阳县龙角镇*皮家营梁场</v>
      </c>
      <c r="H1853" s="2" t="str">
        <f ca="1">'[1]2025年已发货'!H:H</f>
        <v>任海军</v>
      </c>
      <c r="I1853" s="2">
        <f ca="1">'[1]2025年已发货'!I:I</f>
        <v>17725037830</v>
      </c>
      <c r="J1853" s="2" vm="1" t="e">
        <f ca="1">_xlfn._xlws.FILTER(辅助信息!D:D,辅助信息!G:G=G1853)</f>
        <v>#VALUE!</v>
      </c>
    </row>
    <row r="1854" hidden="1" spans="1:10">
      <c r="A1854" s="2" t="str">
        <f ca="1">'[1]2025年已发货'!A:A</f>
        <v>达钢</v>
      </c>
      <c r="B1854" s="2" t="str">
        <f ca="1">'[1]2025年已发货'!B:B</f>
        <v>盘螺</v>
      </c>
      <c r="C1854" s="2" t="str">
        <f ca="1">'[1]2025年已发货'!C:C</f>
        <v>HRB400E Φ10</v>
      </c>
      <c r="D1854" s="2" t="str">
        <f ca="1">'[1]2025年已发货'!D:D</f>
        <v>吨</v>
      </c>
      <c r="E1854" s="2">
        <f ca="1">'[1]2025年已发货'!E:E</f>
        <v>10</v>
      </c>
      <c r="F1854" s="4">
        <f ca="1">'[1]2025年已发货'!F:F</f>
        <v>45754</v>
      </c>
      <c r="G1854" s="2" t="str">
        <f>'[1]2025年已发货'!G:G</f>
        <v>（十九冶-江龙高速三分部）重庆市云阳县龙角镇*皮家营梁场</v>
      </c>
      <c r="H1854" s="2" t="str">
        <f ca="1">'[1]2025年已发货'!H:H</f>
        <v>任海军</v>
      </c>
      <c r="I1854" s="2">
        <f ca="1">'[1]2025年已发货'!I:I</f>
        <v>17725037830</v>
      </c>
      <c r="J1854" s="2" vm="1" t="e">
        <f ca="1">_xlfn._xlws.FILTER(辅助信息!D:D,辅助信息!G:G=G1854)</f>
        <v>#VALUE!</v>
      </c>
    </row>
    <row r="1855" hidden="1" spans="1:10">
      <c r="A1855" s="2" t="str">
        <f ca="1">'[1]2025年已发货'!A:A</f>
        <v>达钢</v>
      </c>
      <c r="B1855" s="2" t="str">
        <f ca="1">'[1]2025年已发货'!B:B</f>
        <v>高线</v>
      </c>
      <c r="C1855" s="2" t="str">
        <f ca="1">'[1]2025年已发货'!C:C</f>
        <v>HPB300Φ10</v>
      </c>
      <c r="D1855" s="2" t="str">
        <f ca="1">'[1]2025年已发货'!D:D</f>
        <v>吨</v>
      </c>
      <c r="E1855" s="2">
        <f ca="1">'[1]2025年已发货'!E:E</f>
        <v>15</v>
      </c>
      <c r="F1855" s="4">
        <f ca="1">'[1]2025年已发货'!F:F</f>
        <v>45754</v>
      </c>
      <c r="G1855" s="2" t="str">
        <f>'[1]2025年已发货'!G:G</f>
        <v>（十九冶-江龙高速三分部）重庆市云阳县龙角镇*皮家营梁场</v>
      </c>
      <c r="H1855" s="2" t="str">
        <f ca="1">'[1]2025年已发货'!H:H</f>
        <v>任海军</v>
      </c>
      <c r="I1855" s="2">
        <f ca="1">'[1]2025年已发货'!I:I</f>
        <v>17725037830</v>
      </c>
      <c r="J1855" s="2" vm="1" t="e">
        <f ca="1">_xlfn._xlws.FILTER(辅助信息!D:D,辅助信息!G:G=G1855)</f>
        <v>#VALUE!</v>
      </c>
    </row>
    <row r="1856" hidden="1" spans="1:10">
      <c r="A1856" s="2" t="str">
        <f ca="1">'[1]2025年已发货'!A:A</f>
        <v>晋邦</v>
      </c>
      <c r="B1856" s="2" t="str">
        <f ca="1">'[1]2025年已发货'!B:B</f>
        <v>螺纹钢</v>
      </c>
      <c r="C1856" s="2" t="str">
        <f ca="1">'[1]2025年已发货'!C:C</f>
        <v>HRB400E Φ12 9m</v>
      </c>
      <c r="D1856" s="2" t="str">
        <f ca="1">'[1]2025年已发货'!D:D</f>
        <v>吨</v>
      </c>
      <c r="E1856" s="2">
        <f ca="1">'[1]2025年已发货'!E:E</f>
        <v>12</v>
      </c>
      <c r="F1856" s="4">
        <f ca="1">'[1]2025年已发货'!F:F</f>
        <v>45754</v>
      </c>
      <c r="G1856" s="2" t="str">
        <f>'[1]2025年已发货'!G:G</f>
        <v>（十九冶-江龙高速一分部）重庆市云阳县X886附近中国十九冶开云高速项目总包部西98米*复兴互通预制梁场</v>
      </c>
      <c r="H1856" s="2" t="str">
        <f ca="1">'[1]2025年已发货'!H:H</f>
        <v>吴章红</v>
      </c>
      <c r="I1856" s="2">
        <f ca="1">'[1]2025年已发货'!I:I</f>
        <v>18628165772</v>
      </c>
      <c r="J1856" s="2" vm="1" t="e">
        <f ca="1">_xlfn._xlws.FILTER(辅助信息!D:D,辅助信息!G:G=G1856)</f>
        <v>#VALUE!</v>
      </c>
    </row>
    <row r="1857" hidden="1" spans="1:10">
      <c r="A1857" s="2" t="str">
        <f ca="1">'[1]2025年已发货'!A:A</f>
        <v>晋邦</v>
      </c>
      <c r="B1857" s="2" t="str">
        <f ca="1">'[1]2025年已发货'!B:B</f>
        <v>螺纹钢</v>
      </c>
      <c r="C1857" s="2" t="str">
        <f ca="1">'[1]2025年已发货'!C:C</f>
        <v>HRB400E Φ16 9m</v>
      </c>
      <c r="D1857" s="2" t="str">
        <f ca="1">'[1]2025年已发货'!D:D</f>
        <v>吨</v>
      </c>
      <c r="E1857" s="2">
        <f ca="1">'[1]2025年已发货'!E:E</f>
        <v>18</v>
      </c>
      <c r="F1857" s="4">
        <f ca="1">'[1]2025年已发货'!F:F</f>
        <v>45754</v>
      </c>
      <c r="G1857" s="2" t="str">
        <f>'[1]2025年已发货'!G:G</f>
        <v>（十九冶-江龙高速一分部）重庆市云阳县X886附近中国十九冶开云高速项目总包部西98米*复兴互通预制梁场</v>
      </c>
      <c r="H1857" s="2" t="str">
        <f ca="1">'[1]2025年已发货'!H:H</f>
        <v>吴章红</v>
      </c>
      <c r="I1857" s="2">
        <f ca="1">'[1]2025年已发货'!I:I</f>
        <v>18628165772</v>
      </c>
      <c r="J1857" s="2" vm="1" t="e">
        <f>_xlfn._xlws.FILTER(辅助信息!D:D,辅助信息!G:G=G1857)</f>
        <v>#VALUE!</v>
      </c>
    </row>
    <row r="1858" hidden="1" spans="1:10">
      <c r="A1858" s="2" t="str">
        <f ca="1">'[1]2025年已发货'!A:A</f>
        <v>晋邦</v>
      </c>
      <c r="B1858" s="2" t="str">
        <f ca="1">'[1]2025年已发货'!B:B</f>
        <v>螺纹钢</v>
      </c>
      <c r="C1858" s="2" t="str">
        <f ca="1">'[1]2025年已发货'!C:C</f>
        <v>HRB400E Φ25 9m</v>
      </c>
      <c r="D1858" s="2" t="str">
        <f ca="1">'[1]2025年已发货'!D:D</f>
        <v>吨</v>
      </c>
      <c r="E1858" s="2">
        <f ca="1">'[1]2025年已发货'!E:E</f>
        <v>3</v>
      </c>
      <c r="F1858" s="4">
        <f ca="1">'[1]2025年已发货'!F:F</f>
        <v>45754</v>
      </c>
      <c r="G1858" s="2" t="str">
        <f>'[1]2025年已发货'!G:G</f>
        <v>（十九冶-江龙高速一分部）重庆市云阳县X886附近中国十九冶开云高速项目总包部西98米*复兴互通预制梁场</v>
      </c>
      <c r="H1858" s="2" t="str">
        <f ca="1">'[1]2025年已发货'!H:H</f>
        <v>吴章红</v>
      </c>
      <c r="I1858" s="2">
        <f ca="1">'[1]2025年已发货'!I:I</f>
        <v>18628165772</v>
      </c>
      <c r="J1858" s="2" vm="1" t="e">
        <f>_xlfn._xlws.FILTER(辅助信息!D:D,辅助信息!G:G=G1858)</f>
        <v>#VALUE!</v>
      </c>
    </row>
    <row r="1859" hidden="1" spans="1:10">
      <c r="A1859" s="2" t="str">
        <f ca="1">'[1]2025年已发货'!A:A</f>
        <v>晋邦</v>
      </c>
      <c r="B1859" s="2" t="str">
        <f ca="1">'[1]2025年已发货'!B:B</f>
        <v>螺纹钢</v>
      </c>
      <c r="C1859" s="2" t="str">
        <f ca="1">'[1]2025年已发货'!C:C</f>
        <v>HRB400E Φ28 9m</v>
      </c>
      <c r="D1859" s="2" t="str">
        <f ca="1">'[1]2025年已发货'!D:D</f>
        <v>吨</v>
      </c>
      <c r="E1859" s="2">
        <f ca="1">'[1]2025年已发货'!E:E</f>
        <v>3</v>
      </c>
      <c r="F1859" s="4">
        <f ca="1">'[1]2025年已发货'!F:F</f>
        <v>45754</v>
      </c>
      <c r="G1859" s="2" t="str">
        <f>'[1]2025年已发货'!G:G</f>
        <v>（十九冶-江龙高速一分部）重庆市云阳县X886附近中国十九冶开云高速项目总包部西98米*复兴互通预制梁场</v>
      </c>
      <c r="H1859" s="2" t="str">
        <f ca="1">'[1]2025年已发货'!H:H</f>
        <v>吴章红</v>
      </c>
      <c r="I1859" s="2">
        <f ca="1">'[1]2025年已发货'!I:I</f>
        <v>18628165772</v>
      </c>
      <c r="J1859" s="2" vm="1" t="e">
        <f>_xlfn._xlws.FILTER(辅助信息!D:D,辅助信息!G:G=G1859)</f>
        <v>#VALUE!</v>
      </c>
    </row>
    <row r="1860" hidden="1" spans="1:10">
      <c r="A1860" s="2" t="str">
        <f ca="1">'[1]2025年已发货'!A:A</f>
        <v>德胜</v>
      </c>
      <c r="B1860" s="2" t="str">
        <f ca="1">'[1]2025年已发货'!B:B</f>
        <v>螺纹钢</v>
      </c>
      <c r="C1860" s="2" t="str">
        <f ca="1">'[1]2025年已发货'!C:C</f>
        <v>HRB500E Φ28×12米</v>
      </c>
      <c r="D1860" s="2" t="str">
        <f ca="1">'[1]2025年已发货'!D:D</f>
        <v>吨</v>
      </c>
      <c r="E1860" s="2">
        <f ca="1">'[1]2025年已发货'!E:E</f>
        <v>105</v>
      </c>
      <c r="F1860" s="4">
        <f ca="1">'[1]2025年已发货'!F:F</f>
        <v>45754</v>
      </c>
      <c r="G1860" s="2" t="str">
        <f>'[1]2025年已发货'!G:G</f>
        <v>（自永2标九局西南分公司钢筋棚）四川省自贡市骑龙镇大湾村</v>
      </c>
      <c r="H1860" s="2" t="str">
        <f ca="1">'[1]2025年已发货'!H:H</f>
        <v>高彦彬</v>
      </c>
      <c r="I1860" s="2">
        <f ca="1">'[1]2025年已发货'!I:I</f>
        <v>13835906370</v>
      </c>
      <c r="J1860" s="2" vm="1" t="e">
        <f ca="1">_xlfn._xlws.FILTER(辅助信息!D:D,辅助信息!G:G=G1860)</f>
        <v>#VALUE!</v>
      </c>
    </row>
    <row r="1861" hidden="1" spans="1:10">
      <c r="A1861" s="2" t="str">
        <f ca="1">'[1]2025年已发货'!A:A</f>
        <v>德胜</v>
      </c>
      <c r="B1861" s="2" t="str">
        <f ca="1">'[1]2025年已发货'!B:B</f>
        <v>螺纹钢</v>
      </c>
      <c r="C1861" s="2" t="str">
        <f ca="1">'[1]2025年已发货'!C:C</f>
        <v>HRB400E Φ20×12米</v>
      </c>
      <c r="D1861" s="2" t="str">
        <f ca="1">'[1]2025年已发货'!D:D</f>
        <v>吨</v>
      </c>
      <c r="E1861" s="2">
        <f ca="1">'[1]2025年已发货'!E:E</f>
        <v>15</v>
      </c>
      <c r="F1861" s="4">
        <f ca="1">'[1]2025年已发货'!F:F</f>
        <v>45754</v>
      </c>
      <c r="G1861" s="2" t="str">
        <f>'[1]2025年已发货'!G:G</f>
        <v>自永4标一局四公司（四川省内江市隆昌市金鹅街道自永4标一局四公司钢筋棚）</v>
      </c>
      <c r="H1861" s="2" t="str">
        <f ca="1">'[1]2025年已发货'!H:H</f>
        <v>郝优</v>
      </c>
      <c r="I1861" s="2">
        <f ca="1">'[1]2025年已发货'!I:I</f>
        <v>13891371707</v>
      </c>
      <c r="J1861" s="2" vm="1" t="e">
        <f>_xlfn._xlws.FILTER(辅助信息!D:D,辅助信息!G:G=G1861)</f>
        <v>#VALUE!</v>
      </c>
    </row>
    <row r="1862" hidden="1" spans="1:10">
      <c r="A1862" s="2" t="str">
        <f ca="1">'[1]2025年已发货'!A:A</f>
        <v>德胜</v>
      </c>
      <c r="B1862" s="2" t="str">
        <f ca="1">'[1]2025年已发货'!B:B</f>
        <v>螺纹钢</v>
      </c>
      <c r="C1862" s="2" t="str">
        <f ca="1">'[1]2025年已发货'!C:C</f>
        <v>HRB400E Φ25×12米</v>
      </c>
      <c r="D1862" s="2" t="str">
        <f ca="1">'[1]2025年已发货'!D:D</f>
        <v>吨</v>
      </c>
      <c r="E1862" s="2">
        <f ca="1">'[1]2025年已发货'!E:E</f>
        <v>20</v>
      </c>
      <c r="F1862" s="4">
        <f ca="1">'[1]2025年已发货'!F:F</f>
        <v>45754</v>
      </c>
      <c r="G1862" s="2" t="str">
        <f>'[1]2025年已发货'!G:G</f>
        <v>自永4标一局四公司（四川省内江市隆昌市金鹅街道自永4标一局四公司钢筋棚）</v>
      </c>
      <c r="H1862" s="2" t="str">
        <f ca="1">'[1]2025年已发货'!H:H</f>
        <v>郝优</v>
      </c>
      <c r="I1862" s="2">
        <f ca="1">'[1]2025年已发货'!I:I</f>
        <v>13891371707</v>
      </c>
      <c r="J1862" s="2" vm="1" t="e">
        <f ca="1">_xlfn._xlws.FILTER(辅助信息!D:D,辅助信息!G:G=G1862)</f>
        <v>#VALUE!</v>
      </c>
    </row>
    <row r="1863" hidden="1" spans="1:10">
      <c r="A1863" s="2" t="str">
        <f ca="1">'[1]2025年已发货'!A:A</f>
        <v>成实</v>
      </c>
      <c r="B1863" s="2" t="str">
        <f ca="1">'[1]2025年已发货'!B:B</f>
        <v>盘螺</v>
      </c>
      <c r="C1863" s="2" t="str">
        <f ca="1">'[1]2025年已发货'!C:C</f>
        <v>HRB400EФ10</v>
      </c>
      <c r="D1863" s="2" t="str">
        <f ca="1">'[1]2025年已发货'!D:D</f>
        <v>吨</v>
      </c>
      <c r="E1863" s="2">
        <f ca="1">'[1]2025年已发货'!E:E</f>
        <v>6</v>
      </c>
      <c r="F1863" s="4">
        <f ca="1">'[1]2025年已发货'!F:F</f>
        <v>45754</v>
      </c>
      <c r="G1863" s="2" t="str">
        <f>'[1]2025年已发货'!G:G</f>
        <v>四川省南充市营山县咸安大道成都元泽环境技术有限公司营山分公司（中核华兴市政道路项目部）</v>
      </c>
      <c r="H1863" s="2" t="str">
        <f ca="1">'[1]2025年已发货'!H:H</f>
        <v>黎家敏</v>
      </c>
      <c r="I1863" s="2" t="str">
        <f ca="1">'[1]2025年已发货'!I:I</f>
        <v>15082798787</v>
      </c>
      <c r="J1863" s="2" vm="1" t="e">
        <f ca="1">_xlfn._xlws.FILTER(辅助信息!D:D,辅助信息!G:G=G1863)</f>
        <v>#VALUE!</v>
      </c>
    </row>
    <row r="1864" hidden="1" spans="1:10">
      <c r="A1864" s="2" t="str">
        <f ca="1">'[1]2025年已发货'!A:A</f>
        <v>成实</v>
      </c>
      <c r="B1864" s="2" t="str">
        <f ca="1">'[1]2025年已发货'!B:B</f>
        <v>螺纹钢</v>
      </c>
      <c r="C1864" s="2" t="str">
        <f ca="1">'[1]2025年已发货'!C:C</f>
        <v>HRB400EФ25*9m</v>
      </c>
      <c r="D1864" s="2" t="str">
        <f ca="1">'[1]2025年已发货'!D:D</f>
        <v>吨</v>
      </c>
      <c r="E1864" s="2">
        <f ca="1">'[1]2025年已发货'!E:E</f>
        <v>30</v>
      </c>
      <c r="F1864" s="4">
        <f ca="1">'[1]2025年已发货'!F:F</f>
        <v>45754</v>
      </c>
      <c r="G1864" s="2" t="str">
        <f>'[1]2025年已发货'!G:G</f>
        <v>四川省南充市营山县咸安大道成都元泽环境技术有限公司营山分公司（中核华兴市政道路项目部）</v>
      </c>
      <c r="H1864" s="2" t="str">
        <f ca="1">'[1]2025年已发货'!H:H</f>
        <v>黎家敏</v>
      </c>
      <c r="I1864" s="2" t="str">
        <f ca="1">'[1]2025年已发货'!I:I</f>
        <v>15082798787</v>
      </c>
      <c r="J1864" s="2" vm="1" t="e">
        <f ca="1">_xlfn._xlws.FILTER(辅助信息!D:D,辅助信息!G:G=G1864)</f>
        <v>#VALUE!</v>
      </c>
    </row>
    <row r="1865" hidden="1" spans="1:10">
      <c r="A1865" s="2" t="str">
        <f ca="1">'[1]2025年已发货'!A:A</f>
        <v>德胜</v>
      </c>
      <c r="B1865" s="2" t="str">
        <f ca="1">'[1]2025年已发货'!B:B</f>
        <v>螺纹钢</v>
      </c>
      <c r="C1865" s="2" t="str">
        <f ca="1">'[1]2025年已发货'!C:C</f>
        <v>HRB400EФ12*9m</v>
      </c>
      <c r="D1865" s="2" t="str">
        <f ca="1">'[1]2025年已发货'!D:D</f>
        <v>吨</v>
      </c>
      <c r="E1865" s="2">
        <f ca="1">'[1]2025年已发货'!E:E</f>
        <v>14</v>
      </c>
      <c r="F1865" s="4">
        <f ca="1">'[1]2025年已发货'!F:F</f>
        <v>45754</v>
      </c>
      <c r="G1865" s="2" t="str">
        <f>'[1]2025年已发货'!G:G</f>
        <v>四川省南充市营山县咸安大道成都元泽环境技术有限公司营山分公司（中核华兴市政道路项目部）</v>
      </c>
      <c r="H1865" s="2" t="str">
        <f ca="1">'[1]2025年已发货'!H:H</f>
        <v>黎家敏</v>
      </c>
      <c r="I1865" s="2" t="str">
        <f ca="1">'[1]2025年已发货'!I:I</f>
        <v>15082798787</v>
      </c>
      <c r="J1865" s="2" vm="1" t="e">
        <f ca="1">_xlfn._xlws.FILTER(辅助信息!D:D,辅助信息!G:G=G1865)</f>
        <v>#VALUE!</v>
      </c>
    </row>
    <row r="1866" hidden="1" spans="1:10">
      <c r="A1866" s="2" t="str">
        <f ca="1">'[1]2025年已发货'!A:A</f>
        <v>德胜</v>
      </c>
      <c r="B1866" s="2" t="str">
        <f ca="1">'[1]2025年已发货'!B:B</f>
        <v>螺纹钢</v>
      </c>
      <c r="C1866" s="2" t="str">
        <f ca="1">'[1]2025年已发货'!C:C</f>
        <v>HRB400EФ14*9m</v>
      </c>
      <c r="D1866" s="2" t="str">
        <f ca="1">'[1]2025年已发货'!D:D</f>
        <v>吨</v>
      </c>
      <c r="E1866" s="2">
        <f ca="1">'[1]2025年已发货'!E:E</f>
        <v>14</v>
      </c>
      <c r="F1866" s="4">
        <f ca="1">'[1]2025年已发货'!F:F</f>
        <v>45754</v>
      </c>
      <c r="G1866" s="2" t="str">
        <f>'[1]2025年已发货'!G:G</f>
        <v>四川省南充市营山县咸安大道成都元泽环境技术有限公司营山分公司（中核华兴市政道路项目部）</v>
      </c>
      <c r="H1866" s="2" t="str">
        <f ca="1">'[1]2025年已发货'!H:H</f>
        <v>黎家敏</v>
      </c>
      <c r="I1866" s="2" t="str">
        <f ca="1">'[1]2025年已发货'!I:I</f>
        <v>15082798787</v>
      </c>
      <c r="J1866" s="2" vm="1" t="e">
        <f ca="1">_xlfn._xlws.FILTER(辅助信息!D:D,辅助信息!G:G=G1866)</f>
        <v>#VALUE!</v>
      </c>
    </row>
    <row r="1867" hidden="1" spans="1:10">
      <c r="A1867" s="2" t="str">
        <f ca="1">'[1]2025年已发货'!A:A</f>
        <v>德胜</v>
      </c>
      <c r="B1867" s="2" t="str">
        <f ca="1">'[1]2025年已发货'!B:B</f>
        <v>螺纹钢</v>
      </c>
      <c r="C1867" s="2" t="str">
        <f ca="1">'[1]2025年已发货'!C:C</f>
        <v>HRB400EФ25*9m</v>
      </c>
      <c r="D1867" s="2" t="str">
        <f ca="1">'[1]2025年已发货'!D:D</f>
        <v>吨</v>
      </c>
      <c r="E1867" s="2">
        <f ca="1">'[1]2025年已发货'!E:E</f>
        <v>7</v>
      </c>
      <c r="F1867" s="4">
        <f ca="1">'[1]2025年已发货'!F:F</f>
        <v>45754</v>
      </c>
      <c r="G1867" s="2" t="str">
        <f>'[1]2025年已发货'!G:G</f>
        <v>四川省南充市营山县咸安大道成都元泽环境技术有限公司营山分公司（中核华兴市政道路项目部）</v>
      </c>
      <c r="H1867" s="2" t="str">
        <f ca="1">'[1]2025年已发货'!H:H</f>
        <v>黎家敏</v>
      </c>
      <c r="I1867" s="2" t="str">
        <f ca="1">'[1]2025年已发货'!I:I</f>
        <v>15082798787</v>
      </c>
      <c r="J1867" s="2" vm="1" t="e">
        <f ca="1">_xlfn._xlws.FILTER(辅助信息!D:D,辅助信息!G:G=G1867)</f>
        <v>#VALUE!</v>
      </c>
    </row>
    <row r="1868" hidden="1" spans="1:10">
      <c r="A1868" s="2" t="str">
        <f ca="1">'[1]2025年已发货'!A:A</f>
        <v>成实</v>
      </c>
      <c r="B1868" s="2" t="str">
        <f ca="1">'[1]2025年已发货'!B:B</f>
        <v>盘螺</v>
      </c>
      <c r="C1868" s="2" t="str">
        <f ca="1">'[1]2025年已发货'!C:C</f>
        <v>HRB400E Φ12</v>
      </c>
      <c r="D1868" s="2" t="str">
        <f ca="1">'[1]2025年已发货'!D:D</f>
        <v>吨</v>
      </c>
      <c r="E1868" s="2">
        <f ca="1">'[1]2025年已发货'!E:E</f>
        <v>35</v>
      </c>
      <c r="F1868" s="4">
        <f ca="1">'[1]2025年已发货'!F:F</f>
        <v>45754</v>
      </c>
      <c r="G1868" s="2" t="str">
        <f>'[1]2025年已发货'!G:G</f>
        <v>（中铁广州局-资乐高速5标）四川省乐山市井研县希望大道116号</v>
      </c>
      <c r="H1868" s="2" t="str">
        <f ca="1">'[1]2025年已发货'!H:H</f>
        <v>廖俊杰</v>
      </c>
      <c r="I1868" s="2">
        <f ca="1">'[1]2025年已发货'!I:I</f>
        <v>15775100965</v>
      </c>
      <c r="J1868" s="2" vm="1" t="e">
        <f ca="1">_xlfn._xlws.FILTER(辅助信息!D:D,辅助信息!G:G=G1868)</f>
        <v>#VALUE!</v>
      </c>
    </row>
    <row r="1869" hidden="1" spans="1:10">
      <c r="A1869" s="2" t="str">
        <f ca="1">'[1]2025年已发货'!A:A</f>
        <v>德胜</v>
      </c>
      <c r="B1869" s="2" t="str">
        <f ca="1">'[1]2025年已发货'!B:B</f>
        <v>螺纹钢</v>
      </c>
      <c r="C1869" s="2" t="str">
        <f ca="1">'[1]2025年已发货'!C:C</f>
        <v>HRB400E Φ16 9m</v>
      </c>
      <c r="D1869" s="2" t="str">
        <f ca="1">'[1]2025年已发货'!D:D</f>
        <v>吨</v>
      </c>
      <c r="E1869" s="2">
        <f ca="1">'[1]2025年已发货'!E:E</f>
        <v>35</v>
      </c>
      <c r="F1869" s="4">
        <f ca="1">'[1]2025年已发货'!F:F</f>
        <v>45754</v>
      </c>
      <c r="G1869" s="2" t="str">
        <f>'[1]2025年已发货'!G:G</f>
        <v>（中铁广州局-资乐高速5标）四川省乐山市井研县希望大道116号</v>
      </c>
      <c r="H1869" s="2" t="str">
        <f ca="1">'[1]2025年已发货'!H:H</f>
        <v>廖俊杰</v>
      </c>
      <c r="I1869" s="2">
        <f ca="1">'[1]2025年已发货'!I:I</f>
        <v>15775100965</v>
      </c>
      <c r="J1869" s="2" vm="1" t="e">
        <f ca="1">_xlfn._xlws.FILTER(辅助信息!D:D,辅助信息!G:G=G1869)</f>
        <v>#VALUE!</v>
      </c>
    </row>
    <row r="1870" hidden="1" spans="1:10">
      <c r="A1870" s="2" t="str">
        <f ca="1">'[1]2025年已发货'!A:A</f>
        <v>润耀</v>
      </c>
      <c r="B1870" s="2" t="str">
        <f ca="1">'[1]2025年已发货'!B:B</f>
        <v>螺纹钢</v>
      </c>
      <c r="C1870" s="2" t="str">
        <f ca="1">'[1]2025年已发货'!C:C</f>
        <v>HRB400EФ22*9m</v>
      </c>
      <c r="D1870" s="2" t="str">
        <f ca="1">'[1]2025年已发货'!D:D</f>
        <v>吨</v>
      </c>
      <c r="E1870" s="2">
        <f ca="1">'[1]2025年已发货'!E:E</f>
        <v>35</v>
      </c>
      <c r="F1870" s="4">
        <f ca="1">'[1]2025年已发货'!F:F</f>
        <v>45754</v>
      </c>
      <c r="G1870" s="2" t="str">
        <f>'[1]2025年已发货'!G:G</f>
        <v>（中核中原-温江北林医养综合体项目）四川省成都市温江区万春大道第三人民医院东</v>
      </c>
      <c r="H1870" s="2" t="str">
        <f ca="1">'[1]2025年已发货'!H:H</f>
        <v>蔡杰</v>
      </c>
      <c r="I1870" s="2">
        <f ca="1">'[1]2025年已发货'!I:I</f>
        <v>18875129329</v>
      </c>
      <c r="J1870" s="2" vm="1" t="e">
        <f ca="1">_xlfn._xlws.FILTER(辅助信息!D:D,辅助信息!G:G=G1870)</f>
        <v>#VALUE!</v>
      </c>
    </row>
    <row r="1871" hidden="1" spans="1:10">
      <c r="A1871" s="2" t="str">
        <f ca="1">'[1]2025年已发货'!A:A</f>
        <v>润耀</v>
      </c>
      <c r="B1871" s="2" t="str">
        <f ca="1">'[1]2025年已发货'!B:B</f>
        <v>螺纹钢</v>
      </c>
      <c r="C1871" s="2" t="str">
        <f ca="1">'[1]2025年已发货'!C:C</f>
        <v>HRB400EФ12*9m</v>
      </c>
      <c r="D1871" s="2" t="str">
        <f ca="1">'[1]2025年已发货'!D:D</f>
        <v>吨</v>
      </c>
      <c r="E1871" s="2">
        <f ca="1">'[1]2025年已发货'!E:E</f>
        <v>70</v>
      </c>
      <c r="F1871" s="4">
        <f ca="1">'[1]2025年已发货'!F:F</f>
        <v>45754</v>
      </c>
      <c r="G1871" s="2" t="str">
        <f>'[1]2025年已发货'!G:G</f>
        <v>（中铁八局康新高速TJ4-1标）四川省甘孜州康定市新都桥镇超限载检测站</v>
      </c>
      <c r="H1871" s="2" t="str">
        <f ca="1">'[1]2025年已发货'!H:H</f>
        <v>杨建</v>
      </c>
      <c r="I1871" s="2">
        <f ca="1">'[1]2025年已发货'!I:I</f>
        <v>13551322467</v>
      </c>
      <c r="J1871" s="2" vm="1" t="e">
        <f ca="1">_xlfn._xlws.FILTER(辅助信息!D:D,辅助信息!G:G=G1871)</f>
        <v>#VALUE!</v>
      </c>
    </row>
    <row r="1872" hidden="1" spans="1:10">
      <c r="A1872" s="2" t="str">
        <f ca="1">'[1]2025年已发货'!A:A</f>
        <v>润耀</v>
      </c>
      <c r="B1872" s="2" t="str">
        <f ca="1">'[1]2025年已发货'!B:B</f>
        <v>螺纹钢</v>
      </c>
      <c r="C1872" s="2" t="str">
        <f ca="1">'[1]2025年已发货'!C:C</f>
        <v>HRB400E Φ16 12m</v>
      </c>
      <c r="D1872" s="2" t="str">
        <f ca="1">'[1]2025年已发货'!D:D</f>
        <v>吨</v>
      </c>
      <c r="E1872" s="2">
        <f ca="1">'[1]2025年已发货'!E:E</f>
        <v>35</v>
      </c>
      <c r="F1872" s="4">
        <f ca="1">'[1]2025年已发货'!F:F</f>
        <v>45754</v>
      </c>
      <c r="G1872" s="2" t="str">
        <f>'[1]2025年已发货'!G:G</f>
        <v>（中铁广州局-资乐高速5标）四川省乐山市井研县希望大道116号</v>
      </c>
      <c r="H1872" s="2" t="str">
        <f ca="1">'[1]2025年已发货'!H:H</f>
        <v>廖俊杰</v>
      </c>
      <c r="I1872" s="2">
        <f ca="1">'[1]2025年已发货'!I:I</f>
        <v>15775100965</v>
      </c>
      <c r="J1872" s="2" vm="1" t="e">
        <f ca="1">_xlfn._xlws.FILTER(辅助信息!D:D,辅助信息!G:G=G1872)</f>
        <v>#VALUE!</v>
      </c>
    </row>
    <row r="1873" hidden="1" spans="1:10">
      <c r="A1873" s="2" t="str">
        <f ca="1">'[1]2025年已发货'!A:A</f>
        <v>润耀</v>
      </c>
      <c r="B1873" s="2" t="str">
        <f ca="1">'[1]2025年已发货'!B:B</f>
        <v>高线</v>
      </c>
      <c r="C1873" s="2" t="str">
        <f ca="1">'[1]2025年已发货'!C:C</f>
        <v>HPB300Φ8</v>
      </c>
      <c r="D1873" s="2" t="str">
        <f ca="1">'[1]2025年已发货'!D:D</f>
        <v>吨</v>
      </c>
      <c r="E1873" s="2">
        <f ca="1">'[1]2025年已发货'!E:E</f>
        <v>35</v>
      </c>
      <c r="F1873" s="4">
        <f ca="1">'[1]2025年已发货'!F:F</f>
        <v>45754</v>
      </c>
      <c r="G1873" s="2" t="str">
        <f>'[1]2025年已发货'!G:G</f>
        <v>（中铁十局-资乐高速4标）四川省眉山市仁寿县彰加镇促进村中铁十局资乐高速1#钢筋场</v>
      </c>
      <c r="H1873" s="2" t="str">
        <f ca="1">'[1]2025年已发货'!H:H</f>
        <v>杨飞</v>
      </c>
      <c r="I1873" s="2">
        <f ca="1">'[1]2025年已发货'!I:I</f>
        <v>15667998777</v>
      </c>
      <c r="J1873" s="2" vm="1" t="e">
        <f ca="1">_xlfn._xlws.FILTER(辅助信息!D:D,辅助信息!G:G=G1873)</f>
        <v>#VALUE!</v>
      </c>
    </row>
    <row r="1874" hidden="1" spans="1:10">
      <c r="A1874" s="2" t="str">
        <f ca="1">'[1]2025年已发货'!A:A</f>
        <v>润耀</v>
      </c>
      <c r="B1874" s="2" t="str">
        <f ca="1">'[1]2025年已发货'!B:B</f>
        <v>高线</v>
      </c>
      <c r="C1874" s="2" t="str">
        <f ca="1">'[1]2025年已发货'!C:C</f>
        <v>HPB300Φ8</v>
      </c>
      <c r="D1874" s="2" t="str">
        <f ca="1">'[1]2025年已发货'!D:D</f>
        <v>吨</v>
      </c>
      <c r="E1874" s="2">
        <f ca="1">'[1]2025年已发货'!E:E</f>
        <v>5</v>
      </c>
      <c r="F1874" s="4">
        <f ca="1">'[1]2025年已发货'!F:F</f>
        <v>45754</v>
      </c>
      <c r="G1874" s="2" t="str">
        <f>'[1]2025年已发货'!G:G</f>
        <v>（中铁广州局-成渝扩容2标）四川省资阳市雁江区堪嘉镇陈家湾刘家湾大桥桥头</v>
      </c>
      <c r="H1874" s="2" t="str">
        <f ca="1">'[1]2025年已发货'!H:H</f>
        <v>刘沛琦</v>
      </c>
      <c r="I1874" s="2">
        <f ca="1">'[1]2025年已发货'!I:I</f>
        <v>18011784798</v>
      </c>
      <c r="J1874" s="2" vm="1" t="e">
        <f ca="1">_xlfn._xlws.FILTER(辅助信息!D:D,辅助信息!G:G=G1874)</f>
        <v>#VALUE!</v>
      </c>
    </row>
    <row r="1875" hidden="1" spans="1:10">
      <c r="A1875" s="2" t="str">
        <f ca="1">'[1]2025年已发货'!A:A</f>
        <v>润耀</v>
      </c>
      <c r="B1875" s="2" t="str">
        <f ca="1">'[1]2025年已发货'!B:B</f>
        <v>高线</v>
      </c>
      <c r="C1875" s="2" t="str">
        <f ca="1">'[1]2025年已发货'!C:C</f>
        <v>HPB300Φ12</v>
      </c>
      <c r="D1875" s="2" t="str">
        <f ca="1">'[1]2025年已发货'!D:D</f>
        <v>吨</v>
      </c>
      <c r="E1875" s="2">
        <f ca="1">'[1]2025年已发货'!E:E</f>
        <v>30</v>
      </c>
      <c r="F1875" s="4">
        <f ca="1">'[1]2025年已发货'!F:F</f>
        <v>45754</v>
      </c>
      <c r="G1875" s="2" t="str">
        <f>'[1]2025年已发货'!G:G</f>
        <v>（中铁广州局-成渝扩容2标）四川省资阳市雁江区堪嘉镇陈家湾刘家湾大桥桥头</v>
      </c>
      <c r="H1875" s="2" t="str">
        <f ca="1">'[1]2025年已发货'!H:H</f>
        <v>刘沛琦</v>
      </c>
      <c r="I1875" s="2">
        <f ca="1">'[1]2025年已发货'!I:I</f>
        <v>18011784798</v>
      </c>
      <c r="J1875" s="2" vm="1" t="e">
        <f ca="1">_xlfn._xlws.FILTER(辅助信息!D:D,辅助信息!G:G=G1875)</f>
        <v>#VALUE!</v>
      </c>
    </row>
    <row r="1876" hidden="1" spans="1:10">
      <c r="A1876" s="2" t="str">
        <f ca="1">'[1]2025年已发货'!A:A</f>
        <v>润耀</v>
      </c>
      <c r="B1876" s="2" t="str">
        <f ca="1">'[1]2025年已发货'!B:B</f>
        <v>高线</v>
      </c>
      <c r="C1876" s="2" t="str">
        <f ca="1">'[1]2025年已发货'!C:C</f>
        <v>HPB300Φ8</v>
      </c>
      <c r="D1876" s="2" t="str">
        <f ca="1">'[1]2025年已发货'!D:D</f>
        <v>吨</v>
      </c>
      <c r="E1876" s="2">
        <f ca="1">'[1]2025年已发货'!E:E</f>
        <v>35</v>
      </c>
      <c r="F1876" s="4">
        <f ca="1">'[1]2025年已发货'!F:F</f>
        <v>45754</v>
      </c>
      <c r="G1876" s="2" t="str">
        <f>'[1]2025年已发货'!G:G</f>
        <v>（中铁广州局-成渝扩容2标）四川省资阳市雁江区南双路杨家糖房</v>
      </c>
      <c r="H1876" s="2" t="str">
        <f ca="1">'[1]2025年已发货'!H:H</f>
        <v>邓志强</v>
      </c>
      <c r="I1876" s="2">
        <f ca="1">'[1]2025年已发货'!I:I</f>
        <v>17603045490</v>
      </c>
      <c r="J1876" s="2" vm="1" t="e">
        <f ca="1">_xlfn._xlws.FILTER(辅助信息!D:D,辅助信息!G:G=G1876)</f>
        <v>#VALUE!</v>
      </c>
    </row>
    <row r="1877" hidden="1" spans="1:10">
      <c r="A1877" s="2" t="str">
        <f ca="1">'[1]2025年已发货'!A:A</f>
        <v>润耀</v>
      </c>
      <c r="B1877" s="2" t="str">
        <f ca="1">'[1]2025年已发货'!B:B</f>
        <v>盘螺</v>
      </c>
      <c r="C1877" s="2" t="str">
        <f ca="1">'[1]2025年已发货'!C:C</f>
        <v>HRB400E Φ10</v>
      </c>
      <c r="D1877" s="2" t="str">
        <f ca="1">'[1]2025年已发货'!D:D</f>
        <v>吨</v>
      </c>
      <c r="E1877" s="2">
        <f ca="1">'[1]2025年已发货'!E:E</f>
        <v>24</v>
      </c>
      <c r="F1877" s="4">
        <f ca="1">'[1]2025年已发货'!F:F</f>
        <v>45754</v>
      </c>
      <c r="G1877" s="2" t="str">
        <f>'[1]2025年已发货'!G:G</f>
        <v>（华西萌海科创农业生态谷）成都市简阳市白金山水库</v>
      </c>
      <c r="H1877" s="2" t="str">
        <f ca="1">'[1]2025年已发货'!H:H</f>
        <v>石清国</v>
      </c>
      <c r="I1877" s="2">
        <f ca="1">'[1]2025年已发货'!I:I</f>
        <v>13458642015</v>
      </c>
      <c r="J1877" s="2" t="str">
        <f ca="1">_xlfn._xlws.FILTER(辅助信息!D:D,辅助信息!G:G=G1877)</f>
        <v>华西萌海-科创农业生态谷</v>
      </c>
    </row>
    <row r="1878" hidden="1" spans="1:10">
      <c r="A1878" s="2" t="str">
        <f ca="1">'[1]2025年已发货'!A:A</f>
        <v>润耀</v>
      </c>
      <c r="B1878" s="2" t="str">
        <f ca="1">'[1]2025年已发货'!B:B</f>
        <v>螺纹钢</v>
      </c>
      <c r="C1878" s="2" t="str">
        <f ca="1">'[1]2025年已发货'!C:C</f>
        <v>HRB400E Φ12 9m</v>
      </c>
      <c r="D1878" s="2" t="str">
        <f ca="1">'[1]2025年已发货'!D:D</f>
        <v>吨</v>
      </c>
      <c r="E1878" s="2">
        <f ca="1">'[1]2025年已发货'!E:E</f>
        <v>10</v>
      </c>
      <c r="F1878" s="4">
        <f ca="1">'[1]2025年已发货'!F:F</f>
        <v>45754</v>
      </c>
      <c r="G1878" s="2" t="str">
        <f>'[1]2025年已发货'!G:G</f>
        <v>（华西萌海科创农业生态谷）成都市简阳市白金山水库</v>
      </c>
      <c r="H1878" s="2" t="str">
        <f ca="1">'[1]2025年已发货'!H:H</f>
        <v>石清国</v>
      </c>
      <c r="I1878" s="2">
        <f ca="1">'[1]2025年已发货'!I:I</f>
        <v>13458642015</v>
      </c>
      <c r="J1878" s="2" t="str">
        <f ca="1">_xlfn._xlws.FILTER(辅助信息!D:D,辅助信息!G:G=G1878)</f>
        <v>华西萌海-科创农业生态谷</v>
      </c>
    </row>
    <row r="1879" hidden="1" spans="1:10">
      <c r="A1879" s="2" t="str">
        <f ca="1">'[1]2025年已发货'!A:A</f>
        <v>润耀</v>
      </c>
      <c r="B1879" s="2" t="str">
        <f ca="1">'[1]2025年已发货'!B:B</f>
        <v>盘螺</v>
      </c>
      <c r="C1879" s="2" t="str">
        <f ca="1">'[1]2025年已发货'!C:C</f>
        <v>HRB400E Φ8</v>
      </c>
      <c r="D1879" s="2" t="str">
        <f ca="1">'[1]2025年已发货'!D:D</f>
        <v>吨</v>
      </c>
      <c r="E1879" s="2">
        <f ca="1">'[1]2025年已发货'!E:E</f>
        <v>38</v>
      </c>
      <c r="F1879" s="4">
        <f ca="1">'[1]2025年已发货'!F:F</f>
        <v>45755</v>
      </c>
      <c r="G1879" s="2" t="str">
        <f>'[1]2025年已发货'!G:G</f>
        <v>（五冶钢构宜宾高县月江镇建设项目）  四川省宜宾市高县月江镇刚记超市斜对面(还阳组团沪碳二期项目)</v>
      </c>
      <c r="H1879" s="2" t="str">
        <f ca="1">'[1]2025年已发货'!H:H</f>
        <v>张朝亮</v>
      </c>
      <c r="I1879" s="2">
        <f ca="1">'[1]2025年已发货'!I:I</f>
        <v>15228205853</v>
      </c>
      <c r="J1879" s="2" t="str">
        <f ca="1">_xlfn._xlws.FILTER(辅助信息!D:D,辅助信息!G:G=G1879)</f>
        <v>五冶钢构-宜宾市南溪区高县月江镇建设项目</v>
      </c>
    </row>
    <row r="1880" hidden="1" spans="1:10">
      <c r="A1880" s="2" t="str">
        <f ca="1">'[1]2025年已发货'!A:A</f>
        <v>润耀</v>
      </c>
      <c r="B1880" s="2" t="str">
        <f ca="1">'[1]2025年已发货'!B:B</f>
        <v>盘螺</v>
      </c>
      <c r="C1880" s="2" t="str">
        <f ca="1">'[1]2025年已发货'!C:C</f>
        <v>HRB400E Φ10</v>
      </c>
      <c r="D1880" s="2" t="str">
        <f ca="1">'[1]2025年已发货'!D:D</f>
        <v>吨</v>
      </c>
      <c r="E1880" s="2">
        <f ca="1">'[1]2025年已发货'!E:E</f>
        <v>12</v>
      </c>
      <c r="F1880" s="4">
        <f ca="1">'[1]2025年已发货'!F:F</f>
        <v>45755</v>
      </c>
      <c r="G1880" s="2" t="str">
        <f>'[1]2025年已发货'!G:G</f>
        <v>（五冶钢构宜宾高县月江镇建设项目）  四川省宜宾市高县月江镇刚记超市斜对面(还阳组团沪碳二期项目)</v>
      </c>
      <c r="H1880" s="2" t="str">
        <f ca="1">'[1]2025年已发货'!H:H</f>
        <v>张朝亮</v>
      </c>
      <c r="I1880" s="2">
        <f ca="1">'[1]2025年已发货'!I:I</f>
        <v>15228205853</v>
      </c>
      <c r="J1880" s="2" t="str">
        <f ca="1">_xlfn._xlws.FILTER(辅助信息!D:D,辅助信息!G:G=G1880)</f>
        <v>五冶钢构-宜宾市南溪区高县月江镇建设项目</v>
      </c>
    </row>
    <row r="1881" hidden="1" spans="1:10">
      <c r="A1881" s="2" t="str">
        <f ca="1">'[1]2025年已发货'!A:A</f>
        <v>润耀</v>
      </c>
      <c r="B1881" s="2" t="str">
        <f ca="1">'[1]2025年已发货'!B:B</f>
        <v>螺纹钢</v>
      </c>
      <c r="C1881" s="2" t="str">
        <f ca="1">'[1]2025年已发货'!C:C</f>
        <v>HRB400E Φ12 9m</v>
      </c>
      <c r="D1881" s="2" t="str">
        <f ca="1">'[1]2025年已发货'!D:D</f>
        <v>吨</v>
      </c>
      <c r="E1881" s="2">
        <f ca="1">'[1]2025年已发货'!E:E</f>
        <v>9</v>
      </c>
      <c r="F1881" s="4">
        <f ca="1">'[1]2025年已发货'!F:F</f>
        <v>45755</v>
      </c>
      <c r="G1881" s="2" t="str">
        <f>'[1]2025年已发货'!G:G</f>
        <v>（五冶钢构宜宾高县月江镇建设项目）  四川省宜宾市高县月江镇刚记超市斜对面(还阳组团沪碳二期项目)</v>
      </c>
      <c r="H1881" s="2" t="str">
        <f ca="1">'[1]2025年已发货'!H:H</f>
        <v>张朝亮</v>
      </c>
      <c r="I1881" s="2">
        <f ca="1">'[1]2025年已发货'!I:I</f>
        <v>15228205853</v>
      </c>
      <c r="J1881" s="2" t="str">
        <f ca="1">_xlfn._xlws.FILTER(辅助信息!D:D,辅助信息!G:G=G1881)</f>
        <v>五冶钢构-宜宾市南溪区高县月江镇建设项目</v>
      </c>
    </row>
    <row r="1882" hidden="1" spans="1:10">
      <c r="A1882" s="2" t="str">
        <f ca="1">'[1]2025年已发货'!A:A</f>
        <v>润耀</v>
      </c>
      <c r="B1882" s="2" t="str">
        <f ca="1">'[1]2025年已发货'!B:B</f>
        <v>螺纹钢</v>
      </c>
      <c r="C1882" s="2" t="str">
        <f ca="1">'[1]2025年已发货'!C:C</f>
        <v>HRB400E Φ14 9m</v>
      </c>
      <c r="D1882" s="2" t="str">
        <f ca="1">'[1]2025年已发货'!D:D</f>
        <v>吨</v>
      </c>
      <c r="E1882" s="2">
        <f ca="1">'[1]2025年已发货'!E:E</f>
        <v>21</v>
      </c>
      <c r="F1882" s="4">
        <f ca="1">'[1]2025年已发货'!F:F</f>
        <v>45755</v>
      </c>
      <c r="G1882" s="2" t="str">
        <f>'[1]2025年已发货'!G:G</f>
        <v>（五冶钢构宜宾高县月江镇建设项目）  四川省宜宾市高县月江镇刚记超市斜对面(还阳组团沪碳二期项目)</v>
      </c>
      <c r="H1882" s="2" t="str">
        <f ca="1">'[1]2025年已发货'!H:H</f>
        <v>张朝亮</v>
      </c>
      <c r="I1882" s="2">
        <f ca="1">'[1]2025年已发货'!I:I</f>
        <v>15228205853</v>
      </c>
      <c r="J1882" s="2" t="str">
        <f ca="1">_xlfn._xlws.FILTER(辅助信息!D:D,辅助信息!G:G=G1882)</f>
        <v>五冶钢构-宜宾市南溪区高县月江镇建设项目</v>
      </c>
    </row>
    <row r="1883" hidden="1" spans="1:10">
      <c r="A1883" s="2" t="str">
        <f ca="1">'[1]2025年已发货'!A:A</f>
        <v>润耀</v>
      </c>
      <c r="B1883" s="2" t="str">
        <f ca="1">'[1]2025年已发货'!B:B</f>
        <v>螺纹钢</v>
      </c>
      <c r="C1883" s="2" t="str">
        <f ca="1">'[1]2025年已发货'!C:C</f>
        <v>HRB400E Φ20 9m</v>
      </c>
      <c r="D1883" s="2" t="str">
        <f ca="1">'[1]2025年已发货'!D:D</f>
        <v>吨</v>
      </c>
      <c r="E1883" s="2">
        <f ca="1">'[1]2025年已发货'!E:E</f>
        <v>12</v>
      </c>
      <c r="F1883" s="4">
        <f ca="1">'[1]2025年已发货'!F:F</f>
        <v>45755</v>
      </c>
      <c r="G1883" s="2" t="str">
        <f>'[1]2025年已发货'!G:G</f>
        <v>（五冶钢构宜宾高县月江镇建设项目）  四川省宜宾市高县月江镇刚记超市斜对面(还阳组团沪碳二期项目)</v>
      </c>
      <c r="H1883" s="2" t="str">
        <f ca="1">'[1]2025年已发货'!H:H</f>
        <v>张朝亮</v>
      </c>
      <c r="I1883" s="2">
        <f ca="1">'[1]2025年已发货'!I:I</f>
        <v>15228205853</v>
      </c>
      <c r="J1883" s="2" t="str">
        <f ca="1">_xlfn._xlws.FILTER(辅助信息!D:D,辅助信息!G:G=G1883)</f>
        <v>五冶钢构-宜宾市南溪区高县月江镇建设项目</v>
      </c>
    </row>
    <row r="1884" hidden="1" spans="1:10">
      <c r="A1884" s="2" t="str">
        <f ca="1">'[1]2025年已发货'!A:A</f>
        <v>润耀</v>
      </c>
      <c r="B1884" s="2" t="str">
        <f ca="1">'[1]2025年已发货'!B:B</f>
        <v>螺纹钢</v>
      </c>
      <c r="C1884" s="2" t="str">
        <f ca="1">'[1]2025年已发货'!C:C</f>
        <v>HRB400E Φ25 9m</v>
      </c>
      <c r="D1884" s="2" t="str">
        <f ca="1">'[1]2025年已发货'!D:D</f>
        <v>吨</v>
      </c>
      <c r="E1884" s="2">
        <f ca="1">'[1]2025年已发货'!E:E</f>
        <v>9</v>
      </c>
      <c r="F1884" s="4">
        <f ca="1">'[1]2025年已发货'!F:F</f>
        <v>45755</v>
      </c>
      <c r="G1884" s="2" t="str">
        <f>'[1]2025年已发货'!G:G</f>
        <v>（五冶钢构宜宾高县月江镇建设项目）  四川省宜宾市高县月江镇刚记超市斜对面(还阳组团沪碳二期项目)</v>
      </c>
      <c r="H1884" s="2" t="str">
        <f ca="1">'[1]2025年已发货'!H:H</f>
        <v>张朝亮</v>
      </c>
      <c r="I1884" s="2">
        <f ca="1">'[1]2025年已发货'!I:I</f>
        <v>15228205853</v>
      </c>
      <c r="J1884" s="2" t="str">
        <f ca="1">_xlfn._xlws.FILTER(辅助信息!D:D,辅助信息!G:G=G1884)</f>
        <v>五冶钢构-宜宾市南溪区高县月江镇建设项目</v>
      </c>
    </row>
    <row r="1885" hidden="1" spans="1:10">
      <c r="A1885" s="2" t="str">
        <f ca="1">'[1]2025年已发货'!A:A</f>
        <v>润耀</v>
      </c>
      <c r="B1885" s="2" t="str">
        <f ca="1">'[1]2025年已发货'!B:B</f>
        <v>盘螺</v>
      </c>
      <c r="C1885" s="2" t="str">
        <f ca="1">'[1]2025年已发货'!C:C</f>
        <v>HRB400E Φ12</v>
      </c>
      <c r="D1885" s="2" t="str">
        <f ca="1">'[1]2025年已发货'!D:D</f>
        <v>吨</v>
      </c>
      <c r="E1885" s="2">
        <f ca="1">'[1]2025年已发货'!E:E</f>
        <v>35</v>
      </c>
      <c r="F1885" s="4">
        <f ca="1">'[1]2025年已发货'!F:F</f>
        <v>45755</v>
      </c>
      <c r="G1885" s="2" t="str">
        <f>'[1]2025年已发货'!G:G</f>
        <v>（中铁三局-铜资高速1标）四川省资阳市安岳县石羊镇猫坝村2#钢筋场</v>
      </c>
      <c r="H1885" s="2" t="str">
        <f ca="1">'[1]2025年已发货'!H:H</f>
        <v>王雪</v>
      </c>
      <c r="I1885" s="2">
        <f ca="1">'[1]2025年已发货'!I:I</f>
        <v>18729676589</v>
      </c>
      <c r="J1885" s="2" vm="1" t="e">
        <f ca="1">_xlfn._xlws.FILTER(辅助信息!D:D,辅助信息!G:G=G1885)</f>
        <v>#VALUE!</v>
      </c>
    </row>
    <row r="1886" hidden="1" spans="1:10">
      <c r="A1886" s="2" t="str">
        <f ca="1">'[1]2025年已发货'!A:A</f>
        <v>润耀</v>
      </c>
      <c r="B1886" s="2" t="str">
        <f ca="1">'[1]2025年已发货'!B:B</f>
        <v>盘螺</v>
      </c>
      <c r="C1886" s="2" t="str">
        <f ca="1">'[1]2025年已发货'!C:C</f>
        <v>HRB400E Φ12</v>
      </c>
      <c r="D1886" s="2" t="str">
        <f ca="1">'[1]2025年已发货'!D:D</f>
        <v>吨</v>
      </c>
      <c r="E1886" s="2">
        <f ca="1">'[1]2025年已发货'!E:E</f>
        <v>35</v>
      </c>
      <c r="F1886" s="4">
        <f ca="1">'[1]2025年已发货'!F:F</f>
        <v>45755</v>
      </c>
      <c r="G1886" s="2" t="str">
        <f>'[1]2025年已发货'!G:G</f>
        <v>（中铁广州局-资乐高速5标）四川省乐山市井研县希望大道116号</v>
      </c>
      <c r="H1886" s="2" t="str">
        <f ca="1">'[1]2025年已发货'!H:H</f>
        <v>廖俊杰</v>
      </c>
      <c r="I1886" s="2">
        <f ca="1">'[1]2025年已发货'!I:I</f>
        <v>15775100965</v>
      </c>
      <c r="J1886" s="2" vm="1" t="e">
        <f ca="1">_xlfn._xlws.FILTER(辅助信息!D:D,辅助信息!G:G=G1886)</f>
        <v>#VALUE!</v>
      </c>
    </row>
    <row r="1887" hidden="1" spans="1:10">
      <c r="A1887" s="2" t="str">
        <f ca="1">'[1]2025年已发货'!A:A</f>
        <v>润耀</v>
      </c>
      <c r="B1887" s="2" t="str">
        <f ca="1">'[1]2025年已发货'!B:B</f>
        <v>螺纹钢</v>
      </c>
      <c r="C1887" s="2" t="str">
        <f ca="1">'[1]2025年已发货'!C:C</f>
        <v>HRB400E Φ16 9m</v>
      </c>
      <c r="D1887" s="2" t="str">
        <f ca="1">'[1]2025年已发货'!D:D</f>
        <v>吨</v>
      </c>
      <c r="E1887" s="2">
        <f ca="1">'[1]2025年已发货'!E:E</f>
        <v>35</v>
      </c>
      <c r="F1887" s="4">
        <f ca="1">'[1]2025年已发货'!F:F</f>
        <v>45755</v>
      </c>
      <c r="G1887" s="2" t="str">
        <f>'[1]2025年已发货'!G:G</f>
        <v>（中铁广州局-资乐高速5标）四川省乐山市井研县希望大道116号</v>
      </c>
      <c r="H1887" s="2" t="str">
        <f ca="1">'[1]2025年已发货'!H:H</f>
        <v>廖俊杰</v>
      </c>
      <c r="I1887" s="2">
        <f ca="1">'[1]2025年已发货'!I:I</f>
        <v>15775100965</v>
      </c>
      <c r="J1887" s="2" vm="1" t="e">
        <f ca="1">_xlfn._xlws.FILTER(辅助信息!D:D,辅助信息!G:G=G1887)</f>
        <v>#VALUE!</v>
      </c>
    </row>
    <row r="1888" hidden="1" spans="1:10">
      <c r="A1888" s="2" t="str">
        <f ca="1">'[1]2025年已发货'!A:A</f>
        <v>润耀</v>
      </c>
      <c r="B1888" s="2" t="str">
        <f ca="1">'[1]2025年已发货'!B:B</f>
        <v>螺纹钢</v>
      </c>
      <c r="C1888" s="2" t="str">
        <f ca="1">'[1]2025年已发货'!C:C</f>
        <v>HRB400E Φ25 12m</v>
      </c>
      <c r="D1888" s="2" t="str">
        <f ca="1">'[1]2025年已发货'!D:D</f>
        <v>吨</v>
      </c>
      <c r="E1888" s="2">
        <f ca="1">'[1]2025年已发货'!E:E</f>
        <v>35</v>
      </c>
      <c r="F1888" s="4">
        <f ca="1">'[1]2025年已发货'!F:F</f>
        <v>45755</v>
      </c>
      <c r="G1888" s="2" t="str">
        <f>'[1]2025年已发货'!G:G</f>
        <v>（中铁广州局-资乐高速5标）四川省乐山市井研县希望大道116号</v>
      </c>
      <c r="H1888" s="2" t="str">
        <f ca="1">'[1]2025年已发货'!H:H</f>
        <v>廖俊杰</v>
      </c>
      <c r="I1888" s="2">
        <f ca="1">'[1]2025年已发货'!I:I</f>
        <v>15775100965</v>
      </c>
      <c r="J1888" s="2" vm="1" t="e">
        <f>_xlfn._xlws.FILTER(辅助信息!D:D,辅助信息!G:G=G1888)</f>
        <v>#VALUE!</v>
      </c>
    </row>
    <row r="1889" hidden="1" spans="1:10">
      <c r="A1889" s="2" t="str">
        <f ca="1">'[1]2025年已发货'!A:A</f>
        <v>润耀</v>
      </c>
      <c r="B1889" s="2" t="str">
        <f ca="1">'[1]2025年已发货'!B:B</f>
        <v>螺纹钢</v>
      </c>
      <c r="C1889" s="2" t="str">
        <f ca="1">'[1]2025年已发货'!C:C</f>
        <v>HRB400E Φ16 9m</v>
      </c>
      <c r="D1889" s="2" t="str">
        <f ca="1">'[1]2025年已发货'!D:D</f>
        <v>吨</v>
      </c>
      <c r="E1889" s="2">
        <f ca="1">'[1]2025年已发货'!E:E</f>
        <v>21</v>
      </c>
      <c r="F1889" s="4">
        <f ca="1">'[1]2025年已发货'!F:F</f>
        <v>45755</v>
      </c>
      <c r="G1889" s="2" t="str">
        <f>'[1]2025年已发货'!G:G</f>
        <v>（中铁广州局-资乐高速5标）四川省乐山市井研县希望大道116号</v>
      </c>
      <c r="H1889" s="2" t="str">
        <f ca="1">'[1]2025年已发货'!H:H</f>
        <v>廖俊杰</v>
      </c>
      <c r="I1889" s="2">
        <f ca="1">'[1]2025年已发货'!I:I</f>
        <v>15775100965</v>
      </c>
      <c r="J1889" s="2" vm="1" t="e">
        <f>_xlfn._xlws.FILTER(辅助信息!D:D,辅助信息!G:G=G1889)</f>
        <v>#VALUE!</v>
      </c>
    </row>
    <row r="1890" hidden="1" spans="1:10">
      <c r="A1890" s="2" t="str">
        <f ca="1">'[1]2025年已发货'!A:A</f>
        <v>润耀</v>
      </c>
      <c r="B1890" s="2" t="str">
        <f ca="1">'[1]2025年已发货'!B:B</f>
        <v>盘螺</v>
      </c>
      <c r="C1890" s="2" t="str">
        <f ca="1">'[1]2025年已发货'!C:C</f>
        <v>HRB400E Φ12</v>
      </c>
      <c r="D1890" s="2" t="str">
        <f ca="1">'[1]2025年已发货'!D:D</f>
        <v>吨</v>
      </c>
      <c r="E1890" s="2">
        <f ca="1">'[1]2025年已发货'!E:E</f>
        <v>15</v>
      </c>
      <c r="F1890" s="4">
        <f ca="1">'[1]2025年已发货'!F:F</f>
        <v>45755</v>
      </c>
      <c r="G1890" s="2" t="str">
        <f>'[1]2025年已发货'!G:G</f>
        <v>（中铁广州局-资乐高速5标）四川省乐山市井研县希望大道116号</v>
      </c>
      <c r="H1890" s="2" t="str">
        <f ca="1">'[1]2025年已发货'!H:H</f>
        <v>廖俊杰</v>
      </c>
      <c r="I1890" s="2">
        <f ca="1">'[1]2025年已发货'!I:I</f>
        <v>15775100965</v>
      </c>
      <c r="J1890" s="2" vm="1" t="e">
        <f>_xlfn._xlws.FILTER(辅助信息!D:D,辅助信息!G:G=G1890)</f>
        <v>#VALUE!</v>
      </c>
    </row>
    <row r="1891" hidden="1" spans="1:10">
      <c r="A1891" s="2" t="str">
        <f ca="1">'[1]2025年已发货'!A:A</f>
        <v>润耀</v>
      </c>
      <c r="B1891" s="2" t="str">
        <f ca="1">'[1]2025年已发货'!B:B</f>
        <v>盘螺</v>
      </c>
      <c r="C1891" s="2" t="str">
        <f ca="1">'[1]2025年已发货'!C:C</f>
        <v>HRB400EФ12</v>
      </c>
      <c r="D1891" s="2" t="str">
        <f ca="1">'[1]2025年已发货'!D:D</f>
        <v>吨</v>
      </c>
      <c r="E1891" s="2">
        <f ca="1">'[1]2025年已发货'!E:E</f>
        <v>70</v>
      </c>
      <c r="F1891" s="4">
        <f ca="1">'[1]2025年已发货'!F:F</f>
        <v>45755</v>
      </c>
      <c r="G1891" s="2" t="str">
        <f>'[1]2025年已发货'!G:G</f>
        <v>（成铁西物-自贡）自贡市大安区和平街道茴香坳</v>
      </c>
      <c r="H1891" s="2" t="str">
        <f ca="1">'[1]2025年已发货'!H:H</f>
        <v>黄永福</v>
      </c>
      <c r="I1891" s="2" t="str">
        <f ca="1">'[1]2025年已发货'!I:I</f>
        <v>15982823571</v>
      </c>
      <c r="J1891" s="2" vm="1" t="e">
        <f ca="1">_xlfn._xlws.FILTER(辅助信息!D:D,辅助信息!G:G=G1891)</f>
        <v>#VALUE!</v>
      </c>
    </row>
    <row r="1892" hidden="1" spans="1:10">
      <c r="A1892" s="2" t="str">
        <f ca="1">'[1]2025年已发货'!A:A</f>
        <v>达钢</v>
      </c>
      <c r="B1892" s="2" t="str">
        <f ca="1">'[1]2025年已发货'!B:B</f>
        <v>螺纹钢</v>
      </c>
      <c r="C1892" s="2" t="str">
        <f ca="1">'[1]2025年已发货'!C:C</f>
        <v>HRB400E Φ28 9m</v>
      </c>
      <c r="D1892" s="2" t="str">
        <f ca="1">'[1]2025年已发货'!D:D</f>
        <v>吨</v>
      </c>
      <c r="E1892" s="2">
        <f ca="1">'[1]2025年已发货'!E:E</f>
        <v>15</v>
      </c>
      <c r="F1892" s="4">
        <f ca="1">'[1]2025年已发货'!F:F</f>
        <v>45755</v>
      </c>
      <c r="G1892" s="2" t="str">
        <f>'[1]2025年已发货'!G:G</f>
        <v>（十九冶-华电重庆奉节）重庆市奉节县康乐镇七星村</v>
      </c>
      <c r="H1892" s="2" t="str">
        <f ca="1">'[1]2025年已发货'!H:H</f>
        <v>岑甲乐</v>
      </c>
      <c r="I1892" s="2">
        <f ca="1">'[1]2025年已发货'!I:I</f>
        <v>17349037782</v>
      </c>
      <c r="J1892" s="2" vm="1" t="e">
        <f ca="1">_xlfn._xlws.FILTER(辅助信息!D:D,辅助信息!G:G=G1892)</f>
        <v>#VALUE!</v>
      </c>
    </row>
    <row r="1893" hidden="1" spans="1:10">
      <c r="A1893" s="2" t="str">
        <f ca="1">'[1]2025年已发货'!A:A</f>
        <v>达钢</v>
      </c>
      <c r="B1893" s="2" t="str">
        <f ca="1">'[1]2025年已发货'!B:B</f>
        <v>盘螺</v>
      </c>
      <c r="C1893" s="2" t="str">
        <f ca="1">'[1]2025年已发货'!C:C</f>
        <v>HRB400E Φ10</v>
      </c>
      <c r="D1893" s="2" t="str">
        <f ca="1">'[1]2025年已发货'!D:D</f>
        <v>吨</v>
      </c>
      <c r="E1893" s="2">
        <f ca="1">'[1]2025年已发货'!E:E</f>
        <v>6</v>
      </c>
      <c r="F1893" s="4">
        <f ca="1">'[1]2025年已发货'!F:F</f>
        <v>45755</v>
      </c>
      <c r="G1893" s="2" t="str">
        <f>'[1]2025年已发货'!G:G</f>
        <v>（十九冶-华电重庆奉节）重庆市奉节县康乐镇七星村</v>
      </c>
      <c r="H1893" s="2" t="str">
        <f ca="1">'[1]2025年已发货'!H:H</f>
        <v>岑甲乐</v>
      </c>
      <c r="I1893" s="2">
        <f ca="1">'[1]2025年已发货'!I:I</f>
        <v>17349037782</v>
      </c>
      <c r="J1893" s="2" vm="1" t="e">
        <f ca="1">_xlfn._xlws.FILTER(辅助信息!D:D,辅助信息!G:G=G1893)</f>
        <v>#VALUE!</v>
      </c>
    </row>
    <row r="1894" hidden="1" spans="1:10">
      <c r="A1894" s="2" t="str">
        <f ca="1">'[1]2025年已发货'!A:A</f>
        <v>达钢</v>
      </c>
      <c r="B1894" s="2" t="str">
        <f ca="1">'[1]2025年已发货'!B:B</f>
        <v>螺纹钢</v>
      </c>
      <c r="C1894" s="2" t="str">
        <f ca="1">'[1]2025年已发货'!C:C</f>
        <v>HRB400E Φ32 9m</v>
      </c>
      <c r="D1894" s="2" t="str">
        <f ca="1">'[1]2025年已发货'!D:D</f>
        <v>吨</v>
      </c>
      <c r="E1894" s="2">
        <f ca="1">'[1]2025年已发货'!E:E</f>
        <v>10</v>
      </c>
      <c r="F1894" s="4">
        <f ca="1">'[1]2025年已发货'!F:F</f>
        <v>45755</v>
      </c>
      <c r="G1894" s="2" t="str">
        <f>'[1]2025年已发货'!G:G</f>
        <v>（十九冶-华电重庆奉节）重庆市奉节县康乐镇七星村</v>
      </c>
      <c r="H1894" s="2" t="str">
        <f ca="1">'[1]2025年已发货'!H:H</f>
        <v>岑甲乐</v>
      </c>
      <c r="I1894" s="2">
        <f ca="1">'[1]2025年已发货'!I:I</f>
        <v>17349037782</v>
      </c>
      <c r="J1894" s="2" vm="1" t="e">
        <f ca="1">_xlfn._xlws.FILTER(辅助信息!D:D,辅助信息!G:G=G1894)</f>
        <v>#VALUE!</v>
      </c>
    </row>
    <row r="1895" hidden="1" spans="1:10">
      <c r="A1895" s="2" t="str">
        <f ca="1">'[1]2025年已发货'!A:A</f>
        <v>成实</v>
      </c>
      <c r="B1895" s="2" t="str">
        <f ca="1">'[1]2025年已发货'!B:B</f>
        <v>螺纹钢</v>
      </c>
      <c r="C1895" s="2" t="str">
        <f ca="1">'[1]2025年已发货'!C:C</f>
        <v>HRB400EФ25*9m</v>
      </c>
      <c r="D1895" s="2" t="str">
        <f ca="1">'[1]2025年已发货'!D:D</f>
        <v>吨</v>
      </c>
      <c r="E1895" s="2">
        <f ca="1">'[1]2025年已发货'!E:E</f>
        <v>5</v>
      </c>
      <c r="F1895" s="4">
        <f ca="1">'[1]2025年已发货'!F:F</f>
        <v>45755</v>
      </c>
      <c r="G1895" s="2" t="str">
        <f>'[1]2025年已发货'!G:G</f>
        <v>四川省南充市营山县咸安大道成都元泽环境技术有限公司营山分公司（中核华兴市政道路项目部）</v>
      </c>
      <c r="H1895" s="2" t="str">
        <f ca="1">'[1]2025年已发货'!H:H</f>
        <v>黎家敏</v>
      </c>
      <c r="I1895" s="2" t="str">
        <f ca="1">'[1]2025年已发货'!I:I</f>
        <v>15082798787</v>
      </c>
      <c r="J1895" s="2" vm="1" t="e">
        <f>_xlfn._xlws.FILTER(辅助信息!D:D,辅助信息!G:G=G1895)</f>
        <v>#VALUE!</v>
      </c>
    </row>
    <row r="1896" hidden="1" spans="1:10">
      <c r="A1896" s="2" t="str">
        <f ca="1">'[1]2025年已发货'!A:A</f>
        <v>成实</v>
      </c>
      <c r="B1896" s="2" t="str">
        <f ca="1">'[1]2025年已发货'!B:B</f>
        <v>螺纹钢</v>
      </c>
      <c r="C1896" s="2" t="str">
        <f ca="1">'[1]2025年已发货'!C:C</f>
        <v>HRB400EФ28*9m</v>
      </c>
      <c r="D1896" s="2" t="str">
        <f ca="1">'[1]2025年已发货'!D:D</f>
        <v>吨</v>
      </c>
      <c r="E1896" s="2">
        <f ca="1">'[1]2025年已发货'!E:E</f>
        <v>25</v>
      </c>
      <c r="F1896" s="4">
        <f ca="1">'[1]2025年已发货'!F:F</f>
        <v>45755</v>
      </c>
      <c r="G1896" s="2" t="str">
        <f>'[1]2025年已发货'!G:G</f>
        <v>四川省南充市营山县咸安大道成都元泽环境技术有限公司营山分公司（中核华兴市政道路项目部）</v>
      </c>
      <c r="H1896" s="2" t="str">
        <f ca="1">'[1]2025年已发货'!H:H</f>
        <v>黎家敏</v>
      </c>
      <c r="I1896" s="2" t="str">
        <f ca="1">'[1]2025年已发货'!I:I</f>
        <v>15082798787</v>
      </c>
      <c r="J1896" s="2" vm="1" t="e">
        <f>_xlfn._xlws.FILTER(辅助信息!D:D,辅助信息!G:G=G1896)</f>
        <v>#VALUE!</v>
      </c>
    </row>
    <row r="1897" hidden="1" spans="1:10">
      <c r="A1897" s="2" t="str">
        <f ca="1">'[1]2025年已发货'!A:A</f>
        <v>晋邦</v>
      </c>
      <c r="B1897" s="2" t="str">
        <f ca="1">'[1]2025年已发货'!B:B</f>
        <v>螺纹钢</v>
      </c>
      <c r="C1897" s="2" t="str">
        <f ca="1">'[1]2025年已发货'!C:C</f>
        <v>HRB400E Φ14 9m</v>
      </c>
      <c r="D1897" s="2" t="str">
        <f ca="1">'[1]2025年已发货'!D:D</f>
        <v>吨</v>
      </c>
      <c r="E1897" s="2">
        <f ca="1">'[1]2025年已发货'!E:E</f>
        <v>2.6</v>
      </c>
      <c r="F1897" s="4">
        <f ca="1">'[1]2025年已发货'!F:F</f>
        <v>45755</v>
      </c>
      <c r="G1897" s="2" t="str">
        <f>'[1]2025年已发货'!G:G</f>
        <v>（五冶达州国道542项目-一工区桥梁一工段）四川省达州市四川省达州市达川区石桥镇武寨村</v>
      </c>
      <c r="H1897" s="2" t="str">
        <f ca="1">'[1]2025年已发货'!H:H</f>
        <v>杨勇</v>
      </c>
      <c r="I1897" s="2">
        <f ca="1">'[1]2025年已发货'!I:I</f>
        <v>18398563998</v>
      </c>
      <c r="J1897" s="2" t="str">
        <f ca="1">_xlfn._xlws.FILTER(辅助信息!D:D,辅助信息!G:G=G1897)</f>
        <v>五冶达州国道542项目</v>
      </c>
    </row>
    <row r="1898" hidden="1" spans="1:10">
      <c r="A1898" s="2" t="str">
        <f ca="1">'[1]2025年已发货'!A:A</f>
        <v>晋邦</v>
      </c>
      <c r="B1898" s="2" t="str">
        <f ca="1">'[1]2025年已发货'!B:B</f>
        <v>螺纹钢</v>
      </c>
      <c r="C1898" s="2" t="str">
        <f ca="1">'[1]2025年已发货'!C:C</f>
        <v>HRB400E Φ25 9m</v>
      </c>
      <c r="D1898" s="2" t="str">
        <f ca="1">'[1]2025年已发货'!D:D</f>
        <v>吨</v>
      </c>
      <c r="E1898" s="2">
        <f ca="1">'[1]2025年已发货'!E:E</f>
        <v>20.792</v>
      </c>
      <c r="F1898" s="4">
        <f ca="1">'[1]2025年已发货'!F:F</f>
        <v>45755</v>
      </c>
      <c r="G1898" s="2" t="str">
        <f>'[1]2025年已发货'!G:G</f>
        <v>（五冶达州国道542项目-一工区桥梁一工段）四川省达州市四川省达州市达川区石桥镇武寨村</v>
      </c>
      <c r="H1898" s="2" t="str">
        <f ca="1">'[1]2025年已发货'!H:H</f>
        <v>杨勇</v>
      </c>
      <c r="I1898" s="2">
        <f ca="1">'[1]2025年已发货'!I:I</f>
        <v>18398563998</v>
      </c>
      <c r="J1898" s="2" t="str">
        <f ca="1">_xlfn._xlws.FILTER(辅助信息!D:D,辅助信息!G:G=G1898)</f>
        <v>五冶达州国道542项目</v>
      </c>
    </row>
    <row r="1899" hidden="1" spans="1:10">
      <c r="A1899" s="2" t="str">
        <f ca="1">'[1]2025年已发货'!A:A</f>
        <v>晋邦</v>
      </c>
      <c r="B1899" s="2" t="str">
        <f ca="1">'[1]2025年已发货'!B:B</f>
        <v>螺纹钢</v>
      </c>
      <c r="C1899" s="2" t="str">
        <f ca="1">'[1]2025年已发货'!C:C</f>
        <v>HRB400E Φ32 12m</v>
      </c>
      <c r="D1899" s="2" t="str">
        <f ca="1">'[1]2025年已发货'!D:D</f>
        <v>吨</v>
      </c>
      <c r="E1899" s="2">
        <f ca="1">'[1]2025年已发货'!E:E</f>
        <v>9.996</v>
      </c>
      <c r="F1899" s="4">
        <f ca="1">'[1]2025年已发货'!F:F</f>
        <v>45755</v>
      </c>
      <c r="G1899" s="2" t="str">
        <f>'[1]2025年已发货'!G:G</f>
        <v>（五冶达州国道542项目-一工区桥梁一工段）四川省达州市四川省达州市达川区石桥镇武寨村</v>
      </c>
      <c r="H1899" s="2" t="str">
        <f ca="1">'[1]2025年已发货'!H:H</f>
        <v>杨勇</v>
      </c>
      <c r="I1899" s="2">
        <f ca="1">'[1]2025年已发货'!I:I</f>
        <v>18398563998</v>
      </c>
      <c r="J1899" s="2" t="str">
        <f ca="1">_xlfn._xlws.FILTER(辅助信息!D:D,辅助信息!G:G=G1899)</f>
        <v>五冶达州国道542项目</v>
      </c>
    </row>
    <row r="1900" hidden="1" spans="1:10">
      <c r="A1900" s="2" t="str">
        <f ca="1">'[1]2025年已发货'!A:A</f>
        <v>晋邦</v>
      </c>
      <c r="B1900" s="2" t="str">
        <f ca="1">'[1]2025年已发货'!B:B</f>
        <v>高线</v>
      </c>
      <c r="C1900" s="2" t="str">
        <f ca="1">'[1]2025年已发货'!C:C</f>
        <v>HPB300 Φ8</v>
      </c>
      <c r="D1900" s="2" t="str">
        <f ca="1">'[1]2025年已发货'!D:D</f>
        <v>吨</v>
      </c>
      <c r="E1900" s="2">
        <f ca="1">'[1]2025年已发货'!E:E</f>
        <v>5</v>
      </c>
      <c r="F1900" s="4">
        <f ca="1">'[1]2025年已发货'!F:F</f>
        <v>45755</v>
      </c>
      <c r="G1900" s="2" t="str">
        <f>'[1]2025年已发货'!G:G</f>
        <v>（五冶达州国道542项目-一工区路基二工段）四川省达州市达川区石桥镇列宁街熊家营</v>
      </c>
      <c r="H1900" s="2" t="str">
        <f ca="1">'[1]2025年已发货'!H:H</f>
        <v>黄纯益</v>
      </c>
      <c r="I1900" s="2">
        <f ca="1">'[1]2025年已发货'!I:I</f>
        <v>13518257339</v>
      </c>
      <c r="J1900" s="2" t="str">
        <f ca="1">_xlfn._xlws.FILTER(辅助信息!D:D,辅助信息!G:G=G1900)</f>
        <v>五冶达州国道542项目</v>
      </c>
    </row>
    <row r="1901" hidden="1" spans="1:10">
      <c r="A1901" s="2" t="str">
        <f ca="1">'[1]2025年已发货'!A:A</f>
        <v>晋邦</v>
      </c>
      <c r="B1901" s="2" t="str">
        <f ca="1">'[1]2025年已发货'!B:B</f>
        <v>高线</v>
      </c>
      <c r="C1901" s="2" t="str">
        <f ca="1">'[1]2025年已发货'!C:C</f>
        <v>HPB300 Φ8</v>
      </c>
      <c r="D1901" s="2" t="str">
        <f ca="1">'[1]2025年已发货'!D:D</f>
        <v>吨</v>
      </c>
      <c r="E1901" s="2">
        <f ca="1">'[1]2025年已发货'!E:E</f>
        <v>3</v>
      </c>
      <c r="F1901" s="4">
        <f ca="1">'[1]2025年已发货'!F:F</f>
        <v>45755</v>
      </c>
      <c r="G1901" s="2" t="str">
        <f>'[1]2025年已发货'!G:G</f>
        <v>（五冶达州国道542项目-三工区路基七工段）四川省达州市达川区石梯站火车站旁</v>
      </c>
      <c r="H1901" s="2" t="str">
        <f ca="1">'[1]2025年已发货'!H:H</f>
        <v>邓永鑫</v>
      </c>
      <c r="I1901" s="2">
        <f ca="1">'[1]2025年已发货'!I:I</f>
        <v>18302894198</v>
      </c>
      <c r="J1901" s="2" t="str">
        <f ca="1">_xlfn._xlws.FILTER(辅助信息!D:D,辅助信息!G:G=G1901)</f>
        <v>五冶达州国道542项目</v>
      </c>
    </row>
    <row r="1902" hidden="1" spans="1:10">
      <c r="A1902" s="2" t="str">
        <f ca="1">'[1]2025年已发货'!A:A</f>
        <v>晋邦</v>
      </c>
      <c r="B1902" s="2" t="str">
        <f ca="1">'[1]2025年已发货'!B:B</f>
        <v>螺纹钢</v>
      </c>
      <c r="C1902" s="2" t="str">
        <f ca="1">'[1]2025年已发货'!C:C</f>
        <v>HRB400E Φ12 9m</v>
      </c>
      <c r="D1902" s="2" t="str">
        <f ca="1">'[1]2025年已发货'!D:D</f>
        <v>吨</v>
      </c>
      <c r="E1902" s="2">
        <f ca="1">'[1]2025年已发货'!E:E</f>
        <v>8</v>
      </c>
      <c r="F1902" s="4">
        <f ca="1">'[1]2025年已发货'!F:F</f>
        <v>45755</v>
      </c>
      <c r="G1902" s="2" t="str">
        <f>'[1]2025年已发货'!G:G</f>
        <v>（五冶达州国道542项目-三工区路基七工段）四川省达州市达川区石梯站火车站旁</v>
      </c>
      <c r="H1902" s="2" t="str">
        <f ca="1">'[1]2025年已发货'!H:H</f>
        <v>邓永鑫</v>
      </c>
      <c r="I1902" s="2">
        <f ca="1">'[1]2025年已发货'!I:I</f>
        <v>18302894198</v>
      </c>
      <c r="J1902" s="2" t="str">
        <f ca="1">_xlfn._xlws.FILTER(辅助信息!D:D,辅助信息!G:G=G1902)</f>
        <v>五冶达州国道542项目</v>
      </c>
    </row>
    <row r="1903" hidden="1" spans="1:10">
      <c r="A1903" s="2" t="str">
        <f ca="1">'[1]2025年已发货'!A:A</f>
        <v>晋邦</v>
      </c>
      <c r="B1903" s="2" t="str">
        <f ca="1">'[1]2025年已发货'!B:B</f>
        <v>螺纹钢</v>
      </c>
      <c r="C1903" s="2" t="str">
        <f ca="1">'[1]2025年已发货'!C:C</f>
        <v>HRB400E Φ18 9m</v>
      </c>
      <c r="D1903" s="2" t="str">
        <f ca="1">'[1]2025年已发货'!D:D</f>
        <v>吨</v>
      </c>
      <c r="E1903" s="2">
        <f ca="1">'[1]2025年已发货'!E:E</f>
        <v>24</v>
      </c>
      <c r="F1903" s="4">
        <f ca="1">'[1]2025年已发货'!F:F</f>
        <v>45755</v>
      </c>
      <c r="G1903" s="2" t="str">
        <f>'[1]2025年已发货'!G:G</f>
        <v>（五冶达州国道542项目-三工区路基七工段）四川省达州市达川区石梯站火车站旁</v>
      </c>
      <c r="H1903" s="2" t="str">
        <f ca="1">'[1]2025年已发货'!H:H</f>
        <v>邓永鑫</v>
      </c>
      <c r="I1903" s="2">
        <f ca="1">'[1]2025年已发货'!I:I</f>
        <v>18302894198</v>
      </c>
      <c r="J1903" s="2" t="str">
        <f ca="1">_xlfn._xlws.FILTER(辅助信息!D:D,辅助信息!G:G=G1903)</f>
        <v>五冶达州国道542项目</v>
      </c>
    </row>
    <row r="1904" hidden="1" spans="1:10">
      <c r="A1904" s="2" t="str">
        <f ca="1">'[1]2025年已发货'!A:A</f>
        <v>德胜</v>
      </c>
      <c r="B1904" s="2" t="str">
        <f ca="1">'[1]2025年已发货'!B:B</f>
        <v>螺纹钢</v>
      </c>
      <c r="C1904" s="2" t="str">
        <f ca="1">'[1]2025年已发货'!C:C</f>
        <v>HRB400E Φ32 9m</v>
      </c>
      <c r="D1904" s="2" t="str">
        <f ca="1">'[1]2025年已发货'!D:D</f>
        <v>吨</v>
      </c>
      <c r="E1904" s="2">
        <f ca="1">'[1]2025年已发货'!E:E</f>
        <v>35</v>
      </c>
      <c r="F1904" s="4">
        <f ca="1">'[1]2025年已发货'!F:F</f>
        <v>45755</v>
      </c>
      <c r="G1904" s="2" t="str">
        <f>'[1]2025年已发货'!G:G</f>
        <v>（中铁广州局-资乐高速5标）四川省乐山市井研县希望大道116号</v>
      </c>
      <c r="H1904" s="2" t="str">
        <f ca="1">'[1]2025年已发货'!H:H</f>
        <v>廖俊杰</v>
      </c>
      <c r="I1904" s="2">
        <f ca="1">'[1]2025年已发货'!I:I</f>
        <v>15775100965</v>
      </c>
      <c r="J1904" s="2" vm="1" t="e">
        <f ca="1">_xlfn._xlws.FILTER(辅助信息!D:D,辅助信息!G:G=G1904)</f>
        <v>#VALUE!</v>
      </c>
    </row>
    <row r="1905" hidden="1" spans="1:10">
      <c r="A1905" s="2" t="str">
        <f ca="1">'[1]2025年已发货'!A:A</f>
        <v>德胜</v>
      </c>
      <c r="B1905" s="2" t="str">
        <f ca="1">'[1]2025年已发货'!B:B</f>
        <v>螺纹钢</v>
      </c>
      <c r="C1905" s="2" t="str">
        <f ca="1">'[1]2025年已发货'!C:C</f>
        <v>HRB400E Φ22 9m</v>
      </c>
      <c r="D1905" s="2" t="str">
        <f ca="1">'[1]2025年已发货'!D:D</f>
        <v>吨</v>
      </c>
      <c r="E1905" s="2">
        <f ca="1">'[1]2025年已发货'!E:E</f>
        <v>35</v>
      </c>
      <c r="F1905" s="4">
        <f ca="1">'[1]2025年已发货'!F:F</f>
        <v>45755</v>
      </c>
      <c r="G1905" s="2" t="str">
        <f>'[1]2025年已发货'!G:G</f>
        <v>（中铁广州局-资乐高速5标）四川省乐山市井研县希望大道116号</v>
      </c>
      <c r="H1905" s="2" t="str">
        <f ca="1">'[1]2025年已发货'!H:H</f>
        <v>廖俊杰</v>
      </c>
      <c r="I1905" s="2">
        <f ca="1">'[1]2025年已发货'!I:I</f>
        <v>15775100965</v>
      </c>
      <c r="J1905" s="2" vm="1" t="e">
        <f ca="1">_xlfn._xlws.FILTER(辅助信息!D:D,辅助信息!G:G=G1905)</f>
        <v>#VALUE!</v>
      </c>
    </row>
    <row r="1906" hidden="1" spans="1:10">
      <c r="A1906" s="2" t="str">
        <f ca="1">'[1]2025年已发货'!A:A</f>
        <v>晋邦</v>
      </c>
      <c r="B1906" s="2" t="str">
        <f ca="1">'[1]2025年已发货'!B:B</f>
        <v>盘螺</v>
      </c>
      <c r="C1906" s="2" t="str">
        <f ca="1">'[1]2025年已发货'!C:C</f>
        <v>HRB400E Φ6</v>
      </c>
      <c r="D1906" s="2" t="str">
        <f ca="1">'[1]2025年已发货'!D:D</f>
        <v>吨</v>
      </c>
      <c r="E1906" s="2">
        <f ca="1">'[1]2025年已发货'!E:E</f>
        <v>12.5</v>
      </c>
      <c r="F1906" s="4">
        <f ca="1">'[1]2025年已发货'!F:F</f>
        <v>45756</v>
      </c>
      <c r="G1906" s="2" t="str">
        <f>'[1]2025年已发货'!G:G</f>
        <v>（达州市公共卫生临床医疗中心项目-一标-2号制作房）达州市通川区西外复兴镇公共卫生临床医疗中心项目</v>
      </c>
      <c r="H1906" s="2" t="str">
        <f ca="1">'[1]2025年已发货'!H:H</f>
        <v>潘建发</v>
      </c>
      <c r="I1906" s="2">
        <f ca="1">'[1]2025年已发货'!I:I</f>
        <v>13658059919</v>
      </c>
      <c r="J1906" s="2" t="str">
        <f>_xlfn._xlws.FILTER(辅助信息!D:D,辅助信息!G:G=G1906)</f>
        <v>五冶钢构达州市公共卫生临床医疗中心项目</v>
      </c>
    </row>
    <row r="1907" hidden="1" spans="1:10">
      <c r="A1907" s="2" t="str">
        <f ca="1">'[1]2025年已发货'!A:A</f>
        <v>晋邦</v>
      </c>
      <c r="B1907" s="2" t="str">
        <f ca="1">'[1]2025年已发货'!B:B</f>
        <v>螺纹钢</v>
      </c>
      <c r="C1907" s="2" t="str">
        <f ca="1">'[1]2025年已发货'!C:C</f>
        <v>HRB400E Φ12 9m</v>
      </c>
      <c r="D1907" s="2" t="str">
        <f ca="1">'[1]2025年已发货'!D:D</f>
        <v>吨</v>
      </c>
      <c r="E1907" s="2">
        <f ca="1">'[1]2025年已发货'!E:E</f>
        <v>5</v>
      </c>
      <c r="F1907" s="4">
        <f ca="1">'[1]2025年已发货'!F:F</f>
        <v>45756</v>
      </c>
      <c r="G1907" s="2" t="str">
        <f>'[1]2025年已发货'!G:G</f>
        <v>（达州市公共卫生临床医疗中心项目-一标-2号制作房）达州市通川区西外复兴镇公共卫生临床医疗中心项目</v>
      </c>
      <c r="H1907" s="2" t="str">
        <f ca="1">'[1]2025年已发货'!H:H</f>
        <v>潘建发</v>
      </c>
      <c r="I1907" s="2">
        <f ca="1">'[1]2025年已发货'!I:I</f>
        <v>13658059919</v>
      </c>
      <c r="J1907" s="2" t="str">
        <f>_xlfn._xlws.FILTER(辅助信息!D:D,辅助信息!G:G=G1907)</f>
        <v>五冶钢构达州市公共卫生临床医疗中心项目</v>
      </c>
    </row>
    <row r="1908" hidden="1" spans="1:10">
      <c r="A1908" s="2" t="str">
        <f ca="1">'[1]2025年已发货'!A:A</f>
        <v>晋邦</v>
      </c>
      <c r="B1908" s="2" t="str">
        <f ca="1">'[1]2025年已发货'!B:B</f>
        <v>螺纹钢</v>
      </c>
      <c r="C1908" s="2" t="str">
        <f ca="1">'[1]2025年已发货'!C:C</f>
        <v>HRB400E Φ14 9m</v>
      </c>
      <c r="D1908" s="2" t="str">
        <f ca="1">'[1]2025年已发货'!D:D</f>
        <v>吨</v>
      </c>
      <c r="E1908" s="2">
        <f ca="1">'[1]2025年已发货'!E:E</f>
        <v>3</v>
      </c>
      <c r="F1908" s="4">
        <f ca="1">'[1]2025年已发货'!F:F</f>
        <v>45756</v>
      </c>
      <c r="G1908" s="2" t="str">
        <f>'[1]2025年已发货'!G:G</f>
        <v>（达州市公共卫生临床医疗中心项目-一标-2号制作房）达州市通川区西外复兴镇公共卫生临床医疗中心项目</v>
      </c>
      <c r="H1908" s="2" t="str">
        <f ca="1">'[1]2025年已发货'!H:H</f>
        <v>潘建发</v>
      </c>
      <c r="I1908" s="2">
        <f ca="1">'[1]2025年已发货'!I:I</f>
        <v>13658059919</v>
      </c>
      <c r="J1908" s="2" t="str">
        <f ca="1">_xlfn._xlws.FILTER(辅助信息!D:D,辅助信息!G:G=G1908)</f>
        <v>五冶钢构达州市公共卫生临床医疗中心项目</v>
      </c>
    </row>
    <row r="1909" hidden="1" spans="1:10">
      <c r="A1909" s="2" t="str">
        <f ca="1">'[1]2025年已发货'!A:A</f>
        <v>德胜</v>
      </c>
      <c r="B1909" s="2" t="str">
        <f ca="1">'[1]2025年已发货'!B:B</f>
        <v>螺纹钢</v>
      </c>
      <c r="C1909" s="2" t="str">
        <f ca="1">'[1]2025年已发货'!C:C</f>
        <v>HRB400E Φ25 12m</v>
      </c>
      <c r="D1909" s="2" t="str">
        <f ca="1">'[1]2025年已发货'!D:D</f>
        <v>吨</v>
      </c>
      <c r="E1909" s="2">
        <f ca="1">'[1]2025年已发货'!E:E</f>
        <v>35</v>
      </c>
      <c r="F1909" s="4">
        <f ca="1">'[1]2025年已发货'!F:F</f>
        <v>45756</v>
      </c>
      <c r="G1909" s="2" t="str">
        <f>'[1]2025年已发货'!G:G</f>
        <v>（中铁广州局-成渝扩容2标）四川省资阳市雁江区堪嘉镇陈家湾刘家湾大桥桥头</v>
      </c>
      <c r="H1909" s="2" t="str">
        <f ca="1">'[1]2025年已发货'!H:H</f>
        <v>刘沛琦</v>
      </c>
      <c r="I1909" s="2">
        <f ca="1">'[1]2025年已发货'!I:I</f>
        <v>18011784798</v>
      </c>
      <c r="J1909" s="2" vm="1" t="e">
        <f ca="1">_xlfn._xlws.FILTER(辅助信息!D:D,辅助信息!G:G=G1909)</f>
        <v>#VALUE!</v>
      </c>
    </row>
    <row r="1910" hidden="1" spans="1:10">
      <c r="A1910" s="2" t="str">
        <f ca="1">'[1]2025年已发货'!A:A</f>
        <v>德胜</v>
      </c>
      <c r="B1910" s="2" t="str">
        <f ca="1">'[1]2025年已发货'!B:B</f>
        <v>螺纹钢</v>
      </c>
      <c r="C1910" s="2" t="str">
        <f ca="1">'[1]2025年已发货'!C:C</f>
        <v>HRB400E Φ28 9m</v>
      </c>
      <c r="D1910" s="2" t="str">
        <f ca="1">'[1]2025年已发货'!D:D</f>
        <v>吨</v>
      </c>
      <c r="E1910" s="2">
        <f ca="1">'[1]2025年已发货'!E:E</f>
        <v>35</v>
      </c>
      <c r="F1910" s="4">
        <f ca="1">'[1]2025年已发货'!F:F</f>
        <v>45756</v>
      </c>
      <c r="G1910" s="2" t="str">
        <f>'[1]2025年已发货'!G:G</f>
        <v>（中铁广州局-成渝扩容2标）四川省资阳市雁江区堪嘉镇陈家湾刘家湾大桥桥头</v>
      </c>
      <c r="H1910" s="2" t="str">
        <f ca="1">'[1]2025年已发货'!H:H</f>
        <v>刘沛琦</v>
      </c>
      <c r="I1910" s="2">
        <f ca="1">'[1]2025年已发货'!I:I</f>
        <v>18011784798</v>
      </c>
      <c r="J1910" s="2" vm="1" t="e">
        <f>_xlfn._xlws.FILTER(辅助信息!D:D,辅助信息!G:G=G1910)</f>
        <v>#VALUE!</v>
      </c>
    </row>
    <row r="1911" hidden="1" spans="1:10">
      <c r="A1911" s="2" t="str">
        <f ca="1">'[1]2025年已发货'!A:A</f>
        <v>德胜</v>
      </c>
      <c r="B1911" s="2" t="str">
        <f ca="1">'[1]2025年已发货'!B:B</f>
        <v>螺纹钢</v>
      </c>
      <c r="C1911" s="2" t="str">
        <f ca="1">'[1]2025年已发货'!C:C</f>
        <v>HRB400E Φ28 12m</v>
      </c>
      <c r="D1911" s="2" t="str">
        <f ca="1">'[1]2025年已发货'!D:D</f>
        <v>吨</v>
      </c>
      <c r="E1911" s="2">
        <f ca="1">'[1]2025年已发货'!E:E</f>
        <v>35</v>
      </c>
      <c r="F1911" s="4">
        <f ca="1">'[1]2025年已发货'!F:F</f>
        <v>45756</v>
      </c>
      <c r="G1911" s="2" t="str">
        <f>'[1]2025年已发货'!G:G</f>
        <v>（中铁广州局-成渝扩容2标）四川省资阳市雁江区堪嘉镇陈家湾刘家湾大桥桥头</v>
      </c>
      <c r="H1911" s="2" t="str">
        <f ca="1">'[1]2025年已发货'!H:H</f>
        <v>刘沛琦</v>
      </c>
      <c r="I1911" s="2">
        <f ca="1">'[1]2025年已发货'!I:I</f>
        <v>18011784798</v>
      </c>
      <c r="J1911" s="2" vm="1" t="e">
        <f>_xlfn._xlws.FILTER(辅助信息!D:D,辅助信息!G:G=G1911)</f>
        <v>#VALUE!</v>
      </c>
    </row>
    <row r="1912" hidden="1" spans="1:10">
      <c r="A1912" s="2" t="str">
        <f ca="1">'[1]2025年已发货'!A:A</f>
        <v>德胜</v>
      </c>
      <c r="B1912" s="2" t="str">
        <f ca="1">'[1]2025年已发货'!B:B</f>
        <v>螺纹钢</v>
      </c>
      <c r="C1912" s="2" t="str">
        <f ca="1">'[1]2025年已发货'!C:C</f>
        <v>HRB400E Φ25 12m</v>
      </c>
      <c r="D1912" s="2" t="str">
        <f ca="1">'[1]2025年已发货'!D:D</f>
        <v>吨</v>
      </c>
      <c r="E1912" s="2">
        <f ca="1">'[1]2025年已发货'!E:E</f>
        <v>35</v>
      </c>
      <c r="F1912" s="4">
        <f ca="1">'[1]2025年已发货'!F:F</f>
        <v>45756</v>
      </c>
      <c r="G1912" s="2" t="str">
        <f>'[1]2025年已发货'!G:G</f>
        <v>（中铁广州局-成渝扩容2标）四川省资阳市雁江区南双路杨家糖房</v>
      </c>
      <c r="H1912" s="2" t="str">
        <f ca="1">'[1]2025年已发货'!H:H</f>
        <v>邓志强</v>
      </c>
      <c r="I1912" s="2">
        <f ca="1">'[1]2025年已发货'!I:I</f>
        <v>17603045490</v>
      </c>
      <c r="J1912" s="2" vm="1" t="e">
        <f ca="1">_xlfn._xlws.FILTER(辅助信息!D:D,辅助信息!G:G=G1912)</f>
        <v>#VALUE!</v>
      </c>
    </row>
    <row r="1913" hidden="1" spans="1:10">
      <c r="A1913" s="2" t="str">
        <f ca="1">'[1]2025年已发货'!A:A</f>
        <v>德胜</v>
      </c>
      <c r="B1913" s="2" t="str">
        <f ca="1">'[1]2025年已发货'!B:B</f>
        <v>螺纹钢</v>
      </c>
      <c r="C1913" s="2" t="str">
        <f ca="1">'[1]2025年已发货'!C:C</f>
        <v>HRB500E Φ28 9m</v>
      </c>
      <c r="D1913" s="2" t="str">
        <f ca="1">'[1]2025年已发货'!D:D</f>
        <v>吨</v>
      </c>
      <c r="E1913" s="2">
        <f ca="1">'[1]2025年已发货'!E:E</f>
        <v>35</v>
      </c>
      <c r="F1913" s="4">
        <f ca="1">'[1]2025年已发货'!F:F</f>
        <v>45756</v>
      </c>
      <c r="G1913" s="2" t="str">
        <f>'[1]2025年已发货'!G:G</f>
        <v>（中铁十局-资乐高速4标）四川省眉山市仁寿县彰加镇促进村中铁十局2#钢筋厂</v>
      </c>
      <c r="H1913" s="2" t="str">
        <f ca="1">'[1]2025年已发货'!H:H</f>
        <v>杨飞</v>
      </c>
      <c r="I1913" s="2">
        <f ca="1">'[1]2025年已发货'!I:I</f>
        <v>15667998777</v>
      </c>
      <c r="J1913" s="2" vm="1" t="e">
        <f ca="1">_xlfn._xlws.FILTER(辅助信息!D:D,辅助信息!G:G=G1913)</f>
        <v>#VALUE!</v>
      </c>
    </row>
    <row r="1914" hidden="1" spans="1:10">
      <c r="A1914" s="2" t="str">
        <f ca="1">'[1]2025年已发货'!A:A</f>
        <v>润耀</v>
      </c>
      <c r="B1914" s="2" t="str">
        <f ca="1">'[1]2025年已发货'!B:B</f>
        <v>螺纹钢</v>
      </c>
      <c r="C1914" s="2" t="str">
        <f ca="1">'[1]2025年已发货'!C:C</f>
        <v>HRB400E Φ25 9m</v>
      </c>
      <c r="D1914" s="2" t="str">
        <f ca="1">'[1]2025年已发货'!D:D</f>
        <v>吨</v>
      </c>
      <c r="E1914" s="2">
        <f ca="1">'[1]2025年已发货'!E:E</f>
        <v>35</v>
      </c>
      <c r="F1914" s="4">
        <f ca="1">'[1]2025年已发货'!F:F</f>
        <v>45756</v>
      </c>
      <c r="G1914" s="2" t="str">
        <f>'[1]2025年已发货'!G:G</f>
        <v>（中铁广州局-资乐高速5标）四川省乐山市井研县希望大道116号</v>
      </c>
      <c r="H1914" s="2" t="str">
        <f ca="1">'[1]2025年已发货'!H:H</f>
        <v>廖俊杰</v>
      </c>
      <c r="I1914" s="2">
        <f ca="1">'[1]2025年已发货'!I:I</f>
        <v>15775100965</v>
      </c>
      <c r="J1914" s="2" vm="1" t="e">
        <f ca="1">_xlfn._xlws.FILTER(辅助信息!D:D,辅助信息!G:G=G1914)</f>
        <v>#VALUE!</v>
      </c>
    </row>
    <row r="1915" hidden="1" spans="1:10">
      <c r="A1915" s="2" t="str">
        <f ca="1">'[1]2025年已发货'!A:A</f>
        <v>润耀</v>
      </c>
      <c r="B1915" s="2" t="str">
        <f ca="1">'[1]2025年已发货'!B:B</f>
        <v>螺纹钢</v>
      </c>
      <c r="C1915" s="2" t="str">
        <f ca="1">'[1]2025年已发货'!C:C</f>
        <v>HRB400E Φ32 9m</v>
      </c>
      <c r="D1915" s="2" t="str">
        <f ca="1">'[1]2025年已发货'!D:D</f>
        <v>吨</v>
      </c>
      <c r="E1915" s="2">
        <f ca="1">'[1]2025年已发货'!E:E</f>
        <v>35</v>
      </c>
      <c r="F1915" s="4">
        <f ca="1">'[1]2025年已发货'!F:F</f>
        <v>45756</v>
      </c>
      <c r="G1915" s="2" t="str">
        <f>'[1]2025年已发货'!G:G</f>
        <v>（中铁广州局-资乐高速5标）四川省乐山市井研县希望大道116号</v>
      </c>
      <c r="H1915" s="2" t="str">
        <f ca="1">'[1]2025年已发货'!H:H</f>
        <v>廖俊杰</v>
      </c>
      <c r="I1915" s="2">
        <f ca="1">'[1]2025年已发货'!I:I</f>
        <v>15775100965</v>
      </c>
      <c r="J1915" s="2" vm="1" t="e">
        <f ca="1">_xlfn._xlws.FILTER(辅助信息!D:D,辅助信息!G:G=G1915)</f>
        <v>#VALUE!</v>
      </c>
    </row>
    <row r="1916" hidden="1" spans="1:10">
      <c r="A1916" s="2" t="str">
        <f ca="1">'[1]2025年已发货'!A:A</f>
        <v>润耀</v>
      </c>
      <c r="B1916" s="2" t="str">
        <f ca="1">'[1]2025年已发货'!B:B</f>
        <v>螺纹钢</v>
      </c>
      <c r="C1916" s="2" t="str">
        <f ca="1">'[1]2025年已发货'!C:C</f>
        <v>HRB400E Φ22 9m</v>
      </c>
      <c r="D1916" s="2" t="str">
        <f ca="1">'[1]2025年已发货'!D:D</f>
        <v>吨</v>
      </c>
      <c r="E1916" s="2">
        <f ca="1">'[1]2025年已发货'!E:E</f>
        <v>35</v>
      </c>
      <c r="F1916" s="4">
        <f ca="1">'[1]2025年已发货'!F:F</f>
        <v>45756</v>
      </c>
      <c r="G1916" s="2" t="str">
        <f>'[1]2025年已发货'!G:G</f>
        <v>（中铁广州局-资乐高速5标）四川省乐山市井研县希望大道116号</v>
      </c>
      <c r="H1916" s="2" t="str">
        <f ca="1">'[1]2025年已发货'!H:H</f>
        <v>廖俊杰</v>
      </c>
      <c r="I1916" s="2">
        <f ca="1">'[1]2025年已发货'!I:I</f>
        <v>15775100965</v>
      </c>
      <c r="J1916" s="2" vm="1" t="e">
        <f ca="1">_xlfn._xlws.FILTER(辅助信息!D:D,辅助信息!G:G=G1916)</f>
        <v>#VALUE!</v>
      </c>
    </row>
    <row r="1917" hidden="1" spans="1:10">
      <c r="A1917" s="2" t="str">
        <f ca="1">'[1]2025年已发货'!A:A</f>
        <v>润耀</v>
      </c>
      <c r="B1917" s="2" t="str">
        <f ca="1">'[1]2025年已发货'!B:B</f>
        <v>螺纹钢</v>
      </c>
      <c r="C1917" s="2" t="str">
        <f ca="1">'[1]2025年已发货'!C:C</f>
        <v>HRB400E Φ20 9m</v>
      </c>
      <c r="D1917" s="2" t="str">
        <f ca="1">'[1]2025年已发货'!D:D</f>
        <v>吨</v>
      </c>
      <c r="E1917" s="2">
        <f ca="1">'[1]2025年已发货'!E:E</f>
        <v>12</v>
      </c>
      <c r="F1917" s="4">
        <f ca="1">'[1]2025年已发货'!F:F</f>
        <v>45756</v>
      </c>
      <c r="G1917" s="2" t="str">
        <f>'[1]2025年已发货'!G:G</f>
        <v>（中铁广州局-资乐高速5标）四川省乐山市井研县希望大道116号</v>
      </c>
      <c r="H1917" s="2" t="str">
        <f ca="1">'[1]2025年已发货'!H:H</f>
        <v>廖俊杰</v>
      </c>
      <c r="I1917" s="2">
        <f ca="1">'[1]2025年已发货'!I:I</f>
        <v>15775100965</v>
      </c>
      <c r="J1917" s="2" vm="1" t="e">
        <f>_xlfn._xlws.FILTER(辅助信息!D:D,辅助信息!G:G=G1917)</f>
        <v>#VALUE!</v>
      </c>
    </row>
    <row r="1918" hidden="1" spans="1:10">
      <c r="A1918" s="2" t="str">
        <f ca="1">'[1]2025年已发货'!A:A</f>
        <v>润耀</v>
      </c>
      <c r="B1918" s="2" t="str">
        <f ca="1">'[1]2025年已发货'!B:B</f>
        <v>螺纹钢</v>
      </c>
      <c r="C1918" s="2" t="str">
        <f ca="1">'[1]2025年已发货'!C:C</f>
        <v>HRB400E Φ25 9m</v>
      </c>
      <c r="D1918" s="2" t="str">
        <f ca="1">'[1]2025年已发货'!D:D</f>
        <v>吨</v>
      </c>
      <c r="E1918" s="2">
        <f ca="1">'[1]2025年已发货'!E:E</f>
        <v>22</v>
      </c>
      <c r="F1918" s="4">
        <f ca="1">'[1]2025年已发货'!F:F</f>
        <v>45756</v>
      </c>
      <c r="G1918" s="2" t="str">
        <f>'[1]2025年已发货'!G:G</f>
        <v>（中铁广州局-资乐高速5标）四川省乐山市井研县希望大道116号</v>
      </c>
      <c r="H1918" s="2" t="str">
        <f ca="1">'[1]2025年已发货'!H:H</f>
        <v>廖俊杰</v>
      </c>
      <c r="I1918" s="2">
        <f ca="1">'[1]2025年已发货'!I:I</f>
        <v>15775100965</v>
      </c>
      <c r="J1918" s="2" vm="1" t="e">
        <f>_xlfn._xlws.FILTER(辅助信息!D:D,辅助信息!G:G=G1918)</f>
        <v>#VALUE!</v>
      </c>
    </row>
    <row r="1919" hidden="1" spans="1:10">
      <c r="A1919" s="2" t="str">
        <f ca="1">'[1]2025年已发货'!A:A</f>
        <v>润耀</v>
      </c>
      <c r="B1919" s="2" t="str">
        <f ca="1">'[1]2025年已发货'!B:B</f>
        <v>螺纹钢</v>
      </c>
      <c r="C1919" s="2" t="str">
        <f ca="1">'[1]2025年已发货'!C:C</f>
        <v>HRB400E Φ20 9m</v>
      </c>
      <c r="D1919" s="2" t="str">
        <f ca="1">'[1]2025年已发货'!D:D</f>
        <v>吨</v>
      </c>
      <c r="E1919" s="2">
        <f ca="1">'[1]2025年已发货'!E:E</f>
        <v>35</v>
      </c>
      <c r="F1919" s="4">
        <f ca="1">'[1]2025年已发货'!F:F</f>
        <v>45756</v>
      </c>
      <c r="G1919" s="2" t="str">
        <f>'[1]2025年已发货'!G:G</f>
        <v>（中铁广州局-成渝扩容2标）四川省资阳市雁江区堪嘉镇陈家湾刘家湾大桥桥头</v>
      </c>
      <c r="H1919" s="2" t="str">
        <f ca="1">'[1]2025年已发货'!H:H</f>
        <v>刘沛琦</v>
      </c>
      <c r="I1919" s="2">
        <f ca="1">'[1]2025年已发货'!I:I</f>
        <v>18011784798</v>
      </c>
      <c r="J1919" s="2" vm="1" t="e">
        <f>_xlfn._xlws.FILTER(辅助信息!D:D,辅助信息!G:G=G1919)</f>
        <v>#VALUE!</v>
      </c>
    </row>
    <row r="1920" hidden="1" spans="1:10">
      <c r="A1920" s="2" t="str">
        <f ca="1">'[1]2025年已发货'!A:A</f>
        <v>润耀</v>
      </c>
      <c r="B1920" s="2" t="str">
        <f ca="1">'[1]2025年已发货'!B:B</f>
        <v>螺纹钢</v>
      </c>
      <c r="C1920" s="2" t="str">
        <f ca="1">'[1]2025年已发货'!C:C</f>
        <v>HRB400E Φ25 9m</v>
      </c>
      <c r="D1920" s="2" t="str">
        <f ca="1">'[1]2025年已发货'!D:D</f>
        <v>吨</v>
      </c>
      <c r="E1920" s="2">
        <f ca="1">'[1]2025年已发货'!E:E</f>
        <v>35</v>
      </c>
      <c r="F1920" s="4">
        <f ca="1">'[1]2025年已发货'!F:F</f>
        <v>45756</v>
      </c>
      <c r="G1920" s="2" t="str">
        <f>'[1]2025年已发货'!G:G</f>
        <v>（中铁广州局-成渝扩容2标）四川省资阳市雁江区堪嘉镇陈家湾刘家湾大桥桥头</v>
      </c>
      <c r="H1920" s="2" t="str">
        <f ca="1">'[1]2025年已发货'!H:H</f>
        <v>刘沛琦</v>
      </c>
      <c r="I1920" s="2">
        <f ca="1">'[1]2025年已发货'!I:I</f>
        <v>18011784798</v>
      </c>
      <c r="J1920" s="2" vm="1" t="e">
        <f ca="1">_xlfn._xlws.FILTER(辅助信息!D:D,辅助信息!G:G=G1920)</f>
        <v>#VALUE!</v>
      </c>
    </row>
    <row r="1921" hidden="1" spans="1:10">
      <c r="A1921" s="2" t="str">
        <f ca="1">'[1]2025年已发货'!A:A</f>
        <v>润耀</v>
      </c>
      <c r="B1921" s="2" t="str">
        <f ca="1">'[1]2025年已发货'!B:B</f>
        <v>高线</v>
      </c>
      <c r="C1921" s="2" t="str">
        <f ca="1">'[1]2025年已发货'!C:C</f>
        <v>HPB300Φ12</v>
      </c>
      <c r="D1921" s="2" t="str">
        <f ca="1">'[1]2025年已发货'!D:D</f>
        <v>吨</v>
      </c>
      <c r="E1921" s="2">
        <f ca="1">'[1]2025年已发货'!E:E</f>
        <v>35</v>
      </c>
      <c r="F1921" s="4">
        <f ca="1">'[1]2025年已发货'!F:F</f>
        <v>45756</v>
      </c>
      <c r="G1921" s="2" t="str">
        <f>'[1]2025年已发货'!G:G</f>
        <v>（中铁十局-资乐高速4标）四川省眉山市仁寿县彰加镇促进村中铁十局2#钢筋厂</v>
      </c>
      <c r="H1921" s="2" t="str">
        <f ca="1">'[1]2025年已发货'!H:H</f>
        <v>杨飞</v>
      </c>
      <c r="I1921" s="2">
        <f ca="1">'[1]2025年已发货'!I:I</f>
        <v>15667998777</v>
      </c>
      <c r="J1921" s="2" vm="1" t="e">
        <f ca="1">_xlfn._xlws.FILTER(辅助信息!D:D,辅助信息!G:G=G1921)</f>
        <v>#VALUE!</v>
      </c>
    </row>
    <row r="1922" hidden="1" spans="1:10">
      <c r="A1922" s="2" t="str">
        <f ca="1">'[1]2025年已发货'!A:A</f>
        <v>润耀</v>
      </c>
      <c r="B1922" s="2" t="str">
        <f ca="1">'[1]2025年已发货'!B:B</f>
        <v>盘螺</v>
      </c>
      <c r="C1922" s="2" t="str">
        <f ca="1">'[1]2025年已发货'!C:C</f>
        <v>HRB400E Φ12</v>
      </c>
      <c r="D1922" s="2" t="str">
        <f ca="1">'[1]2025年已发货'!D:D</f>
        <v>吨</v>
      </c>
      <c r="E1922" s="2">
        <f ca="1">'[1]2025年已发货'!E:E</f>
        <v>35</v>
      </c>
      <c r="F1922" s="4">
        <f ca="1">'[1]2025年已发货'!F:F</f>
        <v>45756</v>
      </c>
      <c r="G1922" s="2" t="str">
        <f>'[1]2025年已发货'!G:G</f>
        <v>（中铁三局-铜资高速1标）四川省资阳市安岳县石羊镇猫坝村2#钢筋场</v>
      </c>
      <c r="H1922" s="2" t="str">
        <f ca="1">'[1]2025年已发货'!H:H</f>
        <v>王雪</v>
      </c>
      <c r="I1922" s="2">
        <f ca="1">'[1]2025年已发货'!I:I</f>
        <v>18729676589</v>
      </c>
      <c r="J1922" s="2" vm="1" t="e">
        <f ca="1">_xlfn._xlws.FILTER(辅助信息!D:D,辅助信息!G:G=G1922)</f>
        <v>#VALUE!</v>
      </c>
    </row>
    <row r="1923" hidden="1" spans="1:10">
      <c r="A1923" s="2" t="str">
        <f ca="1">'[1]2025年已发货'!A:A</f>
        <v>达钢</v>
      </c>
      <c r="B1923" s="2" t="str">
        <f ca="1">'[1]2025年已发货'!B:B</f>
        <v>盘螺</v>
      </c>
      <c r="C1923" s="2" t="str">
        <f ca="1">'[1]2025年已发货'!C:C</f>
        <v>HRB400E Φ8</v>
      </c>
      <c r="D1923" s="2" t="str">
        <f ca="1">'[1]2025年已发货'!D:D</f>
        <v>吨</v>
      </c>
      <c r="E1923" s="2">
        <f ca="1">'[1]2025年已发货'!E:E</f>
        <v>3</v>
      </c>
      <c r="F1923" s="4">
        <f ca="1">'[1]2025年已发货'!F:F</f>
        <v>45756</v>
      </c>
      <c r="G1923" s="2" t="str">
        <f>'[1]2025年已发货'!G:G</f>
        <v>(五冶钢构医学科学产业园建设项目房建二部-二标（图情信息中心1-1）)四川省南充市顺庆区搬罾街道学府大道二段</v>
      </c>
      <c r="H1923" s="2" t="str">
        <f ca="1">'[1]2025年已发货'!H:H</f>
        <v>安南</v>
      </c>
      <c r="I1923" s="2">
        <f ca="1">'[1]2025年已发货'!I:I</f>
        <v>19950525030</v>
      </c>
      <c r="J1923" s="2" t="str">
        <f ca="1">_xlfn._xlws.FILTER(辅助信息!D:D,辅助信息!G:G=G1923)</f>
        <v>五冶钢构南充医学科学产业园建设项目</v>
      </c>
    </row>
    <row r="1924" hidden="1" spans="1:10">
      <c r="A1924" s="2" t="str">
        <f ca="1">'[1]2025年已发货'!A:A</f>
        <v>达钢</v>
      </c>
      <c r="B1924" s="2" t="str">
        <f ca="1">'[1]2025年已发货'!B:B</f>
        <v>盘螺</v>
      </c>
      <c r="C1924" s="2" t="str">
        <f ca="1">'[1]2025年已发货'!C:C</f>
        <v>HRB400E Φ10</v>
      </c>
      <c r="D1924" s="2" t="str">
        <f ca="1">'[1]2025年已发货'!D:D</f>
        <v>吨</v>
      </c>
      <c r="E1924" s="2">
        <f ca="1">'[1]2025年已发货'!E:E</f>
        <v>3</v>
      </c>
      <c r="F1924" s="4">
        <f ca="1">'[1]2025年已发货'!F:F</f>
        <v>45756</v>
      </c>
      <c r="G1924" s="2" t="str">
        <f>'[1]2025年已发货'!G:G</f>
        <v>(五冶钢构医学科学产业园建设项目房建二部-二标（图情信息中心1-1）)四川省南充市顺庆区搬罾街道学府大道二段</v>
      </c>
      <c r="H1924" s="2" t="str">
        <f ca="1">'[1]2025年已发货'!H:H</f>
        <v>安南</v>
      </c>
      <c r="I1924" s="2">
        <f ca="1">'[1]2025年已发货'!I:I</f>
        <v>19950525030</v>
      </c>
      <c r="J1924" s="2" t="str">
        <f ca="1">_xlfn._xlws.FILTER(辅助信息!D:D,辅助信息!G:G=G1924)</f>
        <v>五冶钢构南充医学科学产业园建设项目</v>
      </c>
    </row>
    <row r="1925" hidden="1" spans="1:10">
      <c r="A1925" s="2" t="str">
        <f ca="1">'[1]2025年已发货'!A:A</f>
        <v>达钢</v>
      </c>
      <c r="B1925" s="2" t="str">
        <f ca="1">'[1]2025年已发货'!B:B</f>
        <v>螺纹钢</v>
      </c>
      <c r="C1925" s="2" t="str">
        <f ca="1">'[1]2025年已发货'!C:C</f>
        <v>HRB400E Φ14 9m</v>
      </c>
      <c r="D1925" s="2" t="str">
        <f ca="1">'[1]2025年已发货'!D:D</f>
        <v>吨</v>
      </c>
      <c r="E1925" s="2">
        <f ca="1">'[1]2025年已发货'!E:E</f>
        <v>30</v>
      </c>
      <c r="F1925" s="4">
        <f ca="1">'[1]2025年已发货'!F:F</f>
        <v>45756</v>
      </c>
      <c r="G1925" s="2" t="str">
        <f>'[1]2025年已发货'!G:G</f>
        <v>(五冶钢构医学科学产业园建设项目房建二部-二标（图情信息中心1-1）)四川省南充市顺庆区搬罾街道学府大道二段</v>
      </c>
      <c r="H1925" s="2" t="str">
        <f ca="1">'[1]2025年已发货'!H:H</f>
        <v>安南</v>
      </c>
      <c r="I1925" s="2">
        <f ca="1">'[1]2025年已发货'!I:I</f>
        <v>19950525030</v>
      </c>
      <c r="J1925" s="2" t="str">
        <f ca="1">_xlfn._xlws.FILTER(辅助信息!D:D,辅助信息!G:G=G1925)</f>
        <v>五冶钢构南充医学科学产业园建设项目</v>
      </c>
    </row>
    <row r="1926" hidden="1" spans="1:10">
      <c r="A1926" s="2" t="str">
        <f ca="1">'[1]2025年已发货'!A:A</f>
        <v>达钢</v>
      </c>
      <c r="B1926" s="2" t="str">
        <f ca="1">'[1]2025年已发货'!B:B</f>
        <v>盘螺</v>
      </c>
      <c r="C1926" s="2" t="str">
        <f ca="1">'[1]2025年已发货'!C:C</f>
        <v>HRB400E Φ8</v>
      </c>
      <c r="D1926" s="2" t="str">
        <f ca="1">'[1]2025年已发货'!D:D</f>
        <v>吨</v>
      </c>
      <c r="E1926" s="2">
        <f ca="1">'[1]2025年已发货'!E:E</f>
        <v>12.5</v>
      </c>
      <c r="F1926" s="4">
        <f ca="1">'[1]2025年已发货'!F:F</f>
        <v>45756</v>
      </c>
      <c r="G1926" s="2" t="str">
        <f>'[1]2025年已发货'!G:G</f>
        <v>（商投建工达州中医药科技园-1工区）达州市通川区达州中医药职业学院犀牛大道北段</v>
      </c>
      <c r="H1926" s="2" t="str">
        <f ca="1">'[1]2025年已发货'!H:H</f>
        <v>程黄刚</v>
      </c>
      <c r="I1926" s="2">
        <f ca="1">'[1]2025年已发货'!I:I</f>
        <v>15108211617</v>
      </c>
      <c r="J1926" s="2" t="str">
        <f ca="1">_xlfn._xlws.FILTER(辅助信息!D:D,辅助信息!G:G=G1926)</f>
        <v>商投建工达州中医药科技园</v>
      </c>
    </row>
    <row r="1927" hidden="1" spans="1:10">
      <c r="A1927" s="2" t="str">
        <f ca="1">'[1]2025年已发货'!A:A</f>
        <v>达钢</v>
      </c>
      <c r="B1927" s="2" t="str">
        <f ca="1">'[1]2025年已发货'!B:B</f>
        <v>螺纹钢</v>
      </c>
      <c r="C1927" s="2" t="str">
        <f ca="1">'[1]2025年已发货'!C:C</f>
        <v>HRB400E Φ14 9m</v>
      </c>
      <c r="D1927" s="2" t="str">
        <f ca="1">'[1]2025年已发货'!D:D</f>
        <v>吨</v>
      </c>
      <c r="E1927" s="2">
        <f ca="1">'[1]2025年已发货'!E:E</f>
        <v>45</v>
      </c>
      <c r="F1927" s="4">
        <f ca="1">'[1]2025年已发货'!F:F</f>
        <v>45756</v>
      </c>
      <c r="G1927" s="2" t="str">
        <f>'[1]2025年已发货'!G:G</f>
        <v>（商投建工达州中医药科技园-1工区）达州市通川区达州中医药职业学院犀牛大道北段</v>
      </c>
      <c r="H1927" s="2" t="str">
        <f ca="1">'[1]2025年已发货'!H:H</f>
        <v>程黄刚</v>
      </c>
      <c r="I1927" s="2">
        <f ca="1">'[1]2025年已发货'!I:I</f>
        <v>15108211617</v>
      </c>
      <c r="J1927" s="2" t="str">
        <f ca="1">_xlfn._xlws.FILTER(辅助信息!D:D,辅助信息!G:G=G1927)</f>
        <v>商投建工达州中医药科技园</v>
      </c>
    </row>
    <row r="1928" hidden="1" spans="1:10">
      <c r="A1928" s="2" t="str">
        <f ca="1">'[1]2025年已发货'!A:A</f>
        <v>达钢</v>
      </c>
      <c r="B1928" s="2" t="str">
        <f ca="1">'[1]2025年已发货'!B:B</f>
        <v>螺纹钢</v>
      </c>
      <c r="C1928" s="2" t="str">
        <f ca="1">'[1]2025年已发货'!C:C</f>
        <v>HRB400E Φ16 9m</v>
      </c>
      <c r="D1928" s="2" t="str">
        <f ca="1">'[1]2025年已发货'!D:D</f>
        <v>吨</v>
      </c>
      <c r="E1928" s="2">
        <f ca="1">'[1]2025年已发货'!E:E</f>
        <v>102</v>
      </c>
      <c r="F1928" s="4">
        <f ca="1">'[1]2025年已发货'!F:F</f>
        <v>45756</v>
      </c>
      <c r="G1928" s="2" t="str">
        <f>'[1]2025年已发货'!G:G</f>
        <v>（商投建工达州中医药科技园-2工区-景观桥）达州市通川区达州中医药职业学院犀牛大道北段</v>
      </c>
      <c r="H1928" s="2" t="str">
        <f ca="1">'[1]2025年已发货'!H:H</f>
        <v>李波</v>
      </c>
      <c r="I1928" s="2">
        <f ca="1">'[1]2025年已发货'!I:I</f>
        <v>18381899787</v>
      </c>
      <c r="J1928" s="2" t="str">
        <f ca="1">_xlfn._xlws.FILTER(辅助信息!D:D,辅助信息!G:G=G1928)</f>
        <v>商投建工达州中医药科技园</v>
      </c>
    </row>
    <row r="1929" hidden="1" spans="1:10">
      <c r="A1929" s="2" t="str">
        <f ca="1">'[1]2025年已发货'!A:A</f>
        <v>达钢</v>
      </c>
      <c r="B1929" s="2" t="str">
        <f ca="1">'[1]2025年已发货'!B:B</f>
        <v>螺纹钢</v>
      </c>
      <c r="C1929" s="2" t="str">
        <f ca="1">'[1]2025年已发货'!C:C</f>
        <v>HRB400E Φ28 9m</v>
      </c>
      <c r="D1929" s="2" t="str">
        <f ca="1">'[1]2025年已发货'!D:D</f>
        <v>吨</v>
      </c>
      <c r="E1929" s="2">
        <f ca="1">'[1]2025年已发货'!E:E</f>
        <v>81</v>
      </c>
      <c r="F1929" s="4">
        <f ca="1">'[1]2025年已发货'!F:F</f>
        <v>45756</v>
      </c>
      <c r="G1929" s="2" t="str">
        <f>'[1]2025年已发货'!G:G</f>
        <v>（商投建工达州中医药科技园-2工区-景观桥）达州市通川区达州中医药职业学院犀牛大道北段</v>
      </c>
      <c r="H1929" s="2" t="str">
        <f ca="1">'[1]2025年已发货'!H:H</f>
        <v>李波</v>
      </c>
      <c r="I1929" s="2">
        <f ca="1">'[1]2025年已发货'!I:I</f>
        <v>18381899787</v>
      </c>
      <c r="J1929" s="2" t="str">
        <f ca="1">_xlfn._xlws.FILTER(辅助信息!D:D,辅助信息!G:G=G1929)</f>
        <v>商投建工达州中医药科技园</v>
      </c>
    </row>
    <row r="1930" hidden="1" spans="1:10">
      <c r="A1930" s="2" t="str">
        <f ca="1">'[1]2025年已发货'!A:A</f>
        <v>润耀</v>
      </c>
      <c r="B1930" s="2" t="str">
        <f ca="1">'[1]2025年已发货'!B:B</f>
        <v>盘螺</v>
      </c>
      <c r="C1930" s="2" t="str">
        <f ca="1">'[1]2025年已发货'!C:C</f>
        <v>HRB400E Φ10</v>
      </c>
      <c r="D1930" s="2" t="str">
        <f ca="1">'[1]2025年已发货'!D:D</f>
        <v>吨</v>
      </c>
      <c r="E1930" s="2">
        <f ca="1">'[1]2025年已发货'!E:E</f>
        <v>2.5</v>
      </c>
      <c r="F1930" s="4">
        <f ca="1">'[1]2025年已发货'!F:F</f>
        <v>45756</v>
      </c>
      <c r="G1930" s="2" t="str">
        <f>'[1]2025年已发货'!G:G</f>
        <v>（华西酒城南）成都市武侯区火车南站西路8号酒城南项目</v>
      </c>
      <c r="H1930" s="2" t="str">
        <f ca="1">'[1]2025年已发货'!H:H</f>
        <v>龙耀宇</v>
      </c>
      <c r="I1930" s="2">
        <f ca="1">'[1]2025年已发货'!I:I</f>
        <v>18384145895</v>
      </c>
      <c r="J1930" s="2" t="str">
        <f ca="1">_xlfn._xlws.FILTER(辅助信息!D:D,辅助信息!G:G=G1930)</f>
        <v>华西酒城南</v>
      </c>
    </row>
    <row r="1931" hidden="1" spans="1:10">
      <c r="A1931" s="2" t="str">
        <f ca="1">'[1]2025年已发货'!A:A</f>
        <v>润耀</v>
      </c>
      <c r="B1931" s="2" t="str">
        <f ca="1">'[1]2025年已发货'!B:B</f>
        <v>盘螺</v>
      </c>
      <c r="C1931" s="2" t="str">
        <f ca="1">'[1]2025年已发货'!C:C</f>
        <v>HRB400E Φ12</v>
      </c>
      <c r="D1931" s="2" t="str">
        <f ca="1">'[1]2025年已发货'!D:D</f>
        <v>吨</v>
      </c>
      <c r="E1931" s="2">
        <f ca="1">'[1]2025年已发货'!E:E</f>
        <v>32.5</v>
      </c>
      <c r="F1931" s="4">
        <f ca="1">'[1]2025年已发货'!F:F</f>
        <v>45756</v>
      </c>
      <c r="G1931" s="2" t="str">
        <f>'[1]2025年已发货'!G:G</f>
        <v>（华西酒城南）成都市武侯区火车南站西路8号酒城南项目</v>
      </c>
      <c r="H1931" s="2" t="str">
        <f ca="1">'[1]2025年已发货'!H:H</f>
        <v>龙耀宇</v>
      </c>
      <c r="I1931" s="2">
        <f ca="1">'[1]2025年已发货'!I:I</f>
        <v>18384145895</v>
      </c>
      <c r="J1931" s="2" t="str">
        <f>_xlfn._xlws.FILTER(辅助信息!D:D,辅助信息!G:G=G1931)</f>
        <v>华西酒城南</v>
      </c>
    </row>
    <row r="1932" hidden="1" spans="1:10">
      <c r="A1932" s="2" t="str">
        <f ca="1">'[1]2025年已发货'!A:A</f>
        <v>润耀</v>
      </c>
      <c r="B1932" s="2" t="str">
        <f ca="1">'[1]2025年已发货'!B:B</f>
        <v>盘螺</v>
      </c>
      <c r="C1932" s="2" t="str">
        <f ca="1">'[1]2025年已发货'!C:C</f>
        <v>HRB400EФ12</v>
      </c>
      <c r="D1932" s="2" t="str">
        <f ca="1">'[1]2025年已发货'!D:D</f>
        <v>吨</v>
      </c>
      <c r="E1932" s="2">
        <f ca="1">'[1]2025年已发货'!E:E</f>
        <v>22</v>
      </c>
      <c r="F1932" s="4">
        <f ca="1">'[1]2025年已发货'!F:F</f>
        <v>45756</v>
      </c>
      <c r="G1932" s="2" t="str">
        <f>'[1]2025年已发货'!G:G</f>
        <v>（成铁西物-德阳西外街项目）四川省德阳市旌阳区黄山路一段（司机拍摄签收小票时需设置时间及地点水印）</v>
      </c>
      <c r="H1932" s="2" t="str">
        <f ca="1">'[1]2025年已发货'!H:H</f>
        <v>黄永福</v>
      </c>
      <c r="I1932" s="2" t="str">
        <f ca="1">'[1]2025年已发货'!I:I</f>
        <v>15982823571</v>
      </c>
      <c r="J1932" s="2" vm="1" t="e">
        <f>_xlfn._xlws.FILTER(辅助信息!D:D,辅助信息!G:G=G1932)</f>
        <v>#VALUE!</v>
      </c>
    </row>
    <row r="1933" hidden="1" spans="1:10">
      <c r="A1933" s="2" t="str">
        <f ca="1">'[1]2025年已发货'!A:A</f>
        <v>润耀</v>
      </c>
      <c r="B1933" s="2" t="str">
        <f ca="1">'[1]2025年已发货'!B:B</f>
        <v>螺纹钢</v>
      </c>
      <c r="C1933" s="2" t="str">
        <f ca="1">'[1]2025年已发货'!C:C</f>
        <v>HRB400EФ12*9m</v>
      </c>
      <c r="D1933" s="2" t="str">
        <f ca="1">'[1]2025年已发货'!D:D</f>
        <v>吨</v>
      </c>
      <c r="E1933" s="2">
        <f ca="1">'[1]2025年已发货'!E:E</f>
        <v>12</v>
      </c>
      <c r="F1933" s="4">
        <f ca="1">'[1]2025年已发货'!F:F</f>
        <v>45756</v>
      </c>
      <c r="G1933" s="2" t="str">
        <f>'[1]2025年已发货'!G:G</f>
        <v>（成铁西物-德阳西外街项目）四川省德阳市旌阳区黄山路一段（司机拍摄签收小票时需设置时间及地点水印）</v>
      </c>
      <c r="H1933" s="2" t="str">
        <f ca="1">'[1]2025年已发货'!H:H</f>
        <v>黄永福</v>
      </c>
      <c r="I1933" s="2" t="str">
        <f ca="1">'[1]2025年已发货'!I:I</f>
        <v>15982823571</v>
      </c>
      <c r="J1933" s="2" vm="1" t="e">
        <f ca="1">_xlfn._xlws.FILTER(辅助信息!D:D,辅助信息!G:G=G1933)</f>
        <v>#VALUE!</v>
      </c>
    </row>
    <row r="1934" hidden="1" spans="1:10">
      <c r="A1934" s="2" t="str">
        <f ca="1">'[1]2025年已发货'!A:A</f>
        <v>德胜</v>
      </c>
      <c r="B1934" s="2" t="str">
        <f ca="1">'[1]2025年已发货'!B:B</f>
        <v>螺纹钢</v>
      </c>
      <c r="C1934" s="2" t="str">
        <f ca="1">'[1]2025年已发货'!C:C</f>
        <v>HRB400E Φ14 9m</v>
      </c>
      <c r="D1934" s="2" t="str">
        <f ca="1">'[1]2025年已发货'!D:D</f>
        <v>吨</v>
      </c>
      <c r="E1934" s="2">
        <f ca="1">'[1]2025年已发货'!E:E</f>
        <v>10</v>
      </c>
      <c r="F1934" s="4">
        <f ca="1">'[1]2025年已发货'!F:F</f>
        <v>45757</v>
      </c>
      <c r="G1934" s="2" t="str">
        <f>'[1]2025年已发货'!G:G</f>
        <v>（五局乐山机场项目）乐山市五通桥区冠英镇</v>
      </c>
      <c r="H1934" s="2" t="str">
        <f ca="1">'[1]2025年已发货'!H:H</f>
        <v>王思思</v>
      </c>
      <c r="I1934" s="2">
        <f ca="1">'[1]2025年已发货'!I:I</f>
        <v>18973190156</v>
      </c>
      <c r="J1934" s="2" vm="1" t="e">
        <f>_xlfn._xlws.FILTER(辅助信息!D:D,辅助信息!G:G=G1934)</f>
        <v>#VALUE!</v>
      </c>
    </row>
    <row r="1935" hidden="1" spans="1:10">
      <c r="A1935" s="2" t="str">
        <f ca="1">'[1]2025年已发货'!A:A</f>
        <v>德胜</v>
      </c>
      <c r="B1935" s="2" t="str">
        <f ca="1">'[1]2025年已发货'!B:B</f>
        <v>螺纹钢</v>
      </c>
      <c r="C1935" s="2" t="str">
        <f ca="1">'[1]2025年已发货'!C:C</f>
        <v>HRB400E Φ18 9m</v>
      </c>
      <c r="D1935" s="2" t="str">
        <f ca="1">'[1]2025年已发货'!D:D</f>
        <v>吨</v>
      </c>
      <c r="E1935" s="2">
        <f ca="1">'[1]2025年已发货'!E:E</f>
        <v>15</v>
      </c>
      <c r="F1935" s="4">
        <f ca="1">'[1]2025年已发货'!F:F</f>
        <v>45757</v>
      </c>
      <c r="G1935" s="2" t="str">
        <f>'[1]2025年已发货'!G:G</f>
        <v>（五局乐山机场项目）乐山市五通桥区冠英镇</v>
      </c>
      <c r="H1935" s="2" t="str">
        <f ca="1">'[1]2025年已发货'!H:H</f>
        <v>王思思</v>
      </c>
      <c r="I1935" s="2">
        <f ca="1">'[1]2025年已发货'!I:I</f>
        <v>18973190156</v>
      </c>
      <c r="J1935" s="2" vm="1" t="e">
        <f ca="1">_xlfn._xlws.FILTER(辅助信息!D:D,辅助信息!G:G=G1935)</f>
        <v>#VALUE!</v>
      </c>
    </row>
    <row r="1936" hidden="1" spans="1:10">
      <c r="A1936" s="2" t="str">
        <f ca="1">'[1]2025年已发货'!A:A</f>
        <v>德胜</v>
      </c>
      <c r="B1936" s="2" t="str">
        <f ca="1">'[1]2025年已发货'!B:B</f>
        <v>螺纹钢</v>
      </c>
      <c r="C1936" s="2" t="str">
        <f ca="1">'[1]2025年已发货'!C:C</f>
        <v>HRB400E Φ20 9m</v>
      </c>
      <c r="D1936" s="2" t="str">
        <f ca="1">'[1]2025年已发货'!D:D</f>
        <v>吨</v>
      </c>
      <c r="E1936" s="2">
        <f ca="1">'[1]2025年已发货'!E:E</f>
        <v>20</v>
      </c>
      <c r="F1936" s="4">
        <f ca="1">'[1]2025年已发货'!F:F</f>
        <v>45757</v>
      </c>
      <c r="G1936" s="2" t="str">
        <f>'[1]2025年已发货'!G:G</f>
        <v>（五局乐山机场项目）乐山市五通桥区冠英镇</v>
      </c>
      <c r="H1936" s="2" t="str">
        <f ca="1">'[1]2025年已发货'!H:H</f>
        <v>王思思</v>
      </c>
      <c r="I1936" s="2">
        <f ca="1">'[1]2025年已发货'!I:I</f>
        <v>18973190156</v>
      </c>
      <c r="J1936" s="2" vm="1" t="e">
        <f ca="1">_xlfn._xlws.FILTER(辅助信息!D:D,辅助信息!G:G=G1936)</f>
        <v>#VALUE!</v>
      </c>
    </row>
    <row r="1937" hidden="1" spans="1:10">
      <c r="A1937" s="2" t="str">
        <f ca="1">'[1]2025年已发货'!A:A</f>
        <v>德胜</v>
      </c>
      <c r="B1937" s="2" t="str">
        <f ca="1">'[1]2025年已发货'!B:B</f>
        <v>螺纹钢</v>
      </c>
      <c r="C1937" s="2" t="str">
        <f ca="1">'[1]2025年已发货'!C:C</f>
        <v>HRB400E Φ22 9m</v>
      </c>
      <c r="D1937" s="2" t="str">
        <f ca="1">'[1]2025年已发货'!D:D</f>
        <v>吨</v>
      </c>
      <c r="E1937" s="2">
        <f ca="1">'[1]2025年已发货'!E:E</f>
        <v>30</v>
      </c>
      <c r="F1937" s="4">
        <f ca="1">'[1]2025年已发货'!F:F</f>
        <v>45757</v>
      </c>
      <c r="G1937" s="2" t="str">
        <f>'[1]2025年已发货'!G:G</f>
        <v>（五局乐山机场项目）乐山市五通桥区冠英镇</v>
      </c>
      <c r="H1937" s="2" t="str">
        <f ca="1">'[1]2025年已发货'!H:H</f>
        <v>王思思</v>
      </c>
      <c r="I1937" s="2">
        <f ca="1">'[1]2025年已发货'!I:I</f>
        <v>18973190156</v>
      </c>
      <c r="J1937" s="2" vm="1" t="e">
        <f ca="1">_xlfn._xlws.FILTER(辅助信息!D:D,辅助信息!G:G=G1937)</f>
        <v>#VALUE!</v>
      </c>
    </row>
    <row r="1938" hidden="1" spans="1:10">
      <c r="A1938" s="2" t="str">
        <f ca="1">'[1]2025年已发货'!A:A</f>
        <v>德胜</v>
      </c>
      <c r="B1938" s="2" t="str">
        <f ca="1">'[1]2025年已发货'!B:B</f>
        <v>螺纹钢</v>
      </c>
      <c r="C1938" s="2" t="str">
        <f ca="1">'[1]2025年已发货'!C:C</f>
        <v>HRB400E Φ25 9m</v>
      </c>
      <c r="D1938" s="2" t="str">
        <f ca="1">'[1]2025年已发货'!D:D</f>
        <v>吨</v>
      </c>
      <c r="E1938" s="2">
        <f ca="1">'[1]2025年已发货'!E:E</f>
        <v>20</v>
      </c>
      <c r="F1938" s="4">
        <f ca="1">'[1]2025年已发货'!F:F</f>
        <v>45757</v>
      </c>
      <c r="G1938" s="2" t="str">
        <f>'[1]2025年已发货'!G:G</f>
        <v>（五局乐山机场项目）乐山市五通桥区冠英镇</v>
      </c>
      <c r="H1938" s="2" t="str">
        <f ca="1">'[1]2025年已发货'!H:H</f>
        <v>王思思</v>
      </c>
      <c r="I1938" s="2">
        <f ca="1">'[1]2025年已发货'!I:I</f>
        <v>18973190156</v>
      </c>
      <c r="J1938" s="2" vm="1" t="e">
        <f ca="1">_xlfn._xlws.FILTER(辅助信息!D:D,辅助信息!G:G=G1938)</f>
        <v>#VALUE!</v>
      </c>
    </row>
    <row r="1939" hidden="1" spans="1:10">
      <c r="A1939" s="2" t="str">
        <f ca="1">'[1]2025年已发货'!A:A</f>
        <v>德胜</v>
      </c>
      <c r="B1939" s="2" t="str">
        <f ca="1">'[1]2025年已发货'!B:B</f>
        <v>螺纹钢</v>
      </c>
      <c r="C1939" s="2" t="str">
        <f ca="1">'[1]2025年已发货'!C:C</f>
        <v>HRB400E Φ28 9m</v>
      </c>
      <c r="D1939" s="2" t="str">
        <f ca="1">'[1]2025年已发货'!D:D</f>
        <v>吨</v>
      </c>
      <c r="E1939" s="2">
        <f ca="1">'[1]2025年已发货'!E:E</f>
        <v>10</v>
      </c>
      <c r="F1939" s="4">
        <f ca="1">'[1]2025年已发货'!F:F</f>
        <v>45757</v>
      </c>
      <c r="G1939" s="2" t="str">
        <f>'[1]2025年已发货'!G:G</f>
        <v>（五局乐山机场项目）乐山市五通桥区冠英镇</v>
      </c>
      <c r="H1939" s="2" t="str">
        <f ca="1">'[1]2025年已发货'!H:H</f>
        <v>王思思</v>
      </c>
      <c r="I1939" s="2">
        <f ca="1">'[1]2025年已发货'!I:I</f>
        <v>18973190156</v>
      </c>
      <c r="J1939" s="2" vm="1" t="e">
        <f>_xlfn._xlws.FILTER(辅助信息!D:D,辅助信息!G:G=G1939)</f>
        <v>#VALUE!</v>
      </c>
    </row>
    <row r="1940" hidden="1" spans="1:10">
      <c r="A1940" s="2" t="str">
        <f ca="1">'[1]2025年已发货'!A:A</f>
        <v>晋邦</v>
      </c>
      <c r="B1940" s="2" t="str">
        <f ca="1">'[1]2025年已发货'!B:B</f>
        <v>盘螺</v>
      </c>
      <c r="C1940" s="2" t="str">
        <f ca="1">'[1]2025年已发货'!C:C</f>
        <v>HRB400E Φ6</v>
      </c>
      <c r="D1940" s="2" t="str">
        <f ca="1">'[1]2025年已发货'!D:D</f>
        <v>吨</v>
      </c>
      <c r="E1940" s="2">
        <f ca="1">'[1]2025年已发货'!E:E</f>
        <v>6</v>
      </c>
      <c r="F1940" s="4">
        <f ca="1">'[1]2025年已发货'!F:F</f>
        <v>45757</v>
      </c>
      <c r="G1940" s="2" t="str">
        <f>'[1]2025年已发货'!G:G</f>
        <v>(五冶钢构医学科学产业园建设项目房建三部-管网总坪)四川省南充市顺庆区搬罾街道学府大道二段</v>
      </c>
      <c r="H1940" s="2" t="str">
        <f ca="1">'[1]2025年已发货'!H:H</f>
        <v>郑林</v>
      </c>
      <c r="I1940" s="2">
        <f ca="1">'[1]2025年已发货'!I:I</f>
        <v>18349955455</v>
      </c>
      <c r="J1940" s="2" t="str">
        <f ca="1">_xlfn._xlws.FILTER(辅助信息!D:D,辅助信息!G:G=G1940)</f>
        <v>五冶钢构南充医学科学产业园建设项目</v>
      </c>
    </row>
    <row r="1941" hidden="1" spans="1:10">
      <c r="A1941" s="2" t="str">
        <f ca="1">'[1]2025年已发货'!A:A</f>
        <v>晋邦</v>
      </c>
      <c r="B1941" s="2" t="str">
        <f ca="1">'[1]2025年已发货'!B:B</f>
        <v>盘螺</v>
      </c>
      <c r="C1941" s="2" t="str">
        <f ca="1">'[1]2025年已发货'!C:C</f>
        <v>HRB400E Φ8</v>
      </c>
      <c r="D1941" s="2" t="str">
        <f ca="1">'[1]2025年已发货'!D:D</f>
        <v>吨</v>
      </c>
      <c r="E1941" s="2">
        <f ca="1">'[1]2025年已发货'!E:E</f>
        <v>10</v>
      </c>
      <c r="F1941" s="4">
        <f ca="1">'[1]2025年已发货'!F:F</f>
        <v>45757</v>
      </c>
      <c r="G1941" s="2" t="str">
        <f>'[1]2025年已发货'!G:G</f>
        <v>(五冶钢构医学科学产业园建设项目房建三部-管网总坪)四川省南充市顺庆区搬罾街道学府大道二段</v>
      </c>
      <c r="H1941" s="2" t="str">
        <f ca="1">'[1]2025年已发货'!H:H</f>
        <v>郑林</v>
      </c>
      <c r="I1941" s="2">
        <f ca="1">'[1]2025年已发货'!I:I</f>
        <v>18349955455</v>
      </c>
      <c r="J1941" s="2" t="str">
        <f ca="1">_xlfn._xlws.FILTER(辅助信息!D:D,辅助信息!G:G=G1941)</f>
        <v>五冶钢构南充医学科学产业园建设项目</v>
      </c>
    </row>
    <row r="1942" hidden="1" spans="1:10">
      <c r="A1942" s="2" t="str">
        <f ca="1">'[1]2025年已发货'!A:A</f>
        <v>晋邦</v>
      </c>
      <c r="B1942" s="2" t="str">
        <f ca="1">'[1]2025年已发货'!B:B</f>
        <v>螺纹钢</v>
      </c>
      <c r="C1942" s="2" t="str">
        <f ca="1">'[1]2025年已发货'!C:C</f>
        <v>HRB400E Φ16 9m</v>
      </c>
      <c r="D1942" s="2" t="str">
        <f ca="1">'[1]2025年已发货'!D:D</f>
        <v>吨</v>
      </c>
      <c r="E1942" s="2">
        <f ca="1">'[1]2025年已发货'!E:E</f>
        <v>2</v>
      </c>
      <c r="F1942" s="4">
        <f ca="1">'[1]2025年已发货'!F:F</f>
        <v>45757</v>
      </c>
      <c r="G1942" s="2" t="str">
        <f>'[1]2025年已发货'!G:G</f>
        <v>(五冶钢构医学科学产业园建设项目房建三部-管网总坪)四川省南充市顺庆区搬罾街道学府大道二段</v>
      </c>
      <c r="H1942" s="2" t="str">
        <f ca="1">'[1]2025年已发货'!H:H</f>
        <v>郑林</v>
      </c>
      <c r="I1942" s="2">
        <f ca="1">'[1]2025年已发货'!I:I</f>
        <v>18349955455</v>
      </c>
      <c r="J1942" s="2" t="str">
        <f ca="1">_xlfn._xlws.FILTER(辅助信息!D:D,辅助信息!G:G=G1942)</f>
        <v>五冶钢构南充医学科学产业园建设项目</v>
      </c>
    </row>
    <row r="1943" hidden="1" spans="1:10">
      <c r="A1943" s="2" t="str">
        <f ca="1">'[1]2025年已发货'!A:A</f>
        <v>晋邦</v>
      </c>
      <c r="B1943" s="2" t="str">
        <f ca="1">'[1]2025年已发货'!B:B</f>
        <v>螺纹钢</v>
      </c>
      <c r="C1943" s="2" t="str">
        <f ca="1">'[1]2025年已发货'!C:C</f>
        <v>HRB400E Φ20 9m</v>
      </c>
      <c r="D1943" s="2" t="str">
        <f ca="1">'[1]2025年已发货'!D:D</f>
        <v>吨</v>
      </c>
      <c r="E1943" s="2">
        <f ca="1">'[1]2025年已发货'!E:E</f>
        <v>9</v>
      </c>
      <c r="F1943" s="4">
        <f ca="1">'[1]2025年已发货'!F:F</f>
        <v>45757</v>
      </c>
      <c r="G1943" s="2" t="str">
        <f>'[1]2025年已发货'!G:G</f>
        <v>(五冶钢构医学科学产业园建设项目房建三部-管网总坪)四川省南充市顺庆区搬罾街道学府大道二段</v>
      </c>
      <c r="H1943" s="2" t="str">
        <f ca="1">'[1]2025年已发货'!H:H</f>
        <v>郑林</v>
      </c>
      <c r="I1943" s="2">
        <f ca="1">'[1]2025年已发货'!I:I</f>
        <v>18349955455</v>
      </c>
      <c r="J1943" s="2" t="str">
        <f>_xlfn._xlws.FILTER(辅助信息!D:D,辅助信息!G:G=G1943)</f>
        <v>五冶钢构南充医学科学产业园建设项目</v>
      </c>
    </row>
    <row r="1944" hidden="1" spans="1:10">
      <c r="A1944" s="2" t="str">
        <f ca="1">'[1]2025年已发货'!A:A</f>
        <v>晋邦</v>
      </c>
      <c r="B1944" s="2" t="str">
        <f ca="1">'[1]2025年已发货'!B:B</f>
        <v>螺纹钢</v>
      </c>
      <c r="C1944" s="2" t="str">
        <f ca="1">'[1]2025年已发货'!C:C</f>
        <v>HRB400E Φ25 9m</v>
      </c>
      <c r="D1944" s="2" t="str">
        <f ca="1">'[1]2025年已发货'!D:D</f>
        <v>吨</v>
      </c>
      <c r="E1944" s="2">
        <f ca="1">'[1]2025年已发货'!E:E</f>
        <v>8</v>
      </c>
      <c r="F1944" s="4">
        <f ca="1">'[1]2025年已发货'!F:F</f>
        <v>45757</v>
      </c>
      <c r="G1944" s="2" t="str">
        <f>'[1]2025年已发货'!G:G</f>
        <v>(五冶钢构医学科学产业园建设项目房建三部-管网总坪)四川省南充市顺庆区搬罾街道学府大道二段</v>
      </c>
      <c r="H1944" s="2" t="str">
        <f ca="1">'[1]2025年已发货'!H:H</f>
        <v>郑林</v>
      </c>
      <c r="I1944" s="2">
        <f ca="1">'[1]2025年已发货'!I:I</f>
        <v>18349955455</v>
      </c>
      <c r="J1944" s="2" t="str">
        <f ca="1">_xlfn._xlws.FILTER(辅助信息!D:D,辅助信息!G:G=G1944)</f>
        <v>五冶钢构南充医学科学产业园建设项目</v>
      </c>
    </row>
    <row r="1945" hidden="1" spans="1:10">
      <c r="A1945" s="2" t="str">
        <f ca="1">'[1]2025年已发货'!A:A</f>
        <v>晋邦</v>
      </c>
      <c r="B1945" s="2" t="str">
        <f ca="1">'[1]2025年已发货'!B:B</f>
        <v>盘螺</v>
      </c>
      <c r="C1945" s="2" t="str">
        <f ca="1">'[1]2025年已发货'!C:C</f>
        <v>HRB400E Φ6</v>
      </c>
      <c r="D1945" s="2" t="str">
        <f ca="1">'[1]2025年已发货'!D:D</f>
        <v>吨</v>
      </c>
      <c r="E1945" s="2">
        <f ca="1">'[1]2025年已发货'!E:E</f>
        <v>11.5</v>
      </c>
      <c r="F1945" s="4">
        <f ca="1">'[1]2025年已发货'!F:F</f>
        <v>45757</v>
      </c>
      <c r="G1945" s="2" t="str">
        <f>'[1]2025年已发货'!G:G</f>
        <v>(五冶钢构医学科学产业园建设项目房建二部-二标（图情信息中心1-1）)四川省南充市顺庆区搬罾街道学府大道二段</v>
      </c>
      <c r="H1945" s="2" t="str">
        <f ca="1">'[1]2025年已发货'!H:H</f>
        <v>安南</v>
      </c>
      <c r="I1945" s="2">
        <f ca="1">'[1]2025年已发货'!I:I</f>
        <v>19950525030</v>
      </c>
      <c r="J1945" s="2" t="str">
        <f>_xlfn._xlws.FILTER(辅助信息!D:D,辅助信息!G:G=G1945)</f>
        <v>五冶钢构南充医学科学产业园建设项目</v>
      </c>
    </row>
    <row r="1946" hidden="1" spans="1:10">
      <c r="A1946" s="2" t="str">
        <f ca="1">'[1]2025年已发货'!A:A</f>
        <v>晋邦</v>
      </c>
      <c r="B1946" s="2" t="str">
        <f ca="1">'[1]2025年已发货'!B:B</f>
        <v>螺纹钢</v>
      </c>
      <c r="C1946" s="2" t="str">
        <f ca="1">'[1]2025年已发货'!C:C</f>
        <v>HRB400E Φ12 9m</v>
      </c>
      <c r="D1946" s="2" t="str">
        <f ca="1">'[1]2025年已发货'!D:D</f>
        <v>吨</v>
      </c>
      <c r="E1946" s="2">
        <f ca="1">'[1]2025年已发货'!E:E</f>
        <v>5.5</v>
      </c>
      <c r="F1946" s="4">
        <f ca="1">'[1]2025年已发货'!F:F</f>
        <v>45757</v>
      </c>
      <c r="G1946" s="2" t="str">
        <f>'[1]2025年已发货'!G:G</f>
        <v>(五冶钢构医学科学产业园建设项目房建二部-二标（图情信息中心1-1）)四川省南充市顺庆区搬罾街道学府大道二段</v>
      </c>
      <c r="H1946" s="2" t="str">
        <f ca="1">'[1]2025年已发货'!H:H</f>
        <v>安南</v>
      </c>
      <c r="I1946" s="2">
        <f ca="1">'[1]2025年已发货'!I:I</f>
        <v>19950525030</v>
      </c>
      <c r="J1946" s="2" t="str">
        <f ca="1">_xlfn._xlws.FILTER(辅助信息!D:D,辅助信息!G:G=G1946)</f>
        <v>五冶钢构南充医学科学产业园建设项目</v>
      </c>
    </row>
    <row r="1947" hidden="1" spans="1:10">
      <c r="A1947" s="2" t="str">
        <f ca="1">'[1]2025年已发货'!A:A</f>
        <v>晋邦</v>
      </c>
      <c r="B1947" s="2" t="str">
        <f ca="1">'[1]2025年已发货'!B:B</f>
        <v>螺纹钢</v>
      </c>
      <c r="C1947" s="2" t="str">
        <f ca="1">'[1]2025年已发货'!C:C</f>
        <v>HRB400E Φ14 9m</v>
      </c>
      <c r="D1947" s="2" t="str">
        <f ca="1">'[1]2025年已发货'!D:D</f>
        <v>吨</v>
      </c>
      <c r="E1947" s="2">
        <f ca="1">'[1]2025年已发货'!E:E</f>
        <v>15</v>
      </c>
      <c r="F1947" s="4">
        <f ca="1">'[1]2025年已发货'!F:F</f>
        <v>45757</v>
      </c>
      <c r="G1947" s="2" t="str">
        <f>'[1]2025年已发货'!G:G</f>
        <v>(五冶钢构医学科学产业园建设项目房建二部-二标（图情信息中心1-1）)四川省南充市顺庆区搬罾街道学府大道二段</v>
      </c>
      <c r="H1947" s="2" t="str">
        <f ca="1">'[1]2025年已发货'!H:H</f>
        <v>安南</v>
      </c>
      <c r="I1947" s="2">
        <f ca="1">'[1]2025年已发货'!I:I</f>
        <v>19950525030</v>
      </c>
      <c r="J1947" s="2" t="str">
        <f ca="1">_xlfn._xlws.FILTER(辅助信息!D:D,辅助信息!G:G=G1947)</f>
        <v>五冶钢构南充医学科学产业园建设项目</v>
      </c>
    </row>
    <row r="1948" hidden="1" spans="1:10">
      <c r="A1948" s="2" t="str">
        <f ca="1">'[1]2025年已发货'!A:A</f>
        <v>晋邦</v>
      </c>
      <c r="B1948" s="2" t="str">
        <f ca="1">'[1]2025年已发货'!B:B</f>
        <v>螺纹钢</v>
      </c>
      <c r="C1948" s="2" t="str">
        <f ca="1">'[1]2025年已发货'!C:C</f>
        <v>HRB400E Φ18 9m</v>
      </c>
      <c r="D1948" s="2" t="str">
        <f ca="1">'[1]2025年已发货'!D:D</f>
        <v>吨</v>
      </c>
      <c r="E1948" s="2">
        <f ca="1">'[1]2025年已发货'!E:E</f>
        <v>3</v>
      </c>
      <c r="F1948" s="4">
        <f ca="1">'[1]2025年已发货'!F:F</f>
        <v>45757</v>
      </c>
      <c r="G1948" s="2" t="str">
        <f>'[1]2025年已发货'!G:G</f>
        <v>(五冶钢构医学科学产业园建设项目房建二部-二标（图情信息中心1-1）)四川省南充市顺庆区搬罾街道学府大道二段</v>
      </c>
      <c r="H1948" s="2" t="str">
        <f ca="1">'[1]2025年已发货'!H:H</f>
        <v>安南</v>
      </c>
      <c r="I1948" s="2">
        <f ca="1">'[1]2025年已发货'!I:I</f>
        <v>19950525030</v>
      </c>
      <c r="J1948" s="2" t="str">
        <f>_xlfn._xlws.FILTER(辅助信息!D:D,辅助信息!G:G=G1948)</f>
        <v>五冶钢构南充医学科学产业园建设项目</v>
      </c>
    </row>
    <row r="1949" hidden="1" spans="1:10">
      <c r="A1949" s="2" t="str">
        <f ca="1">'[1]2025年已发货'!A:A</f>
        <v>晋邦</v>
      </c>
      <c r="B1949" s="2" t="str">
        <f ca="1">'[1]2025年已发货'!B:B</f>
        <v>螺纹钢</v>
      </c>
      <c r="C1949" s="2" t="str">
        <f ca="1">'[1]2025年已发货'!C:C</f>
        <v>HRB400E Φ22 9m</v>
      </c>
      <c r="D1949" s="2" t="str">
        <f ca="1">'[1]2025年已发货'!D:D</f>
        <v>吨</v>
      </c>
      <c r="E1949" s="2">
        <f ca="1">'[1]2025年已发货'!E:E</f>
        <v>55</v>
      </c>
      <c r="F1949" s="4">
        <f ca="1">'[1]2025年已发货'!F:F</f>
        <v>45757</v>
      </c>
      <c r="G1949" s="2" t="str">
        <f>'[1]2025年已发货'!G:G</f>
        <v>（五冶达州国道542项目-二工区黄家湾隧道工段）四川省达州市达川区赵固镇黄家坡</v>
      </c>
      <c r="H1949" s="2" t="str">
        <f ca="1">'[1]2025年已发货'!H:H</f>
        <v>罗永方</v>
      </c>
      <c r="I1949" s="2">
        <f ca="1">'[1]2025年已发货'!I:I</f>
        <v>13551450899</v>
      </c>
      <c r="J1949" s="2" t="str">
        <f ca="1">_xlfn._xlws.FILTER(辅助信息!D:D,辅助信息!G:G=G1949)</f>
        <v>五冶达州国道542项目</v>
      </c>
    </row>
    <row r="1950" hidden="1" spans="1:10">
      <c r="A1950" s="2" t="str">
        <f ca="1">'[1]2025年已发货'!A:A</f>
        <v>晋邦</v>
      </c>
      <c r="B1950" s="2" t="str">
        <f ca="1">'[1]2025年已发货'!B:B</f>
        <v>盘螺</v>
      </c>
      <c r="C1950" s="2" t="str">
        <f ca="1">'[1]2025年已发货'!C:C</f>
        <v>HRB400E Φ8</v>
      </c>
      <c r="D1950" s="2" t="str">
        <f ca="1">'[1]2025年已发货'!D:D</f>
        <v>吨</v>
      </c>
      <c r="E1950" s="2">
        <f ca="1">'[1]2025年已发货'!E:E</f>
        <v>21</v>
      </c>
      <c r="F1950" s="4">
        <f ca="1">'[1]2025年已发货'!F:F</f>
        <v>45757</v>
      </c>
      <c r="G1950" s="2" t="str">
        <f>'[1]2025年已发货'!G:G</f>
        <v>（五冶达州国道542项目-二工区路基五工段）四川省达州市达川区赵固镇黄家坡</v>
      </c>
      <c r="H1950" s="2" t="str">
        <f ca="1">'[1]2025年已发货'!H:H</f>
        <v>潘远林</v>
      </c>
      <c r="I1950" s="2">
        <f ca="1">'[1]2025年已发货'!I:I</f>
        <v>18281865966</v>
      </c>
      <c r="J1950" s="2" t="str">
        <f ca="1">_xlfn._xlws.FILTER(辅助信息!D:D,辅助信息!G:G=G1950)</f>
        <v>五冶达州国道542项目</v>
      </c>
    </row>
    <row r="1951" hidden="1" spans="1:10">
      <c r="A1951" s="2" t="str">
        <f ca="1">'[1]2025年已发货'!A:A</f>
        <v>晋邦</v>
      </c>
      <c r="B1951" s="2" t="str">
        <f ca="1">'[1]2025年已发货'!B:B</f>
        <v>盘螺</v>
      </c>
      <c r="C1951" s="2" t="str">
        <f ca="1">'[1]2025年已发货'!C:C</f>
        <v>HRB400E Φ10</v>
      </c>
      <c r="D1951" s="2" t="str">
        <f ca="1">'[1]2025年已发货'!D:D</f>
        <v>吨</v>
      </c>
      <c r="E1951" s="2">
        <f ca="1">'[1]2025年已发货'!E:E</f>
        <v>3</v>
      </c>
      <c r="F1951" s="4">
        <f ca="1">'[1]2025年已发货'!F:F</f>
        <v>45757</v>
      </c>
      <c r="G1951" s="2" t="str">
        <f>'[1]2025年已发货'!G:G</f>
        <v>（五冶达州国道542项目-二工区路基五工段）四川省达州市达川区赵固镇黄家坡</v>
      </c>
      <c r="H1951" s="2" t="str">
        <f ca="1">'[1]2025年已发货'!H:H</f>
        <v>潘远林</v>
      </c>
      <c r="I1951" s="2">
        <f ca="1">'[1]2025年已发货'!I:I</f>
        <v>18281865966</v>
      </c>
      <c r="J1951" s="2" t="str">
        <f ca="1">_xlfn._xlws.FILTER(辅助信息!D:D,辅助信息!G:G=G1951)</f>
        <v>五冶达州国道542项目</v>
      </c>
    </row>
    <row r="1952" hidden="1" spans="1:10">
      <c r="A1952" s="2" t="str">
        <f ca="1">'[1]2025年已发货'!A:A</f>
        <v>晋邦</v>
      </c>
      <c r="B1952" s="2" t="str">
        <f ca="1">'[1]2025年已发货'!B:B</f>
        <v>螺纹钢</v>
      </c>
      <c r="C1952" s="2" t="str">
        <f ca="1">'[1]2025年已发货'!C:C</f>
        <v>HRB400E Φ12 9m</v>
      </c>
      <c r="D1952" s="2" t="str">
        <f ca="1">'[1]2025年已发货'!D:D</f>
        <v>吨</v>
      </c>
      <c r="E1952" s="2">
        <f ca="1">'[1]2025年已发货'!E:E</f>
        <v>3</v>
      </c>
      <c r="F1952" s="4">
        <f ca="1">'[1]2025年已发货'!F:F</f>
        <v>45757</v>
      </c>
      <c r="G1952" s="2" t="str">
        <f>'[1]2025年已发货'!G:G</f>
        <v>（五冶达州国道542项目-二工区路基五工段）四川省达州市达川区赵固镇黄家坡</v>
      </c>
      <c r="H1952" s="2" t="str">
        <f ca="1">'[1]2025年已发货'!H:H</f>
        <v>潘远林</v>
      </c>
      <c r="I1952" s="2">
        <f ca="1">'[1]2025年已发货'!I:I</f>
        <v>18281865966</v>
      </c>
      <c r="J1952" s="2" t="str">
        <f ca="1">_xlfn._xlws.FILTER(辅助信息!D:D,辅助信息!G:G=G1952)</f>
        <v>五冶达州国道542项目</v>
      </c>
    </row>
    <row r="1953" hidden="1" spans="1:10">
      <c r="A1953" s="2" t="str">
        <f ca="1">'[1]2025年已发货'!A:A</f>
        <v>晋邦</v>
      </c>
      <c r="B1953" s="2" t="str">
        <f ca="1">'[1]2025年已发货'!B:B</f>
        <v>螺纹钢</v>
      </c>
      <c r="C1953" s="2" t="str">
        <f ca="1">'[1]2025年已发货'!C:C</f>
        <v>HRB400E Φ20 9m</v>
      </c>
      <c r="D1953" s="2" t="str">
        <f ca="1">'[1]2025年已发货'!D:D</f>
        <v>吨</v>
      </c>
      <c r="E1953" s="2">
        <f ca="1">'[1]2025年已发货'!E:E</f>
        <v>6</v>
      </c>
      <c r="F1953" s="4">
        <f ca="1">'[1]2025年已发货'!F:F</f>
        <v>45757</v>
      </c>
      <c r="G1953" s="2" t="str">
        <f>'[1]2025年已发货'!G:G</f>
        <v>（五冶达州国道542项目-二工区路基五工段）四川省达州市达川区赵固镇黄家坡</v>
      </c>
      <c r="H1953" s="2" t="str">
        <f ca="1">'[1]2025年已发货'!H:H</f>
        <v>潘远林</v>
      </c>
      <c r="I1953" s="2">
        <f ca="1">'[1]2025年已发货'!I:I</f>
        <v>18281865966</v>
      </c>
      <c r="J1953" s="2" t="str">
        <f>_xlfn._xlws.FILTER(辅助信息!D:D,辅助信息!G:G=G1953)</f>
        <v>五冶达州国道542项目</v>
      </c>
    </row>
    <row r="1954" hidden="1" spans="1:10">
      <c r="A1954" s="2" t="str">
        <f ca="1">'[1]2025年已发货'!A:A</f>
        <v>晋邦</v>
      </c>
      <c r="B1954" s="2" t="str">
        <f ca="1">'[1]2025年已发货'!B:B</f>
        <v>螺纹钢</v>
      </c>
      <c r="C1954" s="2" t="str">
        <f ca="1">'[1]2025年已发货'!C:C</f>
        <v>HRB400E Φ22 9m</v>
      </c>
      <c r="D1954" s="2" t="str">
        <f ca="1">'[1]2025年已发货'!D:D</f>
        <v>吨</v>
      </c>
      <c r="E1954" s="2">
        <f ca="1">'[1]2025年已发货'!E:E</f>
        <v>6</v>
      </c>
      <c r="F1954" s="4">
        <f ca="1">'[1]2025年已发货'!F:F</f>
        <v>45757</v>
      </c>
      <c r="G1954" s="2" t="str">
        <f>'[1]2025年已发货'!G:G</f>
        <v>（五冶达州国道542项目-二工区路基五工段）四川省达州市达川区赵固镇黄家坡</v>
      </c>
      <c r="H1954" s="2" t="str">
        <f ca="1">'[1]2025年已发货'!H:H</f>
        <v>潘远林</v>
      </c>
      <c r="I1954" s="2">
        <f ca="1">'[1]2025年已发货'!I:I</f>
        <v>18281865966</v>
      </c>
      <c r="J1954" s="2" t="str">
        <f>_xlfn._xlws.FILTER(辅助信息!D:D,辅助信息!G:G=G1954)</f>
        <v>五冶达州国道542项目</v>
      </c>
    </row>
    <row r="1955" hidden="1" spans="1:10">
      <c r="A1955" s="2" t="str">
        <f ca="1">'[1]2025年已发货'!A:A</f>
        <v>晋邦</v>
      </c>
      <c r="B1955" s="2" t="str">
        <f ca="1">'[1]2025年已发货'!B:B</f>
        <v>螺纹钢</v>
      </c>
      <c r="C1955" s="2" t="str">
        <f ca="1">'[1]2025年已发货'!C:C</f>
        <v>HRB400E Φ25 9m</v>
      </c>
      <c r="D1955" s="2" t="str">
        <f ca="1">'[1]2025年已发货'!D:D</f>
        <v>吨</v>
      </c>
      <c r="E1955" s="2">
        <f ca="1">'[1]2025年已发货'!E:E</f>
        <v>9</v>
      </c>
      <c r="F1955" s="4">
        <f ca="1">'[1]2025年已发货'!F:F</f>
        <v>45757</v>
      </c>
      <c r="G1955" s="2" t="str">
        <f>'[1]2025年已发货'!G:G</f>
        <v>（五冶达州国道542项目-二工区路基五工段）四川省达州市达川区赵固镇黄家坡</v>
      </c>
      <c r="H1955" s="2" t="str">
        <f ca="1">'[1]2025年已发货'!H:H</f>
        <v>潘远林</v>
      </c>
      <c r="I1955" s="2">
        <f ca="1">'[1]2025年已发货'!I:I</f>
        <v>18281865966</v>
      </c>
      <c r="J1955" s="2" t="str">
        <f ca="1">_xlfn._xlws.FILTER(辅助信息!D:D,辅助信息!G:G=G1955)</f>
        <v>五冶达州国道542项目</v>
      </c>
    </row>
    <row r="1956" hidden="1" spans="1:10">
      <c r="A1956" s="2" t="str">
        <f ca="1">'[1]2025年已发货'!A:A</f>
        <v>晋邦</v>
      </c>
      <c r="B1956" s="2" t="str">
        <f ca="1">'[1]2025年已发货'!B:B</f>
        <v>螺纹钢</v>
      </c>
      <c r="C1956" s="2" t="str">
        <f ca="1">'[1]2025年已发货'!C:C</f>
        <v>HRB400E Φ25 9m</v>
      </c>
      <c r="D1956" s="2" t="str">
        <f ca="1">'[1]2025年已发货'!D:D</f>
        <v>吨</v>
      </c>
      <c r="E1956" s="2">
        <f ca="1">'[1]2025年已发货'!E:E</f>
        <v>48</v>
      </c>
      <c r="F1956" s="4">
        <f ca="1">'[1]2025年已发货'!F:F</f>
        <v>45757</v>
      </c>
      <c r="G1956" s="2" t="str">
        <f>'[1]2025年已发货'!G:G</f>
        <v>（五冶达州国道542项目-三工区路基六工段）四川省达州市达川区赵固镇水文村</v>
      </c>
      <c r="H1956" s="2" t="str">
        <f ca="1">'[1]2025年已发货'!H:H</f>
        <v>谭鹏程</v>
      </c>
      <c r="I1956" s="2">
        <f ca="1">'[1]2025年已发货'!I:I</f>
        <v>18280895666</v>
      </c>
      <c r="J1956" s="2" t="str">
        <f>_xlfn._xlws.FILTER(辅助信息!D:D,辅助信息!G:G=G1956)</f>
        <v>五冶达州国道542项目</v>
      </c>
    </row>
    <row r="1957" hidden="1" spans="1:10">
      <c r="A1957" s="2" t="str">
        <f ca="1">'[1]2025年已发货'!A:A</f>
        <v>晋邦</v>
      </c>
      <c r="B1957" s="2" t="str">
        <f ca="1">'[1]2025年已发货'!B:B</f>
        <v>螺纹钢</v>
      </c>
      <c r="C1957" s="2" t="str">
        <f ca="1">'[1]2025年已发货'!C:C</f>
        <v>HRB400E Φ16 9m</v>
      </c>
      <c r="D1957" s="2" t="str">
        <f ca="1">'[1]2025年已发货'!D:D</f>
        <v>吨</v>
      </c>
      <c r="E1957" s="2">
        <f ca="1">'[1]2025年已发货'!E:E</f>
        <v>20</v>
      </c>
      <c r="F1957" s="4">
        <f ca="1">'[1]2025年已发货'!F:F</f>
        <v>45757</v>
      </c>
      <c r="G1957" s="2" t="str">
        <f>'[1]2025年已发货'!G:G</f>
        <v>（十九冶-江龙高速二分部）重庆市云阳县S305附近*龙角梁场</v>
      </c>
      <c r="H1957" s="2" t="str">
        <f ca="1">'[1]2025年已发货'!H:H</f>
        <v>张鹏</v>
      </c>
      <c r="I1957" s="2">
        <f ca="1">'[1]2025年已发货'!I:I</f>
        <v>18223006448</v>
      </c>
      <c r="J1957" s="2" vm="1" t="e">
        <f>_xlfn._xlws.FILTER(辅助信息!D:D,辅助信息!G:G=G1957)</f>
        <v>#VALUE!</v>
      </c>
    </row>
    <row r="1958" hidden="1" spans="1:10">
      <c r="A1958" s="2" t="str">
        <f ca="1">'[1]2025年已发货'!A:A</f>
        <v>晋邦</v>
      </c>
      <c r="B1958" s="2" t="str">
        <f ca="1">'[1]2025年已发货'!B:B</f>
        <v>螺纹钢</v>
      </c>
      <c r="C1958" s="2" t="str">
        <f ca="1">'[1]2025年已发货'!C:C</f>
        <v>HRB400E Φ32 9m</v>
      </c>
      <c r="D1958" s="2" t="str">
        <f ca="1">'[1]2025年已发货'!D:D</f>
        <v>吨</v>
      </c>
      <c r="E1958" s="2">
        <f ca="1">'[1]2025年已发货'!E:E</f>
        <v>15</v>
      </c>
      <c r="F1958" s="4">
        <f ca="1">'[1]2025年已发货'!F:F</f>
        <v>45757</v>
      </c>
      <c r="G1958" s="2" t="str">
        <f>'[1]2025年已发货'!G:G</f>
        <v>（十九冶-江龙高速二分部）重庆市云阳县S305附近*龙角梁场</v>
      </c>
      <c r="H1958" s="2" t="str">
        <f ca="1">'[1]2025年已发货'!H:H</f>
        <v>张鹏</v>
      </c>
      <c r="I1958" s="2">
        <f ca="1">'[1]2025年已发货'!I:I</f>
        <v>18223006448</v>
      </c>
      <c r="J1958" s="2" vm="1" t="e">
        <f ca="1">_xlfn._xlws.FILTER(辅助信息!D:D,辅助信息!G:G=G1958)</f>
        <v>#VALUE!</v>
      </c>
    </row>
    <row r="1959" hidden="1" spans="1:10">
      <c r="A1959" s="2" t="str">
        <f ca="1">'[1]2025年已发货'!A:A</f>
        <v>晋邦</v>
      </c>
      <c r="B1959" s="2" t="str">
        <f ca="1">'[1]2025年已发货'!B:B</f>
        <v>高线</v>
      </c>
      <c r="C1959" s="2" t="str">
        <f ca="1">'[1]2025年已发货'!C:C</f>
        <v>HPB300Φ8</v>
      </c>
      <c r="D1959" s="2" t="str">
        <f ca="1">'[1]2025年已发货'!D:D</f>
        <v>吨</v>
      </c>
      <c r="E1959" s="2">
        <f ca="1">'[1]2025年已发货'!E:E</f>
        <v>17</v>
      </c>
      <c r="F1959" s="4">
        <f ca="1">'[1]2025年已发货'!F:F</f>
        <v>45757</v>
      </c>
      <c r="G1959" s="2" t="str">
        <f>'[1]2025年已发货'!G:G</f>
        <v>（十九冶-江龙高速二分部）重庆市云阳县凤鸣镇平顶村*磨子坪隧道出口</v>
      </c>
      <c r="H1959" s="2" t="str">
        <f ca="1">'[1]2025年已发货'!H:H</f>
        <v>张鹏</v>
      </c>
      <c r="I1959" s="2">
        <f ca="1">'[1]2025年已发货'!I:I</f>
        <v>18223006448</v>
      </c>
      <c r="J1959" s="2" vm="1" t="e">
        <f>_xlfn._xlws.FILTER(辅助信息!D:D,辅助信息!G:G=G1959)</f>
        <v>#VALUE!</v>
      </c>
    </row>
    <row r="1960" hidden="1" spans="1:10">
      <c r="A1960" s="2" t="str">
        <f ca="1">'[1]2025年已发货'!A:A</f>
        <v>晋邦</v>
      </c>
      <c r="B1960" s="2" t="str">
        <f ca="1">'[1]2025年已发货'!B:B</f>
        <v>高线</v>
      </c>
      <c r="C1960" s="2" t="str">
        <f ca="1">'[1]2025年已发货'!C:C</f>
        <v>HPB300Φ10</v>
      </c>
      <c r="D1960" s="2" t="str">
        <f ca="1">'[1]2025年已发货'!D:D</f>
        <v>吨</v>
      </c>
      <c r="E1960" s="2">
        <f ca="1">'[1]2025年已发货'!E:E</f>
        <v>18</v>
      </c>
      <c r="F1960" s="4">
        <f ca="1">'[1]2025年已发货'!F:F</f>
        <v>45757</v>
      </c>
      <c r="G1960" s="2" t="str">
        <f>'[1]2025年已发货'!G:G</f>
        <v>（十九冶-江龙高速二分部）重庆市云阳县凤鸣镇平顶村*磨子坪隧道出口</v>
      </c>
      <c r="H1960" s="2" t="str">
        <f ca="1">'[1]2025年已发货'!H:H</f>
        <v>张鹏</v>
      </c>
      <c r="I1960" s="2">
        <f ca="1">'[1]2025年已发货'!I:I</f>
        <v>18223006448</v>
      </c>
      <c r="J1960" s="2" vm="1" t="e">
        <f>_xlfn._xlws.FILTER(辅助信息!D:D,辅助信息!G:G=G1960)</f>
        <v>#VALUE!</v>
      </c>
    </row>
    <row r="1961" hidden="1" spans="1:10">
      <c r="A1961" s="2" t="str">
        <f ca="1">'[1]2025年已发货'!A:A</f>
        <v>晋邦</v>
      </c>
      <c r="B1961" s="2" t="str">
        <f ca="1">'[1]2025年已发货'!B:B</f>
        <v>螺纹钢</v>
      </c>
      <c r="C1961" s="2" t="str">
        <f ca="1">'[1]2025年已发货'!C:C</f>
        <v>HRB400E Φ12 9m</v>
      </c>
      <c r="D1961" s="2" t="str">
        <f ca="1">'[1]2025年已发货'!D:D</f>
        <v>吨</v>
      </c>
      <c r="E1961" s="2">
        <f ca="1">'[1]2025年已发货'!E:E</f>
        <v>20</v>
      </c>
      <c r="F1961" s="4">
        <f ca="1">'[1]2025年已发货'!F:F</f>
        <v>45757</v>
      </c>
      <c r="G1961" s="2" t="str">
        <f>'[1]2025年已发货'!G:G</f>
        <v>（十九冶-江龙高速三分部）重庆市云阳县蔈草镇三坵田*小尖山梁场</v>
      </c>
      <c r="H1961" s="2" t="str">
        <f ca="1">'[1]2025年已发货'!H:H</f>
        <v>任海军</v>
      </c>
      <c r="I1961" s="2">
        <f ca="1">'[1]2025年已发货'!I:I</f>
        <v>17725037830</v>
      </c>
      <c r="J1961" s="2" vm="1" t="e">
        <f ca="1">_xlfn._xlws.FILTER(辅助信息!D:D,辅助信息!G:G=G1961)</f>
        <v>#VALUE!</v>
      </c>
    </row>
    <row r="1962" hidden="1" spans="1:10">
      <c r="A1962" s="2" t="str">
        <f ca="1">'[1]2025年已发货'!A:A</f>
        <v>晋邦</v>
      </c>
      <c r="B1962" s="2" t="str">
        <f ca="1">'[1]2025年已发货'!B:B</f>
        <v>螺纹钢</v>
      </c>
      <c r="C1962" s="2" t="str">
        <f ca="1">'[1]2025年已发货'!C:C</f>
        <v>HRB400E Φ28 9m</v>
      </c>
      <c r="D1962" s="2" t="str">
        <f ca="1">'[1]2025年已发货'!D:D</f>
        <v>吨</v>
      </c>
      <c r="E1962" s="2">
        <f ca="1">'[1]2025年已发货'!E:E</f>
        <v>6</v>
      </c>
      <c r="F1962" s="4">
        <f ca="1">'[1]2025年已发货'!F:F</f>
        <v>45757</v>
      </c>
      <c r="G1962" s="2" t="str">
        <f>'[1]2025年已发货'!G:G</f>
        <v>（十九冶-江龙高速三分部）重庆市云阳县龙角镇*皮家营梁场</v>
      </c>
      <c r="H1962" s="2" t="str">
        <f ca="1">'[1]2025年已发货'!H:H</f>
        <v>任海军</v>
      </c>
      <c r="I1962" s="2">
        <f ca="1">'[1]2025年已发货'!I:I</f>
        <v>17725037830</v>
      </c>
      <c r="J1962" s="2" vm="1" t="e">
        <f>_xlfn._xlws.FILTER(辅助信息!D:D,辅助信息!G:G=G1962)</f>
        <v>#VALUE!</v>
      </c>
    </row>
    <row r="1963" hidden="1" spans="1:10">
      <c r="A1963" s="2" t="str">
        <f ca="1">'[1]2025年已发货'!A:A</f>
        <v>晋邦</v>
      </c>
      <c r="B1963" s="2" t="str">
        <f ca="1">'[1]2025年已发货'!B:B</f>
        <v>螺纹钢</v>
      </c>
      <c r="C1963" s="2" t="str">
        <f ca="1">'[1]2025年已发货'!C:C</f>
        <v>HRB400E Φ16 9m</v>
      </c>
      <c r="D1963" s="2" t="str">
        <f ca="1">'[1]2025年已发货'!D:D</f>
        <v>吨</v>
      </c>
      <c r="E1963" s="2">
        <f ca="1">'[1]2025年已发货'!E:E</f>
        <v>15</v>
      </c>
      <c r="F1963" s="4">
        <f ca="1">'[1]2025年已发货'!F:F</f>
        <v>45757</v>
      </c>
      <c r="G1963" s="2" t="str">
        <f>'[1]2025年已发货'!G:G</f>
        <v>（十九冶-江龙高速三分部）重庆市云阳县龙角镇*刘家漕3#桥</v>
      </c>
      <c r="H1963" s="2" t="str">
        <f ca="1">'[1]2025年已发货'!H:H</f>
        <v>任海军</v>
      </c>
      <c r="I1963" s="2">
        <f ca="1">'[1]2025年已发货'!I:I</f>
        <v>17725037830</v>
      </c>
      <c r="J1963" s="2" vm="1" t="e">
        <f>_xlfn._xlws.FILTER(辅助信息!D:D,辅助信息!G:G=G1963)</f>
        <v>#VALUE!</v>
      </c>
    </row>
    <row r="1964" hidden="1" spans="1:10">
      <c r="A1964" s="2" t="str">
        <f ca="1">'[1]2025年已发货'!A:A</f>
        <v>晋邦</v>
      </c>
      <c r="B1964" s="2" t="str">
        <f ca="1">'[1]2025年已发货'!B:B</f>
        <v>高线</v>
      </c>
      <c r="C1964" s="2" t="str">
        <f ca="1">'[1]2025年已发货'!C:C</f>
        <v>HPB300Φ8</v>
      </c>
      <c r="D1964" s="2" t="str">
        <f ca="1">'[1]2025年已发货'!D:D</f>
        <v>吨</v>
      </c>
      <c r="E1964" s="2">
        <f ca="1">'[1]2025年已发货'!E:E</f>
        <v>5</v>
      </c>
      <c r="F1964" s="4">
        <f ca="1">'[1]2025年已发货'!F:F</f>
        <v>45757</v>
      </c>
      <c r="G1964" s="2" t="str">
        <f>'[1]2025年已发货'!G:G</f>
        <v>（十九冶-江龙高速三分部）重庆市云阳县开云高速（钢厂村）*龙缸互通</v>
      </c>
      <c r="H1964" s="2" t="str">
        <f ca="1">'[1]2025年已发货'!H:H</f>
        <v>任海军</v>
      </c>
      <c r="I1964" s="2">
        <f ca="1">'[1]2025年已发货'!I:I</f>
        <v>17725037830</v>
      </c>
      <c r="J1964" s="2" vm="1" t="e">
        <f ca="1">_xlfn._xlws.FILTER(辅助信息!D:D,辅助信息!G:G=G1964)</f>
        <v>#VALUE!</v>
      </c>
    </row>
    <row r="1965" hidden="1" spans="1:10">
      <c r="A1965" s="2" t="str">
        <f ca="1">'[1]2025年已发货'!A:A</f>
        <v>晋邦</v>
      </c>
      <c r="B1965" s="2" t="str">
        <f ca="1">'[1]2025年已发货'!B:B</f>
        <v>螺纹钢</v>
      </c>
      <c r="C1965" s="2" t="str">
        <f ca="1">'[1]2025年已发货'!C:C</f>
        <v>HRB400E Φ12 9m</v>
      </c>
      <c r="D1965" s="2" t="str">
        <f ca="1">'[1]2025年已发货'!D:D</f>
        <v>吨</v>
      </c>
      <c r="E1965" s="2">
        <f ca="1">'[1]2025年已发货'!E:E</f>
        <v>5</v>
      </c>
      <c r="F1965" s="4">
        <f ca="1">'[1]2025年已发货'!F:F</f>
        <v>45757</v>
      </c>
      <c r="G1965" s="2" t="str">
        <f>'[1]2025年已发货'!G:G</f>
        <v>（十九冶-江龙高速三分部）重庆市云阳县开云高速（钢厂村）*龙缸互通</v>
      </c>
      <c r="H1965" s="2" t="str">
        <f ca="1">'[1]2025年已发货'!H:H</f>
        <v>任海军</v>
      </c>
      <c r="I1965" s="2">
        <f ca="1">'[1]2025年已发货'!I:I</f>
        <v>17725037830</v>
      </c>
      <c r="J1965" s="2" vm="1" t="e">
        <f ca="1">_xlfn._xlws.FILTER(辅助信息!D:D,辅助信息!G:G=G1965)</f>
        <v>#VALUE!</v>
      </c>
    </row>
    <row r="1966" hidden="1" spans="1:10">
      <c r="A1966" s="2" t="str">
        <f ca="1">'[1]2025年已发货'!A:A</f>
        <v>晋邦</v>
      </c>
      <c r="B1966" s="2" t="str">
        <f ca="1">'[1]2025年已发货'!B:B</f>
        <v>螺纹钢</v>
      </c>
      <c r="C1966" s="2" t="str">
        <f ca="1">'[1]2025年已发货'!C:C</f>
        <v>HRB400E Φ16 9m</v>
      </c>
      <c r="D1966" s="2" t="str">
        <f ca="1">'[1]2025年已发货'!D:D</f>
        <v>吨</v>
      </c>
      <c r="E1966" s="2">
        <f ca="1">'[1]2025年已发货'!E:E</f>
        <v>15</v>
      </c>
      <c r="F1966" s="4">
        <f ca="1">'[1]2025年已发货'!F:F</f>
        <v>45757</v>
      </c>
      <c r="G1966" s="2" t="str">
        <f>'[1]2025年已发货'!G:G</f>
        <v>（十九冶-江龙高速三分部）重庆市云阳县开云高速（钢厂村）*龙缸互通</v>
      </c>
      <c r="H1966" s="2" t="str">
        <f ca="1">'[1]2025年已发货'!H:H</f>
        <v>任海军</v>
      </c>
      <c r="I1966" s="2">
        <f ca="1">'[1]2025年已发货'!I:I</f>
        <v>17725037830</v>
      </c>
      <c r="J1966" s="2" vm="1" t="e">
        <f ca="1">_xlfn._xlws.FILTER(辅助信息!D:D,辅助信息!G:G=G1966)</f>
        <v>#VALUE!</v>
      </c>
    </row>
    <row r="1967" hidden="1" spans="1:10">
      <c r="A1967" s="2" t="str">
        <f ca="1">'[1]2025年已发货'!A:A</f>
        <v>晋邦</v>
      </c>
      <c r="B1967" s="2" t="str">
        <f ca="1">'[1]2025年已发货'!B:B</f>
        <v>螺纹钢</v>
      </c>
      <c r="C1967" s="2" t="str">
        <f ca="1">'[1]2025年已发货'!C:C</f>
        <v>HRB400E Φ20 9m</v>
      </c>
      <c r="D1967" s="2" t="str">
        <f ca="1">'[1]2025年已发货'!D:D</f>
        <v>吨</v>
      </c>
      <c r="E1967" s="2">
        <f ca="1">'[1]2025年已发货'!E:E</f>
        <v>10</v>
      </c>
      <c r="F1967" s="4">
        <f ca="1">'[1]2025年已发货'!F:F</f>
        <v>45757</v>
      </c>
      <c r="G1967" s="2" t="str">
        <f>'[1]2025年已发货'!G:G</f>
        <v>（十九冶-江龙高速三分部）重庆市云阳县开云高速（钢厂村）*龙缸互通</v>
      </c>
      <c r="H1967" s="2" t="str">
        <f ca="1">'[1]2025年已发货'!H:H</f>
        <v>任海军</v>
      </c>
      <c r="I1967" s="2">
        <f ca="1">'[1]2025年已发货'!I:I</f>
        <v>17725037830</v>
      </c>
      <c r="J1967" s="2" vm="1" t="e">
        <f>_xlfn._xlws.FILTER(辅助信息!D:D,辅助信息!G:G=G1967)</f>
        <v>#VALUE!</v>
      </c>
    </row>
    <row r="1968" hidden="1" spans="1:10">
      <c r="A1968" s="2" t="str">
        <f ca="1">'[1]2025年已发货'!A:A</f>
        <v>晋邦</v>
      </c>
      <c r="B1968" s="2" t="str">
        <f ca="1">'[1]2025年已发货'!B:B</f>
        <v>螺纹钢</v>
      </c>
      <c r="C1968" s="2" t="str">
        <f ca="1">'[1]2025年已发货'!C:C</f>
        <v>HRB400E Φ25 9m</v>
      </c>
      <c r="D1968" s="2" t="str">
        <f ca="1">'[1]2025年已发货'!D:D</f>
        <v>吨</v>
      </c>
      <c r="E1968" s="2">
        <f ca="1">'[1]2025年已发货'!E:E</f>
        <v>5</v>
      </c>
      <c r="F1968" s="4">
        <f ca="1">'[1]2025年已发货'!F:F</f>
        <v>45757</v>
      </c>
      <c r="G1968" s="2" t="str">
        <f>'[1]2025年已发货'!G:G</f>
        <v>（十九冶-江龙高速三分部）重庆市云阳县开云高速（钢厂村）*龙缸互通</v>
      </c>
      <c r="H1968" s="2" t="str">
        <f ca="1">'[1]2025年已发货'!H:H</f>
        <v>任海军</v>
      </c>
      <c r="I1968" s="2">
        <f ca="1">'[1]2025年已发货'!I:I</f>
        <v>17725037830</v>
      </c>
      <c r="J1968" s="2" vm="1" t="e">
        <f ca="1">_xlfn._xlws.FILTER(辅助信息!D:D,辅助信息!G:G=G1968)</f>
        <v>#VALUE!</v>
      </c>
    </row>
    <row r="1969" hidden="1" spans="1:10">
      <c r="A1969" s="2" t="str">
        <f ca="1">'[1]2025年已发货'!A:A</f>
        <v>晋邦</v>
      </c>
      <c r="B1969" s="2" t="str">
        <f ca="1">'[1]2025年已发货'!B:B</f>
        <v>螺纹钢</v>
      </c>
      <c r="C1969" s="2" t="str">
        <f ca="1">'[1]2025年已发货'!C:C</f>
        <v>HRB400EФ12*9m</v>
      </c>
      <c r="D1969" s="2" t="str">
        <f ca="1">'[1]2025年已发货'!D:D</f>
        <v>吨</v>
      </c>
      <c r="E1969" s="2">
        <f ca="1">'[1]2025年已发货'!E:E</f>
        <v>35</v>
      </c>
      <c r="F1969" s="4">
        <f ca="1">'[1]2025年已发货'!F:F</f>
        <v>45757</v>
      </c>
      <c r="G1969" s="2" t="str">
        <f>'[1]2025年已发货'!G:G</f>
        <v>（中铁八局康新高速TJ4-1标）四川省甘孜州康定市新都桥镇超限载检测站</v>
      </c>
      <c r="H1969" s="2" t="str">
        <f ca="1">'[1]2025年已发货'!H:H</f>
        <v>杨建</v>
      </c>
      <c r="I1969" s="2">
        <f ca="1">'[1]2025年已发货'!I:I</f>
        <v>13551322467</v>
      </c>
      <c r="J1969" s="2" vm="1" t="e">
        <f>_xlfn._xlws.FILTER(辅助信息!D:D,辅助信息!G:G=G1969)</f>
        <v>#VALUE!</v>
      </c>
    </row>
    <row r="1970" hidden="1" spans="1:10">
      <c r="A1970" s="2" t="str">
        <f ca="1">'[1]2025年已发货'!A:A</f>
        <v>晋邦</v>
      </c>
      <c r="B1970" s="2" t="str">
        <f ca="1">'[1]2025年已发货'!B:B</f>
        <v>螺纹钢</v>
      </c>
      <c r="C1970" s="2" t="str">
        <f ca="1">'[1]2025年已发货'!C:C</f>
        <v>HRB400EФ20*12m</v>
      </c>
      <c r="D1970" s="2" t="str">
        <f ca="1">'[1]2025年已发货'!D:D</f>
        <v>吨</v>
      </c>
      <c r="E1970" s="2">
        <f ca="1">'[1]2025年已发货'!E:E</f>
        <v>140</v>
      </c>
      <c r="F1970" s="4">
        <f ca="1">'[1]2025年已发货'!F:F</f>
        <v>45757</v>
      </c>
      <c r="G1970" s="2" t="str">
        <f>'[1]2025年已发货'!G:G</f>
        <v>（中铁八局康新高速TJ4-1标）四川省甘孜州康定市新都桥镇超限载检测站</v>
      </c>
      <c r="H1970" s="2" t="str">
        <f ca="1">'[1]2025年已发货'!H:H</f>
        <v>杨建</v>
      </c>
      <c r="I1970" s="2">
        <f ca="1">'[1]2025年已发货'!I:I</f>
        <v>13551322467</v>
      </c>
      <c r="J1970" s="2" vm="1" t="e">
        <f>_xlfn._xlws.FILTER(辅助信息!D:D,辅助信息!G:G=G1970)</f>
        <v>#VALUE!</v>
      </c>
    </row>
    <row r="1971" hidden="1" spans="1:10">
      <c r="A1971" s="2" t="str">
        <f ca="1">'[1]2025年已发货'!A:A</f>
        <v>晋邦</v>
      </c>
      <c r="B1971" s="2" t="str">
        <f ca="1">'[1]2025年已发货'!B:B</f>
        <v>螺纹钢</v>
      </c>
      <c r="C1971" s="2" t="str">
        <f ca="1">'[1]2025年已发货'!C:C</f>
        <v>HRB400EФ25*12m</v>
      </c>
      <c r="D1971" s="2" t="str">
        <f ca="1">'[1]2025年已发货'!D:D</f>
        <v>吨</v>
      </c>
      <c r="E1971" s="2">
        <f ca="1">'[1]2025年已发货'!E:E</f>
        <v>70</v>
      </c>
      <c r="F1971" s="4">
        <f ca="1">'[1]2025年已发货'!F:F</f>
        <v>45757</v>
      </c>
      <c r="G1971" s="2" t="str">
        <f>'[1]2025年已发货'!G:G</f>
        <v>（中铁八局康新高速TJ4-1标）四川省甘孜州康定市新都桥镇超限载检测站</v>
      </c>
      <c r="H1971" s="2" t="str">
        <f ca="1">'[1]2025年已发货'!H:H</f>
        <v>杨建</v>
      </c>
      <c r="I1971" s="2">
        <f ca="1">'[1]2025年已发货'!I:I</f>
        <v>13551322467</v>
      </c>
      <c r="J1971" s="2" vm="1" t="e">
        <f ca="1">_xlfn._xlws.FILTER(辅助信息!D:D,辅助信息!G:G=G1971)</f>
        <v>#VALUE!</v>
      </c>
    </row>
    <row r="1972" hidden="1" spans="1:10">
      <c r="A1972" s="2" t="str">
        <f ca="1">'[1]2025年已发货'!A:A</f>
        <v>晋邦</v>
      </c>
      <c r="B1972" s="2" t="str">
        <f ca="1">'[1]2025年已发货'!B:B</f>
        <v>螺纹钢</v>
      </c>
      <c r="C1972" s="2" t="str">
        <f ca="1">'[1]2025年已发货'!C:C</f>
        <v>HRB500EФ22*9m</v>
      </c>
      <c r="D1972" s="2" t="str">
        <f ca="1">'[1]2025年已发货'!D:D</f>
        <v>吨</v>
      </c>
      <c r="E1972" s="2">
        <f ca="1">'[1]2025年已发货'!E:E</f>
        <v>35</v>
      </c>
      <c r="F1972" s="4">
        <f ca="1">'[1]2025年已发货'!F:F</f>
        <v>45757</v>
      </c>
      <c r="G1972" s="2" t="str">
        <f>'[1]2025年已发货'!G:G</f>
        <v>（中铁八局康新高速TJ4-1标）四川省甘孜州康定市新都桥镇超限载检测站</v>
      </c>
      <c r="H1972" s="2" t="str">
        <f ca="1">'[1]2025年已发货'!H:H</f>
        <v>杨建</v>
      </c>
      <c r="I1972" s="2">
        <f ca="1">'[1]2025年已发货'!I:I</f>
        <v>13551322467</v>
      </c>
      <c r="J1972" s="2" vm="1" t="e">
        <f ca="1">_xlfn._xlws.FILTER(辅助信息!D:D,辅助信息!G:G=G1972)</f>
        <v>#VALUE!</v>
      </c>
    </row>
    <row r="1973" hidden="1" spans="1:10">
      <c r="A1973" s="2" t="str">
        <f ca="1">'[1]2025年已发货'!A:A</f>
        <v>晋邦</v>
      </c>
      <c r="B1973" s="2" t="str">
        <f ca="1">'[1]2025年已发货'!B:B</f>
        <v>螺纹钢</v>
      </c>
      <c r="C1973" s="2" t="str">
        <f ca="1">'[1]2025年已发货'!C:C</f>
        <v>HRB500EФ28*9m</v>
      </c>
      <c r="D1973" s="2" t="str">
        <f ca="1">'[1]2025年已发货'!D:D</f>
        <v>吨</v>
      </c>
      <c r="E1973" s="2">
        <f ca="1">'[1]2025年已发货'!E:E</f>
        <v>35</v>
      </c>
      <c r="F1973" s="4">
        <f ca="1">'[1]2025年已发货'!F:F</f>
        <v>45757</v>
      </c>
      <c r="G1973" s="2" t="str">
        <f>'[1]2025年已发货'!G:G</f>
        <v>（中铁八局康新高速TJ4-1标）四川省甘孜州康定市新都桥镇超限载检测站</v>
      </c>
      <c r="H1973" s="2" t="str">
        <f ca="1">'[1]2025年已发货'!H:H</f>
        <v>杨建</v>
      </c>
      <c r="I1973" s="2">
        <f ca="1">'[1]2025年已发货'!I:I</f>
        <v>13551322467</v>
      </c>
      <c r="J1973" s="2" vm="1" t="e">
        <f ca="1">_xlfn._xlws.FILTER(辅助信息!D:D,辅助信息!G:G=G1973)</f>
        <v>#VALUE!</v>
      </c>
    </row>
    <row r="1974" hidden="1" spans="1:10">
      <c r="A1974" s="2" t="str">
        <f ca="1">'[1]2025年已发货'!A:A</f>
        <v>润耀</v>
      </c>
      <c r="B1974" s="2" t="str">
        <f ca="1">'[1]2025年已发货'!B:B</f>
        <v>高线</v>
      </c>
      <c r="C1974" s="2" t="str">
        <f ca="1">'[1]2025年已发货'!C:C</f>
        <v>HPB300Φ12</v>
      </c>
      <c r="D1974" s="2" t="str">
        <f ca="1">'[1]2025年已发货'!D:D</f>
        <v>吨</v>
      </c>
      <c r="E1974" s="2">
        <f ca="1">'[1]2025年已发货'!E:E</f>
        <v>35</v>
      </c>
      <c r="F1974" s="4">
        <f ca="1">'[1]2025年已发货'!F:F</f>
        <v>45757</v>
      </c>
      <c r="G1974" s="2" t="str">
        <f>'[1]2025年已发货'!G:G</f>
        <v>（中铁十局-资乐高速4标）四川省眉山市仁寿县彰加镇促进村中铁十局2#钢筋厂</v>
      </c>
      <c r="H1974" s="2" t="str">
        <f ca="1">'[1]2025年已发货'!H:H</f>
        <v>杨飞</v>
      </c>
      <c r="I1974" s="2">
        <f ca="1">'[1]2025年已发货'!I:I</f>
        <v>15667998777</v>
      </c>
      <c r="J1974" s="2" vm="1" t="e">
        <f ca="1">_xlfn._xlws.FILTER(辅助信息!D:D,辅助信息!G:G=G1974)</f>
        <v>#VALUE!</v>
      </c>
    </row>
    <row r="1975" hidden="1" spans="1:10">
      <c r="A1975" s="2" t="str">
        <f ca="1">'[1]2025年已发货'!A:A</f>
        <v>润耀</v>
      </c>
      <c r="B1975" s="2" t="str">
        <f ca="1">'[1]2025年已发货'!B:B</f>
        <v>螺纹钢</v>
      </c>
      <c r="C1975" s="2" t="str">
        <f ca="1">'[1]2025年已发货'!C:C</f>
        <v>HRB400E Φ12 9m</v>
      </c>
      <c r="D1975" s="2" t="str">
        <f ca="1">'[1]2025年已发货'!D:D</f>
        <v>吨</v>
      </c>
      <c r="E1975" s="2">
        <f ca="1">'[1]2025年已发货'!E:E</f>
        <v>12</v>
      </c>
      <c r="F1975" s="4">
        <f ca="1">'[1]2025年已发货'!F:F</f>
        <v>45757</v>
      </c>
      <c r="G1975" s="2" t="str">
        <f>'[1]2025年已发货'!G:G</f>
        <v>（中铁广州局-资乐高速5标）四川省乐山市井研县希望大道116号</v>
      </c>
      <c r="H1975" s="2" t="str">
        <f ca="1">'[1]2025年已发货'!H:H</f>
        <v>廖俊杰</v>
      </c>
      <c r="I1975" s="2">
        <f ca="1">'[1]2025年已发货'!I:I</f>
        <v>15775100965</v>
      </c>
      <c r="J1975" s="2" vm="1" t="e">
        <f>_xlfn._xlws.FILTER(辅助信息!D:D,辅助信息!G:G=G1975)</f>
        <v>#VALUE!</v>
      </c>
    </row>
    <row r="1976" hidden="1" spans="1:10">
      <c r="A1976" s="2" t="str">
        <f ca="1">'[1]2025年已发货'!A:A</f>
        <v>润耀</v>
      </c>
      <c r="B1976" s="2" t="str">
        <f ca="1">'[1]2025年已发货'!B:B</f>
        <v>螺纹钢</v>
      </c>
      <c r="C1976" s="2" t="str">
        <f ca="1">'[1]2025年已发货'!C:C</f>
        <v>HRB400E Φ16 9m</v>
      </c>
      <c r="D1976" s="2" t="str">
        <f ca="1">'[1]2025年已发货'!D:D</f>
        <v>吨</v>
      </c>
      <c r="E1976" s="2">
        <f ca="1">'[1]2025年已发货'!E:E</f>
        <v>23</v>
      </c>
      <c r="F1976" s="4">
        <f ca="1">'[1]2025年已发货'!F:F</f>
        <v>45757</v>
      </c>
      <c r="G1976" s="2" t="str">
        <f>'[1]2025年已发货'!G:G</f>
        <v>（中铁广州局-资乐高速5标）四川省乐山市井研县希望大道116号</v>
      </c>
      <c r="H1976" s="2" t="str">
        <f ca="1">'[1]2025年已发货'!H:H</f>
        <v>廖俊杰</v>
      </c>
      <c r="I1976" s="2">
        <f ca="1">'[1]2025年已发货'!I:I</f>
        <v>15775100965</v>
      </c>
      <c r="J1976" s="2" vm="1" t="e">
        <f ca="1">_xlfn._xlws.FILTER(辅助信息!D:D,辅助信息!G:G=G1976)</f>
        <v>#VALUE!</v>
      </c>
    </row>
    <row r="1977" hidden="1" spans="1:10">
      <c r="A1977" s="2" t="str">
        <f ca="1">'[1]2025年已发货'!A:A</f>
        <v>润耀</v>
      </c>
      <c r="B1977" s="2" t="str">
        <f ca="1">'[1]2025年已发货'!B:B</f>
        <v>螺纹钢</v>
      </c>
      <c r="C1977" s="2" t="str">
        <f ca="1">'[1]2025年已发货'!C:C</f>
        <v>HRB400E Φ25 9m</v>
      </c>
      <c r="D1977" s="2" t="str">
        <f ca="1">'[1]2025年已发货'!D:D</f>
        <v>吨</v>
      </c>
      <c r="E1977" s="2">
        <f ca="1">'[1]2025年已发货'!E:E</f>
        <v>12</v>
      </c>
      <c r="F1977" s="4">
        <f ca="1">'[1]2025年已发货'!F:F</f>
        <v>45757</v>
      </c>
      <c r="G1977" s="2" t="str">
        <f>'[1]2025年已发货'!G:G</f>
        <v>（五局乐山机场项目）乐山市五通桥区冠英镇</v>
      </c>
      <c r="H1977" s="2" t="str">
        <f ca="1">'[1]2025年已发货'!H:H</f>
        <v>王思思</v>
      </c>
      <c r="I1977" s="2">
        <f ca="1">'[1]2025年已发货'!I:I</f>
        <v>18973190156</v>
      </c>
      <c r="J1977" s="2" vm="1" t="e">
        <f>_xlfn._xlws.FILTER(辅助信息!D:D,辅助信息!G:G=G1977)</f>
        <v>#VALUE!</v>
      </c>
    </row>
    <row r="1978" hidden="1" spans="1:10">
      <c r="A1978" s="2" t="str">
        <f ca="1">'[1]2025年已发货'!A:A</f>
        <v>润耀</v>
      </c>
      <c r="B1978" s="2" t="str">
        <f ca="1">'[1]2025年已发货'!B:B</f>
        <v>螺纹钢</v>
      </c>
      <c r="C1978" s="2" t="str">
        <f ca="1">'[1]2025年已发货'!C:C</f>
        <v>HRB400E Φ22 9m</v>
      </c>
      <c r="D1978" s="2" t="str">
        <f ca="1">'[1]2025年已发货'!D:D</f>
        <v>吨</v>
      </c>
      <c r="E1978" s="2">
        <f ca="1">'[1]2025年已发货'!E:E</f>
        <v>3</v>
      </c>
      <c r="F1978" s="4">
        <f ca="1">'[1]2025年已发货'!F:F</f>
        <v>45757</v>
      </c>
      <c r="G1978" s="2" t="str">
        <f>'[1]2025年已发货'!G:G</f>
        <v>（五局乐山机场项目）乐山市五通桥区冠英镇</v>
      </c>
      <c r="H1978" s="2" t="str">
        <f ca="1">'[1]2025年已发货'!H:H</f>
        <v>王思思</v>
      </c>
      <c r="I1978" s="2">
        <f ca="1">'[1]2025年已发货'!I:I</f>
        <v>18973190156</v>
      </c>
      <c r="J1978" s="2" vm="1" t="e">
        <f>_xlfn._xlws.FILTER(辅助信息!D:D,辅助信息!G:G=G1978)</f>
        <v>#VALUE!</v>
      </c>
    </row>
    <row r="1979" hidden="1" spans="1:10">
      <c r="A1979" s="2" t="str">
        <f ca="1">'[1]2025年已发货'!A:A</f>
        <v>润耀</v>
      </c>
      <c r="B1979" s="2" t="str">
        <f ca="1">'[1]2025年已发货'!B:B</f>
        <v>螺纹钢</v>
      </c>
      <c r="C1979" s="2" t="str">
        <f ca="1">'[1]2025年已发货'!C:C</f>
        <v>HRB400E Φ20 9m</v>
      </c>
      <c r="D1979" s="2" t="str">
        <f ca="1">'[1]2025年已发货'!D:D</f>
        <v>吨</v>
      </c>
      <c r="E1979" s="2">
        <f ca="1">'[1]2025年已发货'!E:E</f>
        <v>3</v>
      </c>
      <c r="F1979" s="4">
        <f ca="1">'[1]2025年已发货'!F:F</f>
        <v>45757</v>
      </c>
      <c r="G1979" s="2" t="str">
        <f>'[1]2025年已发货'!G:G</f>
        <v>（五局乐山机场项目）乐山市五通桥区冠英镇</v>
      </c>
      <c r="H1979" s="2" t="str">
        <f ca="1">'[1]2025年已发货'!H:H</f>
        <v>王思思</v>
      </c>
      <c r="I1979" s="2">
        <f ca="1">'[1]2025年已发货'!I:I</f>
        <v>18973190156</v>
      </c>
      <c r="J1979" s="2" vm="1" t="e">
        <f ca="1">_xlfn._xlws.FILTER(辅助信息!D:D,辅助信息!G:G=G1979)</f>
        <v>#VALUE!</v>
      </c>
    </row>
    <row r="1980" hidden="1" spans="1:10">
      <c r="A1980" s="2" t="str">
        <f ca="1">'[1]2025年已发货'!A:A</f>
        <v>润耀</v>
      </c>
      <c r="B1980" s="2" t="str">
        <f ca="1">'[1]2025年已发货'!B:B</f>
        <v>螺纹钢</v>
      </c>
      <c r="C1980" s="2" t="str">
        <f ca="1">'[1]2025年已发货'!C:C</f>
        <v>HRB400E Φ14 9m</v>
      </c>
      <c r="D1980" s="2" t="str">
        <f ca="1">'[1]2025年已发货'!D:D</f>
        <v>吨</v>
      </c>
      <c r="E1980" s="2">
        <f ca="1">'[1]2025年已发货'!E:E</f>
        <v>8</v>
      </c>
      <c r="F1980" s="4">
        <f ca="1">'[1]2025年已发货'!F:F</f>
        <v>45757</v>
      </c>
      <c r="G1980" s="2" t="str">
        <f>'[1]2025年已发货'!G:G</f>
        <v>（五局乐山机场项目）乐山市五通桥区冠英镇</v>
      </c>
      <c r="H1980" s="2" t="str">
        <f ca="1">'[1]2025年已发货'!H:H</f>
        <v>王思思</v>
      </c>
      <c r="I1980" s="2">
        <f ca="1">'[1]2025年已发货'!I:I</f>
        <v>18973190156</v>
      </c>
      <c r="J1980" s="2" vm="1" t="e">
        <f ca="1">_xlfn._xlws.FILTER(辅助信息!D:D,辅助信息!G:G=G1980)</f>
        <v>#VALUE!</v>
      </c>
    </row>
    <row r="1981" hidden="1" spans="1:10">
      <c r="A1981" s="2" t="str">
        <f ca="1">'[1]2025年已发货'!A:A</f>
        <v>润耀</v>
      </c>
      <c r="B1981" s="2" t="str">
        <f ca="1">'[1]2025年已发货'!B:B</f>
        <v>螺纹钢</v>
      </c>
      <c r="C1981" s="2" t="str">
        <f ca="1">'[1]2025年已发货'!C:C</f>
        <v>HRB400E Φ12 9m</v>
      </c>
      <c r="D1981" s="2" t="str">
        <f ca="1">'[1]2025年已发货'!D:D</f>
        <v>吨</v>
      </c>
      <c r="E1981" s="2">
        <f ca="1">'[1]2025年已发货'!E:E</f>
        <v>8</v>
      </c>
      <c r="F1981" s="4">
        <f ca="1">'[1]2025年已发货'!F:F</f>
        <v>45757</v>
      </c>
      <c r="G1981" s="2" t="str">
        <f>'[1]2025年已发货'!G:G</f>
        <v>（五局乐山机场项目）乐山市五通桥区冠英镇</v>
      </c>
      <c r="H1981" s="2" t="str">
        <f ca="1">'[1]2025年已发货'!H:H</f>
        <v>王思思</v>
      </c>
      <c r="I1981" s="2">
        <f ca="1">'[1]2025年已发货'!I:I</f>
        <v>18973190156</v>
      </c>
      <c r="J1981" s="2" vm="1" t="e">
        <f ca="1">_xlfn._xlws.FILTER(辅助信息!D:D,辅助信息!G:G=G1981)</f>
        <v>#VALUE!</v>
      </c>
    </row>
    <row r="1982" hidden="1" spans="1:10">
      <c r="A1982" s="2" t="str">
        <f ca="1">'[1]2025年已发货'!A:A</f>
        <v>润耀</v>
      </c>
      <c r="B1982" s="2" t="str">
        <f ca="1">'[1]2025年已发货'!B:B</f>
        <v>盘螺</v>
      </c>
      <c r="C1982" s="2" t="str">
        <f ca="1">'[1]2025年已发货'!C:C</f>
        <v>HRB400E Φ8</v>
      </c>
      <c r="D1982" s="2" t="str">
        <f ca="1">'[1]2025年已发货'!D:D</f>
        <v>吨</v>
      </c>
      <c r="E1982" s="2">
        <f ca="1">'[1]2025年已发货'!E:E</f>
        <v>5</v>
      </c>
      <c r="F1982" s="4">
        <f ca="1">'[1]2025年已发货'!F:F</f>
        <v>45757</v>
      </c>
      <c r="G1982" s="2" t="str">
        <f>'[1]2025年已发货'!G:G</f>
        <v>（五局乐山机场项目）乐山市五通桥区冠英镇</v>
      </c>
      <c r="H1982" s="2" t="str">
        <f ca="1">'[1]2025年已发货'!H:H</f>
        <v>王思思</v>
      </c>
      <c r="I1982" s="2">
        <f ca="1">'[1]2025年已发货'!I:I</f>
        <v>18973190156</v>
      </c>
      <c r="J1982" s="2" vm="1" t="e">
        <f ca="1">_xlfn._xlws.FILTER(辅助信息!D:D,辅助信息!G:G=G1982)</f>
        <v>#VALUE!</v>
      </c>
    </row>
    <row r="1983" hidden="1" spans="1:10">
      <c r="A1983" s="2" t="str">
        <f ca="1">'[1]2025年已发货'!A:A</f>
        <v>润耀</v>
      </c>
      <c r="B1983" s="2" t="str">
        <f ca="1">'[1]2025年已发货'!B:B</f>
        <v>螺纹钢</v>
      </c>
      <c r="C1983" s="2" t="str">
        <f ca="1">'[1]2025年已发货'!C:C</f>
        <v>HRB400E Φ16 9m</v>
      </c>
      <c r="D1983" s="2" t="str">
        <f ca="1">'[1]2025年已发货'!D:D</f>
        <v>吨</v>
      </c>
      <c r="E1983" s="2">
        <f ca="1">'[1]2025年已发货'!E:E</f>
        <v>27</v>
      </c>
      <c r="F1983" s="4">
        <f ca="1">'[1]2025年已发货'!F:F</f>
        <v>45757</v>
      </c>
      <c r="G1983" s="2" t="str">
        <f>'[1]2025年已发货'!G:G</f>
        <v>（五局乐山机场项目）乐山市五通桥区冠英镇</v>
      </c>
      <c r="H1983" s="2" t="str">
        <f ca="1">'[1]2025年已发货'!H:H</f>
        <v>王思思</v>
      </c>
      <c r="I1983" s="2">
        <f ca="1">'[1]2025年已发货'!I:I</f>
        <v>18973190156</v>
      </c>
      <c r="J1983" s="2" vm="1" t="e">
        <f>_xlfn._xlws.FILTER(辅助信息!D:D,辅助信息!G:G=G1983)</f>
        <v>#VALUE!</v>
      </c>
    </row>
    <row r="1984" hidden="1" spans="1:10">
      <c r="A1984" s="2" t="str">
        <f ca="1">'[1]2025年已发货'!A:A</f>
        <v>成实</v>
      </c>
      <c r="B1984" s="2" t="str">
        <f ca="1">'[1]2025年已发货'!B:B</f>
        <v>盘圆</v>
      </c>
      <c r="C1984" s="2" t="str">
        <f ca="1">'[1]2025年已发货'!C:C</f>
        <v>HPB300Φ6</v>
      </c>
      <c r="D1984" s="2" t="str">
        <f ca="1">'[1]2025年已发货'!D:D</f>
        <v>吨</v>
      </c>
      <c r="E1984" s="2">
        <f ca="1">'[1]2025年已发货'!E:E</f>
        <v>10</v>
      </c>
      <c r="F1984" s="4">
        <f ca="1">'[1]2025年已发货'!F:F</f>
        <v>45757</v>
      </c>
      <c r="G1984" s="2" t="str">
        <f>'[1]2025年已发货'!G:G</f>
        <v>（中核华兴）四川天府新区585研发中心项目（一期）二标段（科学城中路东段）</v>
      </c>
      <c r="H1984" s="2" t="str">
        <f ca="1">'[1]2025年已发货'!H:H</f>
        <v>杨远发</v>
      </c>
      <c r="I1984" s="2" t="str">
        <f ca="1">'[1]2025年已发货'!I:I</f>
        <v>13881399439</v>
      </c>
      <c r="J1984" s="2" vm="1" t="e">
        <f ca="1">_xlfn._xlws.FILTER(辅助信息!D:D,辅助信息!G:G=G1984)</f>
        <v>#VALUE!</v>
      </c>
    </row>
    <row r="1985" hidden="1" spans="1:10">
      <c r="A1985" s="2" t="str">
        <f ca="1">'[1]2025年已发货'!A:A</f>
        <v>成实</v>
      </c>
      <c r="B1985" s="2" t="str">
        <f ca="1">'[1]2025年已发货'!B:B</f>
        <v>盘圆</v>
      </c>
      <c r="C1985" s="2" t="str">
        <f ca="1">'[1]2025年已发货'!C:C</f>
        <v>HPB300Φ8</v>
      </c>
      <c r="D1985" s="2" t="str">
        <f ca="1">'[1]2025年已发货'!D:D</f>
        <v>吨</v>
      </c>
      <c r="E1985" s="2">
        <f ca="1">'[1]2025年已发货'!E:E</f>
        <v>8</v>
      </c>
      <c r="F1985" s="4">
        <f ca="1">'[1]2025年已发货'!F:F</f>
        <v>45757</v>
      </c>
      <c r="G1985" s="2" t="str">
        <f>'[1]2025年已发货'!G:G</f>
        <v>（中核华兴）四川天府新区585研发中心项目（一期）二标段（科学城中路东段）</v>
      </c>
      <c r="H1985" s="2" t="str">
        <f ca="1">'[1]2025年已发货'!H:H</f>
        <v>杨远发</v>
      </c>
      <c r="I1985" s="2" t="str">
        <f ca="1">'[1]2025年已发货'!I:I</f>
        <v>13881399439</v>
      </c>
      <c r="J1985" s="2" vm="1" t="e">
        <f ca="1">_xlfn._xlws.FILTER(辅助信息!D:D,辅助信息!G:G=G1985)</f>
        <v>#VALUE!</v>
      </c>
    </row>
    <row r="1986" hidden="1" spans="1:10">
      <c r="A1986" s="2" t="str">
        <f ca="1">'[1]2025年已发货'!A:A</f>
        <v>成实</v>
      </c>
      <c r="B1986" s="2" t="str">
        <f ca="1">'[1]2025年已发货'!B:B</f>
        <v>螺纹钢</v>
      </c>
      <c r="C1986" s="2" t="str">
        <f ca="1">'[1]2025年已发货'!C:C</f>
        <v>HRB400EΦ12*9m</v>
      </c>
      <c r="D1986" s="2" t="str">
        <f ca="1">'[1]2025年已发货'!D:D</f>
        <v>吨</v>
      </c>
      <c r="E1986" s="2">
        <f ca="1">'[1]2025年已发货'!E:E</f>
        <v>15</v>
      </c>
      <c r="F1986" s="4">
        <f ca="1">'[1]2025年已发货'!F:F</f>
        <v>45757</v>
      </c>
      <c r="G1986" s="2" t="str">
        <f>'[1]2025年已发货'!G:G</f>
        <v>（中核华兴）四川天府新区585研发中心项目（一期）二标段（科学城中路东段）</v>
      </c>
      <c r="H1986" s="2" t="str">
        <f ca="1">'[1]2025年已发货'!H:H</f>
        <v>杨远发</v>
      </c>
      <c r="I1986" s="2" t="str">
        <f ca="1">'[1]2025年已发货'!I:I</f>
        <v>13881399439</v>
      </c>
      <c r="J1986" s="2" vm="1" t="e">
        <f ca="1">_xlfn._xlws.FILTER(辅助信息!D:D,辅助信息!G:G=G1986)</f>
        <v>#VALUE!</v>
      </c>
    </row>
    <row r="1987" hidden="1" spans="1:10">
      <c r="A1987" s="2" t="str">
        <f ca="1">'[1]2025年已发货'!A:A</f>
        <v>成实</v>
      </c>
      <c r="B1987" s="2" t="str">
        <f ca="1">'[1]2025年已发货'!B:B</f>
        <v>圆钢</v>
      </c>
      <c r="C1987" s="2" t="str">
        <f ca="1">'[1]2025年已发货'!C:C</f>
        <v>HPB300Ф16</v>
      </c>
      <c r="D1987" s="2" t="str">
        <f ca="1">'[1]2025年已发货'!D:D</f>
        <v>吨</v>
      </c>
      <c r="E1987" s="2">
        <f ca="1">'[1]2025年已发货'!E:E</f>
        <v>12</v>
      </c>
      <c r="F1987" s="4">
        <f ca="1">'[1]2025年已发货'!F:F</f>
        <v>45757</v>
      </c>
      <c r="G1987" s="2" t="str">
        <f>'[1]2025年已发货'!G:G</f>
        <v>（中铁一局四公司康新高速TJ1-1标雅加梗隧道）四川省甘孜州康定市雅加梗路基</v>
      </c>
      <c r="H1987" s="2" t="str">
        <f ca="1">'[1]2025年已发货'!H:H</f>
        <v>王德华</v>
      </c>
      <c r="I1987" s="2">
        <f ca="1">'[1]2025年已发货'!I:I</f>
        <v>18008085797</v>
      </c>
      <c r="J1987" s="2" vm="1" t="e">
        <f ca="1">_xlfn._xlws.FILTER(辅助信息!D:D,辅助信息!G:G=G1987)</f>
        <v>#VALUE!</v>
      </c>
    </row>
    <row r="1988" hidden="1" spans="1:10">
      <c r="A1988" s="2" t="str">
        <f ca="1">'[1]2025年已发货'!A:A</f>
        <v>成实</v>
      </c>
      <c r="B1988" s="2" t="str">
        <f ca="1">'[1]2025年已发货'!B:B</f>
        <v>圆钢</v>
      </c>
      <c r="C1988" s="2" t="str">
        <f ca="1">'[1]2025年已发货'!C:C</f>
        <v>HPB300Ф20</v>
      </c>
      <c r="D1988" s="2" t="str">
        <f ca="1">'[1]2025年已发货'!D:D</f>
        <v>吨</v>
      </c>
      <c r="E1988" s="2">
        <f ca="1">'[1]2025年已发货'!E:E</f>
        <v>20</v>
      </c>
      <c r="F1988" s="4">
        <f ca="1">'[1]2025年已发货'!F:F</f>
        <v>45757</v>
      </c>
      <c r="G1988" s="2" t="str">
        <f>'[1]2025年已发货'!G:G</f>
        <v>（中铁一局四公司康新高速TJ1-1标雅加梗隧道）四川省甘孜州康定市雅加梗路基</v>
      </c>
      <c r="H1988" s="2" t="str">
        <f ca="1">'[1]2025年已发货'!H:H</f>
        <v>王锡俊</v>
      </c>
      <c r="I1988" s="2">
        <f ca="1">'[1]2025年已发货'!I:I</f>
        <v>18008085797</v>
      </c>
      <c r="J1988" s="2" vm="1" t="e">
        <f>_xlfn._xlws.FILTER(辅助信息!D:D,辅助信息!G:G=G1988)</f>
        <v>#VALUE!</v>
      </c>
    </row>
    <row r="1989" hidden="1" spans="1:10">
      <c r="A1989" s="2" t="str">
        <f ca="1">'[1]2025年已发货'!A:A</f>
        <v>成实</v>
      </c>
      <c r="B1989" s="2" t="str">
        <f ca="1">'[1]2025年已发货'!B:B</f>
        <v>螺纹钢</v>
      </c>
      <c r="C1989" s="2" t="str">
        <f ca="1">'[1]2025年已发货'!C:C</f>
        <v>HRB400EФ32*9m</v>
      </c>
      <c r="D1989" s="2" t="str">
        <f ca="1">'[1]2025年已发货'!D:D</f>
        <v>吨</v>
      </c>
      <c r="E1989" s="2">
        <f ca="1">'[1]2025年已发货'!E:E</f>
        <v>2</v>
      </c>
      <c r="F1989" s="4">
        <f ca="1">'[1]2025年已发货'!F:F</f>
        <v>45757</v>
      </c>
      <c r="G1989" s="2" t="str">
        <f>'[1]2025年已发货'!G:G</f>
        <v>（中铁一局四公司康新高速TJ1-1标雅加梗隧道）四川省甘孜州康定市雅加梗路基</v>
      </c>
      <c r="H1989" s="2" t="str">
        <f ca="1">'[1]2025年已发货'!H:H</f>
        <v>王锡俊</v>
      </c>
      <c r="I1989" s="2">
        <f ca="1">'[1]2025年已发货'!I:I</f>
        <v>18008085797</v>
      </c>
      <c r="J1989" s="2" vm="1" t="e">
        <f>_xlfn._xlws.FILTER(辅助信息!D:D,辅助信息!G:G=G1989)</f>
        <v>#VALUE!</v>
      </c>
    </row>
    <row r="1990" hidden="1" spans="1:10">
      <c r="A1990" s="2" t="str">
        <f ca="1">'[1]2025年已发货'!A:A</f>
        <v>德胜</v>
      </c>
      <c r="B1990" s="2" t="str">
        <f ca="1">'[1]2025年已发货'!B:B</f>
        <v>螺纹钢</v>
      </c>
      <c r="C1990" s="2" t="str">
        <f ca="1">'[1]2025年已发货'!C:C</f>
        <v>HRB400E Φ20 12m</v>
      </c>
      <c r="D1990" s="2" t="str">
        <f ca="1">'[1]2025年已发货'!D:D</f>
        <v>吨</v>
      </c>
      <c r="E1990" s="2">
        <f ca="1">'[1]2025年已发货'!E:E</f>
        <v>70</v>
      </c>
      <c r="F1990" s="4">
        <f ca="1">'[1]2025年已发货'!F:F</f>
        <v>45758</v>
      </c>
      <c r="G1990" s="2" t="str">
        <f>'[1]2025年已发货'!G:G</f>
        <v>（中铁五局-成渝扩容3标）四川省资阳市雁江区伍隍镇铺子村雁江区X138</v>
      </c>
      <c r="H1990" s="2" t="str">
        <f ca="1">'[1]2025年已发货'!H:H</f>
        <v>王健</v>
      </c>
      <c r="I1990" s="2">
        <f ca="1">'[1]2025年已发货'!I:I</f>
        <v>17726168395</v>
      </c>
      <c r="J1990" s="2" vm="1" t="e">
        <f>_xlfn._xlws.FILTER(辅助信息!D:D,辅助信息!G:G=G1990)</f>
        <v>#VALUE!</v>
      </c>
    </row>
    <row r="1991" hidden="1" spans="1:10">
      <c r="A1991" s="2" t="str">
        <f ca="1">'[1]2025年已发货'!A:A</f>
        <v>德胜</v>
      </c>
      <c r="B1991" s="2" t="str">
        <f ca="1">'[1]2025年已发货'!B:B</f>
        <v>螺纹钢</v>
      </c>
      <c r="C1991" s="2" t="str">
        <f ca="1">'[1]2025年已发货'!C:C</f>
        <v>HRB400E Φ25 12m</v>
      </c>
      <c r="D1991" s="2" t="str">
        <f ca="1">'[1]2025年已发货'!D:D</f>
        <v>吨</v>
      </c>
      <c r="E1991" s="2">
        <f ca="1">'[1]2025年已发货'!E:E</f>
        <v>70</v>
      </c>
      <c r="F1991" s="4">
        <f ca="1">'[1]2025年已发货'!F:F</f>
        <v>45758</v>
      </c>
      <c r="G1991" s="2" t="str">
        <f>'[1]2025年已发货'!G:G</f>
        <v>（中铁五局-成渝扩容3标）四川省资阳市雁江区伍隍镇铺子村雁江区X138</v>
      </c>
      <c r="H1991" s="2" t="str">
        <f ca="1">'[1]2025年已发货'!H:H</f>
        <v>王健</v>
      </c>
      <c r="I1991" s="2">
        <f ca="1">'[1]2025年已发货'!I:I</f>
        <v>17726168395</v>
      </c>
      <c r="J1991" s="2" vm="1" t="e">
        <f>_xlfn._xlws.FILTER(辅助信息!D:D,辅助信息!G:G=G1991)</f>
        <v>#VALUE!</v>
      </c>
    </row>
    <row r="1992" hidden="1" spans="1:10">
      <c r="A1992" s="2" t="str">
        <f ca="1">'[1]2025年已发货'!A:A</f>
        <v>德胜</v>
      </c>
      <c r="B1992" s="2" t="str">
        <f ca="1">'[1]2025年已发货'!B:B</f>
        <v>螺纹钢</v>
      </c>
      <c r="C1992" s="2" t="str">
        <f ca="1">'[1]2025年已发货'!C:C</f>
        <v>HRB400E Φ25 9m</v>
      </c>
      <c r="D1992" s="2" t="str">
        <f ca="1">'[1]2025年已发货'!D:D</f>
        <v>吨</v>
      </c>
      <c r="E1992" s="2">
        <f ca="1">'[1]2025年已发货'!E:E</f>
        <v>70</v>
      </c>
      <c r="F1992" s="4">
        <f ca="1">'[1]2025年已发货'!F:F</f>
        <v>45758</v>
      </c>
      <c r="G1992" s="2" t="str">
        <f>'[1]2025年已发货'!G:G</f>
        <v>（中铁五局-成渝扩容3标）四川省资阳市雁江区伍隍镇铺子村雁江区X138</v>
      </c>
      <c r="H1992" s="2" t="str">
        <f ca="1">'[1]2025年已发货'!H:H</f>
        <v>王健</v>
      </c>
      <c r="I1992" s="2">
        <f ca="1">'[1]2025年已发货'!I:I</f>
        <v>17726168395</v>
      </c>
      <c r="J1992" s="2" vm="1" t="e">
        <f ca="1">_xlfn._xlws.FILTER(辅助信息!D:D,辅助信息!G:G=G1992)</f>
        <v>#VALUE!</v>
      </c>
    </row>
    <row r="1993" hidden="1" spans="1:10">
      <c r="A1993" s="2" t="str">
        <f ca="1">'[1]2025年已发货'!A:A</f>
        <v>德胜</v>
      </c>
      <c r="B1993" s="2" t="str">
        <f ca="1">'[1]2025年已发货'!B:B</f>
        <v>螺纹钢</v>
      </c>
      <c r="C1993" s="2" t="str">
        <f ca="1">'[1]2025年已发货'!C:C</f>
        <v>HRB400E Φ28 9m</v>
      </c>
      <c r="D1993" s="2" t="str">
        <f ca="1">'[1]2025年已发货'!D:D</f>
        <v>吨</v>
      </c>
      <c r="E1993" s="2">
        <f ca="1">'[1]2025年已发货'!E:E</f>
        <v>70</v>
      </c>
      <c r="F1993" s="4">
        <f ca="1">'[1]2025年已发货'!F:F</f>
        <v>45758</v>
      </c>
      <c r="G1993" s="2" t="str">
        <f>'[1]2025年已发货'!G:G</f>
        <v>（中铁十局-资乐高速4标）四川省眉山市仁寿县彰加镇促进村中铁十局2#钢筋厂</v>
      </c>
      <c r="H1993" s="2" t="str">
        <f ca="1">'[1]2025年已发货'!H:H</f>
        <v>杨飞</v>
      </c>
      <c r="I1993" s="2">
        <f ca="1">'[1]2025年已发货'!I:I</f>
        <v>15667998777</v>
      </c>
      <c r="J1993" s="2" vm="1" t="e">
        <f ca="1">_xlfn._xlws.FILTER(辅助信息!D:D,辅助信息!G:G=G1993)</f>
        <v>#VALUE!</v>
      </c>
    </row>
    <row r="1994" hidden="1" spans="1:10">
      <c r="A1994" s="2" t="str">
        <f ca="1">'[1]2025年已发货'!A:A</f>
        <v>润耀</v>
      </c>
      <c r="B1994" s="2" t="str">
        <f ca="1">'[1]2025年已发货'!B:B</f>
        <v>螺纹钢</v>
      </c>
      <c r="C1994" s="2" t="str">
        <f ca="1">'[1]2025年已发货'!C:C</f>
        <v>HRB400E Φ25 9m</v>
      </c>
      <c r="D1994" s="2" t="str">
        <f ca="1">'[1]2025年已发货'!D:D</f>
        <v>吨</v>
      </c>
      <c r="E1994" s="2">
        <f ca="1">'[1]2025年已发货'!E:E</f>
        <v>35</v>
      </c>
      <c r="F1994" s="4">
        <f ca="1">'[1]2025年已发货'!F:F</f>
        <v>45758</v>
      </c>
      <c r="G1994" s="2" t="str">
        <f>'[1]2025年已发货'!G:G</f>
        <v>（中铁广州局-成渝扩容2标）四川省资阳市雁江区堪嘉镇陈家湾刘家湾大桥桥头</v>
      </c>
      <c r="H1994" s="2" t="str">
        <f ca="1">'[1]2025年已发货'!H:H</f>
        <v>刘沛琦</v>
      </c>
      <c r="I1994" s="2">
        <f ca="1">'[1]2025年已发货'!I:I</f>
        <v>18011784798</v>
      </c>
      <c r="J1994" s="2" vm="1" t="e">
        <f ca="1">_xlfn._xlws.FILTER(辅助信息!D:D,辅助信息!G:G=G1994)</f>
        <v>#VALUE!</v>
      </c>
    </row>
    <row r="1995" hidden="1" spans="1:10">
      <c r="A1995" s="2" t="str">
        <f ca="1">'[1]2025年已发货'!A:A</f>
        <v>润耀</v>
      </c>
      <c r="B1995" s="2" t="str">
        <f ca="1">'[1]2025年已发货'!B:B</f>
        <v>螺纹钢</v>
      </c>
      <c r="C1995" s="2" t="str">
        <f ca="1">'[1]2025年已发货'!C:C</f>
        <v>HRB400E Φ25 12m</v>
      </c>
      <c r="D1995" s="2" t="str">
        <f ca="1">'[1]2025年已发货'!D:D</f>
        <v>吨</v>
      </c>
      <c r="E1995" s="2">
        <f ca="1">'[1]2025年已发货'!E:E</f>
        <v>35</v>
      </c>
      <c r="F1995" s="4">
        <f ca="1">'[1]2025年已发货'!F:F</f>
        <v>45758</v>
      </c>
      <c r="G1995" s="2" t="str">
        <f>'[1]2025年已发货'!G:G</f>
        <v>（中铁广州局-成渝扩容2标）四川省资阳市雁江区堪嘉镇陈家湾刘家湾大桥桥头</v>
      </c>
      <c r="H1995" s="2" t="str">
        <f ca="1">'[1]2025年已发货'!H:H</f>
        <v>刘沛琦</v>
      </c>
      <c r="I1995" s="2">
        <f ca="1">'[1]2025年已发货'!I:I</f>
        <v>18011784798</v>
      </c>
      <c r="J1995" s="2" vm="1" t="e">
        <f ca="1">_xlfn._xlws.FILTER(辅助信息!D:D,辅助信息!G:G=G1995)</f>
        <v>#VALUE!</v>
      </c>
    </row>
    <row r="1996" hidden="1" spans="1:10">
      <c r="A1996" s="2" t="str">
        <f ca="1">'[1]2025年已发货'!A:A</f>
        <v>润耀</v>
      </c>
      <c r="B1996" s="2" t="str">
        <f ca="1">'[1]2025年已发货'!B:B</f>
        <v>螺纹钢</v>
      </c>
      <c r="C1996" s="2" t="str">
        <f ca="1">'[1]2025年已发货'!C:C</f>
        <v>HRB400E Φ28 9m</v>
      </c>
      <c r="D1996" s="2" t="str">
        <f ca="1">'[1]2025年已发货'!D:D</f>
        <v>吨</v>
      </c>
      <c r="E1996" s="2">
        <f ca="1">'[1]2025年已发货'!E:E</f>
        <v>35</v>
      </c>
      <c r="F1996" s="4">
        <f ca="1">'[1]2025年已发货'!F:F</f>
        <v>45758</v>
      </c>
      <c r="G1996" s="2" t="str">
        <f>'[1]2025年已发货'!G:G</f>
        <v>（中铁广州局-成渝扩容2标）四川省资阳市雁江区堪嘉镇陈家湾刘家湾大桥桥头</v>
      </c>
      <c r="H1996" s="2" t="str">
        <f ca="1">'[1]2025年已发货'!H:H</f>
        <v>刘沛琦</v>
      </c>
      <c r="I1996" s="2">
        <f ca="1">'[1]2025年已发货'!I:I</f>
        <v>18011784798</v>
      </c>
      <c r="J1996" s="2" vm="1" t="e">
        <f>_xlfn._xlws.FILTER(辅助信息!D:D,辅助信息!G:G=G1996)</f>
        <v>#VALUE!</v>
      </c>
    </row>
    <row r="1997" hidden="1" spans="1:10">
      <c r="A1997" s="2" t="str">
        <f ca="1">'[1]2025年已发货'!A:A</f>
        <v>润耀</v>
      </c>
      <c r="B1997" s="2" t="str">
        <f ca="1">'[1]2025年已发货'!B:B</f>
        <v>螺纹钢</v>
      </c>
      <c r="C1997" s="2" t="str">
        <f ca="1">'[1]2025年已发货'!C:C</f>
        <v>HRB400E Φ20 9m</v>
      </c>
      <c r="D1997" s="2" t="str">
        <f ca="1">'[1]2025年已发货'!D:D</f>
        <v>吨</v>
      </c>
      <c r="E1997" s="2">
        <f ca="1">'[1]2025年已发货'!E:E</f>
        <v>3</v>
      </c>
      <c r="F1997" s="4">
        <f ca="1">'[1]2025年已发货'!F:F</f>
        <v>45758</v>
      </c>
      <c r="G1997" s="2" t="str">
        <f>'[1]2025年已发货'!G:G</f>
        <v>(五冶钢构宜宾高县月江镇建设项目-2)四川省宜宾市高县月江镇高县宜宾保润汽车维修服务有限公司西南(S436西)(污水管网项目)</v>
      </c>
      <c r="H1997" s="2" t="str">
        <f ca="1">'[1]2025年已发货'!H:H</f>
        <v>张朝亮</v>
      </c>
      <c r="I1997" s="2">
        <f ca="1">'[1]2025年已发货'!I:I</f>
        <v>15228205853</v>
      </c>
      <c r="J1997" s="2" t="str">
        <f ca="1">_xlfn._xlws.FILTER(辅助信息!D:D,辅助信息!G:G=G1997)</f>
        <v>五冶钢构-宜宾市南溪区高县月江镇建设项目</v>
      </c>
    </row>
    <row r="1998" hidden="1" spans="1:10">
      <c r="A1998" s="2" t="str">
        <f ca="1">'[1]2025年已发货'!A:A</f>
        <v>润耀</v>
      </c>
      <c r="B1998" s="2" t="str">
        <f ca="1">'[1]2025年已发货'!B:B</f>
        <v>螺纹钢</v>
      </c>
      <c r="C1998" s="2" t="str">
        <f ca="1">'[1]2025年已发货'!C:C</f>
        <v>HRB400E Φ25 9m</v>
      </c>
      <c r="D1998" s="2" t="str">
        <f ca="1">'[1]2025年已发货'!D:D</f>
        <v>吨</v>
      </c>
      <c r="E1998" s="2">
        <f ca="1">'[1]2025年已发货'!E:E</f>
        <v>30</v>
      </c>
      <c r="F1998" s="4">
        <f ca="1">'[1]2025年已发货'!F:F</f>
        <v>45758</v>
      </c>
      <c r="G1998" s="2" t="str">
        <f>'[1]2025年已发货'!G:G</f>
        <v>(五冶钢构宜宾高县月江镇建设项目-2)四川省宜宾市高县月江镇高县宜宾保润汽车维修服务有限公司西南(S436西)(污水管网项目)</v>
      </c>
      <c r="H1998" s="2" t="str">
        <f ca="1">'[1]2025年已发货'!H:H</f>
        <v>张朝亮</v>
      </c>
      <c r="I1998" s="2">
        <f ca="1">'[1]2025年已发货'!I:I</f>
        <v>15228205853</v>
      </c>
      <c r="J1998" s="2" t="str">
        <f ca="1">_xlfn._xlws.FILTER(辅助信息!D:D,辅助信息!G:G=G1998)</f>
        <v>五冶钢构-宜宾市南溪区高县月江镇建设项目</v>
      </c>
    </row>
    <row r="1999" hidden="1" spans="1:10">
      <c r="A1999" s="2" t="str">
        <f ca="1">'[1]2025年已发货'!A:A</f>
        <v>达钢</v>
      </c>
      <c r="B1999" s="2" t="str">
        <f ca="1">'[1]2025年已发货'!B:B</f>
        <v>螺纹钢</v>
      </c>
      <c r="C1999" s="2" t="str">
        <f ca="1">'[1]2025年已发货'!C:C</f>
        <v>HRB400E Φ12 9m</v>
      </c>
      <c r="D1999" s="2" t="str">
        <f ca="1">'[1]2025年已发货'!D:D</f>
        <v>吨</v>
      </c>
      <c r="E1999" s="2">
        <f ca="1">'[1]2025年已发货'!E:E</f>
        <v>27</v>
      </c>
      <c r="F1999" s="4">
        <f ca="1">'[1]2025年已发货'!F:F</f>
        <v>45758</v>
      </c>
      <c r="G1999" s="2" t="str">
        <f>'[1]2025年已发货'!G:G</f>
        <v>（十九冶-江龙高速二分部）重庆市云阳县宝坪镇双塆村*九倒拐大桥</v>
      </c>
      <c r="H1999" s="2" t="str">
        <f ca="1">'[1]2025年已发货'!H:H</f>
        <v>张鹏</v>
      </c>
      <c r="I1999" s="2">
        <f ca="1">'[1]2025年已发货'!I:I</f>
        <v>18223006448</v>
      </c>
      <c r="J1999" s="2" vm="1" t="e">
        <f>_xlfn._xlws.FILTER(辅助信息!D:D,辅助信息!G:G=G1999)</f>
        <v>#VALUE!</v>
      </c>
    </row>
    <row r="2000" hidden="1" spans="1:10">
      <c r="A2000" s="2" t="str">
        <f ca="1">'[1]2025年已发货'!A:A</f>
        <v>达钢</v>
      </c>
      <c r="B2000" s="2" t="str">
        <f ca="1">'[1]2025年已发货'!B:B</f>
        <v>高线</v>
      </c>
      <c r="C2000" s="2" t="str">
        <f ca="1">'[1]2025年已发货'!C:C</f>
        <v>HPB300Φ10</v>
      </c>
      <c r="D2000" s="2" t="str">
        <f ca="1">'[1]2025年已发货'!D:D</f>
        <v>吨</v>
      </c>
      <c r="E2000" s="2">
        <f ca="1">'[1]2025年已发货'!E:E</f>
        <v>10</v>
      </c>
      <c r="F2000" s="4">
        <f ca="1">'[1]2025年已发货'!F:F</f>
        <v>45758</v>
      </c>
      <c r="G2000" s="2" t="str">
        <f>'[1]2025年已发货'!G:G</f>
        <v>（十九冶-江龙高速二分部）重庆市云阳县宝坪镇双塆村*九倒拐大桥</v>
      </c>
      <c r="H2000" s="2" t="str">
        <f ca="1">'[1]2025年已发货'!H:H</f>
        <v>张鹏</v>
      </c>
      <c r="I2000" s="2">
        <f ca="1">'[1]2025年已发货'!I:I</f>
        <v>18223006448</v>
      </c>
      <c r="J2000" s="2" vm="1" t="e">
        <f ca="1">_xlfn._xlws.FILTER(辅助信息!D:D,辅助信息!G:G=G2000)</f>
        <v>#VALUE!</v>
      </c>
    </row>
    <row r="2001" hidden="1" spans="1:10">
      <c r="A2001" s="2" t="str">
        <f ca="1">'[1]2025年已发货'!A:A</f>
        <v>达钢</v>
      </c>
      <c r="B2001" s="2" t="str">
        <f ca="1">'[1]2025年已发货'!B:B</f>
        <v>螺纹钢</v>
      </c>
      <c r="C2001" s="2" t="str">
        <f ca="1">'[1]2025年已发货'!C:C</f>
        <v>HRB400E Φ28 9m</v>
      </c>
      <c r="D2001" s="2" t="str">
        <f ca="1">'[1]2025年已发货'!D:D</f>
        <v>吨</v>
      </c>
      <c r="E2001" s="2">
        <f ca="1">'[1]2025年已发货'!E:E</f>
        <v>54</v>
      </c>
      <c r="F2001" s="4">
        <f ca="1">'[1]2025年已发货'!F:F</f>
        <v>45758</v>
      </c>
      <c r="G2001" s="2" t="str">
        <f>'[1]2025年已发货'!G:G</f>
        <v>（十九冶-江龙高速一分部）重庆市云阳县X886附近中国十九冶开云高速项目总包部西98米*复兴互通预制梁场</v>
      </c>
      <c r="H2001" s="2" t="str">
        <f ca="1">'[1]2025年已发货'!H:H</f>
        <v>吴章红</v>
      </c>
      <c r="I2001" s="2">
        <f ca="1">'[1]2025年已发货'!I:I</f>
        <v>18628165772</v>
      </c>
      <c r="J2001" s="2" vm="1" t="e">
        <f ca="1">_xlfn._xlws.FILTER(辅助信息!D:D,辅助信息!G:G=G2001)</f>
        <v>#VALUE!</v>
      </c>
    </row>
    <row r="2002" hidden="1" spans="1:10">
      <c r="A2002" s="2" t="str">
        <f ca="1">'[1]2025年已发货'!A:A</f>
        <v>达钢</v>
      </c>
      <c r="B2002" s="2" t="str">
        <f ca="1">'[1]2025年已发货'!B:B</f>
        <v>高线</v>
      </c>
      <c r="C2002" s="2" t="str">
        <f ca="1">'[1]2025年已发货'!C:C</f>
        <v>HPB300Φ10</v>
      </c>
      <c r="D2002" s="2" t="str">
        <f ca="1">'[1]2025年已发货'!D:D</f>
        <v>吨</v>
      </c>
      <c r="E2002" s="2">
        <f ca="1">'[1]2025年已发货'!E:E</f>
        <v>17.5</v>
      </c>
      <c r="F2002" s="4">
        <f ca="1">'[1]2025年已发货'!F:F</f>
        <v>45758</v>
      </c>
      <c r="G2002" s="2" t="str">
        <f>'[1]2025年已发货'!G:G</f>
        <v>（十九冶-江龙高速一分部）重庆市云阳县X886附近中国十九冶开云高速项目总包部西98米*复兴互通预制梁场</v>
      </c>
      <c r="H2002" s="2" t="str">
        <f ca="1">'[1]2025年已发货'!H:H</f>
        <v>吴章红</v>
      </c>
      <c r="I2002" s="2">
        <f ca="1">'[1]2025年已发货'!I:I</f>
        <v>18628165772</v>
      </c>
      <c r="J2002" s="2" vm="1" t="e">
        <f ca="1">_xlfn._xlws.FILTER(辅助信息!D:D,辅助信息!G:G=G2002)</f>
        <v>#VALUE!</v>
      </c>
    </row>
    <row r="2003" hidden="1" spans="1:10">
      <c r="A2003" s="2" t="str">
        <f ca="1">'[1]2025年已发货'!A:A</f>
        <v>晋邦</v>
      </c>
      <c r="B2003" s="2" t="str">
        <f ca="1">'[1]2025年已发货'!B:B</f>
        <v>盘圆</v>
      </c>
      <c r="C2003" s="2" t="str">
        <f ca="1">'[1]2025年已发货'!C:C</f>
        <v>HPB300Ф12</v>
      </c>
      <c r="D2003" s="2" t="str">
        <f ca="1">'[1]2025年已发货'!D:D</f>
        <v>吨</v>
      </c>
      <c r="E2003" s="2">
        <f ca="1">'[1]2025年已发货'!E:E</f>
        <v>9</v>
      </c>
      <c r="F2003" s="4">
        <f ca="1">'[1]2025年已发货'!F:F</f>
        <v>45758</v>
      </c>
      <c r="G2003" s="2" t="str">
        <f>'[1]2025年已发货'!G:G</f>
        <v>四川省南充市营山县咸安大道成都元泽环境技术有限公司营山分公司（中核华兴市政道路项目部）</v>
      </c>
      <c r="H2003" s="2" t="str">
        <f ca="1">'[1]2025年已发货'!H:H</f>
        <v>黎家敏</v>
      </c>
      <c r="I2003" s="2" t="str">
        <f ca="1">'[1]2025年已发货'!I:I</f>
        <v>15082798787</v>
      </c>
      <c r="J2003" s="2" vm="1" t="e">
        <f ca="1">_xlfn._xlws.FILTER(辅助信息!D:D,辅助信息!G:G=G2003)</f>
        <v>#VALUE!</v>
      </c>
    </row>
    <row r="2004" hidden="1" spans="1:10">
      <c r="A2004" s="2" t="str">
        <f ca="1">'[1]2025年已发货'!A:A</f>
        <v>晋邦</v>
      </c>
      <c r="B2004" s="2" t="str">
        <f ca="1">'[1]2025年已发货'!B:B</f>
        <v>螺纹钢</v>
      </c>
      <c r="C2004" s="2" t="str">
        <f ca="1">'[1]2025年已发货'!C:C</f>
        <v>HRB400EФ28*9m</v>
      </c>
      <c r="D2004" s="2" t="str">
        <f ca="1">'[1]2025年已发货'!D:D</f>
        <v>吨</v>
      </c>
      <c r="E2004" s="2">
        <f ca="1">'[1]2025年已发货'!E:E</f>
        <v>25</v>
      </c>
      <c r="F2004" s="4">
        <f ca="1">'[1]2025年已发货'!F:F</f>
        <v>45758</v>
      </c>
      <c r="G2004" s="2" t="str">
        <f>'[1]2025年已发货'!G:G</f>
        <v>四川省南充市营山县咸安大道成都元泽环境技术有限公司营山分公司（中核华兴市政道路项目部）</v>
      </c>
      <c r="H2004" s="2" t="str">
        <f ca="1">'[1]2025年已发货'!H:H</f>
        <v>黎家敏</v>
      </c>
      <c r="I2004" s="2" t="str">
        <f ca="1">'[1]2025年已发货'!I:I</f>
        <v>15082798787</v>
      </c>
      <c r="J2004" s="2" vm="1" t="e">
        <f ca="1">_xlfn._xlws.FILTER(辅助信息!D:D,辅助信息!G:G=G2004)</f>
        <v>#VALUE!</v>
      </c>
    </row>
    <row r="2005" hidden="1" spans="1:10">
      <c r="A2005" s="2" t="str">
        <f ca="1">'[1]2025年已发货'!A:A</f>
        <v>晋邦</v>
      </c>
      <c r="B2005" s="2" t="str">
        <f ca="1">'[1]2025年已发货'!B:B</f>
        <v>螺纹钢</v>
      </c>
      <c r="C2005" s="2" t="str">
        <f ca="1">'[1]2025年已发货'!C:C</f>
        <v>HRB400E Φ28 9m</v>
      </c>
      <c r="D2005" s="2" t="str">
        <f ca="1">'[1]2025年已发货'!D:D</f>
        <v>吨</v>
      </c>
      <c r="E2005" s="2">
        <f ca="1">'[1]2025年已发货'!E:E</f>
        <v>16</v>
      </c>
      <c r="F2005" s="4">
        <f ca="1">'[1]2025年已发货'!F:F</f>
        <v>45758</v>
      </c>
      <c r="G2005" s="2" t="str">
        <f>'[1]2025年已发货'!G:G</f>
        <v>（十九冶-江龙高速一分部）重庆市云阳县X886附近中国十九冶开云高速项目总包部西98米*复兴互通预制梁场</v>
      </c>
      <c r="H2005" s="2" t="str">
        <f ca="1">'[1]2025年已发货'!H:H</f>
        <v>吴章红</v>
      </c>
      <c r="I2005" s="2">
        <f ca="1">'[1]2025年已发货'!I:I</f>
        <v>18628165772</v>
      </c>
      <c r="J2005" s="2" vm="1" t="e">
        <f>_xlfn._xlws.FILTER(辅助信息!D:D,辅助信息!G:G=G2005)</f>
        <v>#VALUE!</v>
      </c>
    </row>
    <row r="2006" hidden="1" spans="1:10">
      <c r="A2006" s="2" t="str">
        <f ca="1">'[1]2025年已发货'!A:A</f>
        <v>晋邦</v>
      </c>
      <c r="B2006" s="2" t="str">
        <f ca="1">'[1]2025年已发货'!B:B</f>
        <v>盘螺</v>
      </c>
      <c r="C2006" s="2" t="str">
        <f ca="1">'[1]2025年已发货'!C:C</f>
        <v>HRB400E Φ10</v>
      </c>
      <c r="D2006" s="2" t="str">
        <f ca="1">'[1]2025年已发货'!D:D</f>
        <v>吨</v>
      </c>
      <c r="E2006" s="2">
        <f ca="1">'[1]2025年已发货'!E:E</f>
        <v>17.5</v>
      </c>
      <c r="F2006" s="4">
        <f ca="1">'[1]2025年已发货'!F:F</f>
        <v>45758</v>
      </c>
      <c r="G2006" s="2" t="str">
        <f>'[1]2025年已发货'!G:G</f>
        <v>（十九冶-江龙高速一分部）重庆市云阳县X886附近中国十九冶开云高速项目总包部西98米*复兴互通预制梁场</v>
      </c>
      <c r="H2006" s="2" t="str">
        <f ca="1">'[1]2025年已发货'!H:H</f>
        <v>吴章红</v>
      </c>
      <c r="I2006" s="2">
        <f ca="1">'[1]2025年已发货'!I:I</f>
        <v>18628165772</v>
      </c>
      <c r="J2006" s="2" vm="1" t="e">
        <f>_xlfn._xlws.FILTER(辅助信息!D:D,辅助信息!G:G=G2006)</f>
        <v>#VALUE!</v>
      </c>
    </row>
    <row r="2007" hidden="1" spans="1:10">
      <c r="A2007" s="2" t="str">
        <f ca="1">'[1]2025年已发货'!A:A</f>
        <v>德胜</v>
      </c>
      <c r="B2007" s="2" t="str">
        <f ca="1">'[1]2025年已发货'!B:B</f>
        <v>螺纹钢</v>
      </c>
      <c r="C2007" s="2" t="str">
        <f ca="1">'[1]2025年已发货'!C:C</f>
        <v>HRB400E Φ14 9m</v>
      </c>
      <c r="D2007" s="2" t="str">
        <f ca="1">'[1]2025年已发货'!D:D</f>
        <v>吨</v>
      </c>
      <c r="E2007" s="2">
        <f ca="1">'[1]2025年已发货'!E:E</f>
        <v>5</v>
      </c>
      <c r="F2007" s="4">
        <f ca="1">'[1]2025年已发货'!F:F</f>
        <v>45759</v>
      </c>
      <c r="G2007" s="2" t="str">
        <f>'[1]2025年已发货'!G:G</f>
        <v>（华西简阳西城嘉苑）四川省成都市简阳市简城街道高屋村</v>
      </c>
      <c r="H2007" s="2" t="str">
        <f ca="1">'[1]2025年已发货'!H:H</f>
        <v>张瀚镭</v>
      </c>
      <c r="I2007" s="2">
        <f ca="1">'[1]2025年已发货'!I:I</f>
        <v>15884666220</v>
      </c>
      <c r="J2007" s="2" t="str">
        <f>_xlfn._xlws.FILTER(辅助信息!D:D,辅助信息!G:G=G2007)</f>
        <v>华西简阳西城嘉苑</v>
      </c>
    </row>
    <row r="2008" hidden="1" spans="1:10">
      <c r="A2008" s="2" t="str">
        <f ca="1">'[1]2025年已发货'!A:A</f>
        <v>德胜</v>
      </c>
      <c r="B2008" s="2" t="str">
        <f ca="1">'[1]2025年已发货'!B:B</f>
        <v>螺纹钢</v>
      </c>
      <c r="C2008" s="2" t="str">
        <f ca="1">'[1]2025年已发货'!C:C</f>
        <v>HRB400E Φ18 9m</v>
      </c>
      <c r="D2008" s="2" t="str">
        <f ca="1">'[1]2025年已发货'!D:D</f>
        <v>吨</v>
      </c>
      <c r="E2008" s="2">
        <f ca="1">'[1]2025年已发货'!E:E</f>
        <v>5</v>
      </c>
      <c r="F2008" s="4">
        <f ca="1">'[1]2025年已发货'!F:F</f>
        <v>45759</v>
      </c>
      <c r="G2008" s="2" t="str">
        <f>'[1]2025年已发货'!G:G</f>
        <v>（华西简阳西城嘉苑）四川省成都市简阳市简城街道高屋村</v>
      </c>
      <c r="H2008" s="2" t="str">
        <f ca="1">'[1]2025年已发货'!H:H</f>
        <v>张瀚镭</v>
      </c>
      <c r="I2008" s="2">
        <f ca="1">'[1]2025年已发货'!I:I</f>
        <v>15884666220</v>
      </c>
      <c r="J2008" s="2" t="str">
        <f ca="1">_xlfn._xlws.FILTER(辅助信息!D:D,辅助信息!G:G=G2008)</f>
        <v>华西简阳西城嘉苑</v>
      </c>
    </row>
    <row r="2009" hidden="1" spans="1:10">
      <c r="A2009" s="2" t="str">
        <f ca="1">'[1]2025年已发货'!A:A</f>
        <v>德胜</v>
      </c>
      <c r="B2009" s="2" t="str">
        <f ca="1">'[1]2025年已发货'!B:B</f>
        <v>螺纹钢</v>
      </c>
      <c r="C2009" s="2" t="str">
        <f ca="1">'[1]2025年已发货'!C:C</f>
        <v>HRB400E Φ20 9m</v>
      </c>
      <c r="D2009" s="2" t="str">
        <f ca="1">'[1]2025年已发货'!D:D</f>
        <v>吨</v>
      </c>
      <c r="E2009" s="2">
        <f ca="1">'[1]2025年已发货'!E:E</f>
        <v>40</v>
      </c>
      <c r="F2009" s="4">
        <f ca="1">'[1]2025年已发货'!F:F</f>
        <v>45759</v>
      </c>
      <c r="G2009" s="2" t="str">
        <f>'[1]2025年已发货'!G:G</f>
        <v>（华西简阳西城嘉苑）四川省成都市简阳市简城街道高屋村</v>
      </c>
      <c r="H2009" s="2" t="str">
        <f ca="1">'[1]2025年已发货'!H:H</f>
        <v>张瀚镭</v>
      </c>
      <c r="I2009" s="2">
        <f ca="1">'[1]2025年已发货'!I:I</f>
        <v>15884666220</v>
      </c>
      <c r="J2009" s="2" t="str">
        <f ca="1">_xlfn._xlws.FILTER(辅助信息!D:D,辅助信息!G:G=G2009)</f>
        <v>华西简阳西城嘉苑</v>
      </c>
    </row>
    <row r="2010" hidden="1" spans="1:10">
      <c r="A2010" s="2" t="str">
        <f ca="1">'[1]2025年已发货'!A:A</f>
        <v>德胜</v>
      </c>
      <c r="B2010" s="2" t="str">
        <f ca="1">'[1]2025年已发货'!B:B</f>
        <v>螺纹钢</v>
      </c>
      <c r="C2010" s="2" t="str">
        <f ca="1">'[1]2025年已发货'!C:C</f>
        <v>HRB400E Φ25 9m</v>
      </c>
      <c r="D2010" s="2" t="str">
        <f ca="1">'[1]2025年已发货'!D:D</f>
        <v>吨</v>
      </c>
      <c r="E2010" s="2">
        <f ca="1">'[1]2025年已发货'!E:E</f>
        <v>20</v>
      </c>
      <c r="F2010" s="4">
        <f ca="1">'[1]2025年已发货'!F:F</f>
        <v>45759</v>
      </c>
      <c r="G2010" s="2" t="str">
        <f>'[1]2025年已发货'!G:G</f>
        <v>（华西简阳西城嘉苑）四川省成都市简阳市简城街道高屋村</v>
      </c>
      <c r="H2010" s="2" t="str">
        <f ca="1">'[1]2025年已发货'!H:H</f>
        <v>张瀚镭</v>
      </c>
      <c r="I2010" s="2">
        <f ca="1">'[1]2025年已发货'!I:I</f>
        <v>15884666220</v>
      </c>
      <c r="J2010" s="2" t="str">
        <f ca="1">_xlfn._xlws.FILTER(辅助信息!D:D,辅助信息!G:G=G2010)</f>
        <v>华西简阳西城嘉苑</v>
      </c>
    </row>
    <row r="2011" hidden="1" spans="1:10">
      <c r="A2011" s="2" t="str">
        <f ca="1">'[1]2025年已发货'!A:A</f>
        <v>晋邦</v>
      </c>
      <c r="B2011" s="2" t="str">
        <f ca="1">'[1]2025年已发货'!B:B</f>
        <v>螺纹钢</v>
      </c>
      <c r="C2011" s="2" t="str">
        <f ca="1">'[1]2025年已发货'!C:C</f>
        <v>HRB400E Φ14 9m</v>
      </c>
      <c r="D2011" s="2" t="str">
        <f ca="1">'[1]2025年已发货'!D:D</f>
        <v>吨</v>
      </c>
      <c r="E2011" s="2">
        <f ca="1">'[1]2025年已发货'!E:E</f>
        <v>3</v>
      </c>
      <c r="F2011" s="4">
        <f ca="1">'[1]2025年已发货'!F:F</f>
        <v>45759</v>
      </c>
      <c r="G2011" s="2" t="str">
        <f>'[1]2025年已发货'!G:G</f>
        <v>（商投建工达州中医药科技园-4工区-3号楼）达州市通川区达州中医药职业学院犀牛大道北段</v>
      </c>
      <c r="H2011" s="2" t="str">
        <f ca="1">'[1]2025年已发货'!H:H</f>
        <v>张扬</v>
      </c>
      <c r="I2011" s="2">
        <f ca="1">'[1]2025年已发货'!I:I</f>
        <v>18381904567</v>
      </c>
      <c r="J2011" s="2" t="str">
        <f ca="1">_xlfn._xlws.FILTER(辅助信息!D:D,辅助信息!G:G=G2011)</f>
        <v>商投建工达州中医药科技园</v>
      </c>
    </row>
    <row r="2012" hidden="1" spans="1:10">
      <c r="A2012" s="2" t="str">
        <f ca="1">'[1]2025年已发货'!A:A</f>
        <v>晋邦</v>
      </c>
      <c r="B2012" s="2" t="str">
        <f ca="1">'[1]2025年已发货'!B:B</f>
        <v>螺纹钢</v>
      </c>
      <c r="C2012" s="2" t="str">
        <f ca="1">'[1]2025年已发货'!C:C</f>
        <v>HRB400E Φ18 9m</v>
      </c>
      <c r="D2012" s="2" t="str">
        <f ca="1">'[1]2025年已发货'!D:D</f>
        <v>吨</v>
      </c>
      <c r="E2012" s="2">
        <f ca="1">'[1]2025年已发货'!E:E</f>
        <v>12</v>
      </c>
      <c r="F2012" s="4">
        <f ca="1">'[1]2025年已发货'!F:F</f>
        <v>45759</v>
      </c>
      <c r="G2012" s="2" t="str">
        <f>'[1]2025年已发货'!G:G</f>
        <v>（商投建工达州中医药科技园-4工区-3号楼）达州市通川区达州中医药职业学院犀牛大道北段</v>
      </c>
      <c r="H2012" s="2" t="str">
        <f ca="1">'[1]2025年已发货'!H:H</f>
        <v>张扬</v>
      </c>
      <c r="I2012" s="2">
        <f ca="1">'[1]2025年已发货'!I:I</f>
        <v>18381904567</v>
      </c>
      <c r="J2012" s="2" t="str">
        <f>_xlfn._xlws.FILTER(辅助信息!D:D,辅助信息!G:G=G2012)</f>
        <v>商投建工达州中医药科技园</v>
      </c>
    </row>
    <row r="2013" hidden="1" spans="1:10">
      <c r="A2013" s="2" t="str">
        <f ca="1">'[1]2025年已发货'!A:A</f>
        <v>晋邦</v>
      </c>
      <c r="B2013" s="2" t="str">
        <f ca="1">'[1]2025年已发货'!B:B</f>
        <v>螺纹钢</v>
      </c>
      <c r="C2013" s="2" t="str">
        <f ca="1">'[1]2025年已发货'!C:C</f>
        <v>HRB400E Φ20 9m</v>
      </c>
      <c r="D2013" s="2" t="str">
        <f ca="1">'[1]2025年已发货'!D:D</f>
        <v>吨</v>
      </c>
      <c r="E2013" s="2">
        <f ca="1">'[1]2025年已发货'!E:E</f>
        <v>15</v>
      </c>
      <c r="F2013" s="4">
        <f ca="1">'[1]2025年已发货'!F:F</f>
        <v>45759</v>
      </c>
      <c r="G2013" s="2" t="str">
        <f>'[1]2025年已发货'!G:G</f>
        <v>（商投建工达州中医药科技园-4工区-3号楼）达州市通川区达州中医药职业学院犀牛大道北段</v>
      </c>
      <c r="H2013" s="2" t="str">
        <f ca="1">'[1]2025年已发货'!H:H</f>
        <v>张扬</v>
      </c>
      <c r="I2013" s="2">
        <f ca="1">'[1]2025年已发货'!I:I</f>
        <v>18381904567</v>
      </c>
      <c r="J2013" s="2" t="str">
        <f ca="1">_xlfn._xlws.FILTER(辅助信息!D:D,辅助信息!G:G=G2013)</f>
        <v>商投建工达州中医药科技园</v>
      </c>
    </row>
    <row r="2014" hidden="1" spans="1:10">
      <c r="A2014" s="2" t="str">
        <f ca="1">'[1]2025年已发货'!A:A</f>
        <v>晋邦</v>
      </c>
      <c r="B2014" s="2" t="str">
        <f ca="1">'[1]2025年已发货'!B:B</f>
        <v>螺纹钢</v>
      </c>
      <c r="C2014" s="2" t="str">
        <f ca="1">'[1]2025年已发货'!C:C</f>
        <v>HRB400E Φ22 9m</v>
      </c>
      <c r="D2014" s="2" t="str">
        <f ca="1">'[1]2025年已发货'!D:D</f>
        <v>吨</v>
      </c>
      <c r="E2014" s="2">
        <f ca="1">'[1]2025年已发货'!E:E</f>
        <v>15</v>
      </c>
      <c r="F2014" s="4">
        <f ca="1">'[1]2025年已发货'!F:F</f>
        <v>45759</v>
      </c>
      <c r="G2014" s="2" t="str">
        <f>'[1]2025年已发货'!G:G</f>
        <v>（商投建工达州中医药科技园-4工区-3号楼）达州市通川区达州中医药职业学院犀牛大道北段</v>
      </c>
      <c r="H2014" s="2" t="str">
        <f ca="1">'[1]2025年已发货'!H:H</f>
        <v>张扬</v>
      </c>
      <c r="I2014" s="2">
        <f ca="1">'[1]2025年已发货'!I:I</f>
        <v>18381904567</v>
      </c>
      <c r="J2014" s="2" t="str">
        <f>_xlfn._xlws.FILTER(辅助信息!D:D,辅助信息!G:G=G2014)</f>
        <v>商投建工达州中医药科技园</v>
      </c>
    </row>
    <row r="2015" hidden="1" spans="1:10">
      <c r="A2015" s="2" t="str">
        <f ca="1">'[1]2025年已发货'!A:A</f>
        <v>晋邦</v>
      </c>
      <c r="B2015" s="2" t="str">
        <f ca="1">'[1]2025年已发货'!B:B</f>
        <v>螺纹钢</v>
      </c>
      <c r="C2015" s="2" t="str">
        <f ca="1">'[1]2025年已发货'!C:C</f>
        <v>HRB400E Φ12 9m</v>
      </c>
      <c r="D2015" s="2" t="str">
        <f ca="1">'[1]2025年已发货'!D:D</f>
        <v>吨</v>
      </c>
      <c r="E2015" s="2">
        <f ca="1">'[1]2025年已发货'!E:E</f>
        <v>25</v>
      </c>
      <c r="F2015" s="4">
        <f ca="1">'[1]2025年已发货'!F:F</f>
        <v>45759</v>
      </c>
      <c r="G2015" s="2" t="str">
        <f>'[1]2025年已发货'!G:G</f>
        <v>（商投建工达州中医药科技园-2工区-景观桥）达州市通川区达州中医药职业学院犀牛大道北段</v>
      </c>
      <c r="H2015" s="2" t="str">
        <f ca="1">'[1]2025年已发货'!H:H</f>
        <v>李波</v>
      </c>
      <c r="I2015" s="2">
        <f ca="1">'[1]2025年已发货'!I:I</f>
        <v>18381899787</v>
      </c>
      <c r="J2015" s="2" t="str">
        <f>_xlfn._xlws.FILTER(辅助信息!D:D,辅助信息!G:G=G2015)</f>
        <v>商投建工达州中医药科技园</v>
      </c>
    </row>
    <row r="2016" hidden="1" spans="1:10">
      <c r="A2016" s="2" t="str">
        <f ca="1">'[1]2025年已发货'!A:A</f>
        <v>晋邦</v>
      </c>
      <c r="B2016" s="2" t="str">
        <f ca="1">'[1]2025年已发货'!B:B</f>
        <v>螺纹钢</v>
      </c>
      <c r="C2016" s="2" t="str">
        <f ca="1">'[1]2025年已发货'!C:C</f>
        <v>HRB400E Φ20 9m</v>
      </c>
      <c r="D2016" s="2" t="str">
        <f ca="1">'[1]2025年已发货'!D:D</f>
        <v>吨</v>
      </c>
      <c r="E2016" s="2">
        <f ca="1">'[1]2025年已发货'!E:E</f>
        <v>21</v>
      </c>
      <c r="F2016" s="4">
        <f ca="1">'[1]2025年已发货'!F:F</f>
        <v>45759</v>
      </c>
      <c r="G2016" s="2" t="str">
        <f>'[1]2025年已发货'!G:G</f>
        <v>（商投建工达州中医药科技园-2工区-景观桥）达州市通川区达州中医药职业学院犀牛大道北段</v>
      </c>
      <c r="H2016" s="2" t="str">
        <f ca="1">'[1]2025年已发货'!H:H</f>
        <v>李波</v>
      </c>
      <c r="I2016" s="2">
        <f ca="1">'[1]2025年已发货'!I:I</f>
        <v>18381899787</v>
      </c>
      <c r="J2016" s="2" t="str">
        <f ca="1">_xlfn._xlws.FILTER(辅助信息!D:D,辅助信息!G:G=G2016)</f>
        <v>商投建工达州中医药科技园</v>
      </c>
    </row>
    <row r="2017" hidden="1" spans="1:10">
      <c r="A2017" s="2" t="str">
        <f ca="1">'[1]2025年已发货'!A:A</f>
        <v>成实</v>
      </c>
      <c r="B2017" s="2" t="str">
        <f ca="1">'[1]2025年已发货'!B:B</f>
        <v>盘螺</v>
      </c>
      <c r="C2017" s="2" t="str">
        <f ca="1">'[1]2025年已发货'!C:C</f>
        <v>HRB400E Φ6</v>
      </c>
      <c r="D2017" s="2" t="str">
        <f ca="1">'[1]2025年已发货'!D:D</f>
        <v>吨</v>
      </c>
      <c r="E2017" s="2">
        <f ca="1">'[1]2025年已发货'!E:E</f>
        <v>2</v>
      </c>
      <c r="F2017" s="4">
        <f ca="1">'[1]2025年已发货'!F:F</f>
        <v>45759</v>
      </c>
      <c r="G2017" s="2" t="str">
        <f>'[1]2025年已发货'!G:G</f>
        <v>（中铁五局新津tod项目）成都市新津区旭辉天府未来城南(华金路南)</v>
      </c>
      <c r="H2017" s="2" t="str">
        <f ca="1">'[1]2025年已发货'!H:H</f>
        <v>李霜</v>
      </c>
      <c r="I2017" s="2">
        <f ca="1">'[1]2025年已发货'!I:I</f>
        <v>18785086540</v>
      </c>
      <c r="J2017" s="2" vm="1" t="e">
        <f>_xlfn._xlws.FILTER(辅助信息!D:D,辅助信息!G:G=G2017)</f>
        <v>#VALUE!</v>
      </c>
    </row>
    <row r="2018" hidden="1" spans="1:10">
      <c r="A2018" s="2" t="str">
        <f ca="1">'[1]2025年已发货'!A:A</f>
        <v>成实</v>
      </c>
      <c r="B2018" s="2" t="str">
        <f ca="1">'[1]2025年已发货'!B:B</f>
        <v>盘螺</v>
      </c>
      <c r="C2018" s="2" t="str">
        <f ca="1">'[1]2025年已发货'!C:C</f>
        <v>HRB400E Φ8</v>
      </c>
      <c r="D2018" s="2" t="str">
        <f ca="1">'[1]2025年已发货'!D:D</f>
        <v>吨</v>
      </c>
      <c r="E2018" s="2">
        <f ca="1">'[1]2025年已发货'!E:E</f>
        <v>16</v>
      </c>
      <c r="F2018" s="4">
        <f ca="1">'[1]2025年已发货'!F:F</f>
        <v>45759</v>
      </c>
      <c r="G2018" s="2" t="str">
        <f>'[1]2025年已发货'!G:G</f>
        <v>（中铁五局新津tod项目）成都市新津区旭辉天府未来城南(华金路南)</v>
      </c>
      <c r="H2018" s="2" t="str">
        <f ca="1">'[1]2025年已发货'!H:H</f>
        <v>李霜</v>
      </c>
      <c r="I2018" s="2">
        <f ca="1">'[1]2025年已发货'!I:I</f>
        <v>18785086540</v>
      </c>
      <c r="J2018" s="2" vm="1" t="e">
        <f ca="1">_xlfn._xlws.FILTER(辅助信息!D:D,辅助信息!G:G=G2018)</f>
        <v>#VALUE!</v>
      </c>
    </row>
    <row r="2019" hidden="1" spans="1:10">
      <c r="A2019" s="2" t="str">
        <f ca="1">'[1]2025年已发货'!A:A</f>
        <v>成实</v>
      </c>
      <c r="B2019" s="2" t="str">
        <f ca="1">'[1]2025年已发货'!B:B</f>
        <v>盘螺</v>
      </c>
      <c r="C2019" s="2" t="str">
        <f ca="1">'[1]2025年已发货'!C:C</f>
        <v>HRB400E Φ10</v>
      </c>
      <c r="D2019" s="2" t="str">
        <f ca="1">'[1]2025年已发货'!D:D</f>
        <v>吨</v>
      </c>
      <c r="E2019" s="2">
        <f ca="1">'[1]2025年已发货'!E:E</f>
        <v>10</v>
      </c>
      <c r="F2019" s="4">
        <f ca="1">'[1]2025年已发货'!F:F</f>
        <v>45759</v>
      </c>
      <c r="G2019" s="2" t="str">
        <f>'[1]2025年已发货'!G:G</f>
        <v>（中铁五局新津tod项目）成都市新津区旭辉天府未来城南(华金路南)</v>
      </c>
      <c r="H2019" s="2" t="str">
        <f ca="1">'[1]2025年已发货'!H:H</f>
        <v>李霜</v>
      </c>
      <c r="I2019" s="2">
        <f ca="1">'[1]2025年已发货'!I:I</f>
        <v>18785086540</v>
      </c>
      <c r="J2019" s="2" vm="1" t="e">
        <f ca="1">_xlfn._xlws.FILTER(辅助信息!D:D,辅助信息!G:G=G2019)</f>
        <v>#VALUE!</v>
      </c>
    </row>
    <row r="2020" hidden="1" spans="1:10">
      <c r="A2020" s="2" t="str">
        <f ca="1">'[1]2025年已发货'!A:A</f>
        <v>成实</v>
      </c>
      <c r="B2020" s="2" t="str">
        <f ca="1">'[1]2025年已发货'!B:B</f>
        <v>螺纹钢</v>
      </c>
      <c r="C2020" s="2" t="str">
        <f ca="1">'[1]2025年已发货'!C:C</f>
        <v>HRB400E Φ22 9m</v>
      </c>
      <c r="D2020" s="2" t="str">
        <f ca="1">'[1]2025年已发货'!D:D</f>
        <v>吨</v>
      </c>
      <c r="E2020" s="2">
        <f ca="1">'[1]2025年已发货'!E:E</f>
        <v>5</v>
      </c>
      <c r="F2020" s="4">
        <f ca="1">'[1]2025年已发货'!F:F</f>
        <v>45759</v>
      </c>
      <c r="G2020" s="2" t="str">
        <f>'[1]2025年已发货'!G:G</f>
        <v>（中铁五局新津tod项目）成都市新津区旭辉天府未来城南(华金路南)</v>
      </c>
      <c r="H2020" s="2" t="str">
        <f ca="1">'[1]2025年已发货'!H:H</f>
        <v>李霜</v>
      </c>
      <c r="I2020" s="2">
        <f ca="1">'[1]2025年已发货'!I:I</f>
        <v>18785086540</v>
      </c>
      <c r="J2020" s="2" vm="1" t="e">
        <f>_xlfn._xlws.FILTER(辅助信息!D:D,辅助信息!G:G=G2020)</f>
        <v>#VALUE!</v>
      </c>
    </row>
    <row r="2021" hidden="1" spans="1:10">
      <c r="A2021" s="2" t="str">
        <f ca="1">'[1]2025年已发货'!A:A</f>
        <v>德胜</v>
      </c>
      <c r="B2021" s="2" t="str">
        <f ca="1">'[1]2025年已发货'!B:B</f>
        <v>螺纹钢</v>
      </c>
      <c r="C2021" s="2" t="str">
        <f ca="1">'[1]2025年已发货'!C:C</f>
        <v>HRB400E Φ12 9m</v>
      </c>
      <c r="D2021" s="2" t="str">
        <f ca="1">'[1]2025年已发货'!D:D</f>
        <v>吨</v>
      </c>
      <c r="E2021" s="2">
        <f ca="1">'[1]2025年已发货'!E:E</f>
        <v>28</v>
      </c>
      <c r="F2021" s="4">
        <f ca="1">'[1]2025年已发货'!F:F</f>
        <v>45759</v>
      </c>
      <c r="G2021" s="2" t="str">
        <f>'[1]2025年已发货'!G:G</f>
        <v>（中铁五局新津tod项目）成都市新津区旭辉天府未来城南(华金路南)</v>
      </c>
      <c r="H2021" s="2" t="str">
        <f ca="1">'[1]2025年已发货'!H:H</f>
        <v>李霜</v>
      </c>
      <c r="I2021" s="2">
        <f ca="1">'[1]2025年已发货'!I:I</f>
        <v>18785086540</v>
      </c>
      <c r="J2021" s="2" vm="1" t="e">
        <f ca="1">_xlfn._xlws.FILTER(辅助信息!D:D,辅助信息!G:G=G2021)</f>
        <v>#VALUE!</v>
      </c>
    </row>
    <row r="2022" hidden="1" spans="1:10">
      <c r="A2022" s="2" t="str">
        <f ca="1">'[1]2025年已发货'!A:A</f>
        <v>德胜</v>
      </c>
      <c r="B2022" s="2" t="str">
        <f ca="1">'[1]2025年已发货'!B:B</f>
        <v>螺纹钢</v>
      </c>
      <c r="C2022" s="2" t="str">
        <f ca="1">'[1]2025年已发货'!C:C</f>
        <v>HRB400E Φ14 9m</v>
      </c>
      <c r="D2022" s="2" t="str">
        <f ca="1">'[1]2025年已发货'!D:D</f>
        <v>吨</v>
      </c>
      <c r="E2022" s="2">
        <f ca="1">'[1]2025年已发货'!E:E</f>
        <v>17</v>
      </c>
      <c r="F2022" s="4">
        <f ca="1">'[1]2025年已发货'!F:F</f>
        <v>45759</v>
      </c>
      <c r="G2022" s="2" t="str">
        <f>'[1]2025年已发货'!G:G</f>
        <v>（中铁五局新津tod项目）成都市新津区旭辉天府未来城南(华金路南)</v>
      </c>
      <c r="H2022" s="2" t="str">
        <f ca="1">'[1]2025年已发货'!H:H</f>
        <v>李霜</v>
      </c>
      <c r="I2022" s="2">
        <f ca="1">'[1]2025年已发货'!I:I</f>
        <v>18785086540</v>
      </c>
      <c r="J2022" s="2" vm="1" t="e">
        <f ca="1">_xlfn._xlws.FILTER(辅助信息!D:D,辅助信息!G:G=G2022)</f>
        <v>#VALUE!</v>
      </c>
    </row>
    <row r="2023" hidden="1" spans="1:10">
      <c r="A2023" s="2" t="str">
        <f ca="1">'[1]2025年已发货'!A:A</f>
        <v>德胜</v>
      </c>
      <c r="B2023" s="2" t="str">
        <f ca="1">'[1]2025年已发货'!B:B</f>
        <v>螺纹钢</v>
      </c>
      <c r="C2023" s="2" t="str">
        <f ca="1">'[1]2025年已发货'!C:C</f>
        <v>HRB400E Φ16 9m</v>
      </c>
      <c r="D2023" s="2" t="str">
        <f ca="1">'[1]2025年已发货'!D:D</f>
        <v>吨</v>
      </c>
      <c r="E2023" s="2">
        <f ca="1">'[1]2025年已发货'!E:E</f>
        <v>6</v>
      </c>
      <c r="F2023" s="4">
        <f ca="1">'[1]2025年已发货'!F:F</f>
        <v>45759</v>
      </c>
      <c r="G2023" s="2" t="str">
        <f>'[1]2025年已发货'!G:G</f>
        <v>（中铁五局新津tod项目）成都市新津区旭辉天府未来城南(华金路南)</v>
      </c>
      <c r="H2023" s="2" t="str">
        <f ca="1">'[1]2025年已发货'!H:H</f>
        <v>李霜</v>
      </c>
      <c r="I2023" s="2">
        <f ca="1">'[1]2025年已发货'!I:I</f>
        <v>18785086540</v>
      </c>
      <c r="J2023" s="2" vm="1" t="e">
        <f ca="1">_xlfn._xlws.FILTER(辅助信息!D:D,辅助信息!G:G=G2023)</f>
        <v>#VALUE!</v>
      </c>
    </row>
    <row r="2024" hidden="1" spans="1:10">
      <c r="A2024" s="2" t="str">
        <f ca="1">'[1]2025年已发货'!A:A</f>
        <v>德胜</v>
      </c>
      <c r="B2024" s="2" t="str">
        <f ca="1">'[1]2025年已发货'!B:B</f>
        <v>螺纹钢</v>
      </c>
      <c r="C2024" s="2" t="str">
        <f ca="1">'[1]2025年已发货'!C:C</f>
        <v>HRB400E Φ18 9m</v>
      </c>
      <c r="D2024" s="2" t="str">
        <f ca="1">'[1]2025年已发货'!D:D</f>
        <v>吨</v>
      </c>
      <c r="E2024" s="2">
        <f ca="1">'[1]2025年已发货'!E:E</f>
        <v>42</v>
      </c>
      <c r="F2024" s="4">
        <f ca="1">'[1]2025年已发货'!F:F</f>
        <v>45759</v>
      </c>
      <c r="G2024" s="2" t="str">
        <f>'[1]2025年已发货'!G:G</f>
        <v>（中铁五局新津tod项目）成都市新津区旭辉天府未来城南(华金路南)</v>
      </c>
      <c r="H2024" s="2" t="str">
        <f ca="1">'[1]2025年已发货'!H:H</f>
        <v>李霜</v>
      </c>
      <c r="I2024" s="2">
        <f ca="1">'[1]2025年已发货'!I:I</f>
        <v>18785086540</v>
      </c>
      <c r="J2024" s="2" vm="1" t="e">
        <f ca="1">_xlfn._xlws.FILTER(辅助信息!D:D,辅助信息!G:G=G2024)</f>
        <v>#VALUE!</v>
      </c>
    </row>
    <row r="2025" hidden="1" spans="1:10">
      <c r="A2025" s="2" t="str">
        <f ca="1">'[1]2025年已发货'!A:A</f>
        <v>德胜</v>
      </c>
      <c r="B2025" s="2" t="str">
        <f ca="1">'[1]2025年已发货'!B:B</f>
        <v>螺纹钢</v>
      </c>
      <c r="C2025" s="2" t="str">
        <f ca="1">'[1]2025年已发货'!C:C</f>
        <v>HRB400E Φ20 9m</v>
      </c>
      <c r="D2025" s="2" t="str">
        <f ca="1">'[1]2025年已发货'!D:D</f>
        <v>吨</v>
      </c>
      <c r="E2025" s="2">
        <f ca="1">'[1]2025年已发货'!E:E</f>
        <v>14</v>
      </c>
      <c r="F2025" s="4">
        <f ca="1">'[1]2025年已发货'!F:F</f>
        <v>45759</v>
      </c>
      <c r="G2025" s="2" t="str">
        <f>'[1]2025年已发货'!G:G</f>
        <v>（中铁五局新津tod项目）成都市新津区旭辉天府未来城南(华金路南)</v>
      </c>
      <c r="H2025" s="2" t="str">
        <f ca="1">'[1]2025年已发货'!H:H</f>
        <v>李霜</v>
      </c>
      <c r="I2025" s="2">
        <f ca="1">'[1]2025年已发货'!I:I</f>
        <v>18785086540</v>
      </c>
      <c r="J2025" s="2" vm="1" t="e">
        <f ca="1">_xlfn._xlws.FILTER(辅助信息!D:D,辅助信息!G:G=G2025)</f>
        <v>#VALUE!</v>
      </c>
    </row>
    <row r="2026" hidden="1" spans="1:10">
      <c r="A2026" s="2" t="str">
        <f ca="1">'[1]2025年已发货'!A:A</f>
        <v>德胜</v>
      </c>
      <c r="B2026" s="2" t="str">
        <f ca="1">'[1]2025年已发货'!B:B</f>
        <v>螺纹钢</v>
      </c>
      <c r="C2026" s="2" t="str">
        <f ca="1">'[1]2025年已发货'!C:C</f>
        <v>HRB400E Φ25 9m</v>
      </c>
      <c r="D2026" s="2" t="str">
        <f ca="1">'[1]2025年已发货'!D:D</f>
        <v>吨</v>
      </c>
      <c r="E2026" s="2">
        <f ca="1">'[1]2025年已发货'!E:E</f>
        <v>3</v>
      </c>
      <c r="F2026" s="4">
        <f ca="1">'[1]2025年已发货'!F:F</f>
        <v>45759</v>
      </c>
      <c r="G2026" s="2" t="str">
        <f>'[1]2025年已发货'!G:G</f>
        <v>（中铁五局新津tod项目）成都市新津区旭辉天府未来城南(华金路南)</v>
      </c>
      <c r="H2026" s="2" t="str">
        <f ca="1">'[1]2025年已发货'!H:H</f>
        <v>李霜</v>
      </c>
      <c r="I2026" s="2">
        <f ca="1">'[1]2025年已发货'!I:I</f>
        <v>18785086540</v>
      </c>
      <c r="J2026" s="2" vm="1" t="e">
        <f ca="1">_xlfn._xlws.FILTER(辅助信息!D:D,辅助信息!G:G=G2026)</f>
        <v>#VALUE!</v>
      </c>
    </row>
    <row r="2027" hidden="1" spans="1:10">
      <c r="A2027" s="2" t="str">
        <f ca="1">'[1]2025年已发货'!A:A</f>
        <v>润耀</v>
      </c>
      <c r="B2027" s="2" t="str">
        <f ca="1">'[1]2025年已发货'!B:B</f>
        <v>螺纹钢</v>
      </c>
      <c r="C2027" s="2" t="str">
        <f ca="1">'[1]2025年已发货'!C:C</f>
        <v>HRB400EФ25*9m</v>
      </c>
      <c r="D2027" s="2" t="str">
        <f ca="1">'[1]2025年已发货'!D:D</f>
        <v>吨</v>
      </c>
      <c r="E2027" s="2">
        <f ca="1">'[1]2025年已发货'!E:E</f>
        <v>35</v>
      </c>
      <c r="F2027" s="4">
        <f ca="1">'[1]2025年已发货'!F:F</f>
        <v>45760</v>
      </c>
      <c r="G2027" s="2" t="str">
        <f>'[1]2025年已发货'!G:G</f>
        <v>（中铁六局呼和公司康新高速TJ4-2标）四川省甘孜藏族自治州康定市新都桥镇东俄罗三村中建八局搅拌站旁</v>
      </c>
      <c r="H2027" s="2" t="str">
        <f ca="1">'[1]2025年已发货'!H:H</f>
        <v>许文刚</v>
      </c>
      <c r="I2027" s="2">
        <f ca="1">'[1]2025年已发货'!I:I</f>
        <v>15848808186</v>
      </c>
      <c r="J2027" s="2" vm="1" t="e">
        <f>_xlfn._xlws.FILTER(辅助信息!D:D,辅助信息!G:G=G2027)</f>
        <v>#VALUE!</v>
      </c>
    </row>
    <row r="2028" hidden="1" spans="1:10">
      <c r="A2028" s="2" t="str">
        <f ca="1">'[1]2025年已发货'!A:A</f>
        <v>润耀</v>
      </c>
      <c r="B2028" s="2" t="str">
        <f ca="1">'[1]2025年已发货'!B:B</f>
        <v>螺纹钢</v>
      </c>
      <c r="C2028" s="2" t="str">
        <f ca="1">'[1]2025年已发货'!C:C</f>
        <v>HRB400EФ25*9m</v>
      </c>
      <c r="D2028" s="2" t="str">
        <f ca="1">'[1]2025年已发货'!D:D</f>
        <v>吨</v>
      </c>
      <c r="E2028" s="2">
        <f ca="1">'[1]2025年已发货'!E:E</f>
        <v>35</v>
      </c>
      <c r="F2028" s="4">
        <f ca="1">'[1]2025年已发货'!F:F</f>
        <v>45760</v>
      </c>
      <c r="G2028" s="2" t="str">
        <f>'[1]2025年已发货'!G:G</f>
        <v>（中铁一局四公司康新高速TJ1-1标雅加梗隧道）四川省甘孜州康定市雅加梗</v>
      </c>
      <c r="H2028" s="2" t="str">
        <f ca="1">'[1]2025年已发货'!H:H</f>
        <v>王德华</v>
      </c>
      <c r="I2028" s="2">
        <f ca="1">'[1]2025年已发货'!I:I</f>
        <v>18008085797</v>
      </c>
      <c r="J2028" s="2" vm="1" t="e">
        <f ca="1">_xlfn._xlws.FILTER(辅助信息!D:D,辅助信息!G:G=G2028)</f>
        <v>#VALUE!</v>
      </c>
    </row>
    <row r="2029" hidden="1" spans="1:10">
      <c r="A2029" s="2" t="str">
        <f ca="1">'[1]2025年已发货'!A:A</f>
        <v>润耀</v>
      </c>
      <c r="B2029" s="2" t="str">
        <f ca="1">'[1]2025年已发货'!B:B</f>
        <v>螺纹钢</v>
      </c>
      <c r="C2029" s="2" t="str">
        <f ca="1">'[1]2025年已发货'!C:C</f>
        <v>HRB400EФ22*9m</v>
      </c>
      <c r="D2029" s="2" t="str">
        <f ca="1">'[1]2025年已发货'!D:D</f>
        <v>吨</v>
      </c>
      <c r="E2029" s="2">
        <f ca="1">'[1]2025年已发货'!E:E</f>
        <v>35</v>
      </c>
      <c r="F2029" s="4">
        <f ca="1">'[1]2025年已发货'!F:F</f>
        <v>45760</v>
      </c>
      <c r="G2029" s="2" t="str">
        <f>'[1]2025年已发货'!G:G</f>
        <v>（中铁一局四公司康新高速TJ1-1标贡不卡隧道）四川省甘孜州康定市折多塘村车管所旁</v>
      </c>
      <c r="H2029" s="2" t="str">
        <f ca="1">'[1]2025年已发货'!H:H</f>
        <v>王德华</v>
      </c>
      <c r="I2029" s="2">
        <f ca="1">'[1]2025年已发货'!I:I</f>
        <v>18008085797</v>
      </c>
      <c r="J2029" s="2" vm="1" t="e">
        <f ca="1">_xlfn._xlws.FILTER(辅助信息!D:D,辅助信息!G:G=G2029)</f>
        <v>#VALUE!</v>
      </c>
    </row>
    <row r="2030" hidden="1" spans="1:10">
      <c r="A2030" s="2" t="str">
        <f ca="1">'[1]2025年已发货'!A:A</f>
        <v>润耀</v>
      </c>
      <c r="B2030" s="2" t="str">
        <f ca="1">'[1]2025年已发货'!B:B</f>
        <v>盘圆</v>
      </c>
      <c r="C2030" s="2" t="str">
        <f ca="1">'[1]2025年已发货'!C:C</f>
        <v>HPB300Ф12</v>
      </c>
      <c r="D2030" s="2" t="str">
        <f ca="1">'[1]2025年已发货'!D:D</f>
        <v>吨</v>
      </c>
      <c r="E2030" s="2">
        <f ca="1">'[1]2025年已发货'!E:E</f>
        <v>35</v>
      </c>
      <c r="F2030" s="4">
        <f ca="1">'[1]2025年已发货'!F:F</f>
        <v>45760</v>
      </c>
      <c r="G2030" s="2" t="str">
        <f>'[1]2025年已发货'!G:G</f>
        <v>（中铁一局四公司康新高速TJ1-1标贡不卡隧道）四川省甘孜州康定市折多塘村车管所旁</v>
      </c>
      <c r="H2030" s="2" t="str">
        <f ca="1">'[1]2025年已发货'!H:H</f>
        <v>王德华</v>
      </c>
      <c r="I2030" s="2">
        <f ca="1">'[1]2025年已发货'!I:I</f>
        <v>18008085797</v>
      </c>
      <c r="J2030" s="2" vm="1" t="e">
        <f>_xlfn._xlws.FILTER(辅助信息!D:D,辅助信息!G:G=G2030)</f>
        <v>#VALUE!</v>
      </c>
    </row>
    <row r="2031" hidden="1" spans="1:10">
      <c r="A2031" s="2" t="str">
        <f ca="1">'[1]2025年已发货'!A:A</f>
        <v>润耀</v>
      </c>
      <c r="B2031" s="2" t="str">
        <f ca="1">'[1]2025年已发货'!B:B</f>
        <v>螺纹钢</v>
      </c>
      <c r="C2031" s="2" t="str">
        <f ca="1">'[1]2025年已发货'!C:C</f>
        <v>HRB400EФ22*9m</v>
      </c>
      <c r="D2031" s="2" t="str">
        <f ca="1">'[1]2025年已发货'!D:D</f>
        <v>吨</v>
      </c>
      <c r="E2031" s="2">
        <f ca="1">'[1]2025年已发货'!E:E</f>
        <v>35</v>
      </c>
      <c r="F2031" s="4">
        <f ca="1">'[1]2025年已发货'!F:F</f>
        <v>45760</v>
      </c>
      <c r="G2031" s="2" t="str">
        <f>'[1]2025年已发货'!G:G</f>
        <v>（中铁一局四公司康新高速TJ1-1标康定隧道）四川省甘孜州康定市榆林街道甘孜州博物馆旁</v>
      </c>
      <c r="H2031" s="2" t="str">
        <f ca="1">'[1]2025年已发货'!H:H</f>
        <v>王德华</v>
      </c>
      <c r="I2031" s="2">
        <f ca="1">'[1]2025年已发货'!I:I</f>
        <v>18008085797</v>
      </c>
      <c r="J2031" s="2" vm="1" t="e">
        <f ca="1">_xlfn._xlws.FILTER(辅助信息!D:D,辅助信息!G:G=G2031)</f>
        <v>#VALUE!</v>
      </c>
    </row>
    <row r="2032" hidden="1" spans="1:10">
      <c r="A2032" s="2" t="str">
        <f ca="1">'[1]2025年已发货'!A:A</f>
        <v>润耀</v>
      </c>
      <c r="B2032" s="2" t="str">
        <f ca="1">'[1]2025年已发货'!B:B</f>
        <v>螺纹钢</v>
      </c>
      <c r="C2032" s="2" t="str">
        <f ca="1">'[1]2025年已发货'!C:C</f>
        <v>HRB400E Φ12×9米</v>
      </c>
      <c r="D2032" s="2" t="str">
        <f ca="1">'[1]2025年已发货'!D:D</f>
        <v>吨</v>
      </c>
      <c r="E2032" s="2">
        <f ca="1">'[1]2025年已发货'!E:E</f>
        <v>9</v>
      </c>
      <c r="F2032" s="4">
        <f ca="1">'[1]2025年已发货'!F:F</f>
        <v>45760</v>
      </c>
      <c r="G2032" s="2" t="str">
        <f>'[1]2025年已发货'!G:G</f>
        <v>（自永2标九局西南分公司钢筋棚）四川省自贡市骑龙镇大湾村</v>
      </c>
      <c r="H2032" s="2" t="str">
        <f ca="1">'[1]2025年已发货'!H:H</f>
        <v>高彦彬</v>
      </c>
      <c r="I2032" s="2">
        <f ca="1">'[1]2025年已发货'!I:I</f>
        <v>13835906370</v>
      </c>
      <c r="J2032" s="2" vm="1" t="e">
        <f ca="1">_xlfn._xlws.FILTER(辅助信息!D:D,辅助信息!G:G=G2032)</f>
        <v>#VALUE!</v>
      </c>
    </row>
    <row r="2033" hidden="1" spans="1:10">
      <c r="A2033" s="2" t="str">
        <f ca="1">'[1]2025年已发货'!A:A</f>
        <v>润耀</v>
      </c>
      <c r="B2033" s="2" t="str">
        <f ca="1">'[1]2025年已发货'!B:B</f>
        <v>螺纹钢</v>
      </c>
      <c r="C2033" s="2" t="str">
        <f ca="1">'[1]2025年已发货'!C:C</f>
        <v>HRB400E Φ14×9米</v>
      </c>
      <c r="D2033" s="2" t="str">
        <f ca="1">'[1]2025年已发货'!D:D</f>
        <v>吨</v>
      </c>
      <c r="E2033" s="2">
        <f ca="1">'[1]2025年已发货'!E:E</f>
        <v>3</v>
      </c>
      <c r="F2033" s="4">
        <f ca="1">'[1]2025年已发货'!F:F</f>
        <v>45760</v>
      </c>
      <c r="G2033" s="2" t="str">
        <f>'[1]2025年已发货'!G:G</f>
        <v>（自永2标九局西南分公司钢筋棚）四川省自贡市骑龙镇大湾村</v>
      </c>
      <c r="H2033" s="2" t="str">
        <f ca="1">'[1]2025年已发货'!H:H</f>
        <v>高彦彬</v>
      </c>
      <c r="I2033" s="2">
        <f ca="1">'[1]2025年已发货'!I:I</f>
        <v>13835906370</v>
      </c>
      <c r="J2033" s="2" vm="1" t="e">
        <f ca="1">_xlfn._xlws.FILTER(辅助信息!D:D,辅助信息!G:G=G2033)</f>
        <v>#VALUE!</v>
      </c>
    </row>
    <row r="2034" hidden="1" spans="1:10">
      <c r="A2034" s="2" t="str">
        <f ca="1">'[1]2025年已发货'!A:A</f>
        <v>润耀</v>
      </c>
      <c r="B2034" s="2" t="str">
        <f ca="1">'[1]2025年已发货'!B:B</f>
        <v>螺纹钢</v>
      </c>
      <c r="C2034" s="2" t="str">
        <f ca="1">'[1]2025年已发货'!C:C</f>
        <v>HRB400E Φ22×9米</v>
      </c>
      <c r="D2034" s="2" t="str">
        <f ca="1">'[1]2025年已发货'!D:D</f>
        <v>吨</v>
      </c>
      <c r="E2034" s="2">
        <f ca="1">'[1]2025年已发货'!E:E</f>
        <v>3</v>
      </c>
      <c r="F2034" s="4">
        <f ca="1">'[1]2025年已发货'!F:F</f>
        <v>45760</v>
      </c>
      <c r="G2034" s="2" t="str">
        <f>'[1]2025年已发货'!G:G</f>
        <v>（自永2标九局西南分公司钢筋棚）四川省自贡市骑龙镇大湾村</v>
      </c>
      <c r="H2034" s="2" t="str">
        <f ca="1">'[1]2025年已发货'!H:H</f>
        <v>高彦彬</v>
      </c>
      <c r="I2034" s="2">
        <f ca="1">'[1]2025年已发货'!I:I</f>
        <v>13835906370</v>
      </c>
      <c r="J2034" s="2" vm="1" t="e">
        <f>_xlfn._xlws.FILTER(辅助信息!D:D,辅助信息!G:G=G2034)</f>
        <v>#VALUE!</v>
      </c>
    </row>
    <row r="2035" hidden="1" spans="1:10">
      <c r="A2035" s="2" t="str">
        <f ca="1">'[1]2025年已发货'!A:A</f>
        <v>润耀</v>
      </c>
      <c r="B2035" s="2" t="str">
        <f ca="1">'[1]2025年已发货'!B:B</f>
        <v>螺纹钢</v>
      </c>
      <c r="C2035" s="2" t="str">
        <f ca="1">'[1]2025年已发货'!C:C</f>
        <v>HRB400E Φ32×12米</v>
      </c>
      <c r="D2035" s="2" t="str">
        <f ca="1">'[1]2025年已发货'!D:D</f>
        <v>吨</v>
      </c>
      <c r="E2035" s="2">
        <f ca="1">'[1]2025年已发货'!E:E</f>
        <v>15</v>
      </c>
      <c r="F2035" s="4">
        <f ca="1">'[1]2025年已发货'!F:F</f>
        <v>45760</v>
      </c>
      <c r="G2035" s="2" t="str">
        <f>'[1]2025年已发货'!G:G</f>
        <v>（自永2标九局西南分公司钢筋棚）四川省自贡市骑龙镇大湾村</v>
      </c>
      <c r="H2035" s="2" t="str">
        <f ca="1">'[1]2025年已发货'!H:H</f>
        <v>高彦彬</v>
      </c>
      <c r="I2035" s="2">
        <f ca="1">'[1]2025年已发货'!I:I</f>
        <v>13835906370</v>
      </c>
      <c r="J2035" s="2" vm="1" t="e">
        <f ca="1">_xlfn._xlws.FILTER(辅助信息!D:D,辅助信息!G:G=G2035)</f>
        <v>#VALUE!</v>
      </c>
    </row>
    <row r="2036" hidden="1" spans="1:10">
      <c r="A2036" s="2" t="str">
        <f ca="1">'[1]2025年已发货'!A:A</f>
        <v>润耀</v>
      </c>
      <c r="B2036" s="2" t="str">
        <f ca="1">'[1]2025年已发货'!B:B</f>
        <v>螺纹钢</v>
      </c>
      <c r="C2036" s="2" t="str">
        <f ca="1">'[1]2025年已发货'!C:C</f>
        <v>HRB400E Φ32×9米</v>
      </c>
      <c r="D2036" s="2" t="str">
        <f ca="1">'[1]2025年已发货'!D:D</f>
        <v>吨</v>
      </c>
      <c r="E2036" s="2">
        <f ca="1">'[1]2025年已发货'!E:E</f>
        <v>6</v>
      </c>
      <c r="F2036" s="4">
        <f ca="1">'[1]2025年已发货'!F:F</f>
        <v>45760</v>
      </c>
      <c r="G2036" s="2" t="str">
        <f>'[1]2025年已发货'!G:G</f>
        <v>（自永2标九局西南分公司钢筋棚）四川省自贡市骑龙镇大湾村</v>
      </c>
      <c r="H2036" s="2" t="str">
        <f ca="1">'[1]2025年已发货'!H:H</f>
        <v>高彦彬</v>
      </c>
      <c r="I2036" s="2">
        <f ca="1">'[1]2025年已发货'!I:I</f>
        <v>13835906370</v>
      </c>
      <c r="J2036" s="2" vm="1" t="e">
        <f ca="1">_xlfn._xlws.FILTER(辅助信息!D:D,辅助信息!G:G=G2036)</f>
        <v>#VALUE!</v>
      </c>
    </row>
    <row r="2037" hidden="1" spans="1:10">
      <c r="A2037" s="2" t="str">
        <f ca="1">'[1]2025年已发货'!A:A</f>
        <v>润耀</v>
      </c>
      <c r="B2037" s="2" t="str">
        <f ca="1">'[1]2025年已发货'!B:B</f>
        <v>螺纹钢</v>
      </c>
      <c r="C2037" s="2" t="str">
        <f ca="1">'[1]2025年已发货'!C:C</f>
        <v>HRB400E Φ25 9m</v>
      </c>
      <c r="D2037" s="2" t="str">
        <f ca="1">'[1]2025年已发货'!D:D</f>
        <v>吨</v>
      </c>
      <c r="E2037" s="2">
        <f ca="1">'[1]2025年已发货'!E:E</f>
        <v>35</v>
      </c>
      <c r="F2037" s="4">
        <f ca="1">'[1]2025年已发货'!F:F</f>
        <v>45760</v>
      </c>
      <c r="G2037" s="2" t="str">
        <f>'[1]2025年已发货'!G:G</f>
        <v>（中铁五局-成渝扩容3标）四川省资阳市雁江区伍隍镇铺子村雁江区X138</v>
      </c>
      <c r="H2037" s="2" t="str">
        <f ca="1">'[1]2025年已发货'!H:H</f>
        <v>王健</v>
      </c>
      <c r="I2037" s="2">
        <f ca="1">'[1]2025年已发货'!I:I</f>
        <v>17726168395</v>
      </c>
      <c r="J2037" s="2" vm="1" t="e">
        <f ca="1">_xlfn._xlws.FILTER(辅助信息!D:D,辅助信息!G:G=G2037)</f>
        <v>#VALUE!</v>
      </c>
    </row>
    <row r="2038" hidden="1" spans="1:10">
      <c r="A2038" s="2" t="str">
        <f ca="1">'[1]2025年已发货'!A:A</f>
        <v>达钢</v>
      </c>
      <c r="B2038" s="2" t="str">
        <f ca="1">'[1]2025年已发货'!B:B</f>
        <v>盘螺</v>
      </c>
      <c r="C2038" s="2" t="str">
        <f ca="1">'[1]2025年已发货'!C:C</f>
        <v>HRB400E Φ8</v>
      </c>
      <c r="D2038" s="2" t="str">
        <f ca="1">'[1]2025年已发货'!D:D</f>
        <v>吨</v>
      </c>
      <c r="E2038" s="2">
        <f ca="1">'[1]2025年已发货'!E:E</f>
        <v>15</v>
      </c>
      <c r="F2038" s="4">
        <f ca="1">'[1]2025年已发货'!F:F</f>
        <v>45761</v>
      </c>
      <c r="G2038" s="2" t="str">
        <f>'[1]2025年已发货'!G:G</f>
        <v>（五局乐山机场项目）乐山市五通桥区冠英镇</v>
      </c>
      <c r="H2038" s="2" t="str">
        <f ca="1">'[1]2025年已发货'!H:H</f>
        <v>王思思</v>
      </c>
      <c r="I2038" s="2">
        <f ca="1">'[1]2025年已发货'!I:I</f>
        <v>18973190156</v>
      </c>
      <c r="J2038" s="2" vm="1" t="e">
        <f ca="1">_xlfn._xlws.FILTER(辅助信息!D:D,辅助信息!G:G=G2038)</f>
        <v>#VALUE!</v>
      </c>
    </row>
    <row r="2039" hidden="1" spans="1:10">
      <c r="A2039" s="2" t="str">
        <f ca="1">'[1]2025年已发货'!A:A</f>
        <v>达钢</v>
      </c>
      <c r="B2039" s="2" t="str">
        <f ca="1">'[1]2025年已发货'!B:B</f>
        <v>螺纹钢</v>
      </c>
      <c r="C2039" s="2" t="str">
        <f ca="1">'[1]2025年已发货'!C:C</f>
        <v>HRB400E Φ20 9m</v>
      </c>
      <c r="D2039" s="2" t="str">
        <f ca="1">'[1]2025年已发货'!D:D</f>
        <v>吨</v>
      </c>
      <c r="E2039" s="2">
        <f ca="1">'[1]2025年已发货'!E:E</f>
        <v>20</v>
      </c>
      <c r="F2039" s="4">
        <f ca="1">'[1]2025年已发货'!F:F</f>
        <v>45761</v>
      </c>
      <c r="G2039" s="2" t="str">
        <f>'[1]2025年已发货'!G:G</f>
        <v>（五局乐山机场项目）乐山市五通桥区冠英镇</v>
      </c>
      <c r="H2039" s="2" t="str">
        <f ca="1">'[1]2025年已发货'!H:H</f>
        <v>王思思</v>
      </c>
      <c r="I2039" s="2">
        <f ca="1">'[1]2025年已发货'!I:I</f>
        <v>18973190156</v>
      </c>
      <c r="J2039" s="2" vm="1" t="e">
        <f>_xlfn._xlws.FILTER(辅助信息!D:D,辅助信息!G:G=G2039)</f>
        <v>#VALUE!</v>
      </c>
    </row>
    <row r="2040" hidden="1" spans="1:10">
      <c r="A2040" s="2" t="str">
        <f ca="1">'[1]2025年已发货'!A:A</f>
        <v>达钢</v>
      </c>
      <c r="B2040" s="2" t="str">
        <f ca="1">'[1]2025年已发货'!B:B</f>
        <v>盘螺</v>
      </c>
      <c r="C2040" s="2" t="str">
        <f ca="1">'[1]2025年已发货'!C:C</f>
        <v>HRB400E Φ6</v>
      </c>
      <c r="D2040" s="2" t="str">
        <f ca="1">'[1]2025年已发货'!D:D</f>
        <v>吨</v>
      </c>
      <c r="E2040" s="2">
        <f ca="1">'[1]2025年已发货'!E:E</f>
        <v>70</v>
      </c>
      <c r="F2040" s="4">
        <f ca="1">'[1]2025年已发货'!F:F</f>
        <v>45761</v>
      </c>
      <c r="G2040" s="2" t="str">
        <f>'[1]2025年已发货'!G:G</f>
        <v>(五冶钢构医学科学产业园建设项目房建三部-管网总坪)四川省南充市顺庆区搬罾街道学府大道二段</v>
      </c>
      <c r="H2040" s="2" t="str">
        <f ca="1">'[1]2025年已发货'!H:H</f>
        <v>郑林</v>
      </c>
      <c r="I2040" s="2">
        <f ca="1">'[1]2025年已发货'!I:I</f>
        <v>18349955455</v>
      </c>
      <c r="J2040" s="2" t="str">
        <f>_xlfn._xlws.FILTER(辅助信息!D:D,辅助信息!G:G=G2040)</f>
        <v>五冶钢构南充医学科学产业园建设项目</v>
      </c>
    </row>
    <row r="2041" hidden="1" spans="1:10">
      <c r="A2041" s="2" t="str">
        <f ca="1">'[1]2025年已发货'!A:A</f>
        <v>达钢</v>
      </c>
      <c r="B2041" s="2" t="str">
        <f ca="1">'[1]2025年已发货'!B:B</f>
        <v>盘螺</v>
      </c>
      <c r="C2041" s="2" t="str">
        <f ca="1">'[1]2025年已发货'!C:C</f>
        <v>HRB400E Φ8</v>
      </c>
      <c r="D2041" s="2" t="str">
        <f ca="1">'[1]2025年已发货'!D:D</f>
        <v>吨</v>
      </c>
      <c r="E2041" s="2">
        <f ca="1">'[1]2025年已发货'!E:E</f>
        <v>22.5</v>
      </c>
      <c r="F2041" s="4">
        <f ca="1">'[1]2025年已发货'!F:F</f>
        <v>45761</v>
      </c>
      <c r="G2041" s="2" t="str">
        <f>'[1]2025年已发货'!G:G</f>
        <v>（商投建工达州中医药科技园-4工区-8号楼）达州市通川区达州中医药职业学院犀牛大道北段</v>
      </c>
      <c r="H2041" s="2" t="str">
        <f ca="1">'[1]2025年已发货'!H:H</f>
        <v>张扬</v>
      </c>
      <c r="I2041" s="2">
        <f ca="1">'[1]2025年已发货'!I:I</f>
        <v>18381904567</v>
      </c>
      <c r="J2041" s="2" t="str">
        <f ca="1">_xlfn._xlws.FILTER(辅助信息!D:D,辅助信息!G:G=G2041)</f>
        <v>商投建工达州中医药科技园</v>
      </c>
    </row>
    <row r="2042" hidden="1" spans="1:10">
      <c r="A2042" s="2" t="str">
        <f ca="1">'[1]2025年已发货'!A:A</f>
        <v>达钢</v>
      </c>
      <c r="B2042" s="2" t="str">
        <f ca="1">'[1]2025年已发货'!B:B</f>
        <v>螺纹钢</v>
      </c>
      <c r="C2042" s="2" t="str">
        <f ca="1">'[1]2025年已发货'!C:C</f>
        <v>HRB400E Φ12 9m</v>
      </c>
      <c r="D2042" s="2" t="str">
        <f ca="1">'[1]2025年已发货'!D:D</f>
        <v>吨</v>
      </c>
      <c r="E2042" s="2">
        <f ca="1">'[1]2025年已发货'!E:E</f>
        <v>9</v>
      </c>
      <c r="F2042" s="4">
        <f ca="1">'[1]2025年已发货'!F:F</f>
        <v>45761</v>
      </c>
      <c r="G2042" s="2" t="str">
        <f>'[1]2025年已发货'!G:G</f>
        <v>（商投建工达州中医药科技园-4工区-8号楼）达州市通川区达州中医药职业学院犀牛大道北段</v>
      </c>
      <c r="H2042" s="2" t="str">
        <f ca="1">'[1]2025年已发货'!H:H</f>
        <v>张扬</v>
      </c>
      <c r="I2042" s="2">
        <f ca="1">'[1]2025年已发货'!I:I</f>
        <v>18381904567</v>
      </c>
      <c r="J2042" s="2" t="str">
        <f ca="1">_xlfn._xlws.FILTER(辅助信息!D:D,辅助信息!G:G=G2042)</f>
        <v>商投建工达州中医药科技园</v>
      </c>
    </row>
    <row r="2043" hidden="1" spans="1:10">
      <c r="A2043" s="2" t="str">
        <f ca="1">'[1]2025年已发货'!A:A</f>
        <v>达钢</v>
      </c>
      <c r="B2043" s="2" t="str">
        <f ca="1">'[1]2025年已发货'!B:B</f>
        <v>螺纹钢</v>
      </c>
      <c r="C2043" s="2" t="str">
        <f ca="1">'[1]2025年已发货'!C:C</f>
        <v>HRB400E Φ18 9m</v>
      </c>
      <c r="D2043" s="2" t="str">
        <f ca="1">'[1]2025年已发货'!D:D</f>
        <v>吨</v>
      </c>
      <c r="E2043" s="2">
        <f ca="1">'[1]2025年已发货'!E:E</f>
        <v>9</v>
      </c>
      <c r="F2043" s="4">
        <f ca="1">'[1]2025年已发货'!F:F</f>
        <v>45761</v>
      </c>
      <c r="G2043" s="2" t="str">
        <f>'[1]2025年已发货'!G:G</f>
        <v>（商投建工达州中医药科技园-4工区-8号楼）达州市通川区达州中医药职业学院犀牛大道北段</v>
      </c>
      <c r="H2043" s="2" t="str">
        <f ca="1">'[1]2025年已发货'!H:H</f>
        <v>张扬</v>
      </c>
      <c r="I2043" s="2">
        <f ca="1">'[1]2025年已发货'!I:I</f>
        <v>18381904567</v>
      </c>
      <c r="J2043" s="2" t="str">
        <f ca="1">_xlfn._xlws.FILTER(辅助信息!D:D,辅助信息!G:G=G2043)</f>
        <v>商投建工达州中医药科技园</v>
      </c>
    </row>
    <row r="2044" hidden="1" spans="1:10">
      <c r="A2044" s="2" t="str">
        <f ca="1">'[1]2025年已发货'!A:A</f>
        <v>达钢</v>
      </c>
      <c r="B2044" s="2" t="str">
        <f ca="1">'[1]2025年已发货'!B:B</f>
        <v>螺纹钢</v>
      </c>
      <c r="C2044" s="2" t="str">
        <f ca="1">'[1]2025年已发货'!C:C</f>
        <v>HRB400E Φ20 9m</v>
      </c>
      <c r="D2044" s="2" t="str">
        <f ca="1">'[1]2025年已发货'!D:D</f>
        <v>吨</v>
      </c>
      <c r="E2044" s="2">
        <f ca="1">'[1]2025年已发货'!E:E</f>
        <v>35</v>
      </c>
      <c r="F2044" s="4">
        <f ca="1">'[1]2025年已发货'!F:F</f>
        <v>45761</v>
      </c>
      <c r="G2044" s="2" t="str">
        <f>'[1]2025年已发货'!G:G</f>
        <v>（商投建工达州中医药科技园-4工区-8号楼）达州市通川区达州中医药职业学院犀牛大道北段</v>
      </c>
      <c r="H2044" s="2" t="str">
        <f ca="1">'[1]2025年已发货'!H:H</f>
        <v>张扬</v>
      </c>
      <c r="I2044" s="2">
        <f ca="1">'[1]2025年已发货'!I:I</f>
        <v>18381904567</v>
      </c>
      <c r="J2044" s="2" t="str">
        <f ca="1">_xlfn._xlws.FILTER(辅助信息!D:D,辅助信息!G:G=G2044)</f>
        <v>商投建工达州中医药科技园</v>
      </c>
    </row>
    <row r="2045" hidden="1" spans="1:10">
      <c r="A2045" s="2" t="str">
        <f ca="1">'[1]2025年已发货'!A:A</f>
        <v>达钢</v>
      </c>
      <c r="B2045" s="2" t="str">
        <f ca="1">'[1]2025年已发货'!B:B</f>
        <v>螺纹钢</v>
      </c>
      <c r="C2045" s="2" t="str">
        <f ca="1">'[1]2025年已发货'!C:C</f>
        <v>HRB400E Φ22 9m</v>
      </c>
      <c r="D2045" s="2" t="str">
        <f ca="1">'[1]2025年已发货'!D:D</f>
        <v>吨</v>
      </c>
      <c r="E2045" s="2">
        <f ca="1">'[1]2025年已发货'!E:E</f>
        <v>24</v>
      </c>
      <c r="F2045" s="4">
        <f ca="1">'[1]2025年已发货'!F:F</f>
        <v>45761</v>
      </c>
      <c r="G2045" s="2" t="str">
        <f>'[1]2025年已发货'!G:G</f>
        <v>（商投建工达州中医药科技园-4工区-8号楼）达州市通川区达州中医药职业学院犀牛大道北段</v>
      </c>
      <c r="H2045" s="2" t="str">
        <f ca="1">'[1]2025年已发货'!H:H</f>
        <v>张扬</v>
      </c>
      <c r="I2045" s="2">
        <f ca="1">'[1]2025年已发货'!I:I</f>
        <v>18381904567</v>
      </c>
      <c r="J2045" s="2" t="str">
        <f ca="1">_xlfn._xlws.FILTER(辅助信息!D:D,辅助信息!G:G=G2045)</f>
        <v>商投建工达州中医药科技园</v>
      </c>
    </row>
    <row r="2046" hidden="1" spans="1:10">
      <c r="A2046" s="2" t="str">
        <f ca="1">'[1]2025年已发货'!A:A</f>
        <v>达钢</v>
      </c>
      <c r="B2046" s="2" t="str">
        <f ca="1">'[1]2025年已发货'!B:B</f>
        <v>螺纹钢</v>
      </c>
      <c r="C2046" s="2" t="str">
        <f ca="1">'[1]2025年已发货'!C:C</f>
        <v>HRB400E Φ12 9m</v>
      </c>
      <c r="D2046" s="2" t="str">
        <f ca="1">'[1]2025年已发货'!D:D</f>
        <v>吨</v>
      </c>
      <c r="E2046" s="2">
        <f ca="1">'[1]2025年已发货'!E:E</f>
        <v>9</v>
      </c>
      <c r="F2046" s="4">
        <f ca="1">'[1]2025年已发货'!F:F</f>
        <v>45761</v>
      </c>
      <c r="G2046" s="2" t="str">
        <f>'[1]2025年已发货'!G:G</f>
        <v>（五冶达州国道542项目-三工区桥梁3工段）四川省达州市达川区赵固镇水文村原村委会下300米</v>
      </c>
      <c r="H2046" s="2" t="str">
        <f ca="1">'[1]2025年已发货'!H:H</f>
        <v>李代茂</v>
      </c>
      <c r="I2046" s="2">
        <f ca="1">'[1]2025年已发货'!I:I</f>
        <v>18302833536</v>
      </c>
      <c r="J2046" s="2" t="str">
        <f>_xlfn._xlws.FILTER(辅助信息!D:D,辅助信息!G:G=G2046)</f>
        <v>五冶达州国道542项目</v>
      </c>
    </row>
    <row r="2047" hidden="1" spans="1:10">
      <c r="A2047" s="2" t="str">
        <f ca="1">'[1]2025年已发货'!A:A</f>
        <v>达钢</v>
      </c>
      <c r="B2047" s="2" t="str">
        <f ca="1">'[1]2025年已发货'!B:B</f>
        <v>螺纹钢</v>
      </c>
      <c r="C2047" s="2" t="str">
        <f ca="1">'[1]2025年已发货'!C:C</f>
        <v>HRB400E Φ28 9m</v>
      </c>
      <c r="D2047" s="2" t="str">
        <f ca="1">'[1]2025年已发货'!D:D</f>
        <v>吨</v>
      </c>
      <c r="E2047" s="2">
        <f ca="1">'[1]2025年已发货'!E:E</f>
        <v>15</v>
      </c>
      <c r="F2047" s="4">
        <f ca="1">'[1]2025年已发货'!F:F</f>
        <v>45761</v>
      </c>
      <c r="G2047" s="2" t="str">
        <f>'[1]2025年已发货'!G:G</f>
        <v>（五冶达州国道542项目-三工区桥梁3工段）四川省达州市达川区赵固镇水文村原村委会下300米</v>
      </c>
      <c r="H2047" s="2" t="str">
        <f ca="1">'[1]2025年已发货'!H:H</f>
        <v>李代茂</v>
      </c>
      <c r="I2047" s="2">
        <f ca="1">'[1]2025年已发货'!I:I</f>
        <v>18302833536</v>
      </c>
      <c r="J2047" s="2" t="str">
        <f ca="1">_xlfn._xlws.FILTER(辅助信息!D:D,辅助信息!G:G=G2047)</f>
        <v>五冶达州国道542项目</v>
      </c>
    </row>
    <row r="2048" hidden="1" spans="1:10">
      <c r="A2048" s="2" t="str">
        <f ca="1">'[1]2025年已发货'!A:A</f>
        <v>达钢</v>
      </c>
      <c r="B2048" s="2" t="str">
        <f ca="1">'[1]2025年已发货'!B:B</f>
        <v>螺纹钢</v>
      </c>
      <c r="C2048" s="2" t="str">
        <f ca="1">'[1]2025年已发货'!C:C</f>
        <v>HRB400E Φ20 9m</v>
      </c>
      <c r="D2048" s="2" t="str">
        <f ca="1">'[1]2025年已发货'!D:D</f>
        <v>吨</v>
      </c>
      <c r="E2048" s="2">
        <f ca="1">'[1]2025年已发货'!E:E</f>
        <v>6</v>
      </c>
      <c r="F2048" s="4">
        <f ca="1">'[1]2025年已发货'!F:F</f>
        <v>45761</v>
      </c>
      <c r="G2048" s="2" t="str">
        <f>'[1]2025年已发货'!G:G</f>
        <v>（五冶达州国道542项目-桥梁4标）四川省达州市达川区大堰镇双井村</v>
      </c>
      <c r="H2048" s="2" t="str">
        <f ca="1">'[1]2025年已发货'!H:H</f>
        <v>吴志强</v>
      </c>
      <c r="I2048" s="2">
        <f ca="1">'[1]2025年已发货'!I:I</f>
        <v>18820030907</v>
      </c>
      <c r="J2048" s="2" t="str">
        <f ca="1">_xlfn._xlws.FILTER(辅助信息!D:D,辅助信息!G:G=G2048)</f>
        <v>五冶达州国道542项目</v>
      </c>
    </row>
    <row r="2049" hidden="1" spans="1:10">
      <c r="A2049" s="2" t="str">
        <f ca="1">'[1]2025年已发货'!A:A</f>
        <v>达钢</v>
      </c>
      <c r="B2049" s="2" t="str">
        <f ca="1">'[1]2025年已发货'!B:B</f>
        <v>螺纹钢</v>
      </c>
      <c r="C2049" s="2" t="str">
        <f ca="1">'[1]2025年已发货'!C:C</f>
        <v>HRB400E Φ28 9m</v>
      </c>
      <c r="D2049" s="2" t="str">
        <f ca="1">'[1]2025年已发货'!D:D</f>
        <v>吨</v>
      </c>
      <c r="E2049" s="2">
        <f ca="1">'[1]2025年已发货'!E:E</f>
        <v>45</v>
      </c>
      <c r="F2049" s="4">
        <f ca="1">'[1]2025年已发货'!F:F</f>
        <v>45761</v>
      </c>
      <c r="G2049" s="2" t="str">
        <f>'[1]2025年已发货'!G:G</f>
        <v>（五冶达州国道542项目-桥梁4标）四川省达州市达川区大堰镇双井村</v>
      </c>
      <c r="H2049" s="2" t="str">
        <f ca="1">'[1]2025年已发货'!H:H</f>
        <v>吴志强</v>
      </c>
      <c r="I2049" s="2">
        <f ca="1">'[1]2025年已发货'!I:I</f>
        <v>18820030907</v>
      </c>
      <c r="J2049" s="2" t="str">
        <f ca="1">_xlfn._xlws.FILTER(辅助信息!D:D,辅助信息!G:G=G2049)</f>
        <v>五冶达州国道542项目</v>
      </c>
    </row>
    <row r="2050" hidden="1" spans="1:10">
      <c r="A2050" s="2" t="str">
        <f ca="1">'[1]2025年已发货'!A:A</f>
        <v>达钢</v>
      </c>
      <c r="B2050" s="2" t="str">
        <f ca="1">'[1]2025年已发货'!B:B</f>
        <v>螺纹钢</v>
      </c>
      <c r="C2050" s="2" t="str">
        <f ca="1">'[1]2025年已发货'!C:C</f>
        <v>HRB400E Φ12 9m</v>
      </c>
      <c r="D2050" s="2" t="str">
        <f ca="1">'[1]2025年已发货'!D:D</f>
        <v>吨</v>
      </c>
      <c r="E2050" s="2">
        <f ca="1">'[1]2025年已发货'!E:E</f>
        <v>18</v>
      </c>
      <c r="F2050" s="4">
        <f ca="1">'[1]2025年已发货'!F:F</f>
        <v>45761</v>
      </c>
      <c r="G2050" s="2" t="str">
        <f>'[1]2025年已发货'!G:G</f>
        <v>（五冶达州国道542项目-一工区路基三工段-1）达州市达州区桥湾镇兰庙村村民委员会</v>
      </c>
      <c r="H2050" s="2" t="str">
        <f ca="1">'[1]2025年已发货'!H:H</f>
        <v>杨勇</v>
      </c>
      <c r="I2050" s="2">
        <f ca="1">'[1]2025年已发货'!I:I</f>
        <v>18398563998</v>
      </c>
      <c r="J2050" s="2" t="str">
        <f ca="1">_xlfn._xlws.FILTER(辅助信息!D:D,辅助信息!G:G=G2050)</f>
        <v>五冶达州国道542项目</v>
      </c>
    </row>
    <row r="2051" hidden="1" spans="1:10">
      <c r="A2051" s="2" t="str">
        <f ca="1">'[1]2025年已发货'!A:A</f>
        <v>达钢</v>
      </c>
      <c r="B2051" s="2" t="str">
        <f ca="1">'[1]2025年已发货'!B:B</f>
        <v>螺纹钢</v>
      </c>
      <c r="C2051" s="2" t="str">
        <f ca="1">'[1]2025年已发货'!C:C</f>
        <v>HRB400E Φ18 9m</v>
      </c>
      <c r="D2051" s="2" t="str">
        <f ca="1">'[1]2025年已发货'!D:D</f>
        <v>吨</v>
      </c>
      <c r="E2051" s="2">
        <f ca="1">'[1]2025年已发货'!E:E</f>
        <v>28</v>
      </c>
      <c r="F2051" s="4">
        <f ca="1">'[1]2025年已发货'!F:F</f>
        <v>45761</v>
      </c>
      <c r="G2051" s="2" t="str">
        <f>'[1]2025年已发货'!G:G</f>
        <v>（五冶达州国道542项目-一工区路基三工段-1）达州市达州区桥湾镇兰庙村村民委员会</v>
      </c>
      <c r="H2051" s="2" t="str">
        <f ca="1">'[1]2025年已发货'!H:H</f>
        <v>杨勇</v>
      </c>
      <c r="I2051" s="2">
        <f ca="1">'[1]2025年已发货'!I:I</f>
        <v>18398563998</v>
      </c>
      <c r="J2051" s="2" t="str">
        <f ca="1">_xlfn._xlws.FILTER(辅助信息!D:D,辅助信息!G:G=G2051)</f>
        <v>五冶达州国道542项目</v>
      </c>
    </row>
    <row r="2052" hidden="1" spans="1:10">
      <c r="A2052" s="2" t="str">
        <f ca="1">'[1]2025年已发货'!A:A</f>
        <v>晋邦</v>
      </c>
      <c r="B2052" s="2" t="str">
        <f ca="1">'[1]2025年已发货'!B:B</f>
        <v>螺纹钢</v>
      </c>
      <c r="C2052" s="2" t="str">
        <f ca="1">'[1]2025年已发货'!C:C</f>
        <v>HRB400E Φ20 9m</v>
      </c>
      <c r="D2052" s="2" t="str">
        <f ca="1">'[1]2025年已发货'!D:D</f>
        <v>吨</v>
      </c>
      <c r="E2052" s="2">
        <f ca="1">'[1]2025年已发货'!E:E</f>
        <v>15</v>
      </c>
      <c r="F2052" s="4">
        <f ca="1">'[1]2025年已发货'!F:F</f>
        <v>45761</v>
      </c>
      <c r="G2052" s="2" t="str">
        <f>'[1]2025年已发货'!G:G</f>
        <v>（十九冶-江龙高速二分部）重庆市云阳县宝坪镇双塆村*宝坪梁场</v>
      </c>
      <c r="H2052" s="2" t="str">
        <f ca="1">'[1]2025年已发货'!H:H</f>
        <v>张鹏</v>
      </c>
      <c r="I2052" s="2">
        <f ca="1">'[1]2025年已发货'!I:I</f>
        <v>18223006448</v>
      </c>
      <c r="J2052" s="2" vm="1" t="e">
        <f>_xlfn._xlws.FILTER(辅助信息!D:D,辅助信息!G:G=G2052)</f>
        <v>#VALUE!</v>
      </c>
    </row>
    <row r="2053" hidden="1" spans="1:10">
      <c r="A2053" s="2" t="str">
        <f ca="1">'[1]2025年已发货'!A:A</f>
        <v>晋邦</v>
      </c>
      <c r="B2053" s="2" t="str">
        <f ca="1">'[1]2025年已发货'!B:B</f>
        <v>螺纹钢</v>
      </c>
      <c r="C2053" s="2" t="str">
        <f ca="1">'[1]2025年已发货'!C:C</f>
        <v>HRB400E Φ16 9m</v>
      </c>
      <c r="D2053" s="2" t="str">
        <f ca="1">'[1]2025年已发货'!D:D</f>
        <v>吨</v>
      </c>
      <c r="E2053" s="2">
        <f ca="1">'[1]2025年已发货'!E:E</f>
        <v>5</v>
      </c>
      <c r="F2053" s="4">
        <f ca="1">'[1]2025年已发货'!F:F</f>
        <v>45761</v>
      </c>
      <c r="G2053" s="2" t="str">
        <f>'[1]2025年已发货'!G:G</f>
        <v>（十九冶-江龙高速二分部）重庆市云阳县宝坪镇双塆村*宝坪梁场</v>
      </c>
      <c r="H2053" s="2" t="str">
        <f ca="1">'[1]2025年已发货'!H:H</f>
        <v>张鹏</v>
      </c>
      <c r="I2053" s="2">
        <f ca="1">'[1]2025年已发货'!I:I</f>
        <v>18223006448</v>
      </c>
      <c r="J2053" s="2" vm="1" t="e">
        <f ca="1">_xlfn._xlws.FILTER(辅助信息!D:D,辅助信息!G:G=G2053)</f>
        <v>#VALUE!</v>
      </c>
    </row>
    <row r="2054" hidden="1" spans="1:10">
      <c r="A2054" s="2" t="str">
        <f ca="1">'[1]2025年已发货'!A:A</f>
        <v>晋邦</v>
      </c>
      <c r="B2054" s="2" t="str">
        <f ca="1">'[1]2025年已发货'!B:B</f>
        <v>螺纹钢</v>
      </c>
      <c r="C2054" s="2" t="str">
        <f ca="1">'[1]2025年已发货'!C:C</f>
        <v>HRB400E Φ12 9m</v>
      </c>
      <c r="D2054" s="2" t="str">
        <f ca="1">'[1]2025年已发货'!D:D</f>
        <v>吨</v>
      </c>
      <c r="E2054" s="2">
        <f ca="1">'[1]2025年已发货'!E:E</f>
        <v>5</v>
      </c>
      <c r="F2054" s="4">
        <f ca="1">'[1]2025年已发货'!F:F</f>
        <v>45761</v>
      </c>
      <c r="G2054" s="2" t="str">
        <f>'[1]2025年已发货'!G:G</f>
        <v>（十九冶-江龙高速二分部）重庆市云阳县宝坪镇双塆村*宝坪梁场</v>
      </c>
      <c r="H2054" s="2" t="str">
        <f ca="1">'[1]2025年已发货'!H:H</f>
        <v>张鹏</v>
      </c>
      <c r="I2054" s="2">
        <f ca="1">'[1]2025年已发货'!I:I</f>
        <v>18223006448</v>
      </c>
      <c r="J2054" s="2" vm="1" t="e">
        <f ca="1">_xlfn._xlws.FILTER(辅助信息!D:D,辅助信息!G:G=G2054)</f>
        <v>#VALUE!</v>
      </c>
    </row>
    <row r="2055" hidden="1" spans="1:10">
      <c r="A2055" s="2" t="str">
        <f ca="1">'[1]2025年已发货'!A:A</f>
        <v>晋邦</v>
      </c>
      <c r="B2055" s="2" t="str">
        <f ca="1">'[1]2025年已发货'!B:B</f>
        <v>高线</v>
      </c>
      <c r="C2055" s="2" t="str">
        <f ca="1">'[1]2025年已发货'!C:C</f>
        <v>HPB300Φ10</v>
      </c>
      <c r="D2055" s="2" t="str">
        <f ca="1">'[1]2025年已发货'!D:D</f>
        <v>吨</v>
      </c>
      <c r="E2055" s="2">
        <f ca="1">'[1]2025年已发货'!E:E</f>
        <v>10</v>
      </c>
      <c r="F2055" s="4">
        <f ca="1">'[1]2025年已发货'!F:F</f>
        <v>45761</v>
      </c>
      <c r="G2055" s="2" t="str">
        <f>'[1]2025年已发货'!G:G</f>
        <v>（十九冶-江龙高速二分部）重庆市云阳县宝坪镇双塆村*宝坪梁场</v>
      </c>
      <c r="H2055" s="2" t="str">
        <f ca="1">'[1]2025年已发货'!H:H</f>
        <v>张鹏</v>
      </c>
      <c r="I2055" s="2">
        <f ca="1">'[1]2025年已发货'!I:I</f>
        <v>18223006448</v>
      </c>
      <c r="J2055" s="2" vm="1" t="e">
        <f ca="1">_xlfn._xlws.FILTER(辅助信息!D:D,辅助信息!G:G=G2055)</f>
        <v>#VALUE!</v>
      </c>
    </row>
    <row r="2056" hidden="1" spans="1:10">
      <c r="A2056" s="2" t="str">
        <f ca="1">'[1]2025年已发货'!A:A</f>
        <v>晋邦</v>
      </c>
      <c r="B2056" s="2" t="str">
        <f ca="1">'[1]2025年已发货'!B:B</f>
        <v>螺纹钢</v>
      </c>
      <c r="C2056" s="2" t="str">
        <f ca="1">'[1]2025年已发货'!C:C</f>
        <v>HRB400E Φ28 9m</v>
      </c>
      <c r="D2056" s="2" t="str">
        <f ca="1">'[1]2025年已发货'!D:D</f>
        <v>吨</v>
      </c>
      <c r="E2056" s="2">
        <f ca="1">'[1]2025年已发货'!E:E</f>
        <v>5.5</v>
      </c>
      <c r="F2056" s="4">
        <f ca="1">'[1]2025年已发货'!F:F</f>
        <v>45761</v>
      </c>
      <c r="G2056" s="2" t="str">
        <f>'[1]2025年已发货'!G:G</f>
        <v>（十九冶-江龙高速二分部）重庆市云阳县宝坪镇双塆村*九倒拐大桥</v>
      </c>
      <c r="H2056" s="2" t="str">
        <f ca="1">'[1]2025年已发货'!H:H</f>
        <v>张鹏</v>
      </c>
      <c r="I2056" s="2">
        <f ca="1">'[1]2025年已发货'!I:I</f>
        <v>18223006448</v>
      </c>
      <c r="J2056" s="2" vm="1" t="e">
        <f ca="1">_xlfn._xlws.FILTER(辅助信息!D:D,辅助信息!G:G=G2056)</f>
        <v>#VALUE!</v>
      </c>
    </row>
    <row r="2057" hidden="1" spans="1:10">
      <c r="A2057" s="2" t="str">
        <f ca="1">'[1]2025年已发货'!A:A</f>
        <v>晋邦</v>
      </c>
      <c r="B2057" s="2" t="str">
        <f ca="1">'[1]2025年已发货'!B:B</f>
        <v>螺纹钢</v>
      </c>
      <c r="C2057" s="2" t="str">
        <f ca="1">'[1]2025年已发货'!C:C</f>
        <v>HRB400E Φ25 9m</v>
      </c>
      <c r="D2057" s="2" t="str">
        <f ca="1">'[1]2025年已发货'!D:D</f>
        <v>吨</v>
      </c>
      <c r="E2057" s="2">
        <f ca="1">'[1]2025年已发货'!E:E</f>
        <v>5.5</v>
      </c>
      <c r="F2057" s="4">
        <f ca="1">'[1]2025年已发货'!F:F</f>
        <v>45761</v>
      </c>
      <c r="G2057" s="2" t="str">
        <f>'[1]2025年已发货'!G:G</f>
        <v>（十九冶-江龙高速二分部）重庆市云阳县宝坪镇双塆村*九倒拐大桥</v>
      </c>
      <c r="H2057" s="2" t="str">
        <f ca="1">'[1]2025年已发货'!H:H</f>
        <v>张鹏</v>
      </c>
      <c r="I2057" s="2">
        <f ca="1">'[1]2025年已发货'!I:I</f>
        <v>18223006448</v>
      </c>
      <c r="J2057" s="2" vm="1" t="e">
        <f ca="1">_xlfn._xlws.FILTER(辅助信息!D:D,辅助信息!G:G=G2057)</f>
        <v>#VALUE!</v>
      </c>
    </row>
    <row r="2058" hidden="1" spans="1:10">
      <c r="A2058" s="2" t="str">
        <f ca="1">'[1]2025年已发货'!A:A</f>
        <v>晋邦</v>
      </c>
      <c r="B2058" s="2" t="str">
        <f ca="1">'[1]2025年已发货'!B:B</f>
        <v>螺纹钢</v>
      </c>
      <c r="C2058" s="2" t="str">
        <f ca="1">'[1]2025年已发货'!C:C</f>
        <v>HRB400E Φ16 9m</v>
      </c>
      <c r="D2058" s="2" t="str">
        <f ca="1">'[1]2025年已发货'!D:D</f>
        <v>吨</v>
      </c>
      <c r="E2058" s="2">
        <f ca="1">'[1]2025年已发货'!E:E</f>
        <v>12</v>
      </c>
      <c r="F2058" s="4">
        <f ca="1">'[1]2025年已发货'!F:F</f>
        <v>45761</v>
      </c>
      <c r="G2058" s="2" t="str">
        <f>'[1]2025年已发货'!G:G</f>
        <v>（十九冶-江龙高速二分部）重庆市云阳县宝坪镇双塆村*九倒拐大桥</v>
      </c>
      <c r="H2058" s="2" t="str">
        <f ca="1">'[1]2025年已发货'!H:H</f>
        <v>张鹏</v>
      </c>
      <c r="I2058" s="2">
        <f ca="1">'[1]2025年已发货'!I:I</f>
        <v>18223006448</v>
      </c>
      <c r="J2058" s="2" vm="1" t="e">
        <f>_xlfn._xlws.FILTER(辅助信息!D:D,辅助信息!G:G=G2058)</f>
        <v>#VALUE!</v>
      </c>
    </row>
    <row r="2059" hidden="1" spans="1:10">
      <c r="A2059" s="2" t="str">
        <f ca="1">'[1]2025年已发货'!A:A</f>
        <v>晋邦</v>
      </c>
      <c r="B2059" s="2" t="str">
        <f ca="1">'[1]2025年已发货'!B:B</f>
        <v>螺纹钢</v>
      </c>
      <c r="C2059" s="2" t="str">
        <f ca="1">'[1]2025年已发货'!C:C</f>
        <v>HRB400E Φ12 9m</v>
      </c>
      <c r="D2059" s="2" t="str">
        <f ca="1">'[1]2025年已发货'!D:D</f>
        <v>吨</v>
      </c>
      <c r="E2059" s="2">
        <f ca="1">'[1]2025年已发货'!E:E</f>
        <v>5</v>
      </c>
      <c r="F2059" s="4">
        <f ca="1">'[1]2025年已发货'!F:F</f>
        <v>45761</v>
      </c>
      <c r="G2059" s="2" t="str">
        <f>'[1]2025年已发货'!G:G</f>
        <v>（十九冶-江龙高速二分部）重庆市云阳县宝坪镇双塆村*九倒拐大桥</v>
      </c>
      <c r="H2059" s="2" t="str">
        <f ca="1">'[1]2025年已发货'!H:H</f>
        <v>张鹏</v>
      </c>
      <c r="I2059" s="2">
        <f ca="1">'[1]2025年已发货'!I:I</f>
        <v>18223006448</v>
      </c>
      <c r="J2059" s="2" vm="1" t="e">
        <f ca="1">_xlfn._xlws.FILTER(辅助信息!D:D,辅助信息!G:G=G2059)</f>
        <v>#VALUE!</v>
      </c>
    </row>
    <row r="2060" hidden="1" spans="1:10">
      <c r="A2060" s="2" t="str">
        <f ca="1">'[1]2025年已发货'!A:A</f>
        <v>晋邦</v>
      </c>
      <c r="B2060" s="2" t="str">
        <f ca="1">'[1]2025年已发货'!B:B</f>
        <v>盘螺</v>
      </c>
      <c r="C2060" s="2" t="str">
        <f ca="1">'[1]2025年已发货'!C:C</f>
        <v>HRB400E Φ10</v>
      </c>
      <c r="D2060" s="2" t="str">
        <f ca="1">'[1]2025年已发货'!D:D</f>
        <v>吨</v>
      </c>
      <c r="E2060" s="2">
        <f ca="1">'[1]2025年已发货'!E:E</f>
        <v>5</v>
      </c>
      <c r="F2060" s="4">
        <f ca="1">'[1]2025年已发货'!F:F</f>
        <v>45761</v>
      </c>
      <c r="G2060" s="2" t="str">
        <f>'[1]2025年已发货'!G:G</f>
        <v>（十九冶-江龙高速二分部）重庆市云阳县宝坪镇双塆村*九倒拐大桥</v>
      </c>
      <c r="H2060" s="2" t="str">
        <f ca="1">'[1]2025年已发货'!H:H</f>
        <v>张鹏</v>
      </c>
      <c r="I2060" s="2">
        <f ca="1">'[1]2025年已发货'!I:I</f>
        <v>18223006448</v>
      </c>
      <c r="J2060" s="2" vm="1" t="e">
        <f ca="1">_xlfn._xlws.FILTER(辅助信息!D:D,辅助信息!G:G=G2060)</f>
        <v>#VALUE!</v>
      </c>
    </row>
    <row r="2061" hidden="1" spans="1:10">
      <c r="A2061" s="2" t="str">
        <f ca="1">'[1]2025年已发货'!A:A</f>
        <v>晋邦</v>
      </c>
      <c r="B2061" s="2" t="str">
        <f ca="1">'[1]2025年已发货'!B:B</f>
        <v>高线</v>
      </c>
      <c r="C2061" s="2" t="str">
        <f ca="1">'[1]2025年已发货'!C:C</f>
        <v>HPB300Φ8</v>
      </c>
      <c r="D2061" s="2" t="str">
        <f ca="1">'[1]2025年已发货'!D:D</f>
        <v>吨</v>
      </c>
      <c r="E2061" s="2">
        <f ca="1">'[1]2025年已发货'!E:E</f>
        <v>4</v>
      </c>
      <c r="F2061" s="4">
        <f ca="1">'[1]2025年已发货'!F:F</f>
        <v>45761</v>
      </c>
      <c r="G2061" s="2" t="str">
        <f>'[1]2025年已发货'!G:G</f>
        <v>（十九冶-江龙高速二分部）重庆市云阳县宝坪镇双塆村*地坪村路基</v>
      </c>
      <c r="H2061" s="2" t="str">
        <f ca="1">'[1]2025年已发货'!H:H</f>
        <v>张鹏</v>
      </c>
      <c r="I2061" s="2">
        <f ca="1">'[1]2025年已发货'!I:I</f>
        <v>18223006448</v>
      </c>
      <c r="J2061" s="2" vm="1" t="e">
        <f>_xlfn._xlws.FILTER(辅助信息!D:D,辅助信息!G:G=G2061)</f>
        <v>#VALUE!</v>
      </c>
    </row>
    <row r="2062" hidden="1" spans="1:10">
      <c r="A2062" s="2" t="str">
        <f ca="1">'[1]2025年已发货'!A:A</f>
        <v>晋邦</v>
      </c>
      <c r="B2062" s="2" t="str">
        <f ca="1">'[1]2025年已发货'!B:B</f>
        <v>螺纹钢</v>
      </c>
      <c r="C2062" s="2" t="str">
        <f ca="1">'[1]2025年已发货'!C:C</f>
        <v>HRB400E Φ16 9m</v>
      </c>
      <c r="D2062" s="2" t="str">
        <f ca="1">'[1]2025年已发货'!D:D</f>
        <v>吨</v>
      </c>
      <c r="E2062" s="2">
        <f ca="1">'[1]2025年已发货'!E:E</f>
        <v>6</v>
      </c>
      <c r="F2062" s="4">
        <f ca="1">'[1]2025年已发货'!F:F</f>
        <v>45761</v>
      </c>
      <c r="G2062" s="2" t="str">
        <f>'[1]2025年已发货'!G:G</f>
        <v>（十九冶-江龙高速二分部）重庆市云阳县宝坪镇双塆村*地坪村路基</v>
      </c>
      <c r="H2062" s="2" t="str">
        <f ca="1">'[1]2025年已发货'!H:H</f>
        <v>张鹏</v>
      </c>
      <c r="I2062" s="2">
        <f ca="1">'[1]2025年已发货'!I:I</f>
        <v>18223006448</v>
      </c>
      <c r="J2062" s="2" vm="1" t="e">
        <f>_xlfn._xlws.FILTER(辅助信息!D:D,辅助信息!G:G=G2062)</f>
        <v>#VALUE!</v>
      </c>
    </row>
    <row r="2063" hidden="1" spans="1:10">
      <c r="A2063" s="2" t="str">
        <f ca="1">'[1]2025年已发货'!A:A</f>
        <v>晋邦</v>
      </c>
      <c r="B2063" s="2" t="str">
        <f ca="1">'[1]2025年已发货'!B:B</f>
        <v>螺纹钢</v>
      </c>
      <c r="C2063" s="2" t="str">
        <f ca="1">'[1]2025年已发货'!C:C</f>
        <v>HRB400E Φ20 9m</v>
      </c>
      <c r="D2063" s="2" t="str">
        <f ca="1">'[1]2025年已发货'!D:D</f>
        <v>吨</v>
      </c>
      <c r="E2063" s="2">
        <f ca="1">'[1]2025年已发货'!E:E</f>
        <v>10</v>
      </c>
      <c r="F2063" s="4">
        <f ca="1">'[1]2025年已发货'!F:F</f>
        <v>45761</v>
      </c>
      <c r="G2063" s="2" t="str">
        <f>'[1]2025年已发货'!G:G</f>
        <v>（十九冶-江龙高速二分部）重庆市云阳县宝坪镇双塆村*地坪村路基</v>
      </c>
      <c r="H2063" s="2" t="str">
        <f ca="1">'[1]2025年已发货'!H:H</f>
        <v>张鹏</v>
      </c>
      <c r="I2063" s="2">
        <f ca="1">'[1]2025年已发货'!I:I</f>
        <v>18223006448</v>
      </c>
      <c r="J2063" s="2" vm="1" t="e">
        <f>_xlfn._xlws.FILTER(辅助信息!D:D,辅助信息!G:G=G2063)</f>
        <v>#VALUE!</v>
      </c>
    </row>
    <row r="2064" hidden="1" spans="1:10">
      <c r="A2064" s="2" t="str">
        <f ca="1">'[1]2025年已发货'!A:A</f>
        <v>晋邦</v>
      </c>
      <c r="B2064" s="2" t="str">
        <f ca="1">'[1]2025年已发货'!B:B</f>
        <v>螺纹钢</v>
      </c>
      <c r="C2064" s="2" t="str">
        <f ca="1">'[1]2025年已发货'!C:C</f>
        <v>HRB400E Φ22 9m</v>
      </c>
      <c r="D2064" s="2" t="str">
        <f ca="1">'[1]2025年已发货'!D:D</f>
        <v>吨</v>
      </c>
      <c r="E2064" s="2">
        <f ca="1">'[1]2025年已发货'!E:E</f>
        <v>15</v>
      </c>
      <c r="F2064" s="4">
        <f ca="1">'[1]2025年已发货'!F:F</f>
        <v>45761</v>
      </c>
      <c r="G2064" s="2" t="str">
        <f>'[1]2025年已发货'!G:G</f>
        <v>（十九冶-江龙高速二分部）重庆市云阳县宝坪镇双塆村*地坪村路基</v>
      </c>
      <c r="H2064" s="2" t="str">
        <f ca="1">'[1]2025年已发货'!H:H</f>
        <v>张鹏</v>
      </c>
      <c r="I2064" s="2">
        <f ca="1">'[1]2025年已发货'!I:I</f>
        <v>18223006448</v>
      </c>
      <c r="J2064" s="2" vm="1" t="e">
        <f ca="1">_xlfn._xlws.FILTER(辅助信息!D:D,辅助信息!G:G=G2064)</f>
        <v>#VALUE!</v>
      </c>
    </row>
    <row r="2065" hidden="1" spans="1:10">
      <c r="A2065" s="2" t="str">
        <f ca="1">'[1]2025年已发货'!A:A</f>
        <v>晋邦</v>
      </c>
      <c r="B2065" s="2" t="str">
        <f ca="1">'[1]2025年已发货'!B:B</f>
        <v>螺纹钢</v>
      </c>
      <c r="C2065" s="2" t="str">
        <f ca="1">'[1]2025年已发货'!C:C</f>
        <v>HRB400E Φ12 9m</v>
      </c>
      <c r="D2065" s="2" t="str">
        <f ca="1">'[1]2025年已发货'!D:D</f>
        <v>吨</v>
      </c>
      <c r="E2065" s="2">
        <f ca="1">'[1]2025年已发货'!E:E</f>
        <v>105</v>
      </c>
      <c r="F2065" s="4">
        <f ca="1">'[1]2025年已发货'!F:F</f>
        <v>45761</v>
      </c>
      <c r="G2065" s="2" t="str">
        <f>'[1]2025年已发货'!G:G</f>
        <v>（十九冶-江龙高速一分部）重庆市云阳县X886附近中国十九冶开云高速项目总包部西98米*复兴互通预制梁场</v>
      </c>
      <c r="H2065" s="2" t="str">
        <f ca="1">'[1]2025年已发货'!H:H</f>
        <v>吴章红</v>
      </c>
      <c r="I2065" s="2">
        <f ca="1">'[1]2025年已发货'!I:I</f>
        <v>18628165772</v>
      </c>
      <c r="J2065" s="2" vm="1" t="e">
        <f ca="1">_xlfn._xlws.FILTER(辅助信息!D:D,辅助信息!G:G=G2065)</f>
        <v>#VALUE!</v>
      </c>
    </row>
    <row r="2066" hidden="1" spans="1:10">
      <c r="A2066" s="2" t="str">
        <f ca="1">'[1]2025年已发货'!A:A</f>
        <v>晋邦</v>
      </c>
      <c r="B2066" s="2" t="str">
        <f ca="1">'[1]2025年已发货'!B:B</f>
        <v>螺纹钢</v>
      </c>
      <c r="C2066" s="2" t="str">
        <f ca="1">'[1]2025年已发货'!C:C</f>
        <v>HRB400E Φ16 9m</v>
      </c>
      <c r="D2066" s="2" t="str">
        <f ca="1">'[1]2025年已发货'!D:D</f>
        <v>吨</v>
      </c>
      <c r="E2066" s="2">
        <f ca="1">'[1]2025年已发货'!E:E</f>
        <v>35</v>
      </c>
      <c r="F2066" s="4">
        <f ca="1">'[1]2025年已发货'!F:F</f>
        <v>45761</v>
      </c>
      <c r="G2066" s="2" t="str">
        <f>'[1]2025年已发货'!G:G</f>
        <v>（十九冶-江龙高速一分部）重庆市云阳县X886附近中国十九冶开云高速项目总包部西98米*复兴互通预制梁场</v>
      </c>
      <c r="H2066" s="2" t="str">
        <f ca="1">'[1]2025年已发货'!H:H</f>
        <v>吴章红</v>
      </c>
      <c r="I2066" s="2">
        <f ca="1">'[1]2025年已发货'!I:I</f>
        <v>18628165772</v>
      </c>
      <c r="J2066" s="2" vm="1" t="e">
        <f>_xlfn._xlws.FILTER(辅助信息!D:D,辅助信息!G:G=G2066)</f>
        <v>#VALUE!</v>
      </c>
    </row>
    <row r="2067" hidden="1" spans="1:10">
      <c r="A2067" s="2" t="str">
        <f ca="1">'[1]2025年已发货'!A:A</f>
        <v>润耀</v>
      </c>
      <c r="B2067" s="2" t="str">
        <f ca="1">'[1]2025年已发货'!B:B</f>
        <v>螺纹钢</v>
      </c>
      <c r="C2067" s="2" t="str">
        <f ca="1">'[1]2025年已发货'!C:C</f>
        <v>HRB400E Φ25 9m</v>
      </c>
      <c r="D2067" s="2" t="str">
        <f ca="1">'[1]2025年已发货'!D:D</f>
        <v>吨</v>
      </c>
      <c r="E2067" s="2">
        <f ca="1">'[1]2025年已发货'!E:E</f>
        <v>35</v>
      </c>
      <c r="F2067" s="4">
        <f ca="1">'[1]2025年已发货'!F:F</f>
        <v>45761</v>
      </c>
      <c r="G2067" s="2" t="str">
        <f>'[1]2025年已发货'!G:G</f>
        <v>（中铁二局-成渝扩容4标）四川省成都市简阳市杨家镇桐子湾村二局拌合站</v>
      </c>
      <c r="H2067" s="2" t="str">
        <f ca="1">'[1]2025年已发货'!H:H</f>
        <v>陈钢</v>
      </c>
      <c r="I2067" s="2">
        <f ca="1">'[1]2025年已发货'!I:I</f>
        <v>13018165813</v>
      </c>
      <c r="J2067" s="2" vm="1" t="e">
        <f ca="1">_xlfn._xlws.FILTER(辅助信息!D:D,辅助信息!G:G=G2067)</f>
        <v>#VALUE!</v>
      </c>
    </row>
    <row r="2068" hidden="1" spans="1:10">
      <c r="A2068" s="2" t="str">
        <f ca="1">'[1]2025年已发货'!A:A</f>
        <v>润耀</v>
      </c>
      <c r="B2068" s="2" t="str">
        <f ca="1">'[1]2025年已发货'!B:B</f>
        <v>螺纹钢</v>
      </c>
      <c r="C2068" s="2" t="str">
        <f ca="1">'[1]2025年已发货'!C:C</f>
        <v>HRB400E Φ28 9m</v>
      </c>
      <c r="D2068" s="2" t="str">
        <f ca="1">'[1]2025年已发货'!D:D</f>
        <v>吨</v>
      </c>
      <c r="E2068" s="2">
        <f ca="1">'[1]2025年已发货'!E:E</f>
        <v>35</v>
      </c>
      <c r="F2068" s="4">
        <f ca="1">'[1]2025年已发货'!F:F</f>
        <v>45761</v>
      </c>
      <c r="G2068" s="2" t="str">
        <f>'[1]2025年已发货'!G:G</f>
        <v>（中铁二局-成渝扩容4标）四川省成都市简阳市杨家镇桐子湾村二局拌合站</v>
      </c>
      <c r="H2068" s="2" t="str">
        <f ca="1">'[1]2025年已发货'!H:H</f>
        <v>陈钢</v>
      </c>
      <c r="I2068" s="2">
        <f ca="1">'[1]2025年已发货'!I:I</f>
        <v>13018165813</v>
      </c>
      <c r="J2068" s="2" vm="1" t="e">
        <f ca="1">_xlfn._xlws.FILTER(辅助信息!D:D,辅助信息!G:G=G2068)</f>
        <v>#VALUE!</v>
      </c>
    </row>
    <row r="2069" hidden="1" spans="1:10">
      <c r="A2069" s="2" t="str">
        <f ca="1">'[1]2025年已发货'!A:A</f>
        <v>润耀</v>
      </c>
      <c r="B2069" s="2" t="str">
        <f ca="1">'[1]2025年已发货'!B:B</f>
        <v>高线</v>
      </c>
      <c r="C2069" s="2" t="str">
        <f ca="1">'[1]2025年已发货'!C:C</f>
        <v>HPB300Φ12</v>
      </c>
      <c r="D2069" s="2" t="str">
        <f ca="1">'[1]2025年已发货'!D:D</f>
        <v>吨</v>
      </c>
      <c r="E2069" s="2">
        <f ca="1">'[1]2025年已发货'!E:E</f>
        <v>35</v>
      </c>
      <c r="F2069" s="4">
        <f ca="1">'[1]2025年已发货'!F:F</f>
        <v>45761</v>
      </c>
      <c r="G2069" s="2" t="str">
        <f>'[1]2025年已发货'!G:G</f>
        <v>（中铁二局-成渝扩容4标）四川省成都市简阳市杨家镇桐子湾村二局拌合站</v>
      </c>
      <c r="H2069" s="2" t="str">
        <f ca="1">'[1]2025年已发货'!H:H</f>
        <v>陈钢</v>
      </c>
      <c r="I2069" s="2">
        <f ca="1">'[1]2025年已发货'!I:I</f>
        <v>13018165813</v>
      </c>
      <c r="J2069" s="2" vm="1" t="e">
        <f>_xlfn._xlws.FILTER(辅助信息!D:D,辅助信息!G:G=G2069)</f>
        <v>#VALUE!</v>
      </c>
    </row>
    <row r="2070" hidden="1" spans="1:10">
      <c r="A2070" s="2" t="str">
        <f ca="1">'[1]2025年已发货'!A:A</f>
        <v>润耀</v>
      </c>
      <c r="B2070" s="2" t="str">
        <f ca="1">'[1]2025年已发货'!B:B</f>
        <v>螺纹钢</v>
      </c>
      <c r="C2070" s="2" t="str">
        <f ca="1">'[1]2025年已发货'!C:C</f>
        <v>HRB400E Φ14 9m</v>
      </c>
      <c r="D2070" s="2" t="str">
        <f ca="1">'[1]2025年已发货'!D:D</f>
        <v>吨</v>
      </c>
      <c r="E2070" s="2">
        <f ca="1">'[1]2025年已发货'!E:E</f>
        <v>35</v>
      </c>
      <c r="F2070" s="4">
        <f ca="1">'[1]2025年已发货'!F:F</f>
        <v>45761</v>
      </c>
      <c r="G2070" s="2" t="str">
        <f>'[1]2025年已发货'!G:G</f>
        <v>（中铁二局-成渝扩容4标）四川省成都市简阳市杨家镇桐子湾村二局拌合站</v>
      </c>
      <c r="H2070" s="2" t="str">
        <f ca="1">'[1]2025年已发货'!H:H</f>
        <v>陈钢</v>
      </c>
      <c r="I2070" s="2">
        <f ca="1">'[1]2025年已发货'!I:I</f>
        <v>13018165813</v>
      </c>
      <c r="J2070" s="2" vm="1" t="e">
        <f>_xlfn._xlws.FILTER(辅助信息!D:D,辅助信息!G:G=G2070)</f>
        <v>#VALUE!</v>
      </c>
    </row>
    <row r="2071" hidden="1" spans="1:10">
      <c r="A2071" s="2" t="str">
        <f ca="1">'[1]2025年已发货'!A:A</f>
        <v>润耀</v>
      </c>
      <c r="B2071" s="2" t="str">
        <f ca="1">'[1]2025年已发货'!B:B</f>
        <v>螺纹钢</v>
      </c>
      <c r="C2071" s="2" t="str">
        <f ca="1">'[1]2025年已发货'!C:C</f>
        <v>HRB500EФ25*9m</v>
      </c>
      <c r="D2071" s="2" t="str">
        <f ca="1">'[1]2025年已发货'!D:D</f>
        <v>吨</v>
      </c>
      <c r="E2071" s="2">
        <f ca="1">'[1]2025年已发货'!E:E</f>
        <v>105</v>
      </c>
      <c r="F2071" s="4">
        <f ca="1">'[1]2025年已发货'!F:F</f>
        <v>45761</v>
      </c>
      <c r="G2071" s="2" t="str">
        <f>'[1]2025年已发货'!G:G</f>
        <v>（中铁六局呼和公司康新高速TJ4-2标）四川省甘孜藏族自治州康定市新都桥镇东俄罗三村中建八局搅拌站旁</v>
      </c>
      <c r="H2071" s="2" t="str">
        <f ca="1">'[1]2025年已发货'!H:H</f>
        <v>许文刚</v>
      </c>
      <c r="I2071" s="2">
        <f ca="1">'[1]2025年已发货'!I:I</f>
        <v>15848808186</v>
      </c>
      <c r="J2071" s="2" vm="1" t="e">
        <f ca="1">_xlfn._xlws.FILTER(辅助信息!D:D,辅助信息!G:G=G2071)</f>
        <v>#VALUE!</v>
      </c>
    </row>
    <row r="2072" hidden="1" spans="1:10">
      <c r="A2072" s="2" t="str">
        <f ca="1">'[1]2025年已发货'!A:A</f>
        <v>德胜</v>
      </c>
      <c r="B2072" s="2" t="str">
        <f ca="1">'[1]2025年已发货'!B:B</f>
        <v>螺纹钢</v>
      </c>
      <c r="C2072" s="2" t="str">
        <f ca="1">'[1]2025年已发货'!C:C</f>
        <v>HRB400EФ20*9m</v>
      </c>
      <c r="D2072" s="2" t="str">
        <f ca="1">'[1]2025年已发货'!D:D</f>
        <v>吨</v>
      </c>
      <c r="E2072" s="2">
        <f ca="1">'[1]2025年已发货'!E:E</f>
        <v>18</v>
      </c>
      <c r="F2072" s="4">
        <f ca="1">'[1]2025年已发货'!F:F</f>
        <v>45761</v>
      </c>
      <c r="G2072" s="2" t="str">
        <f>'[1]2025年已发货'!G:G</f>
        <v>（中铁一局四建康新高速TJ1-2标）四川省甘孜州康定市318国道玉顶积雪观景台旁</v>
      </c>
      <c r="H2072" s="2" t="str">
        <f ca="1">'[1]2025年已发货'!H:H</f>
        <v>李波</v>
      </c>
      <c r="I2072" s="2">
        <f ca="1">'[1]2025年已发货'!I:I</f>
        <v>13679069325</v>
      </c>
      <c r="J2072" s="2" vm="1" t="e">
        <f>_xlfn._xlws.FILTER(辅助信息!D:D,辅助信息!G:G=G2072)</f>
        <v>#VALUE!</v>
      </c>
    </row>
    <row r="2073" hidden="1" spans="1:10">
      <c r="A2073" s="2" t="str">
        <f ca="1">'[1]2025年已发货'!A:A</f>
        <v>德胜</v>
      </c>
      <c r="B2073" s="2" t="str">
        <f ca="1">'[1]2025年已发货'!B:B</f>
        <v>螺纹钢</v>
      </c>
      <c r="C2073" s="2" t="str">
        <f ca="1">'[1]2025年已发货'!C:C</f>
        <v>HRB400EФ22*9m</v>
      </c>
      <c r="D2073" s="2" t="str">
        <f ca="1">'[1]2025年已发货'!D:D</f>
        <v>吨</v>
      </c>
      <c r="E2073" s="2">
        <f ca="1">'[1]2025年已发货'!E:E</f>
        <v>17</v>
      </c>
      <c r="F2073" s="4">
        <f ca="1">'[1]2025年已发货'!F:F</f>
        <v>45761</v>
      </c>
      <c r="G2073" s="2" t="str">
        <f>'[1]2025年已发货'!G:G</f>
        <v>（中铁一局四建康新高速TJ1-2标）四川省甘孜州康定市318国道玉顶积雪观景台旁</v>
      </c>
      <c r="H2073" s="2" t="str">
        <f ca="1">'[1]2025年已发货'!H:H</f>
        <v>李波</v>
      </c>
      <c r="I2073" s="2">
        <f ca="1">'[1]2025年已发货'!I:I</f>
        <v>13679069325</v>
      </c>
      <c r="J2073" s="2" vm="1" t="e">
        <f ca="1">_xlfn._xlws.FILTER(辅助信息!D:D,辅助信息!G:G=G2073)</f>
        <v>#VALUE!</v>
      </c>
    </row>
    <row r="2074" hidden="1" spans="1:10">
      <c r="A2074" s="2" t="str">
        <f ca="1">'[1]2025年已发货'!A:A</f>
        <v>德胜</v>
      </c>
      <c r="B2074" s="2" t="str">
        <f ca="1">'[1]2025年已发货'!B:B</f>
        <v>螺纹钢</v>
      </c>
      <c r="C2074" s="2" t="str">
        <f ca="1">'[1]2025年已发货'!C:C</f>
        <v>HRB400E Φ28 12m</v>
      </c>
      <c r="D2074" s="2" t="str">
        <f ca="1">'[1]2025年已发货'!D:D</f>
        <v>吨</v>
      </c>
      <c r="E2074" s="2">
        <f ca="1">'[1]2025年已发货'!E:E</f>
        <v>35</v>
      </c>
      <c r="F2074" s="4">
        <f ca="1">'[1]2025年已发货'!F:F</f>
        <v>45761</v>
      </c>
      <c r="G2074" s="2" t="str">
        <f>'[1]2025年已发货'!G:G</f>
        <v>（中铁广州局-成渝扩容2标）四川省资阳市雁江区堪嘉镇陈家湾刘家湾大桥桥头</v>
      </c>
      <c r="H2074" s="2" t="str">
        <f ca="1">'[1]2025年已发货'!H:H</f>
        <v>刘沛琦</v>
      </c>
      <c r="I2074" s="2">
        <f ca="1">'[1]2025年已发货'!I:I</f>
        <v>18011784798</v>
      </c>
      <c r="J2074" s="2" vm="1" t="e">
        <f ca="1">_xlfn._xlws.FILTER(辅助信息!D:D,辅助信息!G:G=G2074)</f>
        <v>#VALUE!</v>
      </c>
    </row>
    <row r="2075" hidden="1" spans="1:10">
      <c r="A2075" s="2" t="str">
        <f ca="1">'[1]2025年已发货'!A:A</f>
        <v>德胜</v>
      </c>
      <c r="B2075" s="2" t="str">
        <f ca="1">'[1]2025年已发货'!B:B</f>
        <v>螺纹钢</v>
      </c>
      <c r="C2075" s="2" t="str">
        <f ca="1">'[1]2025年已发货'!C:C</f>
        <v>HRB400E Φ25 12m</v>
      </c>
      <c r="D2075" s="2" t="str">
        <f ca="1">'[1]2025年已发货'!D:D</f>
        <v>吨</v>
      </c>
      <c r="E2075" s="2">
        <f ca="1">'[1]2025年已发货'!E:E</f>
        <v>35</v>
      </c>
      <c r="F2075" s="4">
        <f ca="1">'[1]2025年已发货'!F:F</f>
        <v>45761</v>
      </c>
      <c r="G2075" s="2" t="str">
        <f>'[1]2025年已发货'!G:G</f>
        <v>（中铁广州局-成渝扩容2标）四川省资阳市雁江区南双路杨家糖房</v>
      </c>
      <c r="H2075" s="2" t="str">
        <f ca="1">'[1]2025年已发货'!H:H</f>
        <v>邓志强</v>
      </c>
      <c r="I2075" s="2">
        <f ca="1">'[1]2025年已发货'!I:I</f>
        <v>17603045490</v>
      </c>
      <c r="J2075" s="2" vm="1" t="e">
        <f ca="1">_xlfn._xlws.FILTER(辅助信息!D:D,辅助信息!G:G=G2075)</f>
        <v>#VALUE!</v>
      </c>
    </row>
    <row r="2076" hidden="1" spans="1:10">
      <c r="A2076" s="2" t="str">
        <f ca="1">'[1]2025年已发货'!A:A</f>
        <v>德胜</v>
      </c>
      <c r="B2076" s="2" t="str">
        <f ca="1">'[1]2025年已发货'!B:B</f>
        <v>螺纹钢</v>
      </c>
      <c r="C2076" s="2" t="str">
        <f ca="1">'[1]2025年已发货'!C:C</f>
        <v>HRB400EФ25*9m</v>
      </c>
      <c r="D2076" s="2" t="str">
        <f ca="1">'[1]2025年已发货'!D:D</f>
        <v>吨</v>
      </c>
      <c r="E2076" s="2">
        <f ca="1">'[1]2025年已发货'!E:E</f>
        <v>6</v>
      </c>
      <c r="F2076" s="4">
        <f ca="1">'[1]2025年已发货'!F:F</f>
        <v>45761</v>
      </c>
      <c r="G2076" s="2" t="str">
        <f>'[1]2025年已发货'!G:G</f>
        <v>四川省南充市营山县咸安大道成都元泽环境技术有限公司营山分公司（中核华兴市政道路项目部）</v>
      </c>
      <c r="H2076" s="2" t="str">
        <f ca="1">'[1]2025年已发货'!H:H</f>
        <v>黎家敏</v>
      </c>
      <c r="I2076" s="2" t="str">
        <f ca="1">'[1]2025年已发货'!I:I</f>
        <v>15082798787</v>
      </c>
      <c r="J2076" s="2" vm="1" t="e">
        <f>_xlfn._xlws.FILTER(辅助信息!D:D,辅助信息!G:G=G2076)</f>
        <v>#VALUE!</v>
      </c>
    </row>
    <row r="2077" hidden="1" spans="1:10">
      <c r="A2077" s="2" t="str">
        <f ca="1">'[1]2025年已发货'!A:A</f>
        <v>德胜</v>
      </c>
      <c r="B2077" s="2" t="str">
        <f ca="1">'[1]2025年已发货'!B:B</f>
        <v>螺纹钢</v>
      </c>
      <c r="C2077" s="2" t="str">
        <f ca="1">'[1]2025年已发货'!C:C</f>
        <v>HRB400EФ28*9m</v>
      </c>
      <c r="D2077" s="2" t="str">
        <f ca="1">'[1]2025年已发货'!D:D</f>
        <v>吨</v>
      </c>
      <c r="E2077" s="2">
        <f ca="1">'[1]2025年已发货'!E:E</f>
        <v>63</v>
      </c>
      <c r="F2077" s="4">
        <f ca="1">'[1]2025年已发货'!F:F</f>
        <v>45761</v>
      </c>
      <c r="G2077" s="2" t="str">
        <f>'[1]2025年已发货'!G:G</f>
        <v>四川省南充市营山县咸安大道成都元泽环境技术有限公司营山分公司（中核华兴市政道路项目部）</v>
      </c>
      <c r="H2077" s="2" t="str">
        <f ca="1">'[1]2025年已发货'!H:H</f>
        <v>黎家敏</v>
      </c>
      <c r="I2077" s="2" t="str">
        <f ca="1">'[1]2025年已发货'!I:I</f>
        <v>15082798787</v>
      </c>
      <c r="J2077" s="2" vm="1" t="e">
        <f>_xlfn._xlws.FILTER(辅助信息!D:D,辅助信息!G:G=G2077)</f>
        <v>#VALUE!</v>
      </c>
    </row>
    <row r="2078" hidden="1" spans="1:10">
      <c r="A2078" s="2" t="str">
        <f ca="1">'[1]2025年已发货'!A:A</f>
        <v>润耀</v>
      </c>
      <c r="B2078" s="2" t="str">
        <f ca="1">'[1]2025年已发货'!B:B</f>
        <v>螺纹钢</v>
      </c>
      <c r="C2078" s="2" t="str">
        <f ca="1">'[1]2025年已发货'!C:C</f>
        <v>HRB400E Φ22 9m</v>
      </c>
      <c r="D2078" s="2" t="str">
        <f ca="1">'[1]2025年已发货'!D:D</f>
        <v>吨</v>
      </c>
      <c r="E2078" s="2">
        <f ca="1">'[1]2025年已发货'!E:E</f>
        <v>6</v>
      </c>
      <c r="F2078" s="4">
        <f ca="1">'[1]2025年已发货'!F:F</f>
        <v>45762</v>
      </c>
      <c r="G2078" s="2" t="str">
        <f>'[1]2025年已发货'!G:G</f>
        <v>（华西萌海科创农业生态谷）成都市简阳市白金山水库</v>
      </c>
      <c r="H2078" s="2" t="str">
        <f ca="1">'[1]2025年已发货'!H:H</f>
        <v>石清国</v>
      </c>
      <c r="I2078" s="2">
        <f ca="1">'[1]2025年已发货'!I:I</f>
        <v>13458642015</v>
      </c>
      <c r="J2078" s="2" t="str">
        <f>_xlfn._xlws.FILTER(辅助信息!D:D,辅助信息!G:G=G2078)</f>
        <v>华西萌海-科创农业生态谷</v>
      </c>
    </row>
    <row r="2079" hidden="1" spans="1:10">
      <c r="A2079" s="2" t="str">
        <f ca="1">'[1]2025年已发货'!A:A</f>
        <v>润耀</v>
      </c>
      <c r="B2079" s="2" t="str">
        <f ca="1">'[1]2025年已发货'!B:B</f>
        <v>螺纹钢</v>
      </c>
      <c r="C2079" s="2" t="str">
        <f ca="1">'[1]2025年已发货'!C:C</f>
        <v>HRB500E Φ22</v>
      </c>
      <c r="D2079" s="2" t="str">
        <f ca="1">'[1]2025年已发货'!D:D</f>
        <v>吨</v>
      </c>
      <c r="E2079" s="2">
        <f ca="1">'[1]2025年已发货'!E:E</f>
        <v>21</v>
      </c>
      <c r="F2079" s="4">
        <f ca="1">'[1]2025年已发货'!F:F</f>
        <v>45762</v>
      </c>
      <c r="G2079" s="2" t="str">
        <f>'[1]2025年已发货'!G:G</f>
        <v>（华西萌海科创农业生态谷）成都市简阳市白金山水库</v>
      </c>
      <c r="H2079" s="2" t="str">
        <f ca="1">'[1]2025年已发货'!H:H</f>
        <v>石清国</v>
      </c>
      <c r="I2079" s="2">
        <f ca="1">'[1]2025年已发货'!I:I</f>
        <v>13458642015</v>
      </c>
      <c r="J2079" s="2" t="str">
        <f>_xlfn._xlws.FILTER(辅助信息!D:D,辅助信息!G:G=G2079)</f>
        <v>华西萌海-科创农业生态谷</v>
      </c>
    </row>
    <row r="2080" hidden="1" spans="1:10">
      <c r="A2080" s="2" t="str">
        <f ca="1">'[1]2025年已发货'!A:A</f>
        <v>润耀</v>
      </c>
      <c r="B2080" s="2" t="str">
        <f ca="1">'[1]2025年已发货'!B:B</f>
        <v>螺纹钢</v>
      </c>
      <c r="C2080" s="2" t="str">
        <f ca="1">'[1]2025年已发货'!C:C</f>
        <v>HRB500E Φ25</v>
      </c>
      <c r="D2080" s="2" t="str">
        <f ca="1">'[1]2025年已发货'!D:D</f>
        <v>吨</v>
      </c>
      <c r="E2080" s="2">
        <f ca="1">'[1]2025年已发货'!E:E</f>
        <v>10</v>
      </c>
      <c r="F2080" s="4">
        <f ca="1">'[1]2025年已发货'!F:F</f>
        <v>45762</v>
      </c>
      <c r="G2080" s="2" t="str">
        <f>'[1]2025年已发货'!G:G</f>
        <v>（华西萌海科创农业生态谷）成都市简阳市白金山水库</v>
      </c>
      <c r="H2080" s="2" t="str">
        <f ca="1">'[1]2025年已发货'!H:H</f>
        <v>石清国</v>
      </c>
      <c r="I2080" s="2">
        <f ca="1">'[1]2025年已发货'!I:I</f>
        <v>13458642015</v>
      </c>
      <c r="J2080" s="2" t="str">
        <f>_xlfn._xlws.FILTER(辅助信息!D:D,辅助信息!G:G=G2080)</f>
        <v>华西萌海-科创农业生态谷</v>
      </c>
    </row>
    <row r="2081" hidden="1" spans="1:10">
      <c r="A2081" s="2" t="str">
        <f ca="1">'[1]2025年已发货'!A:A</f>
        <v>德胜</v>
      </c>
      <c r="B2081" s="2" t="str">
        <f ca="1">'[1]2025年已发货'!B:B</f>
        <v>螺纹钢</v>
      </c>
      <c r="C2081" s="2" t="str">
        <f ca="1">'[1]2025年已发货'!C:C</f>
        <v>HRB400E Φ18 9m</v>
      </c>
      <c r="D2081" s="2" t="str">
        <f ca="1">'[1]2025年已发货'!D:D</f>
        <v>吨</v>
      </c>
      <c r="E2081" s="2">
        <f ca="1">'[1]2025年已发货'!E:E</f>
        <v>35</v>
      </c>
      <c r="F2081" s="4">
        <f ca="1">'[1]2025年已发货'!F:F</f>
        <v>45762</v>
      </c>
      <c r="G2081" s="2" t="str">
        <f>'[1]2025年已发货'!G:G</f>
        <v>（北京工程局乐山机场项目）乐山市五通桥区冠英镇</v>
      </c>
      <c r="H2081" s="2" t="str">
        <f ca="1">'[1]2025年已发货'!H:H</f>
        <v>王治</v>
      </c>
      <c r="I2081" s="2">
        <f ca="1">'[1]2025年已发货'!I:I</f>
        <v>18811564698</v>
      </c>
      <c r="J2081" s="2" vm="1" t="e">
        <f ca="1">_xlfn._xlws.FILTER(辅助信息!D:D,辅助信息!G:G=G2081)</f>
        <v>#VALUE!</v>
      </c>
    </row>
    <row r="2082" hidden="1" spans="1:10">
      <c r="A2082" s="2" t="str">
        <f ca="1">'[1]2025年已发货'!A:A</f>
        <v>德胜</v>
      </c>
      <c r="B2082" s="2" t="str">
        <f ca="1">'[1]2025年已发货'!B:B</f>
        <v>螺纹钢</v>
      </c>
      <c r="C2082" s="2" t="str">
        <f ca="1">'[1]2025年已发货'!C:C</f>
        <v>HRB400E Φ20 9m</v>
      </c>
      <c r="D2082" s="2" t="str">
        <f ca="1">'[1]2025年已发货'!D:D</f>
        <v>吨</v>
      </c>
      <c r="E2082" s="2">
        <f ca="1">'[1]2025年已发货'!E:E</f>
        <v>35</v>
      </c>
      <c r="F2082" s="4">
        <f ca="1">'[1]2025年已发货'!F:F</f>
        <v>45762</v>
      </c>
      <c r="G2082" s="2" t="str">
        <f>'[1]2025年已发货'!G:G</f>
        <v>（北京工程局乐山机场项目）乐山市五通桥区冠英镇</v>
      </c>
      <c r="H2082" s="2" t="str">
        <f ca="1">'[1]2025年已发货'!H:H</f>
        <v>王治</v>
      </c>
      <c r="I2082" s="2">
        <f ca="1">'[1]2025年已发货'!I:I</f>
        <v>18811564698</v>
      </c>
      <c r="J2082" s="2" vm="1" t="e">
        <f ca="1">_xlfn._xlws.FILTER(辅助信息!D:D,辅助信息!G:G=G2082)</f>
        <v>#VALUE!</v>
      </c>
    </row>
    <row r="2083" hidden="1" spans="1:10">
      <c r="A2083" s="2" t="str">
        <f ca="1">'[1]2025年已发货'!A:A</f>
        <v>德胜</v>
      </c>
      <c r="B2083" s="2" t="str">
        <f ca="1">'[1]2025年已发货'!B:B</f>
        <v>螺纹钢</v>
      </c>
      <c r="C2083" s="2" t="str">
        <f ca="1">'[1]2025年已发货'!C:C</f>
        <v>HRB400E Φ22 9m</v>
      </c>
      <c r="D2083" s="2" t="str">
        <f ca="1">'[1]2025年已发货'!D:D</f>
        <v>吨</v>
      </c>
      <c r="E2083" s="2">
        <f ca="1">'[1]2025年已发货'!E:E</f>
        <v>28</v>
      </c>
      <c r="F2083" s="4">
        <f ca="1">'[1]2025年已发货'!F:F</f>
        <v>45762</v>
      </c>
      <c r="G2083" s="2" t="str">
        <f>'[1]2025年已发货'!G:G</f>
        <v>（北京工程局乐山机场项目）乐山市五通桥区冠英镇</v>
      </c>
      <c r="H2083" s="2" t="str">
        <f ca="1">'[1]2025年已发货'!H:H</f>
        <v>王治</v>
      </c>
      <c r="I2083" s="2">
        <f ca="1">'[1]2025年已发货'!I:I</f>
        <v>18811564698</v>
      </c>
      <c r="J2083" s="2" vm="1" t="e">
        <f ca="1">_xlfn._xlws.FILTER(辅助信息!D:D,辅助信息!G:G=G2083)</f>
        <v>#VALUE!</v>
      </c>
    </row>
    <row r="2084" hidden="1" spans="1:10">
      <c r="A2084" s="2" t="str">
        <f ca="1">'[1]2025年已发货'!A:A</f>
        <v>德胜</v>
      </c>
      <c r="B2084" s="2" t="str">
        <f ca="1">'[1]2025年已发货'!B:B</f>
        <v>螺纹钢</v>
      </c>
      <c r="C2084" s="2" t="str">
        <f ca="1">'[1]2025年已发货'!C:C</f>
        <v>HRB400E Φ20 9m</v>
      </c>
      <c r="D2084" s="2" t="str">
        <f ca="1">'[1]2025年已发货'!D:D</f>
        <v>吨</v>
      </c>
      <c r="E2084" s="2">
        <f ca="1">'[1]2025年已发货'!E:E</f>
        <v>7</v>
      </c>
      <c r="F2084" s="4">
        <f ca="1">'[1]2025年已发货'!F:F</f>
        <v>45762</v>
      </c>
      <c r="G2084" s="2" t="str">
        <f>'[1]2025年已发货'!G:G</f>
        <v>（北京工程局乐山机场项目）乐山市五通桥区冠英镇</v>
      </c>
      <c r="H2084" s="2" t="str">
        <f ca="1">'[1]2025年已发货'!H:H</f>
        <v>王治</v>
      </c>
      <c r="I2084" s="2">
        <f ca="1">'[1]2025年已发货'!I:I</f>
        <v>18811564698</v>
      </c>
      <c r="J2084" s="2" vm="1" t="e">
        <f ca="1">_xlfn._xlws.FILTER(辅助信息!D:D,辅助信息!G:G=G2084)</f>
        <v>#VALUE!</v>
      </c>
    </row>
    <row r="2085" hidden="1" spans="1:10">
      <c r="A2085" s="2" t="str">
        <f ca="1">'[1]2025年已发货'!A:A</f>
        <v>德胜</v>
      </c>
      <c r="B2085" s="2" t="str">
        <f ca="1">'[1]2025年已发货'!B:B</f>
        <v>螺纹钢</v>
      </c>
      <c r="C2085" s="2" t="str">
        <f ca="1">'[1]2025年已发货'!C:C</f>
        <v>HRB400E Φ25 9m</v>
      </c>
      <c r="D2085" s="2" t="str">
        <f ca="1">'[1]2025年已发货'!D:D</f>
        <v>吨</v>
      </c>
      <c r="E2085" s="2">
        <f ca="1">'[1]2025年已发货'!E:E</f>
        <v>35</v>
      </c>
      <c r="F2085" s="4">
        <f ca="1">'[1]2025年已发货'!F:F</f>
        <v>45762</v>
      </c>
      <c r="G2085" s="2" t="str">
        <f>'[1]2025年已发货'!G:G</f>
        <v>（北京工程局乐山机场项目）乐山市五通桥区冠英镇</v>
      </c>
      <c r="H2085" s="2" t="str">
        <f ca="1">'[1]2025年已发货'!H:H</f>
        <v>王治</v>
      </c>
      <c r="I2085" s="2">
        <f ca="1">'[1]2025年已发货'!I:I</f>
        <v>18811564698</v>
      </c>
      <c r="J2085" s="2" vm="1" t="e">
        <f>_xlfn._xlws.FILTER(辅助信息!D:D,辅助信息!G:G=G2085)</f>
        <v>#VALUE!</v>
      </c>
    </row>
    <row r="2086" hidden="1" spans="1:10">
      <c r="A2086" s="2" t="str">
        <f ca="1">'[1]2025年已发货'!A:A</f>
        <v>达钢</v>
      </c>
      <c r="B2086" s="2" t="str">
        <f ca="1">'[1]2025年已发货'!B:B</f>
        <v>高线</v>
      </c>
      <c r="C2086" s="2" t="str">
        <f ca="1">'[1]2025年已发货'!C:C</f>
        <v>HPB300Φ10</v>
      </c>
      <c r="D2086" s="2" t="str">
        <f ca="1">'[1]2025年已发货'!D:D</f>
        <v>吨</v>
      </c>
      <c r="E2086" s="2">
        <f ca="1">'[1]2025年已发货'!E:E</f>
        <v>20</v>
      </c>
      <c r="F2086" s="4">
        <f ca="1">'[1]2025年已发货'!F:F</f>
        <v>45762</v>
      </c>
      <c r="G2086" s="2" t="str">
        <f>'[1]2025年已发货'!G:G</f>
        <v>（十九冶-江龙高速二分部）重庆市云阳县凤鸣镇平顶村*磨子坪隧道出口</v>
      </c>
      <c r="H2086" s="2" t="str">
        <f ca="1">'[1]2025年已发货'!H:H</f>
        <v>张鹏</v>
      </c>
      <c r="I2086" s="2">
        <f ca="1">'[1]2025年已发货'!I:I</f>
        <v>18223006448</v>
      </c>
      <c r="J2086" s="2" vm="1" t="e">
        <f ca="1">_xlfn._xlws.FILTER(辅助信息!D:D,辅助信息!G:G=G2086)</f>
        <v>#VALUE!</v>
      </c>
    </row>
    <row r="2087" hidden="1" spans="1:10">
      <c r="A2087" s="2" t="str">
        <f ca="1">'[1]2025年已发货'!A:A</f>
        <v>达钢</v>
      </c>
      <c r="B2087" s="2" t="str">
        <f ca="1">'[1]2025年已发货'!B:B</f>
        <v>高线</v>
      </c>
      <c r="C2087" s="2" t="str">
        <f ca="1">'[1]2025年已发货'!C:C</f>
        <v>HPB300Φ8</v>
      </c>
      <c r="D2087" s="2" t="str">
        <f ca="1">'[1]2025年已发货'!D:D</f>
        <v>吨</v>
      </c>
      <c r="E2087" s="2">
        <f ca="1">'[1]2025年已发货'!E:E</f>
        <v>15</v>
      </c>
      <c r="F2087" s="4">
        <f ca="1">'[1]2025年已发货'!F:F</f>
        <v>45762</v>
      </c>
      <c r="G2087" s="2" t="str">
        <f>'[1]2025年已发货'!G:G</f>
        <v>（十九冶-江龙高速二分部）重庆市云阳县凤鸣镇平顶村*磨子坪隧道出口</v>
      </c>
      <c r="H2087" s="2" t="str">
        <f ca="1">'[1]2025年已发货'!H:H</f>
        <v>张鹏</v>
      </c>
      <c r="I2087" s="2">
        <f ca="1">'[1]2025年已发货'!I:I</f>
        <v>18223006448</v>
      </c>
      <c r="J2087" s="2" vm="1" t="e">
        <f ca="1">_xlfn._xlws.FILTER(辅助信息!D:D,辅助信息!G:G=G2087)</f>
        <v>#VALUE!</v>
      </c>
    </row>
    <row r="2088" hidden="1" spans="1:10">
      <c r="A2088" s="2" t="str">
        <f ca="1">'[1]2025年已发货'!A:A</f>
        <v>达钢</v>
      </c>
      <c r="B2088" s="2" t="str">
        <f ca="1">'[1]2025年已发货'!B:B</f>
        <v>螺纹钢</v>
      </c>
      <c r="C2088" s="2" t="str">
        <f ca="1">'[1]2025年已发货'!C:C</f>
        <v>HRB400E Φ12 9m</v>
      </c>
      <c r="D2088" s="2" t="str">
        <f ca="1">'[1]2025年已发货'!D:D</f>
        <v>吨</v>
      </c>
      <c r="E2088" s="2">
        <f ca="1">'[1]2025年已发货'!E:E</f>
        <v>30</v>
      </c>
      <c r="F2088" s="4">
        <f ca="1">'[1]2025年已发货'!F:F</f>
        <v>45762</v>
      </c>
      <c r="G2088" s="2" t="str">
        <f>'[1]2025年已发货'!G:G</f>
        <v>（十九冶-江龙高速三分部）重庆市云阳县龙角镇*皮家营梁场</v>
      </c>
      <c r="H2088" s="2" t="str">
        <f ca="1">'[1]2025年已发货'!H:H</f>
        <v>任海军</v>
      </c>
      <c r="I2088" s="2">
        <f ca="1">'[1]2025年已发货'!I:I</f>
        <v>17725037830</v>
      </c>
      <c r="J2088" s="2" vm="1" t="e">
        <f ca="1">_xlfn._xlws.FILTER(辅助信息!D:D,辅助信息!G:G=G2088)</f>
        <v>#VALUE!</v>
      </c>
    </row>
    <row r="2089" hidden="1" spans="1:10">
      <c r="A2089" s="2" t="str">
        <f ca="1">'[1]2025年已发货'!A:A</f>
        <v>达钢</v>
      </c>
      <c r="B2089" s="2" t="str">
        <f ca="1">'[1]2025年已发货'!B:B</f>
        <v>螺纹钢</v>
      </c>
      <c r="C2089" s="2" t="str">
        <f ca="1">'[1]2025年已发货'!C:C</f>
        <v>HRB400E Φ28 9m</v>
      </c>
      <c r="D2089" s="2" t="str">
        <f ca="1">'[1]2025年已发货'!D:D</f>
        <v>吨</v>
      </c>
      <c r="E2089" s="2">
        <f ca="1">'[1]2025年已发货'!E:E</f>
        <v>5</v>
      </c>
      <c r="F2089" s="4">
        <f ca="1">'[1]2025年已发货'!F:F</f>
        <v>45762</v>
      </c>
      <c r="G2089" s="2" t="str">
        <f>'[1]2025年已发货'!G:G</f>
        <v>（十九冶-江龙高速三分部）重庆市云阳县龙角镇*皮家营梁场</v>
      </c>
      <c r="H2089" s="2" t="str">
        <f ca="1">'[1]2025年已发货'!H:H</f>
        <v>任海军</v>
      </c>
      <c r="I2089" s="2">
        <f ca="1">'[1]2025年已发货'!I:I</f>
        <v>17725037830</v>
      </c>
      <c r="J2089" s="2" vm="1" t="e">
        <f>_xlfn._xlws.FILTER(辅助信息!D:D,辅助信息!G:G=G2089)</f>
        <v>#VALUE!</v>
      </c>
    </row>
    <row r="2090" hidden="1" spans="1:10">
      <c r="A2090" s="2" t="str">
        <f ca="1">'[1]2025年已发货'!A:A</f>
        <v>达钢</v>
      </c>
      <c r="B2090" s="2" t="str">
        <f ca="1">'[1]2025年已发货'!B:B</f>
        <v>盘螺</v>
      </c>
      <c r="C2090" s="2" t="str">
        <f ca="1">'[1]2025年已发货'!C:C</f>
        <v>HRB400E Φ8</v>
      </c>
      <c r="D2090" s="2" t="str">
        <f ca="1">'[1]2025年已发货'!D:D</f>
        <v>吨</v>
      </c>
      <c r="E2090" s="2">
        <f ca="1">'[1]2025年已发货'!E:E</f>
        <v>17.5</v>
      </c>
      <c r="F2090" s="4">
        <f ca="1">'[1]2025年已发货'!F:F</f>
        <v>45762</v>
      </c>
      <c r="G2090" s="2" t="str">
        <f>'[1]2025年已发货'!G:G</f>
        <v>（四川商建-射洪城乡一体化项目）遂宁市射洪市忠新幼儿园北侧约220米新溪小区</v>
      </c>
      <c r="H2090" s="2" t="str">
        <f ca="1">'[1]2025年已发货'!H:H</f>
        <v>柏子刚</v>
      </c>
      <c r="I2090" s="2">
        <f ca="1">'[1]2025年已发货'!I:I</f>
        <v>15692885305</v>
      </c>
      <c r="J2090" s="2" t="str">
        <f ca="1">_xlfn._xlws.FILTER(辅助信息!D:D,辅助信息!G:G=G2090)</f>
        <v>四川商建
射洪城乡一体化项目</v>
      </c>
    </row>
    <row r="2091" hidden="1" spans="1:10">
      <c r="A2091" s="2" t="str">
        <f ca="1">'[1]2025年已发货'!A:A</f>
        <v>达钢</v>
      </c>
      <c r="B2091" s="2" t="str">
        <f ca="1">'[1]2025年已发货'!B:B</f>
        <v>螺纹钢</v>
      </c>
      <c r="C2091" s="2" t="str">
        <f ca="1">'[1]2025年已发货'!C:C</f>
        <v>HRB400E Φ12 9m</v>
      </c>
      <c r="D2091" s="2" t="str">
        <f ca="1">'[1]2025年已发货'!D:D</f>
        <v>吨</v>
      </c>
      <c r="E2091" s="2">
        <f ca="1">'[1]2025年已发货'!E:E</f>
        <v>18</v>
      </c>
      <c r="F2091" s="4">
        <f ca="1">'[1]2025年已发货'!F:F</f>
        <v>45762</v>
      </c>
      <c r="G2091" s="2" t="str">
        <f>'[1]2025年已发货'!G:G</f>
        <v>（四川商建-射洪城乡一体化项目）遂宁市射洪市忠新幼儿园北侧约220米新溪小区</v>
      </c>
      <c r="H2091" s="2" t="str">
        <f ca="1">'[1]2025年已发货'!H:H</f>
        <v>柏子刚</v>
      </c>
      <c r="I2091" s="2">
        <f ca="1">'[1]2025年已发货'!I:I</f>
        <v>15692885305</v>
      </c>
      <c r="J2091" s="2" t="str">
        <f ca="1">_xlfn._xlws.FILTER(辅助信息!D:D,辅助信息!G:G=G2091)</f>
        <v>四川商建
射洪城乡一体化项目</v>
      </c>
    </row>
    <row r="2092" hidden="1" spans="1:10">
      <c r="A2092" s="2" t="str">
        <f ca="1">'[1]2025年已发货'!A:A</f>
        <v>晋邦</v>
      </c>
      <c r="B2092" s="2" t="str">
        <f ca="1">'[1]2025年已发货'!B:B</f>
        <v>螺纹钢</v>
      </c>
      <c r="C2092" s="2" t="str">
        <f ca="1">'[1]2025年已发货'!C:C</f>
        <v>HRB400E Φ20 9m</v>
      </c>
      <c r="D2092" s="2" t="str">
        <f ca="1">'[1]2025年已发货'!D:D</f>
        <v>吨</v>
      </c>
      <c r="E2092" s="2">
        <f ca="1">'[1]2025年已发货'!E:E</f>
        <v>20</v>
      </c>
      <c r="F2092" s="4">
        <f ca="1">'[1]2025年已发货'!F:F</f>
        <v>45762</v>
      </c>
      <c r="G2092" s="2" t="str">
        <f>'[1]2025年已发货'!G:G</f>
        <v>（十九冶-江龙高速二分部）重庆市云阳县S305附近*龙角梁场</v>
      </c>
      <c r="H2092" s="2" t="str">
        <f ca="1">'[1]2025年已发货'!H:H</f>
        <v>张鹏</v>
      </c>
      <c r="I2092" s="2">
        <f ca="1">'[1]2025年已发货'!I:I</f>
        <v>18223006448</v>
      </c>
      <c r="J2092" s="2" vm="1" t="e">
        <f>_xlfn._xlws.FILTER(辅助信息!D:D,辅助信息!G:G=G2092)</f>
        <v>#VALUE!</v>
      </c>
    </row>
    <row r="2093" hidden="1" spans="1:10">
      <c r="A2093" s="2" t="str">
        <f ca="1">'[1]2025年已发货'!A:A</f>
        <v>晋邦</v>
      </c>
      <c r="B2093" s="2" t="str">
        <f ca="1">'[1]2025年已发货'!B:B</f>
        <v>螺纹钢</v>
      </c>
      <c r="C2093" s="2" t="str">
        <f ca="1">'[1]2025年已发货'!C:C</f>
        <v>HRB400E Φ12 9m</v>
      </c>
      <c r="D2093" s="2" t="str">
        <f ca="1">'[1]2025年已发货'!D:D</f>
        <v>吨</v>
      </c>
      <c r="E2093" s="2">
        <f ca="1">'[1]2025年已发货'!E:E</f>
        <v>15</v>
      </c>
      <c r="F2093" s="4">
        <f ca="1">'[1]2025年已发货'!F:F</f>
        <v>45762</v>
      </c>
      <c r="G2093" s="2" t="str">
        <f>'[1]2025年已发货'!G:G</f>
        <v>（十九冶-江龙高速二分部）重庆市云阳县S305附近*龙角梁场</v>
      </c>
      <c r="H2093" s="2" t="str">
        <f ca="1">'[1]2025年已发货'!H:H</f>
        <v>张鹏</v>
      </c>
      <c r="I2093" s="2">
        <f ca="1">'[1]2025年已发货'!I:I</f>
        <v>18223006448</v>
      </c>
      <c r="J2093" s="2" vm="1" t="e">
        <f ca="1">_xlfn._xlws.FILTER(辅助信息!D:D,辅助信息!G:G=G2093)</f>
        <v>#VALUE!</v>
      </c>
    </row>
    <row r="2094" hidden="1" spans="1:10">
      <c r="A2094" s="2" t="str">
        <f ca="1">'[1]2025年已发货'!A:A</f>
        <v>晋邦</v>
      </c>
      <c r="B2094" s="2" t="str">
        <f ca="1">'[1]2025年已发货'!B:B</f>
        <v>螺纹钢</v>
      </c>
      <c r="C2094" s="2" t="str">
        <f ca="1">'[1]2025年已发货'!C:C</f>
        <v>HRB400E Φ14 9m</v>
      </c>
      <c r="D2094" s="2" t="str">
        <f ca="1">'[1]2025年已发货'!D:D</f>
        <v>吨</v>
      </c>
      <c r="E2094" s="2">
        <f ca="1">'[1]2025年已发货'!E:E</f>
        <v>30</v>
      </c>
      <c r="F2094" s="4">
        <f ca="1">'[1]2025年已发货'!F:F</f>
        <v>45762</v>
      </c>
      <c r="G2094" s="2" t="str">
        <f>'[1]2025年已发货'!G:G</f>
        <v>（十九冶-江龙高速三分部）重庆市云阳县龙角镇*皮家营隧道</v>
      </c>
      <c r="H2094" s="2" t="str">
        <f ca="1">'[1]2025年已发货'!H:H</f>
        <v>任海军</v>
      </c>
      <c r="I2094" s="2">
        <f ca="1">'[1]2025年已发货'!I:I</f>
        <v>17725037830</v>
      </c>
      <c r="J2094" s="2" vm="1" t="e">
        <f ca="1">_xlfn._xlws.FILTER(辅助信息!D:D,辅助信息!G:G=G2094)</f>
        <v>#VALUE!</v>
      </c>
    </row>
    <row r="2095" hidden="1" spans="1:10">
      <c r="A2095" s="2" t="str">
        <f ca="1">'[1]2025年已发货'!A:A</f>
        <v>晋邦</v>
      </c>
      <c r="B2095" s="2" t="str">
        <f ca="1">'[1]2025年已发货'!B:B</f>
        <v>螺纹钢</v>
      </c>
      <c r="C2095" s="2" t="str">
        <f ca="1">'[1]2025年已发货'!C:C</f>
        <v>HRB400E Φ16 9m</v>
      </c>
      <c r="D2095" s="2" t="str">
        <f ca="1">'[1]2025年已发货'!D:D</f>
        <v>吨</v>
      </c>
      <c r="E2095" s="2">
        <f ca="1">'[1]2025年已发货'!E:E</f>
        <v>20</v>
      </c>
      <c r="F2095" s="4">
        <f ca="1">'[1]2025年已发货'!F:F</f>
        <v>45762</v>
      </c>
      <c r="G2095" s="2" t="str">
        <f>'[1]2025年已发货'!G:G</f>
        <v>（十九冶-江龙高速三分部）重庆市云阳县龙角镇*皮家营梁场</v>
      </c>
      <c r="H2095" s="2" t="str">
        <f ca="1">'[1]2025年已发货'!H:H</f>
        <v>任海军</v>
      </c>
      <c r="I2095" s="2">
        <f ca="1">'[1]2025年已发货'!I:I</f>
        <v>17725037830</v>
      </c>
      <c r="J2095" s="2" vm="1" t="e">
        <f ca="1">_xlfn._xlws.FILTER(辅助信息!D:D,辅助信息!G:G=G2095)</f>
        <v>#VALUE!</v>
      </c>
    </row>
    <row r="2096" hidden="1" spans="1:10">
      <c r="A2096" s="2" t="str">
        <f ca="1">'[1]2025年已发货'!A:A</f>
        <v>晋邦</v>
      </c>
      <c r="B2096" s="2" t="str">
        <f ca="1">'[1]2025年已发货'!B:B</f>
        <v>螺纹钢</v>
      </c>
      <c r="C2096" s="2" t="str">
        <f ca="1">'[1]2025年已发货'!C:C</f>
        <v>HRB400E Φ28 9m</v>
      </c>
      <c r="D2096" s="2" t="str">
        <f ca="1">'[1]2025年已发货'!D:D</f>
        <v>吨</v>
      </c>
      <c r="E2096" s="2">
        <f ca="1">'[1]2025年已发货'!E:E</f>
        <v>10</v>
      </c>
      <c r="F2096" s="4">
        <f ca="1">'[1]2025年已发货'!F:F</f>
        <v>45762</v>
      </c>
      <c r="G2096" s="2" t="str">
        <f>'[1]2025年已发货'!G:G</f>
        <v>（十九冶-江龙高速三分部）重庆市云阳县龙角镇*皮家营梁场</v>
      </c>
      <c r="H2096" s="2" t="str">
        <f ca="1">'[1]2025年已发货'!H:H</f>
        <v>任海军</v>
      </c>
      <c r="I2096" s="2">
        <f ca="1">'[1]2025年已发货'!I:I</f>
        <v>17725037830</v>
      </c>
      <c r="J2096" s="2" vm="1" t="e">
        <f ca="1">_xlfn._xlws.FILTER(辅助信息!D:D,辅助信息!G:G=G2096)</f>
        <v>#VALUE!</v>
      </c>
    </row>
    <row r="2097" hidden="1" spans="1:10">
      <c r="A2097" s="2" t="str">
        <f ca="1">'[1]2025年已发货'!A:A</f>
        <v>晋邦</v>
      </c>
      <c r="B2097" s="2" t="str">
        <f ca="1">'[1]2025年已发货'!B:B</f>
        <v>盘螺</v>
      </c>
      <c r="C2097" s="2" t="str">
        <f ca="1">'[1]2025年已发货'!C:C</f>
        <v>HRB400E Φ10</v>
      </c>
      <c r="D2097" s="2" t="str">
        <f ca="1">'[1]2025年已发货'!D:D</f>
        <v>吨</v>
      </c>
      <c r="E2097" s="2">
        <f ca="1">'[1]2025年已发货'!E:E</f>
        <v>6</v>
      </c>
      <c r="F2097" s="4">
        <f ca="1">'[1]2025年已发货'!F:F</f>
        <v>45762</v>
      </c>
      <c r="G2097" s="2" t="str">
        <f>'[1]2025年已发货'!G:G</f>
        <v>（十九冶-江龙高速三分部）重庆市云阳县龙角镇*刘家漕3#桥</v>
      </c>
      <c r="H2097" s="2" t="str">
        <f ca="1">'[1]2025年已发货'!H:H</f>
        <v>任海军</v>
      </c>
      <c r="I2097" s="2">
        <f ca="1">'[1]2025年已发货'!I:I</f>
        <v>17725037830</v>
      </c>
      <c r="J2097" s="2" vm="1" t="e">
        <f ca="1">_xlfn._xlws.FILTER(辅助信息!D:D,辅助信息!G:G=G2097)</f>
        <v>#VALUE!</v>
      </c>
    </row>
    <row r="2098" hidden="1" spans="1:10">
      <c r="A2098" s="2" t="str">
        <f ca="1">'[1]2025年已发货'!A:A</f>
        <v>晋邦</v>
      </c>
      <c r="B2098" s="2" t="str">
        <f ca="1">'[1]2025年已发货'!B:B</f>
        <v>高线</v>
      </c>
      <c r="C2098" s="2" t="str">
        <f ca="1">'[1]2025年已发货'!C:C</f>
        <v>HPB300Φ10</v>
      </c>
      <c r="D2098" s="2" t="str">
        <f ca="1">'[1]2025年已发货'!D:D</f>
        <v>吨</v>
      </c>
      <c r="E2098" s="2">
        <f ca="1">'[1]2025年已发货'!E:E</f>
        <v>6</v>
      </c>
      <c r="F2098" s="4">
        <f ca="1">'[1]2025年已发货'!F:F</f>
        <v>45762</v>
      </c>
      <c r="G2098" s="2" t="str">
        <f>'[1]2025年已发货'!G:G</f>
        <v>（十九冶-江龙高速三分部）重庆市云阳县龙角镇*刘家漕3#桥</v>
      </c>
      <c r="H2098" s="2" t="str">
        <f ca="1">'[1]2025年已发货'!H:H</f>
        <v>任海军</v>
      </c>
      <c r="I2098" s="2">
        <f ca="1">'[1]2025年已发货'!I:I</f>
        <v>17725037830</v>
      </c>
      <c r="J2098" s="2" vm="1" t="e">
        <f ca="1">_xlfn._xlws.FILTER(辅助信息!D:D,辅助信息!G:G=G2098)</f>
        <v>#VALUE!</v>
      </c>
    </row>
    <row r="2099" hidden="1" spans="1:10">
      <c r="A2099" s="2" t="str">
        <f ca="1">'[1]2025年已发货'!A:A</f>
        <v>晋邦</v>
      </c>
      <c r="B2099" s="2" t="str">
        <f ca="1">'[1]2025年已发货'!B:B</f>
        <v>螺纹钢</v>
      </c>
      <c r="C2099" s="2" t="str">
        <f ca="1">'[1]2025年已发货'!C:C</f>
        <v>HRB400E Φ12 9m</v>
      </c>
      <c r="D2099" s="2" t="str">
        <f ca="1">'[1]2025年已发货'!D:D</f>
        <v>吨</v>
      </c>
      <c r="E2099" s="2">
        <f ca="1">'[1]2025年已发货'!E:E</f>
        <v>15</v>
      </c>
      <c r="F2099" s="4">
        <f ca="1">'[1]2025年已发货'!F:F</f>
        <v>45762</v>
      </c>
      <c r="G2099" s="2" t="str">
        <f>'[1]2025年已发货'!G:G</f>
        <v>（十九冶-江龙高速三分部）重庆市云阳县龙角镇*刘家漕3#桥</v>
      </c>
      <c r="H2099" s="2" t="str">
        <f ca="1">'[1]2025年已发货'!H:H</f>
        <v>任海军</v>
      </c>
      <c r="I2099" s="2">
        <f ca="1">'[1]2025年已发货'!I:I</f>
        <v>17725037830</v>
      </c>
      <c r="J2099" s="2" vm="1" t="e">
        <f ca="1">_xlfn._xlws.FILTER(辅助信息!D:D,辅助信息!G:G=G2099)</f>
        <v>#VALUE!</v>
      </c>
    </row>
    <row r="2100" hidden="1" spans="1:10">
      <c r="A2100" s="2" t="str">
        <f ca="1">'[1]2025年已发货'!A:A</f>
        <v>晋邦</v>
      </c>
      <c r="B2100" s="2" t="str">
        <f ca="1">'[1]2025年已发货'!B:B</f>
        <v>螺纹钢</v>
      </c>
      <c r="C2100" s="2" t="str">
        <f ca="1">'[1]2025年已发货'!C:C</f>
        <v>HRB400E Φ16 9m</v>
      </c>
      <c r="D2100" s="2" t="str">
        <f ca="1">'[1]2025年已发货'!D:D</f>
        <v>吨</v>
      </c>
      <c r="E2100" s="2">
        <f ca="1">'[1]2025年已发货'!E:E</f>
        <v>15</v>
      </c>
      <c r="F2100" s="4">
        <f ca="1">'[1]2025年已发货'!F:F</f>
        <v>45762</v>
      </c>
      <c r="G2100" s="2" t="str">
        <f>'[1]2025年已发货'!G:G</f>
        <v>（十九冶-江龙高速三分部）重庆市云阳县龙角镇*刘家漕3#桥</v>
      </c>
      <c r="H2100" s="2" t="str">
        <f ca="1">'[1]2025年已发货'!H:H</f>
        <v>任海军</v>
      </c>
      <c r="I2100" s="2">
        <f ca="1">'[1]2025年已发货'!I:I</f>
        <v>17725037830</v>
      </c>
      <c r="J2100" s="2" vm="1" t="e">
        <f>_xlfn._xlws.FILTER(辅助信息!D:D,辅助信息!G:G=G2100)</f>
        <v>#VALUE!</v>
      </c>
    </row>
    <row r="2101" hidden="1" spans="1:10">
      <c r="A2101" s="2" t="str">
        <f ca="1">'[1]2025年已发货'!A:A</f>
        <v>晋邦</v>
      </c>
      <c r="B2101" s="2" t="str">
        <f ca="1">'[1]2025年已发货'!B:B</f>
        <v>螺纹钢</v>
      </c>
      <c r="C2101" s="2" t="str">
        <f ca="1">'[1]2025年已发货'!C:C</f>
        <v>HRB400E Φ25 9m</v>
      </c>
      <c r="D2101" s="2" t="str">
        <f ca="1">'[1]2025年已发货'!D:D</f>
        <v>吨</v>
      </c>
      <c r="E2101" s="2">
        <f ca="1">'[1]2025年已发货'!E:E</f>
        <v>3</v>
      </c>
      <c r="F2101" s="4">
        <f ca="1">'[1]2025年已发货'!F:F</f>
        <v>45762</v>
      </c>
      <c r="G2101" s="2" t="str">
        <f>'[1]2025年已发货'!G:G</f>
        <v>（十九冶-江龙高速三分部）重庆市云阳县龙角镇*刘家漕3#桥</v>
      </c>
      <c r="H2101" s="2" t="str">
        <f ca="1">'[1]2025年已发货'!H:H</f>
        <v>任海军</v>
      </c>
      <c r="I2101" s="2">
        <f ca="1">'[1]2025年已发货'!I:I</f>
        <v>17725037830</v>
      </c>
      <c r="J2101" s="2" vm="1" t="e">
        <f ca="1">_xlfn._xlws.FILTER(辅助信息!D:D,辅助信息!G:G=G2101)</f>
        <v>#VALUE!</v>
      </c>
    </row>
    <row r="2102" hidden="1" spans="1:10">
      <c r="A2102" s="2" t="str">
        <f ca="1">'[1]2025年已发货'!A:A</f>
        <v>晋邦</v>
      </c>
      <c r="B2102" s="2" t="str">
        <f ca="1">'[1]2025年已发货'!B:B</f>
        <v>螺纹钢</v>
      </c>
      <c r="C2102" s="2" t="str">
        <f ca="1">'[1]2025年已发货'!C:C</f>
        <v>HRB400E Φ12 9m</v>
      </c>
      <c r="D2102" s="2" t="str">
        <f ca="1">'[1]2025年已发货'!D:D</f>
        <v>吨</v>
      </c>
      <c r="E2102" s="2">
        <f ca="1">'[1]2025年已发货'!E:E</f>
        <v>2</v>
      </c>
      <c r="F2102" s="4">
        <f ca="1">'[1]2025年已发货'!F:F</f>
        <v>45762</v>
      </c>
      <c r="G2102" s="2" t="str">
        <f>'[1]2025年已发货'!G:G</f>
        <v>（十九冶-江龙高速三分部）重庆市云阳县开云高速（钢厂村）*龙缸互通</v>
      </c>
      <c r="H2102" s="2" t="str">
        <f ca="1">'[1]2025年已发货'!H:H</f>
        <v>任海军</v>
      </c>
      <c r="I2102" s="2">
        <f ca="1">'[1]2025年已发货'!I:I</f>
        <v>17725037830</v>
      </c>
      <c r="J2102" s="2" vm="1" t="e">
        <f ca="1">_xlfn._xlws.FILTER(辅助信息!D:D,辅助信息!G:G=G2102)</f>
        <v>#VALUE!</v>
      </c>
    </row>
    <row r="2103" hidden="1" spans="1:10">
      <c r="A2103" s="2" t="str">
        <f ca="1">'[1]2025年已发货'!A:A</f>
        <v>晋邦</v>
      </c>
      <c r="B2103" s="2" t="str">
        <f ca="1">'[1]2025年已发货'!B:B</f>
        <v>螺纹钢</v>
      </c>
      <c r="C2103" s="2" t="str">
        <f ca="1">'[1]2025年已发货'!C:C</f>
        <v>HRB400E Φ16 9m</v>
      </c>
      <c r="D2103" s="2" t="str">
        <f ca="1">'[1]2025年已发货'!D:D</f>
        <v>吨</v>
      </c>
      <c r="E2103" s="2">
        <f ca="1">'[1]2025年已发货'!E:E</f>
        <v>20</v>
      </c>
      <c r="F2103" s="4">
        <f ca="1">'[1]2025年已发货'!F:F</f>
        <v>45762</v>
      </c>
      <c r="G2103" s="2" t="str">
        <f>'[1]2025年已发货'!G:G</f>
        <v>（十九冶-江龙高速三分部）重庆市云阳县开云高速（钢厂村）*龙缸互通</v>
      </c>
      <c r="H2103" s="2" t="str">
        <f ca="1">'[1]2025年已发货'!H:H</f>
        <v>任海军</v>
      </c>
      <c r="I2103" s="2">
        <f ca="1">'[1]2025年已发货'!I:I</f>
        <v>17725037830</v>
      </c>
      <c r="J2103" s="2" vm="1" t="e">
        <f ca="1">_xlfn._xlws.FILTER(辅助信息!D:D,辅助信息!G:G=G2103)</f>
        <v>#VALUE!</v>
      </c>
    </row>
    <row r="2104" hidden="1" spans="1:10">
      <c r="A2104" s="2" t="str">
        <f ca="1">'[1]2025年已发货'!A:A</f>
        <v>晋邦</v>
      </c>
      <c r="B2104" s="2" t="str">
        <f ca="1">'[1]2025年已发货'!B:B</f>
        <v>螺纹钢</v>
      </c>
      <c r="C2104" s="2" t="str">
        <f ca="1">'[1]2025年已发货'!C:C</f>
        <v>HRB400E Φ20 9m</v>
      </c>
      <c r="D2104" s="2" t="str">
        <f ca="1">'[1]2025年已发货'!D:D</f>
        <v>吨</v>
      </c>
      <c r="E2104" s="2">
        <f ca="1">'[1]2025年已发货'!E:E</f>
        <v>8</v>
      </c>
      <c r="F2104" s="4">
        <f ca="1">'[1]2025年已发货'!F:F</f>
        <v>45762</v>
      </c>
      <c r="G2104" s="2" t="str">
        <f>'[1]2025年已发货'!G:G</f>
        <v>（十九冶-江龙高速三分部）重庆市云阳县开云高速（钢厂村）*龙缸互通</v>
      </c>
      <c r="H2104" s="2" t="str">
        <f ca="1">'[1]2025年已发货'!H:H</f>
        <v>任海军</v>
      </c>
      <c r="I2104" s="2">
        <f ca="1">'[1]2025年已发货'!I:I</f>
        <v>17725037830</v>
      </c>
      <c r="J2104" s="2" vm="1" t="e">
        <f>_xlfn._xlws.FILTER(辅助信息!D:D,辅助信息!G:G=G2104)</f>
        <v>#VALUE!</v>
      </c>
    </row>
    <row r="2105" hidden="1" spans="1:10">
      <c r="A2105" s="2" t="str">
        <f ca="1">'[1]2025年已发货'!A:A</f>
        <v>晋邦</v>
      </c>
      <c r="B2105" s="2" t="str">
        <f ca="1">'[1]2025年已发货'!B:B</f>
        <v>螺纹钢</v>
      </c>
      <c r="C2105" s="2" t="str">
        <f ca="1">'[1]2025年已发货'!C:C</f>
        <v>HRB400E Φ25 9m</v>
      </c>
      <c r="D2105" s="2" t="str">
        <f ca="1">'[1]2025年已发货'!D:D</f>
        <v>吨</v>
      </c>
      <c r="E2105" s="2">
        <f ca="1">'[1]2025年已发货'!E:E</f>
        <v>5</v>
      </c>
      <c r="F2105" s="4">
        <f ca="1">'[1]2025年已发货'!F:F</f>
        <v>45762</v>
      </c>
      <c r="G2105" s="2" t="str">
        <f>'[1]2025年已发货'!G:G</f>
        <v>（十九冶-江龙高速三分部）重庆市云阳县开云高速（钢厂村）*龙缸互通</v>
      </c>
      <c r="H2105" s="2" t="str">
        <f ca="1">'[1]2025年已发货'!H:H</f>
        <v>任海军</v>
      </c>
      <c r="I2105" s="2">
        <f ca="1">'[1]2025年已发货'!I:I</f>
        <v>17725037830</v>
      </c>
      <c r="J2105" s="2" vm="1" t="e">
        <f>_xlfn._xlws.FILTER(辅助信息!D:D,辅助信息!G:G=G2105)</f>
        <v>#VALUE!</v>
      </c>
    </row>
    <row r="2106" hidden="1" spans="1:10">
      <c r="A2106" s="2" t="str">
        <f ca="1">'[1]2025年已发货'!A:A</f>
        <v>晋邦</v>
      </c>
      <c r="B2106" s="2" t="str">
        <f ca="1">'[1]2025年已发货'!B:B</f>
        <v>盘螺</v>
      </c>
      <c r="C2106" s="2" t="str">
        <f ca="1">'[1]2025年已发货'!C:C</f>
        <v>HRB400E Φ10</v>
      </c>
      <c r="D2106" s="2" t="str">
        <f ca="1">'[1]2025年已发货'!D:D</f>
        <v>吨</v>
      </c>
      <c r="E2106" s="2">
        <f ca="1">'[1]2025年已发货'!E:E</f>
        <v>6</v>
      </c>
      <c r="F2106" s="4">
        <f ca="1">'[1]2025年已发货'!F:F</f>
        <v>45762</v>
      </c>
      <c r="G2106" s="2" t="str">
        <f>'[1]2025年已发货'!G:G</f>
        <v>（十九冶-华电重庆奉节）重庆市奉节县康乐镇七星村</v>
      </c>
      <c r="H2106" s="2" t="str">
        <f ca="1">'[1]2025年已发货'!H:H</f>
        <v>岑甲乐</v>
      </c>
      <c r="I2106" s="2">
        <f ca="1">'[1]2025年已发货'!I:I</f>
        <v>17349037782</v>
      </c>
      <c r="J2106" s="2" vm="1" t="e">
        <f ca="1">_xlfn._xlws.FILTER(辅助信息!D:D,辅助信息!G:G=G2106)</f>
        <v>#VALUE!</v>
      </c>
    </row>
    <row r="2107" hidden="1" spans="1:10">
      <c r="A2107" s="2" t="str">
        <f ca="1">'[1]2025年已发货'!A:A</f>
        <v>晋邦</v>
      </c>
      <c r="B2107" s="2" t="str">
        <f ca="1">'[1]2025年已发货'!B:B</f>
        <v>螺纹钢</v>
      </c>
      <c r="C2107" s="2" t="str">
        <f ca="1">'[1]2025年已发货'!C:C</f>
        <v>HRB400E Φ20 9m</v>
      </c>
      <c r="D2107" s="2" t="str">
        <f ca="1">'[1]2025年已发货'!D:D</f>
        <v>吨</v>
      </c>
      <c r="E2107" s="2">
        <f ca="1">'[1]2025年已发货'!E:E</f>
        <v>3</v>
      </c>
      <c r="F2107" s="4">
        <f ca="1">'[1]2025年已发货'!F:F</f>
        <v>45762</v>
      </c>
      <c r="G2107" s="2" t="str">
        <f>'[1]2025年已发货'!G:G</f>
        <v>（十九冶-华电重庆奉节）重庆市奉节县康乐镇七星村</v>
      </c>
      <c r="H2107" s="2" t="str">
        <f ca="1">'[1]2025年已发货'!H:H</f>
        <v>岑甲乐</v>
      </c>
      <c r="I2107" s="2">
        <f ca="1">'[1]2025年已发货'!I:I</f>
        <v>17349037782</v>
      </c>
      <c r="J2107" s="2" vm="1" t="e">
        <f ca="1">_xlfn._xlws.FILTER(辅助信息!D:D,辅助信息!G:G=G2107)</f>
        <v>#VALUE!</v>
      </c>
    </row>
    <row r="2108" hidden="1" spans="1:10">
      <c r="A2108" s="2" t="str">
        <f ca="1">'[1]2025年已发货'!A:A</f>
        <v>晋邦</v>
      </c>
      <c r="B2108" s="2" t="str">
        <f ca="1">'[1]2025年已发货'!B:B</f>
        <v>螺纹钢</v>
      </c>
      <c r="C2108" s="2" t="str">
        <f ca="1">'[1]2025年已发货'!C:C</f>
        <v>HRB400E Φ32 9m</v>
      </c>
      <c r="D2108" s="2" t="str">
        <f ca="1">'[1]2025年已发货'!D:D</f>
        <v>吨</v>
      </c>
      <c r="E2108" s="2">
        <f ca="1">'[1]2025年已发货'!E:E</f>
        <v>62</v>
      </c>
      <c r="F2108" s="4">
        <f ca="1">'[1]2025年已发货'!F:F</f>
        <v>45762</v>
      </c>
      <c r="G2108" s="2" t="str">
        <f>'[1]2025年已发货'!G:G</f>
        <v>（十九冶-华电重庆奉节）重庆市奉节县康乐镇七星村</v>
      </c>
      <c r="H2108" s="2" t="str">
        <f ca="1">'[1]2025年已发货'!H:H</f>
        <v>岑甲乐</v>
      </c>
      <c r="I2108" s="2">
        <f ca="1">'[1]2025年已发货'!I:I</f>
        <v>17349037782</v>
      </c>
      <c r="J2108" s="2" vm="1" t="e">
        <f>_xlfn._xlws.FILTER(辅助信息!D:D,辅助信息!G:G=G2108)</f>
        <v>#VALUE!</v>
      </c>
    </row>
    <row r="2109" hidden="1" spans="1:10">
      <c r="A2109" s="2" t="str">
        <f ca="1">'[1]2025年已发货'!A:A</f>
        <v>晋邦</v>
      </c>
      <c r="B2109" s="2" t="str">
        <f ca="1">'[1]2025年已发货'!B:B</f>
        <v>盘螺</v>
      </c>
      <c r="C2109" s="2" t="str">
        <f ca="1">'[1]2025年已发货'!C:C</f>
        <v>HRB400E Φ8</v>
      </c>
      <c r="D2109" s="2" t="str">
        <f ca="1">'[1]2025年已发货'!D:D</f>
        <v>吨</v>
      </c>
      <c r="E2109" s="2">
        <f ca="1">'[1]2025年已发货'!E:E</f>
        <v>24</v>
      </c>
      <c r="F2109" s="4">
        <f ca="1">'[1]2025年已发货'!F:F</f>
        <v>45762</v>
      </c>
      <c r="G2109" s="2" t="str">
        <f>'[1]2025年已发货'!G:G</f>
        <v>（商投建工达州中医药科技园-1工区）达州市通川区达州中医药职业学院犀牛大道北段</v>
      </c>
      <c r="H2109" s="2" t="str">
        <f ca="1">'[1]2025年已发货'!H:H</f>
        <v>程黄刚</v>
      </c>
      <c r="I2109" s="2">
        <f ca="1">'[1]2025年已发货'!I:I</f>
        <v>15108211617</v>
      </c>
      <c r="J2109" s="2" t="str">
        <f ca="1">_xlfn._xlws.FILTER(辅助信息!D:D,辅助信息!G:G=G2109)</f>
        <v>商投建工达州中医药科技园</v>
      </c>
    </row>
    <row r="2110" hidden="1" spans="1:10">
      <c r="A2110" s="2" t="str">
        <f ca="1">'[1]2025年已发货'!A:A</f>
        <v>晋邦</v>
      </c>
      <c r="B2110" s="2" t="str">
        <f ca="1">'[1]2025年已发货'!B:B</f>
        <v>螺纹钢</v>
      </c>
      <c r="C2110" s="2" t="str">
        <f ca="1">'[1]2025年已发货'!C:C</f>
        <v>HRB400E Φ14 9m</v>
      </c>
      <c r="D2110" s="2" t="str">
        <f ca="1">'[1]2025年已发货'!D:D</f>
        <v>吨</v>
      </c>
      <c r="E2110" s="2">
        <f ca="1">'[1]2025年已发货'!E:E</f>
        <v>45</v>
      </c>
      <c r="F2110" s="4">
        <f ca="1">'[1]2025年已发货'!F:F</f>
        <v>45762</v>
      </c>
      <c r="G2110" s="2" t="str">
        <f>'[1]2025年已发货'!G:G</f>
        <v>（商投建工达州中医药科技园-1工区）达州市通川区达州中医药职业学院犀牛大道北段</v>
      </c>
      <c r="H2110" s="2" t="str">
        <f ca="1">'[1]2025年已发货'!H:H</f>
        <v>程黄刚</v>
      </c>
      <c r="I2110" s="2">
        <f ca="1">'[1]2025年已发货'!I:I</f>
        <v>15108211617</v>
      </c>
      <c r="J2110" s="2" t="str">
        <f ca="1">_xlfn._xlws.FILTER(辅助信息!D:D,辅助信息!G:G=G2110)</f>
        <v>商投建工达州中医药科技园</v>
      </c>
    </row>
    <row r="2111" hidden="1" spans="1:10">
      <c r="A2111" s="2" t="str">
        <f ca="1">'[1]2025年已发货'!A:A</f>
        <v>晋邦</v>
      </c>
      <c r="B2111" s="2" t="str">
        <f ca="1">'[1]2025年已发货'!B:B</f>
        <v>盘螺</v>
      </c>
      <c r="C2111" s="2" t="str">
        <f ca="1">'[1]2025年已发货'!C:C</f>
        <v>HRB400E Φ6</v>
      </c>
      <c r="D2111" s="2" t="str">
        <f ca="1">'[1]2025年已发货'!D:D</f>
        <v>吨</v>
      </c>
      <c r="E2111" s="2">
        <f ca="1">'[1]2025年已发货'!E:E</f>
        <v>5</v>
      </c>
      <c r="F2111" s="4">
        <f ca="1">'[1]2025年已发货'!F:F</f>
        <v>45762</v>
      </c>
      <c r="G2111" s="2" t="str">
        <f>'[1]2025年已发货'!G:G</f>
        <v>（五冶钢构宜宾高县月江镇建设项目）  四川省宜宾市高县月江镇刚记超市斜对面(还阳组团沪碳二期项目)</v>
      </c>
      <c r="H2111" s="2" t="str">
        <f ca="1">'[1]2025年已发货'!H:H</f>
        <v>张朝亮</v>
      </c>
      <c r="I2111" s="2">
        <f ca="1">'[1]2025年已发货'!I:I</f>
        <v>15228205853</v>
      </c>
      <c r="J2111" s="2" t="str">
        <f>_xlfn._xlws.FILTER(辅助信息!D:D,辅助信息!G:G=G2111)</f>
        <v>五冶钢构-宜宾市南溪区高县月江镇建设项目</v>
      </c>
    </row>
    <row r="2112" hidden="1" spans="1:10">
      <c r="A2112" s="2" t="str">
        <f ca="1">'[1]2025年已发货'!A:A</f>
        <v>晋邦</v>
      </c>
      <c r="B2112" s="2" t="str">
        <f ca="1">'[1]2025年已发货'!B:B</f>
        <v>螺纹钢</v>
      </c>
      <c r="C2112" s="2" t="str">
        <f ca="1">'[1]2025年已发货'!C:C</f>
        <v>HRB400E Φ14 9m</v>
      </c>
      <c r="D2112" s="2" t="str">
        <f ca="1">'[1]2025年已发货'!D:D</f>
        <v>吨</v>
      </c>
      <c r="E2112" s="2">
        <f ca="1">'[1]2025年已发货'!E:E</f>
        <v>6</v>
      </c>
      <c r="F2112" s="4">
        <f ca="1">'[1]2025年已发货'!F:F</f>
        <v>45762</v>
      </c>
      <c r="G2112" s="2" t="str">
        <f>'[1]2025年已发货'!G:G</f>
        <v>（五冶钢构宜宾高县月江镇建设项目）  四川省宜宾市高县月江镇刚记超市斜对面(还阳组团沪碳二期项目)</v>
      </c>
      <c r="H2112" s="2" t="str">
        <f ca="1">'[1]2025年已发货'!H:H</f>
        <v>张朝亮</v>
      </c>
      <c r="I2112" s="2">
        <f ca="1">'[1]2025年已发货'!I:I</f>
        <v>15228205853</v>
      </c>
      <c r="J2112" s="2" t="str">
        <f ca="1">_xlfn._xlws.FILTER(辅助信息!D:D,辅助信息!G:G=G2112)</f>
        <v>五冶钢构-宜宾市南溪区高县月江镇建设项目</v>
      </c>
    </row>
    <row r="2113" hidden="1" spans="1:10">
      <c r="A2113" s="2" t="str">
        <f ca="1">'[1]2025年已发货'!A:A</f>
        <v>晋邦</v>
      </c>
      <c r="B2113" s="2" t="str">
        <f ca="1">'[1]2025年已发货'!B:B</f>
        <v>螺纹钢</v>
      </c>
      <c r="C2113" s="2" t="str">
        <f ca="1">'[1]2025年已发货'!C:C</f>
        <v>HRB400E Φ18 9m</v>
      </c>
      <c r="D2113" s="2" t="str">
        <f ca="1">'[1]2025年已发货'!D:D</f>
        <v>吨</v>
      </c>
      <c r="E2113" s="2">
        <f ca="1">'[1]2025年已发货'!E:E</f>
        <v>8</v>
      </c>
      <c r="F2113" s="4">
        <f ca="1">'[1]2025年已发货'!F:F</f>
        <v>45762</v>
      </c>
      <c r="G2113" s="2" t="str">
        <f>'[1]2025年已发货'!G:G</f>
        <v>（五冶钢构宜宾高县月江镇建设项目）  四川省宜宾市高县月江镇刚记超市斜对面(还阳组团沪碳二期项目)</v>
      </c>
      <c r="H2113" s="2" t="str">
        <f ca="1">'[1]2025年已发货'!H:H</f>
        <v>张朝亮</v>
      </c>
      <c r="I2113" s="2">
        <f ca="1">'[1]2025年已发货'!I:I</f>
        <v>15228205853</v>
      </c>
      <c r="J2113" s="2" t="str">
        <f ca="1">_xlfn._xlws.FILTER(辅助信息!D:D,辅助信息!G:G=G2113)</f>
        <v>五冶钢构-宜宾市南溪区高县月江镇建设项目</v>
      </c>
    </row>
    <row r="2114" hidden="1" spans="1:10">
      <c r="A2114" s="2" t="str">
        <f ca="1">'[1]2025年已发货'!A:A</f>
        <v>晋邦</v>
      </c>
      <c r="B2114" s="2" t="str">
        <f ca="1">'[1]2025年已发货'!B:B</f>
        <v>螺纹钢</v>
      </c>
      <c r="C2114" s="2" t="str">
        <f ca="1">'[1]2025年已发货'!C:C</f>
        <v>HRB400E Φ22 9m</v>
      </c>
      <c r="D2114" s="2" t="str">
        <f ca="1">'[1]2025年已发货'!D:D</f>
        <v>吨</v>
      </c>
      <c r="E2114" s="2">
        <f ca="1">'[1]2025年已发货'!E:E</f>
        <v>14</v>
      </c>
      <c r="F2114" s="4">
        <f ca="1">'[1]2025年已发货'!F:F</f>
        <v>45762</v>
      </c>
      <c r="G2114" s="2" t="str">
        <f>'[1]2025年已发货'!G:G</f>
        <v>（五冶钢构宜宾高县月江镇建设项目）  四川省宜宾市高县月江镇刚记超市斜对面(还阳组团沪碳二期项目)</v>
      </c>
      <c r="H2114" s="2" t="str">
        <f ca="1">'[1]2025年已发货'!H:H</f>
        <v>张朝亮</v>
      </c>
      <c r="I2114" s="2">
        <f ca="1">'[1]2025年已发货'!I:I</f>
        <v>15228205853</v>
      </c>
      <c r="J2114" s="2" t="str">
        <f ca="1">_xlfn._xlws.FILTER(辅助信息!D:D,辅助信息!G:G=G2114)</f>
        <v>五冶钢构-宜宾市南溪区高县月江镇建设项目</v>
      </c>
    </row>
    <row r="2115" hidden="1" spans="1:10">
      <c r="A2115" s="2" t="str">
        <f ca="1">'[1]2025年已发货'!A:A</f>
        <v>晋邦</v>
      </c>
      <c r="B2115" s="2" t="str">
        <f ca="1">'[1]2025年已发货'!B:B</f>
        <v>螺纹钢</v>
      </c>
      <c r="C2115" s="2" t="str">
        <f ca="1">'[1]2025年已发货'!C:C</f>
        <v>HRB400E Φ18 9m</v>
      </c>
      <c r="D2115" s="2" t="str">
        <f ca="1">'[1]2025年已发货'!D:D</f>
        <v>吨</v>
      </c>
      <c r="E2115" s="2">
        <f ca="1">'[1]2025年已发货'!E:E</f>
        <v>14.476</v>
      </c>
      <c r="F2115" s="4">
        <f ca="1">'[1]2025年已发货'!F:F</f>
        <v>45762</v>
      </c>
      <c r="G2115" s="2" t="str">
        <f>'[1]2025年已发货'!G:G</f>
        <v>（十九冶-江龙高速一分部）重庆市云阳县X886附近中国十九冶开云高速项目总包部西北43米*复兴拌合站背后钢筋加工房</v>
      </c>
      <c r="H2115" s="2" t="str">
        <f ca="1">'[1]2025年已发货'!H:H</f>
        <v>吴章红</v>
      </c>
      <c r="I2115" s="2">
        <f ca="1">'[1]2025年已发货'!I:I</f>
        <v>18628165772</v>
      </c>
      <c r="J2115" s="2" vm="1" t="e">
        <f ca="1">_xlfn._xlws.FILTER(辅助信息!D:D,辅助信息!G:G=G2115)</f>
        <v>#VALUE!</v>
      </c>
    </row>
    <row r="2116" hidden="1" spans="1:10">
      <c r="A2116" s="2" t="str">
        <f ca="1">'[1]2025年已发货'!A:A</f>
        <v>晋邦</v>
      </c>
      <c r="B2116" s="2" t="str">
        <f ca="1">'[1]2025年已发货'!B:B</f>
        <v>螺纹钢</v>
      </c>
      <c r="C2116" s="2" t="str">
        <f ca="1">'[1]2025年已发货'!C:C</f>
        <v>HRB400E Φ20 9m</v>
      </c>
      <c r="D2116" s="2" t="str">
        <f ca="1">'[1]2025年已发货'!D:D</f>
        <v>吨</v>
      </c>
      <c r="E2116" s="2">
        <f ca="1">'[1]2025年已发货'!E:E</f>
        <v>12.178</v>
      </c>
      <c r="F2116" s="4">
        <f ca="1">'[1]2025年已发货'!F:F</f>
        <v>45762</v>
      </c>
      <c r="G2116" s="2" t="str">
        <f>'[1]2025年已发货'!G:G</f>
        <v>（十九冶-江龙高速一分部）重庆市云阳县X886附近中国十九冶开云高速项目总包部西北43米*复兴拌合站背后钢筋加工房</v>
      </c>
      <c r="H2116" s="2" t="str">
        <f ca="1">'[1]2025年已发货'!H:H</f>
        <v>吴章红</v>
      </c>
      <c r="I2116" s="2">
        <f ca="1">'[1]2025年已发货'!I:I</f>
        <v>18628165772</v>
      </c>
      <c r="J2116" s="2" vm="1" t="e">
        <f ca="1">_xlfn._xlws.FILTER(辅助信息!D:D,辅助信息!G:G=G2116)</f>
        <v>#VALUE!</v>
      </c>
    </row>
    <row r="2117" hidden="1" spans="1:10">
      <c r="A2117" s="2" t="str">
        <f ca="1">'[1]2025年已发货'!A:A</f>
        <v>晋邦</v>
      </c>
      <c r="B2117" s="2" t="str">
        <f ca="1">'[1]2025年已发货'!B:B</f>
        <v>螺纹钢</v>
      </c>
      <c r="C2117" s="2" t="str">
        <f ca="1">'[1]2025年已发货'!C:C</f>
        <v>HRB400E Φ22 9m</v>
      </c>
      <c r="D2117" s="2" t="str">
        <f ca="1">'[1]2025年已发货'!D:D</f>
        <v>吨</v>
      </c>
      <c r="E2117" s="2">
        <f ca="1">'[1]2025年已发货'!E:E</f>
        <v>6.386</v>
      </c>
      <c r="F2117" s="4">
        <f ca="1">'[1]2025年已发货'!F:F</f>
        <v>45762</v>
      </c>
      <c r="G2117" s="2" t="str">
        <f>'[1]2025年已发货'!G:G</f>
        <v>（十九冶-江龙高速一分部）重庆市云阳县X886附近中国十九冶开云高速项目总包部西北43米*复兴拌合站背后钢筋加工房</v>
      </c>
      <c r="H2117" s="2" t="str">
        <f ca="1">'[1]2025年已发货'!H:H</f>
        <v>吴章红</v>
      </c>
      <c r="I2117" s="2">
        <f ca="1">'[1]2025年已发货'!I:I</f>
        <v>18628165772</v>
      </c>
      <c r="J2117" s="2" vm="1" t="e">
        <f>_xlfn._xlws.FILTER(辅助信息!D:D,辅助信息!G:G=G2117)</f>
        <v>#VALUE!</v>
      </c>
    </row>
    <row r="2118" hidden="1" spans="1:10">
      <c r="A2118" s="2" t="str">
        <f ca="1">'[1]2025年已发货'!A:A</f>
        <v>冷钢</v>
      </c>
      <c r="B2118" s="2" t="str">
        <f ca="1">'[1]2025年已发货'!B:B</f>
        <v>螺纹钢</v>
      </c>
      <c r="C2118" s="2" t="str">
        <f ca="1">'[1]2025年已发货'!C:C</f>
        <v>HRB400E Φ22 9m</v>
      </c>
      <c r="D2118" s="2" t="str">
        <f ca="1">'[1]2025年已发货'!D:D</f>
        <v>吨</v>
      </c>
      <c r="E2118" s="2">
        <f ca="1">'[1]2025年已发货'!E:E</f>
        <v>27</v>
      </c>
      <c r="F2118" s="4">
        <f ca="1">'[1]2025年已发货'!F:F</f>
        <v>45762</v>
      </c>
      <c r="G2118" s="2" t="str">
        <f>'[1]2025年已发货'!G:G</f>
        <v>（四川商建-射洪城乡一体化项目）遂宁市射洪市忠新幼儿园北侧约220米新溪小区</v>
      </c>
      <c r="H2118" s="2" t="str">
        <f ca="1">'[1]2025年已发货'!H:H</f>
        <v>柏子刚</v>
      </c>
      <c r="I2118" s="2">
        <f ca="1">'[1]2025年已发货'!I:I</f>
        <v>15692885305</v>
      </c>
      <c r="J2118" s="2" t="str">
        <f>_xlfn._xlws.FILTER(辅助信息!D:D,辅助信息!G:G=G2118)</f>
        <v>四川商建
射洪城乡一体化项目</v>
      </c>
    </row>
    <row r="2119" hidden="1" spans="1:10">
      <c r="A2119" s="2" t="str">
        <f ca="1">'[1]2025年已发货'!A:A</f>
        <v>冷钢</v>
      </c>
      <c r="B2119" s="2" t="str">
        <f ca="1">'[1]2025年已发货'!B:B</f>
        <v>螺纹钢</v>
      </c>
      <c r="C2119" s="2" t="str">
        <f ca="1">'[1]2025年已发货'!C:C</f>
        <v>HRB400E Φ25 9m</v>
      </c>
      <c r="D2119" s="2" t="str">
        <f ca="1">'[1]2025年已发货'!D:D</f>
        <v>吨</v>
      </c>
      <c r="E2119" s="2">
        <f ca="1">'[1]2025年已发货'!E:E</f>
        <v>6</v>
      </c>
      <c r="F2119" s="4">
        <f ca="1">'[1]2025年已发货'!F:F</f>
        <v>45762</v>
      </c>
      <c r="G2119" s="2" t="str">
        <f>'[1]2025年已发货'!G:G</f>
        <v>（四川商建-射洪城乡一体化项目）遂宁市射洪市忠新幼儿园北侧约220米新溪小区</v>
      </c>
      <c r="H2119" s="2" t="str">
        <f ca="1">'[1]2025年已发货'!H:H</f>
        <v>柏子刚</v>
      </c>
      <c r="I2119" s="2">
        <f ca="1">'[1]2025年已发货'!I:I</f>
        <v>15692885305</v>
      </c>
      <c r="J2119" s="2" t="str">
        <f ca="1">_xlfn._xlws.FILTER(辅助信息!D:D,辅助信息!G:G=G2119)</f>
        <v>四川商建
射洪城乡一体化项目</v>
      </c>
    </row>
    <row r="2120" hidden="1" spans="1:10">
      <c r="A2120" s="2" t="str">
        <f ca="1">'[1]2025年已发货'!A:A</f>
        <v>润耀</v>
      </c>
      <c r="B2120" s="2" t="str">
        <f ca="1">'[1]2025年已发货'!B:B</f>
        <v>螺纹钢</v>
      </c>
      <c r="C2120" s="2" t="str">
        <f ca="1">'[1]2025年已发货'!C:C</f>
        <v>HRB400E Φ16 9m</v>
      </c>
      <c r="D2120" s="2" t="str">
        <f ca="1">'[1]2025年已发货'!D:D</f>
        <v>吨</v>
      </c>
      <c r="E2120" s="2">
        <f ca="1">'[1]2025年已发货'!E:E</f>
        <v>35</v>
      </c>
      <c r="F2120" s="4">
        <f ca="1">'[1]2025年已发货'!F:F</f>
        <v>45762</v>
      </c>
      <c r="G2120" s="2" t="str">
        <f>'[1]2025年已发货'!G:G</f>
        <v>（北京工程局乐山机场项目）乐山市五通桥区冠英镇</v>
      </c>
      <c r="H2120" s="2" t="str">
        <f ca="1">'[1]2025年已发货'!H:H</f>
        <v>王治</v>
      </c>
      <c r="I2120" s="2">
        <f ca="1">'[1]2025年已发货'!I:I</f>
        <v>18811564698</v>
      </c>
      <c r="J2120" s="2" vm="1" t="e">
        <f ca="1">_xlfn._xlws.FILTER(辅助信息!D:D,辅助信息!G:G=G2120)</f>
        <v>#VALUE!</v>
      </c>
    </row>
    <row r="2121" hidden="1" spans="1:10">
      <c r="A2121" s="2" t="str">
        <f ca="1">'[1]2025年已发货'!A:A</f>
        <v>润耀</v>
      </c>
      <c r="B2121" s="2" t="str">
        <f ca="1">'[1]2025年已发货'!B:B</f>
        <v>螺纹钢</v>
      </c>
      <c r="C2121" s="2" t="str">
        <f ca="1">'[1]2025年已发货'!C:C</f>
        <v>HRB400E Φ16×9米</v>
      </c>
      <c r="D2121" s="2" t="str">
        <f ca="1">'[1]2025年已发货'!D:D</f>
        <v>吨</v>
      </c>
      <c r="E2121" s="2">
        <f ca="1">'[1]2025年已发货'!E:E</f>
        <v>35</v>
      </c>
      <c r="F2121" s="4">
        <f ca="1">'[1]2025年已发货'!F:F</f>
        <v>45762</v>
      </c>
      <c r="G2121" s="2" t="str">
        <f>'[1]2025年已发货'!G:G</f>
        <v>（自永1标八局二分公司钢筋棚）四川省自贡市大安区牛佛镇</v>
      </c>
      <c r="H2121" s="2" t="str">
        <f ca="1">'[1]2025年已发货'!H:H</f>
        <v>沈维良</v>
      </c>
      <c r="I2121" s="2">
        <f ca="1">'[1]2025年已发货'!I:I</f>
        <v>18980505177</v>
      </c>
      <c r="J2121" s="2" vm="1" t="e">
        <f ca="1">_xlfn._xlws.FILTER(辅助信息!D:D,辅助信息!G:G=G2121)</f>
        <v>#VALUE!</v>
      </c>
    </row>
    <row r="2122" hidden="1" spans="1:10">
      <c r="A2122" s="2" t="str">
        <f ca="1">'[1]2025年已发货'!A:A</f>
        <v>润耀</v>
      </c>
      <c r="B2122" s="2" t="str">
        <f ca="1">'[1]2025年已发货'!B:B</f>
        <v>螺纹钢</v>
      </c>
      <c r="C2122" s="2" t="str">
        <f ca="1">'[1]2025年已发货'!C:C</f>
        <v>HRB400E Φ20×9米</v>
      </c>
      <c r="D2122" s="2" t="str">
        <f ca="1">'[1]2025年已发货'!D:D</f>
        <v>吨</v>
      </c>
      <c r="E2122" s="2">
        <f ca="1">'[1]2025年已发货'!E:E</f>
        <v>35</v>
      </c>
      <c r="F2122" s="4">
        <f ca="1">'[1]2025年已发货'!F:F</f>
        <v>45762</v>
      </c>
      <c r="G2122" s="2" t="str">
        <f>'[1]2025年已发货'!G:G</f>
        <v>（自永1标八局二分公司钢筋棚）四川省自贡市大安区牛佛镇</v>
      </c>
      <c r="H2122" s="2" t="str">
        <f ca="1">'[1]2025年已发货'!H:H</f>
        <v>沈维良</v>
      </c>
      <c r="I2122" s="2">
        <f ca="1">'[1]2025年已发货'!I:I</f>
        <v>18980505177</v>
      </c>
      <c r="J2122" s="2" vm="1" t="e">
        <f>_xlfn._xlws.FILTER(辅助信息!D:D,辅助信息!G:G=G2122)</f>
        <v>#VALUE!</v>
      </c>
    </row>
    <row r="2123" hidden="1" spans="1:10">
      <c r="A2123" s="2" t="str">
        <f ca="1">'[1]2025年已发货'!A:A</f>
        <v>润耀</v>
      </c>
      <c r="B2123" s="2" t="str">
        <f ca="1">'[1]2025年已发货'!B:B</f>
        <v>螺纹钢</v>
      </c>
      <c r="C2123" s="2" t="str">
        <f ca="1">'[1]2025年已发货'!C:C</f>
        <v>HRB400E Φ32×9米</v>
      </c>
      <c r="D2123" s="2" t="str">
        <f ca="1">'[1]2025年已发货'!D:D</f>
        <v>吨</v>
      </c>
      <c r="E2123" s="2">
        <f ca="1">'[1]2025年已发货'!E:E</f>
        <v>35</v>
      </c>
      <c r="F2123" s="4">
        <f ca="1">'[1]2025年已发货'!F:F</f>
        <v>45762</v>
      </c>
      <c r="G2123" s="2" t="str">
        <f>'[1]2025年已发货'!G:G</f>
        <v>（自永1标八局二分公司钢筋棚）四川省自贡市大安区牛佛镇</v>
      </c>
      <c r="H2123" s="2" t="str">
        <f ca="1">'[1]2025年已发货'!H:H</f>
        <v>沈维良</v>
      </c>
      <c r="I2123" s="2">
        <f ca="1">'[1]2025年已发货'!I:I</f>
        <v>18980505177</v>
      </c>
      <c r="J2123" s="2" vm="1" t="e">
        <f ca="1">_xlfn._xlws.FILTER(辅助信息!D:D,辅助信息!G:G=G2123)</f>
        <v>#VALUE!</v>
      </c>
    </row>
    <row r="2124" hidden="1" spans="1:10">
      <c r="A2124" s="2" t="str">
        <f ca="1">'[1]2025年已发货'!A:A</f>
        <v>润耀</v>
      </c>
      <c r="B2124" s="2" t="str">
        <f ca="1">'[1]2025年已发货'!B:B</f>
        <v>螺纹钢</v>
      </c>
      <c r="C2124" s="2" t="str">
        <f ca="1">'[1]2025年已发货'!C:C</f>
        <v>HRB500E Φ32×9米</v>
      </c>
      <c r="D2124" s="2" t="str">
        <f ca="1">'[1]2025年已发货'!D:D</f>
        <v>吨</v>
      </c>
      <c r="E2124" s="2">
        <f ca="1">'[1]2025年已发货'!E:E</f>
        <v>35</v>
      </c>
      <c r="F2124" s="4">
        <f ca="1">'[1]2025年已发货'!F:F</f>
        <v>45762</v>
      </c>
      <c r="G2124" s="2" t="str">
        <f>'[1]2025年已发货'!G:G</f>
        <v>（自永1标八局二分公司钢筋棚）四川省自贡市大安区牛佛镇</v>
      </c>
      <c r="H2124" s="2" t="str">
        <f ca="1">'[1]2025年已发货'!H:H</f>
        <v>沈维良</v>
      </c>
      <c r="I2124" s="2">
        <f ca="1">'[1]2025年已发货'!I:I</f>
        <v>18980505177</v>
      </c>
      <c r="J2124" s="2" vm="1" t="e">
        <f ca="1">_xlfn._xlws.FILTER(辅助信息!D:D,辅助信息!G:G=G2124)</f>
        <v>#VALUE!</v>
      </c>
    </row>
    <row r="2125" hidden="1" spans="1:10">
      <c r="A2125" s="2" t="str">
        <f ca="1">'[1]2025年已发货'!A:A</f>
        <v>润耀</v>
      </c>
      <c r="B2125" s="2" t="str">
        <f ca="1">'[1]2025年已发货'!B:B</f>
        <v>盘圆</v>
      </c>
      <c r="C2125" s="2" t="str">
        <f ca="1">'[1]2025年已发货'!C:C</f>
        <v>Q235B Φ6</v>
      </c>
      <c r="D2125" s="2" t="str">
        <f ca="1">'[1]2025年已发货'!D:D</f>
        <v>吨</v>
      </c>
      <c r="E2125" s="2">
        <f ca="1">'[1]2025年已发货'!E:E</f>
        <v>19</v>
      </c>
      <c r="F2125" s="4">
        <f ca="1">'[1]2025年已发货'!F:F</f>
        <v>45763</v>
      </c>
      <c r="G2125" s="2" t="str">
        <f>'[1]2025年已发货'!G:G</f>
        <v>（成铁西物重庆永川）重庆市永川区何埂镇重庆三环高速何埂互通收费站出口与S206交汇处</v>
      </c>
      <c r="H2125" s="2" t="str">
        <f ca="1">'[1]2025年已发货'!H:H</f>
        <v>梁壮</v>
      </c>
      <c r="I2125" s="2">
        <f ca="1">'[1]2025年已发货'!I:I</f>
        <v>13568817210</v>
      </c>
      <c r="J2125" s="2" vm="1" t="e">
        <f ca="1">_xlfn._xlws.FILTER(辅助信息!D:D,辅助信息!G:G=G2125)</f>
        <v>#VALUE!</v>
      </c>
    </row>
    <row r="2126" hidden="1" spans="1:10">
      <c r="A2126" s="2" t="str">
        <f ca="1">'[1]2025年已发货'!A:A</f>
        <v>润耀</v>
      </c>
      <c r="B2126" s="2" t="str">
        <f ca="1">'[1]2025年已发货'!B:B</f>
        <v>盘圆</v>
      </c>
      <c r="C2126" s="2" t="str">
        <f ca="1">'[1]2025年已发货'!C:C</f>
        <v>Q235B Φ8</v>
      </c>
      <c r="D2126" s="2" t="str">
        <f ca="1">'[1]2025年已发货'!D:D</f>
        <v>吨</v>
      </c>
      <c r="E2126" s="2">
        <f ca="1">'[1]2025年已发货'!E:E</f>
        <v>175</v>
      </c>
      <c r="F2126" s="4">
        <f ca="1">'[1]2025年已发货'!F:F</f>
        <v>45763</v>
      </c>
      <c r="G2126" s="2" t="str">
        <f>'[1]2025年已发货'!G:G</f>
        <v>（成铁西物重庆永川）重庆市永川区何埂镇重庆三环高速何埂互通收费站出口与S206交汇处</v>
      </c>
      <c r="H2126" s="2" t="str">
        <f ca="1">'[1]2025年已发货'!H:H</f>
        <v>梁壮</v>
      </c>
      <c r="I2126" s="2">
        <f ca="1">'[1]2025年已发货'!I:I</f>
        <v>13568817210</v>
      </c>
      <c r="J2126" s="2" vm="1" t="e">
        <f ca="1">_xlfn._xlws.FILTER(辅助信息!D:D,辅助信息!G:G=G2126)</f>
        <v>#VALUE!</v>
      </c>
    </row>
    <row r="2127" hidden="1" spans="1:10">
      <c r="A2127" s="2" t="str">
        <f ca="1">'[1]2025年已发货'!A:A</f>
        <v>润耀</v>
      </c>
      <c r="B2127" s="2" t="str">
        <f ca="1">'[1]2025年已发货'!B:B</f>
        <v>螺纹钢</v>
      </c>
      <c r="C2127" s="2" t="str">
        <f ca="1">'[1]2025年已发货'!C:C</f>
        <v>HRB400E Φ12 9m</v>
      </c>
      <c r="D2127" s="2" t="str">
        <f ca="1">'[1]2025年已发货'!D:D</f>
        <v>吨</v>
      </c>
      <c r="E2127" s="2">
        <f ca="1">'[1]2025年已发货'!E:E</f>
        <v>20</v>
      </c>
      <c r="F2127" s="4">
        <f ca="1">'[1]2025年已发货'!F:F</f>
        <v>45763</v>
      </c>
      <c r="G2127" s="2" t="str">
        <f>'[1]2025年已发货'!G:G</f>
        <v>（五局乐山机场项目）乐山市五通桥区冠英镇</v>
      </c>
      <c r="H2127" s="2" t="str">
        <f ca="1">'[1]2025年已发货'!H:H</f>
        <v>王思思</v>
      </c>
      <c r="I2127" s="2">
        <f ca="1">'[1]2025年已发货'!I:I</f>
        <v>18973190156</v>
      </c>
      <c r="J2127" s="2" vm="1" t="e">
        <f>_xlfn._xlws.FILTER(辅助信息!D:D,辅助信息!G:G=G2127)</f>
        <v>#VALUE!</v>
      </c>
    </row>
    <row r="2128" hidden="1" spans="1:10">
      <c r="A2128" s="2" t="str">
        <f ca="1">'[1]2025年已发货'!A:A</f>
        <v>润耀</v>
      </c>
      <c r="B2128" s="2" t="str">
        <f ca="1">'[1]2025年已发货'!B:B</f>
        <v>螺纹钢</v>
      </c>
      <c r="C2128" s="2" t="str">
        <f ca="1">'[1]2025年已发货'!C:C</f>
        <v>HRB400E Φ14 9m</v>
      </c>
      <c r="D2128" s="2" t="str">
        <f ca="1">'[1]2025年已发货'!D:D</f>
        <v>吨</v>
      </c>
      <c r="E2128" s="2">
        <f ca="1">'[1]2025年已发货'!E:E</f>
        <v>18</v>
      </c>
      <c r="F2128" s="4">
        <f ca="1">'[1]2025年已发货'!F:F</f>
        <v>45763</v>
      </c>
      <c r="G2128" s="2" t="str">
        <f>'[1]2025年已发货'!G:G</f>
        <v>（五局乐山机场项目）乐山市五通桥区冠英镇</v>
      </c>
      <c r="H2128" s="2" t="str">
        <f ca="1">'[1]2025年已发货'!H:H</f>
        <v>王思思</v>
      </c>
      <c r="I2128" s="2">
        <f ca="1">'[1]2025年已发货'!I:I</f>
        <v>18973190156</v>
      </c>
      <c r="J2128" s="2" vm="1" t="e">
        <f>_xlfn._xlws.FILTER(辅助信息!D:D,辅助信息!G:G=G2128)</f>
        <v>#VALUE!</v>
      </c>
    </row>
    <row r="2129" hidden="1" spans="1:10">
      <c r="A2129" s="2" t="str">
        <f ca="1">'[1]2025年已发货'!A:A</f>
        <v>润耀</v>
      </c>
      <c r="B2129" s="2" t="str">
        <f ca="1">'[1]2025年已发货'!B:B</f>
        <v>螺纹钢</v>
      </c>
      <c r="C2129" s="2" t="str">
        <f ca="1">'[1]2025年已发货'!C:C</f>
        <v>HRB400E Φ16 9m</v>
      </c>
      <c r="D2129" s="2" t="str">
        <f ca="1">'[1]2025年已发货'!D:D</f>
        <v>吨</v>
      </c>
      <c r="E2129" s="2">
        <f ca="1">'[1]2025年已发货'!E:E</f>
        <v>35</v>
      </c>
      <c r="F2129" s="4">
        <f ca="1">'[1]2025年已发货'!F:F</f>
        <v>45763</v>
      </c>
      <c r="G2129" s="2" t="str">
        <f>'[1]2025年已发货'!G:G</f>
        <v>（五局乐山机场项目）乐山市五通桥区冠英镇</v>
      </c>
      <c r="H2129" s="2" t="str">
        <f ca="1">'[1]2025年已发货'!H:H</f>
        <v>王思思</v>
      </c>
      <c r="I2129" s="2">
        <f ca="1">'[1]2025年已发货'!I:I</f>
        <v>18973190156</v>
      </c>
      <c r="J2129" s="2" vm="1" t="e">
        <f ca="1">_xlfn._xlws.FILTER(辅助信息!D:D,辅助信息!G:G=G2129)</f>
        <v>#VALUE!</v>
      </c>
    </row>
    <row r="2130" hidden="1" spans="1:10">
      <c r="A2130" s="2" t="str">
        <f ca="1">'[1]2025年已发货'!A:A</f>
        <v>润耀</v>
      </c>
      <c r="B2130" s="2" t="str">
        <f ca="1">'[1]2025年已发货'!B:B</f>
        <v>螺纹钢</v>
      </c>
      <c r="C2130" s="2" t="str">
        <f ca="1">'[1]2025年已发货'!C:C</f>
        <v>HRB400E Φ12 9m</v>
      </c>
      <c r="D2130" s="2" t="str">
        <f ca="1">'[1]2025年已发货'!D:D</f>
        <v>吨</v>
      </c>
      <c r="E2130" s="2">
        <f ca="1">'[1]2025年已发货'!E:E</f>
        <v>7.5</v>
      </c>
      <c r="F2130" s="4">
        <f ca="1">'[1]2025年已发货'!F:F</f>
        <v>45763</v>
      </c>
      <c r="G2130" s="2" t="str">
        <f>'[1]2025年已发货'!G:G</f>
        <v>（五局乐山机场项目）乐山市五通桥区冠英镇</v>
      </c>
      <c r="H2130" s="2" t="str">
        <f ca="1">'[1]2025年已发货'!H:H</f>
        <v>王思思</v>
      </c>
      <c r="I2130" s="2">
        <f ca="1">'[1]2025年已发货'!I:I</f>
        <v>18973190156</v>
      </c>
      <c r="J2130" s="2" vm="1" t="e">
        <f ca="1">_xlfn._xlws.FILTER(辅助信息!D:D,辅助信息!G:G=G2130)</f>
        <v>#VALUE!</v>
      </c>
    </row>
    <row r="2131" hidden="1" spans="1:10">
      <c r="A2131" s="2" t="str">
        <f ca="1">'[1]2025年已发货'!A:A</f>
        <v>润耀</v>
      </c>
      <c r="B2131" s="2" t="str">
        <f ca="1">'[1]2025年已发货'!B:B</f>
        <v>螺纹钢</v>
      </c>
      <c r="C2131" s="2" t="str">
        <f ca="1">'[1]2025年已发货'!C:C</f>
        <v>HRB400E Φ18 9m</v>
      </c>
      <c r="D2131" s="2" t="str">
        <f ca="1">'[1]2025年已发货'!D:D</f>
        <v>吨</v>
      </c>
      <c r="E2131" s="2">
        <f ca="1">'[1]2025年已发货'!E:E</f>
        <v>5</v>
      </c>
      <c r="F2131" s="4">
        <f ca="1">'[1]2025年已发货'!F:F</f>
        <v>45763</v>
      </c>
      <c r="G2131" s="2" t="str">
        <f>'[1]2025年已发货'!G:G</f>
        <v>（五局乐山机场项目）乐山市五通桥区冠英镇</v>
      </c>
      <c r="H2131" s="2" t="str">
        <f ca="1">'[1]2025年已发货'!H:H</f>
        <v>王思思</v>
      </c>
      <c r="I2131" s="2">
        <f ca="1">'[1]2025年已发货'!I:I</f>
        <v>18973190156</v>
      </c>
      <c r="J2131" s="2" vm="1" t="e">
        <f ca="1">_xlfn._xlws.FILTER(辅助信息!D:D,辅助信息!G:G=G2131)</f>
        <v>#VALUE!</v>
      </c>
    </row>
    <row r="2132" hidden="1" spans="1:10">
      <c r="A2132" s="2" t="str">
        <f ca="1">'[1]2025年已发货'!A:A</f>
        <v>润耀</v>
      </c>
      <c r="B2132" s="2" t="str">
        <f ca="1">'[1]2025年已发货'!B:B</f>
        <v>螺纹钢</v>
      </c>
      <c r="C2132" s="2" t="str">
        <f ca="1">'[1]2025年已发货'!C:C</f>
        <v>HRB400E Φ22 9m</v>
      </c>
      <c r="D2132" s="2" t="str">
        <f ca="1">'[1]2025年已发货'!D:D</f>
        <v>吨</v>
      </c>
      <c r="E2132" s="2">
        <f ca="1">'[1]2025年已发货'!E:E</f>
        <v>18</v>
      </c>
      <c r="F2132" s="4">
        <f ca="1">'[1]2025年已发货'!F:F</f>
        <v>45763</v>
      </c>
      <c r="G2132" s="2" t="str">
        <f>'[1]2025年已发货'!G:G</f>
        <v>（五局乐山机场项目）乐山市五通桥区冠英镇</v>
      </c>
      <c r="H2132" s="2" t="str">
        <f ca="1">'[1]2025年已发货'!H:H</f>
        <v>王思思</v>
      </c>
      <c r="I2132" s="2">
        <f ca="1">'[1]2025年已发货'!I:I</f>
        <v>18973190156</v>
      </c>
      <c r="J2132" s="2" vm="1" t="e">
        <f>_xlfn._xlws.FILTER(辅助信息!D:D,辅助信息!G:G=G2132)</f>
        <v>#VALUE!</v>
      </c>
    </row>
    <row r="2133" hidden="1" spans="1:10">
      <c r="A2133" s="2" t="str">
        <f ca="1">'[1]2025年已发货'!A:A</f>
        <v>润耀</v>
      </c>
      <c r="B2133" s="2" t="str">
        <f ca="1">'[1]2025年已发货'!B:B</f>
        <v>螺纹钢</v>
      </c>
      <c r="C2133" s="2" t="str">
        <f ca="1">'[1]2025年已发货'!C:C</f>
        <v>HRB400E Φ12 9m</v>
      </c>
      <c r="D2133" s="2" t="str">
        <f ca="1">'[1]2025年已发货'!D:D</f>
        <v>吨</v>
      </c>
      <c r="E2133" s="2">
        <f ca="1">'[1]2025年已发货'!E:E</f>
        <v>12.5</v>
      </c>
      <c r="F2133" s="4">
        <f ca="1">'[1]2025年已发货'!F:F</f>
        <v>45763</v>
      </c>
      <c r="G2133" s="2" t="str">
        <f>'[1]2025年已发货'!G:G</f>
        <v>（中铁二局-成渝扩容4标）四川省成都市简阳市杨家镇桐子湾村二局拌合站</v>
      </c>
      <c r="H2133" s="2" t="str">
        <f ca="1">'[1]2025年已发货'!H:H</f>
        <v>陈钢</v>
      </c>
      <c r="I2133" s="2">
        <f ca="1">'[1]2025年已发货'!I:I</f>
        <v>13018165813</v>
      </c>
      <c r="J2133" s="2" vm="1" t="e">
        <f ca="1">_xlfn._xlws.FILTER(辅助信息!D:D,辅助信息!G:G=G2133)</f>
        <v>#VALUE!</v>
      </c>
    </row>
    <row r="2134" hidden="1" spans="1:10">
      <c r="A2134" s="2" t="str">
        <f ca="1">'[1]2025年已发货'!A:A</f>
        <v>润耀</v>
      </c>
      <c r="B2134" s="2" t="str">
        <f ca="1">'[1]2025年已发货'!B:B</f>
        <v>螺纹钢</v>
      </c>
      <c r="C2134" s="2" t="str">
        <f ca="1">'[1]2025年已发货'!C:C</f>
        <v>HRB400E Φ18 9m</v>
      </c>
      <c r="D2134" s="2" t="str">
        <f ca="1">'[1]2025年已发货'!D:D</f>
        <v>吨</v>
      </c>
      <c r="E2134" s="2">
        <f ca="1">'[1]2025年已发货'!E:E</f>
        <v>20</v>
      </c>
      <c r="F2134" s="4">
        <f ca="1">'[1]2025年已发货'!F:F</f>
        <v>45763</v>
      </c>
      <c r="G2134" s="2" t="str">
        <f>'[1]2025年已发货'!G:G</f>
        <v>（中铁二局-成渝扩容4标）四川省成都市简阳市杨家镇桐子湾村二局拌合站</v>
      </c>
      <c r="H2134" s="2" t="str">
        <f ca="1">'[1]2025年已发货'!H:H</f>
        <v>陈钢</v>
      </c>
      <c r="I2134" s="2">
        <f ca="1">'[1]2025年已发货'!I:I</f>
        <v>13018165813</v>
      </c>
      <c r="J2134" s="2" vm="1" t="e">
        <f ca="1">_xlfn._xlws.FILTER(辅助信息!D:D,辅助信息!G:G=G2134)</f>
        <v>#VALUE!</v>
      </c>
    </row>
    <row r="2135" hidden="1" spans="1:10">
      <c r="A2135" s="2" t="str">
        <f ca="1">'[1]2025年已发货'!A:A</f>
        <v>成实</v>
      </c>
      <c r="B2135" s="2" t="str">
        <f ca="1">'[1]2025年已发货'!B:B</f>
        <v>高线</v>
      </c>
      <c r="C2135" s="2" t="str">
        <f ca="1">'[1]2025年已发货'!C:C</f>
        <v>HPB300Φ12</v>
      </c>
      <c r="D2135" s="2" t="str">
        <f ca="1">'[1]2025年已发货'!D:D</f>
        <v>吨</v>
      </c>
      <c r="E2135" s="2">
        <f ca="1">'[1]2025年已发货'!E:E</f>
        <v>34</v>
      </c>
      <c r="F2135" s="4">
        <f ca="1">'[1]2025年已发货'!F:F</f>
        <v>45763</v>
      </c>
      <c r="G2135" s="2" t="str">
        <f>'[1]2025年已发货'!G:G</f>
        <v>（中铁二局-成渝扩容4标）四川省成都市简阳市杨家镇桐子湾村二局拌合站</v>
      </c>
      <c r="H2135" s="2" t="str">
        <f ca="1">'[1]2025年已发货'!H:H</f>
        <v>陈钢</v>
      </c>
      <c r="I2135" s="2">
        <f ca="1">'[1]2025年已发货'!I:I</f>
        <v>13018165813</v>
      </c>
      <c r="J2135" s="2" vm="1" t="e">
        <f>_xlfn._xlws.FILTER(辅助信息!D:D,辅助信息!G:G=G2135)</f>
        <v>#VALUE!</v>
      </c>
    </row>
    <row r="2136" hidden="1" spans="1:10">
      <c r="A2136" s="2" t="str">
        <f ca="1">'[1]2025年已发货'!A:A</f>
        <v>德胜</v>
      </c>
      <c r="B2136" s="2" t="str">
        <f ca="1">'[1]2025年已发货'!B:B</f>
        <v>螺纹钢</v>
      </c>
      <c r="C2136" s="2" t="str">
        <f ca="1">'[1]2025年已发货'!C:C</f>
        <v>HRB400EФ28*9m</v>
      </c>
      <c r="D2136" s="2" t="str">
        <f ca="1">'[1]2025年已发货'!D:D</f>
        <v>吨</v>
      </c>
      <c r="E2136" s="2">
        <f ca="1">'[1]2025年已发货'!E:E</f>
        <v>35</v>
      </c>
      <c r="F2136" s="4">
        <f ca="1">'[1]2025年已发货'!F:F</f>
        <v>45763</v>
      </c>
      <c r="G2136" s="2" t="str">
        <f>'[1]2025年已发货'!G:G</f>
        <v>（成铁西物-德阳西外街项目）四川省德阳市旌阳区黄山路一段（司机拍摄签收小票时需设置时间及地点水印）</v>
      </c>
      <c r="H2136" s="2" t="str">
        <f ca="1">'[1]2025年已发货'!H:H</f>
        <v>黄永福</v>
      </c>
      <c r="I2136" s="2">
        <f ca="1">'[1]2025年已发货'!I:I</f>
        <v>15982823571</v>
      </c>
      <c r="J2136" s="2" vm="1" t="e">
        <f>_xlfn._xlws.FILTER(辅助信息!D:D,辅助信息!G:G=G2136)</f>
        <v>#VALUE!</v>
      </c>
    </row>
    <row r="2137" hidden="1" spans="1:10">
      <c r="A2137" s="2" t="str">
        <f ca="1">'[1]2025年已发货'!A:A</f>
        <v>德胜</v>
      </c>
      <c r="B2137" s="2" t="str">
        <f ca="1">'[1]2025年已发货'!B:B</f>
        <v>螺纹钢</v>
      </c>
      <c r="C2137" s="2" t="str">
        <f ca="1">'[1]2025年已发货'!C:C</f>
        <v>HRB400E Φ25 9m</v>
      </c>
      <c r="D2137" s="2" t="str">
        <f ca="1">'[1]2025年已发货'!D:D</f>
        <v>吨</v>
      </c>
      <c r="E2137" s="2">
        <f ca="1">'[1]2025年已发货'!E:E</f>
        <v>34</v>
      </c>
      <c r="F2137" s="4">
        <f ca="1">'[1]2025年已发货'!F:F</f>
        <v>45763</v>
      </c>
      <c r="G2137" s="2" t="str">
        <f>'[1]2025年已发货'!G:G</f>
        <v>（中铁二局-成渝扩容4标）四川省成都市简阳市杨家镇桐子湾村二局拌合站</v>
      </c>
      <c r="H2137" s="2" t="str">
        <f ca="1">'[1]2025年已发货'!H:H</f>
        <v>陈钢</v>
      </c>
      <c r="I2137" s="2">
        <f ca="1">'[1]2025年已发货'!I:I</f>
        <v>13018165813</v>
      </c>
      <c r="J2137" s="2" vm="1" t="e">
        <f>_xlfn._xlws.FILTER(辅助信息!D:D,辅助信息!G:G=G2137)</f>
        <v>#VALUE!</v>
      </c>
    </row>
    <row r="2138" hidden="1" spans="1:10">
      <c r="A2138" s="2" t="str">
        <f ca="1">'[1]2025年已发货'!A:A</f>
        <v>德胜</v>
      </c>
      <c r="B2138" s="2" t="str">
        <f ca="1">'[1]2025年已发货'!B:B</f>
        <v>螺纹钢</v>
      </c>
      <c r="C2138" s="2" t="str">
        <f ca="1">'[1]2025年已发货'!C:C</f>
        <v>HRB400E Φ22 9m</v>
      </c>
      <c r="D2138" s="2" t="str">
        <f ca="1">'[1]2025年已发货'!D:D</f>
        <v>吨</v>
      </c>
      <c r="E2138" s="2">
        <f ca="1">'[1]2025年已发货'!E:E</f>
        <v>17</v>
      </c>
      <c r="F2138" s="4">
        <f ca="1">'[1]2025年已发货'!F:F</f>
        <v>45763</v>
      </c>
      <c r="G2138" s="2" t="str">
        <f>'[1]2025年已发货'!G:G</f>
        <v>（中铁二局-成渝扩容4标）四川省成都市简阳市杨家镇桐子湾村二局拌合站</v>
      </c>
      <c r="H2138" s="2" t="str">
        <f ca="1">'[1]2025年已发货'!H:H</f>
        <v>陈钢</v>
      </c>
      <c r="I2138" s="2">
        <f ca="1">'[1]2025年已发货'!I:I</f>
        <v>13018165813</v>
      </c>
      <c r="J2138" s="2" vm="1" t="e">
        <f>_xlfn._xlws.FILTER(辅助信息!D:D,辅助信息!G:G=G2138)</f>
        <v>#VALUE!</v>
      </c>
    </row>
    <row r="2139" hidden="1" spans="1:10">
      <c r="A2139" s="2" t="str">
        <f ca="1">'[1]2025年已发货'!A:A</f>
        <v>德胜</v>
      </c>
      <c r="B2139" s="2" t="str">
        <f ca="1">'[1]2025年已发货'!B:B</f>
        <v>螺纹钢</v>
      </c>
      <c r="C2139" s="2" t="str">
        <f ca="1">'[1]2025年已发货'!C:C</f>
        <v>HRB400E Φ20 9m</v>
      </c>
      <c r="D2139" s="2" t="str">
        <f ca="1">'[1]2025年已发货'!D:D</f>
        <v>吨</v>
      </c>
      <c r="E2139" s="2">
        <f ca="1">'[1]2025年已发货'!E:E</f>
        <v>17</v>
      </c>
      <c r="F2139" s="4">
        <f ca="1">'[1]2025年已发货'!F:F</f>
        <v>45763</v>
      </c>
      <c r="G2139" s="2" t="str">
        <f>'[1]2025年已发货'!G:G</f>
        <v>（中铁二局-成渝扩容4标）四川省成都市简阳市杨家镇桐子湾村二局拌合站</v>
      </c>
      <c r="H2139" s="2" t="str">
        <f ca="1">'[1]2025年已发货'!H:H</f>
        <v>陈钢</v>
      </c>
      <c r="I2139" s="2">
        <f ca="1">'[1]2025年已发货'!I:I</f>
        <v>13018165813</v>
      </c>
      <c r="J2139" s="2" vm="1" t="e">
        <f>_xlfn._xlws.FILTER(辅助信息!D:D,辅助信息!G:G=G2139)</f>
        <v>#VALUE!</v>
      </c>
    </row>
    <row r="2140" hidden="1" spans="1:10">
      <c r="A2140" s="2" t="str">
        <f ca="1">'[1]2025年已发货'!A:A</f>
        <v>德胜</v>
      </c>
      <c r="B2140" s="2" t="str">
        <f ca="1">'[1]2025年已发货'!B:B</f>
        <v>螺纹钢</v>
      </c>
      <c r="C2140" s="2" t="str">
        <f ca="1">'[1]2025年已发货'!C:C</f>
        <v>HRB400E Φ16 9m</v>
      </c>
      <c r="D2140" s="2" t="str">
        <f ca="1">'[1]2025年已发货'!D:D</f>
        <v>吨</v>
      </c>
      <c r="E2140" s="2">
        <f ca="1">'[1]2025年已发货'!E:E</f>
        <v>68</v>
      </c>
      <c r="F2140" s="4">
        <f ca="1">'[1]2025年已发货'!F:F</f>
        <v>45763</v>
      </c>
      <c r="G2140" s="2" t="str">
        <f>'[1]2025年已发货'!G:G</f>
        <v>（中铁二局-成渝扩容4标）四川省成都市简阳市杨家镇桐子湾村二局拌合站</v>
      </c>
      <c r="H2140" s="2" t="str">
        <f ca="1">'[1]2025年已发货'!H:H</f>
        <v>陈钢</v>
      </c>
      <c r="I2140" s="2">
        <f ca="1">'[1]2025年已发货'!I:I</f>
        <v>13018165813</v>
      </c>
      <c r="J2140" s="2" vm="1" t="e">
        <f>_xlfn._xlws.FILTER(辅助信息!D:D,辅助信息!G:G=G2140)</f>
        <v>#VALUE!</v>
      </c>
    </row>
    <row r="2141" hidden="1" spans="1:10">
      <c r="A2141" s="2" t="str">
        <f ca="1">'[1]2025年已发货'!A:A</f>
        <v>德胜</v>
      </c>
      <c r="B2141" s="2" t="str">
        <f ca="1">'[1]2025年已发货'!B:B</f>
        <v>螺纹钢</v>
      </c>
      <c r="C2141" s="2" t="str">
        <f ca="1">'[1]2025年已发货'!C:C</f>
        <v>HRB400EΦ16*12m</v>
      </c>
      <c r="D2141" s="2" t="str">
        <f ca="1">'[1]2025年已发货'!D:D</f>
        <v>吨</v>
      </c>
      <c r="E2141" s="2">
        <f ca="1">'[1]2025年已发货'!E:E</f>
        <v>8</v>
      </c>
      <c r="F2141" s="4">
        <f ca="1">'[1]2025年已发货'!F:F</f>
        <v>45763</v>
      </c>
      <c r="G2141" s="2" t="str">
        <f>'[1]2025年已发货'!G:G</f>
        <v>乐山市峨边县沙坪镇中铁一局钢筋加工厂（污水处理厂）</v>
      </c>
      <c r="H2141" s="2" t="str">
        <f ca="1">'[1]2025年已发货'!H:H</f>
        <v>冯雷</v>
      </c>
      <c r="I2141" s="2" t="str">
        <f ca="1">'[1]2025年已发货'!I:I</f>
        <v>18700069985</v>
      </c>
      <c r="J2141" s="2" vm="1" t="e">
        <f ca="1">_xlfn._xlws.FILTER(辅助信息!D:D,辅助信息!G:G=G2141)</f>
        <v>#VALUE!</v>
      </c>
    </row>
    <row r="2142" hidden="1" spans="1:10">
      <c r="A2142" s="2" t="str">
        <f ca="1">'[1]2025年已发货'!A:A</f>
        <v>德胜</v>
      </c>
      <c r="B2142" s="2" t="str">
        <f ca="1">'[1]2025年已发货'!B:B</f>
        <v>螺纹钢</v>
      </c>
      <c r="C2142" s="2" t="str">
        <f ca="1">'[1]2025年已发货'!C:C</f>
        <v>HRB400EΦ32*9m</v>
      </c>
      <c r="D2142" s="2" t="str">
        <f ca="1">'[1]2025年已发货'!D:D</f>
        <v>吨</v>
      </c>
      <c r="E2142" s="2">
        <f ca="1">'[1]2025年已发货'!E:E</f>
        <v>60</v>
      </c>
      <c r="F2142" s="4">
        <f ca="1">'[1]2025年已发货'!F:F</f>
        <v>45763</v>
      </c>
      <c r="G2142" s="2" t="str">
        <f>'[1]2025年已发货'!G:G</f>
        <v>乐山市峨边县沙坪镇中铁一局钢筋加工厂（污水处理厂）</v>
      </c>
      <c r="H2142" s="2" t="str">
        <f ca="1">'[1]2025年已发货'!H:H</f>
        <v>冯雷</v>
      </c>
      <c r="I2142" s="2" t="str">
        <f ca="1">'[1]2025年已发货'!I:I</f>
        <v>18700069985</v>
      </c>
      <c r="J2142" s="2" vm="1" t="e">
        <f ca="1">_xlfn._xlws.FILTER(辅助信息!D:D,辅助信息!G:G=G2142)</f>
        <v>#VALUE!</v>
      </c>
    </row>
    <row r="2143" hidden="1" spans="1:10">
      <c r="A2143" s="2" t="str">
        <f ca="1">'[1]2025年已发货'!A:A</f>
        <v>德胜</v>
      </c>
      <c r="B2143" s="2" t="str">
        <f ca="1">'[1]2025年已发货'!B:B</f>
        <v>螺纹钢</v>
      </c>
      <c r="C2143" s="2" t="str">
        <f ca="1">'[1]2025年已发货'!C:C</f>
        <v>HRB400E Φ20 9m</v>
      </c>
      <c r="D2143" s="2" t="str">
        <f ca="1">'[1]2025年已发货'!D:D</f>
        <v>吨</v>
      </c>
      <c r="E2143" s="2">
        <f ca="1">'[1]2025年已发货'!E:E</f>
        <v>70</v>
      </c>
      <c r="F2143" s="4">
        <f ca="1">'[1]2025年已发货'!F:F</f>
        <v>45763</v>
      </c>
      <c r="G2143" s="2" t="str">
        <f>'[1]2025年已发货'!G:G</f>
        <v>（华西简阳西城嘉苑）四川省成都市简阳市简城街道高屋村</v>
      </c>
      <c r="H2143" s="2" t="str">
        <f ca="1">'[1]2025年已发货'!H:H</f>
        <v>张瀚镭</v>
      </c>
      <c r="I2143" s="2">
        <f ca="1">'[1]2025年已发货'!I:I</f>
        <v>15884666220</v>
      </c>
      <c r="J2143" s="2" t="str">
        <f ca="1">_xlfn._xlws.FILTER(辅助信息!D:D,辅助信息!G:G=G2143)</f>
        <v>华西简阳西城嘉苑</v>
      </c>
    </row>
    <row r="2144" hidden="1" spans="1:10">
      <c r="A2144" s="2" t="str">
        <f ca="1">'[1]2025年已发货'!A:A</f>
        <v>德胜</v>
      </c>
      <c r="B2144" s="2" t="str">
        <f ca="1">'[1]2025年已发货'!B:B</f>
        <v>螺纹钢</v>
      </c>
      <c r="C2144" s="2" t="str">
        <f ca="1">'[1]2025年已发货'!C:C</f>
        <v>HRB400E Φ14 9m</v>
      </c>
      <c r="D2144" s="2" t="str">
        <f ca="1">'[1]2025年已发货'!D:D</f>
        <v>吨</v>
      </c>
      <c r="E2144" s="2">
        <f ca="1">'[1]2025年已发货'!E:E</f>
        <v>10</v>
      </c>
      <c r="F2144" s="4">
        <f ca="1">'[1]2025年已发货'!F:F</f>
        <v>45763</v>
      </c>
      <c r="G2144" s="2" t="str">
        <f>'[1]2025年已发货'!G:G</f>
        <v>（华西简阳西城嘉苑）四川省成都市简阳市简城街道高屋村</v>
      </c>
      <c r="H2144" s="2" t="str">
        <f ca="1">'[1]2025年已发货'!H:H</f>
        <v>张瀚镭</v>
      </c>
      <c r="I2144" s="2">
        <f ca="1">'[1]2025年已发货'!I:I</f>
        <v>15884666220</v>
      </c>
      <c r="J2144" s="2" t="str">
        <f ca="1">_xlfn._xlws.FILTER(辅助信息!D:D,辅助信息!G:G=G2144)</f>
        <v>华西简阳西城嘉苑</v>
      </c>
    </row>
    <row r="2145" hidden="1" spans="1:10">
      <c r="A2145" s="2" t="str">
        <f ca="1">'[1]2025年已发货'!A:A</f>
        <v>德胜</v>
      </c>
      <c r="B2145" s="2" t="str">
        <f ca="1">'[1]2025年已发货'!B:B</f>
        <v>螺纹钢</v>
      </c>
      <c r="C2145" s="2" t="str">
        <f ca="1">'[1]2025年已发货'!C:C</f>
        <v>HRB400E Φ16 9m</v>
      </c>
      <c r="D2145" s="2" t="str">
        <f ca="1">'[1]2025年已发货'!D:D</f>
        <v>吨</v>
      </c>
      <c r="E2145" s="2">
        <f ca="1">'[1]2025年已发货'!E:E</f>
        <v>57</v>
      </c>
      <c r="F2145" s="4">
        <f ca="1">'[1]2025年已发货'!F:F</f>
        <v>45763</v>
      </c>
      <c r="G2145" s="2" t="str">
        <f>'[1]2025年已发货'!G:G</f>
        <v>（华西简阳西城嘉苑）四川省成都市简阳市简城街道高屋村</v>
      </c>
      <c r="H2145" s="2" t="str">
        <f ca="1">'[1]2025年已发货'!H:H</f>
        <v>张瀚镭</v>
      </c>
      <c r="I2145" s="2">
        <f ca="1">'[1]2025年已发货'!I:I</f>
        <v>15884666220</v>
      </c>
      <c r="J2145" s="2" t="str">
        <f ca="1">_xlfn._xlws.FILTER(辅助信息!D:D,辅助信息!G:G=G2145)</f>
        <v>华西简阳西城嘉苑</v>
      </c>
    </row>
    <row r="2146" hidden="1" spans="1:10">
      <c r="A2146" s="2" t="str">
        <f ca="1">'[1]2025年已发货'!A:A</f>
        <v>德胜</v>
      </c>
      <c r="B2146" s="2" t="str">
        <f ca="1">'[1]2025年已发货'!B:B</f>
        <v>螺纹钢</v>
      </c>
      <c r="C2146" s="2" t="str">
        <f ca="1">'[1]2025年已发货'!C:C</f>
        <v>HRB400E Φ18 9m</v>
      </c>
      <c r="D2146" s="2" t="str">
        <f ca="1">'[1]2025年已发货'!D:D</f>
        <v>吨</v>
      </c>
      <c r="E2146" s="2">
        <f ca="1">'[1]2025年已发货'!E:E</f>
        <v>13</v>
      </c>
      <c r="F2146" s="4">
        <f ca="1">'[1]2025年已发货'!F:F</f>
        <v>45763</v>
      </c>
      <c r="G2146" s="2" t="str">
        <f>'[1]2025年已发货'!G:G</f>
        <v>（华西简阳西城嘉苑）四川省成都市简阳市简城街道高屋村</v>
      </c>
      <c r="H2146" s="2" t="str">
        <f ca="1">'[1]2025年已发货'!H:H</f>
        <v>张瀚镭</v>
      </c>
      <c r="I2146" s="2">
        <f ca="1">'[1]2025年已发货'!I:I</f>
        <v>15884666220</v>
      </c>
      <c r="J2146" s="2" t="str">
        <f ca="1">_xlfn._xlws.FILTER(辅助信息!D:D,辅助信息!G:G=G2146)</f>
        <v>华西简阳西城嘉苑</v>
      </c>
    </row>
    <row r="2147" hidden="1" spans="1:10">
      <c r="A2147" s="2" t="str">
        <f ca="1">'[1]2025年已发货'!A:A</f>
        <v>德胜</v>
      </c>
      <c r="B2147" s="2" t="str">
        <f ca="1">'[1]2025年已发货'!B:B</f>
        <v>螺纹钢</v>
      </c>
      <c r="C2147" s="2" t="str">
        <f ca="1">'[1]2025年已发货'!C:C</f>
        <v>HRB400E Φ22 9m</v>
      </c>
      <c r="D2147" s="2" t="str">
        <f ca="1">'[1]2025年已发货'!D:D</f>
        <v>吨</v>
      </c>
      <c r="E2147" s="2">
        <f ca="1">'[1]2025年已发货'!E:E</f>
        <v>16</v>
      </c>
      <c r="F2147" s="4">
        <f ca="1">'[1]2025年已发货'!F:F</f>
        <v>45763</v>
      </c>
      <c r="G2147" s="2" t="str">
        <f>'[1]2025年已发货'!G:G</f>
        <v>（华西简阳西城嘉苑）四川省成都市简阳市简城街道高屋村</v>
      </c>
      <c r="H2147" s="2" t="str">
        <f ca="1">'[1]2025年已发货'!H:H</f>
        <v>张瀚镭</v>
      </c>
      <c r="I2147" s="2">
        <f ca="1">'[1]2025年已发货'!I:I</f>
        <v>15884666220</v>
      </c>
      <c r="J2147" s="2" t="str">
        <f ca="1">_xlfn._xlws.FILTER(辅助信息!D:D,辅助信息!G:G=G2147)</f>
        <v>华西简阳西城嘉苑</v>
      </c>
    </row>
    <row r="2148" hidden="1" spans="1:10">
      <c r="A2148" s="2" t="str">
        <f ca="1">'[1]2025年已发货'!A:A</f>
        <v>德胜</v>
      </c>
      <c r="B2148" s="2" t="str">
        <f ca="1">'[1]2025年已发货'!B:B</f>
        <v>螺纹钢</v>
      </c>
      <c r="C2148" s="2" t="str">
        <f ca="1">'[1]2025年已发货'!C:C</f>
        <v>HRB400E Φ25 9m</v>
      </c>
      <c r="D2148" s="2" t="str">
        <f ca="1">'[1]2025年已发货'!D:D</f>
        <v>吨</v>
      </c>
      <c r="E2148" s="2">
        <f ca="1">'[1]2025年已发货'!E:E</f>
        <v>11</v>
      </c>
      <c r="F2148" s="4">
        <f ca="1">'[1]2025年已发货'!F:F</f>
        <v>45763</v>
      </c>
      <c r="G2148" s="2" t="str">
        <f>'[1]2025年已发货'!G:G</f>
        <v>（华西简阳西城嘉苑）四川省成都市简阳市简城街道高屋村</v>
      </c>
      <c r="H2148" s="2" t="str">
        <f ca="1">'[1]2025年已发货'!H:H</f>
        <v>张瀚镭</v>
      </c>
      <c r="I2148" s="2">
        <f ca="1">'[1]2025年已发货'!I:I</f>
        <v>15884666220</v>
      </c>
      <c r="J2148" s="2" t="str">
        <f>_xlfn._xlws.FILTER(辅助信息!D:D,辅助信息!G:G=G2148)</f>
        <v>华西简阳西城嘉苑</v>
      </c>
    </row>
    <row r="2149" hidden="1" spans="1:10">
      <c r="A2149" s="2" t="str">
        <f ca="1">'[1]2025年已发货'!A:A</f>
        <v>晋邦</v>
      </c>
      <c r="B2149" s="2" t="str">
        <f ca="1">'[1]2025年已发货'!B:B</f>
        <v>高线</v>
      </c>
      <c r="C2149" s="2" t="str">
        <f ca="1">'[1]2025年已发货'!C:C</f>
        <v>HPB300 Φ6</v>
      </c>
      <c r="D2149" s="2" t="str">
        <f ca="1">'[1]2025年已发货'!D:D</f>
        <v>吨</v>
      </c>
      <c r="E2149" s="2">
        <f ca="1">'[1]2025年已发货'!E:E</f>
        <v>3</v>
      </c>
      <c r="F2149" s="4">
        <f ca="1">'[1]2025年已发货'!F:F</f>
        <v>45763</v>
      </c>
      <c r="G2149" s="2" t="str">
        <f>'[1]2025年已发货'!G:G</f>
        <v>（商投建工达州中医药科技园-4工区-8号楼）达州市通川区达州中医药职业学院犀牛大道北段</v>
      </c>
      <c r="H2149" s="2" t="str">
        <f ca="1">'[1]2025年已发货'!H:H</f>
        <v>张扬</v>
      </c>
      <c r="I2149" s="2">
        <f ca="1">'[1]2025年已发货'!I:I</f>
        <v>18381904567</v>
      </c>
      <c r="J2149" s="2" t="str">
        <f ca="1">_xlfn._xlws.FILTER(辅助信息!D:D,辅助信息!G:G=G2149)</f>
        <v>商投建工达州中医药科技园</v>
      </c>
    </row>
    <row r="2150" hidden="1" spans="1:10">
      <c r="A2150" s="2" t="str">
        <f ca="1">'[1]2025年已发货'!A:A</f>
        <v>晋邦</v>
      </c>
      <c r="B2150" s="2" t="str">
        <f ca="1">'[1]2025年已发货'!B:B</f>
        <v>盘螺</v>
      </c>
      <c r="C2150" s="2" t="str">
        <f ca="1">'[1]2025年已发货'!C:C</f>
        <v>HRB400E Φ10</v>
      </c>
      <c r="D2150" s="2" t="str">
        <f ca="1">'[1]2025年已发货'!D:D</f>
        <v>吨</v>
      </c>
      <c r="E2150" s="2">
        <f ca="1">'[1]2025年已发货'!E:E</f>
        <v>9</v>
      </c>
      <c r="F2150" s="4">
        <f ca="1">'[1]2025年已发货'!F:F</f>
        <v>45763</v>
      </c>
      <c r="G2150" s="2" t="str">
        <f>'[1]2025年已发货'!G:G</f>
        <v>（商投建工达州中医药科技园-4工区-8号楼）达州市通川区达州中医药职业学院犀牛大道北段</v>
      </c>
      <c r="H2150" s="2" t="str">
        <f ca="1">'[1]2025年已发货'!H:H</f>
        <v>张扬</v>
      </c>
      <c r="I2150" s="2">
        <f ca="1">'[1]2025年已发货'!I:I</f>
        <v>18381904567</v>
      </c>
      <c r="J2150" s="2" t="str">
        <f ca="1">_xlfn._xlws.FILTER(辅助信息!D:D,辅助信息!G:G=G2150)</f>
        <v>商投建工达州中医药科技园</v>
      </c>
    </row>
    <row r="2151" hidden="1" spans="1:10">
      <c r="A2151" s="2" t="str">
        <f ca="1">'[1]2025年已发货'!A:A</f>
        <v>晋邦</v>
      </c>
      <c r="B2151" s="2" t="str">
        <f ca="1">'[1]2025年已发货'!B:B</f>
        <v>螺纹钢</v>
      </c>
      <c r="C2151" s="2" t="str">
        <f ca="1">'[1]2025年已发货'!C:C</f>
        <v>HRB400E Φ14 9m</v>
      </c>
      <c r="D2151" s="2" t="str">
        <f ca="1">'[1]2025年已发货'!D:D</f>
        <v>吨</v>
      </c>
      <c r="E2151" s="2">
        <f ca="1">'[1]2025年已发货'!E:E</f>
        <v>3</v>
      </c>
      <c r="F2151" s="4">
        <f ca="1">'[1]2025年已发货'!F:F</f>
        <v>45763</v>
      </c>
      <c r="G2151" s="2" t="str">
        <f>'[1]2025年已发货'!G:G</f>
        <v>（商投建工达州中医药科技园-4工区-8号楼）达州市通川区达州中医药职业学院犀牛大道北段</v>
      </c>
      <c r="H2151" s="2" t="str">
        <f ca="1">'[1]2025年已发货'!H:H</f>
        <v>张扬</v>
      </c>
      <c r="I2151" s="2">
        <f ca="1">'[1]2025年已发货'!I:I</f>
        <v>18381904567</v>
      </c>
      <c r="J2151" s="2" t="str">
        <f>_xlfn._xlws.FILTER(辅助信息!D:D,辅助信息!G:G=G2151)</f>
        <v>商投建工达州中医药科技园</v>
      </c>
    </row>
    <row r="2152" hidden="1" spans="1:10">
      <c r="A2152" s="2" t="str">
        <f ca="1">'[1]2025年已发货'!A:A</f>
        <v>晋邦</v>
      </c>
      <c r="B2152" s="2" t="str">
        <f ca="1">'[1]2025年已发货'!B:B</f>
        <v>螺纹钢</v>
      </c>
      <c r="C2152" s="2" t="str">
        <f ca="1">'[1]2025年已发货'!C:C</f>
        <v>HRB400E Φ16 9m</v>
      </c>
      <c r="D2152" s="2" t="str">
        <f ca="1">'[1]2025年已发货'!D:D</f>
        <v>吨</v>
      </c>
      <c r="E2152" s="2">
        <f ca="1">'[1]2025年已发货'!E:E</f>
        <v>6</v>
      </c>
      <c r="F2152" s="4">
        <f ca="1">'[1]2025年已发货'!F:F</f>
        <v>45763</v>
      </c>
      <c r="G2152" s="2" t="str">
        <f>'[1]2025年已发货'!G:G</f>
        <v>（商投建工达州中医药科技园-4工区-8号楼）达州市通川区达州中医药职业学院犀牛大道北段</v>
      </c>
      <c r="H2152" s="2" t="str">
        <f ca="1">'[1]2025年已发货'!H:H</f>
        <v>张扬</v>
      </c>
      <c r="I2152" s="2">
        <f ca="1">'[1]2025年已发货'!I:I</f>
        <v>18381904567</v>
      </c>
      <c r="J2152" s="2" t="str">
        <f ca="1">_xlfn._xlws.FILTER(辅助信息!D:D,辅助信息!G:G=G2152)</f>
        <v>商投建工达州中医药科技园</v>
      </c>
    </row>
    <row r="2153" hidden="1" spans="1:10">
      <c r="A2153" s="2" t="str">
        <f ca="1">'[1]2025年已发货'!A:A</f>
        <v>晋邦</v>
      </c>
      <c r="B2153" s="2" t="str">
        <f ca="1">'[1]2025年已发货'!B:B</f>
        <v>螺纹钢</v>
      </c>
      <c r="C2153" s="2" t="str">
        <f ca="1">'[1]2025年已发货'!C:C</f>
        <v>HRB400E Φ25 9m</v>
      </c>
      <c r="D2153" s="2" t="str">
        <f ca="1">'[1]2025年已发货'!D:D</f>
        <v>吨</v>
      </c>
      <c r="E2153" s="2">
        <f ca="1">'[1]2025年已发货'!E:E</f>
        <v>15</v>
      </c>
      <c r="F2153" s="4">
        <f ca="1">'[1]2025年已发货'!F:F</f>
        <v>45763</v>
      </c>
      <c r="G2153" s="2" t="str">
        <f>'[1]2025年已发货'!G:G</f>
        <v>（商投建工达州中医药科技园-4工区-8号楼）达州市通川区达州中医药职业学院犀牛大道北段</v>
      </c>
      <c r="H2153" s="2" t="str">
        <f ca="1">'[1]2025年已发货'!H:H</f>
        <v>张扬</v>
      </c>
      <c r="I2153" s="2">
        <f ca="1">'[1]2025年已发货'!I:I</f>
        <v>18381904567</v>
      </c>
      <c r="J2153" s="2" t="str">
        <f ca="1">_xlfn._xlws.FILTER(辅助信息!D:D,辅助信息!G:G=G2153)</f>
        <v>商投建工达州中医药科技园</v>
      </c>
    </row>
    <row r="2154" hidden="1" spans="1:10">
      <c r="A2154" s="2" t="str">
        <f ca="1">'[1]2025年已发货'!A:A</f>
        <v>晋邦</v>
      </c>
      <c r="B2154" s="2" t="str">
        <f ca="1">'[1]2025年已发货'!B:B</f>
        <v>螺纹钢</v>
      </c>
      <c r="C2154" s="2" t="str">
        <f ca="1">'[1]2025年已发货'!C:C</f>
        <v>HRB400E Φ14 9m</v>
      </c>
      <c r="D2154" s="2" t="str">
        <f ca="1">'[1]2025年已发货'!D:D</f>
        <v>吨</v>
      </c>
      <c r="E2154" s="2">
        <f ca="1">'[1]2025年已发货'!E:E</f>
        <v>6</v>
      </c>
      <c r="F2154" s="4">
        <f ca="1">'[1]2025年已发货'!F:F</f>
        <v>45763</v>
      </c>
      <c r="G2154" s="2" t="str">
        <f>'[1]2025年已发货'!G:G</f>
        <v>（五冶达州国道542项目-三工区桥梁3工段）四川省达州市达川区赵固镇水文村原村委会下300米</v>
      </c>
      <c r="H2154" s="2" t="str">
        <f ca="1">'[1]2025年已发货'!H:H</f>
        <v>李代茂</v>
      </c>
      <c r="I2154" s="2">
        <f ca="1">'[1]2025年已发货'!I:I</f>
        <v>18302833536</v>
      </c>
      <c r="J2154" s="2" t="str">
        <f ca="1">_xlfn._xlws.FILTER(辅助信息!D:D,辅助信息!G:G=G2154)</f>
        <v>五冶达州国道542项目</v>
      </c>
    </row>
    <row r="2155" hidden="1" spans="1:10">
      <c r="A2155" s="2" t="str">
        <f ca="1">'[1]2025年已发货'!A:A</f>
        <v>晋邦</v>
      </c>
      <c r="B2155" s="2" t="str">
        <f ca="1">'[1]2025年已发货'!B:B</f>
        <v>螺纹钢</v>
      </c>
      <c r="C2155" s="2" t="str">
        <f ca="1">'[1]2025年已发货'!C:C</f>
        <v>HRB400E Φ22 9m</v>
      </c>
      <c r="D2155" s="2" t="str">
        <f ca="1">'[1]2025年已发货'!D:D</f>
        <v>吨</v>
      </c>
      <c r="E2155" s="2">
        <f ca="1">'[1]2025年已发货'!E:E</f>
        <v>6</v>
      </c>
      <c r="F2155" s="4">
        <f ca="1">'[1]2025年已发货'!F:F</f>
        <v>45763</v>
      </c>
      <c r="G2155" s="2" t="str">
        <f>'[1]2025年已发货'!G:G</f>
        <v>（五冶达州国道542项目-三工区桥梁3工段）四川省达州市达川区赵固镇水文村原村委会下300米</v>
      </c>
      <c r="H2155" s="2" t="str">
        <f ca="1">'[1]2025年已发货'!H:H</f>
        <v>李代茂</v>
      </c>
      <c r="I2155" s="2">
        <f ca="1">'[1]2025年已发货'!I:I</f>
        <v>18302833536</v>
      </c>
      <c r="J2155" s="2" t="str">
        <f>_xlfn._xlws.FILTER(辅助信息!D:D,辅助信息!G:G=G2155)</f>
        <v>五冶达州国道542项目</v>
      </c>
    </row>
    <row r="2156" hidden="1" spans="1:10">
      <c r="A2156" s="2" t="str">
        <f ca="1">'[1]2025年已发货'!A:A</f>
        <v>晋邦</v>
      </c>
      <c r="B2156" s="2" t="str">
        <f ca="1">'[1]2025年已发货'!B:B</f>
        <v>螺纹钢</v>
      </c>
      <c r="C2156" s="2" t="str">
        <f ca="1">'[1]2025年已发货'!C:C</f>
        <v>HRB400E Φ25 9m</v>
      </c>
      <c r="D2156" s="2" t="str">
        <f ca="1">'[1]2025年已发货'!D:D</f>
        <v>吨</v>
      </c>
      <c r="E2156" s="2">
        <f ca="1">'[1]2025年已发货'!E:E</f>
        <v>6</v>
      </c>
      <c r="F2156" s="4">
        <f ca="1">'[1]2025年已发货'!F:F</f>
        <v>45763</v>
      </c>
      <c r="G2156" s="2" t="str">
        <f>'[1]2025年已发货'!G:G</f>
        <v>（五冶达州国道542项目-三工区桥梁3工段）四川省达州市达川区赵固镇水文村原村委会下300米</v>
      </c>
      <c r="H2156" s="2" t="str">
        <f ca="1">'[1]2025年已发货'!H:H</f>
        <v>李代茂</v>
      </c>
      <c r="I2156" s="2">
        <f ca="1">'[1]2025年已发货'!I:I</f>
        <v>18302833536</v>
      </c>
      <c r="J2156" s="2" t="str">
        <f ca="1">_xlfn._xlws.FILTER(辅助信息!D:D,辅助信息!G:G=G2156)</f>
        <v>五冶达州国道542项目</v>
      </c>
    </row>
    <row r="2157" hidden="1" spans="1:10">
      <c r="A2157" s="2" t="str">
        <f ca="1">'[1]2025年已发货'!A:A</f>
        <v>晋邦</v>
      </c>
      <c r="B2157" s="2" t="str">
        <f ca="1">'[1]2025年已发货'!B:B</f>
        <v>螺纹钢</v>
      </c>
      <c r="C2157" s="2" t="str">
        <f ca="1">'[1]2025年已发货'!C:C</f>
        <v>HRB400E Φ32 9m</v>
      </c>
      <c r="D2157" s="2" t="str">
        <f ca="1">'[1]2025年已发货'!D:D</f>
        <v>吨</v>
      </c>
      <c r="E2157" s="2">
        <f ca="1">'[1]2025年已发货'!E:E</f>
        <v>21</v>
      </c>
      <c r="F2157" s="4">
        <f ca="1">'[1]2025年已发货'!F:F</f>
        <v>45763</v>
      </c>
      <c r="G2157" s="2" t="str">
        <f>'[1]2025年已发货'!G:G</f>
        <v>（五冶达州国道542项目-三工区桥梁3工段）四川省达州市达川区赵固镇水文村原村委会下300米</v>
      </c>
      <c r="H2157" s="2" t="str">
        <f ca="1">'[1]2025年已发货'!H:H</f>
        <v>李代茂</v>
      </c>
      <c r="I2157" s="2">
        <f ca="1">'[1]2025年已发货'!I:I</f>
        <v>18302833536</v>
      </c>
      <c r="J2157" s="2" t="str">
        <f ca="1">_xlfn._xlws.FILTER(辅助信息!D:D,辅助信息!G:G=G2157)</f>
        <v>五冶达州国道542项目</v>
      </c>
    </row>
    <row r="2158" hidden="1" spans="1:10">
      <c r="A2158" s="2" t="str">
        <f ca="1">'[1]2025年已发货'!A:A</f>
        <v>晋邦</v>
      </c>
      <c r="B2158" s="2" t="str">
        <f ca="1">'[1]2025年已发货'!B:B</f>
        <v>螺纹钢</v>
      </c>
      <c r="C2158" s="2" t="str">
        <f ca="1">'[1]2025年已发货'!C:C</f>
        <v>HRB400E Φ14 9m</v>
      </c>
      <c r="D2158" s="2" t="str">
        <f ca="1">'[1]2025年已发货'!D:D</f>
        <v>吨</v>
      </c>
      <c r="E2158" s="2">
        <f ca="1">'[1]2025年已发货'!E:E</f>
        <v>36</v>
      </c>
      <c r="F2158" s="4">
        <f ca="1">'[1]2025年已发货'!F:F</f>
        <v>45763</v>
      </c>
      <c r="G2158" s="2" t="str">
        <f>'[1]2025年已发货'!G:G</f>
        <v>（五冶达州国道542项目-桥梁4标）四川省达州市达川区大堰镇双井村</v>
      </c>
      <c r="H2158" s="2" t="str">
        <f ca="1">'[1]2025年已发货'!H:H</f>
        <v>吴志强</v>
      </c>
      <c r="I2158" s="2">
        <f ca="1">'[1]2025年已发货'!I:I</f>
        <v>18820030907</v>
      </c>
      <c r="J2158" s="2" t="str">
        <f>_xlfn._xlws.FILTER(辅助信息!D:D,辅助信息!G:G=G2158)</f>
        <v>五冶达州国道542项目</v>
      </c>
    </row>
    <row r="2159" hidden="1" spans="1:10">
      <c r="A2159" s="2" t="str">
        <f ca="1">'[1]2025年已发货'!A:A</f>
        <v>晋邦</v>
      </c>
      <c r="B2159" s="2" t="str">
        <f ca="1">'[1]2025年已发货'!B:B</f>
        <v>螺纹钢</v>
      </c>
      <c r="C2159" s="2" t="str">
        <f ca="1">'[1]2025年已发货'!C:C</f>
        <v>HRB400E Φ22 9m</v>
      </c>
      <c r="D2159" s="2" t="str">
        <f ca="1">'[1]2025年已发货'!D:D</f>
        <v>吨</v>
      </c>
      <c r="E2159" s="2">
        <f ca="1">'[1]2025年已发货'!E:E</f>
        <v>25</v>
      </c>
      <c r="F2159" s="4">
        <f ca="1">'[1]2025年已发货'!F:F</f>
        <v>45763</v>
      </c>
      <c r="G2159" s="2" t="str">
        <f>'[1]2025年已发货'!G:G</f>
        <v>（五冶达州国道542项目-桥梁4标）四川省达州市达川区大堰镇双井村</v>
      </c>
      <c r="H2159" s="2" t="str">
        <f ca="1">'[1]2025年已发货'!H:H</f>
        <v>吴志强</v>
      </c>
      <c r="I2159" s="2">
        <f ca="1">'[1]2025年已发货'!I:I</f>
        <v>18820030907</v>
      </c>
      <c r="J2159" s="2" t="str">
        <f ca="1">_xlfn._xlws.FILTER(辅助信息!D:D,辅助信息!G:G=G2159)</f>
        <v>五冶达州国道542项目</v>
      </c>
    </row>
    <row r="2160" hidden="1" spans="1:10">
      <c r="A2160" s="2" t="str">
        <f ca="1">'[1]2025年已发货'!A:A</f>
        <v>晋邦</v>
      </c>
      <c r="B2160" s="2" t="str">
        <f ca="1">'[1]2025年已发货'!B:B</f>
        <v>螺纹钢</v>
      </c>
      <c r="C2160" s="2" t="str">
        <f ca="1">'[1]2025年已发货'!C:C</f>
        <v>HRB400E Φ25 9m</v>
      </c>
      <c r="D2160" s="2" t="str">
        <f ca="1">'[1]2025年已发货'!D:D</f>
        <v>吨</v>
      </c>
      <c r="E2160" s="2">
        <f ca="1">'[1]2025年已发货'!E:E</f>
        <v>3</v>
      </c>
      <c r="F2160" s="4">
        <f ca="1">'[1]2025年已发货'!F:F</f>
        <v>45763</v>
      </c>
      <c r="G2160" s="2" t="str">
        <f>'[1]2025年已发货'!G:G</f>
        <v>（五冶达州国道542项目-桥梁4标）四川省达州市达川区大堰镇双井村</v>
      </c>
      <c r="H2160" s="2" t="str">
        <f ca="1">'[1]2025年已发货'!H:H</f>
        <v>吴志强</v>
      </c>
      <c r="I2160" s="2">
        <f ca="1">'[1]2025年已发货'!I:I</f>
        <v>18820030907</v>
      </c>
      <c r="J2160" s="2" t="str">
        <f>_xlfn._xlws.FILTER(辅助信息!D:D,辅助信息!G:G=G2160)</f>
        <v>五冶达州国道542项目</v>
      </c>
    </row>
    <row r="2161" hidden="1" spans="1:10">
      <c r="A2161" s="2" t="str">
        <f ca="1">'[1]2025年已发货'!A:A</f>
        <v>晋邦</v>
      </c>
      <c r="B2161" s="2" t="str">
        <f ca="1">'[1]2025年已发货'!B:B</f>
        <v>高线</v>
      </c>
      <c r="C2161" s="2" t="str">
        <f ca="1">'[1]2025年已发货'!C:C</f>
        <v>HPB300 Φ8</v>
      </c>
      <c r="D2161" s="2" t="str">
        <f ca="1">'[1]2025年已发货'!D:D</f>
        <v>吨</v>
      </c>
      <c r="E2161" s="2">
        <f ca="1">'[1]2025年已发货'!E:E</f>
        <v>15</v>
      </c>
      <c r="F2161" s="4">
        <f ca="1">'[1]2025年已发货'!F:F</f>
        <v>45763</v>
      </c>
      <c r="G2161" s="2" t="str">
        <f>'[1]2025年已发货'!G:G</f>
        <v>（五冶达州国道542项目-二工区黄家湾隧道工段）四川省达州市达川区赵固镇黄家坡</v>
      </c>
      <c r="H2161" s="2" t="str">
        <f ca="1">'[1]2025年已发货'!H:H</f>
        <v>罗永方</v>
      </c>
      <c r="I2161" s="2">
        <f ca="1">'[1]2025年已发货'!I:I</f>
        <v>13551450899</v>
      </c>
      <c r="J2161" s="2" t="str">
        <f ca="1">_xlfn._xlws.FILTER(辅助信息!D:D,辅助信息!G:G=G2161)</f>
        <v>五冶达州国道542项目</v>
      </c>
    </row>
    <row r="2162" hidden="1" spans="1:10">
      <c r="A2162" s="2" t="str">
        <f ca="1">'[1]2025年已发货'!A:A</f>
        <v>晋邦</v>
      </c>
      <c r="B2162" s="2" t="str">
        <f ca="1">'[1]2025年已发货'!B:B</f>
        <v>螺纹钢</v>
      </c>
      <c r="C2162" s="2" t="str">
        <f ca="1">'[1]2025年已发货'!C:C</f>
        <v>HRB400E Φ12 9m</v>
      </c>
      <c r="D2162" s="2" t="str">
        <f ca="1">'[1]2025年已发货'!D:D</f>
        <v>吨</v>
      </c>
      <c r="E2162" s="2">
        <f ca="1">'[1]2025年已发货'!E:E</f>
        <v>20</v>
      </c>
      <c r="F2162" s="4">
        <f ca="1">'[1]2025年已发货'!F:F</f>
        <v>45763</v>
      </c>
      <c r="G2162" s="2" t="str">
        <f>'[1]2025年已发货'!G:G</f>
        <v>（五冶达州国道542项目-二工区黄家湾隧道工段）四川省达州市达川区赵固镇黄家坡</v>
      </c>
      <c r="H2162" s="2" t="str">
        <f ca="1">'[1]2025年已发货'!H:H</f>
        <v>罗永方</v>
      </c>
      <c r="I2162" s="2">
        <f ca="1">'[1]2025年已发货'!I:I</f>
        <v>13551450899</v>
      </c>
      <c r="J2162" s="2" t="str">
        <f ca="1">_xlfn._xlws.FILTER(辅助信息!D:D,辅助信息!G:G=G2162)</f>
        <v>五冶达州国道542项目</v>
      </c>
    </row>
    <row r="2163" hidden="1" spans="1:10">
      <c r="A2163" s="2" t="str">
        <f ca="1">'[1]2025年已发货'!A:A</f>
        <v>晋邦</v>
      </c>
      <c r="B2163" s="2" t="str">
        <f ca="1">'[1]2025年已发货'!B:B</f>
        <v>螺纹钢</v>
      </c>
      <c r="C2163" s="2" t="str">
        <f ca="1">'[1]2025年已发货'!C:C</f>
        <v>HRB400E Φ12 9m</v>
      </c>
      <c r="D2163" s="2" t="str">
        <f ca="1">'[1]2025年已发货'!D:D</f>
        <v>吨</v>
      </c>
      <c r="E2163" s="2">
        <f ca="1">'[1]2025年已发货'!E:E</f>
        <v>17</v>
      </c>
      <c r="F2163" s="4">
        <f ca="1">'[1]2025年已发货'!F:F</f>
        <v>45763</v>
      </c>
      <c r="G2163" s="2" t="str">
        <f>'[1]2025年已发货'!G:G</f>
        <v>（五冶达州国道542项目-二工区巴河特大桥工段-4号墩）达州市达川区桥湾镇陈余村</v>
      </c>
      <c r="H2163" s="2" t="str">
        <f ca="1">'[1]2025年已发货'!H:H</f>
        <v>谭福中</v>
      </c>
      <c r="I2163" s="2">
        <f ca="1">'[1]2025年已发货'!I:I</f>
        <v>15828538619</v>
      </c>
      <c r="J2163" s="2" t="str">
        <f ca="1">_xlfn._xlws.FILTER(辅助信息!D:D,辅助信息!G:G=G2163)</f>
        <v>五冶达州国道542项目</v>
      </c>
    </row>
    <row r="2164" hidden="1" spans="1:10">
      <c r="A2164" s="2" t="str">
        <f ca="1">'[1]2025年已发货'!A:A</f>
        <v>晋邦</v>
      </c>
      <c r="B2164" s="2" t="str">
        <f ca="1">'[1]2025年已发货'!B:B</f>
        <v>螺纹钢</v>
      </c>
      <c r="C2164" s="2" t="str">
        <f ca="1">'[1]2025年已发货'!C:C</f>
        <v>HRB400E Φ20 9m</v>
      </c>
      <c r="D2164" s="2" t="str">
        <f ca="1">'[1]2025年已发货'!D:D</f>
        <v>吨</v>
      </c>
      <c r="E2164" s="2">
        <f ca="1">'[1]2025年已发货'!E:E</f>
        <v>35</v>
      </c>
      <c r="F2164" s="4">
        <f ca="1">'[1]2025年已发货'!F:F</f>
        <v>45763</v>
      </c>
      <c r="G2164" s="2" t="str">
        <f>'[1]2025年已发货'!G:G</f>
        <v>（五冶达州国道542项目-二工区巴河特大桥工段-4号墩）达州市达川区桥湾镇陈余村</v>
      </c>
      <c r="H2164" s="2" t="str">
        <f ca="1">'[1]2025年已发货'!H:H</f>
        <v>谭福中</v>
      </c>
      <c r="I2164" s="2">
        <f ca="1">'[1]2025年已发货'!I:I</f>
        <v>15828538619</v>
      </c>
      <c r="J2164" s="2" t="str">
        <f ca="1">_xlfn._xlws.FILTER(辅助信息!D:D,辅助信息!G:G=G2164)</f>
        <v>五冶达州国道542项目</v>
      </c>
    </row>
    <row r="2165" hidden="1" spans="1:10">
      <c r="A2165" s="2" t="str">
        <f ca="1">'[1]2025年已发货'!A:A</f>
        <v>晋邦</v>
      </c>
      <c r="B2165" s="2" t="str">
        <f ca="1">'[1]2025年已发货'!B:B</f>
        <v>螺纹钢</v>
      </c>
      <c r="C2165" s="2" t="str">
        <f ca="1">'[1]2025年已发货'!C:C</f>
        <v>HRB400E Φ22 9m</v>
      </c>
      <c r="D2165" s="2" t="str">
        <f ca="1">'[1]2025年已发货'!D:D</f>
        <v>吨</v>
      </c>
      <c r="E2165" s="2">
        <f ca="1">'[1]2025年已发货'!E:E</f>
        <v>18</v>
      </c>
      <c r="F2165" s="4">
        <f ca="1">'[1]2025年已发货'!F:F</f>
        <v>45763</v>
      </c>
      <c r="G2165" s="2" t="str">
        <f>'[1]2025年已发货'!G:G</f>
        <v>（五冶达州国道542项目-二工区巴河特大桥工段-4号墩）达州市达川区桥湾镇陈余村</v>
      </c>
      <c r="H2165" s="2" t="str">
        <f ca="1">'[1]2025年已发货'!H:H</f>
        <v>谭福中</v>
      </c>
      <c r="I2165" s="2">
        <f ca="1">'[1]2025年已发货'!I:I</f>
        <v>15828538619</v>
      </c>
      <c r="J2165" s="2" t="str">
        <f ca="1">_xlfn._xlws.FILTER(辅助信息!D:D,辅助信息!G:G=G2165)</f>
        <v>五冶达州国道542项目</v>
      </c>
    </row>
    <row r="2166" hidden="1" spans="1:10">
      <c r="A2166" s="2" t="str">
        <f ca="1">'[1]2025年已发货'!A:A</f>
        <v>晋邦</v>
      </c>
      <c r="B2166" s="2" t="str">
        <f ca="1">'[1]2025年已发货'!B:B</f>
        <v>螺纹钢</v>
      </c>
      <c r="C2166" s="2" t="str">
        <f ca="1">'[1]2025年已发货'!C:C</f>
        <v>HRB400E Φ12 9m</v>
      </c>
      <c r="D2166" s="2" t="str">
        <f ca="1">'[1]2025年已发货'!D:D</f>
        <v>吨</v>
      </c>
      <c r="E2166" s="2">
        <f ca="1">'[1]2025年已发货'!E:E</f>
        <v>15</v>
      </c>
      <c r="F2166" s="4">
        <f ca="1">'[1]2025年已发货'!F:F</f>
        <v>45763</v>
      </c>
      <c r="G2166" s="2" t="str">
        <f>'[1]2025年已发货'!G:G</f>
        <v>（五冶达州国道542项目-二工区巴河特大桥工段-5号墩）四川省达州市达川区石梯镇固家村村民委员会</v>
      </c>
      <c r="H2166" s="2" t="str">
        <f ca="1">'[1]2025年已发货'!H:H</f>
        <v>谭福中</v>
      </c>
      <c r="I2166" s="2">
        <f ca="1">'[1]2025年已发货'!I:I</f>
        <v>15828538619</v>
      </c>
      <c r="J2166" s="2" t="str">
        <f ca="1">_xlfn._xlws.FILTER(辅助信息!D:D,辅助信息!G:G=G2166)</f>
        <v>五冶达州国道542项目</v>
      </c>
    </row>
    <row r="2167" hidden="1" spans="1:10">
      <c r="A2167" s="2" t="str">
        <f ca="1">'[1]2025年已发货'!A:A</f>
        <v>晋邦</v>
      </c>
      <c r="B2167" s="2" t="str">
        <f ca="1">'[1]2025年已发货'!B:B</f>
        <v>螺纹钢</v>
      </c>
      <c r="C2167" s="2" t="str">
        <f ca="1">'[1]2025年已发货'!C:C</f>
        <v>HRB400E Φ14 9m</v>
      </c>
      <c r="D2167" s="2" t="str">
        <f ca="1">'[1]2025年已发货'!D:D</f>
        <v>吨</v>
      </c>
      <c r="E2167" s="2">
        <f ca="1">'[1]2025年已发货'!E:E</f>
        <v>10</v>
      </c>
      <c r="F2167" s="4">
        <f ca="1">'[1]2025年已发货'!F:F</f>
        <v>45763</v>
      </c>
      <c r="G2167" s="2" t="str">
        <f>'[1]2025年已发货'!G:G</f>
        <v>（五冶达州国道542项目-二工区巴河特大桥工段-5号墩）四川省达州市达川区石梯镇固家村村民委员会</v>
      </c>
      <c r="H2167" s="2" t="str">
        <f ca="1">'[1]2025年已发货'!H:H</f>
        <v>谭福中</v>
      </c>
      <c r="I2167" s="2">
        <f ca="1">'[1]2025年已发货'!I:I</f>
        <v>15828538619</v>
      </c>
      <c r="J2167" s="2" t="str">
        <f ca="1">_xlfn._xlws.FILTER(辅助信息!D:D,辅助信息!G:G=G2167)</f>
        <v>五冶达州国道542项目</v>
      </c>
    </row>
    <row r="2168" hidden="1" spans="1:10">
      <c r="A2168" s="2" t="str">
        <f ca="1">'[1]2025年已发货'!A:A</f>
        <v>晋邦</v>
      </c>
      <c r="B2168" s="2" t="str">
        <f ca="1">'[1]2025年已发货'!B:B</f>
        <v>螺纹钢</v>
      </c>
      <c r="C2168" s="2" t="str">
        <f ca="1">'[1]2025年已发货'!C:C</f>
        <v>HRB400E Φ16 9m</v>
      </c>
      <c r="D2168" s="2" t="str">
        <f ca="1">'[1]2025年已发货'!D:D</f>
        <v>吨</v>
      </c>
      <c r="E2168" s="2">
        <f ca="1">'[1]2025年已发货'!E:E</f>
        <v>10</v>
      </c>
      <c r="F2168" s="4">
        <f ca="1">'[1]2025年已发货'!F:F</f>
        <v>45763</v>
      </c>
      <c r="G2168" s="2" t="str">
        <f>'[1]2025年已发货'!G:G</f>
        <v>（五冶达州国道542项目-二工区巴河特大桥工段-5号墩）四川省达州市达川区石梯镇固家村村民委员会</v>
      </c>
      <c r="H2168" s="2" t="str">
        <f ca="1">'[1]2025年已发货'!H:H</f>
        <v>谭福中</v>
      </c>
      <c r="I2168" s="2">
        <f ca="1">'[1]2025年已发货'!I:I</f>
        <v>15828538619</v>
      </c>
      <c r="J2168" s="2" t="str">
        <f ca="1">_xlfn._xlws.FILTER(辅助信息!D:D,辅助信息!G:G=G2168)</f>
        <v>五冶达州国道542项目</v>
      </c>
    </row>
    <row r="2169" hidden="1" spans="1:10">
      <c r="A2169" s="2" t="str">
        <f ca="1">'[1]2025年已发货'!A:A</f>
        <v>晋邦</v>
      </c>
      <c r="B2169" s="2" t="str">
        <f ca="1">'[1]2025年已发货'!B:B</f>
        <v>盘螺</v>
      </c>
      <c r="C2169" s="2" t="str">
        <f ca="1">'[1]2025年已发货'!C:C</f>
        <v>HRB400E Φ8</v>
      </c>
      <c r="D2169" s="2" t="str">
        <f ca="1">'[1]2025年已发货'!D:D</f>
        <v>吨</v>
      </c>
      <c r="E2169" s="2">
        <f ca="1">'[1]2025年已发货'!E:E</f>
        <v>15</v>
      </c>
      <c r="F2169" s="4">
        <f ca="1">'[1]2025年已发货'!F:F</f>
        <v>45763</v>
      </c>
      <c r="G2169" s="2" t="str">
        <f>'[1]2025年已发货'!G:G</f>
        <v>（五冶钢构宜宾高县月江镇建设项目）  四川省宜宾市高县月江镇刚记超市斜对面(还阳组团沪碳二期项目)</v>
      </c>
      <c r="H2169" s="2" t="str">
        <f ca="1">'[1]2025年已发货'!H:H</f>
        <v>张朝亮</v>
      </c>
      <c r="I2169" s="2">
        <f ca="1">'[1]2025年已发货'!I:I</f>
        <v>15228205853</v>
      </c>
      <c r="J2169" s="2" t="str">
        <f ca="1">_xlfn._xlws.FILTER(辅助信息!D:D,辅助信息!G:G=G2169)</f>
        <v>五冶钢构-宜宾市南溪区高县月江镇建设项目</v>
      </c>
    </row>
    <row r="2170" hidden="1" spans="1:10">
      <c r="A2170" s="2" t="str">
        <f ca="1">'[1]2025年已发货'!A:A</f>
        <v>晋邦</v>
      </c>
      <c r="B2170" s="2" t="str">
        <f ca="1">'[1]2025年已发货'!B:B</f>
        <v>盘螺</v>
      </c>
      <c r="C2170" s="2" t="str">
        <f ca="1">'[1]2025年已发货'!C:C</f>
        <v>HRB400E Φ10</v>
      </c>
      <c r="D2170" s="2" t="str">
        <f ca="1">'[1]2025年已发货'!D:D</f>
        <v>吨</v>
      </c>
      <c r="E2170" s="2">
        <f ca="1">'[1]2025年已发货'!E:E</f>
        <v>10</v>
      </c>
      <c r="F2170" s="4">
        <f ca="1">'[1]2025年已发货'!F:F</f>
        <v>45763</v>
      </c>
      <c r="G2170" s="2" t="str">
        <f>'[1]2025年已发货'!G:G</f>
        <v>（五冶钢构宜宾高县月江镇建设项目）  四川省宜宾市高县月江镇刚记超市斜对面(还阳组团沪碳二期项目)</v>
      </c>
      <c r="H2170" s="2" t="str">
        <f ca="1">'[1]2025年已发货'!H:H</f>
        <v>张朝亮</v>
      </c>
      <c r="I2170" s="2">
        <f ca="1">'[1]2025年已发货'!I:I</f>
        <v>15228205853</v>
      </c>
      <c r="J2170" s="2" t="str">
        <f ca="1">_xlfn._xlws.FILTER(辅助信息!D:D,辅助信息!G:G=G2170)</f>
        <v>五冶钢构-宜宾市南溪区高县月江镇建设项目</v>
      </c>
    </row>
    <row r="2171" hidden="1" spans="1:10">
      <c r="A2171" s="2" t="str">
        <f ca="1">'[1]2025年已发货'!A:A</f>
        <v>晋邦</v>
      </c>
      <c r="B2171" s="2" t="str">
        <f ca="1">'[1]2025年已发货'!B:B</f>
        <v>螺纹钢</v>
      </c>
      <c r="C2171" s="2" t="str">
        <f ca="1">'[1]2025年已发货'!C:C</f>
        <v>HRB400E Φ12 9m</v>
      </c>
      <c r="D2171" s="2" t="str">
        <f ca="1">'[1]2025年已发货'!D:D</f>
        <v>吨</v>
      </c>
      <c r="E2171" s="2">
        <f ca="1">'[1]2025年已发货'!E:E</f>
        <v>6</v>
      </c>
      <c r="F2171" s="4">
        <f ca="1">'[1]2025年已发货'!F:F</f>
        <v>45763</v>
      </c>
      <c r="G2171" s="2" t="str">
        <f>'[1]2025年已发货'!G:G</f>
        <v>（五冶钢构宜宾高县月江镇建设项目）  四川省宜宾市高县月江镇刚记超市斜对面(还阳组团沪碳二期项目)</v>
      </c>
      <c r="H2171" s="2" t="str">
        <f ca="1">'[1]2025年已发货'!H:H</f>
        <v>张朝亮</v>
      </c>
      <c r="I2171" s="2">
        <f ca="1">'[1]2025年已发货'!I:I</f>
        <v>15228205853</v>
      </c>
      <c r="J2171" s="2" t="str">
        <f ca="1">_xlfn._xlws.FILTER(辅助信息!D:D,辅助信息!G:G=G2171)</f>
        <v>五冶钢构-宜宾市南溪区高县月江镇建设项目</v>
      </c>
    </row>
    <row r="2172" hidden="1" spans="1:10">
      <c r="A2172" s="2" t="str">
        <f ca="1">'[1]2025年已发货'!A:A</f>
        <v>晋邦</v>
      </c>
      <c r="B2172" s="2" t="str">
        <f ca="1">'[1]2025年已发货'!B:B</f>
        <v>螺纹钢</v>
      </c>
      <c r="C2172" s="2" t="str">
        <f ca="1">'[1]2025年已发货'!C:C</f>
        <v>HRB400E Φ18 9m</v>
      </c>
      <c r="D2172" s="2" t="str">
        <f ca="1">'[1]2025年已发货'!D:D</f>
        <v>吨</v>
      </c>
      <c r="E2172" s="2">
        <f ca="1">'[1]2025年已发货'!E:E</f>
        <v>6</v>
      </c>
      <c r="F2172" s="4">
        <f ca="1">'[1]2025年已发货'!F:F</f>
        <v>45763</v>
      </c>
      <c r="G2172" s="2" t="str">
        <f>'[1]2025年已发货'!G:G</f>
        <v>（五冶钢构宜宾高县月江镇建设项目）  四川省宜宾市高县月江镇刚记超市斜对面(还阳组团沪碳二期项目)</v>
      </c>
      <c r="H2172" s="2" t="str">
        <f ca="1">'[1]2025年已发货'!H:H</f>
        <v>张朝亮</v>
      </c>
      <c r="I2172" s="2">
        <f ca="1">'[1]2025年已发货'!I:I</f>
        <v>15228205853</v>
      </c>
      <c r="J2172" s="2" t="str">
        <f ca="1">_xlfn._xlws.FILTER(辅助信息!D:D,辅助信息!G:G=G2172)</f>
        <v>五冶钢构-宜宾市南溪区高县月江镇建设项目</v>
      </c>
    </row>
    <row r="2173" hidden="1" spans="1:10">
      <c r="A2173" s="2" t="str">
        <f ca="1">'[1]2025年已发货'!A:A</f>
        <v>晋邦</v>
      </c>
      <c r="B2173" s="2" t="str">
        <f ca="1">'[1]2025年已发货'!B:B</f>
        <v>螺纹钢</v>
      </c>
      <c r="C2173" s="2" t="str">
        <f ca="1">'[1]2025年已发货'!C:C</f>
        <v>HRB400E Φ20 9m</v>
      </c>
      <c r="D2173" s="2" t="str">
        <f ca="1">'[1]2025年已发货'!D:D</f>
        <v>吨</v>
      </c>
      <c r="E2173" s="2">
        <f ca="1">'[1]2025年已发货'!E:E</f>
        <v>3</v>
      </c>
      <c r="F2173" s="4">
        <f ca="1">'[1]2025年已发货'!F:F</f>
        <v>45763</v>
      </c>
      <c r="G2173" s="2" t="str">
        <f>'[1]2025年已发货'!G:G</f>
        <v>（五冶钢构宜宾高县月江镇建设项目）  四川省宜宾市高县月江镇刚记超市斜对面(还阳组团沪碳二期项目)</v>
      </c>
      <c r="H2173" s="2" t="str">
        <f ca="1">'[1]2025年已发货'!H:H</f>
        <v>张朝亮</v>
      </c>
      <c r="I2173" s="2">
        <f ca="1">'[1]2025年已发货'!I:I</f>
        <v>15228205853</v>
      </c>
      <c r="J2173" s="2" t="str">
        <f ca="1">_xlfn._xlws.FILTER(辅助信息!D:D,辅助信息!G:G=G2173)</f>
        <v>五冶钢构-宜宾市南溪区高县月江镇建设项目</v>
      </c>
    </row>
    <row r="2174" hidden="1" spans="1:10">
      <c r="A2174" s="2" t="str">
        <f ca="1">'[1]2025年已发货'!A:A</f>
        <v>晋邦</v>
      </c>
      <c r="B2174" s="2" t="str">
        <f ca="1">'[1]2025年已发货'!B:B</f>
        <v>螺纹钢</v>
      </c>
      <c r="C2174" s="2" t="str">
        <f ca="1">'[1]2025年已发货'!C:C</f>
        <v>HRB400E Φ22 9m</v>
      </c>
      <c r="D2174" s="2" t="str">
        <f ca="1">'[1]2025年已发货'!D:D</f>
        <v>吨</v>
      </c>
      <c r="E2174" s="2">
        <f ca="1">'[1]2025年已发货'!E:E</f>
        <v>31</v>
      </c>
      <c r="F2174" s="4">
        <f ca="1">'[1]2025年已发货'!F:F</f>
        <v>45763</v>
      </c>
      <c r="G2174" s="2" t="str">
        <f>'[1]2025年已发货'!G:G</f>
        <v>（五冶钢构宜宾高县月江镇建设项目）  四川省宜宾市高县月江镇刚记超市斜对面(还阳组团沪碳二期项目)</v>
      </c>
      <c r="H2174" s="2" t="str">
        <f ca="1">'[1]2025年已发货'!H:H</f>
        <v>张朝亮</v>
      </c>
      <c r="I2174" s="2">
        <f ca="1">'[1]2025年已发货'!I:I</f>
        <v>15228205853</v>
      </c>
      <c r="J2174" s="2" t="str">
        <f ca="1">_xlfn._xlws.FILTER(辅助信息!D:D,辅助信息!G:G=G2174)</f>
        <v>五冶钢构-宜宾市南溪区高县月江镇建设项目</v>
      </c>
    </row>
    <row r="2175" hidden="1" spans="1:10">
      <c r="A2175" s="2" t="str">
        <f ca="1">'[1]2025年已发货'!A:A</f>
        <v>晋邦</v>
      </c>
      <c r="B2175" s="2" t="str">
        <f ca="1">'[1]2025年已发货'!B:B</f>
        <v>螺纹钢</v>
      </c>
      <c r="C2175" s="2" t="str">
        <f ca="1">'[1]2025年已发货'!C:C</f>
        <v>HRB400E Φ12 9m</v>
      </c>
      <c r="D2175" s="2" t="str">
        <f ca="1">'[1]2025年已发货'!D:D</f>
        <v>吨</v>
      </c>
      <c r="E2175" s="2">
        <f ca="1">'[1]2025年已发货'!E:E</f>
        <v>3</v>
      </c>
      <c r="F2175" s="4">
        <f ca="1">'[1]2025年已发货'!F:F</f>
        <v>45763</v>
      </c>
      <c r="G2175" s="2" t="str">
        <f>'[1]2025年已发货'!G:G</f>
        <v>（五冶达州国道542项目-三工区路基六工段）四川省达州市达川区赵固镇水文村</v>
      </c>
      <c r="H2175" s="2" t="str">
        <f ca="1">'[1]2025年已发货'!H:H</f>
        <v>谭鹏程</v>
      </c>
      <c r="I2175" s="2">
        <f ca="1">'[1]2025年已发货'!I:I</f>
        <v>18280895666</v>
      </c>
      <c r="J2175" s="2" t="str">
        <f ca="1">_xlfn._xlws.FILTER(辅助信息!D:D,辅助信息!G:G=G2175)</f>
        <v>五冶达州国道542项目</v>
      </c>
    </row>
    <row r="2176" hidden="1" spans="1:10">
      <c r="A2176" s="2" t="str">
        <f ca="1">'[1]2025年已发货'!A:A</f>
        <v>晋邦</v>
      </c>
      <c r="B2176" s="2" t="str">
        <f ca="1">'[1]2025年已发货'!B:B</f>
        <v>螺纹钢</v>
      </c>
      <c r="C2176" s="2" t="str">
        <f ca="1">'[1]2025年已发货'!C:C</f>
        <v>HRB400E Φ16 9m</v>
      </c>
      <c r="D2176" s="2" t="str">
        <f ca="1">'[1]2025年已发货'!D:D</f>
        <v>吨</v>
      </c>
      <c r="E2176" s="2">
        <f ca="1">'[1]2025年已发货'!E:E</f>
        <v>6</v>
      </c>
      <c r="F2176" s="4">
        <f ca="1">'[1]2025年已发货'!F:F</f>
        <v>45763</v>
      </c>
      <c r="G2176" s="2" t="str">
        <f>'[1]2025年已发货'!G:G</f>
        <v>（五冶达州国道542项目-三工区路基六工段）四川省达州市达川区赵固镇水文村</v>
      </c>
      <c r="H2176" s="2" t="str">
        <f ca="1">'[1]2025年已发货'!H:H</f>
        <v>谭鹏程</v>
      </c>
      <c r="I2176" s="2">
        <f ca="1">'[1]2025年已发货'!I:I</f>
        <v>18280895666</v>
      </c>
      <c r="J2176" s="2" t="str">
        <f ca="1">_xlfn._xlws.FILTER(辅助信息!D:D,辅助信息!G:G=G2176)</f>
        <v>五冶达州国道542项目</v>
      </c>
    </row>
    <row r="2177" hidden="1" spans="1:10">
      <c r="A2177" s="2" t="str">
        <f ca="1">'[1]2025年已发货'!A:A</f>
        <v>晋邦</v>
      </c>
      <c r="B2177" s="2" t="str">
        <f ca="1">'[1]2025年已发货'!B:B</f>
        <v>螺纹钢</v>
      </c>
      <c r="C2177" s="2" t="str">
        <f ca="1">'[1]2025年已发货'!C:C</f>
        <v>HRB400E Φ22 9m</v>
      </c>
      <c r="D2177" s="2" t="str">
        <f ca="1">'[1]2025年已发货'!D:D</f>
        <v>吨</v>
      </c>
      <c r="E2177" s="2">
        <f ca="1">'[1]2025年已发货'!E:E</f>
        <v>6</v>
      </c>
      <c r="F2177" s="4">
        <f ca="1">'[1]2025年已发货'!F:F</f>
        <v>45763</v>
      </c>
      <c r="G2177" s="2" t="str">
        <f>'[1]2025年已发货'!G:G</f>
        <v>（五冶达州国道542项目-三工区路基六工段）四川省达州市达川区赵固镇水文村</v>
      </c>
      <c r="H2177" s="2" t="str">
        <f ca="1">'[1]2025年已发货'!H:H</f>
        <v>谭鹏程</v>
      </c>
      <c r="I2177" s="2">
        <f ca="1">'[1]2025年已发货'!I:I</f>
        <v>18280895666</v>
      </c>
      <c r="J2177" s="2" t="str">
        <f ca="1">_xlfn._xlws.FILTER(辅助信息!D:D,辅助信息!G:G=G2177)</f>
        <v>五冶达州国道542项目</v>
      </c>
    </row>
    <row r="2178" hidden="1" spans="1:10">
      <c r="A2178" s="2" t="str">
        <f ca="1">'[1]2025年已发货'!A:A</f>
        <v>晋邦</v>
      </c>
      <c r="B2178" s="2" t="str">
        <f ca="1">'[1]2025年已发货'!B:B</f>
        <v>螺纹钢</v>
      </c>
      <c r="C2178" s="2" t="str">
        <f ca="1">'[1]2025年已发货'!C:C</f>
        <v>HRB400E Φ25 9m</v>
      </c>
      <c r="D2178" s="2" t="str">
        <f ca="1">'[1]2025年已发货'!D:D</f>
        <v>吨</v>
      </c>
      <c r="E2178" s="2">
        <f ca="1">'[1]2025年已发货'!E:E</f>
        <v>19</v>
      </c>
      <c r="F2178" s="4">
        <f ca="1">'[1]2025年已发货'!F:F</f>
        <v>45763</v>
      </c>
      <c r="G2178" s="2" t="str">
        <f>'[1]2025年已发货'!G:G</f>
        <v>（五冶达州国道542项目-三工区路基六工段）四川省达州市达川区赵固镇水文村</v>
      </c>
      <c r="H2178" s="2" t="str">
        <f ca="1">'[1]2025年已发货'!H:H</f>
        <v>谭鹏程</v>
      </c>
      <c r="I2178" s="2">
        <f ca="1">'[1]2025年已发货'!I:I</f>
        <v>18280895666</v>
      </c>
      <c r="J2178" s="2" t="str">
        <f ca="1">_xlfn._xlws.FILTER(辅助信息!D:D,辅助信息!G:G=G2178)</f>
        <v>五冶达州国道542项目</v>
      </c>
    </row>
    <row r="2179" hidden="1" spans="1:10">
      <c r="A2179" s="2" t="str">
        <f ca="1">'[1]2025年已发货'!A:A</f>
        <v>晋邦</v>
      </c>
      <c r="B2179" s="2" t="str">
        <f ca="1">'[1]2025年已发货'!B:B</f>
        <v>盘螺</v>
      </c>
      <c r="C2179" s="2" t="str">
        <f ca="1">'[1]2025年已发货'!C:C</f>
        <v>HRB400E Φ8</v>
      </c>
      <c r="D2179" s="2" t="str">
        <f ca="1">'[1]2025年已发货'!D:D</f>
        <v>吨</v>
      </c>
      <c r="E2179" s="2">
        <f ca="1">'[1]2025年已发货'!E:E</f>
        <v>45</v>
      </c>
      <c r="F2179" s="4">
        <f ca="1">'[1]2025年已发货'!F:F</f>
        <v>45763</v>
      </c>
      <c r="G2179" s="2" t="str">
        <f>'[1]2025年已发货'!G:G</f>
        <v>（商投建工达州中医药科技园-4工区-7号楼）达州市通川区达州中医药职业学院犀牛大道北段</v>
      </c>
      <c r="H2179" s="2" t="str">
        <f ca="1">'[1]2025年已发货'!H:H</f>
        <v>张扬</v>
      </c>
      <c r="I2179" s="2">
        <f ca="1">'[1]2025年已发货'!I:I</f>
        <v>18381904567</v>
      </c>
      <c r="J2179" s="2" t="str">
        <f>_xlfn._xlws.FILTER(辅助信息!D:D,辅助信息!G:G=G2179)</f>
        <v>商投建工达州中医药科技园</v>
      </c>
    </row>
    <row r="2180" hidden="1" spans="1:10">
      <c r="A2180" s="2" t="str">
        <f ca="1">'[1]2025年已发货'!A:A</f>
        <v>晋邦</v>
      </c>
      <c r="B2180" s="2" t="str">
        <f ca="1">'[1]2025年已发货'!B:B</f>
        <v>螺纹钢</v>
      </c>
      <c r="C2180" s="2" t="str">
        <f ca="1">'[1]2025年已发货'!C:C</f>
        <v>HRB400E Φ14 9m</v>
      </c>
      <c r="D2180" s="2" t="str">
        <f ca="1">'[1]2025年已发货'!D:D</f>
        <v>吨</v>
      </c>
      <c r="E2180" s="2">
        <f ca="1">'[1]2025年已发货'!E:E</f>
        <v>50</v>
      </c>
      <c r="F2180" s="4">
        <f ca="1">'[1]2025年已发货'!F:F</f>
        <v>45763</v>
      </c>
      <c r="G2180" s="2" t="str">
        <f>'[1]2025年已发货'!G:G</f>
        <v>（商投建工达州中医药科技园-4工区-10号楼）达州市通川区达州中医药职业学院犀牛大道北段</v>
      </c>
      <c r="H2180" s="2" t="str">
        <f ca="1">'[1]2025年已发货'!H:H</f>
        <v>张扬</v>
      </c>
      <c r="I2180" s="2">
        <f ca="1">'[1]2025年已发货'!I:I</f>
        <v>18381904567</v>
      </c>
      <c r="J2180" s="2" t="str">
        <f ca="1">_xlfn._xlws.FILTER(辅助信息!D:D,辅助信息!G:G=G2180)</f>
        <v>商投建工达州中医药科技园</v>
      </c>
    </row>
    <row r="2181" hidden="1" spans="1:10">
      <c r="A2181" s="2" t="str">
        <f ca="1">'[1]2025年已发货'!A:A</f>
        <v>晋邦</v>
      </c>
      <c r="B2181" s="2" t="str">
        <f ca="1">'[1]2025年已发货'!B:B</f>
        <v>螺纹钢</v>
      </c>
      <c r="C2181" s="2" t="str">
        <f ca="1">'[1]2025年已发货'!C:C</f>
        <v>HRB400E Φ18 9m</v>
      </c>
      <c r="D2181" s="2" t="str">
        <f ca="1">'[1]2025年已发货'!D:D</f>
        <v>吨</v>
      </c>
      <c r="E2181" s="2">
        <f ca="1">'[1]2025年已发货'!E:E</f>
        <v>35</v>
      </c>
      <c r="F2181" s="4">
        <f ca="1">'[1]2025年已发货'!F:F</f>
        <v>45763</v>
      </c>
      <c r="G2181" s="2" t="str">
        <f>'[1]2025年已发货'!G:G</f>
        <v>中铁建工集团有限公司“十四五”酱香酒习水同民坝一期一标段项目</v>
      </c>
      <c r="H2181" s="2" t="str">
        <f ca="1">'[1]2025年已发货'!H:H</f>
        <v>周彰鑫</v>
      </c>
      <c r="I2181" s="2">
        <f ca="1">'[1]2025年已发货'!I:I</f>
        <v>18586545402</v>
      </c>
      <c r="J2181" s="2" vm="1" t="e">
        <f ca="1">_xlfn._xlws.FILTER(辅助信息!D:D,辅助信息!G:G=G2181)</f>
        <v>#VALUE!</v>
      </c>
    </row>
    <row r="2182" hidden="1" spans="1:10">
      <c r="A2182" s="2" t="str">
        <f ca="1">'[1]2025年已发货'!A:A</f>
        <v>晋邦</v>
      </c>
      <c r="B2182" s="2" t="str">
        <f ca="1">'[1]2025年已发货'!B:B</f>
        <v>高线</v>
      </c>
      <c r="C2182" s="2" t="str">
        <f ca="1">'[1]2025年已发货'!C:C</f>
        <v>HPB300 Φ10</v>
      </c>
      <c r="D2182" s="2" t="str">
        <f ca="1">'[1]2025年已发货'!D:D</f>
        <v>吨</v>
      </c>
      <c r="E2182" s="2">
        <f ca="1">'[1]2025年已发货'!E:E</f>
        <v>10</v>
      </c>
      <c r="F2182" s="4">
        <f ca="1">'[1]2025年已发货'!F:F</f>
        <v>45763</v>
      </c>
      <c r="G2182" s="2" t="str">
        <f>'[1]2025年已发货'!G:G</f>
        <v>（十九冶-华电重庆奉节）重庆市奉节县康乐镇七星村</v>
      </c>
      <c r="H2182" s="2" t="str">
        <f ca="1">'[1]2025年已发货'!H:H</f>
        <v>岑甲乐</v>
      </c>
      <c r="I2182" s="2">
        <f ca="1">'[1]2025年已发货'!I:I</f>
        <v>17349037782</v>
      </c>
      <c r="J2182" s="2" vm="1" t="e">
        <f ca="1">_xlfn._xlws.FILTER(辅助信息!D:D,辅助信息!G:G=G2182)</f>
        <v>#VALUE!</v>
      </c>
    </row>
    <row r="2183" hidden="1" spans="1:10">
      <c r="A2183" s="2" t="str">
        <f ca="1">'[1]2025年已发货'!A:A</f>
        <v>晋邦</v>
      </c>
      <c r="B2183" s="2" t="str">
        <f ca="1">'[1]2025年已发货'!B:B</f>
        <v>螺纹钢</v>
      </c>
      <c r="C2183" s="2" t="str">
        <f ca="1">'[1]2025年已发货'!C:C</f>
        <v>HRB400E Φ32 9m</v>
      </c>
      <c r="D2183" s="2" t="str">
        <f ca="1">'[1]2025年已发货'!D:D</f>
        <v>吨</v>
      </c>
      <c r="E2183" s="2">
        <f ca="1">'[1]2025年已发货'!E:E</f>
        <v>25</v>
      </c>
      <c r="F2183" s="4">
        <f ca="1">'[1]2025年已发货'!F:F</f>
        <v>45763</v>
      </c>
      <c r="G2183" s="2" t="str">
        <f>'[1]2025年已发货'!G:G</f>
        <v>（十九冶-华电重庆奉节）重庆市奉节县康乐镇七星村</v>
      </c>
      <c r="H2183" s="2" t="str">
        <f ca="1">'[1]2025年已发货'!H:H</f>
        <v>岑甲乐</v>
      </c>
      <c r="I2183" s="2">
        <f ca="1">'[1]2025年已发货'!I:I</f>
        <v>17349037782</v>
      </c>
      <c r="J2183" s="2" vm="1" t="e">
        <f ca="1">_xlfn._xlws.FILTER(辅助信息!D:D,辅助信息!G:G=G2183)</f>
        <v>#VALUE!</v>
      </c>
    </row>
    <row r="2184" hidden="1" spans="1:10">
      <c r="A2184" s="2" t="str">
        <f ca="1">'[1]2025年已发货'!A:A</f>
        <v>晋邦</v>
      </c>
      <c r="B2184" s="2" t="str">
        <f ca="1">'[1]2025年已发货'!B:B</f>
        <v>盘螺</v>
      </c>
      <c r="C2184" s="2" t="str">
        <f ca="1">'[1]2025年已发货'!C:C</f>
        <v>HRB400E Φ8</v>
      </c>
      <c r="D2184" s="2" t="str">
        <f ca="1">'[1]2025年已发货'!D:D</f>
        <v>吨</v>
      </c>
      <c r="E2184" s="2">
        <f ca="1">'[1]2025年已发货'!E:E</f>
        <v>18</v>
      </c>
      <c r="F2184" s="4">
        <f ca="1">'[1]2025年已发货'!F:F</f>
        <v>45763</v>
      </c>
      <c r="G2184" s="2" t="str">
        <f>'[1]2025年已发货'!G:G</f>
        <v>（华西萌海科创农业生态谷）成都市简阳市白金山水库</v>
      </c>
      <c r="H2184" s="2" t="str">
        <f ca="1">'[1]2025年已发货'!H:H</f>
        <v>石清国</v>
      </c>
      <c r="I2184" s="2">
        <f ca="1">'[1]2025年已发货'!I:I</f>
        <v>13458642015</v>
      </c>
      <c r="J2184" s="2" t="str">
        <f ca="1">_xlfn._xlws.FILTER(辅助信息!D:D,辅助信息!G:G=G2184)</f>
        <v>华西萌海-科创农业生态谷</v>
      </c>
    </row>
    <row r="2185" hidden="1" spans="1:10">
      <c r="A2185" s="2" t="str">
        <f ca="1">'[1]2025年已发货'!A:A</f>
        <v>晋邦</v>
      </c>
      <c r="B2185" s="2" t="str">
        <f ca="1">'[1]2025年已发货'!B:B</f>
        <v>盘螺</v>
      </c>
      <c r="C2185" s="2" t="str">
        <f ca="1">'[1]2025年已发货'!C:C</f>
        <v>HRB400E Φ10</v>
      </c>
      <c r="D2185" s="2" t="str">
        <f ca="1">'[1]2025年已发货'!D:D</f>
        <v>吨</v>
      </c>
      <c r="E2185" s="2">
        <f ca="1">'[1]2025年已发货'!E:E</f>
        <v>16</v>
      </c>
      <c r="F2185" s="4">
        <f ca="1">'[1]2025年已发货'!F:F</f>
        <v>45763</v>
      </c>
      <c r="G2185" s="2" t="str">
        <f>'[1]2025年已发货'!G:G</f>
        <v>（华西萌海科创农业生态谷）成都市简阳市白金山水库</v>
      </c>
      <c r="H2185" s="2" t="str">
        <f ca="1">'[1]2025年已发货'!H:H</f>
        <v>石清国</v>
      </c>
      <c r="I2185" s="2">
        <f ca="1">'[1]2025年已发货'!I:I</f>
        <v>13458642015</v>
      </c>
      <c r="J2185" s="2" t="str">
        <f ca="1">_xlfn._xlws.FILTER(辅助信息!D:D,辅助信息!G:G=G2185)</f>
        <v>华西萌海-科创农业生态谷</v>
      </c>
    </row>
    <row r="2186" hidden="1" spans="1:10">
      <c r="A2186" s="2" t="str">
        <f ca="1">'[1]2025年已发货'!A:A</f>
        <v>晋邦</v>
      </c>
      <c r="B2186" s="2" t="str">
        <f ca="1">'[1]2025年已发货'!B:B</f>
        <v>螺纹钢</v>
      </c>
      <c r="C2186" s="2" t="str">
        <f ca="1">'[1]2025年已发货'!C:C</f>
        <v>HRB400E Φ14 9m</v>
      </c>
      <c r="D2186" s="2" t="str">
        <f ca="1">'[1]2025年已发货'!D:D</f>
        <v>吨</v>
      </c>
      <c r="E2186" s="2">
        <f ca="1">'[1]2025年已发货'!E:E</f>
        <v>6</v>
      </c>
      <c r="F2186" s="4">
        <f ca="1">'[1]2025年已发货'!F:F</f>
        <v>45763</v>
      </c>
      <c r="G2186" s="2" t="str">
        <f>'[1]2025年已发货'!G:G</f>
        <v>（华西萌海科创农业生态谷）成都市简阳市白金山水库</v>
      </c>
      <c r="H2186" s="2" t="str">
        <f ca="1">'[1]2025年已发货'!H:H</f>
        <v>石清国</v>
      </c>
      <c r="I2186" s="2">
        <f ca="1">'[1]2025年已发货'!I:I</f>
        <v>13458642015</v>
      </c>
      <c r="J2186" s="2" t="str">
        <f ca="1">_xlfn._xlws.FILTER(辅助信息!D:D,辅助信息!G:G=G2186)</f>
        <v>华西萌海-科创农业生态谷</v>
      </c>
    </row>
    <row r="2187" hidden="1" spans="1:10">
      <c r="A2187" s="2" t="str">
        <f ca="1">'[1]2025年已发货'!A:A</f>
        <v>晋邦</v>
      </c>
      <c r="B2187" s="2" t="str">
        <f ca="1">'[1]2025年已发货'!B:B</f>
        <v>高线</v>
      </c>
      <c r="C2187" s="2" t="str">
        <f ca="1">'[1]2025年已发货'!C:C</f>
        <v>HPB300 Φ8</v>
      </c>
      <c r="D2187" s="2" t="str">
        <f ca="1">'[1]2025年已发货'!D:D</f>
        <v>吨</v>
      </c>
      <c r="E2187" s="2">
        <f ca="1">'[1]2025年已发货'!E:E</f>
        <v>2.5</v>
      </c>
      <c r="F2187" s="4">
        <f ca="1">'[1]2025年已发货'!F:F</f>
        <v>45763</v>
      </c>
      <c r="G2187" s="2" t="str">
        <f>'[1]2025年已发货'!G:G</f>
        <v>（华西简阳西城嘉苑）四川省成都市简阳市简城街道高屋村</v>
      </c>
      <c r="H2187" s="2" t="str">
        <f ca="1">'[1]2025年已发货'!H:H</f>
        <v>张瀚镭</v>
      </c>
      <c r="I2187" s="2">
        <f ca="1">'[1]2025年已发货'!I:I</f>
        <v>15884666220</v>
      </c>
      <c r="J2187" s="2" t="str">
        <f ca="1">_xlfn._xlws.FILTER(辅助信息!D:D,辅助信息!G:G=G2187)</f>
        <v>华西简阳西城嘉苑</v>
      </c>
    </row>
    <row r="2188" hidden="1" spans="1:10">
      <c r="A2188" s="2" t="str">
        <f ca="1">'[1]2025年已发货'!A:A</f>
        <v>晋邦</v>
      </c>
      <c r="B2188" s="2" t="str">
        <f ca="1">'[1]2025年已发货'!B:B</f>
        <v>盘螺</v>
      </c>
      <c r="C2188" s="2" t="str">
        <f ca="1">'[1]2025年已发货'!C:C</f>
        <v>HRB400E Φ8</v>
      </c>
      <c r="D2188" s="2" t="str">
        <f ca="1">'[1]2025年已发货'!D:D</f>
        <v>吨</v>
      </c>
      <c r="E2188" s="2">
        <f ca="1">'[1]2025年已发货'!E:E</f>
        <v>5</v>
      </c>
      <c r="F2188" s="4">
        <f ca="1">'[1]2025年已发货'!F:F</f>
        <v>45763</v>
      </c>
      <c r="G2188" s="2" t="str">
        <f>'[1]2025年已发货'!G:G</f>
        <v>（华西简阳西城嘉苑）四川省成都市简阳市简城街道高屋村</v>
      </c>
      <c r="H2188" s="2" t="str">
        <f ca="1">'[1]2025年已发货'!H:H</f>
        <v>张瀚镭</v>
      </c>
      <c r="I2188" s="2">
        <f ca="1">'[1]2025年已发货'!I:I</f>
        <v>15884666220</v>
      </c>
      <c r="J2188" s="2" t="str">
        <f ca="1">_xlfn._xlws.FILTER(辅助信息!D:D,辅助信息!G:G=G2188)</f>
        <v>华西简阳西城嘉苑</v>
      </c>
    </row>
    <row r="2189" hidden="1" spans="1:10">
      <c r="A2189" s="2" t="str">
        <f ca="1">'[1]2025年已发货'!A:A</f>
        <v>晋邦</v>
      </c>
      <c r="B2189" s="2" t="str">
        <f ca="1">'[1]2025年已发货'!B:B</f>
        <v>盘螺</v>
      </c>
      <c r="C2189" s="2" t="str">
        <f ca="1">'[1]2025年已发货'!C:C</f>
        <v>HRB400E Φ10</v>
      </c>
      <c r="D2189" s="2" t="str">
        <f ca="1">'[1]2025年已发货'!D:D</f>
        <v>吨</v>
      </c>
      <c r="E2189" s="2">
        <f ca="1">'[1]2025年已发货'!E:E</f>
        <v>18</v>
      </c>
      <c r="F2189" s="4">
        <f ca="1">'[1]2025年已发货'!F:F</f>
        <v>45763</v>
      </c>
      <c r="G2189" s="2" t="str">
        <f>'[1]2025年已发货'!G:G</f>
        <v>（华西简阳西城嘉苑）四川省成都市简阳市简城街道高屋村</v>
      </c>
      <c r="H2189" s="2" t="str">
        <f ca="1">'[1]2025年已发货'!H:H</f>
        <v>张瀚镭</v>
      </c>
      <c r="I2189" s="2">
        <f ca="1">'[1]2025年已发货'!I:I</f>
        <v>15884666220</v>
      </c>
      <c r="J2189" s="2" t="str">
        <f ca="1">_xlfn._xlws.FILTER(辅助信息!D:D,辅助信息!G:G=G2189)</f>
        <v>华西简阳西城嘉苑</v>
      </c>
    </row>
    <row r="2190" hidden="1" spans="1:10">
      <c r="A2190" s="2" t="str">
        <f ca="1">'[1]2025年已发货'!A:A</f>
        <v>晋邦</v>
      </c>
      <c r="B2190" s="2" t="str">
        <f ca="1">'[1]2025年已发货'!B:B</f>
        <v>盘螺</v>
      </c>
      <c r="C2190" s="2" t="str">
        <f ca="1">'[1]2025年已发货'!C:C</f>
        <v>HRB400E Φ12</v>
      </c>
      <c r="D2190" s="2" t="str">
        <f ca="1">'[1]2025年已发货'!D:D</f>
        <v>吨</v>
      </c>
      <c r="E2190" s="2">
        <f ca="1">'[1]2025年已发货'!E:E</f>
        <v>29</v>
      </c>
      <c r="F2190" s="4">
        <f ca="1">'[1]2025年已发货'!F:F</f>
        <v>45763</v>
      </c>
      <c r="G2190" s="2" t="str">
        <f>'[1]2025年已发货'!G:G</f>
        <v>（华西简阳西城嘉苑）四川省成都市简阳市简城街道高屋村</v>
      </c>
      <c r="H2190" s="2" t="str">
        <f ca="1">'[1]2025年已发货'!H:H</f>
        <v>张瀚镭</v>
      </c>
      <c r="I2190" s="2">
        <f ca="1">'[1]2025年已发货'!I:I</f>
        <v>15884666220</v>
      </c>
      <c r="J2190" s="2" t="str">
        <f ca="1">_xlfn._xlws.FILTER(辅助信息!D:D,辅助信息!G:G=G2190)</f>
        <v>华西简阳西城嘉苑</v>
      </c>
    </row>
    <row r="2191" hidden="1" spans="1:10">
      <c r="A2191" s="2" t="str">
        <f ca="1">'[1]2025年已发货'!A:A</f>
        <v>晋邦</v>
      </c>
      <c r="B2191" s="2" t="str">
        <f ca="1">'[1]2025年已发货'!B:B</f>
        <v>螺纹钢</v>
      </c>
      <c r="C2191" s="2" t="str">
        <f ca="1">'[1]2025年已发货'!C:C</f>
        <v>HRB400E Φ20 9m</v>
      </c>
      <c r="D2191" s="2" t="str">
        <f ca="1">'[1]2025年已发货'!D:D</f>
        <v>吨</v>
      </c>
      <c r="E2191" s="2">
        <f ca="1">'[1]2025年已发货'!E:E</f>
        <v>15</v>
      </c>
      <c r="F2191" s="4">
        <f ca="1">'[1]2025年已发货'!F:F</f>
        <v>45763</v>
      </c>
      <c r="G2191" s="2" t="str">
        <f>'[1]2025年已发货'!G:G</f>
        <v>（华西简阳西城嘉苑）四川省成都市简阳市简城街道高屋村</v>
      </c>
      <c r="H2191" s="2" t="str">
        <f ca="1">'[1]2025年已发货'!H:H</f>
        <v>张瀚镭</v>
      </c>
      <c r="I2191" s="2">
        <f ca="1">'[1]2025年已发货'!I:I</f>
        <v>15884666220</v>
      </c>
      <c r="J2191" s="2" t="str">
        <f ca="1">_xlfn._xlws.FILTER(辅助信息!D:D,辅助信息!G:G=G2191)</f>
        <v>华西简阳西城嘉苑</v>
      </c>
    </row>
    <row r="2192" hidden="1" spans="1:10">
      <c r="A2192" s="2" t="str">
        <f ca="1">'[1]2025年已发货'!A:A</f>
        <v>成实</v>
      </c>
      <c r="B2192" s="2" t="str">
        <f ca="1">'[1]2025年已发货'!B:B</f>
        <v>盘螺</v>
      </c>
      <c r="C2192" s="2" t="str">
        <f ca="1">'[1]2025年已发货'!C:C</f>
        <v>HRB400E Φ8</v>
      </c>
      <c r="D2192" s="2" t="str">
        <f ca="1">'[1]2025年已发货'!D:D</f>
        <v>吨</v>
      </c>
      <c r="E2192" s="2">
        <f ca="1">'[1]2025年已发货'!E:E</f>
        <v>2.5</v>
      </c>
      <c r="F2192" s="4">
        <f ca="1">'[1]2025年已发货'!F:F</f>
        <v>45763</v>
      </c>
      <c r="G2192" s="2" t="str">
        <f>'[1]2025年已发货'!G:G</f>
        <v>（四川商建-射洪城乡一体化项目）遂宁市射洪市忠新幼儿园北侧约220米新溪小区</v>
      </c>
      <c r="H2192" s="2" t="str">
        <f ca="1">'[1]2025年已发货'!H:H</f>
        <v>柏子刚</v>
      </c>
      <c r="I2192" s="2">
        <f ca="1">'[1]2025年已发货'!I:I</f>
        <v>15692885305</v>
      </c>
      <c r="J2192" s="2" t="str">
        <f ca="1">_xlfn._xlws.FILTER(辅助信息!D:D,辅助信息!G:G=G2192)</f>
        <v>四川商建
射洪城乡一体化项目</v>
      </c>
    </row>
    <row r="2193" hidden="1" spans="1:10">
      <c r="A2193" s="2" t="str">
        <f ca="1">'[1]2025年已发货'!A:A</f>
        <v>成实</v>
      </c>
      <c r="B2193" s="2" t="str">
        <f ca="1">'[1]2025年已发货'!B:B</f>
        <v>盘螺</v>
      </c>
      <c r="C2193" s="2" t="str">
        <f ca="1">'[1]2025年已发货'!C:C</f>
        <v>HRB400E Φ10</v>
      </c>
      <c r="D2193" s="2" t="str">
        <f ca="1">'[1]2025年已发货'!D:D</f>
        <v>吨</v>
      </c>
      <c r="E2193" s="2">
        <f ca="1">'[1]2025年已发货'!E:E</f>
        <v>2.5</v>
      </c>
      <c r="F2193" s="4">
        <f ca="1">'[1]2025年已发货'!F:F</f>
        <v>45763</v>
      </c>
      <c r="G2193" s="2" t="str">
        <f>'[1]2025年已发货'!G:G</f>
        <v>（四川商建-射洪城乡一体化项目）遂宁市射洪市忠新幼儿园北侧约220米新溪小区</v>
      </c>
      <c r="H2193" s="2" t="str">
        <f ca="1">'[1]2025年已发货'!H:H</f>
        <v>柏子刚</v>
      </c>
      <c r="I2193" s="2">
        <f ca="1">'[1]2025年已发货'!I:I</f>
        <v>15692885305</v>
      </c>
      <c r="J2193" s="2" t="str">
        <f ca="1">_xlfn._xlws.FILTER(辅助信息!D:D,辅助信息!G:G=G2193)</f>
        <v>四川商建
射洪城乡一体化项目</v>
      </c>
    </row>
    <row r="2194" hidden="1" spans="1:10">
      <c r="A2194" s="2" t="str">
        <f ca="1">'[1]2025年已发货'!A:A</f>
        <v>成实</v>
      </c>
      <c r="B2194" s="2" t="str">
        <f ca="1">'[1]2025年已发货'!B:B</f>
        <v>螺纹钢</v>
      </c>
      <c r="C2194" s="2" t="str">
        <f ca="1">'[1]2025年已发货'!C:C</f>
        <v>HRB400E Φ12 9m</v>
      </c>
      <c r="D2194" s="2" t="str">
        <f ca="1">'[1]2025年已发货'!D:D</f>
        <v>吨</v>
      </c>
      <c r="E2194" s="2">
        <f ca="1">'[1]2025年已发货'!E:E</f>
        <v>3</v>
      </c>
      <c r="F2194" s="4">
        <f ca="1">'[1]2025年已发货'!F:F</f>
        <v>45763</v>
      </c>
      <c r="G2194" s="2" t="str">
        <f>'[1]2025年已发货'!G:G</f>
        <v>（四川商建-射洪城乡一体化项目）遂宁市射洪市忠新幼儿园北侧约220米新溪小区</v>
      </c>
      <c r="H2194" s="2" t="str">
        <f ca="1">'[1]2025年已发货'!H:H</f>
        <v>柏子刚</v>
      </c>
      <c r="I2194" s="2">
        <f ca="1">'[1]2025年已发货'!I:I</f>
        <v>15692885305</v>
      </c>
      <c r="J2194" s="2" t="str">
        <f ca="1">_xlfn._xlws.FILTER(辅助信息!D:D,辅助信息!G:G=G2194)</f>
        <v>四川商建
射洪城乡一体化项目</v>
      </c>
    </row>
    <row r="2195" hidden="1" spans="1:10">
      <c r="A2195" s="2" t="str">
        <f ca="1">'[1]2025年已发货'!A:A</f>
        <v>成实</v>
      </c>
      <c r="B2195" s="2" t="str">
        <f ca="1">'[1]2025年已发货'!B:B</f>
        <v>螺纹钢</v>
      </c>
      <c r="C2195" s="2" t="str">
        <f ca="1">'[1]2025年已发货'!C:C</f>
        <v>HRB400E Φ14 9m</v>
      </c>
      <c r="D2195" s="2" t="str">
        <f ca="1">'[1]2025年已发货'!D:D</f>
        <v>吨</v>
      </c>
      <c r="E2195" s="2">
        <f ca="1">'[1]2025年已发货'!E:E</f>
        <v>21</v>
      </c>
      <c r="F2195" s="4">
        <f ca="1">'[1]2025年已发货'!F:F</f>
        <v>45763</v>
      </c>
      <c r="G2195" s="2" t="str">
        <f>'[1]2025年已发货'!G:G</f>
        <v>（四川商建-射洪城乡一体化项目）遂宁市射洪市忠新幼儿园北侧约220米新溪小区</v>
      </c>
      <c r="H2195" s="2" t="str">
        <f ca="1">'[1]2025年已发货'!H:H</f>
        <v>柏子刚</v>
      </c>
      <c r="I2195" s="2">
        <f ca="1">'[1]2025年已发货'!I:I</f>
        <v>15692885305</v>
      </c>
      <c r="J2195" s="2" t="str">
        <f ca="1">_xlfn._xlws.FILTER(辅助信息!D:D,辅助信息!G:G=G2195)</f>
        <v>四川商建
射洪城乡一体化项目</v>
      </c>
    </row>
    <row r="2196" hidden="1" spans="1:10">
      <c r="A2196" s="2" t="str">
        <f ca="1">'[1]2025年已发货'!A:A</f>
        <v>成实</v>
      </c>
      <c r="B2196" s="2" t="str">
        <f ca="1">'[1]2025年已发货'!B:B</f>
        <v>螺纹钢</v>
      </c>
      <c r="C2196" s="2" t="str">
        <f ca="1">'[1]2025年已发货'!C:C</f>
        <v>HRB400E Φ18 9m</v>
      </c>
      <c r="D2196" s="2" t="str">
        <f ca="1">'[1]2025年已发货'!D:D</f>
        <v>吨</v>
      </c>
      <c r="E2196" s="2">
        <f ca="1">'[1]2025年已发货'!E:E</f>
        <v>9</v>
      </c>
      <c r="F2196" s="4">
        <f ca="1">'[1]2025年已发货'!F:F</f>
        <v>45763</v>
      </c>
      <c r="G2196" s="2" t="str">
        <f>'[1]2025年已发货'!G:G</f>
        <v>（四川商建-射洪城乡一体化项目）遂宁市射洪市忠新幼儿园北侧约220米新溪小区</v>
      </c>
      <c r="H2196" s="2" t="str">
        <f ca="1">'[1]2025年已发货'!H:H</f>
        <v>柏子刚</v>
      </c>
      <c r="I2196" s="2">
        <f ca="1">'[1]2025年已发货'!I:I</f>
        <v>15692885305</v>
      </c>
      <c r="J2196" s="2" t="str">
        <f>_xlfn._xlws.FILTER(辅助信息!D:D,辅助信息!G:G=G2196)</f>
        <v>四川商建
射洪城乡一体化项目</v>
      </c>
    </row>
    <row r="2197" hidden="1" spans="1:10">
      <c r="A2197" s="2" t="str">
        <f ca="1">'[1]2025年已发货'!A:A</f>
        <v>成实</v>
      </c>
      <c r="B2197" s="2" t="str">
        <f ca="1">'[1]2025年已发货'!B:B</f>
        <v>盘圆</v>
      </c>
      <c r="C2197" s="2" t="str">
        <f ca="1">'[1]2025年已发货'!C:C</f>
        <v>HPB300Ф8</v>
      </c>
      <c r="D2197" s="2" t="str">
        <f ca="1">'[1]2025年已发货'!D:D</f>
        <v>吨</v>
      </c>
      <c r="E2197" s="2">
        <f ca="1">'[1]2025年已发货'!E:E</f>
        <v>17</v>
      </c>
      <c r="F2197" s="4">
        <f ca="1">'[1]2025年已发货'!F:F</f>
        <v>45763</v>
      </c>
      <c r="G2197" s="2" t="str">
        <f>'[1]2025年已发货'!G:G</f>
        <v>（中铁一局四建康新高速TJ1-2标）四川省甘孜州康定市318国道玉顶积雪观景台旁</v>
      </c>
      <c r="H2197" s="2" t="str">
        <f ca="1">'[1]2025年已发货'!H:H</f>
        <v>李波</v>
      </c>
      <c r="I2197" s="2">
        <f ca="1">'[1]2025年已发货'!I:I</f>
        <v>13679069325</v>
      </c>
      <c r="J2197" s="2" vm="1" t="e">
        <f>_xlfn._xlws.FILTER(辅助信息!D:D,辅助信息!G:G=G2197)</f>
        <v>#VALUE!</v>
      </c>
    </row>
    <row r="2198" hidden="1" spans="1:10">
      <c r="A2198" s="2" t="str">
        <f ca="1">'[1]2025年已发货'!A:A</f>
        <v>成实</v>
      </c>
      <c r="B2198" s="2" t="str">
        <f ca="1">'[1]2025年已发货'!B:B</f>
        <v>盘圆</v>
      </c>
      <c r="C2198" s="2" t="str">
        <f ca="1">'[1]2025年已发货'!C:C</f>
        <v>HPB300Ф12</v>
      </c>
      <c r="D2198" s="2" t="str">
        <f ca="1">'[1]2025年已发货'!D:D</f>
        <v>吨</v>
      </c>
      <c r="E2198" s="2">
        <f ca="1">'[1]2025年已发货'!E:E</f>
        <v>18</v>
      </c>
      <c r="F2198" s="4">
        <f ca="1">'[1]2025年已发货'!F:F</f>
        <v>45763</v>
      </c>
      <c r="G2198" s="2" t="str">
        <f>'[1]2025年已发货'!G:G</f>
        <v>（中铁一局四建康新高速TJ1-2标）四川省甘孜州康定市318国道玉顶积雪观景台旁</v>
      </c>
      <c r="H2198" s="2" t="str">
        <f ca="1">'[1]2025年已发货'!H:H</f>
        <v>李波</v>
      </c>
      <c r="I2198" s="2">
        <f ca="1">'[1]2025年已发货'!I:I</f>
        <v>13679069325</v>
      </c>
      <c r="J2198" s="2" vm="1" t="e">
        <f ca="1">_xlfn._xlws.FILTER(辅助信息!D:D,辅助信息!G:G=G2198)</f>
        <v>#VALUE!</v>
      </c>
    </row>
    <row r="2199" hidden="1" spans="1:10">
      <c r="A2199" s="2" t="str">
        <f ca="1">'[1]2025年已发货'!A:A</f>
        <v>八局</v>
      </c>
      <c r="B2199" s="2" t="str">
        <f ca="1">'[1]2025年已发货'!B:B</f>
        <v>螺纹钢</v>
      </c>
      <c r="C2199" s="2" t="str">
        <f ca="1">'[1]2025年已发货'!C:C</f>
        <v>HRB500EФ22*9m</v>
      </c>
      <c r="D2199" s="2" t="str">
        <f ca="1">'[1]2025年已发货'!D:D</f>
        <v>吨</v>
      </c>
      <c r="E2199" s="2">
        <f ca="1">'[1]2025年已发货'!E:E</f>
        <v>70</v>
      </c>
      <c r="F2199" s="4">
        <f ca="1">'[1]2025年已发货'!F:F</f>
        <v>45764</v>
      </c>
      <c r="G2199" s="2" t="str">
        <f>'[1]2025年已发货'!G:G</f>
        <v>（中铁八局康新高速TJ4-1标）四川省甘孜州康定市新都桥镇超限载检测站</v>
      </c>
      <c r="H2199" s="2" t="str">
        <f ca="1">'[1]2025年已发货'!H:H</f>
        <v>刘俊</v>
      </c>
      <c r="I2199" s="2">
        <f ca="1">'[1]2025年已发货'!I:I</f>
        <v>18587764925</v>
      </c>
      <c r="J2199" s="2" vm="1" t="e">
        <f ca="1">_xlfn._xlws.FILTER(辅助信息!D:D,辅助信息!G:G=G2199)</f>
        <v>#VALUE!</v>
      </c>
    </row>
    <row r="2200" hidden="1" spans="1:10">
      <c r="A2200" s="2" t="str">
        <f ca="1">'[1]2025年已发货'!A:A</f>
        <v>八局</v>
      </c>
      <c r="B2200" s="2" t="str">
        <f ca="1">'[1]2025年已发货'!B:B</f>
        <v>螺纹钢</v>
      </c>
      <c r="C2200" s="2" t="str">
        <f ca="1">'[1]2025年已发货'!C:C</f>
        <v>HRB500EФ28*9m</v>
      </c>
      <c r="D2200" s="2" t="str">
        <f ca="1">'[1]2025年已发货'!D:D</f>
        <v>吨</v>
      </c>
      <c r="E2200" s="2">
        <f ca="1">'[1]2025年已发货'!E:E</f>
        <v>70</v>
      </c>
      <c r="F2200" s="4">
        <f ca="1">'[1]2025年已发货'!F:F</f>
        <v>45764</v>
      </c>
      <c r="G2200" s="2" t="str">
        <f>'[1]2025年已发货'!G:G</f>
        <v>（中铁八局康新高速TJ4-1标）四川省甘孜州康定市新都桥镇超限载检测站</v>
      </c>
      <c r="H2200" s="2" t="str">
        <f ca="1">'[1]2025年已发货'!H:H</f>
        <v>刘俊</v>
      </c>
      <c r="I2200" s="2">
        <f ca="1">'[1]2025年已发货'!I:I</f>
        <v>18587764925</v>
      </c>
      <c r="J2200" s="2" vm="1" t="e">
        <f ca="1">_xlfn._xlws.FILTER(辅助信息!D:D,辅助信息!G:G=G2200)</f>
        <v>#VALUE!</v>
      </c>
    </row>
    <row r="2201" hidden="1" spans="1:10">
      <c r="A2201" s="2" t="str">
        <f ca="1">'[1]2025年已发货'!A:A</f>
        <v>德胜</v>
      </c>
      <c r="B2201" s="2" t="str">
        <f ca="1">'[1]2025年已发货'!B:B</f>
        <v>螺纹钢</v>
      </c>
      <c r="C2201" s="2" t="str">
        <f ca="1">'[1]2025年已发货'!C:C</f>
        <v>HRB500EФ14*9m</v>
      </c>
      <c r="D2201" s="2" t="str">
        <f ca="1">'[1]2025年已发货'!D:D</f>
        <v>吨</v>
      </c>
      <c r="E2201" s="2">
        <f ca="1">'[1]2025年已发货'!E:E</f>
        <v>25</v>
      </c>
      <c r="F2201" s="4">
        <f ca="1">'[1]2025年已发货'!F:F</f>
        <v>45764</v>
      </c>
      <c r="G2201" s="2" t="str">
        <f>'[1]2025年已发货'!G:G</f>
        <v>（中核中原-温江北林医养综合体项目）四川省成都市温江区万春大道第三人民医院东</v>
      </c>
      <c r="H2201" s="2" t="str">
        <f ca="1">'[1]2025年已发货'!H:H</f>
        <v>蔡杰</v>
      </c>
      <c r="I2201" s="2">
        <f ca="1">'[1]2025年已发货'!I:I</f>
        <v>18875129329</v>
      </c>
      <c r="J2201" s="2" vm="1" t="e">
        <f ca="1">_xlfn._xlws.FILTER(辅助信息!D:D,辅助信息!G:G=G2201)</f>
        <v>#VALUE!</v>
      </c>
    </row>
    <row r="2202" hidden="1" spans="1:10">
      <c r="A2202" s="2" t="str">
        <f ca="1">'[1]2025年已发货'!A:A</f>
        <v>德胜</v>
      </c>
      <c r="B2202" s="2" t="str">
        <f ca="1">'[1]2025年已发货'!B:B</f>
        <v>螺纹钢</v>
      </c>
      <c r="C2202" s="2" t="str">
        <f ca="1">'[1]2025年已发货'!C:C</f>
        <v>HRB500EФ16*9m</v>
      </c>
      <c r="D2202" s="2" t="str">
        <f ca="1">'[1]2025年已发货'!D:D</f>
        <v>吨</v>
      </c>
      <c r="E2202" s="2">
        <f ca="1">'[1]2025年已发货'!E:E</f>
        <v>25</v>
      </c>
      <c r="F2202" s="4">
        <f ca="1">'[1]2025年已发货'!F:F</f>
        <v>45764</v>
      </c>
      <c r="G2202" s="2" t="str">
        <f>'[1]2025年已发货'!G:G</f>
        <v>（中核中原-温江北林医养综合体项目）四川省成都市温江区万春大道第三人民医院东</v>
      </c>
      <c r="H2202" s="2" t="str">
        <f ca="1">'[1]2025年已发货'!H:H</f>
        <v>蔡杰</v>
      </c>
      <c r="I2202" s="2">
        <f ca="1">'[1]2025年已发货'!I:I</f>
        <v>18875129329</v>
      </c>
      <c r="J2202" s="2" vm="1" t="e">
        <f>_xlfn._xlws.FILTER(辅助信息!D:D,辅助信息!G:G=G2202)</f>
        <v>#VALUE!</v>
      </c>
    </row>
    <row r="2203" hidden="1" spans="1:10">
      <c r="A2203" s="2" t="str">
        <f ca="1">'[1]2025年已发货'!A:A</f>
        <v>德胜</v>
      </c>
      <c r="B2203" s="2" t="str">
        <f ca="1">'[1]2025年已发货'!B:B</f>
        <v>螺纹钢</v>
      </c>
      <c r="C2203" s="2" t="str">
        <f ca="1">'[1]2025年已发货'!C:C</f>
        <v>HRB500EФ25*12m</v>
      </c>
      <c r="D2203" s="2" t="str">
        <f ca="1">'[1]2025年已发货'!D:D</f>
        <v>吨</v>
      </c>
      <c r="E2203" s="2">
        <f ca="1">'[1]2025年已发货'!E:E</f>
        <v>50</v>
      </c>
      <c r="F2203" s="4">
        <f ca="1">'[1]2025年已发货'!F:F</f>
        <v>45764</v>
      </c>
      <c r="G2203" s="2" t="str">
        <f>'[1]2025年已发货'!G:G</f>
        <v>（中核中原-温江北林医养综合体项目）四川省成都市温江区万春大道第三人民医院东</v>
      </c>
      <c r="H2203" s="2" t="str">
        <f ca="1">'[1]2025年已发货'!H:H</f>
        <v>蔡杰</v>
      </c>
      <c r="I2203" s="2">
        <f ca="1">'[1]2025年已发货'!I:I</f>
        <v>18875129329</v>
      </c>
      <c r="J2203" s="2" vm="1" t="e">
        <f ca="1">_xlfn._xlws.FILTER(辅助信息!D:D,辅助信息!G:G=G2203)</f>
        <v>#VALUE!</v>
      </c>
    </row>
    <row r="2204" hidden="1" spans="1:10">
      <c r="A2204" s="2" t="str">
        <f ca="1">'[1]2025年已发货'!A:A</f>
        <v>德胜</v>
      </c>
      <c r="B2204" s="2" t="str">
        <f ca="1">'[1]2025年已发货'!B:B</f>
        <v>螺纹钢</v>
      </c>
      <c r="C2204" s="2" t="str">
        <f ca="1">'[1]2025年已发货'!C:C</f>
        <v>HRB500EФ28*12m</v>
      </c>
      <c r="D2204" s="2" t="str">
        <f ca="1">'[1]2025年已发货'!D:D</f>
        <v>吨</v>
      </c>
      <c r="E2204" s="2">
        <f ca="1">'[1]2025年已发货'!E:E</f>
        <v>6</v>
      </c>
      <c r="F2204" s="4">
        <f ca="1">'[1]2025年已发货'!F:F</f>
        <v>45764</v>
      </c>
      <c r="G2204" s="2" t="str">
        <f>'[1]2025年已发货'!G:G</f>
        <v>（中核中原-温江北林医养综合体项目）四川省成都市温江区万春大道第三人民医院东</v>
      </c>
      <c r="H2204" s="2" t="str">
        <f ca="1">'[1]2025年已发货'!H:H</f>
        <v>蔡杰</v>
      </c>
      <c r="I2204" s="2">
        <f ca="1">'[1]2025年已发货'!I:I</f>
        <v>18875129329</v>
      </c>
      <c r="J2204" s="2" vm="1" t="e">
        <f ca="1">_xlfn._xlws.FILTER(辅助信息!D:D,辅助信息!G:G=G2204)</f>
        <v>#VALUE!</v>
      </c>
    </row>
    <row r="2205" hidden="1" spans="1:10">
      <c r="A2205" s="2" t="str">
        <f ca="1">'[1]2025年已发货'!A:A</f>
        <v>德胜</v>
      </c>
      <c r="B2205" s="2" t="str">
        <f ca="1">'[1]2025年已发货'!B:B</f>
        <v>螺纹钢</v>
      </c>
      <c r="C2205" s="2" t="str">
        <f ca="1">'[1]2025年已发货'!C:C</f>
        <v>HRB400EФ12*9m</v>
      </c>
      <c r="D2205" s="2" t="str">
        <f ca="1">'[1]2025年已发货'!D:D</f>
        <v>吨</v>
      </c>
      <c r="E2205" s="2">
        <f ca="1">'[1]2025年已发货'!E:E</f>
        <v>12</v>
      </c>
      <c r="F2205" s="4">
        <f ca="1">'[1]2025年已发货'!F:F</f>
        <v>45764</v>
      </c>
      <c r="G2205" s="2" t="str">
        <f>'[1]2025年已发货'!G:G</f>
        <v>（中核华兴-峨眉山项目）四川省乐山市峨眉山市双福镇梓橦庙红华五期中核华兴工地</v>
      </c>
      <c r="H2205" s="2" t="str">
        <f ca="1">'[1]2025年已发货'!H:H</f>
        <v>李汉军</v>
      </c>
      <c r="I2205" s="2" t="str">
        <f ca="1">'[1]2025年已发货'!I:I</f>
        <v>18691249091</v>
      </c>
      <c r="J2205" s="2" vm="1" t="e">
        <f ca="1">_xlfn._xlws.FILTER(辅助信息!D:D,辅助信息!G:G=G2205)</f>
        <v>#VALUE!</v>
      </c>
    </row>
    <row r="2206" hidden="1" spans="1:10">
      <c r="A2206" s="2" t="str">
        <f ca="1">'[1]2025年已发货'!A:A</f>
        <v>德胜</v>
      </c>
      <c r="B2206" s="2" t="str">
        <f ca="1">'[1]2025年已发货'!B:B</f>
        <v>螺纹钢</v>
      </c>
      <c r="C2206" s="2" t="str">
        <f ca="1">'[1]2025年已发货'!C:C</f>
        <v>HRB400EФ16*9m</v>
      </c>
      <c r="D2206" s="2" t="str">
        <f ca="1">'[1]2025年已发货'!D:D</f>
        <v>吨</v>
      </c>
      <c r="E2206" s="2">
        <f ca="1">'[1]2025年已发货'!E:E</f>
        <v>23</v>
      </c>
      <c r="F2206" s="4">
        <f ca="1">'[1]2025年已发货'!F:F</f>
        <v>45764</v>
      </c>
      <c r="G2206" s="2" t="str">
        <f>'[1]2025年已发货'!G:G</f>
        <v>（中核华兴-峨眉山项目）四川省乐山市峨眉山市双福镇梓橦庙红华五期中核华兴工地</v>
      </c>
      <c r="H2206" s="2" t="str">
        <f ca="1">'[1]2025年已发货'!H:H</f>
        <v>李汉军</v>
      </c>
      <c r="I2206" s="2" t="str">
        <f ca="1">'[1]2025年已发货'!I:I</f>
        <v>18691249091</v>
      </c>
      <c r="J2206" s="2" vm="1" t="e">
        <f ca="1">_xlfn._xlws.FILTER(辅助信息!D:D,辅助信息!G:G=G2206)</f>
        <v>#VALUE!</v>
      </c>
    </row>
    <row r="2207" hidden="1" spans="1:10">
      <c r="A2207" s="2" t="str">
        <f ca="1">'[1]2025年已发货'!A:A</f>
        <v>润耀</v>
      </c>
      <c r="B2207" s="2" t="str">
        <f ca="1">'[1]2025年已发货'!B:B</f>
        <v>螺纹钢</v>
      </c>
      <c r="C2207" s="2" t="str">
        <f ca="1">'[1]2025年已发货'!C:C</f>
        <v>HRB400E Φ28 12m</v>
      </c>
      <c r="D2207" s="2" t="str">
        <f ca="1">'[1]2025年已发货'!D:D</f>
        <v>吨</v>
      </c>
      <c r="E2207" s="2">
        <f ca="1">'[1]2025年已发货'!E:E</f>
        <v>70</v>
      </c>
      <c r="F2207" s="4">
        <f ca="1">'[1]2025年已发货'!F:F</f>
        <v>45764</v>
      </c>
      <c r="G2207" s="2" t="str">
        <f>'[1]2025年已发货'!G:G</f>
        <v>（中铁二局-成渝扩容4标）四川省成都市简阳市杨家镇桐子湾村二局拌合站</v>
      </c>
      <c r="H2207" s="2" t="str">
        <f ca="1">'[1]2025年已发货'!H:H</f>
        <v>陈钢</v>
      </c>
      <c r="I2207" s="2">
        <f ca="1">'[1]2025年已发货'!I:I</f>
        <v>13018165813</v>
      </c>
      <c r="J2207" s="2" vm="1" t="e">
        <f ca="1">_xlfn._xlws.FILTER(辅助信息!D:D,辅助信息!G:G=G2207)</f>
        <v>#VALUE!</v>
      </c>
    </row>
    <row r="2208" hidden="1" spans="1:10">
      <c r="A2208" s="2" t="str">
        <f ca="1">'[1]2025年已发货'!A:A</f>
        <v>德胜</v>
      </c>
      <c r="B2208" s="2" t="str">
        <f ca="1">'[1]2025年已发货'!B:B</f>
        <v>螺纹钢</v>
      </c>
      <c r="C2208" s="2" t="str">
        <f ca="1">'[1]2025年已发货'!C:C</f>
        <v>HRB400E Φ25 12m</v>
      </c>
      <c r="D2208" s="2" t="str">
        <f ca="1">'[1]2025年已发货'!D:D</f>
        <v>吨</v>
      </c>
      <c r="E2208" s="2">
        <f ca="1">'[1]2025年已发货'!E:E</f>
        <v>490</v>
      </c>
      <c r="F2208" s="4">
        <f ca="1">'[1]2025年已发货'!F:F</f>
        <v>45764</v>
      </c>
      <c r="G2208" s="2" t="str">
        <f>'[1]2025年已发货'!G:G</f>
        <v>（中铁二局-成渝扩容4标）四川省成都市简阳市杨家镇桐子湾村二局拌合站</v>
      </c>
      <c r="H2208" s="2" t="str">
        <f ca="1">'[1]2025年已发货'!H:H</f>
        <v>陈钢</v>
      </c>
      <c r="I2208" s="2">
        <f ca="1">'[1]2025年已发货'!I:I</f>
        <v>13018165813</v>
      </c>
      <c r="J2208" s="2" vm="1" t="e">
        <f ca="1">_xlfn._xlws.FILTER(辅助信息!D:D,辅助信息!G:G=G2208)</f>
        <v>#VALUE!</v>
      </c>
    </row>
    <row r="2209" hidden="1" spans="1:10">
      <c r="A2209" s="2" t="str">
        <f ca="1">'[1]2025年已发货'!A:A</f>
        <v>八局</v>
      </c>
      <c r="B2209" s="2" t="str">
        <f ca="1">'[1]2025年已发货'!B:B</f>
        <v>高线</v>
      </c>
      <c r="C2209" s="2" t="str">
        <f ca="1">'[1]2025年已发货'!C:C</f>
        <v>HPB300Φ12</v>
      </c>
      <c r="D2209" s="2" t="str">
        <f ca="1">'[1]2025年已发货'!D:D</f>
        <v>吨</v>
      </c>
      <c r="E2209" s="2">
        <f ca="1">'[1]2025年已发货'!E:E</f>
        <v>35</v>
      </c>
      <c r="F2209" s="4">
        <f ca="1">'[1]2025年已发货'!F:F</f>
        <v>45764</v>
      </c>
      <c r="G2209" s="2" t="str">
        <f>'[1]2025年已发货'!G:G</f>
        <v>（中铁广州局-成渝扩容2标）四川省资阳市雁江区堪嘉镇陈家湾刘家湾大桥桥头</v>
      </c>
      <c r="H2209" s="2" t="str">
        <f ca="1">'[1]2025年已发货'!H:H</f>
        <v>刘沛琦</v>
      </c>
      <c r="I2209" s="2">
        <f ca="1">'[1]2025年已发货'!I:I</f>
        <v>18011784798</v>
      </c>
      <c r="J2209" s="2" vm="1" t="e">
        <f>_xlfn._xlws.FILTER(辅助信息!D:D,辅助信息!G:G=G2209)</f>
        <v>#VALUE!</v>
      </c>
    </row>
    <row r="2210" hidden="1" spans="1:10">
      <c r="A2210" s="2" t="str">
        <f ca="1">'[1]2025年已发货'!A:A</f>
        <v>八局</v>
      </c>
      <c r="B2210" s="2" t="str">
        <f ca="1">'[1]2025年已发货'!B:B</f>
        <v>螺纹钢</v>
      </c>
      <c r="C2210" s="2" t="str">
        <f ca="1">'[1]2025年已发货'!C:C</f>
        <v>HRB400E Φ20 9m</v>
      </c>
      <c r="D2210" s="2" t="str">
        <f ca="1">'[1]2025年已发货'!D:D</f>
        <v>吨</v>
      </c>
      <c r="E2210" s="2">
        <f ca="1">'[1]2025年已发货'!E:E</f>
        <v>35</v>
      </c>
      <c r="F2210" s="4">
        <f ca="1">'[1]2025年已发货'!F:F</f>
        <v>45764</v>
      </c>
      <c r="G2210" s="2" t="str">
        <f>'[1]2025年已发货'!G:G</f>
        <v>（中铁广州局-成渝扩容2标）四川省资阳市雁江区堪嘉镇陈家湾刘家湾大桥桥头</v>
      </c>
      <c r="H2210" s="2" t="str">
        <f ca="1">'[1]2025年已发货'!H:H</f>
        <v>刘沛琦</v>
      </c>
      <c r="I2210" s="2">
        <f ca="1">'[1]2025年已发货'!I:I</f>
        <v>18011784798</v>
      </c>
      <c r="J2210" s="2" vm="1" t="e">
        <f>_xlfn._xlws.FILTER(辅助信息!D:D,辅助信息!G:G=G2210)</f>
        <v>#VALUE!</v>
      </c>
    </row>
    <row r="2211" hidden="1" spans="1:10">
      <c r="A2211" s="2" t="str">
        <f ca="1">'[1]2025年已发货'!A:A</f>
        <v>八局</v>
      </c>
      <c r="B2211" s="2" t="str">
        <f ca="1">'[1]2025年已发货'!B:B</f>
        <v>螺纹钢</v>
      </c>
      <c r="C2211" s="2" t="str">
        <f ca="1">'[1]2025年已发货'!C:C</f>
        <v>HRB400E Φ25 9m</v>
      </c>
      <c r="D2211" s="2" t="str">
        <f ca="1">'[1]2025年已发货'!D:D</f>
        <v>吨</v>
      </c>
      <c r="E2211" s="2">
        <f ca="1">'[1]2025年已发货'!E:E</f>
        <v>70</v>
      </c>
      <c r="F2211" s="4">
        <f ca="1">'[1]2025年已发货'!F:F</f>
        <v>45764</v>
      </c>
      <c r="G2211" s="2" t="str">
        <f>'[1]2025年已发货'!G:G</f>
        <v>（中铁广州局-成渝扩容2标）四川省资阳市雁江区堪嘉镇陈家湾刘家湾大桥桥头</v>
      </c>
      <c r="H2211" s="2" t="str">
        <f ca="1">'[1]2025年已发货'!H:H</f>
        <v>刘沛琦</v>
      </c>
      <c r="I2211" s="2">
        <f ca="1">'[1]2025年已发货'!I:I</f>
        <v>18011784798</v>
      </c>
      <c r="J2211" s="2" vm="1" t="e">
        <f ca="1">_xlfn._xlws.FILTER(辅助信息!D:D,辅助信息!G:G=G2211)</f>
        <v>#VALUE!</v>
      </c>
    </row>
    <row r="2212" hidden="1" spans="1:10">
      <c r="A2212" s="2" t="str">
        <f ca="1">'[1]2025年已发货'!A:A</f>
        <v>八局</v>
      </c>
      <c r="B2212" s="2" t="str">
        <f ca="1">'[1]2025年已发货'!B:B</f>
        <v>螺纹钢</v>
      </c>
      <c r="C2212" s="2" t="str">
        <f ca="1">'[1]2025年已发货'!C:C</f>
        <v>HRB400E Φ28 9m</v>
      </c>
      <c r="D2212" s="2" t="str">
        <f ca="1">'[1]2025年已发货'!D:D</f>
        <v>吨</v>
      </c>
      <c r="E2212" s="2">
        <f ca="1">'[1]2025年已发货'!E:E</f>
        <v>70</v>
      </c>
      <c r="F2212" s="4">
        <f ca="1">'[1]2025年已发货'!F:F</f>
        <v>45764</v>
      </c>
      <c r="G2212" s="2" t="str">
        <f>'[1]2025年已发货'!G:G</f>
        <v>（中铁广州局-成渝扩容2标）四川省资阳市雁江区堪嘉镇陈家湾刘家湾大桥桥头</v>
      </c>
      <c r="H2212" s="2" t="str">
        <f ca="1">'[1]2025年已发货'!H:H</f>
        <v>刘沛琦</v>
      </c>
      <c r="I2212" s="2">
        <f ca="1">'[1]2025年已发货'!I:I</f>
        <v>18011784798</v>
      </c>
      <c r="J2212" s="2" vm="1" t="e">
        <f ca="1">_xlfn._xlws.FILTER(辅助信息!D:D,辅助信息!G:G=G2212)</f>
        <v>#VALUE!</v>
      </c>
    </row>
    <row r="2213" hidden="1" spans="1:10">
      <c r="A2213" s="2" t="str">
        <f ca="1">'[1]2025年已发货'!A:A</f>
        <v>八局</v>
      </c>
      <c r="B2213" s="2" t="str">
        <f ca="1">'[1]2025年已发货'!B:B</f>
        <v>螺纹钢</v>
      </c>
      <c r="C2213" s="2" t="str">
        <f ca="1">'[1]2025年已发货'!C:C</f>
        <v>HRB400E Φ28 9m</v>
      </c>
      <c r="D2213" s="2" t="str">
        <f ca="1">'[1]2025年已发货'!D:D</f>
        <v>吨</v>
      </c>
      <c r="E2213" s="2">
        <f ca="1">'[1]2025年已发货'!E:E</f>
        <v>105</v>
      </c>
      <c r="F2213" s="4">
        <f ca="1">'[1]2025年已发货'!F:F</f>
        <v>45764</v>
      </c>
      <c r="G2213" s="2" t="str">
        <f>'[1]2025年已发货'!G:G</f>
        <v>（中铁广州局-成渝扩容2标）成渝扩容项目ZCB3-2标2＃拌和站【雁江区联盟桥东北50米(资资路) 】</v>
      </c>
      <c r="H2213" s="2" t="str">
        <f ca="1">'[1]2025年已发货'!H:H</f>
        <v>刘沛琦</v>
      </c>
      <c r="I2213" s="2">
        <f ca="1">'[1]2025年已发货'!I:I</f>
        <v>18011784798</v>
      </c>
      <c r="J2213" s="2" vm="1" t="e">
        <f ca="1">_xlfn._xlws.FILTER(辅助信息!D:D,辅助信息!G:G=G2213)</f>
        <v>#VALUE!</v>
      </c>
    </row>
    <row r="2214" hidden="1" spans="1:10">
      <c r="A2214" s="2" t="str">
        <f ca="1">'[1]2025年已发货'!A:A</f>
        <v>八局</v>
      </c>
      <c r="B2214" s="2" t="str">
        <f ca="1">'[1]2025年已发货'!B:B</f>
        <v>螺纹钢</v>
      </c>
      <c r="C2214" s="2" t="str">
        <f ca="1">'[1]2025年已发货'!C:C</f>
        <v>HRB400E Φ25 9m</v>
      </c>
      <c r="D2214" s="2" t="str">
        <f ca="1">'[1]2025年已发货'!D:D</f>
        <v>吨</v>
      </c>
      <c r="E2214" s="2">
        <f ca="1">'[1]2025年已发货'!E:E</f>
        <v>140</v>
      </c>
      <c r="F2214" s="4">
        <f ca="1">'[1]2025年已发货'!F:F</f>
        <v>45764</v>
      </c>
      <c r="G2214" s="2" t="str">
        <f>'[1]2025年已发货'!G:G</f>
        <v>（中铁广州局-成渝扩容2标）成渝扩容项目ZCB3-2标2＃拌和站【雁江区联盟桥东北50米(资资路) 】</v>
      </c>
      <c r="H2214" s="2" t="str">
        <f ca="1">'[1]2025年已发货'!H:H</f>
        <v>刘沛琦</v>
      </c>
      <c r="I2214" s="2">
        <f ca="1">'[1]2025年已发货'!I:I</f>
        <v>18011784798</v>
      </c>
      <c r="J2214" s="2" vm="1" t="e">
        <f ca="1">_xlfn._xlws.FILTER(辅助信息!D:D,辅助信息!G:G=G2214)</f>
        <v>#VALUE!</v>
      </c>
    </row>
    <row r="2215" hidden="1" spans="1:10">
      <c r="A2215" s="2" t="str">
        <f ca="1">'[1]2025年已发货'!A:A</f>
        <v>八局</v>
      </c>
      <c r="B2215" s="2" t="str">
        <f ca="1">'[1]2025年已发货'!B:B</f>
        <v>高线</v>
      </c>
      <c r="C2215" s="2" t="str">
        <f ca="1">'[1]2025年已发货'!C:C</f>
        <v>HPB300Φ12</v>
      </c>
      <c r="D2215" s="2" t="str">
        <f ca="1">'[1]2025年已发货'!D:D</f>
        <v>吨</v>
      </c>
      <c r="E2215" s="2">
        <f ca="1">'[1]2025年已发货'!E:E</f>
        <v>27</v>
      </c>
      <c r="F2215" s="4">
        <f ca="1">'[1]2025年已发货'!F:F</f>
        <v>45764</v>
      </c>
      <c r="G2215" s="2" t="str">
        <f>'[1]2025年已发货'!G:G</f>
        <v>（中铁广州局-成渝扩容2标）成渝扩容项目ZCB3-2标2＃拌和站【雁江区联盟桥东北50米(资资路) 】</v>
      </c>
      <c r="H2215" s="2" t="str">
        <f ca="1">'[1]2025年已发货'!H:H</f>
        <v>刘沛琦</v>
      </c>
      <c r="I2215" s="2">
        <f ca="1">'[1]2025年已发货'!I:I</f>
        <v>18011784798</v>
      </c>
      <c r="J2215" s="2" vm="1" t="e">
        <f ca="1">_xlfn._xlws.FILTER(辅助信息!D:D,辅助信息!G:G=G2215)</f>
        <v>#VALUE!</v>
      </c>
    </row>
    <row r="2216" hidden="1" spans="1:10">
      <c r="A2216" s="2" t="str">
        <f ca="1">'[1]2025年已发货'!A:A</f>
        <v>八局</v>
      </c>
      <c r="B2216" s="2" t="str">
        <f ca="1">'[1]2025年已发货'!B:B</f>
        <v>盘螺</v>
      </c>
      <c r="C2216" s="2" t="str">
        <f ca="1">'[1]2025年已发货'!C:C</f>
        <v>HRB400E Φ10</v>
      </c>
      <c r="D2216" s="2" t="str">
        <f ca="1">'[1]2025年已发货'!D:D</f>
        <v>吨</v>
      </c>
      <c r="E2216" s="2">
        <f ca="1">'[1]2025年已发货'!E:E</f>
        <v>8</v>
      </c>
      <c r="F2216" s="4">
        <f ca="1">'[1]2025年已发货'!F:F</f>
        <v>45764</v>
      </c>
      <c r="G2216" s="2" t="str">
        <f>'[1]2025年已发货'!G:G</f>
        <v>（中铁广州局-成渝扩容2标）成渝扩容项目ZCB3-2标2＃拌和站【雁江区联盟桥东北50米(资资路) 】</v>
      </c>
      <c r="H2216" s="2" t="str">
        <f ca="1">'[1]2025年已发货'!H:H</f>
        <v>刘沛琦</v>
      </c>
      <c r="I2216" s="2">
        <f ca="1">'[1]2025年已发货'!I:I</f>
        <v>18011784798</v>
      </c>
      <c r="J2216" s="2" vm="1" t="e">
        <f>_xlfn._xlws.FILTER(辅助信息!D:D,辅助信息!G:G=G2216)</f>
        <v>#VALUE!</v>
      </c>
    </row>
    <row r="2217" hidden="1" spans="1:10">
      <c r="A2217" s="2" t="str">
        <f ca="1">'[1]2025年已发货'!A:A</f>
        <v>晋邦</v>
      </c>
      <c r="B2217" s="2" t="str">
        <f ca="1">'[1]2025年已发货'!B:B</f>
        <v>螺纹钢</v>
      </c>
      <c r="C2217" s="2" t="str">
        <f ca="1">'[1]2025年已发货'!C:C</f>
        <v>HRB400E Φ12 9m</v>
      </c>
      <c r="D2217" s="2" t="str">
        <f ca="1">'[1]2025年已发货'!D:D</f>
        <v>吨</v>
      </c>
      <c r="E2217" s="2">
        <f ca="1">'[1]2025年已发货'!E:E</f>
        <v>20</v>
      </c>
      <c r="F2217" s="4">
        <f ca="1">'[1]2025年已发货'!F:F</f>
        <v>45764</v>
      </c>
      <c r="G2217" s="2" t="str">
        <f>'[1]2025年已发货'!G:G</f>
        <v>（十九冶-江龙高速一分部）重庆市云阳县X886附近中国十九冶开云高速项目总包部西98米*龙王溪大桥桥面</v>
      </c>
      <c r="H2217" s="2" t="str">
        <f ca="1">'[1]2025年已发货'!H:H</f>
        <v>吴章红</v>
      </c>
      <c r="I2217" s="2">
        <f ca="1">'[1]2025年已发货'!I:I</f>
        <v>18628165772</v>
      </c>
      <c r="J2217" s="2" vm="1" t="e">
        <f>_xlfn._xlws.FILTER(辅助信息!D:D,辅助信息!G:G=G2217)</f>
        <v>#VALUE!</v>
      </c>
    </row>
    <row r="2218" hidden="1" spans="1:10">
      <c r="A2218" s="2" t="str">
        <f ca="1">'[1]2025年已发货'!A:A</f>
        <v>晋邦</v>
      </c>
      <c r="B2218" s="2" t="str">
        <f ca="1">'[1]2025年已发货'!B:B</f>
        <v>盘螺</v>
      </c>
      <c r="C2218" s="2" t="str">
        <f ca="1">'[1]2025年已发货'!C:C</f>
        <v>HRB400E Φ10</v>
      </c>
      <c r="D2218" s="2" t="str">
        <f ca="1">'[1]2025年已发货'!D:D</f>
        <v>吨</v>
      </c>
      <c r="E2218" s="2">
        <f ca="1">'[1]2025年已发货'!E:E</f>
        <v>8</v>
      </c>
      <c r="F2218" s="4">
        <f ca="1">'[1]2025年已发货'!F:F</f>
        <v>45764</v>
      </c>
      <c r="G2218" s="2" t="str">
        <f>'[1]2025年已发货'!G:G</f>
        <v>（十九冶-江龙高速一分部）重庆市云阳县X886附近中国十九冶开云高速项目总包部西98米*龙王溪大桥桥面</v>
      </c>
      <c r="H2218" s="2" t="str">
        <f ca="1">'[1]2025年已发货'!H:H</f>
        <v>吴章红</v>
      </c>
      <c r="I2218" s="2">
        <f ca="1">'[1]2025年已发货'!I:I</f>
        <v>18628165772</v>
      </c>
      <c r="J2218" s="2" vm="1" t="e">
        <f>_xlfn._xlws.FILTER(辅助信息!D:D,辅助信息!G:G=G2218)</f>
        <v>#VALUE!</v>
      </c>
    </row>
    <row r="2219" hidden="1" spans="1:10">
      <c r="A2219" s="2" t="str">
        <f ca="1">'[1]2025年已发货'!A:A</f>
        <v>晋邦</v>
      </c>
      <c r="B2219" s="2" t="str">
        <f ca="1">'[1]2025年已发货'!B:B</f>
        <v>高线</v>
      </c>
      <c r="C2219" s="2" t="str">
        <f ca="1">'[1]2025年已发货'!C:C</f>
        <v>HPB300Φ10</v>
      </c>
      <c r="D2219" s="2" t="str">
        <f ca="1">'[1]2025年已发货'!D:D</f>
        <v>吨</v>
      </c>
      <c r="E2219" s="2">
        <f ca="1">'[1]2025年已发货'!E:E</f>
        <v>8</v>
      </c>
      <c r="F2219" s="4">
        <f ca="1">'[1]2025年已发货'!F:F</f>
        <v>45764</v>
      </c>
      <c r="G2219" s="2" t="str">
        <f>'[1]2025年已发货'!G:G</f>
        <v>（十九冶-江龙高速一分部）重庆市云阳县X886附近中国十九冶开云高速项目总包部西98米*龙王溪大桥桥面</v>
      </c>
      <c r="H2219" s="2" t="str">
        <f ca="1">'[1]2025年已发货'!H:H</f>
        <v>吴章红</v>
      </c>
      <c r="I2219" s="2">
        <f ca="1">'[1]2025年已发货'!I:I</f>
        <v>18628165772</v>
      </c>
      <c r="J2219" s="2" vm="1" t="e">
        <f>_xlfn._xlws.FILTER(辅助信息!D:D,辅助信息!G:G=G2219)</f>
        <v>#VALUE!</v>
      </c>
    </row>
    <row r="2220" hidden="1" spans="1:10">
      <c r="A2220" s="2" t="str">
        <f ca="1">'[1]2025年已发货'!A:A</f>
        <v>成实</v>
      </c>
      <c r="B2220" s="2" t="str">
        <f ca="1">'[1]2025年已发货'!B:B</f>
        <v>高线</v>
      </c>
      <c r="C2220" s="2" t="str">
        <f ca="1">'[1]2025年已发货'!C:C</f>
        <v>HPB300Φ6</v>
      </c>
      <c r="D2220" s="2" t="str">
        <f ca="1">'[1]2025年已发货'!D:D</f>
        <v>吨</v>
      </c>
      <c r="E2220" s="2">
        <f ca="1">'[1]2025年已发货'!E:E</f>
        <v>2.4</v>
      </c>
      <c r="F2220" s="4">
        <f ca="1">'[1]2025年已发货'!F:F</f>
        <v>45764</v>
      </c>
      <c r="G2220" s="2" t="str">
        <f>'[1]2025年已发货'!G:G</f>
        <v>（中铁五局新津tod项目）成都市新津区旭辉天府未来城南(华金路南)</v>
      </c>
      <c r="H2220" s="2" t="str">
        <f ca="1">'[1]2025年已发货'!H:H</f>
        <v>李霜</v>
      </c>
      <c r="I2220" s="2">
        <f ca="1">'[1]2025年已发货'!I:I</f>
        <v>18785086540</v>
      </c>
      <c r="J2220" s="2" vm="1" t="e">
        <f ca="1">_xlfn._xlws.FILTER(辅助信息!D:D,辅助信息!G:G=G2220)</f>
        <v>#VALUE!</v>
      </c>
    </row>
    <row r="2221" hidden="1" spans="1:10">
      <c r="A2221" s="2" t="str">
        <f ca="1">'[1]2025年已发货'!A:A</f>
        <v>成实</v>
      </c>
      <c r="B2221" s="2" t="str">
        <f ca="1">'[1]2025年已发货'!B:B</f>
        <v>高线</v>
      </c>
      <c r="C2221" s="2" t="str">
        <f ca="1">'[1]2025年已发货'!C:C</f>
        <v>HPB300Φ8</v>
      </c>
      <c r="D2221" s="2" t="str">
        <f ca="1">'[1]2025年已发货'!D:D</f>
        <v>吨</v>
      </c>
      <c r="E2221" s="2">
        <f ca="1">'[1]2025年已发货'!E:E</f>
        <v>2.4</v>
      </c>
      <c r="F2221" s="4">
        <f ca="1">'[1]2025年已发货'!F:F</f>
        <v>45764</v>
      </c>
      <c r="G2221" s="2" t="str">
        <f>'[1]2025年已发货'!G:G</f>
        <v>（中铁五局新津tod项目）成都市新津区旭辉天府未来城南(华金路南)</v>
      </c>
      <c r="H2221" s="2" t="str">
        <f ca="1">'[1]2025年已发货'!H:H</f>
        <v>李霜</v>
      </c>
      <c r="I2221" s="2">
        <f ca="1">'[1]2025年已发货'!I:I</f>
        <v>18785086540</v>
      </c>
      <c r="J2221" s="2" vm="1" t="e">
        <f ca="1">_xlfn._xlws.FILTER(辅助信息!D:D,辅助信息!G:G=G2221)</f>
        <v>#VALUE!</v>
      </c>
    </row>
    <row r="2222" hidden="1" spans="1:10">
      <c r="A2222" s="2" t="str">
        <f ca="1">'[1]2025年已发货'!A:A</f>
        <v>成实</v>
      </c>
      <c r="B2222" s="2" t="str">
        <f ca="1">'[1]2025年已发货'!B:B</f>
        <v>盘螺</v>
      </c>
      <c r="C2222" s="2" t="str">
        <f ca="1">'[1]2025年已发货'!C:C</f>
        <v>HRB400E Φ8</v>
      </c>
      <c r="D2222" s="2" t="str">
        <f ca="1">'[1]2025年已发货'!D:D</f>
        <v>吨</v>
      </c>
      <c r="E2222" s="2">
        <f ca="1">'[1]2025年已发货'!E:E</f>
        <v>25.97</v>
      </c>
      <c r="F2222" s="4">
        <f ca="1">'[1]2025年已发货'!F:F</f>
        <v>45764</v>
      </c>
      <c r="G2222" s="2" t="str">
        <f>'[1]2025年已发货'!G:G</f>
        <v>（中铁五局新津tod项目）成都市新津区旭辉天府未来城南(华金路南)</v>
      </c>
      <c r="H2222" s="2" t="str">
        <f ca="1">'[1]2025年已发货'!H:H</f>
        <v>李霜</v>
      </c>
      <c r="I2222" s="2">
        <f ca="1">'[1]2025年已发货'!I:I</f>
        <v>18785086540</v>
      </c>
      <c r="J2222" s="2" vm="1" t="e">
        <f ca="1">_xlfn._xlws.FILTER(辅助信息!D:D,辅助信息!G:G=G2222)</f>
        <v>#VALUE!</v>
      </c>
    </row>
    <row r="2223" hidden="1" spans="1:10">
      <c r="A2223" s="2" t="str">
        <f ca="1">'[1]2025年已发货'!A:A</f>
        <v>成实</v>
      </c>
      <c r="B2223" s="2" t="str">
        <f ca="1">'[1]2025年已发货'!B:B</f>
        <v>盘螺</v>
      </c>
      <c r="C2223" s="2" t="str">
        <f ca="1">'[1]2025年已发货'!C:C</f>
        <v>HRB400E Φ10</v>
      </c>
      <c r="D2223" s="2" t="str">
        <f ca="1">'[1]2025年已发货'!D:D</f>
        <v>吨</v>
      </c>
      <c r="E2223" s="2">
        <f ca="1">'[1]2025年已发货'!E:E</f>
        <v>27.25</v>
      </c>
      <c r="F2223" s="4">
        <f ca="1">'[1]2025年已发货'!F:F</f>
        <v>45764</v>
      </c>
      <c r="G2223" s="2" t="str">
        <f>'[1]2025年已发货'!G:G</f>
        <v>（中铁五局新津tod项目）成都市新津区旭辉天府未来城南(华金路南)</v>
      </c>
      <c r="H2223" s="2" t="str">
        <f ca="1">'[1]2025年已发货'!H:H</f>
        <v>李霜</v>
      </c>
      <c r="I2223" s="2">
        <f ca="1">'[1]2025年已发货'!I:I</f>
        <v>18785086540</v>
      </c>
      <c r="J2223" s="2" vm="1" t="e">
        <f>_xlfn._xlws.FILTER(辅助信息!D:D,辅助信息!G:G=G2223)</f>
        <v>#VALUE!</v>
      </c>
    </row>
    <row r="2224" hidden="1" spans="1:10">
      <c r="A2224" s="2" t="str">
        <f ca="1">'[1]2025年已发货'!A:A</f>
        <v>成实</v>
      </c>
      <c r="B2224" s="2" t="str">
        <f ca="1">'[1]2025年已发货'!B:B</f>
        <v>螺纹钢</v>
      </c>
      <c r="C2224" s="2" t="str">
        <f ca="1">'[1]2025年已发货'!C:C</f>
        <v>HRB400E Φ12 9m</v>
      </c>
      <c r="D2224" s="2" t="str">
        <f ca="1">'[1]2025年已发货'!D:D</f>
        <v>吨</v>
      </c>
      <c r="E2224" s="2">
        <f ca="1">'[1]2025年已发货'!E:E</f>
        <v>10</v>
      </c>
      <c r="F2224" s="4">
        <f ca="1">'[1]2025年已发货'!F:F</f>
        <v>45764</v>
      </c>
      <c r="G2224" s="2" t="str">
        <f>'[1]2025年已发货'!G:G</f>
        <v>（中铁五局新津tod项目）成都市新津区旭辉天府未来城南(华金路南)</v>
      </c>
      <c r="H2224" s="2" t="str">
        <f ca="1">'[1]2025年已发货'!H:H</f>
        <v>李霜</v>
      </c>
      <c r="I2224" s="2">
        <f ca="1">'[1]2025年已发货'!I:I</f>
        <v>18785086540</v>
      </c>
      <c r="J2224" s="2" vm="1" t="e">
        <f ca="1">_xlfn._xlws.FILTER(辅助信息!D:D,辅助信息!G:G=G2224)</f>
        <v>#VALUE!</v>
      </c>
    </row>
    <row r="2225" hidden="1" spans="1:10">
      <c r="A2225" s="2" t="str">
        <f ca="1">'[1]2025年已发货'!A:A</f>
        <v>德胜</v>
      </c>
      <c r="B2225" s="2" t="str">
        <f ca="1">'[1]2025年已发货'!B:B</f>
        <v>螺纹钢</v>
      </c>
      <c r="C2225" s="2" t="str">
        <f ca="1">'[1]2025年已发货'!C:C</f>
        <v>HRB400E Φ12 9m</v>
      </c>
      <c r="D2225" s="2" t="str">
        <f ca="1">'[1]2025年已发货'!D:D</f>
        <v>吨</v>
      </c>
      <c r="E2225" s="2">
        <f ca="1">'[1]2025年已发货'!E:E</f>
        <v>12</v>
      </c>
      <c r="F2225" s="4">
        <f ca="1">'[1]2025年已发货'!F:F</f>
        <v>45764</v>
      </c>
      <c r="G2225" s="2" t="str">
        <f>'[1]2025年已发货'!G:G</f>
        <v>（中铁五局新津tod项目）成都市新津区旭辉天府未来城南(华金路南)</v>
      </c>
      <c r="H2225" s="2" t="str">
        <f ca="1">'[1]2025年已发货'!H:H</f>
        <v>李霜</v>
      </c>
      <c r="I2225" s="2">
        <f ca="1">'[1]2025年已发货'!I:I</f>
        <v>18785086540</v>
      </c>
      <c r="J2225" s="2" vm="1" t="e">
        <f>_xlfn._xlws.FILTER(辅助信息!D:D,辅助信息!G:G=G2225)</f>
        <v>#VALUE!</v>
      </c>
    </row>
    <row r="2226" hidden="1" spans="1:10">
      <c r="A2226" s="2" t="str">
        <f ca="1">'[1]2025年已发货'!A:A</f>
        <v>德胜</v>
      </c>
      <c r="B2226" s="2" t="str">
        <f ca="1">'[1]2025年已发货'!B:B</f>
        <v>螺纹钢</v>
      </c>
      <c r="C2226" s="2" t="str">
        <f ca="1">'[1]2025年已发货'!C:C</f>
        <v>HRB400E Φ14 9m</v>
      </c>
      <c r="D2226" s="2" t="str">
        <f ca="1">'[1]2025年已发货'!D:D</f>
        <v>吨</v>
      </c>
      <c r="E2226" s="2">
        <f ca="1">'[1]2025年已发货'!E:E</f>
        <v>3.53</v>
      </c>
      <c r="F2226" s="4">
        <f ca="1">'[1]2025年已发货'!F:F</f>
        <v>45764</v>
      </c>
      <c r="G2226" s="2" t="str">
        <f>'[1]2025年已发货'!G:G</f>
        <v>（中铁五局新津tod项目）成都市新津区旭辉天府未来城南(华金路南)</v>
      </c>
      <c r="H2226" s="2" t="str">
        <f ca="1">'[1]2025年已发货'!H:H</f>
        <v>李霜</v>
      </c>
      <c r="I2226" s="2">
        <f ca="1">'[1]2025年已发货'!I:I</f>
        <v>18785086540</v>
      </c>
      <c r="J2226" s="2" vm="1" t="e">
        <f ca="1">_xlfn._xlws.FILTER(辅助信息!D:D,辅助信息!G:G=G2226)</f>
        <v>#VALUE!</v>
      </c>
    </row>
    <row r="2227" hidden="1" spans="1:10">
      <c r="A2227" s="2" t="str">
        <f ca="1">'[1]2025年已发货'!A:A</f>
        <v>德胜</v>
      </c>
      <c r="B2227" s="2" t="str">
        <f ca="1">'[1]2025年已发货'!B:B</f>
        <v>螺纹钢</v>
      </c>
      <c r="C2227" s="2" t="str">
        <f ca="1">'[1]2025年已发货'!C:C</f>
        <v>HRB400E Φ16 9m</v>
      </c>
      <c r="D2227" s="2" t="str">
        <f ca="1">'[1]2025年已发货'!D:D</f>
        <v>吨</v>
      </c>
      <c r="E2227" s="2">
        <f ca="1">'[1]2025年已发货'!E:E</f>
        <v>12.04</v>
      </c>
      <c r="F2227" s="4">
        <f ca="1">'[1]2025年已发货'!F:F</f>
        <v>45764</v>
      </c>
      <c r="G2227" s="2" t="str">
        <f>'[1]2025年已发货'!G:G</f>
        <v>（中铁五局新津tod项目）成都市新津区旭辉天府未来城南(华金路南)</v>
      </c>
      <c r="H2227" s="2" t="str">
        <f ca="1">'[1]2025年已发货'!H:H</f>
        <v>李霜</v>
      </c>
      <c r="I2227" s="2">
        <f ca="1">'[1]2025年已发货'!I:I</f>
        <v>18785086540</v>
      </c>
      <c r="J2227" s="2" vm="1" t="e">
        <f ca="1">_xlfn._xlws.FILTER(辅助信息!D:D,辅助信息!G:G=G2227)</f>
        <v>#VALUE!</v>
      </c>
    </row>
    <row r="2228" hidden="1" spans="1:10">
      <c r="A2228" s="2" t="str">
        <f ca="1">'[1]2025年已发货'!A:A</f>
        <v>德胜</v>
      </c>
      <c r="B2228" s="2" t="str">
        <f ca="1">'[1]2025年已发货'!B:B</f>
        <v>螺纹钢</v>
      </c>
      <c r="C2228" s="2" t="str">
        <f ca="1">'[1]2025年已发货'!C:C</f>
        <v>HRB400E Φ18 9m</v>
      </c>
      <c r="D2228" s="2" t="str">
        <f ca="1">'[1]2025年已发货'!D:D</f>
        <v>吨</v>
      </c>
      <c r="E2228" s="2">
        <f ca="1">'[1]2025年已发货'!E:E</f>
        <v>16.39</v>
      </c>
      <c r="F2228" s="4">
        <f ca="1">'[1]2025年已发货'!F:F</f>
        <v>45764</v>
      </c>
      <c r="G2228" s="2" t="str">
        <f>'[1]2025年已发货'!G:G</f>
        <v>（中铁五局新津tod项目）成都市新津区旭辉天府未来城南(华金路南)</v>
      </c>
      <c r="H2228" s="2" t="str">
        <f ca="1">'[1]2025年已发货'!H:H</f>
        <v>李霜</v>
      </c>
      <c r="I2228" s="2">
        <f ca="1">'[1]2025年已发货'!I:I</f>
        <v>18785086540</v>
      </c>
      <c r="J2228" s="2" vm="1" t="e">
        <f ca="1">_xlfn._xlws.FILTER(辅助信息!D:D,辅助信息!G:G=G2228)</f>
        <v>#VALUE!</v>
      </c>
    </row>
    <row r="2229" hidden="1" spans="1:10">
      <c r="A2229" s="2" t="str">
        <f ca="1">'[1]2025年已发货'!A:A</f>
        <v>德胜</v>
      </c>
      <c r="B2229" s="2" t="str">
        <f ca="1">'[1]2025年已发货'!B:B</f>
        <v>螺纹钢</v>
      </c>
      <c r="C2229" s="2" t="str">
        <f ca="1">'[1]2025年已发货'!C:C</f>
        <v>HRB400E Φ20 9m</v>
      </c>
      <c r="D2229" s="2" t="str">
        <f ca="1">'[1]2025年已发货'!D:D</f>
        <v>吨</v>
      </c>
      <c r="E2229" s="2">
        <f ca="1">'[1]2025年已发货'!E:E</f>
        <v>3.29</v>
      </c>
      <c r="F2229" s="4">
        <f ca="1">'[1]2025年已发货'!F:F</f>
        <v>45764</v>
      </c>
      <c r="G2229" s="2" t="str">
        <f>'[1]2025年已发货'!G:G</f>
        <v>（中铁五局新津tod项目）成都市新津区旭辉天府未来城南(华金路南)</v>
      </c>
      <c r="H2229" s="2" t="str">
        <f ca="1">'[1]2025年已发货'!H:H</f>
        <v>李霜</v>
      </c>
      <c r="I2229" s="2">
        <f ca="1">'[1]2025年已发货'!I:I</f>
        <v>18785086540</v>
      </c>
      <c r="J2229" s="2" vm="1" t="e">
        <f>_xlfn._xlws.FILTER(辅助信息!D:D,辅助信息!G:G=G2229)</f>
        <v>#VALUE!</v>
      </c>
    </row>
    <row r="2230" hidden="1" spans="1:10">
      <c r="A2230" s="2" t="str">
        <f ca="1">'[1]2025年已发货'!A:A</f>
        <v>德胜</v>
      </c>
      <c r="B2230" s="2" t="str">
        <f ca="1">'[1]2025年已发货'!B:B</f>
        <v>螺纹钢</v>
      </c>
      <c r="C2230" s="2" t="str">
        <f ca="1">'[1]2025年已发货'!C:C</f>
        <v>HRB400E Φ22 9m</v>
      </c>
      <c r="D2230" s="2" t="str">
        <f ca="1">'[1]2025年已发货'!D:D</f>
        <v>吨</v>
      </c>
      <c r="E2230" s="2">
        <f ca="1">'[1]2025年已发货'!E:E</f>
        <v>3</v>
      </c>
      <c r="F2230" s="4">
        <f ca="1">'[1]2025年已发货'!F:F</f>
        <v>45764</v>
      </c>
      <c r="G2230" s="2" t="str">
        <f>'[1]2025年已发货'!G:G</f>
        <v>（中铁五局新津tod项目）成都市新津区旭辉天府未来城南(华金路南)</v>
      </c>
      <c r="H2230" s="2" t="str">
        <f ca="1">'[1]2025年已发货'!H:H</f>
        <v>李霜</v>
      </c>
      <c r="I2230" s="2">
        <f ca="1">'[1]2025年已发货'!I:I</f>
        <v>18785086540</v>
      </c>
      <c r="J2230" s="2" vm="1" t="e">
        <f ca="1">_xlfn._xlws.FILTER(辅助信息!D:D,辅助信息!G:G=G2230)</f>
        <v>#VALUE!</v>
      </c>
    </row>
    <row r="2231" hidden="1" spans="1:10">
      <c r="A2231" s="2" t="str">
        <f ca="1">'[1]2025年已发货'!A:A</f>
        <v>德胜</v>
      </c>
      <c r="B2231" s="2" t="str">
        <f ca="1">'[1]2025年已发货'!B:B</f>
        <v>螺纹钢</v>
      </c>
      <c r="C2231" s="2" t="str">
        <f ca="1">'[1]2025年已发货'!C:C</f>
        <v>HRB400E Φ25 9m</v>
      </c>
      <c r="D2231" s="2" t="str">
        <f ca="1">'[1]2025年已发货'!D:D</f>
        <v>吨</v>
      </c>
      <c r="E2231" s="2">
        <f ca="1">'[1]2025年已发货'!E:E</f>
        <v>3</v>
      </c>
      <c r="F2231" s="4">
        <f ca="1">'[1]2025年已发货'!F:F</f>
        <v>45764</v>
      </c>
      <c r="G2231" s="2" t="str">
        <f>'[1]2025年已发货'!G:G</f>
        <v>（中铁五局新津tod项目）成都市新津区旭辉天府未来城南(华金路南)</v>
      </c>
      <c r="H2231" s="2" t="str">
        <f ca="1">'[1]2025年已发货'!H:H</f>
        <v>李霜</v>
      </c>
      <c r="I2231" s="2">
        <f ca="1">'[1]2025年已发货'!I:I</f>
        <v>18785086540</v>
      </c>
      <c r="J2231" s="2" vm="1" t="e">
        <f>_xlfn._xlws.FILTER(辅助信息!D:D,辅助信息!G:G=G2231)</f>
        <v>#VALUE!</v>
      </c>
    </row>
    <row r="2232" hidden="1" spans="1:10">
      <c r="A2232" s="2" t="str">
        <f ca="1">'[1]2025年已发货'!A:A</f>
        <v>德胜</v>
      </c>
      <c r="B2232" s="2" t="str">
        <f ca="1">'[1]2025年已发货'!B:B</f>
        <v>螺纹钢</v>
      </c>
      <c r="C2232" s="2" t="str">
        <f ca="1">'[1]2025年已发货'!C:C</f>
        <v>HRB500E Φ14 9m</v>
      </c>
      <c r="D2232" s="2" t="str">
        <f ca="1">'[1]2025年已发货'!D:D</f>
        <v>吨</v>
      </c>
      <c r="E2232" s="2">
        <f ca="1">'[1]2025年已发货'!E:E</f>
        <v>3</v>
      </c>
      <c r="F2232" s="4">
        <f ca="1">'[1]2025年已发货'!F:F</f>
        <v>45764</v>
      </c>
      <c r="G2232" s="2" t="str">
        <f>'[1]2025年已发货'!G:G</f>
        <v>（中铁五局新津tod项目）成都市新津区旭辉天府未来城南(华金路南)</v>
      </c>
      <c r="H2232" s="2" t="str">
        <f ca="1">'[1]2025年已发货'!H:H</f>
        <v>李霜</v>
      </c>
      <c r="I2232" s="2">
        <f ca="1">'[1]2025年已发货'!I:I</f>
        <v>18785086540</v>
      </c>
      <c r="J2232" s="2" vm="1" t="e">
        <f>_xlfn._xlws.FILTER(辅助信息!D:D,辅助信息!G:G=G2232)</f>
        <v>#VALUE!</v>
      </c>
    </row>
    <row r="2233" hidden="1" spans="1:10">
      <c r="A2233" s="2" t="str">
        <f ca="1">'[1]2025年已发货'!A:A</f>
        <v>德胜</v>
      </c>
      <c r="B2233" s="2" t="str">
        <f ca="1">'[1]2025年已发货'!B:B</f>
        <v>螺纹钢</v>
      </c>
      <c r="C2233" s="2" t="str">
        <f ca="1">'[1]2025年已发货'!C:C</f>
        <v>HRB500E Φ16 9m</v>
      </c>
      <c r="D2233" s="2" t="str">
        <f ca="1">'[1]2025年已发货'!D:D</f>
        <v>吨</v>
      </c>
      <c r="E2233" s="2">
        <f ca="1">'[1]2025年已发货'!E:E</f>
        <v>3</v>
      </c>
      <c r="F2233" s="4">
        <f ca="1">'[1]2025年已发货'!F:F</f>
        <v>45764</v>
      </c>
      <c r="G2233" s="2" t="str">
        <f>'[1]2025年已发货'!G:G</f>
        <v>（中铁五局新津tod项目）成都市新津区旭辉天府未来城南(华金路南)</v>
      </c>
      <c r="H2233" s="2" t="str">
        <f ca="1">'[1]2025年已发货'!H:H</f>
        <v>李霜</v>
      </c>
      <c r="I2233" s="2">
        <f ca="1">'[1]2025年已发货'!I:I</f>
        <v>18785086540</v>
      </c>
      <c r="J2233" s="2" vm="1" t="e">
        <f ca="1">_xlfn._xlws.FILTER(辅助信息!D:D,辅助信息!G:G=G2233)</f>
        <v>#VALUE!</v>
      </c>
    </row>
    <row r="2234" hidden="1" spans="1:10">
      <c r="A2234" s="2" t="str">
        <f ca="1">'[1]2025年已发货'!A:A</f>
        <v>德胜</v>
      </c>
      <c r="B2234" s="2" t="str">
        <f ca="1">'[1]2025年已发货'!B:B</f>
        <v>螺纹钢</v>
      </c>
      <c r="C2234" s="2" t="str">
        <f ca="1">'[1]2025年已发货'!C:C</f>
        <v>HRB500E Φ18 9m</v>
      </c>
      <c r="D2234" s="2" t="str">
        <f ca="1">'[1]2025年已发货'!D:D</f>
        <v>吨</v>
      </c>
      <c r="E2234" s="2">
        <f ca="1">'[1]2025年已发货'!E:E</f>
        <v>3</v>
      </c>
      <c r="F2234" s="4">
        <f ca="1">'[1]2025年已发货'!F:F</f>
        <v>45764</v>
      </c>
      <c r="G2234" s="2" t="str">
        <f>'[1]2025年已发货'!G:G</f>
        <v>（中铁五局新津tod项目）成都市新津区旭辉天府未来城南(华金路南)</v>
      </c>
      <c r="H2234" s="2" t="str">
        <f ca="1">'[1]2025年已发货'!H:H</f>
        <v>李霜</v>
      </c>
      <c r="I2234" s="2">
        <f ca="1">'[1]2025年已发货'!I:I</f>
        <v>18785086540</v>
      </c>
      <c r="J2234" s="2" vm="1" t="e">
        <f ca="1">_xlfn._xlws.FILTER(辅助信息!D:D,辅助信息!G:G=G2234)</f>
        <v>#VALUE!</v>
      </c>
    </row>
    <row r="2235" hidden="1" spans="1:10">
      <c r="A2235" s="2" t="str">
        <f ca="1">'[1]2025年已发货'!A:A</f>
        <v>德胜</v>
      </c>
      <c r="B2235" s="2" t="str">
        <f ca="1">'[1]2025年已发货'!B:B</f>
        <v>螺纹钢</v>
      </c>
      <c r="C2235" s="2" t="str">
        <f ca="1">'[1]2025年已发货'!C:C</f>
        <v>HRB500E Φ20 9m</v>
      </c>
      <c r="D2235" s="2" t="str">
        <f ca="1">'[1]2025年已发货'!D:D</f>
        <v>吨</v>
      </c>
      <c r="E2235" s="2">
        <f ca="1">'[1]2025年已发货'!E:E</f>
        <v>6.23</v>
      </c>
      <c r="F2235" s="4">
        <f ca="1">'[1]2025年已发货'!F:F</f>
        <v>45764</v>
      </c>
      <c r="G2235" s="2" t="str">
        <f>'[1]2025年已发货'!G:G</f>
        <v>（中铁五局新津tod项目）成都市新津区旭辉天府未来城南(华金路南)</v>
      </c>
      <c r="H2235" s="2" t="str">
        <f ca="1">'[1]2025年已发货'!H:H</f>
        <v>李霜</v>
      </c>
      <c r="I2235" s="2">
        <f ca="1">'[1]2025年已发货'!I:I</f>
        <v>18785086540</v>
      </c>
      <c r="J2235" s="2" vm="1" t="e">
        <f>_xlfn._xlws.FILTER(辅助信息!D:D,辅助信息!G:G=G2235)</f>
        <v>#VALUE!</v>
      </c>
    </row>
    <row r="2236" hidden="1" spans="1:10">
      <c r="A2236" s="2" t="str">
        <f ca="1">'[1]2025年已发货'!A:A</f>
        <v>德胜</v>
      </c>
      <c r="B2236" s="2" t="str">
        <f ca="1">'[1]2025年已发货'!B:B</f>
        <v>螺纹钢</v>
      </c>
      <c r="C2236" s="2" t="str">
        <f ca="1">'[1]2025年已发货'!C:C</f>
        <v>HRB500E Φ22 9m</v>
      </c>
      <c r="D2236" s="2" t="str">
        <f ca="1">'[1]2025年已发货'!D:D</f>
        <v>吨</v>
      </c>
      <c r="E2236" s="2">
        <f ca="1">'[1]2025年已发货'!E:E</f>
        <v>3.79</v>
      </c>
      <c r="F2236" s="4">
        <f ca="1">'[1]2025年已发货'!F:F</f>
        <v>45764</v>
      </c>
      <c r="G2236" s="2" t="str">
        <f>'[1]2025年已发货'!G:G</f>
        <v>（中铁五局新津tod项目）成都市新津区旭辉天府未来城南(华金路南)</v>
      </c>
      <c r="H2236" s="2" t="str">
        <f ca="1">'[1]2025年已发货'!H:H</f>
        <v>李霜</v>
      </c>
      <c r="I2236" s="2">
        <f ca="1">'[1]2025年已发货'!I:I</f>
        <v>18785086540</v>
      </c>
      <c r="J2236" s="2" vm="1" t="e">
        <f>_xlfn._xlws.FILTER(辅助信息!D:D,辅助信息!G:G=G2236)</f>
        <v>#VALUE!</v>
      </c>
    </row>
    <row r="2237" hidden="1" spans="1:10">
      <c r="A2237" s="2" t="str">
        <f ca="1">'[1]2025年已发货'!A:A</f>
        <v>德胜</v>
      </c>
      <c r="B2237" s="2" t="str">
        <f ca="1">'[1]2025年已发货'!B:B</f>
        <v>螺纹钢</v>
      </c>
      <c r="C2237" s="2" t="str">
        <f ca="1">'[1]2025年已发货'!C:C</f>
        <v>HRB500E Φ25 9m</v>
      </c>
      <c r="D2237" s="2" t="str">
        <f ca="1">'[1]2025年已发货'!D:D</f>
        <v>吨</v>
      </c>
      <c r="E2237" s="2">
        <f ca="1">'[1]2025年已发货'!E:E</f>
        <v>32.91</v>
      </c>
      <c r="F2237" s="4">
        <f ca="1">'[1]2025年已发货'!F:F</f>
        <v>45764</v>
      </c>
      <c r="G2237" s="2" t="str">
        <f>'[1]2025年已发货'!G:G</f>
        <v>（中铁五局新津tod项目）成都市新津区旭辉天府未来城南(华金路南)</v>
      </c>
      <c r="H2237" s="2" t="str">
        <f ca="1">'[1]2025年已发货'!H:H</f>
        <v>李霜</v>
      </c>
      <c r="I2237" s="2">
        <f ca="1">'[1]2025年已发货'!I:I</f>
        <v>18785086540</v>
      </c>
      <c r="J2237" s="2" vm="1" t="e">
        <f>_xlfn._xlws.FILTER(辅助信息!D:D,辅助信息!G:G=G2237)</f>
        <v>#VALUE!</v>
      </c>
    </row>
    <row r="2238" hidden="1" spans="1:10">
      <c r="A2238" s="2" t="str">
        <f ca="1">'[1]2025年已发货'!A:A</f>
        <v>德胜</v>
      </c>
      <c r="B2238" s="2" t="str">
        <f ca="1">'[1]2025年已发货'!B:B</f>
        <v>螺纹钢</v>
      </c>
      <c r="C2238" s="2" t="str">
        <f ca="1">'[1]2025年已发货'!C:C</f>
        <v>HRB400E Φ18 9m</v>
      </c>
      <c r="D2238" s="2" t="str">
        <f ca="1">'[1]2025年已发货'!D:D</f>
        <v>吨</v>
      </c>
      <c r="E2238" s="2">
        <f ca="1">'[1]2025年已发货'!E:E</f>
        <v>8</v>
      </c>
      <c r="F2238" s="4">
        <f ca="1">'[1]2025年已发货'!F:F</f>
        <v>45765</v>
      </c>
      <c r="G2238" s="2" t="str">
        <f>'[1]2025年已发货'!G:G</f>
        <v>（华西简阳西城嘉苑）四川省成都市简阳市简城街道高屋村</v>
      </c>
      <c r="H2238" s="2" t="str">
        <f ca="1">'[1]2025年已发货'!H:H</f>
        <v>张瀚镭</v>
      </c>
      <c r="I2238" s="2">
        <f ca="1">'[1]2025年已发货'!I:I</f>
        <v>15884666220</v>
      </c>
      <c r="J2238" s="2" t="str">
        <f ca="1">_xlfn._xlws.FILTER(辅助信息!D:D,辅助信息!G:G=G2238)</f>
        <v>华西简阳西城嘉苑</v>
      </c>
    </row>
    <row r="2239" hidden="1" spans="1:10">
      <c r="A2239" s="2" t="str">
        <f ca="1">'[1]2025年已发货'!A:A</f>
        <v>德胜</v>
      </c>
      <c r="B2239" s="2" t="str">
        <f ca="1">'[1]2025年已发货'!B:B</f>
        <v>螺纹钢</v>
      </c>
      <c r="C2239" s="2" t="str">
        <f ca="1">'[1]2025年已发货'!C:C</f>
        <v>HRB400E Φ20 9m</v>
      </c>
      <c r="D2239" s="2" t="str">
        <f ca="1">'[1]2025年已发货'!D:D</f>
        <v>吨</v>
      </c>
      <c r="E2239" s="2">
        <f ca="1">'[1]2025年已发货'!E:E</f>
        <v>50</v>
      </c>
      <c r="F2239" s="4">
        <f ca="1">'[1]2025年已发货'!F:F</f>
        <v>45765</v>
      </c>
      <c r="G2239" s="2" t="str">
        <f>'[1]2025年已发货'!G:G</f>
        <v>（华西简阳西城嘉苑）四川省成都市简阳市简城街道高屋村</v>
      </c>
      <c r="H2239" s="2" t="str">
        <f ca="1">'[1]2025年已发货'!H:H</f>
        <v>张瀚镭</v>
      </c>
      <c r="I2239" s="2">
        <f ca="1">'[1]2025年已发货'!I:I</f>
        <v>15884666220</v>
      </c>
      <c r="J2239" s="2" t="str">
        <f ca="1">_xlfn._xlws.FILTER(辅助信息!D:D,辅助信息!G:G=G2239)</f>
        <v>华西简阳西城嘉苑</v>
      </c>
    </row>
    <row r="2240" hidden="1" spans="1:10">
      <c r="A2240" s="2" t="str">
        <f ca="1">'[1]2025年已发货'!A:A</f>
        <v>德胜</v>
      </c>
      <c r="B2240" s="2" t="str">
        <f ca="1">'[1]2025年已发货'!B:B</f>
        <v>螺纹钢</v>
      </c>
      <c r="C2240" s="2" t="str">
        <f ca="1">'[1]2025年已发货'!C:C</f>
        <v>HRB400E Φ22 9m</v>
      </c>
      <c r="D2240" s="2" t="str">
        <f ca="1">'[1]2025年已发货'!D:D</f>
        <v>吨</v>
      </c>
      <c r="E2240" s="2">
        <f ca="1">'[1]2025年已发货'!E:E</f>
        <v>2</v>
      </c>
      <c r="F2240" s="4">
        <f ca="1">'[1]2025年已发货'!F:F</f>
        <v>45765</v>
      </c>
      <c r="G2240" s="2" t="str">
        <f>'[1]2025年已发货'!G:G</f>
        <v>（华西简阳西城嘉苑）四川省成都市简阳市简城街道高屋村</v>
      </c>
      <c r="H2240" s="2" t="str">
        <f ca="1">'[1]2025年已发货'!H:H</f>
        <v>张瀚镭</v>
      </c>
      <c r="I2240" s="2">
        <f ca="1">'[1]2025年已发货'!I:I</f>
        <v>15884666220</v>
      </c>
      <c r="J2240" s="2" t="str">
        <f>_xlfn._xlws.FILTER(辅助信息!D:D,辅助信息!G:G=G2240)</f>
        <v>华西简阳西城嘉苑</v>
      </c>
    </row>
    <row r="2241" hidden="1" spans="1:10">
      <c r="A2241" s="2" t="str">
        <f ca="1">'[1]2025年已发货'!A:A</f>
        <v>德胜</v>
      </c>
      <c r="B2241" s="2" t="str">
        <f ca="1">'[1]2025年已发货'!B:B</f>
        <v>螺纹钢</v>
      </c>
      <c r="C2241" s="2" t="str">
        <f ca="1">'[1]2025年已发货'!C:C</f>
        <v>HRB400E Φ25 9m</v>
      </c>
      <c r="D2241" s="2" t="str">
        <f ca="1">'[1]2025年已发货'!D:D</f>
        <v>吨</v>
      </c>
      <c r="E2241" s="2">
        <f ca="1">'[1]2025年已发货'!E:E</f>
        <v>10</v>
      </c>
      <c r="F2241" s="4">
        <f ca="1">'[1]2025年已发货'!F:F</f>
        <v>45765</v>
      </c>
      <c r="G2241" s="2" t="str">
        <f>'[1]2025年已发货'!G:G</f>
        <v>（华西简阳西城嘉苑）四川省成都市简阳市简城街道高屋村</v>
      </c>
      <c r="H2241" s="2" t="str">
        <f ca="1">'[1]2025年已发货'!H:H</f>
        <v>张瀚镭</v>
      </c>
      <c r="I2241" s="2">
        <f ca="1">'[1]2025年已发货'!I:I</f>
        <v>15884666220</v>
      </c>
      <c r="J2241" s="2" t="str">
        <f ca="1">_xlfn._xlws.FILTER(辅助信息!D:D,辅助信息!G:G=G2241)</f>
        <v>华西简阳西城嘉苑</v>
      </c>
    </row>
    <row r="2242" hidden="1" spans="1:10">
      <c r="A2242" s="2" t="str">
        <f ca="1">'[1]2025年已发货'!A:A</f>
        <v>成实</v>
      </c>
      <c r="B2242" s="2" t="str">
        <f ca="1">'[1]2025年已发货'!B:B</f>
        <v>盘圆</v>
      </c>
      <c r="C2242" s="2" t="str">
        <f ca="1">'[1]2025年已发货'!C:C</f>
        <v>HPB300Ф6</v>
      </c>
      <c r="D2242" s="2" t="str">
        <f ca="1">'[1]2025年已发货'!D:D</f>
        <v>吨</v>
      </c>
      <c r="E2242" s="2">
        <f ca="1">'[1]2025年已发货'!E:E</f>
        <v>2</v>
      </c>
      <c r="F2242" s="4">
        <f ca="1">'[1]2025年已发货'!F:F</f>
        <v>45765</v>
      </c>
      <c r="G2242" s="2" t="str">
        <f>'[1]2025年已发货'!G:G</f>
        <v>（中核华兴-峨眉山项目）四川省乐山市峨眉山市双福镇梓橦庙红华五期中核华兴工地</v>
      </c>
      <c r="H2242" s="2" t="str">
        <f ca="1">'[1]2025年已发货'!H:H</f>
        <v>李汉军</v>
      </c>
      <c r="I2242" s="2" t="str">
        <f ca="1">'[1]2025年已发货'!I:I</f>
        <v>18691249091</v>
      </c>
      <c r="J2242" s="2" vm="1" t="e">
        <f ca="1">_xlfn._xlws.FILTER(辅助信息!D:D,辅助信息!G:G=G2242)</f>
        <v>#VALUE!</v>
      </c>
    </row>
    <row r="2243" hidden="1" spans="1:10">
      <c r="A2243" s="2" t="str">
        <f ca="1">'[1]2025年已发货'!A:A</f>
        <v>成实</v>
      </c>
      <c r="B2243" s="2" t="str">
        <f ca="1">'[1]2025年已发货'!B:B</f>
        <v>盘螺</v>
      </c>
      <c r="C2243" s="2" t="str">
        <f ca="1">'[1]2025年已发货'!C:C</f>
        <v>HRB400EФ8</v>
      </c>
      <c r="D2243" s="2" t="str">
        <f ca="1">'[1]2025年已发货'!D:D</f>
        <v>吨</v>
      </c>
      <c r="E2243" s="2">
        <f ca="1">'[1]2025年已发货'!E:E</f>
        <v>15</v>
      </c>
      <c r="F2243" s="4">
        <f ca="1">'[1]2025年已发货'!F:F</f>
        <v>45765</v>
      </c>
      <c r="G2243" s="2" t="str">
        <f>'[1]2025年已发货'!G:G</f>
        <v>（中核华兴-峨眉山项目）四川省乐山市峨眉山市双福镇梓橦庙红华五期中核华兴工地</v>
      </c>
      <c r="H2243" s="2" t="str">
        <f ca="1">'[1]2025年已发货'!H:H</f>
        <v>李汉军</v>
      </c>
      <c r="I2243" s="2" t="str">
        <f ca="1">'[1]2025年已发货'!I:I</f>
        <v>18691249091</v>
      </c>
      <c r="J2243" s="2" vm="1" t="e">
        <f ca="1">_xlfn._xlws.FILTER(辅助信息!D:D,辅助信息!G:G=G2243)</f>
        <v>#VALUE!</v>
      </c>
    </row>
    <row r="2244" hidden="1" spans="1:10">
      <c r="A2244" s="2" t="str">
        <f ca="1">'[1]2025年已发货'!A:A</f>
        <v>成实</v>
      </c>
      <c r="B2244" s="2" t="str">
        <f ca="1">'[1]2025年已发货'!B:B</f>
        <v>盘螺</v>
      </c>
      <c r="C2244" s="2" t="str">
        <f ca="1">'[1]2025年已发货'!C:C</f>
        <v>HRB400EФ10</v>
      </c>
      <c r="D2244" s="2" t="str">
        <f ca="1">'[1]2025年已发货'!D:D</f>
        <v>吨</v>
      </c>
      <c r="E2244" s="2">
        <f ca="1">'[1]2025年已发货'!E:E</f>
        <v>18</v>
      </c>
      <c r="F2244" s="4">
        <f ca="1">'[1]2025年已发货'!F:F</f>
        <v>45765</v>
      </c>
      <c r="G2244" s="2" t="str">
        <f>'[1]2025年已发货'!G:G</f>
        <v>（中核华兴-峨眉山项目）四川省乐山市峨眉山市双福镇梓橦庙红华五期中核华兴工地</v>
      </c>
      <c r="H2244" s="2" t="str">
        <f ca="1">'[1]2025年已发货'!H:H</f>
        <v>李汉军</v>
      </c>
      <c r="I2244" s="2" t="str">
        <f ca="1">'[1]2025年已发货'!I:I</f>
        <v>18691249091</v>
      </c>
      <c r="J2244" s="2" vm="1" t="e">
        <f>_xlfn._xlws.FILTER(辅助信息!D:D,辅助信息!G:G=G2244)</f>
        <v>#VALUE!</v>
      </c>
    </row>
    <row r="2245" hidden="1" spans="1:10">
      <c r="A2245" s="2" t="str">
        <f ca="1">'[1]2025年已发货'!A:A</f>
        <v>晋邦</v>
      </c>
      <c r="B2245" s="2" t="str">
        <f ca="1">'[1]2025年已发货'!B:B</f>
        <v>高线</v>
      </c>
      <c r="C2245" s="2" t="str">
        <f ca="1">'[1]2025年已发货'!C:C</f>
        <v>HPB300Φ10</v>
      </c>
      <c r="D2245" s="2" t="str">
        <f ca="1">'[1]2025年已发货'!D:D</f>
        <v>吨</v>
      </c>
      <c r="E2245" s="2">
        <f ca="1">'[1]2025年已发货'!E:E</f>
        <v>20</v>
      </c>
      <c r="F2245" s="4">
        <f ca="1">'[1]2025年已发货'!F:F</f>
        <v>45765</v>
      </c>
      <c r="G2245" s="2" t="str">
        <f>'[1]2025年已发货'!G:G</f>
        <v>（十九冶-江龙高速二分部）重庆市云阳县凤鸣镇平顶村*磨子坪隧道出口</v>
      </c>
      <c r="H2245" s="2" t="str">
        <f ca="1">'[1]2025年已发货'!H:H</f>
        <v>张鹏</v>
      </c>
      <c r="I2245" s="2">
        <f ca="1">'[1]2025年已发货'!I:I</f>
        <v>18223006448</v>
      </c>
      <c r="J2245" s="2" vm="1" t="e">
        <f ca="1">_xlfn._xlws.FILTER(辅助信息!D:D,辅助信息!G:G=G2245)</f>
        <v>#VALUE!</v>
      </c>
    </row>
    <row r="2246" hidden="1" spans="1:10">
      <c r="A2246" s="2" t="str">
        <f ca="1">'[1]2025年已发货'!A:A</f>
        <v>晋邦</v>
      </c>
      <c r="B2246" s="2" t="str">
        <f ca="1">'[1]2025年已发货'!B:B</f>
        <v>高线</v>
      </c>
      <c r="C2246" s="2" t="str">
        <f ca="1">'[1]2025年已发货'!C:C</f>
        <v>HPB300Φ8</v>
      </c>
      <c r="D2246" s="2" t="str">
        <f ca="1">'[1]2025年已发货'!D:D</f>
        <v>吨</v>
      </c>
      <c r="E2246" s="2">
        <f ca="1">'[1]2025年已发货'!E:E</f>
        <v>15</v>
      </c>
      <c r="F2246" s="4">
        <f ca="1">'[1]2025年已发货'!F:F</f>
        <v>45765</v>
      </c>
      <c r="G2246" s="2" t="str">
        <f>'[1]2025年已发货'!G:G</f>
        <v>（十九冶-江龙高速二分部）重庆市云阳县凤鸣镇平顶村*磨子坪隧道出口</v>
      </c>
      <c r="H2246" s="2" t="str">
        <f ca="1">'[1]2025年已发货'!H:H</f>
        <v>张鹏</v>
      </c>
      <c r="I2246" s="2">
        <f ca="1">'[1]2025年已发货'!I:I</f>
        <v>18223006448</v>
      </c>
      <c r="J2246" s="2" vm="1" t="e">
        <f>_xlfn._xlws.FILTER(辅助信息!D:D,辅助信息!G:G=G2246)</f>
        <v>#VALUE!</v>
      </c>
    </row>
    <row r="2247" hidden="1" spans="1:10">
      <c r="A2247" s="2" t="str">
        <f ca="1">'[1]2025年已发货'!A:A</f>
        <v>晋邦</v>
      </c>
      <c r="B2247" s="2" t="str">
        <f ca="1">'[1]2025年已发货'!B:B</f>
        <v>盘螺</v>
      </c>
      <c r="C2247" s="2" t="str">
        <f ca="1">'[1]2025年已发货'!C:C</f>
        <v>HRB400E Φ10</v>
      </c>
      <c r="D2247" s="2" t="str">
        <f ca="1">'[1]2025年已发货'!D:D</f>
        <v>吨</v>
      </c>
      <c r="E2247" s="2">
        <f ca="1">'[1]2025年已发货'!E:E</f>
        <v>4</v>
      </c>
      <c r="F2247" s="4">
        <f ca="1">'[1]2025年已发货'!F:F</f>
        <v>45765</v>
      </c>
      <c r="G2247" s="2" t="str">
        <f>'[1]2025年已发货'!G:G</f>
        <v>（十九冶-华电重庆奉节）重庆市奉节县康乐镇七星村</v>
      </c>
      <c r="H2247" s="2" t="str">
        <f ca="1">'[1]2025年已发货'!H:H</f>
        <v>岑甲乐</v>
      </c>
      <c r="I2247" s="2">
        <f ca="1">'[1]2025年已发货'!I:I</f>
        <v>17349037782</v>
      </c>
      <c r="J2247" s="2" vm="1" t="e">
        <f ca="1">_xlfn._xlws.FILTER(辅助信息!D:D,辅助信息!G:G=G2247)</f>
        <v>#VALUE!</v>
      </c>
    </row>
    <row r="2248" hidden="1" spans="1:10">
      <c r="A2248" s="2" t="str">
        <f ca="1">'[1]2025年已发货'!A:A</f>
        <v>晋邦</v>
      </c>
      <c r="B2248" s="2" t="str">
        <f ca="1">'[1]2025年已发货'!B:B</f>
        <v>螺纹钢</v>
      </c>
      <c r="C2248" s="2" t="str">
        <f ca="1">'[1]2025年已发货'!C:C</f>
        <v>HRB400E Φ14 9m</v>
      </c>
      <c r="D2248" s="2" t="str">
        <f ca="1">'[1]2025年已发货'!D:D</f>
        <v>吨</v>
      </c>
      <c r="E2248" s="2">
        <f ca="1">'[1]2025年已发货'!E:E</f>
        <v>12</v>
      </c>
      <c r="F2248" s="4">
        <f ca="1">'[1]2025年已发货'!F:F</f>
        <v>45765</v>
      </c>
      <c r="G2248" s="2" t="str">
        <f>'[1]2025年已发货'!G:G</f>
        <v>（十九冶-华电重庆奉节）重庆市奉节县康乐镇七星村</v>
      </c>
      <c r="H2248" s="2" t="str">
        <f ca="1">'[1]2025年已发货'!H:H</f>
        <v>岑甲乐</v>
      </c>
      <c r="I2248" s="2">
        <f ca="1">'[1]2025年已发货'!I:I</f>
        <v>17349037782</v>
      </c>
      <c r="J2248" s="2" vm="1" t="e">
        <f ca="1">_xlfn._xlws.FILTER(辅助信息!D:D,辅助信息!G:G=G2248)</f>
        <v>#VALUE!</v>
      </c>
    </row>
    <row r="2249" hidden="1" spans="1:10">
      <c r="A2249" s="2" t="str">
        <f ca="1">'[1]2025年已发货'!A:A</f>
        <v>晋邦</v>
      </c>
      <c r="B2249" s="2" t="str">
        <f ca="1">'[1]2025年已发货'!B:B</f>
        <v>螺纹钢</v>
      </c>
      <c r="C2249" s="2" t="str">
        <f ca="1">'[1]2025年已发货'!C:C</f>
        <v>HRB400E Φ20 9m</v>
      </c>
      <c r="D2249" s="2" t="str">
        <f ca="1">'[1]2025年已发货'!D:D</f>
        <v>吨</v>
      </c>
      <c r="E2249" s="2">
        <f ca="1">'[1]2025年已发货'!E:E</f>
        <v>18</v>
      </c>
      <c r="F2249" s="4">
        <f ca="1">'[1]2025年已发货'!F:F</f>
        <v>45765</v>
      </c>
      <c r="G2249" s="2" t="str">
        <f>'[1]2025年已发货'!G:G</f>
        <v>（十九冶-华电重庆奉节）重庆市奉节县康乐镇七星村</v>
      </c>
      <c r="H2249" s="2" t="str">
        <f ca="1">'[1]2025年已发货'!H:H</f>
        <v>岑甲乐</v>
      </c>
      <c r="I2249" s="2">
        <f ca="1">'[1]2025年已发货'!I:I</f>
        <v>17349037782</v>
      </c>
      <c r="J2249" s="2" vm="1" t="e">
        <f>_xlfn._xlws.FILTER(辅助信息!D:D,辅助信息!G:G=G2249)</f>
        <v>#VALUE!</v>
      </c>
    </row>
    <row r="2250" hidden="1" spans="1:10">
      <c r="A2250" s="2" t="str">
        <f ca="1">'[1]2025年已发货'!A:A</f>
        <v>晋邦</v>
      </c>
      <c r="B2250" s="2" t="str">
        <f ca="1">'[1]2025年已发货'!B:B</f>
        <v>盘螺</v>
      </c>
      <c r="C2250" s="2" t="str">
        <f ca="1">'[1]2025年已发货'!C:C</f>
        <v>HRB400E Φ6</v>
      </c>
      <c r="D2250" s="2" t="str">
        <f ca="1">'[1]2025年已发货'!D:D</f>
        <v>吨</v>
      </c>
      <c r="E2250" s="2">
        <f ca="1">'[1]2025年已发货'!E:E</f>
        <v>2</v>
      </c>
      <c r="F2250" s="4">
        <f ca="1">'[1]2025年已发货'!F:F</f>
        <v>45765</v>
      </c>
      <c r="G2250" s="2" t="str">
        <f>'[1]2025年已发货'!G:G</f>
        <v>（华西简阳西城嘉苑）四川省成都市简阳市简城街道高屋村</v>
      </c>
      <c r="H2250" s="2" t="str">
        <f ca="1">'[1]2025年已发货'!H:H</f>
        <v>张瀚镭</v>
      </c>
      <c r="I2250" s="2">
        <f ca="1">'[1]2025年已发货'!I:I</f>
        <v>15884666220</v>
      </c>
      <c r="J2250" s="2" t="str">
        <f ca="1">_xlfn._xlws.FILTER(辅助信息!D:D,辅助信息!G:G=G2250)</f>
        <v>华西简阳西城嘉苑</v>
      </c>
    </row>
    <row r="2251" hidden="1" spans="1:10">
      <c r="A2251" s="2" t="str">
        <f ca="1">'[1]2025年已发货'!A:A</f>
        <v>晋邦</v>
      </c>
      <c r="B2251" s="2" t="str">
        <f ca="1">'[1]2025年已发货'!B:B</f>
        <v>盘螺</v>
      </c>
      <c r="C2251" s="2" t="str">
        <f ca="1">'[1]2025年已发货'!C:C</f>
        <v>HRB400E Φ8</v>
      </c>
      <c r="D2251" s="2" t="str">
        <f ca="1">'[1]2025年已发货'!D:D</f>
        <v>吨</v>
      </c>
      <c r="E2251" s="2">
        <f ca="1">'[1]2025年已发货'!E:E</f>
        <v>10</v>
      </c>
      <c r="F2251" s="4">
        <f ca="1">'[1]2025年已发货'!F:F</f>
        <v>45765</v>
      </c>
      <c r="G2251" s="2" t="str">
        <f>'[1]2025年已发货'!G:G</f>
        <v>（华西简阳西城嘉苑）四川省成都市简阳市简城街道高屋村</v>
      </c>
      <c r="H2251" s="2" t="str">
        <f ca="1">'[1]2025年已发货'!H:H</f>
        <v>张瀚镭</v>
      </c>
      <c r="I2251" s="2">
        <f ca="1">'[1]2025年已发货'!I:I</f>
        <v>15884666220</v>
      </c>
      <c r="J2251" s="2" t="str">
        <f ca="1">_xlfn._xlws.FILTER(辅助信息!D:D,辅助信息!G:G=G2251)</f>
        <v>华西简阳西城嘉苑</v>
      </c>
    </row>
    <row r="2252" hidden="1" spans="1:10">
      <c r="A2252" s="2" t="str">
        <f ca="1">'[1]2025年已发货'!A:A</f>
        <v>晋邦</v>
      </c>
      <c r="B2252" s="2" t="str">
        <f ca="1">'[1]2025年已发货'!B:B</f>
        <v>盘螺</v>
      </c>
      <c r="C2252" s="2" t="str">
        <f ca="1">'[1]2025年已发货'!C:C</f>
        <v>HRB400E Φ10</v>
      </c>
      <c r="D2252" s="2" t="str">
        <f ca="1">'[1]2025年已发货'!D:D</f>
        <v>吨</v>
      </c>
      <c r="E2252" s="2">
        <f ca="1">'[1]2025年已发货'!E:E</f>
        <v>10</v>
      </c>
      <c r="F2252" s="4">
        <f ca="1">'[1]2025年已发货'!F:F</f>
        <v>45765</v>
      </c>
      <c r="G2252" s="2" t="str">
        <f>'[1]2025年已发货'!G:G</f>
        <v>（华西简阳西城嘉苑）四川省成都市简阳市简城街道高屋村</v>
      </c>
      <c r="H2252" s="2" t="str">
        <f ca="1">'[1]2025年已发货'!H:H</f>
        <v>张瀚镭</v>
      </c>
      <c r="I2252" s="2">
        <f ca="1">'[1]2025年已发货'!I:I</f>
        <v>15884666220</v>
      </c>
      <c r="J2252" s="2" t="str">
        <f ca="1">_xlfn._xlws.FILTER(辅助信息!D:D,辅助信息!G:G=G2252)</f>
        <v>华西简阳西城嘉苑</v>
      </c>
    </row>
    <row r="2253" hidden="1" spans="1:10">
      <c r="A2253" s="2" t="str">
        <f ca="1">'[1]2025年已发货'!A:A</f>
        <v>晋邦</v>
      </c>
      <c r="B2253" s="2" t="str">
        <f ca="1">'[1]2025年已发货'!B:B</f>
        <v>盘螺</v>
      </c>
      <c r="C2253" s="2" t="str">
        <f ca="1">'[1]2025年已发货'!C:C</f>
        <v>HRB400E Φ12</v>
      </c>
      <c r="D2253" s="2" t="str">
        <f ca="1">'[1]2025年已发货'!D:D</f>
        <v>吨</v>
      </c>
      <c r="E2253" s="2">
        <f ca="1">'[1]2025年已发货'!E:E</f>
        <v>42</v>
      </c>
      <c r="F2253" s="4">
        <f ca="1">'[1]2025年已发货'!F:F</f>
        <v>45765</v>
      </c>
      <c r="G2253" s="2" t="str">
        <f>'[1]2025年已发货'!G:G</f>
        <v>（华西简阳西城嘉苑）四川省成都市简阳市简城街道高屋村</v>
      </c>
      <c r="H2253" s="2" t="str">
        <f ca="1">'[1]2025年已发货'!H:H</f>
        <v>张瀚镭</v>
      </c>
      <c r="I2253" s="2">
        <f ca="1">'[1]2025年已发货'!I:I</f>
        <v>15884666220</v>
      </c>
      <c r="J2253" s="2" t="str">
        <f>_xlfn._xlws.FILTER(辅助信息!D:D,辅助信息!G:G=G2253)</f>
        <v>华西简阳西城嘉苑</v>
      </c>
    </row>
    <row r="2254" hidden="1" spans="1:10">
      <c r="A2254" s="2" t="str">
        <f ca="1">'[1]2025年已发货'!A:A</f>
        <v>晋邦</v>
      </c>
      <c r="B2254" s="2" t="str">
        <f ca="1">'[1]2025年已发货'!B:B</f>
        <v>螺纹钢</v>
      </c>
      <c r="C2254" s="2" t="str">
        <f ca="1">'[1]2025年已发货'!C:C</f>
        <v>HRB400E Φ14 9m</v>
      </c>
      <c r="D2254" s="2" t="str">
        <f ca="1">'[1]2025年已发货'!D:D</f>
        <v>吨</v>
      </c>
      <c r="E2254" s="2">
        <f ca="1">'[1]2025年已发货'!E:E</f>
        <v>6</v>
      </c>
      <c r="F2254" s="4">
        <f ca="1">'[1]2025年已发货'!F:F</f>
        <v>45765</v>
      </c>
      <c r="G2254" s="2" t="str">
        <f>'[1]2025年已发货'!G:G</f>
        <v>（华西简阳西城嘉苑）四川省成都市简阳市简城街道高屋村</v>
      </c>
      <c r="H2254" s="2" t="str">
        <f ca="1">'[1]2025年已发货'!H:H</f>
        <v>张瀚镭</v>
      </c>
      <c r="I2254" s="2">
        <f ca="1">'[1]2025年已发货'!I:I</f>
        <v>15884666220</v>
      </c>
      <c r="J2254" s="2" t="str">
        <f>_xlfn._xlws.FILTER(辅助信息!D:D,辅助信息!G:G=G2254)</f>
        <v>华西简阳西城嘉苑</v>
      </c>
    </row>
    <row r="2255" hidden="1" spans="1:10">
      <c r="A2255" s="2" t="str">
        <f ca="1">'[1]2025年已发货'!A:A</f>
        <v>晋邦</v>
      </c>
      <c r="B2255" s="2" t="str">
        <f ca="1">'[1]2025年已发货'!B:B</f>
        <v>螺纹钢</v>
      </c>
      <c r="C2255" s="2" t="str">
        <f ca="1">'[1]2025年已发货'!C:C</f>
        <v>HRB400E Φ12 9m</v>
      </c>
      <c r="D2255" s="2" t="str">
        <f ca="1">'[1]2025年已发货'!D:D</f>
        <v>吨</v>
      </c>
      <c r="E2255" s="2">
        <f ca="1">'[1]2025年已发货'!E:E</f>
        <v>3</v>
      </c>
      <c r="F2255" s="4">
        <f ca="1">'[1]2025年已发货'!F:F</f>
        <v>45765</v>
      </c>
      <c r="G2255" s="2" t="str">
        <f>'[1]2025年已发货'!G:G</f>
        <v>（五冶达州国道542项目-三工区路基六工段）四川省达州市达川区赵固镇水文村</v>
      </c>
      <c r="H2255" s="2" t="str">
        <f ca="1">'[1]2025年已发货'!H:H</f>
        <v>谭鹏程</v>
      </c>
      <c r="I2255" s="2">
        <f ca="1">'[1]2025年已发货'!I:I</f>
        <v>18280895666</v>
      </c>
      <c r="J2255" s="2" t="str">
        <f ca="1">_xlfn._xlws.FILTER(辅助信息!D:D,辅助信息!G:G=G2255)</f>
        <v>五冶达州国道542项目</v>
      </c>
    </row>
    <row r="2256" hidden="1" spans="1:10">
      <c r="A2256" s="2" t="str">
        <f ca="1">'[1]2025年已发货'!A:A</f>
        <v>晋邦</v>
      </c>
      <c r="B2256" s="2" t="str">
        <f ca="1">'[1]2025年已发货'!B:B</f>
        <v>螺纹钢</v>
      </c>
      <c r="C2256" s="2" t="str">
        <f ca="1">'[1]2025年已发货'!C:C</f>
        <v>HRB400E Φ16 9m</v>
      </c>
      <c r="D2256" s="2" t="str">
        <f ca="1">'[1]2025年已发货'!D:D</f>
        <v>吨</v>
      </c>
      <c r="E2256" s="2">
        <f ca="1">'[1]2025年已发货'!E:E</f>
        <v>6</v>
      </c>
      <c r="F2256" s="4">
        <f ca="1">'[1]2025年已发货'!F:F</f>
        <v>45765</v>
      </c>
      <c r="G2256" s="2" t="str">
        <f>'[1]2025年已发货'!G:G</f>
        <v>（五冶达州国道542项目-三工区路基六工段）四川省达州市达川区赵固镇水文村</v>
      </c>
      <c r="H2256" s="2" t="str">
        <f ca="1">'[1]2025年已发货'!H:H</f>
        <v>谭鹏程</v>
      </c>
      <c r="I2256" s="2">
        <f ca="1">'[1]2025年已发货'!I:I</f>
        <v>18280895666</v>
      </c>
      <c r="J2256" s="2" t="str">
        <f ca="1">_xlfn._xlws.FILTER(辅助信息!D:D,辅助信息!G:G=G2256)</f>
        <v>五冶达州国道542项目</v>
      </c>
    </row>
    <row r="2257" hidden="1" spans="1:10">
      <c r="A2257" s="2" t="str">
        <f ca="1">'[1]2025年已发货'!A:A</f>
        <v>晋邦</v>
      </c>
      <c r="B2257" s="2" t="str">
        <f ca="1">'[1]2025年已发货'!B:B</f>
        <v>螺纹钢</v>
      </c>
      <c r="C2257" s="2" t="str">
        <f ca="1">'[1]2025年已发货'!C:C</f>
        <v>HRB400E Φ22 9m</v>
      </c>
      <c r="D2257" s="2" t="str">
        <f ca="1">'[1]2025年已发货'!D:D</f>
        <v>吨</v>
      </c>
      <c r="E2257" s="2">
        <f ca="1">'[1]2025年已发货'!E:E</f>
        <v>6</v>
      </c>
      <c r="F2257" s="4">
        <f ca="1">'[1]2025年已发货'!F:F</f>
        <v>45765</v>
      </c>
      <c r="G2257" s="2" t="str">
        <f>'[1]2025年已发货'!G:G</f>
        <v>（五冶达州国道542项目-三工区路基六工段）四川省达州市达川区赵固镇水文村</v>
      </c>
      <c r="H2257" s="2" t="str">
        <f ca="1">'[1]2025年已发货'!H:H</f>
        <v>谭鹏程</v>
      </c>
      <c r="I2257" s="2">
        <f ca="1">'[1]2025年已发货'!I:I</f>
        <v>18280895666</v>
      </c>
      <c r="J2257" s="2" t="str">
        <f ca="1">_xlfn._xlws.FILTER(辅助信息!D:D,辅助信息!G:G=G2257)</f>
        <v>五冶达州国道542项目</v>
      </c>
    </row>
    <row r="2258" hidden="1" spans="1:10">
      <c r="A2258" s="2" t="str">
        <f ca="1">'[1]2025年已发货'!A:A</f>
        <v>晋邦</v>
      </c>
      <c r="B2258" s="2" t="str">
        <f ca="1">'[1]2025年已发货'!B:B</f>
        <v>螺纹钢</v>
      </c>
      <c r="C2258" s="2" t="str">
        <f ca="1">'[1]2025年已发货'!C:C</f>
        <v>HRB400E Φ25 9m</v>
      </c>
      <c r="D2258" s="2" t="str">
        <f ca="1">'[1]2025年已发货'!D:D</f>
        <v>吨</v>
      </c>
      <c r="E2258" s="2">
        <f ca="1">'[1]2025年已发货'!E:E</f>
        <v>19</v>
      </c>
      <c r="F2258" s="4">
        <f ca="1">'[1]2025年已发货'!F:F</f>
        <v>45765</v>
      </c>
      <c r="G2258" s="2" t="str">
        <f>'[1]2025年已发货'!G:G</f>
        <v>（五冶达州国道542项目-三工区路基六工段）四川省达州市达川区赵固镇水文村</v>
      </c>
      <c r="H2258" s="2" t="str">
        <f ca="1">'[1]2025年已发货'!H:H</f>
        <v>谭鹏程</v>
      </c>
      <c r="I2258" s="2">
        <f ca="1">'[1]2025年已发货'!I:I</f>
        <v>18280895666</v>
      </c>
      <c r="J2258" s="2" t="str">
        <f>_xlfn._xlws.FILTER(辅助信息!D:D,辅助信息!G:G=G2258)</f>
        <v>五冶达州国道542项目</v>
      </c>
    </row>
    <row r="2259" hidden="1" spans="1:10">
      <c r="A2259" s="2" t="str">
        <f ca="1">'[1]2025年已发货'!A:A</f>
        <v>晋邦</v>
      </c>
      <c r="B2259" s="2" t="str">
        <f ca="1">'[1]2025年已发货'!B:B</f>
        <v>螺纹钢</v>
      </c>
      <c r="C2259" s="2" t="str">
        <f ca="1">'[1]2025年已发货'!C:C</f>
        <v>HRB400E Φ20 9m</v>
      </c>
      <c r="D2259" s="2" t="str">
        <f ca="1">'[1]2025年已发货'!D:D</f>
        <v>吨</v>
      </c>
      <c r="E2259" s="2">
        <f ca="1">'[1]2025年已发货'!E:E</f>
        <v>35</v>
      </c>
      <c r="F2259" s="4">
        <f ca="1">'[1]2025年已发货'!F:F</f>
        <v>45765</v>
      </c>
      <c r="G2259" s="2" t="str">
        <f>'[1]2025年已发货'!G:G</f>
        <v>（五冶达州国道542项目-二工区巴河特大桥工段-5号墩）四川省达州市达川区石梯镇固家村村民委员会</v>
      </c>
      <c r="H2259" s="2" t="str">
        <f ca="1">'[1]2025年已发货'!H:H</f>
        <v>谭福中</v>
      </c>
      <c r="I2259" s="2">
        <f ca="1">'[1]2025年已发货'!I:I</f>
        <v>15828538619</v>
      </c>
      <c r="J2259" s="2" t="str">
        <f>_xlfn._xlws.FILTER(辅助信息!D:D,辅助信息!G:G=G2259)</f>
        <v>五冶达州国道542项目</v>
      </c>
    </row>
    <row r="2260" hidden="1" spans="1:10">
      <c r="A2260" s="2" t="str">
        <f ca="1">'[1]2025年已发货'!A:A</f>
        <v>晋邦</v>
      </c>
      <c r="B2260" s="2" t="str">
        <f ca="1">'[1]2025年已发货'!B:B</f>
        <v>螺纹钢</v>
      </c>
      <c r="C2260" s="2" t="str">
        <f ca="1">'[1]2025年已发货'!C:C</f>
        <v>HRB400E Φ22 9m</v>
      </c>
      <c r="D2260" s="2" t="str">
        <f ca="1">'[1]2025年已发货'!D:D</f>
        <v>吨</v>
      </c>
      <c r="E2260" s="2">
        <f ca="1">'[1]2025年已发货'!E:E</f>
        <v>35</v>
      </c>
      <c r="F2260" s="4">
        <f ca="1">'[1]2025年已发货'!F:F</f>
        <v>45765</v>
      </c>
      <c r="G2260" s="2" t="str">
        <f>'[1]2025年已发货'!G:G</f>
        <v>（五冶达州国道542项目-二工区黄家湾隧道工段）四川省达州市达川区赵固镇黄家坡</v>
      </c>
      <c r="H2260" s="2" t="str">
        <f ca="1">'[1]2025年已发货'!H:H</f>
        <v>罗永方</v>
      </c>
      <c r="I2260" s="2">
        <f ca="1">'[1]2025年已发货'!I:I</f>
        <v>13551450899</v>
      </c>
      <c r="J2260" s="2" t="str">
        <f>_xlfn._xlws.FILTER(辅助信息!D:D,辅助信息!G:G=G2260)</f>
        <v>五冶达州国道542项目</v>
      </c>
    </row>
    <row r="2261" hidden="1" spans="1:10">
      <c r="A2261" s="2" t="str">
        <f ca="1">'[1]2025年已发货'!A:A</f>
        <v>润耀</v>
      </c>
      <c r="B2261" s="2" t="str">
        <f ca="1">'[1]2025年已发货'!B:B</f>
        <v>螺纹钢</v>
      </c>
      <c r="C2261" s="2" t="str">
        <f ca="1">'[1]2025年已发货'!C:C</f>
        <v>HRB400E Φ20 9m</v>
      </c>
      <c r="D2261" s="2" t="str">
        <f ca="1">'[1]2025年已发货'!D:D</f>
        <v>吨</v>
      </c>
      <c r="E2261" s="2">
        <f ca="1">'[1]2025年已发货'!E:E</f>
        <v>12</v>
      </c>
      <c r="F2261" s="4">
        <f ca="1">'[1]2025年已发货'!F:F</f>
        <v>45765</v>
      </c>
      <c r="G2261" s="2" t="str">
        <f>'[1]2025年已发货'!G:G</f>
        <v>（中铁广州局-资乐高速5标）四川省乐山市井研县希望大道116号</v>
      </c>
      <c r="H2261" s="2" t="str">
        <f ca="1">'[1]2025年已发货'!H:H</f>
        <v>廖俊杰</v>
      </c>
      <c r="I2261" s="2">
        <f ca="1">'[1]2025年已发货'!I:I</f>
        <v>15775100965</v>
      </c>
      <c r="J2261" s="2" vm="1" t="e">
        <f ca="1">_xlfn._xlws.FILTER(辅助信息!D:D,辅助信息!G:G=G2261)</f>
        <v>#VALUE!</v>
      </c>
    </row>
    <row r="2262" hidden="1" spans="1:10">
      <c r="A2262" s="2" t="str">
        <f ca="1">'[1]2025年已发货'!A:A</f>
        <v>润耀</v>
      </c>
      <c r="B2262" s="2" t="str">
        <f ca="1">'[1]2025年已发货'!B:B</f>
        <v>螺纹钢</v>
      </c>
      <c r="C2262" s="2" t="str">
        <f ca="1">'[1]2025年已发货'!C:C</f>
        <v>HRB400E Φ25 9m</v>
      </c>
      <c r="D2262" s="2" t="str">
        <f ca="1">'[1]2025年已发货'!D:D</f>
        <v>吨</v>
      </c>
      <c r="E2262" s="2">
        <f ca="1">'[1]2025年已发货'!E:E</f>
        <v>22</v>
      </c>
      <c r="F2262" s="4">
        <f ca="1">'[1]2025年已发货'!F:F</f>
        <v>45765</v>
      </c>
      <c r="G2262" s="2" t="str">
        <f>'[1]2025年已发货'!G:G</f>
        <v>（中铁广州局-资乐高速5标）四川省乐山市井研县希望大道116号</v>
      </c>
      <c r="H2262" s="2" t="str">
        <f ca="1">'[1]2025年已发货'!H:H</f>
        <v>廖俊杰</v>
      </c>
      <c r="I2262" s="2">
        <f ca="1">'[1]2025年已发货'!I:I</f>
        <v>15775100965</v>
      </c>
      <c r="J2262" s="2" vm="1" t="e">
        <f>_xlfn._xlws.FILTER(辅助信息!D:D,辅助信息!G:G=G2262)</f>
        <v>#VALUE!</v>
      </c>
    </row>
    <row r="2263" hidden="1" spans="1:10">
      <c r="A2263" s="2" t="str">
        <f ca="1">'[1]2025年已发货'!A:A</f>
        <v>成实</v>
      </c>
      <c r="B2263" s="2" t="str">
        <f ca="1">'[1]2025年已发货'!B:B</f>
        <v>盘螺</v>
      </c>
      <c r="C2263" s="2" t="str">
        <f ca="1">'[1]2025年已发货'!C:C</f>
        <v>HRB400E Φ12</v>
      </c>
      <c r="D2263" s="2" t="str">
        <f ca="1">'[1]2025年已发货'!D:D</f>
        <v>吨</v>
      </c>
      <c r="E2263" s="2">
        <f ca="1">'[1]2025年已发货'!E:E</f>
        <v>20</v>
      </c>
      <c r="F2263" s="4">
        <f ca="1">'[1]2025年已发货'!F:F</f>
        <v>45765</v>
      </c>
      <c r="G2263" s="2" t="str">
        <f>'[1]2025年已发货'!G:G</f>
        <v>(中铁科研院宜宾泥溪项目)中铁科研院集团有限公司宜宾市泥溪东互通式立交下穿成贵客专铁路工程项目钢筋加工厂</v>
      </c>
      <c r="H2263" s="2" t="str">
        <f ca="1">'[1]2025年已发货'!H:H</f>
        <v>蔡鹏/程港</v>
      </c>
      <c r="I2263" s="2" t="str">
        <f ca="1">'[1]2025年已发货'!I:I</f>
        <v>19130850820/18208257412</v>
      </c>
      <c r="J2263" s="2" t="str">
        <f ca="1">_xlfn._xlws.FILTER(辅助信息!D:D,辅助信息!G:G=G2263)</f>
        <v>中铁科研院宜宾泥溪项目</v>
      </c>
    </row>
    <row r="2264" hidden="1" spans="1:10">
      <c r="A2264" s="2" t="str">
        <f ca="1">'[1]2025年已发货'!A:A</f>
        <v>成实</v>
      </c>
      <c r="B2264" s="2" t="str">
        <f ca="1">'[1]2025年已发货'!B:B</f>
        <v>螺纹钢</v>
      </c>
      <c r="C2264" s="2" t="str">
        <f ca="1">'[1]2025年已发货'!C:C</f>
        <v>HRB400E Φ20 9m</v>
      </c>
      <c r="D2264" s="2" t="str">
        <f ca="1">'[1]2025年已发货'!D:D</f>
        <v>吨</v>
      </c>
      <c r="E2264" s="2">
        <f ca="1">'[1]2025年已发货'!E:E</f>
        <v>6</v>
      </c>
      <c r="F2264" s="4">
        <f ca="1">'[1]2025年已发货'!F:F</f>
        <v>45765</v>
      </c>
      <c r="G2264" s="2" t="str">
        <f>'[1]2025年已发货'!G:G</f>
        <v>(中铁科研院宜宾泥溪项目)中铁科研院集团有限公司宜宾市泥溪东互通式立交下穿成贵客专铁路工程项目钢筋加工厂</v>
      </c>
      <c r="H2264" s="2" t="str">
        <f ca="1">'[1]2025年已发货'!H:H</f>
        <v>蔡鹏/程港</v>
      </c>
      <c r="I2264" s="2" t="str">
        <f ca="1">'[1]2025年已发货'!I:I</f>
        <v>19130850820/18208257412</v>
      </c>
      <c r="J2264" s="2" t="str">
        <f ca="1">_xlfn._xlws.FILTER(辅助信息!D:D,辅助信息!G:G=G2264)</f>
        <v>中铁科研院宜宾泥溪项目</v>
      </c>
    </row>
    <row r="2265" hidden="1" spans="1:10">
      <c r="A2265" s="2" t="str">
        <f ca="1">'[1]2025年已发货'!A:A</f>
        <v>成实</v>
      </c>
      <c r="B2265" s="2" t="str">
        <f ca="1">'[1]2025年已发货'!B:B</f>
        <v>螺纹钢</v>
      </c>
      <c r="C2265" s="2" t="str">
        <f ca="1">'[1]2025年已发货'!C:C</f>
        <v>HRB400E Φ25 9m</v>
      </c>
      <c r="D2265" s="2" t="str">
        <f ca="1">'[1]2025年已发货'!D:D</f>
        <v>吨</v>
      </c>
      <c r="E2265" s="2">
        <f ca="1">'[1]2025年已发货'!E:E</f>
        <v>9</v>
      </c>
      <c r="F2265" s="4">
        <f ca="1">'[1]2025年已发货'!F:F</f>
        <v>45765</v>
      </c>
      <c r="G2265" s="2" t="str">
        <f>'[1]2025年已发货'!G:G</f>
        <v>(中铁科研院宜宾泥溪项目)中铁科研院集团有限公司宜宾市泥溪东互通式立交下穿成贵客专铁路工程项目钢筋加工厂</v>
      </c>
      <c r="H2265" s="2" t="str">
        <f ca="1">'[1]2025年已发货'!H:H</f>
        <v>蔡鹏/程港</v>
      </c>
      <c r="I2265" s="2" t="str">
        <f ca="1">'[1]2025年已发货'!I:I</f>
        <v>19130850820/18208257412</v>
      </c>
      <c r="J2265" s="2" t="str">
        <f ca="1">_xlfn._xlws.FILTER(辅助信息!D:D,辅助信息!G:G=G2265)</f>
        <v>中铁科研院宜宾泥溪项目</v>
      </c>
    </row>
    <row r="2266" hidden="1" spans="1:10">
      <c r="A2266" s="2" t="str">
        <f ca="1">'[1]2025年已发货'!A:A</f>
        <v>德胜</v>
      </c>
      <c r="B2266" s="2" t="str">
        <f ca="1">'[1]2025年已发货'!B:B</f>
        <v>螺纹钢</v>
      </c>
      <c r="C2266" s="2" t="str">
        <f ca="1">'[1]2025年已发货'!C:C</f>
        <v>HRB400E Φ16 9m</v>
      </c>
      <c r="D2266" s="2" t="str">
        <f ca="1">'[1]2025年已发货'!D:D</f>
        <v>吨</v>
      </c>
      <c r="E2266" s="2">
        <f ca="1">'[1]2025年已发货'!E:E</f>
        <v>3</v>
      </c>
      <c r="F2266" s="4">
        <f ca="1">'[1]2025年已发货'!F:F</f>
        <v>45765</v>
      </c>
      <c r="G2266" s="2" t="str">
        <f>'[1]2025年已发货'!G:G</f>
        <v>(中铁科研院宜宾泥溪项目)中铁科研院集团有限公司宜宾市泥溪东互通式立交下穿成贵客专铁路工程项目钢筋加工厂</v>
      </c>
      <c r="H2266" s="2" t="str">
        <f ca="1">'[1]2025年已发货'!H:H</f>
        <v>蔡鹏/程港</v>
      </c>
      <c r="I2266" s="2" t="str">
        <f ca="1">'[1]2025年已发货'!I:I</f>
        <v>19130850820/18208257412</v>
      </c>
      <c r="J2266" s="2" t="str">
        <f ca="1">_xlfn._xlws.FILTER(辅助信息!D:D,辅助信息!G:G=G2266)</f>
        <v>中铁科研院宜宾泥溪项目</v>
      </c>
    </row>
    <row r="2267" hidden="1" spans="1:10">
      <c r="A2267" s="2" t="str">
        <f ca="1">'[1]2025年已发货'!A:A</f>
        <v>德胜</v>
      </c>
      <c r="B2267" s="2" t="str">
        <f ca="1">'[1]2025年已发货'!B:B</f>
        <v>螺纹钢</v>
      </c>
      <c r="C2267" s="2" t="str">
        <f ca="1">'[1]2025年已发货'!C:C</f>
        <v>HRB400E Φ28 9m</v>
      </c>
      <c r="D2267" s="2" t="str">
        <f ca="1">'[1]2025年已发货'!D:D</f>
        <v>吨</v>
      </c>
      <c r="E2267" s="2">
        <f ca="1">'[1]2025年已发货'!E:E</f>
        <v>66</v>
      </c>
      <c r="F2267" s="4">
        <f ca="1">'[1]2025年已发货'!F:F</f>
        <v>45765</v>
      </c>
      <c r="G2267" s="2" t="str">
        <f>'[1]2025年已发货'!G:G</f>
        <v>(中铁科研院宜宾泥溪项目)中铁科研院集团有限公司宜宾市泥溪东互通式立交下穿成贵客专铁路工程项目钢筋加工厂</v>
      </c>
      <c r="H2267" s="2" t="str">
        <f ca="1">'[1]2025年已发货'!H:H</f>
        <v>蔡鹏/程港</v>
      </c>
      <c r="I2267" s="2" t="str">
        <f ca="1">'[1]2025年已发货'!I:I</f>
        <v>19130850820/18208257412</v>
      </c>
      <c r="J2267" s="2" t="str">
        <f>_xlfn._xlws.FILTER(辅助信息!D:D,辅助信息!G:G=G2267)</f>
        <v>中铁科研院宜宾泥溪项目</v>
      </c>
    </row>
    <row r="2268" hidden="1" spans="1:10">
      <c r="A2268" s="2" t="str">
        <f ca="1">'[1]2025年已发货'!A:A</f>
        <v>八局</v>
      </c>
      <c r="B2268" s="2" t="str">
        <f ca="1">'[1]2025年已发货'!B:B</f>
        <v>螺纹钢</v>
      </c>
      <c r="C2268" s="2" t="str">
        <f ca="1">'[1]2025年已发货'!C:C</f>
        <v>HRB400E Φ12×12米</v>
      </c>
      <c r="D2268" s="2" t="str">
        <f ca="1">'[1]2025年已发货'!D:D</f>
        <v>吨</v>
      </c>
      <c r="E2268" s="2">
        <f ca="1">'[1]2025年已发货'!E:E</f>
        <v>35</v>
      </c>
      <c r="F2268" s="4">
        <f ca="1">'[1]2025年已发货'!F:F</f>
        <v>45765</v>
      </c>
      <c r="G2268" s="2" t="str">
        <f>'[1]2025年已发货'!G:G</f>
        <v>自永4标一局四公司（四川省内江市隆昌市金鹅街道自永4标一局四公司钢筋棚）</v>
      </c>
      <c r="H2268" s="2" t="str">
        <f ca="1">'[1]2025年已发货'!H:H</f>
        <v>郝优</v>
      </c>
      <c r="I2268" s="2">
        <f ca="1">'[1]2025年已发货'!I:I</f>
        <v>13891371707</v>
      </c>
      <c r="J2268" s="2" vm="1" t="e">
        <f>_xlfn._xlws.FILTER(辅助信息!D:D,辅助信息!G:G=G2268)</f>
        <v>#VALUE!</v>
      </c>
    </row>
    <row r="2269" hidden="1" spans="1:10">
      <c r="A2269" s="2" t="str">
        <f ca="1">'[1]2025年已发货'!A:A</f>
        <v>八局</v>
      </c>
      <c r="B2269" s="2" t="str">
        <f ca="1">'[1]2025年已发货'!B:B</f>
        <v>盘螺</v>
      </c>
      <c r="C2269" s="2" t="str">
        <f ca="1">'[1]2025年已发货'!C:C</f>
        <v>HRB400E Φ10</v>
      </c>
      <c r="D2269" s="2" t="str">
        <f ca="1">'[1]2025年已发货'!D:D</f>
        <v>吨</v>
      </c>
      <c r="E2269" s="2">
        <f ca="1">'[1]2025年已发货'!E:E</f>
        <v>20</v>
      </c>
      <c r="F2269" s="4">
        <f ca="1">'[1]2025年已发货'!F:F</f>
        <v>45765</v>
      </c>
      <c r="G2269" s="2" t="str">
        <f>'[1]2025年已发货'!G:G</f>
        <v>（北京工程局乐山机场项目）乐山市五通桥区冠英镇</v>
      </c>
      <c r="H2269" s="2" t="str">
        <f ca="1">'[1]2025年已发货'!H:H</f>
        <v>王治</v>
      </c>
      <c r="I2269" s="2">
        <f ca="1">'[1]2025年已发货'!I:I</f>
        <v>18811564698</v>
      </c>
      <c r="J2269" s="2" vm="1" t="e">
        <f ca="1">_xlfn._xlws.FILTER(辅助信息!D:D,辅助信息!G:G=G2269)</f>
        <v>#VALUE!</v>
      </c>
    </row>
    <row r="2270" hidden="1" spans="1:10">
      <c r="A2270" s="2" t="str">
        <f ca="1">'[1]2025年已发货'!A:A</f>
        <v>八局</v>
      </c>
      <c r="B2270" s="2" t="str">
        <f ca="1">'[1]2025年已发货'!B:B</f>
        <v>盘螺</v>
      </c>
      <c r="C2270" s="2" t="str">
        <f ca="1">'[1]2025年已发货'!C:C</f>
        <v>HRB400E Φ12</v>
      </c>
      <c r="D2270" s="2" t="str">
        <f ca="1">'[1]2025年已发货'!D:D</f>
        <v>吨</v>
      </c>
      <c r="E2270" s="2">
        <f ca="1">'[1]2025年已发货'!E:E</f>
        <v>15</v>
      </c>
      <c r="F2270" s="4">
        <f ca="1">'[1]2025年已发货'!F:F</f>
        <v>45765</v>
      </c>
      <c r="G2270" s="2" t="str">
        <f>'[1]2025年已发货'!G:G</f>
        <v>（北京工程局乐山机场项目）乐山市五通桥区冠英镇</v>
      </c>
      <c r="H2270" s="2" t="str">
        <f ca="1">'[1]2025年已发货'!H:H</f>
        <v>王治</v>
      </c>
      <c r="I2270" s="2">
        <f ca="1">'[1]2025年已发货'!I:I</f>
        <v>18811564698</v>
      </c>
      <c r="J2270" s="2" vm="1" t="e">
        <f ca="1">_xlfn._xlws.FILTER(辅助信息!D:D,辅助信息!G:G=G2270)</f>
        <v>#VALUE!</v>
      </c>
    </row>
    <row r="2271" hidden="1" spans="1:10">
      <c r="A2271" s="2" t="str">
        <f ca="1">'[1]2025年已发货'!A:A</f>
        <v>八局</v>
      </c>
      <c r="B2271" s="2" t="str">
        <f ca="1">'[1]2025年已发货'!B:B</f>
        <v>盘螺</v>
      </c>
      <c r="C2271" s="2" t="str">
        <f ca="1">'[1]2025年已发货'!C:C</f>
        <v>HRB400E Φ10</v>
      </c>
      <c r="D2271" s="2" t="str">
        <f ca="1">'[1]2025年已发货'!D:D</f>
        <v>吨</v>
      </c>
      <c r="E2271" s="2">
        <f ca="1">'[1]2025年已发货'!E:E</f>
        <v>35</v>
      </c>
      <c r="F2271" s="4">
        <f ca="1">'[1]2025年已发货'!F:F</f>
        <v>45765</v>
      </c>
      <c r="G2271" s="2" t="str">
        <f>'[1]2025年已发货'!G:G</f>
        <v>（五局乐山机场项目）乐山市五通桥区冠英镇</v>
      </c>
      <c r="H2271" s="2" t="str">
        <f ca="1">'[1]2025年已发货'!H:H</f>
        <v>王思思</v>
      </c>
      <c r="I2271" s="2">
        <f ca="1">'[1]2025年已发货'!I:I</f>
        <v>18973190156</v>
      </c>
      <c r="J2271" s="2" vm="1" t="e">
        <f>_xlfn._xlws.FILTER(辅助信息!D:D,辅助信息!G:G=G2271)</f>
        <v>#VALUE!</v>
      </c>
    </row>
    <row r="2272" hidden="1" spans="1:10">
      <c r="A2272" s="2" t="str">
        <f ca="1">'[1]2025年已发货'!A:A</f>
        <v>八局</v>
      </c>
      <c r="B2272" s="2" t="str">
        <f ca="1">'[1]2025年已发货'!B:B</f>
        <v>螺纹钢</v>
      </c>
      <c r="C2272" s="2" t="str">
        <f ca="1">'[1]2025年已发货'!C:C</f>
        <v>HRB400E Φ25 9m</v>
      </c>
      <c r="D2272" s="2" t="str">
        <f ca="1">'[1]2025年已发货'!D:D</f>
        <v>吨</v>
      </c>
      <c r="E2272" s="2">
        <f ca="1">'[1]2025年已发货'!E:E</f>
        <v>35</v>
      </c>
      <c r="F2272" s="4">
        <f ca="1">'[1]2025年已发货'!F:F</f>
        <v>45765</v>
      </c>
      <c r="G2272" s="2" t="str">
        <f>'[1]2025年已发货'!G:G</f>
        <v>（中铁广州局-成渝扩容2标）四川省资阳市雁江区南双路杨家糖房</v>
      </c>
      <c r="H2272" s="2" t="str">
        <f ca="1">'[1]2025年已发货'!H:H</f>
        <v>邓志强</v>
      </c>
      <c r="I2272" s="2">
        <f ca="1">'[1]2025年已发货'!I:I</f>
        <v>17603045490</v>
      </c>
      <c r="J2272" s="2" vm="1" t="e">
        <f>_xlfn._xlws.FILTER(辅助信息!D:D,辅助信息!G:G=G2272)</f>
        <v>#VALUE!</v>
      </c>
    </row>
    <row r="2273" hidden="1" spans="1:10">
      <c r="A2273" s="2" t="str">
        <f ca="1">'[1]2025年已发货'!A:A</f>
        <v>八局</v>
      </c>
      <c r="B2273" s="2" t="str">
        <f ca="1">'[1]2025年已发货'!B:B</f>
        <v>盘螺</v>
      </c>
      <c r="C2273" s="2" t="str">
        <f ca="1">'[1]2025年已发货'!C:C</f>
        <v>HRB400E Φ12</v>
      </c>
      <c r="D2273" s="2" t="str">
        <f ca="1">'[1]2025年已发货'!D:D</f>
        <v>吨</v>
      </c>
      <c r="E2273" s="2">
        <f ca="1">'[1]2025年已发货'!E:E</f>
        <v>70</v>
      </c>
      <c r="F2273" s="4">
        <f ca="1">'[1]2025年已发货'!F:F</f>
        <v>45765</v>
      </c>
      <c r="G2273" s="2" t="str">
        <f>'[1]2025年已发货'!G:G</f>
        <v>（中铁三局-铜资高速1标）四川省资阳市安岳县石羊镇猫坝村2#钢筋场</v>
      </c>
      <c r="H2273" s="2" t="str">
        <f ca="1">'[1]2025年已发货'!H:H</f>
        <v>王雪</v>
      </c>
      <c r="I2273" s="2">
        <f ca="1">'[1]2025年已发货'!I:I</f>
        <v>18729676589</v>
      </c>
      <c r="J2273" s="2" vm="1" t="e">
        <f ca="1">_xlfn._xlws.FILTER(辅助信息!D:D,辅助信息!G:G=G2273)</f>
        <v>#VALUE!</v>
      </c>
    </row>
    <row r="2274" hidden="1" spans="1:10">
      <c r="A2274" s="2" t="str">
        <f ca="1">'[1]2025年已发货'!A:A</f>
        <v>八局</v>
      </c>
      <c r="B2274" s="2" t="str">
        <f ca="1">'[1]2025年已发货'!B:B</f>
        <v>盘螺</v>
      </c>
      <c r="C2274" s="2" t="str">
        <f ca="1">'[1]2025年已发货'!C:C</f>
        <v>HRB400E Φ12</v>
      </c>
      <c r="D2274" s="2" t="str">
        <f ca="1">'[1]2025年已发货'!D:D</f>
        <v>吨</v>
      </c>
      <c r="E2274" s="2">
        <f ca="1">'[1]2025年已发货'!E:E</f>
        <v>35</v>
      </c>
      <c r="F2274" s="4">
        <f ca="1">'[1]2025年已发货'!F:F</f>
        <v>45765</v>
      </c>
      <c r="G2274" s="2" t="str">
        <f>'[1]2025年已发货'!G:G</f>
        <v>（中铁广州局-成渝扩容2标）成渝扩容项目ZCB3-2标2＃拌和站【雁江区联盟桥东北50米(资资路) 】</v>
      </c>
      <c r="H2274" s="2" t="str">
        <f ca="1">'[1]2025年已发货'!H:H</f>
        <v>刘沛琦</v>
      </c>
      <c r="I2274" s="2">
        <f ca="1">'[1]2025年已发货'!I:I</f>
        <v>18011784798</v>
      </c>
      <c r="J2274" s="2" vm="1" t="e">
        <f ca="1">_xlfn._xlws.FILTER(辅助信息!D:D,辅助信息!G:G=G2274)</f>
        <v>#VALUE!</v>
      </c>
    </row>
    <row r="2275" hidden="1" spans="1:10">
      <c r="A2275" s="2" t="str">
        <f ca="1">'[1]2025年已发货'!A:A</f>
        <v>八局</v>
      </c>
      <c r="B2275" s="2" t="str">
        <f ca="1">'[1]2025年已发货'!B:B</f>
        <v>螺纹钢</v>
      </c>
      <c r="C2275" s="2" t="str">
        <f ca="1">'[1]2025年已发货'!C:C</f>
        <v>HRB500E Φ25 9m</v>
      </c>
      <c r="D2275" s="2" t="str">
        <f ca="1">'[1]2025年已发货'!D:D</f>
        <v>吨</v>
      </c>
      <c r="E2275" s="2">
        <f ca="1">'[1]2025年已发货'!E:E</f>
        <v>35</v>
      </c>
      <c r="F2275" s="4">
        <f ca="1">'[1]2025年已发货'!F:F</f>
        <v>45765</v>
      </c>
      <c r="G2275" s="2" t="str">
        <f>'[1]2025年已发货'!G:G</f>
        <v>（中铁十局-资乐高速4标）四川省眉山市仁寿县彰加镇华炉村中铁十局资乐高速3#钢筋场</v>
      </c>
      <c r="H2275" s="2" t="str">
        <f ca="1">'[1]2025年已发货'!H:H</f>
        <v>杨飞</v>
      </c>
      <c r="I2275" s="2">
        <f ca="1">'[1]2025年已发货'!I:I</f>
        <v>15667998777</v>
      </c>
      <c r="J2275" s="2" vm="1" t="e">
        <f ca="1">_xlfn._xlws.FILTER(辅助信息!D:D,辅助信息!G:G=G2275)</f>
        <v>#VALUE!</v>
      </c>
    </row>
    <row r="2276" hidden="1" spans="1:10">
      <c r="A2276" s="2" t="str">
        <f ca="1">'[1]2025年已发货'!A:A</f>
        <v>八局</v>
      </c>
      <c r="B2276" s="2" t="str">
        <f ca="1">'[1]2025年已发货'!B:B</f>
        <v>螺纹钢</v>
      </c>
      <c r="C2276" s="2" t="str">
        <f ca="1">'[1]2025年已发货'!C:C</f>
        <v>HRB400E Φ25 9m</v>
      </c>
      <c r="D2276" s="2" t="str">
        <f ca="1">'[1]2025年已发货'!D:D</f>
        <v>吨</v>
      </c>
      <c r="E2276" s="2">
        <f ca="1">'[1]2025年已发货'!E:E</f>
        <v>35</v>
      </c>
      <c r="F2276" s="4">
        <f ca="1">'[1]2025年已发货'!F:F</f>
        <v>45765</v>
      </c>
      <c r="G2276" s="2" t="str">
        <f>'[1]2025年已发货'!G:G</f>
        <v>（中铁十局-资乐高速4标）四川省眉山市仁寿县彰加镇华炉村中铁十局资乐高速3#钢筋场</v>
      </c>
      <c r="H2276" s="2" t="str">
        <f ca="1">'[1]2025年已发货'!H:H</f>
        <v>杨飞</v>
      </c>
      <c r="I2276" s="2">
        <f ca="1">'[1]2025年已发货'!I:I</f>
        <v>15667998777</v>
      </c>
      <c r="J2276" s="2" vm="1" t="e">
        <f ca="1">_xlfn._xlws.FILTER(辅助信息!D:D,辅助信息!G:G=G2276)</f>
        <v>#VALUE!</v>
      </c>
    </row>
    <row r="2277" hidden="1" spans="1:10">
      <c r="A2277" s="2" t="str">
        <f ca="1">'[1]2025年已发货'!A:A</f>
        <v>八局</v>
      </c>
      <c r="B2277" s="2" t="str">
        <f ca="1">'[1]2025年已发货'!B:B</f>
        <v>螺纹钢</v>
      </c>
      <c r="C2277" s="2" t="str">
        <f ca="1">'[1]2025年已发货'!C:C</f>
        <v>HRB400E Φ14 9m</v>
      </c>
      <c r="D2277" s="2" t="str">
        <f ca="1">'[1]2025年已发货'!D:D</f>
        <v>吨</v>
      </c>
      <c r="E2277" s="2">
        <f ca="1">'[1]2025年已发货'!E:E</f>
        <v>35</v>
      </c>
      <c r="F2277" s="4">
        <f ca="1">'[1]2025年已发货'!F:F</f>
        <v>45765</v>
      </c>
      <c r="G2277" s="2" t="str">
        <f>'[1]2025年已发货'!G:G</f>
        <v>（中铁十局-资乐高速4标）四川省眉山市仁寿县彰加镇华炉村中铁十局资乐高速3#钢筋场</v>
      </c>
      <c r="H2277" s="2" t="str">
        <f ca="1">'[1]2025年已发货'!H:H</f>
        <v>杨飞</v>
      </c>
      <c r="I2277" s="2">
        <f ca="1">'[1]2025年已发货'!I:I</f>
        <v>15667998777</v>
      </c>
      <c r="J2277" s="2" vm="1" t="e">
        <f ca="1">_xlfn._xlws.FILTER(辅助信息!D:D,辅助信息!G:G=G2277)</f>
        <v>#VALUE!</v>
      </c>
    </row>
    <row r="2278" hidden="1" spans="1:10">
      <c r="A2278" s="2" t="str">
        <f ca="1">'[1]2025年已发货'!A:A</f>
        <v>德胜</v>
      </c>
      <c r="B2278" s="2" t="str">
        <f ca="1">'[1]2025年已发货'!B:B</f>
        <v>螺纹钢</v>
      </c>
      <c r="C2278" s="2" t="str">
        <f ca="1">'[1]2025年已发货'!C:C</f>
        <v>HRB400E Φ28 12m</v>
      </c>
      <c r="D2278" s="2" t="str">
        <f ca="1">'[1]2025年已发货'!D:D</f>
        <v>吨</v>
      </c>
      <c r="E2278" s="2">
        <f ca="1">'[1]2025年已发货'!E:E</f>
        <v>85</v>
      </c>
      <c r="F2278" s="4">
        <f ca="1">'[1]2025年已发货'!F:F</f>
        <v>45765</v>
      </c>
      <c r="G2278" s="2" t="str">
        <f>'[1]2025年已发货'!G:G</f>
        <v>（中铁二局-成渝扩容4标）四川省成都市简阳市杨家镇桐子湾村二局拌合站</v>
      </c>
      <c r="H2278" s="2" t="str">
        <f ca="1">'[1]2025年已发货'!H:H</f>
        <v>陈钢</v>
      </c>
      <c r="I2278" s="2">
        <f ca="1">'[1]2025年已发货'!I:I</f>
        <v>13018165813</v>
      </c>
      <c r="J2278" s="2" vm="1" t="e">
        <f ca="1">_xlfn._xlws.FILTER(辅助信息!D:D,辅助信息!G:G=G2278)</f>
        <v>#VALUE!</v>
      </c>
    </row>
    <row r="2279" hidden="1" spans="1:10">
      <c r="A2279" s="2" t="str">
        <f ca="1">'[1]2025年已发货'!A:A</f>
        <v>德胜</v>
      </c>
      <c r="B2279" s="2" t="str">
        <f ca="1">'[1]2025年已发货'!B:B</f>
        <v>螺纹钢</v>
      </c>
      <c r="C2279" s="2" t="str">
        <f ca="1">'[1]2025年已发货'!C:C</f>
        <v>HRB400E Φ25 12m</v>
      </c>
      <c r="D2279" s="2" t="str">
        <f ca="1">'[1]2025年已发货'!D:D</f>
        <v>吨</v>
      </c>
      <c r="E2279" s="2">
        <f ca="1">'[1]2025年已发货'!E:E</f>
        <v>20</v>
      </c>
      <c r="F2279" s="4">
        <f ca="1">'[1]2025年已发货'!F:F</f>
        <v>45765</v>
      </c>
      <c r="G2279" s="2" t="str">
        <f>'[1]2025年已发货'!G:G</f>
        <v>（中铁二局-成渝扩容4标）四川省成都市简阳市杨家镇桐子湾村二局拌合站</v>
      </c>
      <c r="H2279" s="2" t="str">
        <f ca="1">'[1]2025年已发货'!H:H</f>
        <v>陈钢</v>
      </c>
      <c r="I2279" s="2">
        <f ca="1">'[1]2025年已发货'!I:I</f>
        <v>13018165813</v>
      </c>
      <c r="J2279" s="2" vm="1" t="e">
        <f ca="1">_xlfn._xlws.FILTER(辅助信息!D:D,辅助信息!G:G=G2279)</f>
        <v>#VALUE!</v>
      </c>
    </row>
    <row r="2280" hidden="1" spans="1:10">
      <c r="A2280" s="2" t="str">
        <f ca="1">'[1]2025年已发货'!A:A</f>
        <v>德胜</v>
      </c>
      <c r="B2280" s="2" t="str">
        <f ca="1">'[1]2025年已发货'!B:B</f>
        <v>螺纹钢</v>
      </c>
      <c r="C2280" s="2" t="str">
        <f ca="1">'[1]2025年已发货'!C:C</f>
        <v>HRB500E Φ28 9m</v>
      </c>
      <c r="D2280" s="2" t="str">
        <f ca="1">'[1]2025年已发货'!D:D</f>
        <v>吨</v>
      </c>
      <c r="E2280" s="2">
        <f ca="1">'[1]2025年已发货'!E:E</f>
        <v>70</v>
      </c>
      <c r="F2280" s="4">
        <f ca="1">'[1]2025年已发货'!F:F</f>
        <v>45765</v>
      </c>
      <c r="G2280" s="2" t="str">
        <f>'[1]2025年已发货'!G:G</f>
        <v>（中铁十局-资乐高速4标）四川省眉山市仁寿县彰加镇促进村中铁十局2#钢筋厂</v>
      </c>
      <c r="H2280" s="2" t="str">
        <f ca="1">'[1]2025年已发货'!H:H</f>
        <v>杨飞</v>
      </c>
      <c r="I2280" s="2">
        <f ca="1">'[1]2025年已发货'!I:I</f>
        <v>15667998777</v>
      </c>
      <c r="J2280" s="2" vm="1" t="e">
        <f>_xlfn._xlws.FILTER(辅助信息!D:D,辅助信息!G:G=G2280)</f>
        <v>#VALUE!</v>
      </c>
    </row>
    <row r="2281" hidden="1" spans="1:10">
      <c r="A2281" s="2" t="str">
        <f ca="1">'[1]2025年已发货'!A:A</f>
        <v>达钢</v>
      </c>
      <c r="B2281" s="2" t="str">
        <f ca="1">'[1]2025年已发货'!B:B</f>
        <v>螺纹钢</v>
      </c>
      <c r="C2281" s="2" t="str">
        <f ca="1">'[1]2025年已发货'!C:C</f>
        <v>HRB400E Φ16 9m</v>
      </c>
      <c r="D2281" s="2" t="str">
        <f ca="1">'[1]2025年已发货'!D:D</f>
        <v>吨</v>
      </c>
      <c r="E2281" s="2">
        <f ca="1">'[1]2025年已发货'!E:E</f>
        <v>39</v>
      </c>
      <c r="F2281" s="4">
        <f ca="1">'[1]2025年已发货'!F:F</f>
        <v>45766</v>
      </c>
      <c r="G2281" s="2" t="str">
        <f>'[1]2025年已发货'!G:G</f>
        <v>（五冶达州国道542项目-三工区路基八工段(连接线)）四川省达州市达川区大堰镇梨子沟</v>
      </c>
      <c r="H2281" s="2" t="str">
        <f ca="1">'[1]2025年已发货'!H:H</f>
        <v>谭鹏程</v>
      </c>
      <c r="I2281" s="2">
        <f ca="1">'[1]2025年已发货'!I:I</f>
        <v>18280895666</v>
      </c>
      <c r="J2281" s="2" t="str">
        <f>_xlfn._xlws.FILTER(辅助信息!D:D,辅助信息!G:G=G2281)</f>
        <v>五冶达州国道542项目</v>
      </c>
    </row>
    <row r="2282" hidden="1" spans="1:10">
      <c r="A2282" s="2" t="str">
        <f ca="1">'[1]2025年已发货'!A:A</f>
        <v>达钢</v>
      </c>
      <c r="B2282" s="2" t="str">
        <f ca="1">'[1]2025年已发货'!B:B</f>
        <v>螺纹钢</v>
      </c>
      <c r="C2282" s="2" t="str">
        <f ca="1">'[1]2025年已发货'!C:C</f>
        <v>HRB400E Φ32 9m</v>
      </c>
      <c r="D2282" s="2" t="str">
        <f ca="1">'[1]2025年已发货'!D:D</f>
        <v>吨</v>
      </c>
      <c r="E2282" s="2">
        <f ca="1">'[1]2025年已发货'!E:E</f>
        <v>6</v>
      </c>
      <c r="F2282" s="4">
        <f ca="1">'[1]2025年已发货'!F:F</f>
        <v>45766</v>
      </c>
      <c r="G2282" s="2" t="str">
        <f>'[1]2025年已发货'!G:G</f>
        <v>（五冶达州国道542项目-三工区路基八工段(连接线)）四川省达州市达川区大堰镇梨子沟</v>
      </c>
      <c r="H2282" s="2" t="str">
        <f ca="1">'[1]2025年已发货'!H:H</f>
        <v>谭鹏程</v>
      </c>
      <c r="I2282" s="2">
        <f ca="1">'[1]2025年已发货'!I:I</f>
        <v>18280895666</v>
      </c>
      <c r="J2282" s="2" t="str">
        <f ca="1">_xlfn._xlws.FILTER(辅助信息!D:D,辅助信息!G:G=G2282)</f>
        <v>五冶达州国道542项目</v>
      </c>
    </row>
    <row r="2283" hidden="1" spans="1:10">
      <c r="A2283" s="2" t="str">
        <f ca="1">'[1]2025年已发货'!A:A</f>
        <v>达钢</v>
      </c>
      <c r="B2283" s="2" t="str">
        <f ca="1">'[1]2025年已发货'!B:B</f>
        <v>盘圆</v>
      </c>
      <c r="C2283" s="2" t="str">
        <f ca="1">'[1]2025年已发货'!C:C</f>
        <v>HPB300 Φ10</v>
      </c>
      <c r="D2283" s="2" t="str">
        <f ca="1">'[1]2025年已发货'!D:D</f>
        <v>吨</v>
      </c>
      <c r="E2283" s="2">
        <f ca="1">'[1]2025年已发货'!E:E</f>
        <v>3</v>
      </c>
      <c r="F2283" s="4">
        <f ca="1">'[1]2025年已发货'!F:F</f>
        <v>45766</v>
      </c>
      <c r="G2283" s="2" t="str">
        <f>'[1]2025年已发货'!G:G</f>
        <v>（五冶达州国道542项目-三工区路基八工段(连接线)）四川省达州市达川区大堰镇梨子沟</v>
      </c>
      <c r="H2283" s="2" t="str">
        <f ca="1">'[1]2025年已发货'!H:H</f>
        <v>谭鹏程</v>
      </c>
      <c r="I2283" s="2">
        <f ca="1">'[1]2025年已发货'!I:I</f>
        <v>18280895666</v>
      </c>
      <c r="J2283" s="2" t="str">
        <f>_xlfn._xlws.FILTER(辅助信息!D:D,辅助信息!G:G=G2283)</f>
        <v>五冶达州国道542项目</v>
      </c>
    </row>
    <row r="2284" hidden="1" spans="1:10">
      <c r="A2284" s="2" t="str">
        <f ca="1">'[1]2025年已发货'!A:A</f>
        <v>达钢</v>
      </c>
      <c r="B2284" s="2" t="str">
        <f ca="1">'[1]2025年已发货'!B:B</f>
        <v>盘圆</v>
      </c>
      <c r="C2284" s="2" t="str">
        <f ca="1">'[1]2025年已发货'!C:C</f>
        <v>HPB300 Φ10</v>
      </c>
      <c r="D2284" s="2" t="str">
        <f ca="1">'[1]2025年已发货'!D:D</f>
        <v>吨</v>
      </c>
      <c r="E2284" s="2">
        <f ca="1">'[1]2025年已发货'!E:E</f>
        <v>35</v>
      </c>
      <c r="F2284" s="4">
        <f ca="1">'[1]2025年已发货'!F:F</f>
        <v>45766</v>
      </c>
      <c r="G2284" s="2" t="str">
        <f>'[1]2025年已发货'!G:G</f>
        <v>（中铁三局-铜资高速1标）四川省资阳市安岳县石羊镇猫坝村2#钢筋场</v>
      </c>
      <c r="H2284" s="2" t="str">
        <f ca="1">'[1]2025年已发货'!H:H</f>
        <v>王雪</v>
      </c>
      <c r="I2284" s="2">
        <f ca="1">'[1]2025年已发货'!I:I</f>
        <v>18729676589</v>
      </c>
      <c r="J2284" s="2" vm="1" t="e">
        <f ca="1">_xlfn._xlws.FILTER(辅助信息!D:D,辅助信息!G:G=G2284)</f>
        <v>#VALUE!</v>
      </c>
    </row>
    <row r="2285" hidden="1" spans="1:10">
      <c r="A2285" s="2" t="str">
        <f ca="1">'[1]2025年已发货'!A:A</f>
        <v>晋邦</v>
      </c>
      <c r="B2285" s="2" t="str">
        <f ca="1">'[1]2025年已发货'!B:B</f>
        <v>螺纹钢</v>
      </c>
      <c r="C2285" s="2" t="str">
        <f ca="1">'[1]2025年已发货'!C:C</f>
        <v>HRB500E Φ16</v>
      </c>
      <c r="D2285" s="2" t="str">
        <f ca="1">'[1]2025年已发货'!D:D</f>
        <v>吨</v>
      </c>
      <c r="E2285" s="2">
        <f ca="1">'[1]2025年已发货'!E:E</f>
        <v>3</v>
      </c>
      <c r="F2285" s="4">
        <f ca="1">'[1]2025年已发货'!F:F</f>
        <v>45766</v>
      </c>
      <c r="G2285" s="2" t="str">
        <f>'[1]2025年已发货'!G:G</f>
        <v>（商投建工达州中医药科技园-4工区-2号楼）达州市通川区达州中医药职业学院犀牛大道北段</v>
      </c>
      <c r="H2285" s="2" t="str">
        <f ca="1">'[1]2025年已发货'!H:H</f>
        <v>张扬</v>
      </c>
      <c r="I2285" s="2">
        <f ca="1">'[1]2025年已发货'!I:I</f>
        <v>18381904567</v>
      </c>
      <c r="J2285" s="2" t="str">
        <f ca="1">_xlfn._xlws.FILTER(辅助信息!D:D,辅助信息!G:G=G2285)</f>
        <v>商投建工达州中医药科技园</v>
      </c>
    </row>
    <row r="2286" hidden="1" spans="1:10">
      <c r="A2286" s="2" t="str">
        <f ca="1">'[1]2025年已发货'!A:A</f>
        <v>晋邦</v>
      </c>
      <c r="B2286" s="2" t="str">
        <f ca="1">'[1]2025年已发货'!B:B</f>
        <v>螺纹钢</v>
      </c>
      <c r="C2286" s="2" t="str">
        <f ca="1">'[1]2025年已发货'!C:C</f>
        <v>HRB500E Φ18</v>
      </c>
      <c r="D2286" s="2" t="str">
        <f ca="1">'[1]2025年已发货'!D:D</f>
        <v>吨</v>
      </c>
      <c r="E2286" s="2">
        <f ca="1">'[1]2025年已发货'!E:E</f>
        <v>12</v>
      </c>
      <c r="F2286" s="4">
        <f ca="1">'[1]2025年已发货'!F:F</f>
        <v>45766</v>
      </c>
      <c r="G2286" s="2" t="str">
        <f>'[1]2025年已发货'!G:G</f>
        <v>（商投建工达州中医药科技园-4工区-2号楼）达州市通川区达州中医药职业学院犀牛大道北段</v>
      </c>
      <c r="H2286" s="2" t="str">
        <f ca="1">'[1]2025年已发货'!H:H</f>
        <v>张扬</v>
      </c>
      <c r="I2286" s="2">
        <f ca="1">'[1]2025年已发货'!I:I</f>
        <v>18381904567</v>
      </c>
      <c r="J2286" s="2" t="str">
        <f ca="1">_xlfn._xlws.FILTER(辅助信息!D:D,辅助信息!G:G=G2286)</f>
        <v>商投建工达州中医药科技园</v>
      </c>
    </row>
    <row r="2287" hidden="1" spans="1:10">
      <c r="A2287" s="2" t="str">
        <f ca="1">'[1]2025年已发货'!A:A</f>
        <v>晋邦</v>
      </c>
      <c r="B2287" s="2" t="str">
        <f ca="1">'[1]2025年已发货'!B:B</f>
        <v>螺纹钢</v>
      </c>
      <c r="C2287" s="2" t="str">
        <f ca="1">'[1]2025年已发货'!C:C</f>
        <v>HRB500E Φ20</v>
      </c>
      <c r="D2287" s="2" t="str">
        <f ca="1">'[1]2025年已发货'!D:D</f>
        <v>吨</v>
      </c>
      <c r="E2287" s="2">
        <f ca="1">'[1]2025年已发货'!E:E</f>
        <v>9</v>
      </c>
      <c r="F2287" s="4">
        <f ca="1">'[1]2025年已发货'!F:F</f>
        <v>45766</v>
      </c>
      <c r="G2287" s="2" t="str">
        <f>'[1]2025年已发货'!G:G</f>
        <v>（商投建工达州中医药科技园-4工区-2号楼）达州市通川区达州中医药职业学院犀牛大道北段</v>
      </c>
      <c r="H2287" s="2" t="str">
        <f ca="1">'[1]2025年已发货'!H:H</f>
        <v>张扬</v>
      </c>
      <c r="I2287" s="2">
        <f ca="1">'[1]2025年已发货'!I:I</f>
        <v>18381904567</v>
      </c>
      <c r="J2287" s="2" t="str">
        <f ca="1">_xlfn._xlws.FILTER(辅助信息!D:D,辅助信息!G:G=G2287)</f>
        <v>商投建工达州中医药科技园</v>
      </c>
    </row>
    <row r="2288" hidden="1" spans="1:10">
      <c r="A2288" s="2" t="str">
        <f ca="1">'[1]2025年已发货'!A:A</f>
        <v>晋邦</v>
      </c>
      <c r="B2288" s="2" t="str">
        <f ca="1">'[1]2025年已发货'!B:B</f>
        <v>螺纹钢</v>
      </c>
      <c r="C2288" s="2" t="str">
        <f ca="1">'[1]2025年已发货'!C:C</f>
        <v>HRB500E Φ22</v>
      </c>
      <c r="D2288" s="2" t="str">
        <f ca="1">'[1]2025年已发货'!D:D</f>
        <v>吨</v>
      </c>
      <c r="E2288" s="2">
        <f ca="1">'[1]2025年已发货'!E:E</f>
        <v>9</v>
      </c>
      <c r="F2288" s="4">
        <f ca="1">'[1]2025年已发货'!F:F</f>
        <v>45766</v>
      </c>
      <c r="G2288" s="2" t="str">
        <f>'[1]2025年已发货'!G:G</f>
        <v>（商投建工达州中医药科技园-4工区-2号楼）达州市通川区达州中医药职业学院犀牛大道北段</v>
      </c>
      <c r="H2288" s="2" t="str">
        <f ca="1">'[1]2025年已发货'!H:H</f>
        <v>张扬</v>
      </c>
      <c r="I2288" s="2">
        <f ca="1">'[1]2025年已发货'!I:I</f>
        <v>18381904567</v>
      </c>
      <c r="J2288" s="2" t="str">
        <f>_xlfn._xlws.FILTER(辅助信息!D:D,辅助信息!G:G=G2288)</f>
        <v>商投建工达州中医药科技园</v>
      </c>
    </row>
    <row r="2289" hidden="1" spans="1:10">
      <c r="A2289" s="2" t="str">
        <f ca="1">'[1]2025年已发货'!A:A</f>
        <v>成实</v>
      </c>
      <c r="B2289" s="2" t="str">
        <f ca="1">'[1]2025年已发货'!B:B</f>
        <v>高线</v>
      </c>
      <c r="C2289" s="2" t="str">
        <f ca="1">'[1]2025年已发货'!C:C</f>
        <v>HPB300Φ10</v>
      </c>
      <c r="D2289" s="2" t="str">
        <f ca="1">'[1]2025年已发货'!D:D</f>
        <v>吨</v>
      </c>
      <c r="E2289" s="2">
        <f ca="1">'[1]2025年已发货'!E:E</f>
        <v>15</v>
      </c>
      <c r="F2289" s="4">
        <f ca="1">'[1]2025年已发货'!F:F</f>
        <v>45767</v>
      </c>
      <c r="G2289" s="2" t="str">
        <f>'[1]2025年已发货'!G:G</f>
        <v>（中铁五局-成渝扩容3标）四川省资阳市雁江区伍隍镇铺子村雁江区X138</v>
      </c>
      <c r="H2289" s="2" t="str">
        <f ca="1">'[1]2025年已发货'!H:H</f>
        <v>王健</v>
      </c>
      <c r="I2289" s="2">
        <f ca="1">'[1]2025年已发货'!I:I</f>
        <v>17726168395</v>
      </c>
      <c r="J2289" s="2" vm="1" t="e">
        <f ca="1">_xlfn._xlws.FILTER(辅助信息!D:D,辅助信息!G:G=G2289)</f>
        <v>#VALUE!</v>
      </c>
    </row>
    <row r="2290" hidden="1" spans="1:10">
      <c r="A2290" s="2" t="str">
        <f ca="1">'[1]2025年已发货'!A:A</f>
        <v>成实</v>
      </c>
      <c r="B2290" s="2" t="str">
        <f ca="1">'[1]2025年已发货'!B:B</f>
        <v>圆钢</v>
      </c>
      <c r="C2290" s="2" t="str">
        <f ca="1">'[1]2025年已发货'!C:C</f>
        <v>HPB300Φ20  9m</v>
      </c>
      <c r="D2290" s="2" t="str">
        <f ca="1">'[1]2025年已发货'!D:D</f>
        <v>吨</v>
      </c>
      <c r="E2290" s="2">
        <f ca="1">'[1]2025年已发货'!E:E</f>
        <v>3</v>
      </c>
      <c r="F2290" s="4">
        <f ca="1">'[1]2025年已发货'!F:F</f>
        <v>45767</v>
      </c>
      <c r="G2290" s="2" t="str">
        <f>'[1]2025年已发货'!G:G</f>
        <v>（中铁五局-成渝扩容3标）四川省资阳市雁江区伍隍镇铺子村雁江区X138</v>
      </c>
      <c r="H2290" s="2" t="str">
        <f ca="1">'[1]2025年已发货'!H:H</f>
        <v>王健</v>
      </c>
      <c r="I2290" s="2">
        <f ca="1">'[1]2025年已发货'!I:I</f>
        <v>17726168395</v>
      </c>
      <c r="J2290" s="2" vm="1" t="e">
        <f ca="1">_xlfn._xlws.FILTER(辅助信息!D:D,辅助信息!G:G=G2290)</f>
        <v>#VALUE!</v>
      </c>
    </row>
    <row r="2291" hidden="1" spans="1:10">
      <c r="A2291" s="2" t="str">
        <f ca="1">'[1]2025年已发货'!A:A</f>
        <v>成实</v>
      </c>
      <c r="B2291" s="2" t="str">
        <f ca="1">'[1]2025年已发货'!B:B</f>
        <v>螺纹钢</v>
      </c>
      <c r="C2291" s="2" t="str">
        <f ca="1">'[1]2025年已发货'!C:C</f>
        <v>HRB400E Φ25 12m</v>
      </c>
      <c r="D2291" s="2" t="str">
        <f ca="1">'[1]2025年已发货'!D:D</f>
        <v>吨</v>
      </c>
      <c r="E2291" s="2">
        <f ca="1">'[1]2025年已发货'!E:E</f>
        <v>18</v>
      </c>
      <c r="F2291" s="4">
        <f ca="1">'[1]2025年已发货'!F:F</f>
        <v>45767</v>
      </c>
      <c r="G2291" s="2" t="str">
        <f>'[1]2025年已发货'!G:G</f>
        <v>（中铁五局-成渝扩容3标）四川省资阳市雁江区伍隍镇铺子村雁江区X138</v>
      </c>
      <c r="H2291" s="2" t="str">
        <f ca="1">'[1]2025年已发货'!H:H</f>
        <v>王健</v>
      </c>
      <c r="I2291" s="2">
        <f ca="1">'[1]2025年已发货'!I:I</f>
        <v>17726168395</v>
      </c>
      <c r="J2291" s="2" vm="1" t="e">
        <f ca="1">_xlfn._xlws.FILTER(辅助信息!D:D,辅助信息!G:G=G2291)</f>
        <v>#VALUE!</v>
      </c>
    </row>
    <row r="2292" hidden="1" spans="1:10">
      <c r="A2292" s="2" t="str">
        <f ca="1">'[1]2025年已发货'!A:A</f>
        <v>成实</v>
      </c>
      <c r="B2292" s="2" t="str">
        <f ca="1">'[1]2025年已发货'!B:B</f>
        <v>盘螺</v>
      </c>
      <c r="C2292" s="2" t="str">
        <f ca="1">'[1]2025年已发货'!C:C</f>
        <v>HRB400EФ6</v>
      </c>
      <c r="D2292" s="2" t="str">
        <f ca="1">'[1]2025年已发货'!D:D</f>
        <v>吨</v>
      </c>
      <c r="E2292" s="2">
        <f ca="1">'[1]2025年已发货'!E:E</f>
        <v>6</v>
      </c>
      <c r="F2292" s="4">
        <f ca="1">'[1]2025年已发货'!F:F</f>
        <v>45767</v>
      </c>
      <c r="G2292" s="2" t="str">
        <f>'[1]2025年已发货'!G:G</f>
        <v>（中核中原-温江北林医养综合体项目）四川省成都市温江区万春大道第三人民医院东</v>
      </c>
      <c r="H2292" s="2" t="str">
        <f ca="1">'[1]2025年已发货'!H:H</f>
        <v>蔡杰</v>
      </c>
      <c r="I2292" s="2">
        <f ca="1">'[1]2025年已发货'!I:I</f>
        <v>18875129329</v>
      </c>
      <c r="J2292" s="2" vm="1" t="e">
        <f>_xlfn._xlws.FILTER(辅助信息!D:D,辅助信息!G:G=G2292)</f>
        <v>#VALUE!</v>
      </c>
    </row>
    <row r="2293" hidden="1" spans="1:10">
      <c r="A2293" s="2" t="str">
        <f ca="1">'[1]2025年已发货'!A:A</f>
        <v>成实</v>
      </c>
      <c r="B2293" s="2" t="str">
        <f ca="1">'[1]2025年已发货'!B:B</f>
        <v>盘螺</v>
      </c>
      <c r="C2293" s="2" t="str">
        <f ca="1">'[1]2025年已发货'!C:C</f>
        <v>HRB400EФ8</v>
      </c>
      <c r="D2293" s="2" t="str">
        <f ca="1">'[1]2025年已发货'!D:D</f>
        <v>吨</v>
      </c>
      <c r="E2293" s="2">
        <f ca="1">'[1]2025年已发货'!E:E</f>
        <v>12</v>
      </c>
      <c r="F2293" s="4">
        <f ca="1">'[1]2025年已发货'!F:F</f>
        <v>45767</v>
      </c>
      <c r="G2293" s="2" t="str">
        <f>'[1]2025年已发货'!G:G</f>
        <v>（中核中原-温江北林医养综合体项目）四川省成都市温江区万春大道第三人民医院东</v>
      </c>
      <c r="H2293" s="2" t="str">
        <f ca="1">'[1]2025年已发货'!H:H</f>
        <v>蔡杰</v>
      </c>
      <c r="I2293" s="2">
        <f ca="1">'[1]2025年已发货'!I:I</f>
        <v>18875129329</v>
      </c>
      <c r="J2293" s="2" vm="1" t="e">
        <f>_xlfn._xlws.FILTER(辅助信息!D:D,辅助信息!G:G=G2293)</f>
        <v>#VALUE!</v>
      </c>
    </row>
    <row r="2294" hidden="1" spans="1:10">
      <c r="A2294" s="2" t="str">
        <f ca="1">'[1]2025年已发货'!A:A</f>
        <v>成实</v>
      </c>
      <c r="B2294" s="2" t="str">
        <f ca="1">'[1]2025年已发货'!B:B</f>
        <v>盘螺</v>
      </c>
      <c r="C2294" s="2" t="str">
        <f ca="1">'[1]2025年已发货'!C:C</f>
        <v>HRB400EФ10</v>
      </c>
      <c r="D2294" s="2" t="str">
        <f ca="1">'[1]2025年已发货'!D:D</f>
        <v>吨</v>
      </c>
      <c r="E2294" s="2">
        <f ca="1">'[1]2025年已发货'!E:E</f>
        <v>18</v>
      </c>
      <c r="F2294" s="4">
        <f ca="1">'[1]2025年已发货'!F:F</f>
        <v>45767</v>
      </c>
      <c r="G2294" s="2" t="str">
        <f>'[1]2025年已发货'!G:G</f>
        <v>（中核中原-温江北林医养综合体项目）四川省成都市温江区万春大道第三人民医院东</v>
      </c>
      <c r="H2294" s="2" t="str">
        <f ca="1">'[1]2025年已发货'!H:H</f>
        <v>蔡杰</v>
      </c>
      <c r="I2294" s="2">
        <f ca="1">'[1]2025年已发货'!I:I</f>
        <v>18875129329</v>
      </c>
      <c r="J2294" s="2" vm="1" t="e">
        <f ca="1">_xlfn._xlws.FILTER(辅助信息!D:D,辅助信息!G:G=G2294)</f>
        <v>#VALUE!</v>
      </c>
    </row>
    <row r="2295" hidden="1" spans="1:10">
      <c r="A2295" s="2" t="str">
        <f ca="1">'[1]2025年已发货'!A:A</f>
        <v>成实</v>
      </c>
      <c r="B2295" s="2" t="str">
        <f ca="1">'[1]2025年已发货'!B:B</f>
        <v>高线</v>
      </c>
      <c r="C2295" s="2" t="str">
        <f ca="1">'[1]2025年已发货'!C:C</f>
        <v>HPB300Ф12</v>
      </c>
      <c r="D2295" s="2" t="str">
        <f ca="1">'[1]2025年已发货'!D:D</f>
        <v>吨</v>
      </c>
      <c r="E2295" s="2">
        <f ca="1">'[1]2025年已发货'!E:E</f>
        <v>35</v>
      </c>
      <c r="F2295" s="4">
        <f ca="1">'[1]2025年已发货'!F:F</f>
        <v>45767</v>
      </c>
      <c r="G2295" s="2" t="str">
        <f>'[1]2025年已发货'!G:G</f>
        <v>（中铁六局呼和公司康新高速TJ4-2标）四川省甘孜藏族自治州康定市新都桥镇东俄罗三村中建八局搅拌站旁</v>
      </c>
      <c r="H2295" s="2" t="str">
        <f ca="1">'[1]2025年已发货'!H:H</f>
        <v>许文刚</v>
      </c>
      <c r="I2295" s="2">
        <f ca="1">'[1]2025年已发货'!I:I</f>
        <v>15848808186</v>
      </c>
      <c r="J2295" s="2" vm="1" t="e">
        <f ca="1">_xlfn._xlws.FILTER(辅助信息!D:D,辅助信息!G:G=G2295)</f>
        <v>#VALUE!</v>
      </c>
    </row>
    <row r="2296" hidden="1" spans="1:10">
      <c r="A2296" s="2" t="str">
        <f ca="1">'[1]2025年已发货'!A:A</f>
        <v>成实</v>
      </c>
      <c r="B2296" s="2" t="str">
        <f ca="1">'[1]2025年已发货'!B:B</f>
        <v>盘螺</v>
      </c>
      <c r="C2296" s="2" t="str">
        <f ca="1">'[1]2025年已发货'!C:C</f>
        <v>HRB400E Φ12</v>
      </c>
      <c r="D2296" s="2" t="str">
        <f ca="1">'[1]2025年已发货'!D:D</f>
        <v>吨</v>
      </c>
      <c r="E2296" s="2">
        <f ca="1">'[1]2025年已发货'!E:E</f>
        <v>25</v>
      </c>
      <c r="F2296" s="4">
        <f ca="1">'[1]2025年已发货'!F:F</f>
        <v>45767</v>
      </c>
      <c r="G2296" s="2" t="str">
        <f>'[1]2025年已发货'!G:G</f>
        <v>（中铁二局-成渝扩容4标）四川省成都市简阳市杨家镇桐子湾村二局拌合站</v>
      </c>
      <c r="H2296" s="2" t="str">
        <f ca="1">'[1]2025年已发货'!H:H</f>
        <v>陈钢</v>
      </c>
      <c r="I2296" s="2">
        <f ca="1">'[1]2025年已发货'!I:I</f>
        <v>13018165813</v>
      </c>
      <c r="J2296" s="2" vm="1" t="e">
        <f ca="1">_xlfn._xlws.FILTER(辅助信息!D:D,辅助信息!G:G=G2296)</f>
        <v>#VALUE!</v>
      </c>
    </row>
    <row r="2297" hidden="1" spans="1:10">
      <c r="A2297" s="2" t="str">
        <f ca="1">'[1]2025年已发货'!A:A</f>
        <v>成实</v>
      </c>
      <c r="B2297" s="2" t="str">
        <f ca="1">'[1]2025年已发货'!B:B</f>
        <v>盘螺</v>
      </c>
      <c r="C2297" s="2" t="str">
        <f ca="1">'[1]2025年已发货'!C:C</f>
        <v>HRB400E Φ10</v>
      </c>
      <c r="D2297" s="2" t="str">
        <f ca="1">'[1]2025年已发货'!D:D</f>
        <v>吨</v>
      </c>
      <c r="E2297" s="2">
        <f ca="1">'[1]2025年已发货'!E:E</f>
        <v>10</v>
      </c>
      <c r="F2297" s="4">
        <f ca="1">'[1]2025年已发货'!F:F</f>
        <v>45767</v>
      </c>
      <c r="G2297" s="2" t="str">
        <f>'[1]2025年已发货'!G:G</f>
        <v>（中铁二局-成渝扩容4标）四川省成都市简阳市杨家镇桐子湾村二局拌合站</v>
      </c>
      <c r="H2297" s="2" t="str">
        <f ca="1">'[1]2025年已发货'!H:H</f>
        <v>陈钢</v>
      </c>
      <c r="I2297" s="2">
        <f ca="1">'[1]2025年已发货'!I:I</f>
        <v>13018165813</v>
      </c>
      <c r="J2297" s="2" vm="1" t="e">
        <f>_xlfn._xlws.FILTER(辅助信息!D:D,辅助信息!G:G=G2297)</f>
        <v>#VALUE!</v>
      </c>
    </row>
    <row r="2298" hidden="1" spans="1:10">
      <c r="A2298" s="2" t="str">
        <f ca="1">'[1]2025年已发货'!A:A</f>
        <v>德胜</v>
      </c>
      <c r="B2298" s="2" t="str">
        <f ca="1">'[1]2025年已发货'!B:B</f>
        <v>螺纹钢</v>
      </c>
      <c r="C2298" s="2" t="str">
        <f ca="1">'[1]2025年已发货'!C:C</f>
        <v>HRB400E Φ25 12m</v>
      </c>
      <c r="D2298" s="2" t="str">
        <f ca="1">'[1]2025年已发货'!D:D</f>
        <v>吨</v>
      </c>
      <c r="E2298" s="2">
        <f ca="1">'[1]2025年已发货'!E:E</f>
        <v>70</v>
      </c>
      <c r="F2298" s="4">
        <f ca="1">'[1]2025年已发货'!F:F</f>
        <v>45767</v>
      </c>
      <c r="G2298" s="2" t="str">
        <f>'[1]2025年已发货'!G:G</f>
        <v>（中铁广州局-成渝扩容2标）四川省资阳市雁江区堪嘉镇陈家湾刘家湾大桥桥头</v>
      </c>
      <c r="H2298" s="2" t="str">
        <f ca="1">'[1]2025年已发货'!H:H</f>
        <v>刘沛琦</v>
      </c>
      <c r="I2298" s="2">
        <f ca="1">'[1]2025年已发货'!I:I</f>
        <v>18011784798</v>
      </c>
      <c r="J2298" s="2" vm="1" t="e">
        <f ca="1">_xlfn._xlws.FILTER(辅助信息!D:D,辅助信息!G:G=G2298)</f>
        <v>#VALUE!</v>
      </c>
    </row>
    <row r="2299" hidden="1" spans="1:10">
      <c r="A2299" s="2" t="str">
        <f ca="1">'[1]2025年已发货'!A:A</f>
        <v>德胜</v>
      </c>
      <c r="B2299" s="2" t="str">
        <f ca="1">'[1]2025年已发货'!B:B</f>
        <v>螺纹钢</v>
      </c>
      <c r="C2299" s="2" t="str">
        <f ca="1">'[1]2025年已发货'!C:C</f>
        <v>HRB500EФ25*9m</v>
      </c>
      <c r="D2299" s="2" t="str">
        <f ca="1">'[1]2025年已发货'!D:D</f>
        <v>吨</v>
      </c>
      <c r="E2299" s="2">
        <f ca="1">'[1]2025年已发货'!E:E</f>
        <v>64</v>
      </c>
      <c r="F2299" s="4">
        <f ca="1">'[1]2025年已发货'!F:F</f>
        <v>45767</v>
      </c>
      <c r="G2299" s="2" t="str">
        <f>'[1]2025年已发货'!G:G</f>
        <v>（中核中原-温江北林医养综合体项目）四川省成都市温江区万春大道第三人民医院东</v>
      </c>
      <c r="H2299" s="2" t="str">
        <f ca="1">'[1]2025年已发货'!H:H</f>
        <v>蔡杰</v>
      </c>
      <c r="I2299" s="2">
        <f ca="1">'[1]2025年已发货'!I:I</f>
        <v>18875129329</v>
      </c>
      <c r="J2299" s="2" vm="1" t="e">
        <f>_xlfn._xlws.FILTER(辅助信息!D:D,辅助信息!G:G=G2299)</f>
        <v>#VALUE!</v>
      </c>
    </row>
    <row r="2300" hidden="1" spans="1:10">
      <c r="A2300" s="2" t="str">
        <f ca="1">'[1]2025年已发货'!A:A</f>
        <v>德胜</v>
      </c>
      <c r="B2300" s="2" t="str">
        <f ca="1">'[1]2025年已发货'!B:B</f>
        <v>螺纹钢</v>
      </c>
      <c r="C2300" s="2" t="str">
        <f ca="1">'[1]2025年已发货'!C:C</f>
        <v>HRB500EФ28*12m</v>
      </c>
      <c r="D2300" s="2" t="str">
        <f ca="1">'[1]2025年已发货'!D:D</f>
        <v>吨</v>
      </c>
      <c r="E2300" s="2">
        <f ca="1">'[1]2025年已发货'!E:E</f>
        <v>6</v>
      </c>
      <c r="F2300" s="4">
        <f ca="1">'[1]2025年已发货'!F:F</f>
        <v>45767</v>
      </c>
      <c r="G2300" s="2" t="str">
        <f>'[1]2025年已发货'!G:G</f>
        <v>（中核中原-温江北林医养综合体项目）四川省成都市温江区万春大道第三人民医院东</v>
      </c>
      <c r="H2300" s="2" t="str">
        <f ca="1">'[1]2025年已发货'!H:H</f>
        <v>蔡杰</v>
      </c>
      <c r="I2300" s="2">
        <f ca="1">'[1]2025年已发货'!I:I</f>
        <v>18875129329</v>
      </c>
      <c r="J2300" s="2" vm="1" t="e">
        <f ca="1">_xlfn._xlws.FILTER(辅助信息!D:D,辅助信息!G:G=G2300)</f>
        <v>#VALUE!</v>
      </c>
    </row>
    <row r="2301" hidden="1" spans="1:10">
      <c r="A2301" s="2" t="str">
        <f ca="1">'[1]2025年已发货'!A:A</f>
        <v>德胜</v>
      </c>
      <c r="B2301" s="2" t="str">
        <f ca="1">'[1]2025年已发货'!B:B</f>
        <v>螺纹钢</v>
      </c>
      <c r="C2301" s="2" t="str">
        <f ca="1">'[1]2025年已发货'!C:C</f>
        <v>HRB500EФ25*9m</v>
      </c>
      <c r="D2301" s="2" t="str">
        <f ca="1">'[1]2025年已发货'!D:D</f>
        <v>吨</v>
      </c>
      <c r="E2301" s="2">
        <f ca="1">'[1]2025年已发货'!E:E</f>
        <v>35</v>
      </c>
      <c r="F2301" s="4">
        <f ca="1">'[1]2025年已发货'!F:F</f>
        <v>45767</v>
      </c>
      <c r="G2301" s="2" t="str">
        <f>'[1]2025年已发货'!G:G</f>
        <v>（中铁六局呼和公司康新高速TJ4-2标）四川省甘孜藏族自治州康定市新都桥镇东俄罗三村中建八局搅拌站旁</v>
      </c>
      <c r="H2301" s="2" t="str">
        <f ca="1">'[1]2025年已发货'!H:H</f>
        <v>许文刚</v>
      </c>
      <c r="I2301" s="2">
        <f ca="1">'[1]2025年已发货'!I:I</f>
        <v>15848808186</v>
      </c>
      <c r="J2301" s="2" vm="1" t="e">
        <f ca="1">_xlfn._xlws.FILTER(辅助信息!D:D,辅助信息!G:G=G2301)</f>
        <v>#VALUE!</v>
      </c>
    </row>
    <row r="2302" hidden="1" spans="1:10">
      <c r="A2302" s="2" t="str">
        <f ca="1">'[1]2025年已发货'!A:A</f>
        <v>德胜</v>
      </c>
      <c r="B2302" s="2" t="str">
        <f ca="1">'[1]2025年已发货'!B:B</f>
        <v>螺纹钢</v>
      </c>
      <c r="C2302" s="2" t="str">
        <f ca="1">'[1]2025年已发货'!C:C</f>
        <v>HRB400E Φ12 9m</v>
      </c>
      <c r="D2302" s="2" t="str">
        <f ca="1">'[1]2025年已发货'!D:D</f>
        <v>吨</v>
      </c>
      <c r="E2302" s="2">
        <f ca="1">'[1]2025年已发货'!E:E</f>
        <v>105</v>
      </c>
      <c r="F2302" s="4">
        <f ca="1">'[1]2025年已发货'!F:F</f>
        <v>45767</v>
      </c>
      <c r="G2302" s="2" t="str">
        <f>'[1]2025年已发货'!G:G</f>
        <v>（中铁五局新津tod项目）成都市新津区旭辉天府未来城南(华金路南)</v>
      </c>
      <c r="H2302" s="2" t="str">
        <f ca="1">'[1]2025年已发货'!H:H</f>
        <v>戴军</v>
      </c>
      <c r="I2302" s="2">
        <f ca="1">'[1]2025年已发货'!I:I</f>
        <v>15984585768</v>
      </c>
      <c r="J2302" s="2" vm="1" t="e">
        <f ca="1">_xlfn._xlws.FILTER(辅助信息!D:D,辅助信息!G:G=G2302)</f>
        <v>#VALUE!</v>
      </c>
    </row>
    <row r="2303" hidden="1" spans="1:10">
      <c r="A2303" s="2" t="str">
        <f ca="1">'[1]2025年已发货'!A:A</f>
        <v>八局</v>
      </c>
      <c r="B2303" s="2" t="str">
        <f ca="1">'[1]2025年已发货'!B:B</f>
        <v>螺纹钢</v>
      </c>
      <c r="C2303" s="2" t="str">
        <f ca="1">'[1]2025年已发货'!C:C</f>
        <v>HRB400E Φ25 12m</v>
      </c>
      <c r="D2303" s="2" t="str">
        <f ca="1">'[1]2025年已发货'!D:D</f>
        <v>吨</v>
      </c>
      <c r="E2303" s="2">
        <f ca="1">'[1]2025年已发货'!E:E</f>
        <v>35</v>
      </c>
      <c r="F2303" s="4">
        <f ca="1">'[1]2025年已发货'!F:F</f>
        <v>45767</v>
      </c>
      <c r="G2303" s="2" t="str">
        <f>'[1]2025年已发货'!G:G</f>
        <v>（中铁广州局-成渝扩容2标）四川省资阳市雁江区堪嘉镇陈家湾刘家湾大桥桥头</v>
      </c>
      <c r="H2303" s="2" t="str">
        <f ca="1">'[1]2025年已发货'!H:H</f>
        <v>刘沛琦</v>
      </c>
      <c r="I2303" s="2">
        <f ca="1">'[1]2025年已发货'!I:I</f>
        <v>18011784798</v>
      </c>
      <c r="J2303" s="2" vm="1" t="e">
        <f ca="1">_xlfn._xlws.FILTER(辅助信息!D:D,辅助信息!G:G=G2303)</f>
        <v>#VALUE!</v>
      </c>
    </row>
    <row r="2304" hidden="1" spans="1:10">
      <c r="A2304" s="2" t="str">
        <f ca="1">'[1]2025年已发货'!A:A</f>
        <v>八局</v>
      </c>
      <c r="B2304" s="2" t="str">
        <f ca="1">'[1]2025年已发货'!B:B</f>
        <v>螺纹钢</v>
      </c>
      <c r="C2304" s="2" t="str">
        <f ca="1">'[1]2025年已发货'!C:C</f>
        <v>HRB400E Φ25 12m</v>
      </c>
      <c r="D2304" s="2" t="str">
        <f ca="1">'[1]2025年已发货'!D:D</f>
        <v>吨</v>
      </c>
      <c r="E2304" s="2">
        <f ca="1">'[1]2025年已发货'!E:E</f>
        <v>35</v>
      </c>
      <c r="F2304" s="4">
        <f ca="1">'[1]2025年已发货'!F:F</f>
        <v>45767</v>
      </c>
      <c r="G2304" s="2" t="str">
        <f>'[1]2025年已发货'!G:G</f>
        <v>（中铁广州局-成渝扩容2标）成渝扩容项目ZCB3-2标2＃拌和站【雁江区联盟桥东北50米(资资路) 】</v>
      </c>
      <c r="H2304" s="2" t="str">
        <f ca="1">'[1]2025年已发货'!H:H</f>
        <v>刘沛琦</v>
      </c>
      <c r="I2304" s="2">
        <f ca="1">'[1]2025年已发货'!I:I</f>
        <v>18011784798</v>
      </c>
      <c r="J2304" s="2" vm="1" t="e">
        <f>_xlfn._xlws.FILTER(辅助信息!D:D,辅助信息!G:G=G2304)</f>
        <v>#VALUE!</v>
      </c>
    </row>
    <row r="2305" hidden="1" spans="1:10">
      <c r="A2305" s="2" t="str">
        <f ca="1">'[1]2025年已发货'!A:A</f>
        <v>八局</v>
      </c>
      <c r="B2305" s="2" t="str">
        <f ca="1">'[1]2025年已发货'!B:B</f>
        <v>螺纹钢</v>
      </c>
      <c r="C2305" s="2" t="str">
        <f ca="1">'[1]2025年已发货'!C:C</f>
        <v>HRB400E Φ25 12m</v>
      </c>
      <c r="D2305" s="2" t="str">
        <f ca="1">'[1]2025年已发货'!D:D</f>
        <v>吨</v>
      </c>
      <c r="E2305" s="2">
        <f ca="1">'[1]2025年已发货'!E:E</f>
        <v>35</v>
      </c>
      <c r="F2305" s="4">
        <f ca="1">'[1]2025年已发货'!F:F</f>
        <v>45767</v>
      </c>
      <c r="G2305" s="2" t="str">
        <f>'[1]2025年已发货'!G:G</f>
        <v>（中铁广州局-成渝扩容2标）四川省资阳市雁江区南双路杨家糖房</v>
      </c>
      <c r="H2305" s="2" t="str">
        <f ca="1">'[1]2025年已发货'!H:H</f>
        <v>邓志强</v>
      </c>
      <c r="I2305" s="2">
        <f ca="1">'[1]2025年已发货'!I:I</f>
        <v>17603045490</v>
      </c>
      <c r="J2305" s="2" vm="1" t="e">
        <f>_xlfn._xlws.FILTER(辅助信息!D:D,辅助信息!G:G=G2305)</f>
        <v>#VALUE!</v>
      </c>
    </row>
    <row r="2306" hidden="1" spans="1:10">
      <c r="A2306" s="2" t="str">
        <f ca="1">'[1]2025年已发货'!A:A</f>
        <v>八局</v>
      </c>
      <c r="B2306" s="2" t="str">
        <f ca="1">'[1]2025年已发货'!B:B</f>
        <v>螺纹钢</v>
      </c>
      <c r="C2306" s="2" t="str">
        <f ca="1">'[1]2025年已发货'!C:C</f>
        <v>HRB400E Φ14 9m</v>
      </c>
      <c r="D2306" s="2" t="str">
        <f ca="1">'[1]2025年已发货'!D:D</f>
        <v>吨</v>
      </c>
      <c r="E2306" s="2">
        <f ca="1">'[1]2025年已发货'!E:E</f>
        <v>30</v>
      </c>
      <c r="F2306" s="4">
        <f ca="1">'[1]2025年已发货'!F:F</f>
        <v>45767</v>
      </c>
      <c r="G2306" s="2" t="str">
        <f>'[1]2025年已发货'!G:G</f>
        <v>（中铁十局-资乐高速4标）四川省眉山市仁寿县彰加镇华炉村中铁十局资乐高速3#钢筋场</v>
      </c>
      <c r="H2306" s="2" t="str">
        <f ca="1">'[1]2025年已发货'!H:H</f>
        <v>杨飞</v>
      </c>
      <c r="I2306" s="2">
        <f ca="1">'[1]2025年已发货'!I:I</f>
        <v>15667998777</v>
      </c>
      <c r="J2306" s="2" vm="1" t="e">
        <f ca="1">_xlfn._xlws.FILTER(辅助信息!D:D,辅助信息!G:G=G2306)</f>
        <v>#VALUE!</v>
      </c>
    </row>
    <row r="2307" hidden="1" spans="1:10">
      <c r="A2307" s="2" t="str">
        <f ca="1">'[1]2025年已发货'!A:A</f>
        <v>八局</v>
      </c>
      <c r="B2307" s="2" t="str">
        <f ca="1">'[1]2025年已发货'!B:B</f>
        <v>螺纹钢</v>
      </c>
      <c r="C2307" s="2" t="str">
        <f ca="1">'[1]2025年已发货'!C:C</f>
        <v>HRB400E Φ12 9m</v>
      </c>
      <c r="D2307" s="2" t="str">
        <f ca="1">'[1]2025年已发货'!D:D</f>
        <v>吨</v>
      </c>
      <c r="E2307" s="2">
        <f ca="1">'[1]2025年已发货'!E:E</f>
        <v>5</v>
      </c>
      <c r="F2307" s="4">
        <f ca="1">'[1]2025年已发货'!F:F</f>
        <v>45767</v>
      </c>
      <c r="G2307" s="2" t="str">
        <f>'[1]2025年已发货'!G:G</f>
        <v>（中铁十局-资乐高速4标）四川省眉山市仁寿县彰加镇华炉村中铁十局资乐高速3#钢筋场</v>
      </c>
      <c r="H2307" s="2" t="str">
        <f ca="1">'[1]2025年已发货'!H:H</f>
        <v>杨飞</v>
      </c>
      <c r="I2307" s="2">
        <f ca="1">'[1]2025年已发货'!I:I</f>
        <v>15667998777</v>
      </c>
      <c r="J2307" s="2" vm="1" t="e">
        <f ca="1">_xlfn._xlws.FILTER(辅助信息!D:D,辅助信息!G:G=G2307)</f>
        <v>#VALUE!</v>
      </c>
    </row>
    <row r="2308" hidden="1" spans="1:10">
      <c r="A2308" s="2" t="str">
        <f ca="1">'[1]2025年已发货'!A:A</f>
        <v>八局</v>
      </c>
      <c r="B2308" s="2" t="str">
        <f ca="1">'[1]2025年已发货'!B:B</f>
        <v>盘螺</v>
      </c>
      <c r="C2308" s="2" t="str">
        <f ca="1">'[1]2025年已发货'!C:C</f>
        <v>HRB400E Φ12</v>
      </c>
      <c r="D2308" s="2" t="str">
        <f ca="1">'[1]2025年已发货'!D:D</f>
        <v>吨</v>
      </c>
      <c r="E2308" s="2">
        <f ca="1">'[1]2025年已发货'!E:E</f>
        <v>35</v>
      </c>
      <c r="F2308" s="4">
        <f ca="1">'[1]2025年已发货'!F:F</f>
        <v>45767</v>
      </c>
      <c r="G2308" s="2" t="str">
        <f>'[1]2025年已发货'!G:G</f>
        <v>（中铁广州局-资乐高速5标）四川省乐山市井研县希望大道116号</v>
      </c>
      <c r="H2308" s="2" t="str">
        <f ca="1">'[1]2025年已发货'!H:H</f>
        <v>廖俊杰</v>
      </c>
      <c r="I2308" s="2">
        <f ca="1">'[1]2025年已发货'!I:I</f>
        <v>15775100965</v>
      </c>
      <c r="J2308" s="2" vm="1" t="e">
        <f>_xlfn._xlws.FILTER(辅助信息!D:D,辅助信息!G:G=G2308)</f>
        <v>#VALUE!</v>
      </c>
    </row>
    <row r="2309" hidden="1" spans="1:10">
      <c r="A2309" s="2" t="str">
        <f ca="1">'[1]2025年已发货'!A:A</f>
        <v>八局</v>
      </c>
      <c r="B2309" s="2" t="str">
        <f ca="1">'[1]2025年已发货'!B:B</f>
        <v>螺纹钢</v>
      </c>
      <c r="C2309" s="2" t="str">
        <f ca="1">'[1]2025年已发货'!C:C</f>
        <v>HRB400E Φ16 9m</v>
      </c>
      <c r="D2309" s="2" t="str">
        <f ca="1">'[1]2025年已发货'!D:D</f>
        <v>吨</v>
      </c>
      <c r="E2309" s="2">
        <f ca="1">'[1]2025年已发货'!E:E</f>
        <v>35</v>
      </c>
      <c r="F2309" s="4">
        <f ca="1">'[1]2025年已发货'!F:F</f>
        <v>45767</v>
      </c>
      <c r="G2309" s="2" t="str">
        <f>'[1]2025年已发货'!G:G</f>
        <v>（中铁广州局-资乐高速5标）四川省乐山市井研县希望大道116号</v>
      </c>
      <c r="H2309" s="2" t="str">
        <f ca="1">'[1]2025年已发货'!H:H</f>
        <v>廖俊杰</v>
      </c>
      <c r="I2309" s="2">
        <f ca="1">'[1]2025年已发货'!I:I</f>
        <v>15775100965</v>
      </c>
      <c r="J2309" s="2" vm="1" t="e">
        <f ca="1">_xlfn._xlws.FILTER(辅助信息!D:D,辅助信息!G:G=G2309)</f>
        <v>#VALUE!</v>
      </c>
    </row>
    <row r="2310" hidden="1" spans="1:10">
      <c r="A2310" s="2" t="str">
        <f ca="1">'[1]2025年已发货'!A:A</f>
        <v>八局</v>
      </c>
      <c r="B2310" s="2" t="str">
        <f ca="1">'[1]2025年已发货'!B:B</f>
        <v>螺纹钢</v>
      </c>
      <c r="C2310" s="2" t="str">
        <f ca="1">'[1]2025年已发货'!C:C</f>
        <v>HRB400E Φ12 9m</v>
      </c>
      <c r="D2310" s="2" t="str">
        <f ca="1">'[1]2025年已发货'!D:D</f>
        <v>吨</v>
      </c>
      <c r="E2310" s="2">
        <f ca="1">'[1]2025年已发货'!E:E</f>
        <v>23</v>
      </c>
      <c r="F2310" s="4">
        <f ca="1">'[1]2025年已发货'!F:F</f>
        <v>45767</v>
      </c>
      <c r="G2310" s="2" t="str">
        <f>'[1]2025年已发货'!G:G</f>
        <v>（中铁北京局-资乐高速6标）四川省乐山市市中区土主镇资乐高速TJ6标项目试验室</v>
      </c>
      <c r="H2310" s="2" t="str">
        <f ca="1">'[1]2025年已发货'!H:H</f>
        <v>刘岩</v>
      </c>
      <c r="I2310" s="2">
        <f ca="1">'[1]2025年已发货'!I:I</f>
        <v>18543566469</v>
      </c>
      <c r="J2310" s="2" vm="1" t="e">
        <f ca="1">_xlfn._xlws.FILTER(辅助信息!D:D,辅助信息!G:G=G2310)</f>
        <v>#VALUE!</v>
      </c>
    </row>
    <row r="2311" hidden="1" spans="1:10">
      <c r="A2311" s="2" t="str">
        <f ca="1">'[1]2025年已发货'!A:A</f>
        <v>八局</v>
      </c>
      <c r="B2311" s="2" t="str">
        <f ca="1">'[1]2025年已发货'!B:B</f>
        <v>螺纹钢</v>
      </c>
      <c r="C2311" s="2" t="str">
        <f ca="1">'[1]2025年已发货'!C:C</f>
        <v>HRB400E Φ25 9m</v>
      </c>
      <c r="D2311" s="2" t="str">
        <f ca="1">'[1]2025年已发货'!D:D</f>
        <v>吨</v>
      </c>
      <c r="E2311" s="2">
        <f ca="1">'[1]2025年已发货'!E:E</f>
        <v>6</v>
      </c>
      <c r="F2311" s="4">
        <f ca="1">'[1]2025年已发货'!F:F</f>
        <v>45767</v>
      </c>
      <c r="G2311" s="2" t="str">
        <f>'[1]2025年已发货'!G:G</f>
        <v>（中铁北京局-资乐高速6标）四川省乐山市市中区土主镇资乐高速TJ6标项目试验室</v>
      </c>
      <c r="H2311" s="2" t="str">
        <f ca="1">'[1]2025年已发货'!H:H</f>
        <v>刘岩</v>
      </c>
      <c r="I2311" s="2">
        <f ca="1">'[1]2025年已发货'!I:I</f>
        <v>18543566469</v>
      </c>
      <c r="J2311" s="2" vm="1" t="e">
        <f>_xlfn._xlws.FILTER(辅助信息!D:D,辅助信息!G:G=G2311)</f>
        <v>#VALUE!</v>
      </c>
    </row>
    <row r="2312" hidden="1" spans="1:10">
      <c r="A2312" s="2" t="str">
        <f ca="1">'[1]2025年已发货'!A:A</f>
        <v>八局</v>
      </c>
      <c r="B2312" s="2" t="str">
        <f ca="1">'[1]2025年已发货'!B:B</f>
        <v>螺纹钢</v>
      </c>
      <c r="C2312" s="2" t="str">
        <f ca="1">'[1]2025年已发货'!C:C</f>
        <v>HRB400E Φ22 9m</v>
      </c>
      <c r="D2312" s="2" t="str">
        <f ca="1">'[1]2025年已发货'!D:D</f>
        <v>吨</v>
      </c>
      <c r="E2312" s="2">
        <f ca="1">'[1]2025年已发货'!E:E</f>
        <v>6</v>
      </c>
      <c r="F2312" s="4">
        <f ca="1">'[1]2025年已发货'!F:F</f>
        <v>45767</v>
      </c>
      <c r="G2312" s="2" t="str">
        <f>'[1]2025年已发货'!G:G</f>
        <v>（中铁北京局-资乐高速6标）四川省乐山市市中区土主镇资乐高速TJ6标项目试验室</v>
      </c>
      <c r="H2312" s="2" t="str">
        <f ca="1">'[1]2025年已发货'!H:H</f>
        <v>刘岩</v>
      </c>
      <c r="I2312" s="2">
        <f ca="1">'[1]2025年已发货'!I:I</f>
        <v>18543566469</v>
      </c>
      <c r="J2312" s="2" vm="1" t="e">
        <f ca="1">_xlfn._xlws.FILTER(辅助信息!D:D,辅助信息!G:G=G2312)</f>
        <v>#VALUE!</v>
      </c>
    </row>
    <row r="2313" hidden="1" spans="1:10">
      <c r="A2313" s="2" t="str">
        <f ca="1">'[1]2025年已发货'!A:A</f>
        <v>成实</v>
      </c>
      <c r="B2313" s="2" t="str">
        <f ca="1">'[1]2025年已发货'!B:B</f>
        <v>盘螺</v>
      </c>
      <c r="C2313" s="2" t="str">
        <f ca="1">'[1]2025年已发货'!C:C</f>
        <v>HRB400EΦ8</v>
      </c>
      <c r="D2313" s="2" t="str">
        <f ca="1">'[1]2025年已发货'!D:D</f>
        <v>吨</v>
      </c>
      <c r="E2313" s="2">
        <f ca="1">'[1]2025年已发货'!E:E</f>
        <v>6</v>
      </c>
      <c r="F2313" s="4">
        <f ca="1">'[1]2025年已发货'!F:F</f>
        <v>45768</v>
      </c>
      <c r="G2313" s="2" t="str">
        <f>'[1]2025年已发货'!G:G</f>
        <v>（成铁西物-黄龙九寨站项目）四川省阿坝藏族羌族自治州松潘县川主寺镇（司机拍摄签收小票时需设置时间及地点水印）</v>
      </c>
      <c r="H2313" s="2" t="str">
        <f ca="1">'[1]2025年已发货'!H:H</f>
        <v>黄永福</v>
      </c>
      <c r="I2313" s="2" t="str">
        <f ca="1">'[1]2025年已发货'!I:I</f>
        <v>15982823571</v>
      </c>
      <c r="J2313" s="2" vm="1" t="e">
        <f ca="1">_xlfn._xlws.FILTER(辅助信息!D:D,辅助信息!G:G=G2313)</f>
        <v>#VALUE!</v>
      </c>
    </row>
    <row r="2314" hidden="1" spans="1:10">
      <c r="A2314" s="2" t="str">
        <f ca="1">'[1]2025年已发货'!A:A</f>
        <v>成实</v>
      </c>
      <c r="B2314" s="2" t="str">
        <f ca="1">'[1]2025年已发货'!B:B</f>
        <v>螺纹钢</v>
      </c>
      <c r="C2314" s="2" t="str">
        <f ca="1">'[1]2025年已发货'!C:C</f>
        <v>HRB400EФ12*9m</v>
      </c>
      <c r="D2314" s="2" t="str">
        <f ca="1">'[1]2025年已发货'!D:D</f>
        <v>吨</v>
      </c>
      <c r="E2314" s="2">
        <f ca="1">'[1]2025年已发货'!E:E</f>
        <v>5</v>
      </c>
      <c r="F2314" s="4">
        <f ca="1">'[1]2025年已发货'!F:F</f>
        <v>45768</v>
      </c>
      <c r="G2314" s="2" t="str">
        <f>'[1]2025年已发货'!G:G</f>
        <v>（成铁西物-黄龙九寨站项目）四川省阿坝藏族羌族自治州松潘县川主寺镇（司机拍摄签收小票时需设置时间及地点水印）</v>
      </c>
      <c r="H2314" s="2" t="str">
        <f ca="1">'[1]2025年已发货'!H:H</f>
        <v>黄永福</v>
      </c>
      <c r="I2314" s="2" t="str">
        <f ca="1">'[1]2025年已发货'!I:I</f>
        <v>15982823571</v>
      </c>
      <c r="J2314" s="2" vm="1" t="e">
        <f>_xlfn._xlws.FILTER(辅助信息!D:D,辅助信息!G:G=G2314)</f>
        <v>#VALUE!</v>
      </c>
    </row>
    <row r="2315" hidden="1" spans="1:10">
      <c r="A2315" s="2" t="str">
        <f ca="1">'[1]2025年已发货'!A:A</f>
        <v>成实</v>
      </c>
      <c r="B2315" s="2" t="str">
        <f ca="1">'[1]2025年已发货'!B:B</f>
        <v>螺纹钢</v>
      </c>
      <c r="C2315" s="2" t="str">
        <f ca="1">'[1]2025年已发货'!C:C</f>
        <v>HRB400EФ14*9m</v>
      </c>
      <c r="D2315" s="2" t="str">
        <f ca="1">'[1]2025年已发货'!D:D</f>
        <v>吨</v>
      </c>
      <c r="E2315" s="2">
        <f ca="1">'[1]2025年已发货'!E:E</f>
        <v>2</v>
      </c>
      <c r="F2315" s="4">
        <f ca="1">'[1]2025年已发货'!F:F</f>
        <v>45768</v>
      </c>
      <c r="G2315" s="2" t="str">
        <f>'[1]2025年已发货'!G:G</f>
        <v>（成铁西物-黄龙九寨站项目）四川省阿坝藏族羌族自治州松潘县川主寺镇（司机拍摄签收小票时需设置时间及地点水印）</v>
      </c>
      <c r="H2315" s="2" t="str">
        <f ca="1">'[1]2025年已发货'!H:H</f>
        <v>黄永福</v>
      </c>
      <c r="I2315" s="2" t="str">
        <f ca="1">'[1]2025年已发货'!I:I</f>
        <v>15982823571</v>
      </c>
      <c r="J2315" s="2" vm="1" t="e">
        <f ca="1">_xlfn._xlws.FILTER(辅助信息!D:D,辅助信息!G:G=G2315)</f>
        <v>#VALUE!</v>
      </c>
    </row>
    <row r="2316" hidden="1" spans="1:10">
      <c r="A2316" s="2" t="str">
        <f ca="1">'[1]2025年已发货'!A:A</f>
        <v>成实</v>
      </c>
      <c r="B2316" s="2" t="str">
        <f ca="1">'[1]2025年已发货'!B:B</f>
        <v>螺纹钢</v>
      </c>
      <c r="C2316" s="2" t="str">
        <f ca="1">'[1]2025年已发货'!C:C</f>
        <v>HRB400EФ16*9m</v>
      </c>
      <c r="D2316" s="2" t="str">
        <f ca="1">'[1]2025年已发货'!D:D</f>
        <v>吨</v>
      </c>
      <c r="E2316" s="2">
        <f ca="1">'[1]2025年已发货'!E:E</f>
        <v>9</v>
      </c>
      <c r="F2316" s="4">
        <f ca="1">'[1]2025年已发货'!F:F</f>
        <v>45768</v>
      </c>
      <c r="G2316" s="2" t="str">
        <f>'[1]2025年已发货'!G:G</f>
        <v>（成铁西物-黄龙九寨站项目）四川省阿坝藏族羌族自治州松潘县川主寺镇（司机拍摄签收小票时需设置时间及地点水印）</v>
      </c>
      <c r="H2316" s="2" t="str">
        <f ca="1">'[1]2025年已发货'!H:H</f>
        <v>黄永福</v>
      </c>
      <c r="I2316" s="2">
        <f ca="1">'[1]2025年已发货'!I:I</f>
        <v>15982823571</v>
      </c>
      <c r="J2316" s="2" vm="1" t="e">
        <f ca="1">_xlfn._xlws.FILTER(辅助信息!D:D,辅助信息!G:G=G2316)</f>
        <v>#VALUE!</v>
      </c>
    </row>
    <row r="2317" hidden="1" spans="1:10">
      <c r="A2317" s="2" t="str">
        <f ca="1">'[1]2025年已发货'!A:A</f>
        <v>成实</v>
      </c>
      <c r="B2317" s="2" t="str">
        <f ca="1">'[1]2025年已发货'!B:B</f>
        <v>高线</v>
      </c>
      <c r="C2317" s="2" t="str">
        <f ca="1">'[1]2025年已发货'!C:C</f>
        <v>HPB300 Φ10</v>
      </c>
      <c r="D2317" s="2" t="str">
        <f ca="1">'[1]2025年已发货'!D:D</f>
        <v>吨</v>
      </c>
      <c r="E2317" s="2">
        <f ca="1">'[1]2025年已发货'!E:E</f>
        <v>35</v>
      </c>
      <c r="F2317" s="4">
        <f ca="1">'[1]2025年已发货'!F:F</f>
        <v>45768</v>
      </c>
      <c r="G2317" s="2" t="str">
        <f>'[1]2025年已发货'!G:G</f>
        <v>（自永2标九局西南分公司钢筋棚）四川省自贡市骑龙镇大湾村</v>
      </c>
      <c r="H2317" s="2" t="str">
        <f ca="1">'[1]2025年已发货'!H:H</f>
        <v>高彦彬</v>
      </c>
      <c r="I2317" s="2">
        <f ca="1">'[1]2025年已发货'!I:I</f>
        <v>13835906370</v>
      </c>
      <c r="J2317" s="2" vm="1" t="e">
        <f ca="1">_xlfn._xlws.FILTER(辅助信息!D:D,辅助信息!G:G=G2317)</f>
        <v>#VALUE!</v>
      </c>
    </row>
    <row r="2318" hidden="1" spans="1:10">
      <c r="A2318" s="2" t="str">
        <f ca="1">'[1]2025年已发货'!A:A</f>
        <v>冷钢</v>
      </c>
      <c r="B2318" s="2" t="str">
        <f ca="1">'[1]2025年已发货'!B:B</f>
        <v>螺纹钢</v>
      </c>
      <c r="C2318" s="2" t="str">
        <f ca="1">'[1]2025年已发货'!C:C</f>
        <v>HRB400E Φ12 9m</v>
      </c>
      <c r="D2318" s="2" t="str">
        <f ca="1">'[1]2025年已发货'!D:D</f>
        <v>吨</v>
      </c>
      <c r="E2318" s="2">
        <f ca="1">'[1]2025年已发货'!E:E</f>
        <v>6</v>
      </c>
      <c r="F2318" s="4">
        <f ca="1">'[1]2025年已发货'!F:F</f>
        <v>45768</v>
      </c>
      <c r="G2318" s="2" t="str">
        <f>'[1]2025年已发货'!G:G</f>
        <v>（商投建工达州中医药科技园-1工区）达州市通川区达州中医药职业学院犀牛大道北段</v>
      </c>
      <c r="H2318" s="2" t="str">
        <f ca="1">'[1]2025年已发货'!H:H</f>
        <v>程黄刚</v>
      </c>
      <c r="I2318" s="2">
        <f ca="1">'[1]2025年已发货'!I:I</f>
        <v>15108211617</v>
      </c>
      <c r="J2318" s="2" t="str">
        <f ca="1">_xlfn._xlws.FILTER(辅助信息!D:D,辅助信息!G:G=G2318)</f>
        <v>商投建工达州中医药科技园</v>
      </c>
    </row>
    <row r="2319" hidden="1" spans="1:10">
      <c r="A2319" s="2" t="str">
        <f ca="1">'[1]2025年已发货'!A:A</f>
        <v>冷钢</v>
      </c>
      <c r="B2319" s="2" t="str">
        <f ca="1">'[1]2025年已发货'!B:B</f>
        <v>螺纹钢</v>
      </c>
      <c r="C2319" s="2" t="str">
        <f ca="1">'[1]2025年已发货'!C:C</f>
        <v>HRB400E Φ16 9m</v>
      </c>
      <c r="D2319" s="2" t="str">
        <f ca="1">'[1]2025年已发货'!D:D</f>
        <v>吨</v>
      </c>
      <c r="E2319" s="2">
        <f ca="1">'[1]2025年已发货'!E:E</f>
        <v>9</v>
      </c>
      <c r="F2319" s="4">
        <f ca="1">'[1]2025年已发货'!F:F</f>
        <v>45768</v>
      </c>
      <c r="G2319" s="2" t="str">
        <f>'[1]2025年已发货'!G:G</f>
        <v>（商投建工达州中医药科技园-1工区）达州市通川区达州中医药职业学院犀牛大道北段</v>
      </c>
      <c r="H2319" s="2" t="str">
        <f ca="1">'[1]2025年已发货'!H:H</f>
        <v>程黄刚</v>
      </c>
      <c r="I2319" s="2">
        <f ca="1">'[1]2025年已发货'!I:I</f>
        <v>15108211617</v>
      </c>
      <c r="J2319" s="2" t="str">
        <f ca="1">_xlfn._xlws.FILTER(辅助信息!D:D,辅助信息!G:G=G2319)</f>
        <v>商投建工达州中医药科技园</v>
      </c>
    </row>
    <row r="2320" hidden="1" spans="1:10">
      <c r="A2320" s="2" t="str">
        <f ca="1">'[1]2025年已发货'!A:A</f>
        <v>冷钢</v>
      </c>
      <c r="B2320" s="2" t="str">
        <f ca="1">'[1]2025年已发货'!B:B</f>
        <v>螺纹钢</v>
      </c>
      <c r="C2320" s="2" t="str">
        <f ca="1">'[1]2025年已发货'!C:C</f>
        <v>HRB400E Φ20 9m</v>
      </c>
      <c r="D2320" s="2" t="str">
        <f ca="1">'[1]2025年已发货'!D:D</f>
        <v>吨</v>
      </c>
      <c r="E2320" s="2">
        <f ca="1">'[1]2025年已发货'!E:E</f>
        <v>18</v>
      </c>
      <c r="F2320" s="4">
        <f ca="1">'[1]2025年已发货'!F:F</f>
        <v>45768</v>
      </c>
      <c r="G2320" s="2" t="str">
        <f>'[1]2025年已发货'!G:G</f>
        <v>（商投建工达州中医药科技园-1工区）达州市通川区达州中医药职业学院犀牛大道北段</v>
      </c>
      <c r="H2320" s="2" t="str">
        <f ca="1">'[1]2025年已发货'!H:H</f>
        <v>程黄刚</v>
      </c>
      <c r="I2320" s="2">
        <f ca="1">'[1]2025年已发货'!I:I</f>
        <v>15108211617</v>
      </c>
      <c r="J2320" s="2" t="str">
        <f ca="1">_xlfn._xlws.FILTER(辅助信息!D:D,辅助信息!G:G=G2320)</f>
        <v>商投建工达州中医药科技园</v>
      </c>
    </row>
    <row r="2321" hidden="1" spans="1:10">
      <c r="A2321" s="2" t="str">
        <f ca="1">'[1]2025年已发货'!A:A</f>
        <v>冷钢</v>
      </c>
      <c r="B2321" s="2" t="str">
        <f ca="1">'[1]2025年已发货'!B:B</f>
        <v>螺纹钢</v>
      </c>
      <c r="C2321" s="2" t="str">
        <f ca="1">'[1]2025年已发货'!C:C</f>
        <v>HRB400E Φ22 9m</v>
      </c>
      <c r="D2321" s="2" t="str">
        <f ca="1">'[1]2025年已发货'!D:D</f>
        <v>吨</v>
      </c>
      <c r="E2321" s="2">
        <f ca="1">'[1]2025年已发货'!E:E</f>
        <v>20</v>
      </c>
      <c r="F2321" s="4">
        <f ca="1">'[1]2025年已发货'!F:F</f>
        <v>45768</v>
      </c>
      <c r="G2321" s="2" t="str">
        <f>'[1]2025年已发货'!G:G</f>
        <v>（商投建工达州中医药科技园-1工区）达州市通川区达州中医药职业学院犀牛大道北段</v>
      </c>
      <c r="H2321" s="2" t="str">
        <f ca="1">'[1]2025年已发货'!H:H</f>
        <v>程黄刚</v>
      </c>
      <c r="I2321" s="2">
        <f ca="1">'[1]2025年已发货'!I:I</f>
        <v>15108211617</v>
      </c>
      <c r="J2321" s="2" t="str">
        <f>_xlfn._xlws.FILTER(辅助信息!D:D,辅助信息!G:G=G2321)</f>
        <v>商投建工达州中医药科技园</v>
      </c>
    </row>
    <row r="2322" hidden="1" spans="1:10">
      <c r="A2322" s="2" t="str">
        <f ca="1">'[1]2025年已发货'!A:A</f>
        <v>冷钢</v>
      </c>
      <c r="B2322" s="2" t="str">
        <f ca="1">'[1]2025年已发货'!B:B</f>
        <v>螺纹钢</v>
      </c>
      <c r="C2322" s="2" t="str">
        <f ca="1">'[1]2025年已发货'!C:C</f>
        <v>HRB400E Φ25 9m</v>
      </c>
      <c r="D2322" s="2" t="str">
        <f ca="1">'[1]2025年已发货'!D:D</f>
        <v>吨</v>
      </c>
      <c r="E2322" s="2">
        <f ca="1">'[1]2025年已发货'!E:E</f>
        <v>18</v>
      </c>
      <c r="F2322" s="4">
        <f ca="1">'[1]2025年已发货'!F:F</f>
        <v>45768</v>
      </c>
      <c r="G2322" s="2" t="str">
        <f>'[1]2025年已发货'!G:G</f>
        <v>（商投建工达州中医药科技园-1工区）达州市通川区达州中医药职业学院犀牛大道北段</v>
      </c>
      <c r="H2322" s="2" t="str">
        <f ca="1">'[1]2025年已发货'!H:H</f>
        <v>程黄刚</v>
      </c>
      <c r="I2322" s="2">
        <f ca="1">'[1]2025年已发货'!I:I</f>
        <v>15108211617</v>
      </c>
      <c r="J2322" s="2" t="str">
        <f ca="1">_xlfn._xlws.FILTER(辅助信息!D:D,辅助信息!G:G=G2322)</f>
        <v>商投建工达州中医药科技园</v>
      </c>
    </row>
    <row r="2323" hidden="1" spans="1:10">
      <c r="A2323" s="2" t="str">
        <f ca="1">'[1]2025年已发货'!A:A</f>
        <v>八局</v>
      </c>
      <c r="B2323" s="2" t="str">
        <f ca="1">'[1]2025年已发货'!B:B</f>
        <v>螺纹钢</v>
      </c>
      <c r="C2323" s="2" t="str">
        <f ca="1">'[1]2025年已发货'!C:C</f>
        <v>HRB500E Φ25 9m</v>
      </c>
      <c r="D2323" s="2" t="str">
        <f ca="1">'[1]2025年已发货'!D:D</f>
        <v>吨</v>
      </c>
      <c r="E2323" s="2">
        <f ca="1">'[1]2025年已发货'!E:E</f>
        <v>70</v>
      </c>
      <c r="F2323" s="4">
        <f ca="1">'[1]2025年已发货'!F:F</f>
        <v>45768</v>
      </c>
      <c r="G2323" s="2" t="str">
        <f>'[1]2025年已发货'!G:G</f>
        <v>（中铁十局-资乐高速4标）四川省眉山市仁寿县彰加镇华炉村中铁十局资乐高速3#钢筋场</v>
      </c>
      <c r="H2323" s="2" t="str">
        <f ca="1">'[1]2025年已发货'!H:H</f>
        <v>杨飞</v>
      </c>
      <c r="I2323" s="2">
        <f ca="1">'[1]2025年已发货'!I:I</f>
        <v>15667998777</v>
      </c>
      <c r="J2323" s="2" vm="1" t="e">
        <f>_xlfn._xlws.FILTER(辅助信息!D:D,辅助信息!G:G=G2323)</f>
        <v>#VALUE!</v>
      </c>
    </row>
    <row r="2324" hidden="1" spans="1:10">
      <c r="A2324" s="2" t="str">
        <f ca="1">'[1]2025年已发货'!A:A</f>
        <v>八局</v>
      </c>
      <c r="B2324" s="2" t="str">
        <f ca="1">'[1]2025年已发货'!B:B</f>
        <v>高线</v>
      </c>
      <c r="C2324" s="2" t="str">
        <f ca="1">'[1]2025年已发货'!C:C</f>
        <v>HPB300Φ12</v>
      </c>
      <c r="D2324" s="2" t="str">
        <f ca="1">'[1]2025年已发货'!D:D</f>
        <v>吨</v>
      </c>
      <c r="E2324" s="2">
        <f ca="1">'[1]2025年已发货'!E:E</f>
        <v>6</v>
      </c>
      <c r="F2324" s="4">
        <f ca="1">'[1]2025年已发货'!F:F</f>
        <v>45768</v>
      </c>
      <c r="G2324" s="2" t="str">
        <f>'[1]2025年已发货'!G:G</f>
        <v>（中铁十局-资乐高速4标）四川省眉山市仁寿县彰加镇华炉村中铁十局资乐高速3#钢筋场</v>
      </c>
      <c r="H2324" s="2" t="str">
        <f ca="1">'[1]2025年已发货'!H:H</f>
        <v>杨飞</v>
      </c>
      <c r="I2324" s="2">
        <f ca="1">'[1]2025年已发货'!I:I</f>
        <v>15667998777</v>
      </c>
      <c r="J2324" s="2" vm="1" t="e">
        <f ca="1">_xlfn._xlws.FILTER(辅助信息!D:D,辅助信息!G:G=G2324)</f>
        <v>#VALUE!</v>
      </c>
    </row>
    <row r="2325" hidden="1" spans="1:10">
      <c r="A2325" s="2" t="str">
        <f ca="1">'[1]2025年已发货'!A:A</f>
        <v>八局</v>
      </c>
      <c r="B2325" s="2" t="str">
        <f ca="1">'[1]2025年已发货'!B:B</f>
        <v>螺纹钢</v>
      </c>
      <c r="C2325" s="2" t="str">
        <f ca="1">'[1]2025年已发货'!C:C</f>
        <v>HRB500E Φ25 9m</v>
      </c>
      <c r="D2325" s="2" t="str">
        <f ca="1">'[1]2025年已发货'!D:D</f>
        <v>吨</v>
      </c>
      <c r="E2325" s="2">
        <f ca="1">'[1]2025年已发货'!E:E</f>
        <v>35</v>
      </c>
      <c r="F2325" s="4">
        <f ca="1">'[1]2025年已发货'!F:F</f>
        <v>45768</v>
      </c>
      <c r="G2325" s="2" t="str">
        <f>'[1]2025年已发货'!G:G</f>
        <v>（中铁广州局-资乐高速5标）四川省乐山市井研县希望大道116号</v>
      </c>
      <c r="H2325" s="2" t="str">
        <f ca="1">'[1]2025年已发货'!H:H</f>
        <v>廖俊杰</v>
      </c>
      <c r="I2325" s="2">
        <f ca="1">'[1]2025年已发货'!I:I</f>
        <v>15775100965</v>
      </c>
      <c r="J2325" s="2" vm="1" t="e">
        <f>_xlfn._xlws.FILTER(辅助信息!D:D,辅助信息!G:G=G2325)</f>
        <v>#VALUE!</v>
      </c>
    </row>
    <row r="2326" hidden="1" spans="1:10">
      <c r="A2326" s="2" t="str">
        <f ca="1">'[1]2025年已发货'!A:A</f>
        <v>八局</v>
      </c>
      <c r="B2326" s="2" t="str">
        <f ca="1">'[1]2025年已发货'!B:B</f>
        <v>盘螺</v>
      </c>
      <c r="C2326" s="2" t="str">
        <f ca="1">'[1]2025年已发货'!C:C</f>
        <v>HRB400E Φ12</v>
      </c>
      <c r="D2326" s="2" t="str">
        <f ca="1">'[1]2025年已发货'!D:D</f>
        <v>吨</v>
      </c>
      <c r="E2326" s="2">
        <f ca="1">'[1]2025年已发货'!E:E</f>
        <v>35</v>
      </c>
      <c r="F2326" s="4">
        <f ca="1">'[1]2025年已发货'!F:F</f>
        <v>45768</v>
      </c>
      <c r="G2326" s="2" t="str">
        <f>'[1]2025年已发货'!G:G</f>
        <v>（中铁广州局-资乐高速5标）四川省乐山市井研县希望大道116号</v>
      </c>
      <c r="H2326" s="2" t="str">
        <f ca="1">'[1]2025年已发货'!H:H</f>
        <v>廖俊杰</v>
      </c>
      <c r="I2326" s="2">
        <f ca="1">'[1]2025年已发货'!I:I</f>
        <v>15775100965</v>
      </c>
      <c r="J2326" s="2" vm="1" t="e">
        <f ca="1">_xlfn._xlws.FILTER(辅助信息!D:D,辅助信息!G:G=G2326)</f>
        <v>#VALUE!</v>
      </c>
    </row>
    <row r="2327" hidden="1" spans="1:10">
      <c r="A2327" s="2" t="str">
        <f ca="1">'[1]2025年已发货'!A:A</f>
        <v>八局</v>
      </c>
      <c r="B2327" s="2" t="str">
        <f ca="1">'[1]2025年已发货'!B:B</f>
        <v>螺纹钢</v>
      </c>
      <c r="C2327" s="2" t="str">
        <f ca="1">'[1]2025年已发货'!C:C</f>
        <v>HRB400E Φ16 9m</v>
      </c>
      <c r="D2327" s="2" t="str">
        <f ca="1">'[1]2025年已发货'!D:D</f>
        <v>吨</v>
      </c>
      <c r="E2327" s="2">
        <f ca="1">'[1]2025年已发货'!E:E</f>
        <v>35</v>
      </c>
      <c r="F2327" s="4">
        <f ca="1">'[1]2025年已发货'!F:F</f>
        <v>45768</v>
      </c>
      <c r="G2327" s="2" t="str">
        <f>'[1]2025年已发货'!G:G</f>
        <v>（中铁广州局-资乐高速5标）四川省乐山市井研县希望大道116号</v>
      </c>
      <c r="H2327" s="2" t="str">
        <f ca="1">'[1]2025年已发货'!H:H</f>
        <v>廖俊杰</v>
      </c>
      <c r="I2327" s="2">
        <f ca="1">'[1]2025年已发货'!I:I</f>
        <v>15775100965</v>
      </c>
      <c r="J2327" s="2" vm="1" t="e">
        <f ca="1">_xlfn._xlws.FILTER(辅助信息!D:D,辅助信息!G:G=G2327)</f>
        <v>#VALUE!</v>
      </c>
    </row>
    <row r="2328" hidden="1" spans="1:10">
      <c r="A2328" s="2" t="str">
        <f ca="1">'[1]2025年已发货'!A:A</f>
        <v>八局</v>
      </c>
      <c r="B2328" s="2" t="str">
        <f ca="1">'[1]2025年已发货'!B:B</f>
        <v>高线</v>
      </c>
      <c r="C2328" s="2" t="str">
        <f ca="1">'[1]2025年已发货'!C:C</f>
        <v>HPB300Φ12</v>
      </c>
      <c r="D2328" s="2" t="str">
        <f ca="1">'[1]2025年已发货'!D:D</f>
        <v>吨</v>
      </c>
      <c r="E2328" s="2">
        <f ca="1">'[1]2025年已发货'!E:E</f>
        <v>70</v>
      </c>
      <c r="F2328" s="4">
        <f ca="1">'[1]2025年已发货'!F:F</f>
        <v>45768</v>
      </c>
      <c r="G2328" s="2" t="str">
        <f>'[1]2025年已发货'!G:G</f>
        <v>（中铁广州局-成渝扩容2标）四川省资阳市雁江区南双路杨家糖房</v>
      </c>
      <c r="H2328" s="2" t="str">
        <f ca="1">'[1]2025年已发货'!H:H</f>
        <v>邓志强</v>
      </c>
      <c r="I2328" s="2">
        <f ca="1">'[1]2025年已发货'!I:I</f>
        <v>17603045490</v>
      </c>
      <c r="J2328" s="2" vm="1" t="e">
        <f ca="1">_xlfn._xlws.FILTER(辅助信息!D:D,辅助信息!G:G=G2328)</f>
        <v>#VALUE!</v>
      </c>
    </row>
    <row r="2329" hidden="1" spans="1:10">
      <c r="A2329" s="2" t="str">
        <f ca="1">'[1]2025年已发货'!A:A</f>
        <v>八局</v>
      </c>
      <c r="B2329" s="2" t="str">
        <f ca="1">'[1]2025年已发货'!B:B</f>
        <v>螺纹钢</v>
      </c>
      <c r="C2329" s="2" t="str">
        <f ca="1">'[1]2025年已发货'!C:C</f>
        <v>HRB400E Φ20 9m</v>
      </c>
      <c r="D2329" s="2" t="str">
        <f ca="1">'[1]2025年已发货'!D:D</f>
        <v>吨</v>
      </c>
      <c r="E2329" s="2">
        <f ca="1">'[1]2025年已发货'!E:E</f>
        <v>20</v>
      </c>
      <c r="F2329" s="4">
        <f ca="1">'[1]2025年已发货'!F:F</f>
        <v>45768</v>
      </c>
      <c r="G2329" s="2" t="str">
        <f>'[1]2025年已发货'!G:G</f>
        <v>（五局乐山机场项目）乐山市五通桥区冠英镇</v>
      </c>
      <c r="H2329" s="2" t="str">
        <f ca="1">'[1]2025年已发货'!H:H</f>
        <v>王思思</v>
      </c>
      <c r="I2329" s="2">
        <f ca="1">'[1]2025年已发货'!I:I</f>
        <v>18973190156</v>
      </c>
      <c r="J2329" s="2" vm="1" t="e">
        <f ca="1">_xlfn._xlws.FILTER(辅助信息!D:D,辅助信息!G:G=G2329)</f>
        <v>#VALUE!</v>
      </c>
    </row>
    <row r="2330" hidden="1" spans="1:10">
      <c r="A2330" s="2" t="str">
        <f ca="1">'[1]2025年已发货'!A:A</f>
        <v>八局</v>
      </c>
      <c r="B2330" s="2" t="str">
        <f ca="1">'[1]2025年已发货'!B:B</f>
        <v>螺纹钢</v>
      </c>
      <c r="C2330" s="2" t="str">
        <f ca="1">'[1]2025年已发货'!C:C</f>
        <v>HRB400E Φ12 9m</v>
      </c>
      <c r="D2330" s="2" t="str">
        <f ca="1">'[1]2025年已发货'!D:D</f>
        <v>吨</v>
      </c>
      <c r="E2330" s="2">
        <f ca="1">'[1]2025年已发货'!E:E</f>
        <v>35</v>
      </c>
      <c r="F2330" s="4">
        <f ca="1">'[1]2025年已发货'!F:F</f>
        <v>45768</v>
      </c>
      <c r="G2330" s="2" t="str">
        <f>'[1]2025年已发货'!G:G</f>
        <v>（五局乐山机场项目）乐山市五通桥区冠英镇</v>
      </c>
      <c r="H2330" s="2" t="str">
        <f ca="1">'[1]2025年已发货'!H:H</f>
        <v>王思思</v>
      </c>
      <c r="I2330" s="2">
        <f ca="1">'[1]2025年已发货'!I:I</f>
        <v>18973190156</v>
      </c>
      <c r="J2330" s="2" vm="1" t="e">
        <f>_xlfn._xlws.FILTER(辅助信息!D:D,辅助信息!G:G=G2330)</f>
        <v>#VALUE!</v>
      </c>
    </row>
    <row r="2331" hidden="1" spans="1:10">
      <c r="A2331" s="2" t="str">
        <f ca="1">'[1]2025年已发货'!A:A</f>
        <v>八局</v>
      </c>
      <c r="B2331" s="2" t="str">
        <f ca="1">'[1]2025年已发货'!B:B</f>
        <v>螺纹钢</v>
      </c>
      <c r="C2331" s="2" t="str">
        <f ca="1">'[1]2025年已发货'!C:C</f>
        <v>HRB400E Φ16 9m</v>
      </c>
      <c r="D2331" s="2" t="str">
        <f ca="1">'[1]2025年已发货'!D:D</f>
        <v>吨</v>
      </c>
      <c r="E2331" s="2">
        <f ca="1">'[1]2025年已发货'!E:E</f>
        <v>15</v>
      </c>
      <c r="F2331" s="4">
        <f ca="1">'[1]2025年已发货'!F:F</f>
        <v>45768</v>
      </c>
      <c r="G2331" s="2" t="str">
        <f>'[1]2025年已发货'!G:G</f>
        <v>（五局乐山机场项目）乐山市五通桥区冠英镇</v>
      </c>
      <c r="H2331" s="2" t="str">
        <f ca="1">'[1]2025年已发货'!H:H</f>
        <v>王思思</v>
      </c>
      <c r="I2331" s="2">
        <f ca="1">'[1]2025年已发货'!I:I</f>
        <v>18973190156</v>
      </c>
      <c r="J2331" s="2" vm="1" t="e">
        <f>_xlfn._xlws.FILTER(辅助信息!D:D,辅助信息!G:G=G2331)</f>
        <v>#VALUE!</v>
      </c>
    </row>
    <row r="2332" hidden="1" spans="1:10">
      <c r="A2332" s="2" t="str">
        <f ca="1">'[1]2025年已发货'!A:A</f>
        <v>晋邦</v>
      </c>
      <c r="B2332" s="2" t="str">
        <f ca="1">'[1]2025年已发货'!B:B</f>
        <v>盘螺</v>
      </c>
      <c r="C2332" s="2" t="str">
        <f ca="1">'[1]2025年已发货'!C:C</f>
        <v>HRB400E Φ8</v>
      </c>
      <c r="D2332" s="2" t="str">
        <f ca="1">'[1]2025年已发货'!D:D</f>
        <v>吨</v>
      </c>
      <c r="E2332" s="2">
        <f ca="1">'[1]2025年已发货'!E:E</f>
        <v>4</v>
      </c>
      <c r="F2332" s="4">
        <f ca="1">'[1]2025年已发货'!F:F</f>
        <v>45768</v>
      </c>
      <c r="G2332" s="2" t="str">
        <f>'[1]2025年已发货'!G:G</f>
        <v>（华西萌海科创农业生态谷）成都市简阳市白金山水库</v>
      </c>
      <c r="H2332" s="2" t="str">
        <f ca="1">'[1]2025年已发货'!H:H</f>
        <v>石清国</v>
      </c>
      <c r="I2332" s="2">
        <f ca="1">'[1]2025年已发货'!I:I</f>
        <v>13458642015</v>
      </c>
      <c r="J2332" s="2" t="str">
        <f ca="1">_xlfn._xlws.FILTER(辅助信息!D:D,辅助信息!G:G=G2332)</f>
        <v>华西萌海-科创农业生态谷</v>
      </c>
    </row>
    <row r="2333" hidden="1" spans="1:10">
      <c r="A2333" s="2" t="str">
        <f ca="1">'[1]2025年已发货'!A:A</f>
        <v>晋邦</v>
      </c>
      <c r="B2333" s="2" t="str">
        <f ca="1">'[1]2025年已发货'!B:B</f>
        <v>盘螺</v>
      </c>
      <c r="C2333" s="2" t="str">
        <f ca="1">'[1]2025年已发货'!C:C</f>
        <v>HRB400E Φ10</v>
      </c>
      <c r="D2333" s="2" t="str">
        <f ca="1">'[1]2025年已发货'!D:D</f>
        <v>吨</v>
      </c>
      <c r="E2333" s="2">
        <f ca="1">'[1]2025年已发货'!E:E</f>
        <v>4</v>
      </c>
      <c r="F2333" s="4">
        <f ca="1">'[1]2025年已发货'!F:F</f>
        <v>45768</v>
      </c>
      <c r="G2333" s="2" t="str">
        <f>'[1]2025年已发货'!G:G</f>
        <v>（华西萌海科创农业生态谷）成都市简阳市白金山水库</v>
      </c>
      <c r="H2333" s="2" t="str">
        <f ca="1">'[1]2025年已发货'!H:H</f>
        <v>石清国</v>
      </c>
      <c r="I2333" s="2">
        <f ca="1">'[1]2025年已发货'!I:I</f>
        <v>13458642015</v>
      </c>
      <c r="J2333" s="2" t="str">
        <f ca="1">_xlfn._xlws.FILTER(辅助信息!D:D,辅助信息!G:G=G2333)</f>
        <v>华西萌海-科创农业生态谷</v>
      </c>
    </row>
    <row r="2334" hidden="1" spans="1:10">
      <c r="A2334" s="2" t="str">
        <f ca="1">'[1]2025年已发货'!A:A</f>
        <v>晋邦</v>
      </c>
      <c r="B2334" s="2" t="str">
        <f ca="1">'[1]2025年已发货'!B:B</f>
        <v>盘螺</v>
      </c>
      <c r="C2334" s="2" t="str">
        <f ca="1">'[1]2025年已发货'!C:C</f>
        <v>HRB400E Φ12</v>
      </c>
      <c r="D2334" s="2" t="str">
        <f ca="1">'[1]2025年已发货'!D:D</f>
        <v>吨</v>
      </c>
      <c r="E2334" s="2">
        <f ca="1">'[1]2025年已发货'!E:E</f>
        <v>8</v>
      </c>
      <c r="F2334" s="4">
        <f ca="1">'[1]2025年已发货'!F:F</f>
        <v>45768</v>
      </c>
      <c r="G2334" s="2" t="str">
        <f>'[1]2025年已发货'!G:G</f>
        <v>（华西萌海科创农业生态谷）成都市简阳市白金山水库</v>
      </c>
      <c r="H2334" s="2" t="str">
        <f ca="1">'[1]2025年已发货'!H:H</f>
        <v>石清国</v>
      </c>
      <c r="I2334" s="2">
        <f ca="1">'[1]2025年已发货'!I:I</f>
        <v>13458642015</v>
      </c>
      <c r="J2334" s="2" t="str">
        <f ca="1">_xlfn._xlws.FILTER(辅助信息!D:D,辅助信息!G:G=G2334)</f>
        <v>华西萌海-科创农业生态谷</v>
      </c>
    </row>
    <row r="2335" hidden="1" spans="1:10">
      <c r="A2335" s="2" t="str">
        <f ca="1">'[1]2025年已发货'!A:A</f>
        <v>晋邦</v>
      </c>
      <c r="B2335" s="2" t="str">
        <f ca="1">'[1]2025年已发货'!B:B</f>
        <v>螺纹钢</v>
      </c>
      <c r="C2335" s="2" t="str">
        <f ca="1">'[1]2025年已发货'!C:C</f>
        <v>HRB400E Φ12 9m</v>
      </c>
      <c r="D2335" s="2" t="str">
        <f ca="1">'[1]2025年已发货'!D:D</f>
        <v>吨</v>
      </c>
      <c r="E2335" s="2">
        <f ca="1">'[1]2025年已发货'!E:E</f>
        <v>6</v>
      </c>
      <c r="F2335" s="4">
        <f ca="1">'[1]2025年已发货'!F:F</f>
        <v>45768</v>
      </c>
      <c r="G2335" s="2" t="str">
        <f>'[1]2025年已发货'!G:G</f>
        <v>（华西萌海科创农业生态谷）成都市简阳市白金山水库</v>
      </c>
      <c r="H2335" s="2" t="str">
        <f ca="1">'[1]2025年已发货'!H:H</f>
        <v>石清国</v>
      </c>
      <c r="I2335" s="2">
        <f ca="1">'[1]2025年已发货'!I:I</f>
        <v>13458642015</v>
      </c>
      <c r="J2335" s="2" t="str">
        <f ca="1">_xlfn._xlws.FILTER(辅助信息!D:D,辅助信息!G:G=G2335)</f>
        <v>华西萌海-科创农业生态谷</v>
      </c>
    </row>
    <row r="2336" hidden="1" spans="1:10">
      <c r="A2336" s="2" t="str">
        <f ca="1">'[1]2025年已发货'!A:A</f>
        <v>晋邦</v>
      </c>
      <c r="B2336" s="2" t="str">
        <f ca="1">'[1]2025年已发货'!B:B</f>
        <v>螺纹钢</v>
      </c>
      <c r="C2336" s="2" t="str">
        <f ca="1">'[1]2025年已发货'!C:C</f>
        <v>HRB500E Φ22</v>
      </c>
      <c r="D2336" s="2" t="str">
        <f ca="1">'[1]2025年已发货'!D:D</f>
        <v>吨</v>
      </c>
      <c r="E2336" s="2">
        <f ca="1">'[1]2025年已发货'!E:E</f>
        <v>20</v>
      </c>
      <c r="F2336" s="4">
        <f ca="1">'[1]2025年已发货'!F:F</f>
        <v>45768</v>
      </c>
      <c r="G2336" s="2" t="str">
        <f>'[1]2025年已发货'!G:G</f>
        <v>（华西萌海科创农业生态谷）成都市简阳市白金山水库</v>
      </c>
      <c r="H2336" s="2" t="str">
        <f ca="1">'[1]2025年已发货'!H:H</f>
        <v>石清国</v>
      </c>
      <c r="I2336" s="2">
        <f ca="1">'[1]2025年已发货'!I:I</f>
        <v>13458642015</v>
      </c>
      <c r="J2336" s="2" t="str">
        <f ca="1">_xlfn._xlws.FILTER(辅助信息!D:D,辅助信息!G:G=G2336)</f>
        <v>华西萌海-科创农业生态谷</v>
      </c>
    </row>
    <row r="2337" hidden="1" spans="1:10">
      <c r="A2337" s="2" t="str">
        <f ca="1">'[1]2025年已发货'!A:A</f>
        <v>晋邦</v>
      </c>
      <c r="B2337" s="2" t="str">
        <f ca="1">'[1]2025年已发货'!B:B</f>
        <v>螺纹钢</v>
      </c>
      <c r="C2337" s="2" t="str">
        <f ca="1">'[1]2025年已发货'!C:C</f>
        <v>HRB500E Φ25</v>
      </c>
      <c r="D2337" s="2" t="str">
        <f ca="1">'[1]2025年已发货'!D:D</f>
        <v>吨</v>
      </c>
      <c r="E2337" s="2">
        <f ca="1">'[1]2025年已发货'!E:E</f>
        <v>25</v>
      </c>
      <c r="F2337" s="4">
        <f ca="1">'[1]2025年已发货'!F:F</f>
        <v>45768</v>
      </c>
      <c r="G2337" s="2" t="str">
        <f>'[1]2025年已发货'!G:G</f>
        <v>（华西萌海科创农业生态谷）成都市简阳市白金山水库</v>
      </c>
      <c r="H2337" s="2" t="str">
        <f ca="1">'[1]2025年已发货'!H:H</f>
        <v>石清国</v>
      </c>
      <c r="I2337" s="2">
        <f ca="1">'[1]2025年已发货'!I:I</f>
        <v>13458642015</v>
      </c>
      <c r="J2337" s="2" t="str">
        <f>_xlfn._xlws.FILTER(辅助信息!D:D,辅助信息!G:G=G2337)</f>
        <v>华西萌海-科创农业生态谷</v>
      </c>
    </row>
    <row r="2338" hidden="1" spans="1:10">
      <c r="A2338" s="2" t="str">
        <f ca="1">'[1]2025年已发货'!A:A</f>
        <v>晋邦</v>
      </c>
      <c r="B2338" s="2" t="str">
        <f ca="1">'[1]2025年已发货'!B:B</f>
        <v>盘螺</v>
      </c>
      <c r="C2338" s="2" t="str">
        <f ca="1">'[1]2025年已发货'!C:C</f>
        <v>HRB400E Φ10</v>
      </c>
      <c r="D2338" s="2" t="str">
        <f ca="1">'[1]2025年已发货'!D:D</f>
        <v>吨</v>
      </c>
      <c r="E2338" s="2">
        <f ca="1">'[1]2025年已发货'!E:E</f>
        <v>5</v>
      </c>
      <c r="F2338" s="4">
        <f ca="1">'[1]2025年已发货'!F:F</f>
        <v>45768</v>
      </c>
      <c r="G2338" s="2" t="str">
        <f>'[1]2025年已发货'!G:G</f>
        <v>(宜宾兴港三江新区长江工业园建设项目)宜宾市翠屏区宜宾汽车零部件配套产业基地(纬五路南)</v>
      </c>
      <c r="H2338" s="2" t="str">
        <f ca="1">'[1]2025年已发货'!H:H</f>
        <v>李国享/王涛</v>
      </c>
      <c r="I2338" s="2" t="str">
        <f ca="1">'[1]2025年已发货'!I:I</f>
        <v>17713876279/18381110677</v>
      </c>
      <c r="J2338" s="2" vm="1" t="e">
        <f ca="1">_xlfn._xlws.FILTER(辅助信息!D:D,辅助信息!G:G=G2338)</f>
        <v>#VALUE!</v>
      </c>
    </row>
    <row r="2339" hidden="1" spans="1:10">
      <c r="A2339" s="2" t="str">
        <f ca="1">'[1]2025年已发货'!A:A</f>
        <v>晋邦</v>
      </c>
      <c r="B2339" s="2" t="str">
        <f ca="1">'[1]2025年已发货'!B:B</f>
        <v>螺纹钢</v>
      </c>
      <c r="C2339" s="2" t="str">
        <f ca="1">'[1]2025年已发货'!C:C</f>
        <v>HRB400E Φ18 9m</v>
      </c>
      <c r="D2339" s="2" t="str">
        <f ca="1">'[1]2025年已发货'!D:D</f>
        <v>吨</v>
      </c>
      <c r="E2339" s="2">
        <f ca="1">'[1]2025年已发货'!E:E</f>
        <v>30</v>
      </c>
      <c r="F2339" s="4">
        <f ca="1">'[1]2025年已发货'!F:F</f>
        <v>45768</v>
      </c>
      <c r="G2339" s="2" t="str">
        <f>'[1]2025年已发货'!G:G</f>
        <v>(宜宾兴港三江新区长江工业园建设项目)宜宾市翠屏区宜宾汽车零部件配套产业基地(纬五路南)</v>
      </c>
      <c r="H2339" s="2" t="str">
        <f ca="1">'[1]2025年已发货'!H:H</f>
        <v>李国享/王涛</v>
      </c>
      <c r="I2339" s="2" t="str">
        <f ca="1">'[1]2025年已发货'!I:I</f>
        <v>17713876279/18381110677</v>
      </c>
      <c r="J2339" s="2" vm="1" t="e">
        <f ca="1">_xlfn._xlws.FILTER(辅助信息!D:D,辅助信息!G:G=G2339)</f>
        <v>#VALUE!</v>
      </c>
    </row>
    <row r="2340" hidden="1" spans="1:10">
      <c r="A2340" s="2" t="str">
        <f ca="1">'[1]2025年已发货'!A:A</f>
        <v>晋邦</v>
      </c>
      <c r="B2340" s="2" t="str">
        <f ca="1">'[1]2025年已发货'!B:B</f>
        <v>螺纹钢</v>
      </c>
      <c r="C2340" s="2" t="str">
        <f ca="1">'[1]2025年已发货'!C:C</f>
        <v>HRB400E Φ32 9m</v>
      </c>
      <c r="D2340" s="2" t="str">
        <f ca="1">'[1]2025年已发货'!D:D</f>
        <v>吨</v>
      </c>
      <c r="E2340" s="2">
        <f ca="1">'[1]2025年已发货'!E:E</f>
        <v>2.5</v>
      </c>
      <c r="F2340" s="4">
        <f ca="1">'[1]2025年已发货'!F:F</f>
        <v>45768</v>
      </c>
      <c r="G2340" s="2" t="str">
        <f>'[1]2025年已发货'!G:G</f>
        <v>（十九冶-江龙高速一分部）重庆市云阳县X886附近中国十九冶开云高速项目总包部西98米*黄岭隧道洞口</v>
      </c>
      <c r="H2340" s="2" t="str">
        <f ca="1">'[1]2025年已发货'!H:H</f>
        <v>吴章红</v>
      </c>
      <c r="I2340" s="2">
        <f ca="1">'[1]2025年已发货'!I:I</f>
        <v>18628165772</v>
      </c>
      <c r="J2340" s="2" vm="1" t="e">
        <f>_xlfn._xlws.FILTER(辅助信息!D:D,辅助信息!G:G=G2340)</f>
        <v>#VALUE!</v>
      </c>
    </row>
    <row r="2341" hidden="1" spans="1:10">
      <c r="A2341" s="2" t="str">
        <f ca="1">'[1]2025年已发货'!A:A</f>
        <v>晋邦</v>
      </c>
      <c r="B2341" s="2" t="str">
        <f ca="1">'[1]2025年已发货'!B:B</f>
        <v>螺纹钢</v>
      </c>
      <c r="C2341" s="2" t="str">
        <f ca="1">'[1]2025年已发货'!C:C</f>
        <v>HRB400E Φ16 9m</v>
      </c>
      <c r="D2341" s="2" t="str">
        <f ca="1">'[1]2025年已发货'!D:D</f>
        <v>吨</v>
      </c>
      <c r="E2341" s="2">
        <f ca="1">'[1]2025年已发货'!E:E</f>
        <v>12.5</v>
      </c>
      <c r="F2341" s="4">
        <f ca="1">'[1]2025年已发货'!F:F</f>
        <v>45768</v>
      </c>
      <c r="G2341" s="2" t="str">
        <f>'[1]2025年已发货'!G:G</f>
        <v>（十九冶-江龙高速一分部）重庆市云阳县X886附近中国十九冶开云高速项目总包部西98米*黄岭隧道洞口</v>
      </c>
      <c r="H2341" s="2" t="str">
        <f ca="1">'[1]2025年已发货'!H:H</f>
        <v>吴章红</v>
      </c>
      <c r="I2341" s="2">
        <f ca="1">'[1]2025年已发货'!I:I</f>
        <v>18628165772</v>
      </c>
      <c r="J2341" s="2" vm="1" t="e">
        <f ca="1">_xlfn._xlws.FILTER(辅助信息!D:D,辅助信息!G:G=G2341)</f>
        <v>#VALUE!</v>
      </c>
    </row>
    <row r="2342" hidden="1" spans="1:10">
      <c r="A2342" s="2" t="str">
        <f ca="1">'[1]2025年已发货'!A:A</f>
        <v>晋邦</v>
      </c>
      <c r="B2342" s="2" t="str">
        <f ca="1">'[1]2025年已发货'!B:B</f>
        <v>螺纹钢</v>
      </c>
      <c r="C2342" s="2" t="str">
        <f ca="1">'[1]2025年已发货'!C:C</f>
        <v>HRB400E Φ14 9m</v>
      </c>
      <c r="D2342" s="2" t="str">
        <f ca="1">'[1]2025年已发货'!D:D</f>
        <v>吨</v>
      </c>
      <c r="E2342" s="2">
        <f ca="1">'[1]2025年已发货'!E:E</f>
        <v>10</v>
      </c>
      <c r="F2342" s="4">
        <f ca="1">'[1]2025年已发货'!F:F</f>
        <v>45768</v>
      </c>
      <c r="G2342" s="2" t="str">
        <f>'[1]2025年已发货'!G:G</f>
        <v>（十九冶-江龙高速一分部）重庆市云阳县X886附近中国十九冶开云高速项目总包部西98米*黄岭隧道洞口</v>
      </c>
      <c r="H2342" s="2" t="str">
        <f ca="1">'[1]2025年已发货'!H:H</f>
        <v>吴章红</v>
      </c>
      <c r="I2342" s="2">
        <f ca="1">'[1]2025年已发货'!I:I</f>
        <v>18628165772</v>
      </c>
      <c r="J2342" s="2" vm="1" t="e">
        <f ca="1">_xlfn._xlws.FILTER(辅助信息!D:D,辅助信息!G:G=G2342)</f>
        <v>#VALUE!</v>
      </c>
    </row>
    <row r="2343" hidden="1" spans="1:10">
      <c r="A2343" s="2" t="str">
        <f ca="1">'[1]2025年已发货'!A:A</f>
        <v>晋邦</v>
      </c>
      <c r="B2343" s="2" t="str">
        <f ca="1">'[1]2025年已发货'!B:B</f>
        <v>高线</v>
      </c>
      <c r="C2343" s="2" t="str">
        <f ca="1">'[1]2025年已发货'!C:C</f>
        <v>HPB300Φ10</v>
      </c>
      <c r="D2343" s="2" t="str">
        <f ca="1">'[1]2025年已发货'!D:D</f>
        <v>吨</v>
      </c>
      <c r="E2343" s="2">
        <f ca="1">'[1]2025年已发货'!E:E</f>
        <v>5</v>
      </c>
      <c r="F2343" s="4">
        <f ca="1">'[1]2025年已发货'!F:F</f>
        <v>45768</v>
      </c>
      <c r="G2343" s="2" t="str">
        <f>'[1]2025年已发货'!G:G</f>
        <v>（十九冶-江龙高速一分部）重庆市云阳县X886附近中国十九冶开云高速项目总包部西98米*黄岭隧道洞口</v>
      </c>
      <c r="H2343" s="2" t="str">
        <f ca="1">'[1]2025年已发货'!H:H</f>
        <v>吴章红</v>
      </c>
      <c r="I2343" s="2">
        <f ca="1">'[1]2025年已发货'!I:I</f>
        <v>18628165772</v>
      </c>
      <c r="J2343" s="2" vm="1" t="e">
        <f>_xlfn._xlws.FILTER(辅助信息!D:D,辅助信息!G:G=G2343)</f>
        <v>#VALUE!</v>
      </c>
    </row>
    <row r="2344" hidden="1" spans="1:10">
      <c r="A2344" s="2" t="str">
        <f ca="1">'[1]2025年已发货'!A:A</f>
        <v>晋邦</v>
      </c>
      <c r="B2344" s="2" t="str">
        <f ca="1">'[1]2025年已发货'!B:B</f>
        <v>高线</v>
      </c>
      <c r="C2344" s="2" t="str">
        <f ca="1">'[1]2025年已发货'!C:C</f>
        <v>HPB300Φ8</v>
      </c>
      <c r="D2344" s="2" t="str">
        <f ca="1">'[1]2025年已发货'!D:D</f>
        <v>吨</v>
      </c>
      <c r="E2344" s="2">
        <f ca="1">'[1]2025年已发货'!E:E</f>
        <v>5</v>
      </c>
      <c r="F2344" s="4">
        <f ca="1">'[1]2025年已发货'!F:F</f>
        <v>45768</v>
      </c>
      <c r="G2344" s="2" t="str">
        <f>'[1]2025年已发货'!G:G</f>
        <v>（十九冶-江龙高速一分部）重庆市云阳县X886附近中国十九冶开云高速项目总包部西98米*黄岭隧道洞口</v>
      </c>
      <c r="H2344" s="2" t="str">
        <f ca="1">'[1]2025年已发货'!H:H</f>
        <v>吴章红</v>
      </c>
      <c r="I2344" s="2">
        <f ca="1">'[1]2025年已发货'!I:I</f>
        <v>18628165772</v>
      </c>
      <c r="J2344" s="2" vm="1" t="e">
        <f ca="1">_xlfn._xlws.FILTER(辅助信息!D:D,辅助信息!G:G=G2344)</f>
        <v>#VALUE!</v>
      </c>
    </row>
    <row r="2345" hidden="1" spans="1:10">
      <c r="A2345" s="2" t="str">
        <f ca="1">'[1]2025年已发货'!A:A</f>
        <v>晋邦</v>
      </c>
      <c r="B2345" s="2" t="str">
        <f ca="1">'[1]2025年已发货'!B:B</f>
        <v>螺纹钢</v>
      </c>
      <c r="C2345" s="2" t="str">
        <f ca="1">'[1]2025年已发货'!C:C</f>
        <v>HRB400E Φ25 9m</v>
      </c>
      <c r="D2345" s="2" t="str">
        <f ca="1">'[1]2025年已发货'!D:D</f>
        <v>吨</v>
      </c>
      <c r="E2345" s="2">
        <f ca="1">'[1]2025年已发货'!E:E</f>
        <v>20</v>
      </c>
      <c r="F2345" s="4">
        <f ca="1">'[1]2025年已发货'!F:F</f>
        <v>45768</v>
      </c>
      <c r="G2345" s="2" t="str">
        <f>'[1]2025年已发货'!G:G</f>
        <v>（十九冶-江龙高速三分部）重庆市云阳县蔈草镇三坵田*小尖山梁场</v>
      </c>
      <c r="H2345" s="2" t="str">
        <f ca="1">'[1]2025年已发货'!H:H</f>
        <v>任海军</v>
      </c>
      <c r="I2345" s="2">
        <f ca="1">'[1]2025年已发货'!I:I</f>
        <v>17725037830</v>
      </c>
      <c r="J2345" s="2" vm="1" t="e">
        <f ca="1">_xlfn._xlws.FILTER(辅助信息!D:D,辅助信息!G:G=G2345)</f>
        <v>#VALUE!</v>
      </c>
    </row>
    <row r="2346" hidden="1" spans="1:10">
      <c r="A2346" s="2" t="str">
        <f ca="1">'[1]2025年已发货'!A:A</f>
        <v>晋邦</v>
      </c>
      <c r="B2346" s="2" t="str">
        <f ca="1">'[1]2025年已发货'!B:B</f>
        <v>高线</v>
      </c>
      <c r="C2346" s="2" t="str">
        <f ca="1">'[1]2025年已发货'!C:C</f>
        <v>HPB300Φ10</v>
      </c>
      <c r="D2346" s="2" t="str">
        <f ca="1">'[1]2025年已发货'!D:D</f>
        <v>吨</v>
      </c>
      <c r="E2346" s="2">
        <f ca="1">'[1]2025年已发货'!E:E</f>
        <v>15</v>
      </c>
      <c r="F2346" s="4">
        <f ca="1">'[1]2025年已发货'!F:F</f>
        <v>45768</v>
      </c>
      <c r="G2346" s="2" t="str">
        <f>'[1]2025年已发货'!G:G</f>
        <v>（十九冶-江龙高速三分部）重庆市云阳县蔈草镇三坵田*小尖山梁场</v>
      </c>
      <c r="H2346" s="2" t="str">
        <f ca="1">'[1]2025年已发货'!H:H</f>
        <v>任海军</v>
      </c>
      <c r="I2346" s="2">
        <f ca="1">'[1]2025年已发货'!I:I</f>
        <v>17725037830</v>
      </c>
      <c r="J2346" s="2" vm="1" t="e">
        <f ca="1">_xlfn._xlws.FILTER(辅助信息!D:D,辅助信息!G:G=G2346)</f>
        <v>#VALUE!</v>
      </c>
    </row>
    <row r="2347" hidden="1" spans="1:10">
      <c r="A2347" s="2" t="str">
        <f ca="1">'[1]2025年已发货'!A:A</f>
        <v>晋邦</v>
      </c>
      <c r="B2347" s="2" t="str">
        <f ca="1">'[1]2025年已发货'!B:B</f>
        <v>盘螺</v>
      </c>
      <c r="C2347" s="2" t="str">
        <f ca="1">'[1]2025年已发货'!C:C</f>
        <v>HRB400E Φ10</v>
      </c>
      <c r="D2347" s="2" t="str">
        <f ca="1">'[1]2025年已发货'!D:D</f>
        <v>吨</v>
      </c>
      <c r="E2347" s="2">
        <f ca="1">'[1]2025年已发货'!E:E</f>
        <v>8</v>
      </c>
      <c r="F2347" s="4">
        <f ca="1">'[1]2025年已发货'!F:F</f>
        <v>45768</v>
      </c>
      <c r="G2347" s="2" t="str">
        <f>'[1]2025年已发货'!G:G</f>
        <v>（十九冶-江龙高速三分部）重庆市云阳县蔈草镇三坵田*朗树湾1#桥桥面</v>
      </c>
      <c r="H2347" s="2" t="str">
        <f ca="1">'[1]2025年已发货'!H:H</f>
        <v>任海军</v>
      </c>
      <c r="I2347" s="2">
        <f ca="1">'[1]2025年已发货'!I:I</f>
        <v>17725037830</v>
      </c>
      <c r="J2347" s="2" vm="1" t="e">
        <f>_xlfn._xlws.FILTER(辅助信息!D:D,辅助信息!G:G=G2347)</f>
        <v>#VALUE!</v>
      </c>
    </row>
    <row r="2348" hidden="1" spans="1:10">
      <c r="A2348" s="2" t="str">
        <f ca="1">'[1]2025年已发货'!A:A</f>
        <v>晋邦</v>
      </c>
      <c r="B2348" s="2" t="str">
        <f ca="1">'[1]2025年已发货'!B:B</f>
        <v>高线</v>
      </c>
      <c r="C2348" s="2" t="str">
        <f ca="1">'[1]2025年已发货'!C:C</f>
        <v>HPB300Φ10</v>
      </c>
      <c r="D2348" s="2" t="str">
        <f ca="1">'[1]2025年已发货'!D:D</f>
        <v>吨</v>
      </c>
      <c r="E2348" s="2">
        <f ca="1">'[1]2025年已发货'!E:E</f>
        <v>8</v>
      </c>
      <c r="F2348" s="4">
        <f ca="1">'[1]2025年已发货'!F:F</f>
        <v>45768</v>
      </c>
      <c r="G2348" s="2" t="str">
        <f>'[1]2025年已发货'!G:G</f>
        <v>（十九冶-江龙高速三分部）重庆市云阳县蔈草镇三坵田*朗树湾1#桥桥面</v>
      </c>
      <c r="H2348" s="2" t="str">
        <f ca="1">'[1]2025年已发货'!H:H</f>
        <v>任海军</v>
      </c>
      <c r="I2348" s="2">
        <f ca="1">'[1]2025年已发货'!I:I</f>
        <v>17725037830</v>
      </c>
      <c r="J2348" s="2" vm="1" t="e">
        <f ca="1">_xlfn._xlws.FILTER(辅助信息!D:D,辅助信息!G:G=G2348)</f>
        <v>#VALUE!</v>
      </c>
    </row>
    <row r="2349" hidden="1" spans="1:10">
      <c r="A2349" s="2" t="str">
        <f ca="1">'[1]2025年已发货'!A:A</f>
        <v>晋邦</v>
      </c>
      <c r="B2349" s="2" t="str">
        <f ca="1">'[1]2025年已发货'!B:B</f>
        <v>螺纹钢</v>
      </c>
      <c r="C2349" s="2" t="str">
        <f ca="1">'[1]2025年已发货'!C:C</f>
        <v>HRB400E Φ12 9m</v>
      </c>
      <c r="D2349" s="2" t="str">
        <f ca="1">'[1]2025年已发货'!D:D</f>
        <v>吨</v>
      </c>
      <c r="E2349" s="2">
        <f ca="1">'[1]2025年已发货'!E:E</f>
        <v>40</v>
      </c>
      <c r="F2349" s="4">
        <f ca="1">'[1]2025年已发货'!F:F</f>
        <v>45768</v>
      </c>
      <c r="G2349" s="2" t="str">
        <f>'[1]2025年已发货'!G:G</f>
        <v>（十九冶-江龙高速三分部）重庆市云阳县龙角镇*皮家营梁场</v>
      </c>
      <c r="H2349" s="2" t="str">
        <f ca="1">'[1]2025年已发货'!H:H</f>
        <v>任海军</v>
      </c>
      <c r="I2349" s="2">
        <f ca="1">'[1]2025年已发货'!I:I</f>
        <v>17725037830</v>
      </c>
      <c r="J2349" s="2" vm="1" t="e">
        <f ca="1">_xlfn._xlws.FILTER(辅助信息!D:D,辅助信息!G:G=G2349)</f>
        <v>#VALUE!</v>
      </c>
    </row>
    <row r="2350" hidden="1" spans="1:10">
      <c r="A2350" s="2" t="str">
        <f ca="1">'[1]2025年已发货'!A:A</f>
        <v>晋邦</v>
      </c>
      <c r="B2350" s="2" t="str">
        <f ca="1">'[1]2025年已发货'!B:B</f>
        <v>盘螺</v>
      </c>
      <c r="C2350" s="2" t="str">
        <f ca="1">'[1]2025年已发货'!C:C</f>
        <v>HRB400E Φ10</v>
      </c>
      <c r="D2350" s="2" t="str">
        <f ca="1">'[1]2025年已发货'!D:D</f>
        <v>吨</v>
      </c>
      <c r="E2350" s="2">
        <f ca="1">'[1]2025年已发货'!E:E</f>
        <v>15</v>
      </c>
      <c r="F2350" s="4">
        <f ca="1">'[1]2025年已发货'!F:F</f>
        <v>45768</v>
      </c>
      <c r="G2350" s="2" t="str">
        <f>'[1]2025年已发货'!G:G</f>
        <v>（十九冶-江龙高速三分部）重庆市云阳县龙角镇*皮家营梁场</v>
      </c>
      <c r="H2350" s="2" t="str">
        <f ca="1">'[1]2025年已发货'!H:H</f>
        <v>任海军</v>
      </c>
      <c r="I2350" s="2">
        <f ca="1">'[1]2025年已发货'!I:I</f>
        <v>17725037830</v>
      </c>
      <c r="J2350" s="2" vm="1" t="e">
        <f ca="1">_xlfn._xlws.FILTER(辅助信息!D:D,辅助信息!G:G=G2350)</f>
        <v>#VALUE!</v>
      </c>
    </row>
    <row r="2351" hidden="1" spans="1:10">
      <c r="A2351" s="2" t="str">
        <f ca="1">'[1]2025年已发货'!A:A</f>
        <v>晋邦</v>
      </c>
      <c r="B2351" s="2" t="str">
        <f ca="1">'[1]2025年已发货'!B:B</f>
        <v>螺纹钢</v>
      </c>
      <c r="C2351" s="2" t="str">
        <f ca="1">'[1]2025年已发货'!C:C</f>
        <v>HRB400E Φ22 9m</v>
      </c>
      <c r="D2351" s="2" t="str">
        <f ca="1">'[1]2025年已发货'!D:D</f>
        <v>吨</v>
      </c>
      <c r="E2351" s="2">
        <f ca="1">'[1]2025年已发货'!E:E</f>
        <v>100</v>
      </c>
      <c r="F2351" s="4">
        <f ca="1">'[1]2025年已发货'!F:F</f>
        <v>45768</v>
      </c>
      <c r="G2351" s="2" t="str">
        <f>'[1]2025年已发货'!G:G</f>
        <v>（十九冶-江龙高速二分部）重庆市云阳县凤鸣镇平顶村*磨子坪隧道出口</v>
      </c>
      <c r="H2351" s="2" t="str">
        <f ca="1">'[1]2025年已发货'!H:H</f>
        <v>张鹏</v>
      </c>
      <c r="I2351" s="2">
        <f ca="1">'[1]2025年已发货'!I:I</f>
        <v>18223006448</v>
      </c>
      <c r="J2351" s="2" vm="1" t="e">
        <f ca="1">_xlfn._xlws.FILTER(辅助信息!D:D,辅助信息!G:G=G2351)</f>
        <v>#VALUE!</v>
      </c>
    </row>
    <row r="2352" hidden="1" spans="1:10">
      <c r="A2352" s="2" t="str">
        <f ca="1">'[1]2025年已发货'!A:A</f>
        <v>晋邦</v>
      </c>
      <c r="B2352" s="2" t="str">
        <f ca="1">'[1]2025年已发货'!B:B</f>
        <v>螺纹钢</v>
      </c>
      <c r="C2352" s="2" t="str">
        <f ca="1">'[1]2025年已发货'!C:C</f>
        <v>HRB400E Φ14 9m</v>
      </c>
      <c r="D2352" s="2" t="str">
        <f ca="1">'[1]2025年已发货'!D:D</f>
        <v>吨</v>
      </c>
      <c r="E2352" s="2">
        <f ca="1">'[1]2025年已发货'!E:E</f>
        <v>30</v>
      </c>
      <c r="F2352" s="4">
        <f ca="1">'[1]2025年已发货'!F:F</f>
        <v>45768</v>
      </c>
      <c r="G2352" s="2" t="str">
        <f>'[1]2025年已发货'!G:G</f>
        <v>（十九冶-江龙高速二分部）重庆市云阳县凤鸣镇平顶村*磨子坪隧道出口</v>
      </c>
      <c r="H2352" s="2" t="str">
        <f ca="1">'[1]2025年已发货'!H:H</f>
        <v>张鹏</v>
      </c>
      <c r="I2352" s="2">
        <f ca="1">'[1]2025年已发货'!I:I</f>
        <v>18223006448</v>
      </c>
      <c r="J2352" s="2" vm="1" t="e">
        <f>_xlfn._xlws.FILTER(辅助信息!D:D,辅助信息!G:G=G2352)</f>
        <v>#VALUE!</v>
      </c>
    </row>
    <row r="2353" hidden="1" spans="1:10">
      <c r="A2353" s="2" t="str">
        <f ca="1">'[1]2025年已发货'!A:A</f>
        <v>达钢</v>
      </c>
      <c r="B2353" s="2" t="str">
        <f ca="1">'[1]2025年已发货'!B:B</f>
        <v>螺纹钢</v>
      </c>
      <c r="C2353" s="2" t="str">
        <f ca="1">'[1]2025年已发货'!C:C</f>
        <v>HRB400E Φ14 9m</v>
      </c>
      <c r="D2353" s="2" t="str">
        <f ca="1">'[1]2025年已发货'!D:D</f>
        <v>吨</v>
      </c>
      <c r="E2353" s="2">
        <f ca="1">'[1]2025年已发货'!E:E</f>
        <v>15</v>
      </c>
      <c r="F2353" s="4">
        <f ca="1">'[1]2025年已发货'!F:F</f>
        <v>45768</v>
      </c>
      <c r="G2353" s="2" t="str">
        <f>'[1]2025年已发货'!G:G</f>
        <v>（五冶达州国道542项目-三工区桥梁3工段）四川省达州市达川区赵固镇水文村原村委会下300米</v>
      </c>
      <c r="H2353" s="2" t="str">
        <f ca="1">'[1]2025年已发货'!H:H</f>
        <v>李代茂</v>
      </c>
      <c r="I2353" s="2">
        <f ca="1">'[1]2025年已发货'!I:I</f>
        <v>18302833536</v>
      </c>
      <c r="J2353" s="2" t="str">
        <f ca="1">_xlfn._xlws.FILTER(辅助信息!D:D,辅助信息!G:G=G2353)</f>
        <v>五冶达州国道542项目</v>
      </c>
    </row>
    <row r="2354" hidden="1" spans="1:10">
      <c r="A2354" s="2" t="str">
        <f ca="1">'[1]2025年已发货'!A:A</f>
        <v>达钢</v>
      </c>
      <c r="B2354" s="2" t="str">
        <f ca="1">'[1]2025年已发货'!B:B</f>
        <v>螺纹钢</v>
      </c>
      <c r="C2354" s="2" t="str">
        <f ca="1">'[1]2025年已发货'!C:C</f>
        <v>HRB400E Φ16 9m</v>
      </c>
      <c r="D2354" s="2" t="str">
        <f ca="1">'[1]2025年已发货'!D:D</f>
        <v>吨</v>
      </c>
      <c r="E2354" s="2">
        <f ca="1">'[1]2025年已发货'!E:E</f>
        <v>6</v>
      </c>
      <c r="F2354" s="4">
        <f ca="1">'[1]2025年已发货'!F:F</f>
        <v>45768</v>
      </c>
      <c r="G2354" s="2" t="str">
        <f>'[1]2025年已发货'!G:G</f>
        <v>（五冶达州国道542项目-三工区桥梁3工段）四川省达州市达川区赵固镇水文村原村委会下300米</v>
      </c>
      <c r="H2354" s="2" t="str">
        <f ca="1">'[1]2025年已发货'!H:H</f>
        <v>李代茂</v>
      </c>
      <c r="I2354" s="2">
        <f ca="1">'[1]2025年已发货'!I:I</f>
        <v>18302833536</v>
      </c>
      <c r="J2354" s="2" t="str">
        <f ca="1">_xlfn._xlws.FILTER(辅助信息!D:D,辅助信息!G:G=G2354)</f>
        <v>五冶达州国道542项目</v>
      </c>
    </row>
    <row r="2355" hidden="1" spans="1:10">
      <c r="A2355" s="2" t="str">
        <f ca="1">'[1]2025年已发货'!A:A</f>
        <v>达钢</v>
      </c>
      <c r="B2355" s="2" t="str">
        <f ca="1">'[1]2025年已发货'!B:B</f>
        <v>螺纹钢</v>
      </c>
      <c r="C2355" s="2" t="str">
        <f ca="1">'[1]2025年已发货'!C:C</f>
        <v>HRB400E Φ22 9m</v>
      </c>
      <c r="D2355" s="2" t="str">
        <f ca="1">'[1]2025年已发货'!D:D</f>
        <v>吨</v>
      </c>
      <c r="E2355" s="2">
        <f ca="1">'[1]2025年已发货'!E:E</f>
        <v>6</v>
      </c>
      <c r="F2355" s="4">
        <f ca="1">'[1]2025年已发货'!F:F</f>
        <v>45768</v>
      </c>
      <c r="G2355" s="2" t="str">
        <f>'[1]2025年已发货'!G:G</f>
        <v>（五冶达州国道542项目-三工区桥梁3工段）四川省达州市达川区赵固镇水文村原村委会下300米</v>
      </c>
      <c r="H2355" s="2" t="str">
        <f ca="1">'[1]2025年已发货'!H:H</f>
        <v>李代茂</v>
      </c>
      <c r="I2355" s="2">
        <f ca="1">'[1]2025年已发货'!I:I</f>
        <v>18302833536</v>
      </c>
      <c r="J2355" s="2" t="str">
        <f ca="1">_xlfn._xlws.FILTER(辅助信息!D:D,辅助信息!G:G=G2355)</f>
        <v>五冶达州国道542项目</v>
      </c>
    </row>
    <row r="2356" hidden="1" spans="1:10">
      <c r="A2356" s="2" t="str">
        <f ca="1">'[1]2025年已发货'!A:A</f>
        <v>达钢</v>
      </c>
      <c r="B2356" s="2" t="str">
        <f ca="1">'[1]2025年已发货'!B:B</f>
        <v>螺纹钢</v>
      </c>
      <c r="C2356" s="2" t="str">
        <f ca="1">'[1]2025年已发货'!C:C</f>
        <v>HRB400E Φ32 9m</v>
      </c>
      <c r="D2356" s="2" t="str">
        <f ca="1">'[1]2025年已发货'!D:D</f>
        <v>吨</v>
      </c>
      <c r="E2356" s="2">
        <f ca="1">'[1]2025年已发货'!E:E</f>
        <v>27</v>
      </c>
      <c r="F2356" s="4">
        <f ca="1">'[1]2025年已发货'!F:F</f>
        <v>45768</v>
      </c>
      <c r="G2356" s="2" t="str">
        <f>'[1]2025年已发货'!G:G</f>
        <v>（五冶达州国道542项目-三工区桥梁3工段）四川省达州市达川区赵固镇水文村原村委会下300米</v>
      </c>
      <c r="H2356" s="2" t="str">
        <f ca="1">'[1]2025年已发货'!H:H</f>
        <v>李代茂</v>
      </c>
      <c r="I2356" s="2">
        <f ca="1">'[1]2025年已发货'!I:I</f>
        <v>18302833536</v>
      </c>
      <c r="J2356" s="2" t="str">
        <f ca="1">_xlfn._xlws.FILTER(辅助信息!D:D,辅助信息!G:G=G2356)</f>
        <v>五冶达州国道542项目</v>
      </c>
    </row>
    <row r="2357" hidden="1" spans="1:10">
      <c r="A2357" s="2" t="str">
        <f ca="1">'[1]2025年已发货'!A:A</f>
        <v>德胜</v>
      </c>
      <c r="B2357" s="2" t="str">
        <f ca="1">'[1]2025年已发货'!B:B</f>
        <v>螺纹钢</v>
      </c>
      <c r="C2357" s="2" t="str">
        <f ca="1">'[1]2025年已发货'!C:C</f>
        <v>HRB400E Φ28 12m</v>
      </c>
      <c r="D2357" s="2" t="str">
        <f ca="1">'[1]2025年已发货'!D:D</f>
        <v>吨</v>
      </c>
      <c r="E2357" s="2">
        <f ca="1">'[1]2025年已发货'!E:E</f>
        <v>70</v>
      </c>
      <c r="F2357" s="4">
        <f ca="1">'[1]2025年已发货'!F:F</f>
        <v>45769</v>
      </c>
      <c r="G2357" s="2" t="str">
        <f>'[1]2025年已发货'!G:G</f>
        <v>（中铁广州局-成渝扩容2标）四川省资阳市雁江区堪嘉镇陈家湾刘家湾大桥桥头</v>
      </c>
      <c r="H2357" s="2" t="str">
        <f ca="1">'[1]2025年已发货'!H:H</f>
        <v>刘沛琦</v>
      </c>
      <c r="I2357" s="2">
        <f ca="1">'[1]2025年已发货'!I:I</f>
        <v>18011784798</v>
      </c>
      <c r="J2357" s="2" vm="1" t="e">
        <f ca="1">_xlfn._xlws.FILTER(辅助信息!D:D,辅助信息!G:G=G2357)</f>
        <v>#VALUE!</v>
      </c>
    </row>
    <row r="2358" hidden="1" spans="1:10">
      <c r="A2358" s="2" t="str">
        <f ca="1">'[1]2025年已发货'!A:A</f>
        <v>德胜</v>
      </c>
      <c r="B2358" s="2" t="str">
        <f ca="1">'[1]2025年已发货'!B:B</f>
        <v>螺纹钢</v>
      </c>
      <c r="C2358" s="2" t="str">
        <f ca="1">'[1]2025年已发货'!C:C</f>
        <v>HRB400E Φ28 12m</v>
      </c>
      <c r="D2358" s="2" t="str">
        <f ca="1">'[1]2025年已发货'!D:D</f>
        <v>吨</v>
      </c>
      <c r="E2358" s="2">
        <f ca="1">'[1]2025年已发货'!E:E</f>
        <v>35</v>
      </c>
      <c r="F2358" s="4">
        <f ca="1">'[1]2025年已发货'!F:F</f>
        <v>45769</v>
      </c>
      <c r="G2358" s="2" t="str">
        <f>'[1]2025年已发货'!G:G</f>
        <v>（中铁广州局-资乐高速5标）四川省乐山市井研县希望大道116号</v>
      </c>
      <c r="H2358" s="2" t="str">
        <f ca="1">'[1]2025年已发货'!H:H</f>
        <v>廖俊杰</v>
      </c>
      <c r="I2358" s="2">
        <f ca="1">'[1]2025年已发货'!I:I</f>
        <v>15775100965</v>
      </c>
      <c r="J2358" s="2" vm="1" t="e">
        <f ca="1">_xlfn._xlws.FILTER(辅助信息!D:D,辅助信息!G:G=G2358)</f>
        <v>#VALUE!</v>
      </c>
    </row>
    <row r="2359" hidden="1" spans="1:10">
      <c r="A2359" s="2" t="str">
        <f ca="1">'[1]2025年已发货'!A:A</f>
        <v>德胜</v>
      </c>
      <c r="B2359" s="2" t="str">
        <f ca="1">'[1]2025年已发货'!B:B</f>
        <v>螺纹钢</v>
      </c>
      <c r="C2359" s="2" t="str">
        <f ca="1">'[1]2025年已发货'!C:C</f>
        <v>HRB500E Φ28 12m</v>
      </c>
      <c r="D2359" s="2" t="str">
        <f ca="1">'[1]2025年已发货'!D:D</f>
        <v>吨</v>
      </c>
      <c r="E2359" s="2">
        <f ca="1">'[1]2025年已发货'!E:E</f>
        <v>15</v>
      </c>
      <c r="F2359" s="4">
        <f ca="1">'[1]2025年已发货'!F:F</f>
        <v>45769</v>
      </c>
      <c r="G2359" s="2" t="str">
        <f>'[1]2025年已发货'!G:G</f>
        <v>（中铁北京局-资乐高速6标）四川省乐山市市中区土主镇资乐高速TJ6标项目试验室</v>
      </c>
      <c r="H2359" s="2" t="str">
        <f ca="1">'[1]2025年已发货'!H:H</f>
        <v>刘岩</v>
      </c>
      <c r="I2359" s="2">
        <f ca="1">'[1]2025年已发货'!I:I</f>
        <v>18543566469</v>
      </c>
      <c r="J2359" s="2" vm="1" t="e">
        <f>_xlfn._xlws.FILTER(辅助信息!D:D,辅助信息!G:G=G2359)</f>
        <v>#VALUE!</v>
      </c>
    </row>
    <row r="2360" hidden="1" spans="1:10">
      <c r="A2360" s="2" t="str">
        <f ca="1">'[1]2025年已发货'!A:A</f>
        <v>德胜</v>
      </c>
      <c r="B2360" s="2" t="str">
        <f ca="1">'[1]2025年已发货'!B:B</f>
        <v>螺纹钢</v>
      </c>
      <c r="C2360" s="2" t="str">
        <f ca="1">'[1]2025年已发货'!C:C</f>
        <v>HRB400E Φ28 12m</v>
      </c>
      <c r="D2360" s="2" t="str">
        <f ca="1">'[1]2025年已发货'!D:D</f>
        <v>吨</v>
      </c>
      <c r="E2360" s="2">
        <f ca="1">'[1]2025年已发货'!E:E</f>
        <v>20</v>
      </c>
      <c r="F2360" s="4">
        <f ca="1">'[1]2025年已发货'!F:F</f>
        <v>45769</v>
      </c>
      <c r="G2360" s="2" t="str">
        <f>'[1]2025年已发货'!G:G</f>
        <v>（中铁北京局-资乐高速6标）四川省乐山市市中区土主镇资乐高速TJ6标项目试验室</v>
      </c>
      <c r="H2360" s="2" t="str">
        <f ca="1">'[1]2025年已发货'!H:H</f>
        <v>刘岩</v>
      </c>
      <c r="I2360" s="2">
        <f ca="1">'[1]2025年已发货'!I:I</f>
        <v>18543566469</v>
      </c>
      <c r="J2360" s="2" vm="1" t="e">
        <f ca="1">_xlfn._xlws.FILTER(辅助信息!D:D,辅助信息!G:G=G2360)</f>
        <v>#VALUE!</v>
      </c>
    </row>
    <row r="2361" hidden="1" spans="1:10">
      <c r="A2361" s="2" t="str">
        <f ca="1">'[1]2025年已发货'!A:A</f>
        <v>德胜</v>
      </c>
      <c r="B2361" s="2" t="str">
        <f ca="1">'[1]2025年已发货'!B:B</f>
        <v>螺纹钢</v>
      </c>
      <c r="C2361" s="2" t="str">
        <f ca="1">'[1]2025年已发货'!C:C</f>
        <v>HRB400EФ25*9m</v>
      </c>
      <c r="D2361" s="2" t="str">
        <f ca="1">'[1]2025年已发货'!D:D</f>
        <v>吨</v>
      </c>
      <c r="E2361" s="2">
        <f ca="1">'[1]2025年已发货'!E:E</f>
        <v>2</v>
      </c>
      <c r="F2361" s="4">
        <f ca="1">'[1]2025年已发货'!F:F</f>
        <v>45769</v>
      </c>
      <c r="G2361" s="2" t="str">
        <f>'[1]2025年已发货'!G:G</f>
        <v>四川省南充市营山县咸安大道成都元泽环境技术有限公司营山分公司（中核华兴市政道路项目部）</v>
      </c>
      <c r="H2361" s="2" t="str">
        <f ca="1">'[1]2025年已发货'!H:H</f>
        <v>黎家敏</v>
      </c>
      <c r="I2361" s="2" t="str">
        <f ca="1">'[1]2025年已发货'!I:I</f>
        <v>15082798787</v>
      </c>
      <c r="J2361" s="2" vm="1" t="e">
        <f ca="1">_xlfn._xlws.FILTER(辅助信息!D:D,辅助信息!G:G=G2361)</f>
        <v>#VALUE!</v>
      </c>
    </row>
    <row r="2362" hidden="1" spans="1:10">
      <c r="A2362" s="2" t="str">
        <f ca="1">'[1]2025年已发货'!A:A</f>
        <v>德胜</v>
      </c>
      <c r="B2362" s="2" t="str">
        <f ca="1">'[1]2025年已发货'!B:B</f>
        <v>螺纹钢</v>
      </c>
      <c r="C2362" s="2" t="str">
        <f ca="1">'[1]2025年已发货'!C:C</f>
        <v>HRB400EФ28*9m</v>
      </c>
      <c r="D2362" s="2" t="str">
        <f ca="1">'[1]2025年已发货'!D:D</f>
        <v>吨</v>
      </c>
      <c r="E2362" s="2">
        <f ca="1">'[1]2025年已发货'!E:E</f>
        <v>55</v>
      </c>
      <c r="F2362" s="4">
        <f ca="1">'[1]2025年已发货'!F:F</f>
        <v>45769</v>
      </c>
      <c r="G2362" s="2" t="str">
        <f>'[1]2025年已发货'!G:G</f>
        <v>四川省南充市营山县咸安大道成都元泽环境技术有限公司营山分公司（中核华兴市政道路项目部）</v>
      </c>
      <c r="H2362" s="2" t="str">
        <f ca="1">'[1]2025年已发货'!H:H</f>
        <v>黎家敏</v>
      </c>
      <c r="I2362" s="2" t="str">
        <f ca="1">'[1]2025年已发货'!I:I</f>
        <v>15082798787</v>
      </c>
      <c r="J2362" s="2" vm="1" t="e">
        <f ca="1">_xlfn._xlws.FILTER(辅助信息!D:D,辅助信息!G:G=G2362)</f>
        <v>#VALUE!</v>
      </c>
    </row>
    <row r="2363" hidden="1" spans="1:10">
      <c r="A2363" s="2" t="str">
        <f ca="1">'[1]2025年已发货'!A:A</f>
        <v>德胜</v>
      </c>
      <c r="B2363" s="2" t="str">
        <f ca="1">'[1]2025年已发货'!B:B</f>
        <v>螺纹钢</v>
      </c>
      <c r="C2363" s="2" t="str">
        <f ca="1">'[1]2025年已发货'!C:C</f>
        <v>HRB400EФ32*9m</v>
      </c>
      <c r="D2363" s="2" t="str">
        <f ca="1">'[1]2025年已发货'!D:D</f>
        <v>吨</v>
      </c>
      <c r="E2363" s="2">
        <f ca="1">'[1]2025年已发货'!E:E</f>
        <v>13</v>
      </c>
      <c r="F2363" s="4">
        <f ca="1">'[1]2025年已发货'!F:F</f>
        <v>45769</v>
      </c>
      <c r="G2363" s="2" t="str">
        <f>'[1]2025年已发货'!G:G</f>
        <v>四川省南充市营山县咸安大道成都元泽环境技术有限公司营山分公司（中核华兴市政道路项目部）</v>
      </c>
      <c r="H2363" s="2" t="str">
        <f ca="1">'[1]2025年已发货'!H:H</f>
        <v>黎家敏</v>
      </c>
      <c r="I2363" s="2" t="str">
        <f ca="1">'[1]2025年已发货'!I:I</f>
        <v>15082798787</v>
      </c>
      <c r="J2363" s="2" vm="1" t="e">
        <f ca="1">_xlfn._xlws.FILTER(辅助信息!D:D,辅助信息!G:G=G2363)</f>
        <v>#VALUE!</v>
      </c>
    </row>
    <row r="2364" hidden="1" spans="1:10">
      <c r="A2364" s="2" t="str">
        <f ca="1">'[1]2025年已发货'!A:A</f>
        <v>德胜</v>
      </c>
      <c r="B2364" s="2" t="str">
        <f ca="1">'[1]2025年已发货'!B:B</f>
        <v>螺纹钢</v>
      </c>
      <c r="C2364" s="2" t="str">
        <f ca="1">'[1]2025年已发货'!C:C</f>
        <v>HRB400E Φ14 9m</v>
      </c>
      <c r="D2364" s="2" t="str">
        <f ca="1">'[1]2025年已发货'!D:D</f>
        <v>吨</v>
      </c>
      <c r="E2364" s="2">
        <f ca="1">'[1]2025年已发货'!E:E</f>
        <v>8</v>
      </c>
      <c r="F2364" s="4">
        <f ca="1">'[1]2025年已发货'!F:F</f>
        <v>45769</v>
      </c>
      <c r="G2364" s="2" t="str">
        <f>'[1]2025年已发货'!G:G</f>
        <v>（华西简阳西城嘉苑）四川省成都市简阳市简城街道高屋村</v>
      </c>
      <c r="H2364" s="2" t="str">
        <f ca="1">'[1]2025年已发货'!H:H</f>
        <v>张瀚镭</v>
      </c>
      <c r="I2364" s="2">
        <f ca="1">'[1]2025年已发货'!I:I</f>
        <v>15884666220</v>
      </c>
      <c r="J2364" s="2" t="str">
        <f>_xlfn._xlws.FILTER(辅助信息!D:D,辅助信息!G:G=G2364)</f>
        <v>华西简阳西城嘉苑</v>
      </c>
    </row>
    <row r="2365" hidden="1" spans="1:10">
      <c r="A2365" s="2" t="str">
        <f ca="1">'[1]2025年已发货'!A:A</f>
        <v>德胜</v>
      </c>
      <c r="B2365" s="2" t="str">
        <f ca="1">'[1]2025年已发货'!B:B</f>
        <v>螺纹钢</v>
      </c>
      <c r="C2365" s="2" t="str">
        <f ca="1">'[1]2025年已发货'!C:C</f>
        <v>HRB400E Φ16 9m</v>
      </c>
      <c r="D2365" s="2" t="str">
        <f ca="1">'[1]2025年已发货'!D:D</f>
        <v>吨</v>
      </c>
      <c r="E2365" s="2">
        <f ca="1">'[1]2025年已发货'!E:E</f>
        <v>15</v>
      </c>
      <c r="F2365" s="4">
        <f ca="1">'[1]2025年已发货'!F:F</f>
        <v>45769</v>
      </c>
      <c r="G2365" s="2" t="str">
        <f>'[1]2025年已发货'!G:G</f>
        <v>（华西简阳西城嘉苑）四川省成都市简阳市简城街道高屋村</v>
      </c>
      <c r="H2365" s="2" t="str">
        <f ca="1">'[1]2025年已发货'!H:H</f>
        <v>张瀚镭</v>
      </c>
      <c r="I2365" s="2">
        <f ca="1">'[1]2025年已发货'!I:I</f>
        <v>15884666220</v>
      </c>
      <c r="J2365" s="2" t="str">
        <f ca="1">_xlfn._xlws.FILTER(辅助信息!D:D,辅助信息!G:G=G2365)</f>
        <v>华西简阳西城嘉苑</v>
      </c>
    </row>
    <row r="2366" hidden="1" spans="1:10">
      <c r="A2366" s="2" t="str">
        <f ca="1">'[1]2025年已发货'!A:A</f>
        <v>德胜</v>
      </c>
      <c r="B2366" s="2" t="str">
        <f ca="1">'[1]2025年已发货'!B:B</f>
        <v>螺纹钢</v>
      </c>
      <c r="C2366" s="2" t="str">
        <f ca="1">'[1]2025年已发货'!C:C</f>
        <v>HRB400E Φ18 9m</v>
      </c>
      <c r="D2366" s="2" t="str">
        <f ca="1">'[1]2025年已发货'!D:D</f>
        <v>吨</v>
      </c>
      <c r="E2366" s="2">
        <f ca="1">'[1]2025年已发货'!E:E</f>
        <v>18</v>
      </c>
      <c r="F2366" s="4">
        <f ca="1">'[1]2025年已发货'!F:F</f>
        <v>45769</v>
      </c>
      <c r="G2366" s="2" t="str">
        <f>'[1]2025年已发货'!G:G</f>
        <v>（华西简阳西城嘉苑）四川省成都市简阳市简城街道高屋村</v>
      </c>
      <c r="H2366" s="2" t="str">
        <f ca="1">'[1]2025年已发货'!H:H</f>
        <v>张瀚镭</v>
      </c>
      <c r="I2366" s="2">
        <f ca="1">'[1]2025年已发货'!I:I</f>
        <v>15884666220</v>
      </c>
      <c r="J2366" s="2" t="str">
        <f>_xlfn._xlws.FILTER(辅助信息!D:D,辅助信息!G:G=G2366)</f>
        <v>华西简阳西城嘉苑</v>
      </c>
    </row>
    <row r="2367" hidden="1" spans="1:10">
      <c r="A2367" s="2" t="str">
        <f ca="1">'[1]2025年已发货'!A:A</f>
        <v>德胜</v>
      </c>
      <c r="B2367" s="2" t="str">
        <f ca="1">'[1]2025年已发货'!B:B</f>
        <v>螺纹钢</v>
      </c>
      <c r="C2367" s="2" t="str">
        <f ca="1">'[1]2025年已发货'!C:C</f>
        <v>HRB400E Φ20 9m</v>
      </c>
      <c r="D2367" s="2" t="str">
        <f ca="1">'[1]2025年已发货'!D:D</f>
        <v>吨</v>
      </c>
      <c r="E2367" s="2">
        <f ca="1">'[1]2025年已发货'!E:E</f>
        <v>8</v>
      </c>
      <c r="F2367" s="4">
        <f ca="1">'[1]2025年已发货'!F:F</f>
        <v>45769</v>
      </c>
      <c r="G2367" s="2" t="str">
        <f>'[1]2025年已发货'!G:G</f>
        <v>（华西简阳西城嘉苑）四川省成都市简阳市简城街道高屋村</v>
      </c>
      <c r="H2367" s="2" t="str">
        <f ca="1">'[1]2025年已发货'!H:H</f>
        <v>张瀚镭</v>
      </c>
      <c r="I2367" s="2">
        <f ca="1">'[1]2025年已发货'!I:I</f>
        <v>15884666220</v>
      </c>
      <c r="J2367" s="2" t="str">
        <f ca="1">_xlfn._xlws.FILTER(辅助信息!D:D,辅助信息!G:G=G2367)</f>
        <v>华西简阳西城嘉苑</v>
      </c>
    </row>
    <row r="2368" hidden="1" spans="1:10">
      <c r="A2368" s="2" t="str">
        <f ca="1">'[1]2025年已发货'!A:A</f>
        <v>德胜</v>
      </c>
      <c r="B2368" s="2" t="str">
        <f ca="1">'[1]2025年已发货'!B:B</f>
        <v>螺纹钢</v>
      </c>
      <c r="C2368" s="2" t="str">
        <f ca="1">'[1]2025年已发货'!C:C</f>
        <v>HRB400E Φ22 9m</v>
      </c>
      <c r="D2368" s="2" t="str">
        <f ca="1">'[1]2025年已发货'!D:D</f>
        <v>吨</v>
      </c>
      <c r="E2368" s="2">
        <f ca="1">'[1]2025年已发货'!E:E</f>
        <v>7</v>
      </c>
      <c r="F2368" s="4">
        <f ca="1">'[1]2025年已发货'!F:F</f>
        <v>45769</v>
      </c>
      <c r="G2368" s="2" t="str">
        <f>'[1]2025年已发货'!G:G</f>
        <v>（华西简阳西城嘉苑）四川省成都市简阳市简城街道高屋村</v>
      </c>
      <c r="H2368" s="2" t="str">
        <f ca="1">'[1]2025年已发货'!H:H</f>
        <v>张瀚镭</v>
      </c>
      <c r="I2368" s="2">
        <f ca="1">'[1]2025年已发货'!I:I</f>
        <v>15884666220</v>
      </c>
      <c r="J2368" s="2" t="str">
        <f ca="1">_xlfn._xlws.FILTER(辅助信息!D:D,辅助信息!G:G=G2368)</f>
        <v>华西简阳西城嘉苑</v>
      </c>
    </row>
    <row r="2369" hidden="1" spans="1:10">
      <c r="A2369" s="2" t="str">
        <f ca="1">'[1]2025年已发货'!A:A</f>
        <v>德胜</v>
      </c>
      <c r="B2369" s="2" t="str">
        <f ca="1">'[1]2025年已发货'!B:B</f>
        <v>螺纹钢</v>
      </c>
      <c r="C2369" s="2" t="str">
        <f ca="1">'[1]2025年已发货'!C:C</f>
        <v>HRB400E Φ25 9m</v>
      </c>
      <c r="D2369" s="2" t="str">
        <f ca="1">'[1]2025年已发货'!D:D</f>
        <v>吨</v>
      </c>
      <c r="E2369" s="2">
        <f ca="1">'[1]2025年已发货'!E:E</f>
        <v>15</v>
      </c>
      <c r="F2369" s="4">
        <f ca="1">'[1]2025年已发货'!F:F</f>
        <v>45769</v>
      </c>
      <c r="G2369" s="2" t="str">
        <f>'[1]2025年已发货'!G:G</f>
        <v>（华西简阳西城嘉苑）四川省成都市简阳市简城街道高屋村</v>
      </c>
      <c r="H2369" s="2" t="str">
        <f ca="1">'[1]2025年已发货'!H:H</f>
        <v>张瀚镭</v>
      </c>
      <c r="I2369" s="2">
        <f ca="1">'[1]2025年已发货'!I:I</f>
        <v>15884666220</v>
      </c>
      <c r="J2369" s="2" t="str">
        <f>_xlfn._xlws.FILTER(辅助信息!D:D,辅助信息!G:G=G2369)</f>
        <v>华西简阳西城嘉苑</v>
      </c>
    </row>
    <row r="2370" hidden="1" spans="1:10">
      <c r="A2370" s="2" t="str">
        <f ca="1">'[1]2025年已发货'!A:A</f>
        <v>八局</v>
      </c>
      <c r="B2370" s="2" t="str">
        <f ca="1">'[1]2025年已发货'!B:B</f>
        <v>螺纹钢</v>
      </c>
      <c r="C2370" s="2" t="str">
        <f ca="1">'[1]2025年已发货'!C:C</f>
        <v>HRB500E Φ25 12m</v>
      </c>
      <c r="D2370" s="2" t="str">
        <f ca="1">'[1]2025年已发货'!D:D</f>
        <v>吨</v>
      </c>
      <c r="E2370" s="2">
        <f ca="1">'[1]2025年已发货'!E:E</f>
        <v>35</v>
      </c>
      <c r="F2370" s="4">
        <f ca="1">'[1]2025年已发货'!F:F</f>
        <v>45769</v>
      </c>
      <c r="G2370" s="2" t="str">
        <f>'[1]2025年已发货'!G:G</f>
        <v>（中铁广州局-资乐高速5标）四川省乐山市井研县希望大道116号</v>
      </c>
      <c r="H2370" s="2" t="str">
        <f ca="1">'[1]2025年已发货'!H:H</f>
        <v>廖俊杰</v>
      </c>
      <c r="I2370" s="2">
        <f ca="1">'[1]2025年已发货'!I:I</f>
        <v>15775100965</v>
      </c>
      <c r="J2370" s="2" vm="1" t="e">
        <f ca="1">_xlfn._xlws.FILTER(辅助信息!D:D,辅助信息!G:G=G2370)</f>
        <v>#VALUE!</v>
      </c>
    </row>
    <row r="2371" hidden="1" spans="1:10">
      <c r="A2371" s="2" t="str">
        <f ca="1">'[1]2025年已发货'!A:A</f>
        <v>八局</v>
      </c>
      <c r="B2371" s="2" t="str">
        <f ca="1">'[1]2025年已发货'!B:B</f>
        <v>螺纹钢</v>
      </c>
      <c r="C2371" s="2" t="str">
        <f ca="1">'[1]2025年已发货'!C:C</f>
        <v>HRB400E Φ25 12m</v>
      </c>
      <c r="D2371" s="2" t="str">
        <f ca="1">'[1]2025年已发货'!D:D</f>
        <v>吨</v>
      </c>
      <c r="E2371" s="2">
        <f ca="1">'[1]2025年已发货'!E:E</f>
        <v>35</v>
      </c>
      <c r="F2371" s="4">
        <f ca="1">'[1]2025年已发货'!F:F</f>
        <v>45769</v>
      </c>
      <c r="G2371" s="2" t="str">
        <f>'[1]2025年已发货'!G:G</f>
        <v>（中铁五局-成渝扩容3标）四川省资阳市雁江区伍隍镇铺子村雁江区X138</v>
      </c>
      <c r="H2371" s="2" t="str">
        <f ca="1">'[1]2025年已发货'!H:H</f>
        <v>王健</v>
      </c>
      <c r="I2371" s="2">
        <f ca="1">'[1]2025年已发货'!I:I</f>
        <v>17726168395</v>
      </c>
      <c r="J2371" s="2" vm="1" t="e">
        <f ca="1">_xlfn._xlws.FILTER(辅助信息!D:D,辅助信息!G:G=G2371)</f>
        <v>#VALUE!</v>
      </c>
    </row>
    <row r="2372" hidden="1" spans="1:10">
      <c r="A2372" s="2" t="str">
        <f ca="1">'[1]2025年已发货'!A:A</f>
        <v>八局</v>
      </c>
      <c r="B2372" s="2" t="str">
        <f ca="1">'[1]2025年已发货'!B:B</f>
        <v>螺纹钢</v>
      </c>
      <c r="C2372" s="2" t="str">
        <f ca="1">'[1]2025年已发货'!C:C</f>
        <v>HRB500EФ25*9m</v>
      </c>
      <c r="D2372" s="2" t="str">
        <f ca="1">'[1]2025年已发货'!D:D</f>
        <v>吨</v>
      </c>
      <c r="E2372" s="2">
        <f ca="1">'[1]2025年已发货'!E:E</f>
        <v>210</v>
      </c>
      <c r="F2372" s="4">
        <f ca="1">'[1]2025年已发货'!F:F</f>
        <v>45769</v>
      </c>
      <c r="G2372" s="2" t="str">
        <f>'[1]2025年已发货'!G:G</f>
        <v>（中铁六局呼和公司康新高速TJ4-2标）四川省甘孜藏族自治州康定市新都桥镇东俄罗三村中建八局搅拌站旁</v>
      </c>
      <c r="H2372" s="2" t="str">
        <f ca="1">'[1]2025年已发货'!H:H</f>
        <v>许文刚</v>
      </c>
      <c r="I2372" s="2">
        <f ca="1">'[1]2025年已发货'!I:I</f>
        <v>15848808186</v>
      </c>
      <c r="J2372" s="2" vm="1" t="e">
        <f ca="1">_xlfn._xlws.FILTER(辅助信息!D:D,辅助信息!G:G=G2372)</f>
        <v>#VALUE!</v>
      </c>
    </row>
    <row r="2373" hidden="1" spans="1:10">
      <c r="A2373" s="2" t="str">
        <f ca="1">'[1]2025年已发货'!A:A</f>
        <v>八局</v>
      </c>
      <c r="B2373" s="2" t="str">
        <f ca="1">'[1]2025年已发货'!B:B</f>
        <v>螺纹钢</v>
      </c>
      <c r="C2373" s="2" t="str">
        <f ca="1">'[1]2025年已发货'!C:C</f>
        <v>HRB400EФ22*9m</v>
      </c>
      <c r="D2373" s="2" t="str">
        <f ca="1">'[1]2025年已发货'!D:D</f>
        <v>吨</v>
      </c>
      <c r="E2373" s="2">
        <f ca="1">'[1]2025年已发货'!E:E</f>
        <v>35</v>
      </c>
      <c r="F2373" s="4">
        <f ca="1">'[1]2025年已发货'!F:F</f>
        <v>45769</v>
      </c>
      <c r="G2373" s="2" t="str">
        <f>'[1]2025年已发货'!G:G</f>
        <v>（中铁一局四建康新高速TJ1-2标）四川省甘孜州康定市318国道玉顶积雪观景台旁</v>
      </c>
      <c r="H2373" s="2" t="str">
        <f ca="1">'[1]2025年已发货'!H:H</f>
        <v>李波</v>
      </c>
      <c r="I2373" s="2">
        <f ca="1">'[1]2025年已发货'!I:I</f>
        <v>13679069325</v>
      </c>
      <c r="J2373" s="2" vm="1" t="e">
        <f ca="1">_xlfn._xlws.FILTER(辅助信息!D:D,辅助信息!G:G=G2373)</f>
        <v>#VALUE!</v>
      </c>
    </row>
    <row r="2374" hidden="1" spans="1:10">
      <c r="A2374" s="2" t="str">
        <f ca="1">'[1]2025年已发货'!A:A</f>
        <v>八局</v>
      </c>
      <c r="B2374" s="2" t="str">
        <f ca="1">'[1]2025年已发货'!B:B</f>
        <v>螺纹钢</v>
      </c>
      <c r="C2374" s="2" t="str">
        <f ca="1">'[1]2025年已发货'!C:C</f>
        <v>HRB400EФ22*9m</v>
      </c>
      <c r="D2374" s="2" t="str">
        <f ca="1">'[1]2025年已发货'!D:D</f>
        <v>吨</v>
      </c>
      <c r="E2374" s="2">
        <f ca="1">'[1]2025年已发货'!E:E</f>
        <v>35</v>
      </c>
      <c r="F2374" s="4">
        <f ca="1">'[1]2025年已发货'!F:F</f>
        <v>45769</v>
      </c>
      <c r="G2374" s="2" t="str">
        <f>'[1]2025年已发货'!G:G</f>
        <v>（中铁一局四公司康新高速TJ1-1标康定隧道）四川省甘孜州康定市榆林街道甘孜州博物馆旁</v>
      </c>
      <c r="H2374" s="2" t="str">
        <f ca="1">'[1]2025年已发货'!H:H</f>
        <v>王德华</v>
      </c>
      <c r="I2374" s="2">
        <f ca="1">'[1]2025年已发货'!I:I</f>
        <v>18008085797</v>
      </c>
      <c r="J2374" s="2" vm="1" t="e">
        <f ca="1">_xlfn._xlws.FILTER(辅助信息!D:D,辅助信息!G:G=G2374)</f>
        <v>#VALUE!</v>
      </c>
    </row>
    <row r="2375" hidden="1" spans="1:10">
      <c r="A2375" s="2" t="str">
        <f ca="1">'[1]2025年已发货'!A:A</f>
        <v>成实</v>
      </c>
      <c r="B2375" s="2" t="str">
        <f ca="1">'[1]2025年已发货'!B:B</f>
        <v>盘圆</v>
      </c>
      <c r="C2375" s="2" t="str">
        <f ca="1">'[1]2025年已发货'!C:C</f>
        <v>HPB300Ф8</v>
      </c>
      <c r="D2375" s="2" t="str">
        <f ca="1">'[1]2025年已发货'!D:D</f>
        <v>吨</v>
      </c>
      <c r="E2375" s="2">
        <f ca="1">'[1]2025年已发货'!E:E</f>
        <v>17</v>
      </c>
      <c r="F2375" s="4">
        <f ca="1">'[1]2025年已发货'!F:F</f>
        <v>45769</v>
      </c>
      <c r="G2375" s="2" t="str">
        <f>'[1]2025年已发货'!G:G</f>
        <v>（中铁一局四建康新高速TJ1-2标）四川省甘孜州康定市318国道玉顶积雪观景台旁</v>
      </c>
      <c r="H2375" s="2" t="str">
        <f ca="1">'[1]2025年已发货'!H:H</f>
        <v>李波</v>
      </c>
      <c r="I2375" s="2">
        <f ca="1">'[1]2025年已发货'!I:I</f>
        <v>13679069325</v>
      </c>
      <c r="J2375" s="2" vm="1" t="e">
        <f ca="1">_xlfn._xlws.FILTER(辅助信息!D:D,辅助信息!G:G=G2375)</f>
        <v>#VALUE!</v>
      </c>
    </row>
    <row r="2376" hidden="1" spans="1:10">
      <c r="A2376" s="2" t="str">
        <f ca="1">'[1]2025年已发货'!A:A</f>
        <v>成实</v>
      </c>
      <c r="B2376" s="2" t="str">
        <f ca="1">'[1]2025年已发货'!B:B</f>
        <v>盘圆</v>
      </c>
      <c r="C2376" s="2" t="str">
        <f ca="1">'[1]2025年已发货'!C:C</f>
        <v>HPB300Ф12</v>
      </c>
      <c r="D2376" s="2" t="str">
        <f ca="1">'[1]2025年已发货'!D:D</f>
        <v>吨</v>
      </c>
      <c r="E2376" s="2">
        <f ca="1">'[1]2025年已发货'!E:E</f>
        <v>17</v>
      </c>
      <c r="F2376" s="4">
        <f ca="1">'[1]2025年已发货'!F:F</f>
        <v>45769</v>
      </c>
      <c r="G2376" s="2" t="str">
        <f>'[1]2025年已发货'!G:G</f>
        <v>（中铁一局四建康新高速TJ1-2标）四川省甘孜州康定市318国道玉顶积雪观景台旁</v>
      </c>
      <c r="H2376" s="2" t="str">
        <f ca="1">'[1]2025年已发货'!H:H</f>
        <v>李波</v>
      </c>
      <c r="I2376" s="2">
        <f ca="1">'[1]2025年已发货'!I:I</f>
        <v>13679069325</v>
      </c>
      <c r="J2376" s="2" vm="1" t="e">
        <f ca="1">_xlfn._xlws.FILTER(辅助信息!D:D,辅助信息!G:G=G2376)</f>
        <v>#VALUE!</v>
      </c>
    </row>
    <row r="2377" hidden="1" spans="1:10">
      <c r="A2377" s="2" t="str">
        <f ca="1">'[1]2025年已发货'!A:A</f>
        <v>晋邦</v>
      </c>
      <c r="B2377" s="2" t="str">
        <f ca="1">'[1]2025年已发货'!B:B</f>
        <v>螺纹钢</v>
      </c>
      <c r="C2377" s="2" t="str">
        <f ca="1">'[1]2025年已发货'!C:C</f>
        <v>HRB400E Φ16 9m</v>
      </c>
      <c r="D2377" s="2" t="str">
        <f ca="1">'[1]2025年已发货'!D:D</f>
        <v>吨</v>
      </c>
      <c r="E2377" s="2">
        <f ca="1">'[1]2025年已发货'!E:E</f>
        <v>30</v>
      </c>
      <c r="F2377" s="4">
        <f ca="1">'[1]2025年已发货'!F:F</f>
        <v>45769</v>
      </c>
      <c r="G2377" s="2" t="str">
        <f>'[1]2025年已发货'!G:G</f>
        <v>（十九冶-江龙高速二分部）重庆市云阳县宝坪镇双塆村*宝坪梁场</v>
      </c>
      <c r="H2377" s="2" t="str">
        <f ca="1">'[1]2025年已发货'!H:H</f>
        <v>张鹏</v>
      </c>
      <c r="I2377" s="2">
        <f ca="1">'[1]2025年已发货'!I:I</f>
        <v>18223006448</v>
      </c>
      <c r="J2377" s="2" vm="1" t="e">
        <f ca="1">_xlfn._xlws.FILTER(辅助信息!D:D,辅助信息!G:G=G2377)</f>
        <v>#VALUE!</v>
      </c>
    </row>
    <row r="2378" hidden="1" spans="1:10">
      <c r="A2378" s="2" t="str">
        <f ca="1">'[1]2025年已发货'!A:A</f>
        <v>晋邦</v>
      </c>
      <c r="B2378" s="2" t="str">
        <f ca="1">'[1]2025年已发货'!B:B</f>
        <v>螺纹钢</v>
      </c>
      <c r="C2378" s="2" t="str">
        <f ca="1">'[1]2025年已发货'!C:C</f>
        <v>HRB400E Φ12 9m</v>
      </c>
      <c r="D2378" s="2" t="str">
        <f ca="1">'[1]2025年已发货'!D:D</f>
        <v>吨</v>
      </c>
      <c r="E2378" s="2">
        <f ca="1">'[1]2025年已发货'!E:E</f>
        <v>40</v>
      </c>
      <c r="F2378" s="4">
        <f ca="1">'[1]2025年已发货'!F:F</f>
        <v>45769</v>
      </c>
      <c r="G2378" s="2" t="str">
        <f>'[1]2025年已发货'!G:G</f>
        <v>（十九冶-江龙高速二分部）重庆市云阳县宝坪镇双塆村*宝坪梁场</v>
      </c>
      <c r="H2378" s="2" t="str">
        <f ca="1">'[1]2025年已发货'!H:H</f>
        <v>张鹏</v>
      </c>
      <c r="I2378" s="2">
        <f ca="1">'[1]2025年已发货'!I:I</f>
        <v>18223006448</v>
      </c>
      <c r="J2378" s="2" vm="1" t="e">
        <f ca="1">_xlfn._xlws.FILTER(辅助信息!D:D,辅助信息!G:G=G2378)</f>
        <v>#VALUE!</v>
      </c>
    </row>
    <row r="2379" hidden="1" spans="1:10">
      <c r="A2379" s="2" t="str">
        <f ca="1">'[1]2025年已发货'!A:A</f>
        <v>晋邦</v>
      </c>
      <c r="B2379" s="2" t="str">
        <f ca="1">'[1]2025年已发货'!B:B</f>
        <v>螺纹钢</v>
      </c>
      <c r="C2379" s="2" t="str">
        <f ca="1">'[1]2025年已发货'!C:C</f>
        <v>HRB400E Φ12 9m</v>
      </c>
      <c r="D2379" s="2" t="str">
        <f ca="1">'[1]2025年已发货'!D:D</f>
        <v>吨</v>
      </c>
      <c r="E2379" s="2">
        <f ca="1">'[1]2025年已发货'!E:E</f>
        <v>12</v>
      </c>
      <c r="F2379" s="4">
        <f ca="1">'[1]2025年已发货'!F:F</f>
        <v>45769</v>
      </c>
      <c r="G2379" s="2" t="str">
        <f>'[1]2025年已发货'!G:G</f>
        <v>（十九冶-江龙高速二分部）重庆市云阳县普安乡佛手村*磨刀溪大桥</v>
      </c>
      <c r="H2379" s="2" t="str">
        <f ca="1">'[1]2025年已发货'!H:H</f>
        <v>张鹏</v>
      </c>
      <c r="I2379" s="2">
        <f ca="1">'[1]2025年已发货'!I:I</f>
        <v>18223006448</v>
      </c>
      <c r="J2379" s="2" vm="1" t="e">
        <f ca="1">_xlfn._xlws.FILTER(辅助信息!D:D,辅助信息!G:G=G2379)</f>
        <v>#VALUE!</v>
      </c>
    </row>
    <row r="2380" hidden="1" spans="1:10">
      <c r="A2380" s="2" t="str">
        <f ca="1">'[1]2025年已发货'!A:A</f>
        <v>晋邦</v>
      </c>
      <c r="B2380" s="2" t="str">
        <f ca="1">'[1]2025年已发货'!B:B</f>
        <v>高线</v>
      </c>
      <c r="C2380" s="2" t="str">
        <f ca="1">'[1]2025年已发货'!C:C</f>
        <v>HPB300 Φ8</v>
      </c>
      <c r="D2380" s="2" t="str">
        <f ca="1">'[1]2025年已发货'!D:D</f>
        <v>吨</v>
      </c>
      <c r="E2380" s="2">
        <f ca="1">'[1]2025年已发货'!E:E</f>
        <v>2</v>
      </c>
      <c r="F2380" s="4">
        <f ca="1">'[1]2025年已发货'!F:F</f>
        <v>45770</v>
      </c>
      <c r="G2380" s="2" t="str">
        <f>'[1]2025年已发货'!G:G</f>
        <v>（华西简阳西城嘉苑）四川省成都市简阳市简城街道高屋村</v>
      </c>
      <c r="H2380" s="2" t="str">
        <f ca="1">'[1]2025年已发货'!H:H</f>
        <v>张瀚镭</v>
      </c>
      <c r="I2380" s="2">
        <f ca="1">'[1]2025年已发货'!I:I</f>
        <v>15884666220</v>
      </c>
      <c r="J2380" s="2" t="str">
        <f ca="1">_xlfn._xlws.FILTER(辅助信息!D:D,辅助信息!G:G=G2380)</f>
        <v>华西简阳西城嘉苑</v>
      </c>
    </row>
    <row r="2381" hidden="1" spans="1:10">
      <c r="A2381" s="2" t="str">
        <f ca="1">'[1]2025年已发货'!A:A</f>
        <v>晋邦</v>
      </c>
      <c r="B2381" s="2" t="str">
        <f ca="1">'[1]2025年已发货'!B:B</f>
        <v>盘螺</v>
      </c>
      <c r="C2381" s="2" t="str">
        <f ca="1">'[1]2025年已发货'!C:C</f>
        <v>HRB400E Φ8</v>
      </c>
      <c r="D2381" s="2" t="str">
        <f ca="1">'[1]2025年已发货'!D:D</f>
        <v>吨</v>
      </c>
      <c r="E2381" s="2">
        <f ca="1">'[1]2025年已发货'!E:E</f>
        <v>5</v>
      </c>
      <c r="F2381" s="4">
        <f ca="1">'[1]2025年已发货'!F:F</f>
        <v>45770</v>
      </c>
      <c r="G2381" s="2" t="str">
        <f>'[1]2025年已发货'!G:G</f>
        <v>（华西简阳西城嘉苑）四川省成都市简阳市简城街道高屋村</v>
      </c>
      <c r="H2381" s="2" t="str">
        <f ca="1">'[1]2025年已发货'!H:H</f>
        <v>张瀚镭</v>
      </c>
      <c r="I2381" s="2">
        <f ca="1">'[1]2025年已发货'!I:I</f>
        <v>15884666220</v>
      </c>
      <c r="J2381" s="2" t="str">
        <f ca="1">_xlfn._xlws.FILTER(辅助信息!D:D,辅助信息!G:G=G2381)</f>
        <v>华西简阳西城嘉苑</v>
      </c>
    </row>
    <row r="2382" hidden="1" spans="1:10">
      <c r="A2382" s="2" t="str">
        <f ca="1">'[1]2025年已发货'!A:A</f>
        <v>晋邦</v>
      </c>
      <c r="B2382" s="2" t="str">
        <f ca="1">'[1]2025年已发货'!B:B</f>
        <v>盘螺</v>
      </c>
      <c r="C2382" s="2" t="str">
        <f ca="1">'[1]2025年已发货'!C:C</f>
        <v>HRB400E Φ10</v>
      </c>
      <c r="D2382" s="2" t="str">
        <f ca="1">'[1]2025年已发货'!D:D</f>
        <v>吨</v>
      </c>
      <c r="E2382" s="2">
        <f ca="1">'[1]2025年已发货'!E:E</f>
        <v>8</v>
      </c>
      <c r="F2382" s="4">
        <f ca="1">'[1]2025年已发货'!F:F</f>
        <v>45770</v>
      </c>
      <c r="G2382" s="2" t="str">
        <f>'[1]2025年已发货'!G:G</f>
        <v>（华西简阳西城嘉苑）四川省成都市简阳市简城街道高屋村</v>
      </c>
      <c r="H2382" s="2" t="str">
        <f ca="1">'[1]2025年已发货'!H:H</f>
        <v>张瀚镭</v>
      </c>
      <c r="I2382" s="2">
        <f ca="1">'[1]2025年已发货'!I:I</f>
        <v>15884666220</v>
      </c>
      <c r="J2382" s="2" t="str">
        <f ca="1">_xlfn._xlws.FILTER(辅助信息!D:D,辅助信息!G:G=G2382)</f>
        <v>华西简阳西城嘉苑</v>
      </c>
    </row>
    <row r="2383" hidden="1" spans="1:10">
      <c r="A2383" s="2" t="str">
        <f ca="1">'[1]2025年已发货'!A:A</f>
        <v>晋邦</v>
      </c>
      <c r="B2383" s="2" t="str">
        <f ca="1">'[1]2025年已发货'!B:B</f>
        <v>螺纹钢</v>
      </c>
      <c r="C2383" s="2" t="str">
        <f ca="1">'[1]2025年已发货'!C:C</f>
        <v>HRB400E Φ20 9m</v>
      </c>
      <c r="D2383" s="2" t="str">
        <f ca="1">'[1]2025年已发货'!D:D</f>
        <v>吨</v>
      </c>
      <c r="E2383" s="2">
        <f ca="1">'[1]2025年已发货'!E:E</f>
        <v>22</v>
      </c>
      <c r="F2383" s="4">
        <f ca="1">'[1]2025年已发货'!F:F</f>
        <v>45770</v>
      </c>
      <c r="G2383" s="2" t="str">
        <f>'[1]2025年已发货'!G:G</f>
        <v>（华西简阳西城嘉苑）四川省成都市简阳市简城街道高屋村</v>
      </c>
      <c r="H2383" s="2" t="str">
        <f ca="1">'[1]2025年已发货'!H:H</f>
        <v>张瀚镭</v>
      </c>
      <c r="I2383" s="2">
        <f ca="1">'[1]2025年已发货'!I:I</f>
        <v>15884666220</v>
      </c>
      <c r="J2383" s="2" t="str">
        <f ca="1">_xlfn._xlws.FILTER(辅助信息!D:D,辅助信息!G:G=G2383)</f>
        <v>华西简阳西城嘉苑</v>
      </c>
    </row>
    <row r="2384" hidden="1" spans="1:10">
      <c r="A2384" s="2" t="str">
        <f ca="1">'[1]2025年已发货'!A:A</f>
        <v>晋邦</v>
      </c>
      <c r="B2384" s="2" t="str">
        <f ca="1">'[1]2025年已发货'!B:B</f>
        <v>盘螺</v>
      </c>
      <c r="C2384" s="2" t="str">
        <f ca="1">'[1]2025年已发货'!C:C</f>
        <v>HRB400E Φ6</v>
      </c>
      <c r="D2384" s="2" t="str">
        <f ca="1">'[1]2025年已发货'!D:D</f>
        <v>吨</v>
      </c>
      <c r="E2384" s="2">
        <f ca="1">'[1]2025年已发货'!E:E</f>
        <v>2</v>
      </c>
      <c r="F2384" s="4">
        <f ca="1">'[1]2025年已发货'!F:F</f>
        <v>45770</v>
      </c>
      <c r="G2384" s="2" t="str">
        <f>'[1]2025年已发货'!G:G</f>
        <v>（商投建工达州中医药科技园-1工区）达州市通川区达州中医药职业学院犀牛大道北段</v>
      </c>
      <c r="H2384" s="2" t="str">
        <f ca="1">'[1]2025年已发货'!H:H</f>
        <v>程黄刚</v>
      </c>
      <c r="I2384" s="2">
        <f ca="1">'[1]2025年已发货'!I:I</f>
        <v>15108211617</v>
      </c>
      <c r="J2384" s="2" t="str">
        <f ca="1">_xlfn._xlws.FILTER(辅助信息!D:D,辅助信息!G:G=G2384)</f>
        <v>商投建工达州中医药科技园</v>
      </c>
    </row>
    <row r="2385" hidden="1" spans="1:10">
      <c r="A2385" s="2" t="str">
        <f ca="1">'[1]2025年已发货'!A:A</f>
        <v>晋邦</v>
      </c>
      <c r="B2385" s="2" t="str">
        <f ca="1">'[1]2025年已发货'!B:B</f>
        <v>盘螺</v>
      </c>
      <c r="C2385" s="2" t="str">
        <f ca="1">'[1]2025年已发货'!C:C</f>
        <v>HRB400E Φ8</v>
      </c>
      <c r="D2385" s="2" t="str">
        <f ca="1">'[1]2025年已发货'!D:D</f>
        <v>吨</v>
      </c>
      <c r="E2385" s="2">
        <f ca="1">'[1]2025年已发货'!E:E</f>
        <v>8</v>
      </c>
      <c r="F2385" s="4">
        <f ca="1">'[1]2025年已发货'!F:F</f>
        <v>45770</v>
      </c>
      <c r="G2385" s="2" t="str">
        <f>'[1]2025年已发货'!G:G</f>
        <v>（商投建工达州中医药科技园-1工区）达州市通川区达州中医药职业学院犀牛大道北段</v>
      </c>
      <c r="H2385" s="2" t="str">
        <f ca="1">'[1]2025年已发货'!H:H</f>
        <v>程黄刚</v>
      </c>
      <c r="I2385" s="2">
        <f ca="1">'[1]2025年已发货'!I:I</f>
        <v>15108211617</v>
      </c>
      <c r="J2385" s="2" t="str">
        <f>_xlfn._xlws.FILTER(辅助信息!D:D,辅助信息!G:G=G2385)</f>
        <v>商投建工达州中医药科技园</v>
      </c>
    </row>
    <row r="2386" hidden="1" spans="1:10">
      <c r="A2386" s="2" t="str">
        <f ca="1">'[1]2025年已发货'!A:A</f>
        <v>晋邦</v>
      </c>
      <c r="B2386" s="2" t="str">
        <f ca="1">'[1]2025年已发货'!B:B</f>
        <v>盘螺</v>
      </c>
      <c r="C2386" s="2" t="str">
        <f ca="1">'[1]2025年已发货'!C:C</f>
        <v>HRB400E Φ10</v>
      </c>
      <c r="D2386" s="2" t="str">
        <f ca="1">'[1]2025年已发货'!D:D</f>
        <v>吨</v>
      </c>
      <c r="E2386" s="2">
        <f ca="1">'[1]2025年已发货'!E:E</f>
        <v>8</v>
      </c>
      <c r="F2386" s="4">
        <f ca="1">'[1]2025年已发货'!F:F</f>
        <v>45770</v>
      </c>
      <c r="G2386" s="2" t="str">
        <f>'[1]2025年已发货'!G:G</f>
        <v>（商投建工达州中医药科技园-1工区）达州市通川区达州中医药职业学院犀牛大道北段</v>
      </c>
      <c r="H2386" s="2" t="str">
        <f ca="1">'[1]2025年已发货'!H:H</f>
        <v>程黄刚</v>
      </c>
      <c r="I2386" s="2">
        <f ca="1">'[1]2025年已发货'!I:I</f>
        <v>15108211617</v>
      </c>
      <c r="J2386" s="2" t="str">
        <f>_xlfn._xlws.FILTER(辅助信息!D:D,辅助信息!G:G=G2386)</f>
        <v>商投建工达州中医药科技园</v>
      </c>
    </row>
    <row r="2387" hidden="1" spans="1:10">
      <c r="A2387" s="2" t="str">
        <f ca="1">'[1]2025年已发货'!A:A</f>
        <v>晋邦</v>
      </c>
      <c r="B2387" s="2" t="str">
        <f ca="1">'[1]2025年已发货'!B:B</f>
        <v>螺纹钢</v>
      </c>
      <c r="C2387" s="2" t="str">
        <f ca="1">'[1]2025年已发货'!C:C</f>
        <v>HRB400E Φ14 9m</v>
      </c>
      <c r="D2387" s="2" t="str">
        <f ca="1">'[1]2025年已发货'!D:D</f>
        <v>吨</v>
      </c>
      <c r="E2387" s="2">
        <f ca="1">'[1]2025年已发货'!E:E</f>
        <v>3</v>
      </c>
      <c r="F2387" s="4">
        <f ca="1">'[1]2025年已发货'!F:F</f>
        <v>45770</v>
      </c>
      <c r="G2387" s="2" t="str">
        <f>'[1]2025年已发货'!G:G</f>
        <v>（商投建工达州中医药科技园-1工区）达州市通川区达州中医药职业学院犀牛大道北段</v>
      </c>
      <c r="H2387" s="2" t="str">
        <f ca="1">'[1]2025年已发货'!H:H</f>
        <v>程黄刚</v>
      </c>
      <c r="I2387" s="2">
        <f ca="1">'[1]2025年已发货'!I:I</f>
        <v>15108211617</v>
      </c>
      <c r="J2387" s="2" t="str">
        <f ca="1">_xlfn._xlws.FILTER(辅助信息!D:D,辅助信息!G:G=G2387)</f>
        <v>商投建工达州中医药科技园</v>
      </c>
    </row>
    <row r="2388" hidden="1" spans="1:10">
      <c r="A2388" s="2" t="str">
        <f ca="1">'[1]2025年已发货'!A:A</f>
        <v>晋邦</v>
      </c>
      <c r="B2388" s="2" t="str">
        <f ca="1">'[1]2025年已发货'!B:B</f>
        <v>螺纹钢</v>
      </c>
      <c r="C2388" s="2" t="str">
        <f ca="1">'[1]2025年已发货'!C:C</f>
        <v>HRB400E Φ18 9m</v>
      </c>
      <c r="D2388" s="2" t="str">
        <f ca="1">'[1]2025年已发货'!D:D</f>
        <v>吨</v>
      </c>
      <c r="E2388" s="2">
        <f ca="1">'[1]2025年已发货'!E:E</f>
        <v>7</v>
      </c>
      <c r="F2388" s="4">
        <f ca="1">'[1]2025年已发货'!F:F</f>
        <v>45770</v>
      </c>
      <c r="G2388" s="2" t="str">
        <f>'[1]2025年已发货'!G:G</f>
        <v>（商投建工达州中医药科技园-1工区）达州市通川区达州中医药职业学院犀牛大道北段</v>
      </c>
      <c r="H2388" s="2" t="str">
        <f ca="1">'[1]2025年已发货'!H:H</f>
        <v>程黄刚</v>
      </c>
      <c r="I2388" s="2">
        <f ca="1">'[1]2025年已发货'!I:I</f>
        <v>15108211617</v>
      </c>
      <c r="J2388" s="2" t="str">
        <f ca="1">_xlfn._xlws.FILTER(辅助信息!D:D,辅助信息!G:G=G2388)</f>
        <v>商投建工达州中医药科技园</v>
      </c>
    </row>
    <row r="2389" hidden="1" spans="1:10">
      <c r="A2389" s="2" t="str">
        <f ca="1">'[1]2025年已发货'!A:A</f>
        <v>晋邦</v>
      </c>
      <c r="B2389" s="2" t="str">
        <f ca="1">'[1]2025年已发货'!B:B</f>
        <v>螺纹钢</v>
      </c>
      <c r="C2389" s="2" t="str">
        <f ca="1">'[1]2025年已发货'!C:C</f>
        <v>HRB400E Φ22 9m</v>
      </c>
      <c r="D2389" s="2" t="str">
        <f ca="1">'[1]2025年已发货'!D:D</f>
        <v>吨</v>
      </c>
      <c r="E2389" s="2">
        <f ca="1">'[1]2025年已发货'!E:E</f>
        <v>8</v>
      </c>
      <c r="F2389" s="4">
        <f ca="1">'[1]2025年已发货'!F:F</f>
        <v>45770</v>
      </c>
      <c r="G2389" s="2" t="str">
        <f>'[1]2025年已发货'!G:G</f>
        <v>（商投建工达州中医药科技园-1工区）达州市通川区达州中医药职业学院犀牛大道北段</v>
      </c>
      <c r="H2389" s="2" t="str">
        <f ca="1">'[1]2025年已发货'!H:H</f>
        <v>程黄刚</v>
      </c>
      <c r="I2389" s="2">
        <f ca="1">'[1]2025年已发货'!I:I</f>
        <v>15108211617</v>
      </c>
      <c r="J2389" s="2" t="str">
        <f>_xlfn._xlws.FILTER(辅助信息!D:D,辅助信息!G:G=G2389)</f>
        <v>商投建工达州中医药科技园</v>
      </c>
    </row>
    <row r="2390" hidden="1" spans="1:10">
      <c r="A2390" s="2" t="str">
        <f ca="1">'[1]2025年已发货'!A:A</f>
        <v>德胜</v>
      </c>
      <c r="B2390" s="2" t="str">
        <f ca="1">'[1]2025年已发货'!B:B</f>
        <v>螺纹钢</v>
      </c>
      <c r="C2390" s="2" t="str">
        <f ca="1">'[1]2025年已发货'!C:C</f>
        <v>HRB400E Φ16 9m</v>
      </c>
      <c r="D2390" s="2" t="str">
        <f ca="1">'[1]2025年已发货'!D:D</f>
        <v>吨</v>
      </c>
      <c r="E2390" s="2">
        <f ca="1">'[1]2025年已发货'!E:E</f>
        <v>35</v>
      </c>
      <c r="F2390" s="4">
        <f ca="1">'[1]2025年已发货'!F:F</f>
        <v>45770</v>
      </c>
      <c r="G2390" s="2" t="str">
        <f>'[1]2025年已发货'!G:G</f>
        <v>（华西简阳西城嘉苑）四川省成都市简阳市简城街道高屋村</v>
      </c>
      <c r="H2390" s="2" t="str">
        <f ca="1">'[1]2025年已发货'!H:H</f>
        <v>张瀚镭</v>
      </c>
      <c r="I2390" s="2">
        <f ca="1">'[1]2025年已发货'!I:I</f>
        <v>15884666220</v>
      </c>
      <c r="J2390" s="2" t="str">
        <f ca="1">_xlfn._xlws.FILTER(辅助信息!D:D,辅助信息!G:G=G2390)</f>
        <v>华西简阳西城嘉苑</v>
      </c>
    </row>
    <row r="2391" hidden="1" spans="1:10">
      <c r="A2391" s="2" t="str">
        <f ca="1">'[1]2025年已发货'!A:A</f>
        <v>德胜</v>
      </c>
      <c r="B2391" s="2" t="str">
        <f ca="1">'[1]2025年已发货'!B:B</f>
        <v>螺纹钢</v>
      </c>
      <c r="C2391" s="2" t="str">
        <f ca="1">'[1]2025年已发货'!C:C</f>
        <v>HRB400E Φ20 9m</v>
      </c>
      <c r="D2391" s="2" t="str">
        <f ca="1">'[1]2025年已发货'!D:D</f>
        <v>吨</v>
      </c>
      <c r="E2391" s="2">
        <f ca="1">'[1]2025年已发货'!E:E</f>
        <v>70</v>
      </c>
      <c r="F2391" s="4">
        <f ca="1">'[1]2025年已发货'!F:F</f>
        <v>45770</v>
      </c>
      <c r="G2391" s="2" t="str">
        <f>'[1]2025年已发货'!G:G</f>
        <v>（华西简阳西城嘉苑）四川省成都市简阳市简城街道高屋村</v>
      </c>
      <c r="H2391" s="2" t="str">
        <f ca="1">'[1]2025年已发货'!H:H</f>
        <v>张瀚镭</v>
      </c>
      <c r="I2391" s="2">
        <f ca="1">'[1]2025年已发货'!I:I</f>
        <v>15884666220</v>
      </c>
      <c r="J2391" s="2" t="str">
        <f>_xlfn._xlws.FILTER(辅助信息!D:D,辅助信息!G:G=G2391)</f>
        <v>华西简阳西城嘉苑</v>
      </c>
    </row>
    <row r="2392" hidden="1" spans="1:10">
      <c r="A2392" s="2" t="str">
        <f ca="1">'[1]2025年已发货'!A:A</f>
        <v>德胜</v>
      </c>
      <c r="B2392" s="2" t="str">
        <f ca="1">'[1]2025年已发货'!B:B</f>
        <v>螺纹钢</v>
      </c>
      <c r="C2392" s="2" t="str">
        <f ca="1">'[1]2025年已发货'!C:C</f>
        <v>HRB400E Φ16 9m</v>
      </c>
      <c r="D2392" s="2" t="str">
        <f ca="1">'[1]2025年已发货'!D:D</f>
        <v>吨</v>
      </c>
      <c r="E2392" s="2">
        <f ca="1">'[1]2025年已发货'!E:E</f>
        <v>35</v>
      </c>
      <c r="F2392" s="4">
        <f ca="1">'[1]2025年已发货'!F:F</f>
        <v>45770</v>
      </c>
      <c r="G2392" s="2" t="str">
        <f>'[1]2025年已发货'!G:G</f>
        <v>(宜宾兴港三江新区长江工业园建设项目-M2地块)宜宾市翠屏区宜宾汽车零部件配套产业基地(纬五路南)</v>
      </c>
      <c r="H2392" s="2" t="str">
        <f ca="1">'[1]2025年已发货'!H:H</f>
        <v>严石林</v>
      </c>
      <c r="I2392" s="2">
        <f ca="1">'[1]2025年已发货'!I:I</f>
        <v>15924731822</v>
      </c>
      <c r="J2392" s="2" vm="1" t="e">
        <f ca="1">_xlfn._xlws.FILTER(辅助信息!D:D,辅助信息!G:G=G2392)</f>
        <v>#VALUE!</v>
      </c>
    </row>
    <row r="2393" hidden="1" spans="1:10">
      <c r="A2393" s="2" t="str">
        <f ca="1">'[1]2025年已发货'!A:A</f>
        <v>德胜</v>
      </c>
      <c r="B2393" s="2" t="str">
        <f ca="1">'[1]2025年已发货'!B:B</f>
        <v>螺纹钢</v>
      </c>
      <c r="C2393" s="2" t="str">
        <f ca="1">'[1]2025年已发货'!C:C</f>
        <v>HRB400E Φ16 12m</v>
      </c>
      <c r="D2393" s="2" t="str">
        <f ca="1">'[1]2025年已发货'!D:D</f>
        <v>吨</v>
      </c>
      <c r="E2393" s="2">
        <f ca="1">'[1]2025年已发货'!E:E</f>
        <v>70</v>
      </c>
      <c r="F2393" s="4">
        <f ca="1">'[1]2025年已发货'!F:F</f>
        <v>45770</v>
      </c>
      <c r="G2393" s="2" t="str">
        <f>'[1]2025年已发货'!G:G</f>
        <v>(宜宾兴港三江新区长江工业园建设项目-M2地块)宜宾市翠屏区宜宾汽车零部件配套产业基地(纬五路南)</v>
      </c>
      <c r="H2393" s="2" t="str">
        <f ca="1">'[1]2025年已发货'!H:H</f>
        <v>严石林</v>
      </c>
      <c r="I2393" s="2">
        <f ca="1">'[1]2025年已发货'!I:I</f>
        <v>15924731822</v>
      </c>
      <c r="J2393" s="2" vm="1" t="e">
        <f ca="1">_xlfn._xlws.FILTER(辅助信息!D:D,辅助信息!G:G=G2393)</f>
        <v>#VALUE!</v>
      </c>
    </row>
    <row r="2394" hidden="1" spans="1:10">
      <c r="A2394" s="2" t="str">
        <f ca="1">'[1]2025年已发货'!A:A</f>
        <v>德胜</v>
      </c>
      <c r="B2394" s="2" t="str">
        <f ca="1">'[1]2025年已发货'!B:B</f>
        <v>螺纹钢</v>
      </c>
      <c r="C2394" s="2" t="str">
        <f ca="1">'[1]2025年已发货'!C:C</f>
        <v>HRB400E Φ18 12m</v>
      </c>
      <c r="D2394" s="2" t="str">
        <f ca="1">'[1]2025年已发货'!D:D</f>
        <v>吨</v>
      </c>
      <c r="E2394" s="2">
        <f ca="1">'[1]2025年已发货'!E:E</f>
        <v>35</v>
      </c>
      <c r="F2394" s="4">
        <f ca="1">'[1]2025年已发货'!F:F</f>
        <v>45770</v>
      </c>
      <c r="G2394" s="2" t="str">
        <f>'[1]2025年已发货'!G:G</f>
        <v>(宜宾兴港三江新区长江工业园建设项目-M2地块)宜宾市翠屏区宜宾汽车零部件配套产业基地(纬五路南)</v>
      </c>
      <c r="H2394" s="2" t="str">
        <f ca="1">'[1]2025年已发货'!H:H</f>
        <v>严石林</v>
      </c>
      <c r="I2394" s="2">
        <f ca="1">'[1]2025年已发货'!I:I</f>
        <v>15924731822</v>
      </c>
      <c r="J2394" s="2" vm="1" t="e">
        <f ca="1">_xlfn._xlws.FILTER(辅助信息!D:D,辅助信息!G:G=G2394)</f>
        <v>#VALUE!</v>
      </c>
    </row>
    <row r="2395" hidden="1" spans="1:10">
      <c r="A2395" s="2" t="str">
        <f ca="1">'[1]2025年已发货'!A:A</f>
        <v>德胜</v>
      </c>
      <c r="B2395" s="2" t="str">
        <f ca="1">'[1]2025年已发货'!B:B</f>
        <v>螺纹钢</v>
      </c>
      <c r="C2395" s="2" t="str">
        <f ca="1">'[1]2025年已发货'!C:C</f>
        <v>HRB400E Φ18 12m</v>
      </c>
      <c r="D2395" s="2" t="str">
        <f ca="1">'[1]2025年已发货'!D:D</f>
        <v>吨</v>
      </c>
      <c r="E2395" s="2">
        <f ca="1">'[1]2025年已发货'!E:E</f>
        <v>105</v>
      </c>
      <c r="F2395" s="4">
        <f ca="1">'[1]2025年已发货'!F:F</f>
        <v>45770</v>
      </c>
      <c r="G2395" s="2" t="str">
        <f>'[1]2025年已发货'!G:G</f>
        <v>(宜宾兴港三江新区长江工业园建设项目-11#厂房)宜宾市翠屏区宜宾汽车零部件配套产业基地(纬五路南)</v>
      </c>
      <c r="H2395" s="2" t="str">
        <f ca="1">'[1]2025年已发货'!H:H</f>
        <v>严石林</v>
      </c>
      <c r="I2395" s="2">
        <f ca="1">'[1]2025年已发货'!I:I</f>
        <v>15924731822</v>
      </c>
      <c r="J2395" s="2" t="str">
        <f ca="1">_xlfn._xlws.FILTER(辅助信息!D:D,辅助信息!G:G=G2395)</f>
        <v>宜宾兴港三江新区长江工业园建设项目</v>
      </c>
    </row>
    <row r="2396" hidden="1" spans="1:10">
      <c r="A2396" s="2" t="str">
        <f ca="1">'[1]2025年已发货'!A:A</f>
        <v>德胜</v>
      </c>
      <c r="B2396" s="2" t="str">
        <f ca="1">'[1]2025年已发货'!B:B</f>
        <v>螺纹钢</v>
      </c>
      <c r="C2396" s="2" t="str">
        <f ca="1">'[1]2025年已发货'!C:C</f>
        <v>HRB400E Φ14 12m</v>
      </c>
      <c r="D2396" s="2" t="str">
        <f ca="1">'[1]2025年已发货'!D:D</f>
        <v>吨</v>
      </c>
      <c r="E2396" s="2">
        <f ca="1">'[1]2025年已发货'!E:E</f>
        <v>12</v>
      </c>
      <c r="F2396" s="4">
        <f ca="1">'[1]2025年已发货'!F:F</f>
        <v>45770</v>
      </c>
      <c r="G2396" s="2" t="str">
        <f>'[1]2025年已发货'!G:G</f>
        <v>(宜宾兴港三江新区长江工业园建设项目-9#厂房)宜宾市翠屏区宜宾汽车零部件配套产业基地(纬五路南)</v>
      </c>
      <c r="H2396" s="2" t="str">
        <f ca="1">'[1]2025年已发货'!H:H</f>
        <v>严石林</v>
      </c>
      <c r="I2396" s="2">
        <f ca="1">'[1]2025年已发货'!I:I</f>
        <v>15924731822</v>
      </c>
      <c r="J2396" s="2" t="str">
        <f ca="1">_xlfn._xlws.FILTER(辅助信息!D:D,辅助信息!G:G=G2396)</f>
        <v>宜宾兴港三江新区长江工业园建设项目</v>
      </c>
    </row>
    <row r="2397" hidden="1" spans="1:10">
      <c r="A2397" s="2" t="str">
        <f ca="1">'[1]2025年已发货'!A:A</f>
        <v>德胜</v>
      </c>
      <c r="B2397" s="2" t="str">
        <f ca="1">'[1]2025年已发货'!B:B</f>
        <v>螺纹钢</v>
      </c>
      <c r="C2397" s="2" t="str">
        <f ca="1">'[1]2025年已发货'!C:C</f>
        <v>HRB400E Φ22 12m</v>
      </c>
      <c r="D2397" s="2" t="str">
        <f ca="1">'[1]2025年已发货'!D:D</f>
        <v>吨</v>
      </c>
      <c r="E2397" s="2">
        <f ca="1">'[1]2025年已发货'!E:E</f>
        <v>75</v>
      </c>
      <c r="F2397" s="4">
        <f ca="1">'[1]2025年已发货'!F:F</f>
        <v>45770</v>
      </c>
      <c r="G2397" s="2" t="str">
        <f>'[1]2025年已发货'!G:G</f>
        <v>(宜宾兴港三江新区长江工业园建设项目-9#厂房)宜宾市翠屏区宜宾汽车零部件配套产业基地(纬五路南)</v>
      </c>
      <c r="H2397" s="2" t="str">
        <f ca="1">'[1]2025年已发货'!H:H</f>
        <v>严石林</v>
      </c>
      <c r="I2397" s="2">
        <f ca="1">'[1]2025年已发货'!I:I</f>
        <v>15924731822</v>
      </c>
      <c r="J2397" s="2" t="str">
        <f ca="1">_xlfn._xlws.FILTER(辅助信息!D:D,辅助信息!G:G=G2397)</f>
        <v>宜宾兴港三江新区长江工业园建设项目</v>
      </c>
    </row>
    <row r="2398" hidden="1" spans="1:10">
      <c r="A2398" s="2" t="str">
        <f ca="1">'[1]2025年已发货'!A:A</f>
        <v>德胜</v>
      </c>
      <c r="B2398" s="2" t="str">
        <f ca="1">'[1]2025年已发货'!B:B</f>
        <v>螺纹钢</v>
      </c>
      <c r="C2398" s="2" t="str">
        <f ca="1">'[1]2025年已发货'!C:C</f>
        <v>HRB400E Φ25 12m</v>
      </c>
      <c r="D2398" s="2" t="str">
        <f ca="1">'[1]2025年已发货'!D:D</f>
        <v>吨</v>
      </c>
      <c r="E2398" s="2">
        <f ca="1">'[1]2025年已发货'!E:E</f>
        <v>18</v>
      </c>
      <c r="F2398" s="4">
        <f ca="1">'[1]2025年已发货'!F:F</f>
        <v>45770</v>
      </c>
      <c r="G2398" s="2" t="str">
        <f>'[1]2025年已发货'!G:G</f>
        <v>(宜宾兴港三江新区长江工业园建设项目-9#厂房)宜宾市翠屏区宜宾汽车零部件配套产业基地(纬五路南)</v>
      </c>
      <c r="H2398" s="2" t="str">
        <f ca="1">'[1]2025年已发货'!H:H</f>
        <v>严石林</v>
      </c>
      <c r="I2398" s="2">
        <f ca="1">'[1]2025年已发货'!I:I</f>
        <v>15924731822</v>
      </c>
      <c r="J2398" s="2" t="str">
        <f ca="1">_xlfn._xlws.FILTER(辅助信息!D:D,辅助信息!G:G=G2398)</f>
        <v>宜宾兴港三江新区长江工业园建设项目</v>
      </c>
    </row>
    <row r="2399" hidden="1" spans="1:10">
      <c r="A2399" s="2" t="str">
        <f ca="1">'[1]2025年已发货'!A:A</f>
        <v>成实</v>
      </c>
      <c r="B2399" s="2" t="str">
        <f ca="1">'[1]2025年已发货'!B:B</f>
        <v>螺纹钢</v>
      </c>
      <c r="C2399" s="2" t="str">
        <f ca="1">'[1]2025年已发货'!C:C</f>
        <v>HRB400EФ20*9m</v>
      </c>
      <c r="D2399" s="2" t="str">
        <f ca="1">'[1]2025年已发货'!D:D</f>
        <v>吨</v>
      </c>
      <c r="E2399" s="2">
        <f ca="1">'[1]2025年已发货'!E:E</f>
        <v>23</v>
      </c>
      <c r="F2399" s="4">
        <f ca="1">'[1]2025年已发货'!F:F</f>
        <v>45770</v>
      </c>
      <c r="G2399" s="2" t="str">
        <f>'[1]2025年已发货'!G:G</f>
        <v>（成铁西物-黄龙九寨站项目）四川省阿坝藏族羌族自治州松潘县川主寺镇（司机拍摄签收小票时需设置时间及地点水印）</v>
      </c>
      <c r="H2399" s="2" t="str">
        <f ca="1">'[1]2025年已发货'!H:H</f>
        <v>黄永福</v>
      </c>
      <c r="I2399" s="2" t="str">
        <f ca="1">'[1]2025年已发货'!I:I</f>
        <v>15982823571</v>
      </c>
      <c r="J2399" s="2" vm="1" t="e">
        <f ca="1">_xlfn._xlws.FILTER(辅助信息!D:D,辅助信息!G:G=G2399)</f>
        <v>#VALUE!</v>
      </c>
    </row>
    <row r="2400" hidden="1" spans="1:10">
      <c r="A2400" s="2" t="str">
        <f ca="1">'[1]2025年已发货'!A:A</f>
        <v>成实</v>
      </c>
      <c r="B2400" s="2" t="str">
        <f ca="1">'[1]2025年已发货'!B:B</f>
        <v>螺纹钢</v>
      </c>
      <c r="C2400" s="2" t="str">
        <f ca="1">'[1]2025年已发货'!C:C</f>
        <v>HRB400EФ12*9m</v>
      </c>
      <c r="D2400" s="2" t="str">
        <f ca="1">'[1]2025年已发货'!D:D</f>
        <v>吨</v>
      </c>
      <c r="E2400" s="2">
        <f ca="1">'[1]2025年已发货'!E:E</f>
        <v>60</v>
      </c>
      <c r="F2400" s="4">
        <f ca="1">'[1]2025年已发货'!F:F</f>
        <v>45770</v>
      </c>
      <c r="G2400" s="2" t="str">
        <f>'[1]2025年已发货'!G:G</f>
        <v>（中核中原-温江北林医养综合体项目）四川省成都市温江区万春大道第三人民医院东</v>
      </c>
      <c r="H2400" s="2" t="str">
        <f ca="1">'[1]2025年已发货'!H:H</f>
        <v>蔡杰</v>
      </c>
      <c r="I2400" s="2">
        <f ca="1">'[1]2025年已发货'!I:I</f>
        <v>18875129329</v>
      </c>
      <c r="J2400" s="2" vm="1" t="e">
        <f ca="1">_xlfn._xlws.FILTER(辅助信息!D:D,辅助信息!G:G=G2400)</f>
        <v>#VALUE!</v>
      </c>
    </row>
    <row r="2401" hidden="1" spans="1:10">
      <c r="A2401" s="2" t="str">
        <f ca="1">'[1]2025年已发货'!A:A</f>
        <v>成实</v>
      </c>
      <c r="B2401" s="2" t="str">
        <f ca="1">'[1]2025年已发货'!B:B</f>
        <v>螺纹钢</v>
      </c>
      <c r="C2401" s="2" t="str">
        <f ca="1">'[1]2025年已发货'!C:C</f>
        <v>HRB400EФ14*9m</v>
      </c>
      <c r="D2401" s="2" t="str">
        <f ca="1">'[1]2025年已发货'!D:D</f>
        <v>吨</v>
      </c>
      <c r="E2401" s="2">
        <f ca="1">'[1]2025年已发货'!E:E</f>
        <v>3</v>
      </c>
      <c r="F2401" s="4">
        <f ca="1">'[1]2025年已发货'!F:F</f>
        <v>45770</v>
      </c>
      <c r="G2401" s="2" t="str">
        <f>'[1]2025年已发货'!G:G</f>
        <v>（中核中原-温江北林医养综合体项目）四川省成都市温江区万春大道第三人民医院东</v>
      </c>
      <c r="H2401" s="2" t="str">
        <f ca="1">'[1]2025年已发货'!H:H</f>
        <v>蔡杰</v>
      </c>
      <c r="I2401" s="2">
        <f ca="1">'[1]2025年已发货'!I:I</f>
        <v>18875129329</v>
      </c>
      <c r="J2401" s="2" vm="1" t="e">
        <f>_xlfn._xlws.FILTER(辅助信息!D:D,辅助信息!G:G=G2401)</f>
        <v>#VALUE!</v>
      </c>
    </row>
    <row r="2402" hidden="1" spans="1:10">
      <c r="A2402" s="2" t="str">
        <f ca="1">'[1]2025年已发货'!A:A</f>
        <v>成实</v>
      </c>
      <c r="B2402" s="2" t="str">
        <f ca="1">'[1]2025年已发货'!B:B</f>
        <v>螺纹钢</v>
      </c>
      <c r="C2402" s="2" t="str">
        <f ca="1">'[1]2025年已发货'!C:C</f>
        <v>HRB400EФ20*9m</v>
      </c>
      <c r="D2402" s="2" t="str">
        <f ca="1">'[1]2025年已发货'!D:D</f>
        <v>吨</v>
      </c>
      <c r="E2402" s="2">
        <f ca="1">'[1]2025年已发货'!E:E</f>
        <v>10</v>
      </c>
      <c r="F2402" s="4">
        <f ca="1">'[1]2025年已发货'!F:F</f>
        <v>45770</v>
      </c>
      <c r="G2402" s="2" t="str">
        <f>'[1]2025年已发货'!G:G</f>
        <v>（中核中原-温江北林医养综合体项目）四川省成都市温江区万春大道第三人民医院东</v>
      </c>
      <c r="H2402" s="2" t="str">
        <f ca="1">'[1]2025年已发货'!H:H</f>
        <v>蔡杰</v>
      </c>
      <c r="I2402" s="2">
        <f ca="1">'[1]2025年已发货'!I:I</f>
        <v>18875129329</v>
      </c>
      <c r="J2402" s="2" vm="1" t="e">
        <f ca="1">_xlfn._xlws.FILTER(辅助信息!D:D,辅助信息!G:G=G2402)</f>
        <v>#VALUE!</v>
      </c>
    </row>
    <row r="2403" hidden="1" spans="1:10">
      <c r="A2403" s="2" t="str">
        <f ca="1">'[1]2025年已发货'!A:A</f>
        <v>成实</v>
      </c>
      <c r="B2403" s="2" t="str">
        <f ca="1">'[1]2025年已发货'!B:B</f>
        <v>螺纹钢</v>
      </c>
      <c r="C2403" s="2" t="str">
        <f ca="1">'[1]2025年已发货'!C:C</f>
        <v>HRB400EФ22*9m</v>
      </c>
      <c r="D2403" s="2" t="str">
        <f ca="1">'[1]2025年已发货'!D:D</f>
        <v>吨</v>
      </c>
      <c r="E2403" s="2">
        <f ca="1">'[1]2025年已发货'!E:E</f>
        <v>20</v>
      </c>
      <c r="F2403" s="4">
        <f ca="1">'[1]2025年已发货'!F:F</f>
        <v>45770</v>
      </c>
      <c r="G2403" s="2" t="str">
        <f>'[1]2025年已发货'!G:G</f>
        <v>（中核中原-温江北林医养综合体项目）四川省成都市温江区万春大道第三人民医院东</v>
      </c>
      <c r="H2403" s="2" t="str">
        <f ca="1">'[1]2025年已发货'!H:H</f>
        <v>蔡杰</v>
      </c>
      <c r="I2403" s="2">
        <f ca="1">'[1]2025年已发货'!I:I</f>
        <v>18875129329</v>
      </c>
      <c r="J2403" s="2" vm="1" t="e">
        <f ca="1">_xlfn._xlws.FILTER(辅助信息!D:D,辅助信息!G:G=G2403)</f>
        <v>#VALUE!</v>
      </c>
    </row>
    <row r="2404" hidden="1" spans="1:10">
      <c r="A2404" s="2" t="str">
        <f ca="1">'[1]2025年已发货'!A:A</f>
        <v>成实</v>
      </c>
      <c r="B2404" s="2" t="str">
        <f ca="1">'[1]2025年已发货'!B:B</f>
        <v>螺纹钢</v>
      </c>
      <c r="C2404" s="2" t="str">
        <f ca="1">'[1]2025年已发货'!C:C</f>
        <v>HRB400EФ25*9m</v>
      </c>
      <c r="D2404" s="2" t="str">
        <f ca="1">'[1]2025年已发货'!D:D</f>
        <v>吨</v>
      </c>
      <c r="E2404" s="2">
        <f ca="1">'[1]2025年已发货'!E:E</f>
        <v>12</v>
      </c>
      <c r="F2404" s="4">
        <f ca="1">'[1]2025年已发货'!F:F</f>
        <v>45770</v>
      </c>
      <c r="G2404" s="2" t="str">
        <f>'[1]2025年已发货'!G:G</f>
        <v>（中核中原-温江北林医养综合体项目）四川省成都市温江区万春大道第三人民医院东</v>
      </c>
      <c r="H2404" s="2" t="str">
        <f ca="1">'[1]2025年已发货'!H:H</f>
        <v>蔡杰</v>
      </c>
      <c r="I2404" s="2">
        <f ca="1">'[1]2025年已发货'!I:I</f>
        <v>18875129329</v>
      </c>
      <c r="J2404" s="2" vm="1" t="e">
        <f>_xlfn._xlws.FILTER(辅助信息!D:D,辅助信息!G:G=G2404)</f>
        <v>#VALUE!</v>
      </c>
    </row>
    <row r="2405" hidden="1" spans="1:10">
      <c r="A2405" s="2" t="str">
        <f ca="1">'[1]2025年已发货'!A:A</f>
        <v>成实</v>
      </c>
      <c r="B2405" s="2" t="str">
        <f ca="1">'[1]2025年已发货'!B:B</f>
        <v>螺纹钢</v>
      </c>
      <c r="C2405" s="2" t="str">
        <f ca="1">'[1]2025年已发货'!C:C</f>
        <v>HRB400E Φ14 9m</v>
      </c>
      <c r="D2405" s="2" t="str">
        <f ca="1">'[1]2025年已发货'!D:D</f>
        <v>吨</v>
      </c>
      <c r="E2405" s="2">
        <f ca="1">'[1]2025年已发货'!E:E</f>
        <v>12.5</v>
      </c>
      <c r="F2405" s="4">
        <f ca="1">'[1]2025年已发货'!F:F</f>
        <v>45770</v>
      </c>
      <c r="G2405" s="2" t="str">
        <f>'[1]2025年已发货'!G:G</f>
        <v>（中铁五局新津tod项目）成都市新津区旭辉天府未来城南(华金路南)</v>
      </c>
      <c r="H2405" s="2" t="str">
        <f ca="1">'[1]2025年已发货'!H:H</f>
        <v>戴军</v>
      </c>
      <c r="I2405" s="2">
        <f ca="1">'[1]2025年已发货'!I:I</f>
        <v>15984585768</v>
      </c>
      <c r="J2405" s="2" vm="1" t="e">
        <f ca="1">_xlfn._xlws.FILTER(辅助信息!D:D,辅助信息!G:G=G2405)</f>
        <v>#VALUE!</v>
      </c>
    </row>
    <row r="2406" hidden="1" spans="1:10">
      <c r="A2406" s="2" t="str">
        <f ca="1">'[1]2025年已发货'!A:A</f>
        <v>成实</v>
      </c>
      <c r="B2406" s="2" t="str">
        <f ca="1">'[1]2025年已发货'!B:B</f>
        <v>螺纹钢</v>
      </c>
      <c r="C2406" s="2" t="str">
        <f ca="1">'[1]2025年已发货'!C:C</f>
        <v>HRB400E Φ16 9m</v>
      </c>
      <c r="D2406" s="2" t="str">
        <f ca="1">'[1]2025年已发货'!D:D</f>
        <v>吨</v>
      </c>
      <c r="E2406" s="2">
        <f ca="1">'[1]2025年已发货'!E:E</f>
        <v>12.5</v>
      </c>
      <c r="F2406" s="4">
        <f ca="1">'[1]2025年已发货'!F:F</f>
        <v>45770</v>
      </c>
      <c r="G2406" s="2" t="str">
        <f>'[1]2025年已发货'!G:G</f>
        <v>（中铁五局新津tod项目）成都市新津区旭辉天府未来城南(华金路南)</v>
      </c>
      <c r="H2406" s="2" t="str">
        <f ca="1">'[1]2025年已发货'!H:H</f>
        <v>戴军</v>
      </c>
      <c r="I2406" s="2">
        <f ca="1">'[1]2025年已发货'!I:I</f>
        <v>15984585768</v>
      </c>
      <c r="J2406" s="2" vm="1" t="e">
        <f ca="1">_xlfn._xlws.FILTER(辅助信息!D:D,辅助信息!G:G=G2406)</f>
        <v>#VALUE!</v>
      </c>
    </row>
    <row r="2407" hidden="1" spans="1:10">
      <c r="A2407" s="2" t="str">
        <f ca="1">'[1]2025年已发货'!A:A</f>
        <v>成实</v>
      </c>
      <c r="B2407" s="2" t="str">
        <f ca="1">'[1]2025年已发货'!B:B</f>
        <v>螺纹钢</v>
      </c>
      <c r="C2407" s="2" t="str">
        <f ca="1">'[1]2025年已发货'!C:C</f>
        <v>HRB400E Φ18 9m</v>
      </c>
      <c r="D2407" s="2" t="str">
        <f ca="1">'[1]2025年已发货'!D:D</f>
        <v>吨</v>
      </c>
      <c r="E2407" s="2">
        <f ca="1">'[1]2025年已发货'!E:E</f>
        <v>2.5</v>
      </c>
      <c r="F2407" s="4">
        <f ca="1">'[1]2025年已发货'!F:F</f>
        <v>45770</v>
      </c>
      <c r="G2407" s="2" t="str">
        <f>'[1]2025年已发货'!G:G</f>
        <v>（中铁五局新津tod项目）成都市新津区旭辉天府未来城南(华金路南)</v>
      </c>
      <c r="H2407" s="2" t="str">
        <f ca="1">'[1]2025年已发货'!H:H</f>
        <v>戴军</v>
      </c>
      <c r="I2407" s="2">
        <f ca="1">'[1]2025年已发货'!I:I</f>
        <v>15984585768</v>
      </c>
      <c r="J2407" s="2" vm="1" t="e">
        <f>_xlfn._xlws.FILTER(辅助信息!D:D,辅助信息!G:G=G2407)</f>
        <v>#VALUE!</v>
      </c>
    </row>
    <row r="2408" hidden="1" spans="1:10">
      <c r="A2408" s="2" t="str">
        <f ca="1">'[1]2025年已发货'!A:A</f>
        <v>成实</v>
      </c>
      <c r="B2408" s="2" t="str">
        <f ca="1">'[1]2025年已发货'!B:B</f>
        <v>螺纹钢</v>
      </c>
      <c r="C2408" s="2" t="str">
        <f ca="1">'[1]2025年已发货'!C:C</f>
        <v>HRB400E Φ20 9m</v>
      </c>
      <c r="D2408" s="2" t="str">
        <f ca="1">'[1]2025年已发货'!D:D</f>
        <v>吨</v>
      </c>
      <c r="E2408" s="2">
        <f ca="1">'[1]2025年已发货'!E:E</f>
        <v>5</v>
      </c>
      <c r="F2408" s="4">
        <f ca="1">'[1]2025年已发货'!F:F</f>
        <v>45770</v>
      </c>
      <c r="G2408" s="2" t="str">
        <f>'[1]2025年已发货'!G:G</f>
        <v>（中铁五局新津tod项目）成都市新津区旭辉天府未来城南(华金路南)</v>
      </c>
      <c r="H2408" s="2" t="str">
        <f ca="1">'[1]2025年已发货'!H:H</f>
        <v>戴军</v>
      </c>
      <c r="I2408" s="2">
        <f ca="1">'[1]2025年已发货'!I:I</f>
        <v>15984585768</v>
      </c>
      <c r="J2408" s="2" vm="1" t="e">
        <f>_xlfn._xlws.FILTER(辅助信息!D:D,辅助信息!G:G=G2408)</f>
        <v>#VALUE!</v>
      </c>
    </row>
    <row r="2409" hidden="1" spans="1:10">
      <c r="A2409" s="2" t="str">
        <f ca="1">'[1]2025年已发货'!A:A</f>
        <v>成实</v>
      </c>
      <c r="B2409" s="2" t="str">
        <f ca="1">'[1]2025年已发货'!B:B</f>
        <v>盘螺</v>
      </c>
      <c r="C2409" s="2" t="str">
        <f ca="1">'[1]2025年已发货'!C:C</f>
        <v>HRB400E Φ8</v>
      </c>
      <c r="D2409" s="2" t="str">
        <f ca="1">'[1]2025年已发货'!D:D</f>
        <v>吨</v>
      </c>
      <c r="E2409" s="2">
        <f ca="1">'[1]2025年已发货'!E:E</f>
        <v>24</v>
      </c>
      <c r="F2409" s="4">
        <f ca="1">'[1]2025年已发货'!F:F</f>
        <v>45770</v>
      </c>
      <c r="G2409" s="2" t="str">
        <f>'[1]2025年已发货'!G:G</f>
        <v>（四川商建-射洪城乡一体化项目）遂宁市射洪市忠新幼儿园北侧约220米新溪小区</v>
      </c>
      <c r="H2409" s="2" t="str">
        <f ca="1">'[1]2025年已发货'!H:H</f>
        <v>柏子刚</v>
      </c>
      <c r="I2409" s="2">
        <f ca="1">'[1]2025年已发货'!I:I</f>
        <v>15692885305</v>
      </c>
      <c r="J2409" s="2" t="str">
        <f ca="1">_xlfn._xlws.FILTER(辅助信息!D:D,辅助信息!G:G=G2409)</f>
        <v>四川商建
射洪城乡一体化项目</v>
      </c>
    </row>
    <row r="2410" hidden="1" spans="1:10">
      <c r="A2410" s="2" t="str">
        <f ca="1">'[1]2025年已发货'!A:A</f>
        <v>成实</v>
      </c>
      <c r="B2410" s="2" t="str">
        <f ca="1">'[1]2025年已发货'!B:B</f>
        <v>盘螺</v>
      </c>
      <c r="C2410" s="2" t="str">
        <f ca="1">'[1]2025年已发货'!C:C</f>
        <v>HRB400E Φ10</v>
      </c>
      <c r="D2410" s="2" t="str">
        <f ca="1">'[1]2025年已发货'!D:D</f>
        <v>吨</v>
      </c>
      <c r="E2410" s="2">
        <f ca="1">'[1]2025年已发货'!E:E</f>
        <v>8</v>
      </c>
      <c r="F2410" s="4">
        <f ca="1">'[1]2025年已发货'!F:F</f>
        <v>45770</v>
      </c>
      <c r="G2410" s="2" t="str">
        <f>'[1]2025年已发货'!G:G</f>
        <v>（四川商建-射洪城乡一体化项目）遂宁市射洪市忠新幼儿园北侧约220米新溪小区</v>
      </c>
      <c r="H2410" s="2" t="str">
        <f ca="1">'[1]2025年已发货'!H:H</f>
        <v>柏子刚</v>
      </c>
      <c r="I2410" s="2">
        <f ca="1">'[1]2025年已发货'!I:I</f>
        <v>15692885305</v>
      </c>
      <c r="J2410" s="2" t="str">
        <f ca="1">_xlfn._xlws.FILTER(辅助信息!D:D,辅助信息!G:G=G2410)</f>
        <v>四川商建
射洪城乡一体化项目</v>
      </c>
    </row>
    <row r="2411" hidden="1" spans="1:10">
      <c r="A2411" s="2" t="str">
        <f ca="1">'[1]2025年已发货'!A:A</f>
        <v>成实</v>
      </c>
      <c r="B2411" s="2" t="str">
        <f ca="1">'[1]2025年已发货'!B:B</f>
        <v>螺纹钢</v>
      </c>
      <c r="C2411" s="2" t="str">
        <f ca="1">'[1]2025年已发货'!C:C</f>
        <v>HRB400E Φ16 9m</v>
      </c>
      <c r="D2411" s="2" t="str">
        <f ca="1">'[1]2025年已发货'!D:D</f>
        <v>吨</v>
      </c>
      <c r="E2411" s="2">
        <f ca="1">'[1]2025年已发货'!E:E</f>
        <v>70</v>
      </c>
      <c r="F2411" s="4">
        <f ca="1">'[1]2025年已发货'!F:F</f>
        <v>45770</v>
      </c>
      <c r="G2411" s="2" t="str">
        <f>'[1]2025年已发货'!G:G</f>
        <v>（四川商建-射洪城乡一体化项目）遂宁市射洪市忠新幼儿园北侧约220米新溪小区</v>
      </c>
      <c r="H2411" s="2" t="str">
        <f ca="1">'[1]2025年已发货'!H:H</f>
        <v>柏子刚</v>
      </c>
      <c r="I2411" s="2">
        <f ca="1">'[1]2025年已发货'!I:I</f>
        <v>15692885305</v>
      </c>
      <c r="J2411" s="2" t="str">
        <f ca="1">_xlfn._xlws.FILTER(辅助信息!D:D,辅助信息!G:G=G2411)</f>
        <v>四川商建
射洪城乡一体化项目</v>
      </c>
    </row>
    <row r="2412" hidden="1" spans="1:10">
      <c r="A2412" s="2" t="str">
        <f ca="1">'[1]2025年已发货'!A:A</f>
        <v>成实</v>
      </c>
      <c r="B2412" s="2" t="str">
        <f ca="1">'[1]2025年已发货'!B:B</f>
        <v>螺纹钢</v>
      </c>
      <c r="C2412" s="2" t="str">
        <f ca="1">'[1]2025年已发货'!C:C</f>
        <v>HRB400E Φ18 9m</v>
      </c>
      <c r="D2412" s="2" t="str">
        <f ca="1">'[1]2025年已发货'!D:D</f>
        <v>吨</v>
      </c>
      <c r="E2412" s="2">
        <f ca="1">'[1]2025年已发货'!E:E</f>
        <v>10</v>
      </c>
      <c r="F2412" s="4">
        <f ca="1">'[1]2025年已发货'!F:F</f>
        <v>45770</v>
      </c>
      <c r="G2412" s="2" t="str">
        <f>'[1]2025年已发货'!G:G</f>
        <v>（四川商建-射洪城乡一体化项目）遂宁市射洪市忠新幼儿园北侧约220米新溪小区</v>
      </c>
      <c r="H2412" s="2" t="str">
        <f ca="1">'[1]2025年已发货'!H:H</f>
        <v>柏子刚</v>
      </c>
      <c r="I2412" s="2">
        <f ca="1">'[1]2025年已发货'!I:I</f>
        <v>15692885305</v>
      </c>
      <c r="J2412" s="2" t="str">
        <f ca="1">_xlfn._xlws.FILTER(辅助信息!D:D,辅助信息!G:G=G2412)</f>
        <v>四川商建
射洪城乡一体化项目</v>
      </c>
    </row>
    <row r="2413" hidden="1" spans="1:10">
      <c r="A2413" s="2" t="str">
        <f ca="1">'[1]2025年已发货'!A:A</f>
        <v>成实</v>
      </c>
      <c r="B2413" s="2" t="str">
        <f ca="1">'[1]2025年已发货'!B:B</f>
        <v>螺纹钢</v>
      </c>
      <c r="C2413" s="2" t="str">
        <f ca="1">'[1]2025年已发货'!C:C</f>
        <v>HRB400E Φ22 9m</v>
      </c>
      <c r="D2413" s="2" t="str">
        <f ca="1">'[1]2025年已发货'!D:D</f>
        <v>吨</v>
      </c>
      <c r="E2413" s="2">
        <f ca="1">'[1]2025年已发货'!E:E</f>
        <v>24</v>
      </c>
      <c r="F2413" s="4">
        <f ca="1">'[1]2025年已发货'!F:F</f>
        <v>45770</v>
      </c>
      <c r="G2413" s="2" t="str">
        <f>'[1]2025年已发货'!G:G</f>
        <v>（四川商建-射洪城乡一体化项目）遂宁市射洪市忠新幼儿园北侧约220米新溪小区</v>
      </c>
      <c r="H2413" s="2" t="str">
        <f ca="1">'[1]2025年已发货'!H:H</f>
        <v>柏子刚</v>
      </c>
      <c r="I2413" s="2">
        <f ca="1">'[1]2025年已发货'!I:I</f>
        <v>15692885305</v>
      </c>
      <c r="J2413" s="2" t="str">
        <f ca="1">_xlfn._xlws.FILTER(辅助信息!D:D,辅助信息!G:G=G2413)</f>
        <v>四川商建
射洪城乡一体化项目</v>
      </c>
    </row>
    <row r="2414" hidden="1" spans="1:10">
      <c r="A2414" s="2" t="str">
        <f ca="1">'[1]2025年已发货'!A:A</f>
        <v>八局</v>
      </c>
      <c r="B2414" s="2" t="str">
        <f ca="1">'[1]2025年已发货'!B:B</f>
        <v>螺纹钢</v>
      </c>
      <c r="C2414" s="2" t="str">
        <f ca="1">'[1]2025年已发货'!C:C</f>
        <v>HRB400E Φ16 9m</v>
      </c>
      <c r="D2414" s="2" t="str">
        <f ca="1">'[1]2025年已发货'!D:D</f>
        <v>吨</v>
      </c>
      <c r="E2414" s="2">
        <f ca="1">'[1]2025年已发货'!E:E</f>
        <v>15</v>
      </c>
      <c r="F2414" s="4">
        <f ca="1">'[1]2025年已发货'!F:F</f>
        <v>45771</v>
      </c>
      <c r="G2414" s="2" t="str">
        <f>'[1]2025年已发货'!G:G</f>
        <v>（北京工程局乐山机场项目）乐山市五通桥区冠英镇</v>
      </c>
      <c r="H2414" s="2" t="str">
        <f ca="1">'[1]2025年已发货'!H:H</f>
        <v>王治</v>
      </c>
      <c r="I2414" s="2">
        <f ca="1">'[1]2025年已发货'!I:I</f>
        <v>18811564698</v>
      </c>
      <c r="J2414" s="2" vm="1" t="e">
        <f ca="1">_xlfn._xlws.FILTER(辅助信息!D:D,辅助信息!G:G=G2414)</f>
        <v>#VALUE!</v>
      </c>
    </row>
    <row r="2415" hidden="1" spans="1:10">
      <c r="A2415" s="2" t="str">
        <f ca="1">'[1]2025年已发货'!A:A</f>
        <v>八局</v>
      </c>
      <c r="B2415" s="2" t="str">
        <f ca="1">'[1]2025年已发货'!B:B</f>
        <v>螺纹钢</v>
      </c>
      <c r="C2415" s="2" t="str">
        <f ca="1">'[1]2025年已发货'!C:C</f>
        <v>HRB400E Φ20 9m</v>
      </c>
      <c r="D2415" s="2" t="str">
        <f ca="1">'[1]2025年已发货'!D:D</f>
        <v>吨</v>
      </c>
      <c r="E2415" s="2">
        <f ca="1">'[1]2025年已发货'!E:E</f>
        <v>4</v>
      </c>
      <c r="F2415" s="4">
        <f ca="1">'[1]2025年已发货'!F:F</f>
        <v>45771</v>
      </c>
      <c r="G2415" s="2" t="str">
        <f>'[1]2025年已发货'!G:G</f>
        <v>（北京工程局乐山机场项目）乐山市五通桥区冠英镇</v>
      </c>
      <c r="H2415" s="2" t="str">
        <f ca="1">'[1]2025年已发货'!H:H</f>
        <v>王治</v>
      </c>
      <c r="I2415" s="2">
        <f ca="1">'[1]2025年已发货'!I:I</f>
        <v>18811564698</v>
      </c>
      <c r="J2415" s="2" vm="1" t="e">
        <f ca="1">_xlfn._xlws.FILTER(辅助信息!D:D,辅助信息!G:G=G2415)</f>
        <v>#VALUE!</v>
      </c>
    </row>
    <row r="2416" hidden="1" spans="1:10">
      <c r="A2416" s="2" t="str">
        <f ca="1">'[1]2025年已发货'!A:A</f>
        <v>八局</v>
      </c>
      <c r="B2416" s="2" t="str">
        <f ca="1">'[1]2025年已发货'!B:B</f>
        <v>螺纹钢</v>
      </c>
      <c r="C2416" s="2" t="str">
        <f ca="1">'[1]2025年已发货'!C:C</f>
        <v>HRB500E Φ25 9m</v>
      </c>
      <c r="D2416" s="2" t="str">
        <f ca="1">'[1]2025年已发货'!D:D</f>
        <v>吨</v>
      </c>
      <c r="E2416" s="2">
        <f ca="1">'[1]2025年已发货'!E:E</f>
        <v>5</v>
      </c>
      <c r="F2416" s="4">
        <f ca="1">'[1]2025年已发货'!F:F</f>
        <v>45771</v>
      </c>
      <c r="G2416" s="2" t="str">
        <f>'[1]2025年已发货'!G:G</f>
        <v>（北京工程局乐山机场项目）乐山市五通桥区冠英镇</v>
      </c>
      <c r="H2416" s="2" t="str">
        <f ca="1">'[1]2025年已发货'!H:H</f>
        <v>王治</v>
      </c>
      <c r="I2416" s="2">
        <f ca="1">'[1]2025年已发货'!I:I</f>
        <v>18811564698</v>
      </c>
      <c r="J2416" s="2" vm="1" t="e">
        <f ca="1">_xlfn._xlws.FILTER(辅助信息!D:D,辅助信息!G:G=G2416)</f>
        <v>#VALUE!</v>
      </c>
    </row>
    <row r="2417" hidden="1" spans="1:10">
      <c r="A2417" s="2" t="str">
        <f ca="1">'[1]2025年已发货'!A:A</f>
        <v>八局</v>
      </c>
      <c r="B2417" s="2" t="str">
        <f ca="1">'[1]2025年已发货'!B:B</f>
        <v>螺纹钢</v>
      </c>
      <c r="C2417" s="2" t="str">
        <f ca="1">'[1]2025年已发货'!C:C</f>
        <v>HRB500E Φ28 9m</v>
      </c>
      <c r="D2417" s="2" t="str">
        <f ca="1">'[1]2025年已发货'!D:D</f>
        <v>吨</v>
      </c>
      <c r="E2417" s="2">
        <f ca="1">'[1]2025年已发货'!E:E</f>
        <v>9</v>
      </c>
      <c r="F2417" s="4">
        <f ca="1">'[1]2025年已发货'!F:F</f>
        <v>45771</v>
      </c>
      <c r="G2417" s="2" t="str">
        <f>'[1]2025年已发货'!G:G</f>
        <v>（北京工程局乐山机场项目）乐山市五通桥区冠英镇</v>
      </c>
      <c r="H2417" s="2" t="str">
        <f ca="1">'[1]2025年已发货'!H:H</f>
        <v>王治</v>
      </c>
      <c r="I2417" s="2">
        <f ca="1">'[1]2025年已发货'!I:I</f>
        <v>18811564698</v>
      </c>
      <c r="J2417" s="2" vm="1" t="e">
        <f>_xlfn._xlws.FILTER(辅助信息!D:D,辅助信息!G:G=G2417)</f>
        <v>#VALUE!</v>
      </c>
    </row>
    <row r="2418" hidden="1" spans="1:10">
      <c r="A2418" s="2" t="str">
        <f ca="1">'[1]2025年已发货'!A:A</f>
        <v>八局</v>
      </c>
      <c r="B2418" s="2" t="str">
        <f ca="1">'[1]2025年已发货'!B:B</f>
        <v>螺纹钢</v>
      </c>
      <c r="C2418" s="2" t="str">
        <f ca="1">'[1]2025年已发货'!C:C</f>
        <v>HRB400EФ22*9m</v>
      </c>
      <c r="D2418" s="2" t="str">
        <f ca="1">'[1]2025年已发货'!D:D</f>
        <v>吨</v>
      </c>
      <c r="E2418" s="2">
        <f ca="1">'[1]2025年已发货'!E:E</f>
        <v>35</v>
      </c>
      <c r="F2418" s="4">
        <f ca="1">'[1]2025年已发货'!F:F</f>
        <v>45771</v>
      </c>
      <c r="G2418" s="2" t="str">
        <f>'[1]2025年已发货'!G:G</f>
        <v>（中铁一局四公司康新高速TJ1-1标吉拉隧道）四川省甘孜州康定市折多塘村车管所旁</v>
      </c>
      <c r="H2418" s="2" t="str">
        <f ca="1">'[1]2025年已发货'!H:H</f>
        <v>王德华</v>
      </c>
      <c r="I2418" s="2">
        <f ca="1">'[1]2025年已发货'!I:I</f>
        <v>18008085797</v>
      </c>
      <c r="J2418" s="2" vm="1" t="e">
        <f ca="1">_xlfn._xlws.FILTER(辅助信息!D:D,辅助信息!G:G=G2418)</f>
        <v>#VALUE!</v>
      </c>
    </row>
    <row r="2419" hidden="1" spans="1:10">
      <c r="A2419" s="2" t="str">
        <f ca="1">'[1]2025年已发货'!A:A</f>
        <v>晋邦</v>
      </c>
      <c r="B2419" s="2" t="str">
        <f ca="1">'[1]2025年已发货'!B:B</f>
        <v>螺纹钢</v>
      </c>
      <c r="C2419" s="2" t="str">
        <f ca="1">'[1]2025年已发货'!C:C</f>
        <v>HRB400EФ20*9m</v>
      </c>
      <c r="D2419" s="2" t="str">
        <f ca="1">'[1]2025年已发货'!D:D</f>
        <v>吨</v>
      </c>
      <c r="E2419" s="2">
        <f ca="1">'[1]2025年已发货'!E:E</f>
        <v>35</v>
      </c>
      <c r="F2419" s="4">
        <f ca="1">'[1]2025年已发货'!F:F</f>
        <v>45771</v>
      </c>
      <c r="G2419" s="2" t="str">
        <f>'[1]2025年已发货'!G:G</f>
        <v>（中铁六局呼和公司康新高速TJ4-2标）四川省甘孜藏族自治州康定市新都桥镇东俄罗三村中建八局搅拌站旁</v>
      </c>
      <c r="H2419" s="2" t="str">
        <f ca="1">'[1]2025年已发货'!H:H</f>
        <v>王坤</v>
      </c>
      <c r="I2419" s="2">
        <f ca="1">'[1]2025年已发货'!I:I</f>
        <v>15647490007</v>
      </c>
      <c r="J2419" s="2" vm="1" t="e">
        <f ca="1">_xlfn._xlws.FILTER(辅助信息!D:D,辅助信息!G:G=G2419)</f>
        <v>#VALUE!</v>
      </c>
    </row>
    <row r="2420" hidden="1" spans="1:10">
      <c r="A2420" s="2" t="str">
        <f ca="1">'[1]2025年已发货'!A:A</f>
        <v>晋邦</v>
      </c>
      <c r="B2420" s="2" t="str">
        <f ca="1">'[1]2025年已发货'!B:B</f>
        <v>螺纹钢</v>
      </c>
      <c r="C2420" s="2" t="str">
        <f ca="1">'[1]2025年已发货'!C:C</f>
        <v>HRB400EФ12*9m</v>
      </c>
      <c r="D2420" s="2" t="str">
        <f ca="1">'[1]2025年已发货'!D:D</f>
        <v>吨</v>
      </c>
      <c r="E2420" s="2">
        <f ca="1">'[1]2025年已发货'!E:E</f>
        <v>35</v>
      </c>
      <c r="F2420" s="4">
        <f ca="1">'[1]2025年已发货'!F:F</f>
        <v>45771</v>
      </c>
      <c r="G2420" s="2" t="str">
        <f>'[1]2025年已发货'!G:G</f>
        <v>（中铁六局呼和公司康新高速TJ4-2标）四川省甘孜藏族自治州康定市新都桥镇东俄罗三村中建八局搅拌站旁</v>
      </c>
      <c r="H2420" s="2" t="str">
        <f ca="1">'[1]2025年已发货'!H:H</f>
        <v>王坤</v>
      </c>
      <c r="I2420" s="2">
        <f ca="1">'[1]2025年已发货'!I:I</f>
        <v>15647490007</v>
      </c>
      <c r="J2420" s="2" vm="1" t="e">
        <f>_xlfn._xlws.FILTER(辅助信息!D:D,辅助信息!G:G=G2420)</f>
        <v>#VALUE!</v>
      </c>
    </row>
    <row r="2421" hidden="1" spans="1:10">
      <c r="A2421" s="2" t="str">
        <f ca="1">'[1]2025年已发货'!A:A</f>
        <v>晋邦</v>
      </c>
      <c r="B2421" s="2" t="str">
        <f ca="1">'[1]2025年已发货'!B:B</f>
        <v>螺纹钢</v>
      </c>
      <c r="C2421" s="2" t="str">
        <f ca="1">'[1]2025年已发货'!C:C</f>
        <v>HRB400EФ16*9m</v>
      </c>
      <c r="D2421" s="2" t="str">
        <f ca="1">'[1]2025年已发货'!D:D</f>
        <v>吨</v>
      </c>
      <c r="E2421" s="2">
        <f ca="1">'[1]2025年已发货'!E:E</f>
        <v>35</v>
      </c>
      <c r="F2421" s="4">
        <f ca="1">'[1]2025年已发货'!F:F</f>
        <v>45771</v>
      </c>
      <c r="G2421" s="2" t="str">
        <f>'[1]2025年已发货'!G:G</f>
        <v>（中铁六局呼和公司康新高速TJ4-2标）四川省甘孜藏族自治州康定市新都桥镇东俄罗三村中建八局搅拌站旁</v>
      </c>
      <c r="H2421" s="2" t="str">
        <f ca="1">'[1]2025年已发货'!H:H</f>
        <v>王坤</v>
      </c>
      <c r="I2421" s="2">
        <f ca="1">'[1]2025年已发货'!I:I</f>
        <v>15647490007</v>
      </c>
      <c r="J2421" s="2" vm="1" t="e">
        <f ca="1">_xlfn._xlws.FILTER(辅助信息!D:D,辅助信息!G:G=G2421)</f>
        <v>#VALUE!</v>
      </c>
    </row>
    <row r="2422" hidden="1" spans="1:10">
      <c r="A2422" s="2" t="str">
        <f ca="1">'[1]2025年已发货'!A:A</f>
        <v>晋邦</v>
      </c>
      <c r="B2422" s="2" t="str">
        <f ca="1">'[1]2025年已发货'!B:B</f>
        <v>螺纹钢</v>
      </c>
      <c r="C2422" s="2" t="str">
        <f ca="1">'[1]2025年已发货'!C:C</f>
        <v>HRB400EФ22*9m</v>
      </c>
      <c r="D2422" s="2" t="str">
        <f ca="1">'[1]2025年已发货'!D:D</f>
        <v>吨</v>
      </c>
      <c r="E2422" s="2">
        <f ca="1">'[1]2025年已发货'!E:E</f>
        <v>35</v>
      </c>
      <c r="F2422" s="4">
        <f ca="1">'[1]2025年已发货'!F:F</f>
        <v>45771</v>
      </c>
      <c r="G2422" s="2" t="str">
        <f>'[1]2025年已发货'!G:G</f>
        <v>（中铁六局呼和公司康新高速TJ4-2标）四川省甘孜藏族自治州康定市新都桥镇东俄罗三村中建八局搅拌站旁</v>
      </c>
      <c r="H2422" s="2" t="str">
        <f ca="1">'[1]2025年已发货'!H:H</f>
        <v>王坤</v>
      </c>
      <c r="I2422" s="2">
        <f ca="1">'[1]2025年已发货'!I:I</f>
        <v>15647490007</v>
      </c>
      <c r="J2422" s="2" vm="1" t="e">
        <f ca="1">_xlfn._xlws.FILTER(辅助信息!D:D,辅助信息!G:G=G2422)</f>
        <v>#VALUE!</v>
      </c>
    </row>
    <row r="2423" hidden="1" spans="1:10">
      <c r="A2423" s="2" t="str">
        <f ca="1">'[1]2025年已发货'!A:A</f>
        <v>晋邦</v>
      </c>
      <c r="B2423" s="2" t="str">
        <f ca="1">'[1]2025年已发货'!B:B</f>
        <v>螺纹钢</v>
      </c>
      <c r="C2423" s="2" t="str">
        <f ca="1">'[1]2025年已发货'!C:C</f>
        <v>HRB400EФ25*9m</v>
      </c>
      <c r="D2423" s="2" t="str">
        <f ca="1">'[1]2025年已发货'!D:D</f>
        <v>吨</v>
      </c>
      <c r="E2423" s="2">
        <f ca="1">'[1]2025年已发货'!E:E</f>
        <v>35</v>
      </c>
      <c r="F2423" s="4">
        <f ca="1">'[1]2025年已发货'!F:F</f>
        <v>45771</v>
      </c>
      <c r="G2423" s="2" t="str">
        <f>'[1]2025年已发货'!G:G</f>
        <v>（中铁六局呼和公司康新高速TJ4-2标）四川省甘孜藏族自治州康定市新都桥镇东俄罗三村中建八局搅拌站旁</v>
      </c>
      <c r="H2423" s="2" t="str">
        <f ca="1">'[1]2025年已发货'!H:H</f>
        <v>王坤</v>
      </c>
      <c r="I2423" s="2">
        <f ca="1">'[1]2025年已发货'!I:I</f>
        <v>15647490007</v>
      </c>
      <c r="J2423" s="2" vm="1" t="e">
        <f>_xlfn._xlws.FILTER(辅助信息!D:D,辅助信息!G:G=G2423)</f>
        <v>#VALUE!</v>
      </c>
    </row>
    <row r="2424" hidden="1" spans="1:10">
      <c r="A2424" s="2" t="str">
        <f ca="1">'[1]2025年已发货'!A:A</f>
        <v>晋邦</v>
      </c>
      <c r="B2424" s="2" t="str">
        <f ca="1">'[1]2025年已发货'!B:B</f>
        <v>螺纹钢</v>
      </c>
      <c r="C2424" s="2" t="str">
        <f ca="1">'[1]2025年已发货'!C:C</f>
        <v>HRB400EФ28*9m</v>
      </c>
      <c r="D2424" s="2" t="str">
        <f ca="1">'[1]2025年已发货'!D:D</f>
        <v>吨</v>
      </c>
      <c r="E2424" s="2">
        <f ca="1">'[1]2025年已发货'!E:E</f>
        <v>35</v>
      </c>
      <c r="F2424" s="4">
        <f ca="1">'[1]2025年已发货'!F:F</f>
        <v>45771</v>
      </c>
      <c r="G2424" s="2" t="str">
        <f>'[1]2025年已发货'!G:G</f>
        <v>（中铁六局呼和公司康新高速TJ4-2标）四川省甘孜藏族自治州康定市新都桥镇东俄罗三村中建八局搅拌站旁</v>
      </c>
      <c r="H2424" s="2" t="str">
        <f ca="1">'[1]2025年已发货'!H:H</f>
        <v>王坤</v>
      </c>
      <c r="I2424" s="2">
        <f ca="1">'[1]2025年已发货'!I:I</f>
        <v>15647490007</v>
      </c>
      <c r="J2424" s="2" vm="1" t="e">
        <f ca="1">_xlfn._xlws.FILTER(辅助信息!D:D,辅助信息!G:G=G2424)</f>
        <v>#VALUE!</v>
      </c>
    </row>
    <row r="2425" hidden="1" spans="1:10">
      <c r="A2425" s="2" t="str">
        <f ca="1">'[1]2025年已发货'!A:A</f>
        <v>晋邦</v>
      </c>
      <c r="B2425" s="2" t="str">
        <f ca="1">'[1]2025年已发货'!B:B</f>
        <v>盘圆</v>
      </c>
      <c r="C2425" s="2" t="str">
        <f ca="1">'[1]2025年已发货'!C:C</f>
        <v>HPB300Φ8</v>
      </c>
      <c r="D2425" s="2" t="str">
        <f ca="1">'[1]2025年已发货'!D:D</f>
        <v>吨</v>
      </c>
      <c r="E2425" s="2">
        <f ca="1">'[1]2025年已发货'!E:E</f>
        <v>35</v>
      </c>
      <c r="F2425" s="4">
        <f ca="1">'[1]2025年已发货'!F:F</f>
        <v>45771</v>
      </c>
      <c r="G2425" s="2" t="str">
        <f>'[1]2025年已发货'!G:G</f>
        <v>（中铁六局呼和公司康新高速TJ4-2标）四川省甘孜藏族自治州康定市新都桥镇东俄罗三村中建八局搅拌站旁</v>
      </c>
      <c r="H2425" s="2" t="str">
        <f ca="1">'[1]2025年已发货'!H:H</f>
        <v>王坤</v>
      </c>
      <c r="I2425" s="2">
        <f ca="1">'[1]2025年已发货'!I:I</f>
        <v>15647490007</v>
      </c>
      <c r="J2425" s="2" vm="1" t="e">
        <f ca="1">_xlfn._xlws.FILTER(辅助信息!D:D,辅助信息!G:G=G2425)</f>
        <v>#VALUE!</v>
      </c>
    </row>
    <row r="2426" hidden="1" spans="1:10">
      <c r="A2426" s="2" t="str">
        <f ca="1">'[1]2025年已发货'!A:A</f>
        <v>吉晨盛泰</v>
      </c>
      <c r="B2426" s="2" t="str">
        <f ca="1">'[1]2025年已发货'!B:B</f>
        <v>盘螺</v>
      </c>
      <c r="C2426" s="2" t="str">
        <f ca="1">'[1]2025年已发货'!C:C</f>
        <v>HRB400EΦ10</v>
      </c>
      <c r="D2426" s="2" t="str">
        <f ca="1">'[1]2025年已发货'!D:D</f>
        <v>吨</v>
      </c>
      <c r="E2426" s="2">
        <f ca="1">'[1]2025年已发货'!E:E</f>
        <v>35</v>
      </c>
      <c r="F2426" s="4">
        <f ca="1">'[1]2025年已发货'!F:F</f>
        <v>45771</v>
      </c>
      <c r="G2426" s="2" t="str">
        <f>'[1]2025年已发货'!G:G</f>
        <v>（中铁广州局深圳公司西昭高速9标）四川省凉山彝族自治州西昌市西昌北钢筋房</v>
      </c>
      <c r="H2426" s="2" t="str">
        <f ca="1">'[1]2025年已发货'!H:H</f>
        <v>伍红林</v>
      </c>
      <c r="I2426" s="2">
        <f ca="1">'[1]2025年已发货'!I:I</f>
        <v>18683860677</v>
      </c>
      <c r="J2426" s="2" vm="1" t="e">
        <f ca="1">_xlfn._xlws.FILTER(辅助信息!D:D,辅助信息!G:G=G2426)</f>
        <v>#VALUE!</v>
      </c>
    </row>
    <row r="2427" hidden="1" spans="1:10">
      <c r="A2427" s="2" t="str">
        <f ca="1">'[1]2025年已发货'!A:A</f>
        <v>达钢</v>
      </c>
      <c r="B2427" s="2" t="str">
        <f ca="1">'[1]2025年已发货'!B:B</f>
        <v>螺纹钢</v>
      </c>
      <c r="C2427" s="2" t="str">
        <f ca="1">'[1]2025年已发货'!C:C</f>
        <v>HRB400E Φ12 9m</v>
      </c>
      <c r="D2427" s="2" t="str">
        <f ca="1">'[1]2025年已发货'!D:D</f>
        <v>吨</v>
      </c>
      <c r="E2427" s="2">
        <f ca="1">'[1]2025年已发货'!E:E</f>
        <v>35</v>
      </c>
      <c r="F2427" s="4">
        <f ca="1">'[1]2025年已发货'!F:F</f>
        <v>45771</v>
      </c>
      <c r="G2427" s="2" t="str">
        <f>'[1]2025年已发货'!G:G</f>
        <v>(五冶钢构医学科学产业园建设项目房建连接线道路工程)四川省南充市顺庆区搬罾街道学府大道二段</v>
      </c>
      <c r="H2427" s="2" t="str">
        <f ca="1">'[1]2025年已发货'!H:H</f>
        <v>刘建中</v>
      </c>
      <c r="I2427" s="2">
        <f ca="1">'[1]2025年已发货'!I:I</f>
        <v>13908143055</v>
      </c>
      <c r="J2427" s="2" t="str">
        <f>_xlfn._xlws.FILTER(辅助信息!D:D,辅助信息!G:G=G2427)</f>
        <v>五冶钢构南充医学科学产业园建设项目</v>
      </c>
    </row>
    <row r="2428" hidden="1" spans="1:10">
      <c r="A2428" s="2" t="str">
        <f ca="1">'[1]2025年已发货'!A:A</f>
        <v>德胜</v>
      </c>
      <c r="B2428" s="2" t="str">
        <f ca="1">'[1]2025年已发货'!B:B</f>
        <v>螺纹钢</v>
      </c>
      <c r="C2428" s="2" t="str">
        <f ca="1">'[1]2025年已发货'!C:C</f>
        <v>HRB400E Φ14 9m</v>
      </c>
      <c r="D2428" s="2" t="str">
        <f ca="1">'[1]2025年已发货'!D:D</f>
        <v>吨</v>
      </c>
      <c r="E2428" s="2">
        <f ca="1">'[1]2025年已发货'!E:E</f>
        <v>20</v>
      </c>
      <c r="F2428" s="4">
        <f ca="1">'[1]2025年已发货'!F:F</f>
        <v>45771</v>
      </c>
      <c r="G2428" s="2" t="str">
        <f>'[1]2025年已发货'!G:G</f>
        <v>(宜宾兴港三江新区长江工业园建设项目-M2-2#厂房)宜宾市翠屏区宜宾汽车零部件配套产业基地(纬五路南)</v>
      </c>
      <c r="H2428" s="2" t="str">
        <f ca="1">'[1]2025年已发货'!H:H</f>
        <v>王涛</v>
      </c>
      <c r="I2428" s="2">
        <f ca="1">'[1]2025年已发货'!I:I</f>
        <v>18381110677</v>
      </c>
      <c r="J2428" s="2" t="str">
        <f ca="1">_xlfn._xlws.FILTER(辅助信息!D:D,辅助信息!G:G=G2428)</f>
        <v>宜宾兴港三江新区长江工业园建设项目</v>
      </c>
    </row>
    <row r="2429" hidden="1" spans="1:10">
      <c r="A2429" s="2" t="str">
        <f ca="1">'[1]2025年已发货'!A:A</f>
        <v>德胜</v>
      </c>
      <c r="B2429" s="2" t="str">
        <f ca="1">'[1]2025年已发货'!B:B</f>
        <v>螺纹钢</v>
      </c>
      <c r="C2429" s="2" t="str">
        <f ca="1">'[1]2025年已发货'!C:C</f>
        <v>HRB400E Φ16 9m</v>
      </c>
      <c r="D2429" s="2" t="str">
        <f ca="1">'[1]2025年已发货'!D:D</f>
        <v>吨</v>
      </c>
      <c r="E2429" s="2">
        <f ca="1">'[1]2025年已发货'!E:E</f>
        <v>20</v>
      </c>
      <c r="F2429" s="4">
        <f ca="1">'[1]2025年已发货'!F:F</f>
        <v>45771</v>
      </c>
      <c r="G2429" s="2" t="str">
        <f>'[1]2025年已发货'!G:G</f>
        <v>(宜宾兴港三江新区长江工业园建设项目-M2-2#厂房)宜宾市翠屏区宜宾汽车零部件配套产业基地(纬五路南)</v>
      </c>
      <c r="H2429" s="2" t="str">
        <f ca="1">'[1]2025年已发货'!H:H</f>
        <v>王涛</v>
      </c>
      <c r="I2429" s="2">
        <f ca="1">'[1]2025年已发货'!I:I</f>
        <v>18381110677</v>
      </c>
      <c r="J2429" s="2" t="str">
        <f ca="1">_xlfn._xlws.FILTER(辅助信息!D:D,辅助信息!G:G=G2429)</f>
        <v>宜宾兴港三江新区长江工业园建设项目</v>
      </c>
    </row>
    <row r="2430" hidden="1" spans="1:10">
      <c r="A2430" s="2" t="str">
        <f ca="1">'[1]2025年已发货'!A:A</f>
        <v>德胜</v>
      </c>
      <c r="B2430" s="2" t="str">
        <f ca="1">'[1]2025年已发货'!B:B</f>
        <v>螺纹钢</v>
      </c>
      <c r="C2430" s="2" t="str">
        <f ca="1">'[1]2025年已发货'!C:C</f>
        <v>HRB400E Φ18 9m</v>
      </c>
      <c r="D2430" s="2" t="str">
        <f ca="1">'[1]2025年已发货'!D:D</f>
        <v>吨</v>
      </c>
      <c r="E2430" s="2">
        <f ca="1">'[1]2025年已发货'!E:E</f>
        <v>15</v>
      </c>
      <c r="F2430" s="4">
        <f ca="1">'[1]2025年已发货'!F:F</f>
        <v>45771</v>
      </c>
      <c r="G2430" s="2" t="str">
        <f>'[1]2025年已发货'!G:G</f>
        <v>(宜宾兴港三江新区长江工业园建设项目-M2-2#厂房)宜宾市翠屏区宜宾汽车零部件配套产业基地(纬五路南)</v>
      </c>
      <c r="H2430" s="2" t="str">
        <f ca="1">'[1]2025年已发货'!H:H</f>
        <v>王涛</v>
      </c>
      <c r="I2430" s="2">
        <f ca="1">'[1]2025年已发货'!I:I</f>
        <v>18381110677</v>
      </c>
      <c r="J2430" s="2" t="str">
        <f>_xlfn._xlws.FILTER(辅助信息!D:D,辅助信息!G:G=G2430)</f>
        <v>宜宾兴港三江新区长江工业园建设项目</v>
      </c>
    </row>
    <row r="2431" hidden="1" spans="1:10">
      <c r="A2431" s="2" t="str">
        <f ca="1">'[1]2025年已发货'!A:A</f>
        <v>德胜</v>
      </c>
      <c r="B2431" s="2" t="str">
        <f ca="1">'[1]2025年已发货'!B:B</f>
        <v>螺纹钢</v>
      </c>
      <c r="C2431" s="2" t="str">
        <f ca="1">'[1]2025年已发货'!C:C</f>
        <v>HRB400E Φ20 9m</v>
      </c>
      <c r="D2431" s="2" t="str">
        <f ca="1">'[1]2025年已发货'!D:D</f>
        <v>吨</v>
      </c>
      <c r="E2431" s="2">
        <f ca="1">'[1]2025年已发货'!E:E</f>
        <v>20</v>
      </c>
      <c r="F2431" s="4">
        <f ca="1">'[1]2025年已发货'!F:F</f>
        <v>45771</v>
      </c>
      <c r="G2431" s="2" t="str">
        <f>'[1]2025年已发货'!G:G</f>
        <v>(宜宾兴港三江新区长江工业园建设项目-M2-2#厂房)宜宾市翠屏区宜宾汽车零部件配套产业基地(纬五路南)</v>
      </c>
      <c r="H2431" s="2" t="str">
        <f ca="1">'[1]2025年已发货'!H:H</f>
        <v>王涛</v>
      </c>
      <c r="I2431" s="2">
        <f ca="1">'[1]2025年已发货'!I:I</f>
        <v>18381110677</v>
      </c>
      <c r="J2431" s="2" t="str">
        <f ca="1">_xlfn._xlws.FILTER(辅助信息!D:D,辅助信息!G:G=G2431)</f>
        <v>宜宾兴港三江新区长江工业园建设项目</v>
      </c>
    </row>
    <row r="2432" hidden="1" spans="1:10">
      <c r="A2432" s="2" t="str">
        <f ca="1">'[1]2025年已发货'!A:A</f>
        <v>德胜</v>
      </c>
      <c r="B2432" s="2" t="str">
        <f ca="1">'[1]2025年已发货'!B:B</f>
        <v>螺纹钢</v>
      </c>
      <c r="C2432" s="2" t="str">
        <f ca="1">'[1]2025年已发货'!C:C</f>
        <v>HRB400E Φ22 9m</v>
      </c>
      <c r="D2432" s="2" t="str">
        <f ca="1">'[1]2025年已发货'!D:D</f>
        <v>吨</v>
      </c>
      <c r="E2432" s="2">
        <f ca="1">'[1]2025年已发货'!E:E</f>
        <v>20</v>
      </c>
      <c r="F2432" s="4">
        <f ca="1">'[1]2025年已发货'!F:F</f>
        <v>45771</v>
      </c>
      <c r="G2432" s="2" t="str">
        <f>'[1]2025年已发货'!G:G</f>
        <v>(宜宾兴港三江新区长江工业园建设项目-M2-2#厂房)宜宾市翠屏区宜宾汽车零部件配套产业基地(纬五路南)</v>
      </c>
      <c r="H2432" s="2" t="str">
        <f ca="1">'[1]2025年已发货'!H:H</f>
        <v>王涛</v>
      </c>
      <c r="I2432" s="2">
        <f ca="1">'[1]2025年已发货'!I:I</f>
        <v>18381110677</v>
      </c>
      <c r="J2432" s="2" t="str">
        <f ca="1">_xlfn._xlws.FILTER(辅助信息!D:D,辅助信息!G:G=G2432)</f>
        <v>宜宾兴港三江新区长江工业园建设项目</v>
      </c>
    </row>
    <row r="2433" hidden="1" spans="1:10">
      <c r="A2433" s="2" t="str">
        <f ca="1">'[1]2025年已发货'!A:A</f>
        <v>德胜</v>
      </c>
      <c r="B2433" s="2" t="str">
        <f ca="1">'[1]2025年已发货'!B:B</f>
        <v>螺纹钢</v>
      </c>
      <c r="C2433" s="2" t="str">
        <f ca="1">'[1]2025年已发货'!C:C</f>
        <v>HRB400E Φ25 9m</v>
      </c>
      <c r="D2433" s="2" t="str">
        <f ca="1">'[1]2025年已发货'!D:D</f>
        <v>吨</v>
      </c>
      <c r="E2433" s="2">
        <f ca="1">'[1]2025年已发货'!E:E</f>
        <v>10</v>
      </c>
      <c r="F2433" s="4">
        <f ca="1">'[1]2025年已发货'!F:F</f>
        <v>45771</v>
      </c>
      <c r="G2433" s="2" t="str">
        <f>'[1]2025年已发货'!G:G</f>
        <v>(宜宾兴港三江新区长江工业园建设项目-M2-2#厂房)宜宾市翠屏区宜宾汽车零部件配套产业基地(纬五路南)</v>
      </c>
      <c r="H2433" s="2" t="str">
        <f ca="1">'[1]2025年已发货'!H:H</f>
        <v>王涛</v>
      </c>
      <c r="I2433" s="2">
        <f ca="1">'[1]2025年已发货'!I:I</f>
        <v>18381110677</v>
      </c>
      <c r="J2433" s="2" t="str">
        <f ca="1">_xlfn._xlws.FILTER(辅助信息!D:D,辅助信息!G:G=G2433)</f>
        <v>宜宾兴港三江新区长江工业园建设项目</v>
      </c>
    </row>
    <row r="2434" hidden="1" spans="1:10">
      <c r="A2434" s="2" t="str">
        <f ca="1">'[1]2025年已发货'!A:A</f>
        <v>德胜</v>
      </c>
      <c r="B2434" s="2" t="str">
        <f ca="1">'[1]2025年已发货'!B:B</f>
        <v>螺纹钢</v>
      </c>
      <c r="C2434" s="2" t="str">
        <f ca="1">'[1]2025年已发货'!C:C</f>
        <v>HRB400E Φ16 9m</v>
      </c>
      <c r="D2434" s="2" t="str">
        <f ca="1">'[1]2025年已发货'!D:D</f>
        <v>吨</v>
      </c>
      <c r="E2434" s="2">
        <f ca="1">'[1]2025年已发货'!E:E</f>
        <v>35</v>
      </c>
      <c r="F2434" s="4">
        <f ca="1">'[1]2025年已发货'!F:F</f>
        <v>45771</v>
      </c>
      <c r="G2434" s="2" t="str">
        <f>'[1]2025年已发货'!G:G</f>
        <v>(宜宾兴港三江新区长江工业园建设项目-M2-00-04桩)宜宾市翠屏区宜宾汽车零部件配套产业基地(纬五路南)</v>
      </c>
      <c r="H2434" s="2" t="str">
        <f ca="1">'[1]2025年已发货'!H:H</f>
        <v>王涛</v>
      </c>
      <c r="I2434" s="2">
        <f ca="1">'[1]2025年已发货'!I:I</f>
        <v>18381110677</v>
      </c>
      <c r="J2434" s="2" t="str">
        <f ca="1">_xlfn._xlws.FILTER(辅助信息!D:D,辅助信息!G:G=G2434)</f>
        <v>宜宾兴港三江新区长江工业园建设项目</v>
      </c>
    </row>
    <row r="2435" hidden="1" spans="1:10">
      <c r="A2435" s="2" t="str">
        <f ca="1">'[1]2025年已发货'!A:A</f>
        <v>德胜</v>
      </c>
      <c r="B2435" s="2" t="str">
        <f ca="1">'[1]2025年已发货'!B:B</f>
        <v>螺纹钢</v>
      </c>
      <c r="C2435" s="2" t="str">
        <f ca="1">'[1]2025年已发货'!C:C</f>
        <v>HRB400E Φ18 9m</v>
      </c>
      <c r="D2435" s="2" t="str">
        <f ca="1">'[1]2025年已发货'!D:D</f>
        <v>吨</v>
      </c>
      <c r="E2435" s="2">
        <f ca="1">'[1]2025年已发货'!E:E</f>
        <v>35</v>
      </c>
      <c r="F2435" s="4">
        <f ca="1">'[1]2025年已发货'!F:F</f>
        <v>45771</v>
      </c>
      <c r="G2435" s="2" t="str">
        <f>'[1]2025年已发货'!G:G</f>
        <v>(宜宾兴港三江新区长江工业园建设项目-M2-00-04桩)宜宾市翠屏区宜宾汽车零部件配套产业基地(纬五路南)</v>
      </c>
      <c r="H2435" s="2" t="str">
        <f ca="1">'[1]2025年已发货'!H:H</f>
        <v>王涛</v>
      </c>
      <c r="I2435" s="2">
        <f ca="1">'[1]2025年已发货'!I:I</f>
        <v>18381110677</v>
      </c>
      <c r="J2435" s="2" t="str">
        <f ca="1">_xlfn._xlws.FILTER(辅助信息!D:D,辅助信息!G:G=G2435)</f>
        <v>宜宾兴港三江新区长江工业园建设项目</v>
      </c>
    </row>
    <row r="2436" hidden="1" spans="1:10">
      <c r="A2436" s="2" t="str">
        <f ca="1">'[1]2025年已发货'!A:A</f>
        <v>德胜</v>
      </c>
      <c r="B2436" s="2" t="str">
        <f ca="1">'[1]2025年已发货'!B:B</f>
        <v>螺纹钢</v>
      </c>
      <c r="C2436" s="2" t="str">
        <f ca="1">'[1]2025年已发货'!C:C</f>
        <v>HRB400E Φ16 12m</v>
      </c>
      <c r="D2436" s="2" t="str">
        <f ca="1">'[1]2025年已发货'!D:D</f>
        <v>吨</v>
      </c>
      <c r="E2436" s="2">
        <f ca="1">'[1]2025年已发货'!E:E</f>
        <v>35</v>
      </c>
      <c r="F2436" s="4">
        <f ca="1">'[1]2025年已发货'!F:F</f>
        <v>45771</v>
      </c>
      <c r="G2436" s="2" t="str">
        <f>'[1]2025年已发货'!G:G</f>
        <v>(宜宾兴港三江新区长江工业园建设项目-M2-00-04桩)宜宾市翠屏区宜宾汽车零部件配套产业基地(纬五路南)</v>
      </c>
      <c r="H2436" s="2" t="str">
        <f ca="1">'[1]2025年已发货'!H:H</f>
        <v>王涛</v>
      </c>
      <c r="I2436" s="2">
        <f ca="1">'[1]2025年已发货'!I:I</f>
        <v>18381110677</v>
      </c>
      <c r="J2436" s="2" t="str">
        <f>_xlfn._xlws.FILTER(辅助信息!D:D,辅助信息!G:G=G2436)</f>
        <v>宜宾兴港三江新区长江工业园建设项目</v>
      </c>
    </row>
    <row r="2437" hidden="1" spans="1:10">
      <c r="A2437" s="2" t="str">
        <f ca="1">'[1]2025年已发货'!A:A</f>
        <v>德胜</v>
      </c>
      <c r="B2437" s="2" t="str">
        <f ca="1">'[1]2025年已发货'!B:B</f>
        <v>螺纹钢</v>
      </c>
      <c r="C2437" s="2" t="str">
        <f ca="1">'[1]2025年已发货'!C:C</f>
        <v>HRB400E Φ18 12m</v>
      </c>
      <c r="D2437" s="2" t="str">
        <f ca="1">'[1]2025年已发货'!D:D</f>
        <v>吨</v>
      </c>
      <c r="E2437" s="2">
        <f ca="1">'[1]2025年已发货'!E:E</f>
        <v>35</v>
      </c>
      <c r="F2437" s="4">
        <f ca="1">'[1]2025年已发货'!F:F</f>
        <v>45771</v>
      </c>
      <c r="G2437" s="2" t="str">
        <f>'[1]2025年已发货'!G:G</f>
        <v>(宜宾兴港三江新区长江工业园建设项目-M2-00-04桩)宜宾市翠屏区宜宾汽车零部件配套产业基地(纬五路南)</v>
      </c>
      <c r="H2437" s="2" t="str">
        <f ca="1">'[1]2025年已发货'!H:H</f>
        <v>王涛</v>
      </c>
      <c r="I2437" s="2">
        <f ca="1">'[1]2025年已发货'!I:I</f>
        <v>18381110677</v>
      </c>
      <c r="J2437" s="2" t="str">
        <f>_xlfn._xlws.FILTER(辅助信息!D:D,辅助信息!G:G=G2437)</f>
        <v>宜宾兴港三江新区长江工业园建设项目</v>
      </c>
    </row>
    <row r="2438" hidden="1" spans="1:10">
      <c r="A2438" s="2" t="str">
        <f ca="1">'[1]2025年已发货'!A:A</f>
        <v>德胜</v>
      </c>
      <c r="B2438" s="2" t="str">
        <f ca="1">'[1]2025年已发货'!B:B</f>
        <v>螺纹钢</v>
      </c>
      <c r="C2438" s="2" t="str">
        <f ca="1">'[1]2025年已发货'!C:C</f>
        <v>HRB400E Φ16 9m</v>
      </c>
      <c r="D2438" s="2" t="str">
        <f ca="1">'[1]2025年已发货'!D:D</f>
        <v>吨</v>
      </c>
      <c r="E2438" s="2">
        <f ca="1">'[1]2025年已发货'!E:E</f>
        <v>6</v>
      </c>
      <c r="F2438" s="4">
        <f ca="1">'[1]2025年已发货'!F:F</f>
        <v>45771</v>
      </c>
      <c r="G2438" s="2" t="str">
        <f>'[1]2025年已发货'!G:G</f>
        <v>(宜宾兴港三江新区长江工业园建设项目-M2-6#厂房)宜宾市翠屏区宜宾汽车零部件配套产业基地(纬五路南)</v>
      </c>
      <c r="H2438" s="2" t="str">
        <f ca="1">'[1]2025年已发货'!H:H</f>
        <v>王涛</v>
      </c>
      <c r="I2438" s="2">
        <f ca="1">'[1]2025年已发货'!I:I</f>
        <v>18381110677</v>
      </c>
      <c r="J2438" s="2" t="str">
        <f>_xlfn._xlws.FILTER(辅助信息!D:D,辅助信息!G:G=G2438)</f>
        <v>宜宾兴港三江新区长江工业园建设项目</v>
      </c>
    </row>
    <row r="2439" hidden="1" spans="1:10">
      <c r="A2439" s="2" t="str">
        <f ca="1">'[1]2025年已发货'!A:A</f>
        <v>德胜</v>
      </c>
      <c r="B2439" s="2" t="str">
        <f ca="1">'[1]2025年已发货'!B:B</f>
        <v>螺纹钢</v>
      </c>
      <c r="C2439" s="2" t="str">
        <f ca="1">'[1]2025年已发货'!C:C</f>
        <v>HRB400E Φ22 9m</v>
      </c>
      <c r="D2439" s="2" t="str">
        <f ca="1">'[1]2025年已发货'!D:D</f>
        <v>吨</v>
      </c>
      <c r="E2439" s="2">
        <f ca="1">'[1]2025年已发货'!E:E</f>
        <v>5</v>
      </c>
      <c r="F2439" s="4">
        <f ca="1">'[1]2025年已发货'!F:F</f>
        <v>45771</v>
      </c>
      <c r="G2439" s="2" t="str">
        <f>'[1]2025年已发货'!G:G</f>
        <v>(宜宾兴港三江新区长江工业园建设项目-M2-6#厂房)宜宾市翠屏区宜宾汽车零部件配套产业基地(纬五路南)</v>
      </c>
      <c r="H2439" s="2" t="str">
        <f ca="1">'[1]2025年已发货'!H:H</f>
        <v>王涛</v>
      </c>
      <c r="I2439" s="2">
        <f ca="1">'[1]2025年已发货'!I:I</f>
        <v>18381110677</v>
      </c>
      <c r="J2439" s="2" t="str">
        <f>_xlfn._xlws.FILTER(辅助信息!D:D,辅助信息!G:G=G2439)</f>
        <v>宜宾兴港三江新区长江工业园建设项目</v>
      </c>
    </row>
    <row r="2440" hidden="1" spans="1:10">
      <c r="A2440" s="2" t="str">
        <f ca="1">'[1]2025年已发货'!A:A</f>
        <v>德胜</v>
      </c>
      <c r="B2440" s="2" t="str">
        <f ca="1">'[1]2025年已发货'!B:B</f>
        <v>螺纹钢</v>
      </c>
      <c r="C2440" s="2" t="str">
        <f ca="1">'[1]2025年已发货'!C:C</f>
        <v>HRB400E Φ25 9m</v>
      </c>
      <c r="D2440" s="2" t="str">
        <f ca="1">'[1]2025年已发货'!D:D</f>
        <v>吨</v>
      </c>
      <c r="E2440" s="2">
        <f ca="1">'[1]2025年已发货'!E:E</f>
        <v>6</v>
      </c>
      <c r="F2440" s="4">
        <f ca="1">'[1]2025年已发货'!F:F</f>
        <v>45771</v>
      </c>
      <c r="G2440" s="2" t="str">
        <f>'[1]2025年已发货'!G:G</f>
        <v>(宜宾兴港三江新区长江工业园建设项目-M2-6#厂房)宜宾市翠屏区宜宾汽车零部件配套产业基地(纬五路南)</v>
      </c>
      <c r="H2440" s="2" t="str">
        <f ca="1">'[1]2025年已发货'!H:H</f>
        <v>王涛</v>
      </c>
      <c r="I2440" s="2">
        <f ca="1">'[1]2025年已发货'!I:I</f>
        <v>18381110677</v>
      </c>
      <c r="J2440" s="2" t="str">
        <f>_xlfn._xlws.FILTER(辅助信息!D:D,辅助信息!G:G=G2440)</f>
        <v>宜宾兴港三江新区长江工业园建设项目</v>
      </c>
    </row>
    <row r="2441" hidden="1" spans="1:10">
      <c r="A2441" s="2" t="str">
        <f ca="1">'[1]2025年已发货'!A:A</f>
        <v>德胜</v>
      </c>
      <c r="B2441" s="2" t="str">
        <f ca="1">'[1]2025年已发货'!B:B</f>
        <v>螺纹钢</v>
      </c>
      <c r="C2441" s="2" t="str">
        <f ca="1">'[1]2025年已发货'!C:C</f>
        <v>HRB400E Φ20 12m</v>
      </c>
      <c r="D2441" s="2" t="str">
        <f ca="1">'[1]2025年已发货'!D:D</f>
        <v>吨</v>
      </c>
      <c r="E2441" s="2">
        <f ca="1">'[1]2025年已发货'!E:E</f>
        <v>35</v>
      </c>
      <c r="F2441" s="4">
        <f ca="1">'[1]2025年已发货'!F:F</f>
        <v>45771</v>
      </c>
      <c r="G2441" s="2" t="str">
        <f>'[1]2025年已发货'!G:G</f>
        <v>(宜宾兴港三江新区长江工业园建设项目-M2-6#厂房)宜宾市翠屏区宜宾汽车零部件配套产业基地(纬五路南)</v>
      </c>
      <c r="H2441" s="2" t="str">
        <f ca="1">'[1]2025年已发货'!H:H</f>
        <v>王涛</v>
      </c>
      <c r="I2441" s="2">
        <f ca="1">'[1]2025年已发货'!I:I</f>
        <v>18381110677</v>
      </c>
      <c r="J2441" s="2" t="str">
        <f ca="1">_xlfn._xlws.FILTER(辅助信息!D:D,辅助信息!G:G=G2441)</f>
        <v>宜宾兴港三江新区长江工业园建设项目</v>
      </c>
    </row>
    <row r="2442" hidden="1" spans="1:10">
      <c r="A2442" s="2" t="str">
        <f ca="1">'[1]2025年已发货'!A:A</f>
        <v>德胜</v>
      </c>
      <c r="B2442" s="2" t="str">
        <f ca="1">'[1]2025年已发货'!B:B</f>
        <v>螺纹钢</v>
      </c>
      <c r="C2442" s="2" t="str">
        <f ca="1">'[1]2025年已发货'!C:C</f>
        <v>HRB400E Φ22 12m</v>
      </c>
      <c r="D2442" s="2" t="str">
        <f ca="1">'[1]2025年已发货'!D:D</f>
        <v>吨</v>
      </c>
      <c r="E2442" s="2">
        <f ca="1">'[1]2025年已发货'!E:E</f>
        <v>20</v>
      </c>
      <c r="F2442" s="4">
        <f ca="1">'[1]2025年已发货'!F:F</f>
        <v>45771</v>
      </c>
      <c r="G2442" s="2" t="str">
        <f>'[1]2025年已发货'!G:G</f>
        <v>(宜宾兴港三江新区长江工业园建设项目-M2-6#厂房)宜宾市翠屏区宜宾汽车零部件配套产业基地(纬五路南)</v>
      </c>
      <c r="H2442" s="2" t="str">
        <f ca="1">'[1]2025年已发货'!H:H</f>
        <v>王涛</v>
      </c>
      <c r="I2442" s="2">
        <f ca="1">'[1]2025年已发货'!I:I</f>
        <v>18381110677</v>
      </c>
      <c r="J2442" s="2" t="str">
        <f ca="1">_xlfn._xlws.FILTER(辅助信息!D:D,辅助信息!G:G=G2442)</f>
        <v>宜宾兴港三江新区长江工业园建设项目</v>
      </c>
    </row>
    <row r="2443" hidden="1" spans="1:10">
      <c r="A2443" s="2" t="str">
        <f ca="1">'[1]2025年已发货'!A:A</f>
        <v>德胜</v>
      </c>
      <c r="B2443" s="2" t="str">
        <f ca="1">'[1]2025年已发货'!B:B</f>
        <v>螺纹钢</v>
      </c>
      <c r="C2443" s="2" t="str">
        <f ca="1">'[1]2025年已发货'!C:C</f>
        <v>HRB400E Φ12 9m</v>
      </c>
      <c r="D2443" s="2" t="str">
        <f ca="1">'[1]2025年已发货'!D:D</f>
        <v>吨</v>
      </c>
      <c r="E2443" s="2">
        <f ca="1">'[1]2025年已发货'!E:E</f>
        <v>10</v>
      </c>
      <c r="F2443" s="4">
        <f ca="1">'[1]2025年已发货'!F:F</f>
        <v>45771</v>
      </c>
      <c r="G2443" s="2" t="str">
        <f>'[1]2025年已发货'!G:G</f>
        <v>(宜宾兴港三江新区长江工业园建设项目-M2-7#厂房)宜宾市翠屏区宜宾汽车零部件配套产业基地(纬五路南)</v>
      </c>
      <c r="H2443" s="2" t="str">
        <f ca="1">'[1]2025年已发货'!H:H</f>
        <v>王涛</v>
      </c>
      <c r="I2443" s="2">
        <f ca="1">'[1]2025年已发货'!I:I</f>
        <v>18381110677</v>
      </c>
      <c r="J2443" s="2" t="str">
        <f ca="1">_xlfn._xlws.FILTER(辅助信息!D:D,辅助信息!G:G=G2443)</f>
        <v>宜宾兴港三江新区长江工业园建设项目</v>
      </c>
    </row>
    <row r="2444" hidden="1" spans="1:10">
      <c r="A2444" s="2" t="str">
        <f ca="1">'[1]2025年已发货'!A:A</f>
        <v>德胜</v>
      </c>
      <c r="B2444" s="2" t="str">
        <f ca="1">'[1]2025年已发货'!B:B</f>
        <v>螺纹钢</v>
      </c>
      <c r="C2444" s="2" t="str">
        <f ca="1">'[1]2025年已发货'!C:C</f>
        <v>HRB400E Φ16 9m</v>
      </c>
      <c r="D2444" s="2" t="str">
        <f ca="1">'[1]2025年已发货'!D:D</f>
        <v>吨</v>
      </c>
      <c r="E2444" s="2">
        <f ca="1">'[1]2025年已发货'!E:E</f>
        <v>6</v>
      </c>
      <c r="F2444" s="4">
        <f ca="1">'[1]2025年已发货'!F:F</f>
        <v>45771</v>
      </c>
      <c r="G2444" s="2" t="str">
        <f>'[1]2025年已发货'!G:G</f>
        <v>(宜宾兴港三江新区长江工业园建设项目-M2-7#厂房)宜宾市翠屏区宜宾汽车零部件配套产业基地(纬五路南)</v>
      </c>
      <c r="H2444" s="2" t="str">
        <f ca="1">'[1]2025年已发货'!H:H</f>
        <v>王涛</v>
      </c>
      <c r="I2444" s="2">
        <f ca="1">'[1]2025年已发货'!I:I</f>
        <v>18381110677</v>
      </c>
      <c r="J2444" s="2" t="str">
        <f>_xlfn._xlws.FILTER(辅助信息!D:D,辅助信息!G:G=G2444)</f>
        <v>宜宾兴港三江新区长江工业园建设项目</v>
      </c>
    </row>
    <row r="2445" hidden="1" spans="1:10">
      <c r="A2445" s="2" t="str">
        <f ca="1">'[1]2025年已发货'!A:A</f>
        <v>德胜</v>
      </c>
      <c r="B2445" s="2" t="str">
        <f ca="1">'[1]2025年已发货'!B:B</f>
        <v>螺纹钢</v>
      </c>
      <c r="C2445" s="2" t="str">
        <f ca="1">'[1]2025年已发货'!C:C</f>
        <v>HRB400E Φ20 9m</v>
      </c>
      <c r="D2445" s="2" t="str">
        <f ca="1">'[1]2025年已发货'!D:D</f>
        <v>吨</v>
      </c>
      <c r="E2445" s="2">
        <f ca="1">'[1]2025年已发货'!E:E</f>
        <v>17</v>
      </c>
      <c r="F2445" s="4">
        <f ca="1">'[1]2025年已发货'!F:F</f>
        <v>45771</v>
      </c>
      <c r="G2445" s="2" t="str">
        <f>'[1]2025年已发货'!G:G</f>
        <v>(宜宾兴港三江新区长江工业园建设项目-M2-7#厂房)宜宾市翠屏区宜宾汽车零部件配套产业基地(纬五路南)</v>
      </c>
      <c r="H2445" s="2" t="str">
        <f ca="1">'[1]2025年已发货'!H:H</f>
        <v>王涛</v>
      </c>
      <c r="I2445" s="2">
        <f ca="1">'[1]2025年已发货'!I:I</f>
        <v>18381110677</v>
      </c>
      <c r="J2445" s="2" t="str">
        <f ca="1">_xlfn._xlws.FILTER(辅助信息!D:D,辅助信息!G:G=G2445)</f>
        <v>宜宾兴港三江新区长江工业园建设项目</v>
      </c>
    </row>
    <row r="2446" hidden="1" spans="1:10">
      <c r="A2446" s="2" t="str">
        <f ca="1">'[1]2025年已发货'!A:A</f>
        <v>德胜</v>
      </c>
      <c r="B2446" s="2" t="str">
        <f ca="1">'[1]2025年已发货'!B:B</f>
        <v>螺纹钢</v>
      </c>
      <c r="C2446" s="2" t="str">
        <f ca="1">'[1]2025年已发货'!C:C</f>
        <v>HRB400E Φ22 9m</v>
      </c>
      <c r="D2446" s="2" t="str">
        <f ca="1">'[1]2025年已发货'!D:D</f>
        <v>吨</v>
      </c>
      <c r="E2446" s="2">
        <f ca="1">'[1]2025年已发货'!E:E</f>
        <v>20</v>
      </c>
      <c r="F2446" s="4">
        <f ca="1">'[1]2025年已发货'!F:F</f>
        <v>45771</v>
      </c>
      <c r="G2446" s="2" t="str">
        <f>'[1]2025年已发货'!G:G</f>
        <v>(宜宾兴港三江新区长江工业园建设项目-M2-7#厂房)宜宾市翠屏区宜宾汽车零部件配套产业基地(纬五路南)</v>
      </c>
      <c r="H2446" s="2" t="str">
        <f ca="1">'[1]2025年已发货'!H:H</f>
        <v>王涛</v>
      </c>
      <c r="I2446" s="2">
        <f ca="1">'[1]2025年已发货'!I:I</f>
        <v>18381110677</v>
      </c>
      <c r="J2446" s="2" t="str">
        <f ca="1">_xlfn._xlws.FILTER(辅助信息!D:D,辅助信息!G:G=G2446)</f>
        <v>宜宾兴港三江新区长江工业园建设项目</v>
      </c>
    </row>
    <row r="2447" hidden="1" spans="1:10">
      <c r="A2447" s="2" t="str">
        <f ca="1">'[1]2025年已发货'!A:A</f>
        <v>德胜</v>
      </c>
      <c r="B2447" s="2" t="str">
        <f ca="1">'[1]2025年已发货'!B:B</f>
        <v>螺纹钢</v>
      </c>
      <c r="C2447" s="2" t="str">
        <f ca="1">'[1]2025年已发货'!C:C</f>
        <v>HRB400E Φ25 9m</v>
      </c>
      <c r="D2447" s="2" t="str">
        <f ca="1">'[1]2025年已发货'!D:D</f>
        <v>吨</v>
      </c>
      <c r="E2447" s="2">
        <f ca="1">'[1]2025年已发货'!E:E</f>
        <v>6</v>
      </c>
      <c r="F2447" s="4">
        <f ca="1">'[1]2025年已发货'!F:F</f>
        <v>45771</v>
      </c>
      <c r="G2447" s="2" t="str">
        <f>'[1]2025年已发货'!G:G</f>
        <v>(宜宾兴港三江新区长江工业园建设项目-M2-7#厂房)宜宾市翠屏区宜宾汽车零部件配套产业基地(纬五路南)</v>
      </c>
      <c r="H2447" s="2" t="str">
        <f ca="1">'[1]2025年已发货'!H:H</f>
        <v>王涛</v>
      </c>
      <c r="I2447" s="2">
        <f ca="1">'[1]2025年已发货'!I:I</f>
        <v>18381110677</v>
      </c>
      <c r="J2447" s="2" t="str">
        <f ca="1">_xlfn._xlws.FILTER(辅助信息!D:D,辅助信息!G:G=G2447)</f>
        <v>宜宾兴港三江新区长江工业园建设项目</v>
      </c>
    </row>
    <row r="2448" hidden="1" spans="1:10">
      <c r="A2448" s="2" t="str">
        <f ca="1">'[1]2025年已发货'!A:A</f>
        <v>德胜</v>
      </c>
      <c r="B2448" s="2" t="str">
        <f ca="1">'[1]2025年已发货'!B:B</f>
        <v>螺纹钢</v>
      </c>
      <c r="C2448" s="2" t="str">
        <f ca="1">'[1]2025年已发货'!C:C</f>
        <v>HRB400E Φ14 12m</v>
      </c>
      <c r="D2448" s="2" t="str">
        <f ca="1">'[1]2025年已发货'!D:D</f>
        <v>吨</v>
      </c>
      <c r="E2448" s="2">
        <f ca="1">'[1]2025年已发货'!E:E</f>
        <v>22</v>
      </c>
      <c r="F2448" s="4">
        <f ca="1">'[1]2025年已发货'!F:F</f>
        <v>45771</v>
      </c>
      <c r="G2448" s="2" t="str">
        <f>'[1]2025年已发货'!G:G</f>
        <v>(宜宾兴港三江新区长江工业园建设项目-M2-7#厂房)宜宾市翠屏区宜宾汽车零部件配套产业基地(纬五路南)</v>
      </c>
      <c r="H2448" s="2" t="str">
        <f ca="1">'[1]2025年已发货'!H:H</f>
        <v>王涛</v>
      </c>
      <c r="I2448" s="2">
        <f ca="1">'[1]2025年已发货'!I:I</f>
        <v>18381110677</v>
      </c>
      <c r="J2448" s="2" t="str">
        <f ca="1">_xlfn._xlws.FILTER(辅助信息!D:D,辅助信息!G:G=G2448)</f>
        <v>宜宾兴港三江新区长江工业园建设项目</v>
      </c>
    </row>
    <row r="2449" hidden="1" spans="1:10">
      <c r="A2449" s="2" t="str">
        <f ca="1">'[1]2025年已发货'!A:A</f>
        <v>德胜</v>
      </c>
      <c r="B2449" s="2" t="str">
        <f ca="1">'[1]2025年已发货'!B:B</f>
        <v>螺纹钢</v>
      </c>
      <c r="C2449" s="2" t="str">
        <f ca="1">'[1]2025年已发货'!C:C</f>
        <v>HRB400E Φ22 12m</v>
      </c>
      <c r="D2449" s="2" t="str">
        <f ca="1">'[1]2025年已发货'!D:D</f>
        <v>吨</v>
      </c>
      <c r="E2449" s="2">
        <f ca="1">'[1]2025年已发货'!E:E</f>
        <v>25</v>
      </c>
      <c r="F2449" s="4">
        <f ca="1">'[1]2025年已发货'!F:F</f>
        <v>45771</v>
      </c>
      <c r="G2449" s="2" t="str">
        <f>'[1]2025年已发货'!G:G</f>
        <v>(宜宾兴港三江新区长江工业园建设项目-M2-7#厂房)宜宾市翠屏区宜宾汽车零部件配套产业基地(纬五路南)</v>
      </c>
      <c r="H2449" s="2" t="str">
        <f ca="1">'[1]2025年已发货'!H:H</f>
        <v>王涛</v>
      </c>
      <c r="I2449" s="2">
        <f ca="1">'[1]2025年已发货'!I:I</f>
        <v>18381110677</v>
      </c>
      <c r="J2449" s="2" t="str">
        <f ca="1">_xlfn._xlws.FILTER(辅助信息!D:D,辅助信息!G:G=G2449)</f>
        <v>宜宾兴港三江新区长江工业园建设项目</v>
      </c>
    </row>
    <row r="2450" hidden="1" spans="1:10">
      <c r="A2450" s="2" t="str">
        <f ca="1">'[1]2025年已发货'!A:A</f>
        <v>润耀</v>
      </c>
      <c r="B2450" s="2" t="str">
        <f ca="1">'[1]2025年已发货'!B:B</f>
        <v>螺纹钢</v>
      </c>
      <c r="C2450" s="2" t="str">
        <f ca="1">'[1]2025年已发货'!C:C</f>
        <v>HRB400EФ12*9m</v>
      </c>
      <c r="D2450" s="2" t="str">
        <f ca="1">'[1]2025年已发货'!D:D</f>
        <v>吨</v>
      </c>
      <c r="E2450" s="2">
        <f ca="1">'[1]2025年已发货'!E:E</f>
        <v>3</v>
      </c>
      <c r="F2450" s="4">
        <f ca="1">'[1]2025年已发货'!F:F</f>
        <v>45771</v>
      </c>
      <c r="G2450" s="2" t="str">
        <f>'[1]2025年已发货'!G:G</f>
        <v>（成铁西物-重庆渝北金山项目）重庆市渝北区康庄美地C区（司机拍摄签收小票时需设置时间及地点水印）</v>
      </c>
      <c r="H2450" s="2" t="str">
        <f ca="1">'[1]2025年已发货'!H:H</f>
        <v>黄永福</v>
      </c>
      <c r="I2450" s="2" t="str">
        <f ca="1">'[1]2025年已发货'!I:I</f>
        <v>15982823571</v>
      </c>
      <c r="J2450" s="2" vm="1" t="e">
        <f ca="1">_xlfn._xlws.FILTER(辅助信息!D:D,辅助信息!G:G=G2450)</f>
        <v>#VALUE!</v>
      </c>
    </row>
    <row r="2451" hidden="1" spans="1:10">
      <c r="A2451" s="2" t="str">
        <f ca="1">'[1]2025年已发货'!A:A</f>
        <v>润耀</v>
      </c>
      <c r="B2451" s="2" t="str">
        <f ca="1">'[1]2025年已发货'!B:B</f>
        <v>螺纹钢</v>
      </c>
      <c r="C2451" s="2" t="str">
        <f ca="1">'[1]2025年已发货'!C:C</f>
        <v>HRB400EФ14*9m</v>
      </c>
      <c r="D2451" s="2" t="str">
        <f ca="1">'[1]2025年已发货'!D:D</f>
        <v>吨</v>
      </c>
      <c r="E2451" s="2">
        <f ca="1">'[1]2025年已发货'!E:E</f>
        <v>7</v>
      </c>
      <c r="F2451" s="4">
        <f ca="1">'[1]2025年已发货'!F:F</f>
        <v>45771</v>
      </c>
      <c r="G2451" s="2" t="str">
        <f>'[1]2025年已发货'!G:G</f>
        <v>（成铁西物-重庆渝北金山项目）重庆市渝北区康庄美地C区（司机拍摄签收小票时需设置时间及地点水印）</v>
      </c>
      <c r="H2451" s="2" t="str">
        <f ca="1">'[1]2025年已发货'!H:H</f>
        <v>黄永福</v>
      </c>
      <c r="I2451" s="2" t="str">
        <f ca="1">'[1]2025年已发货'!I:I</f>
        <v>15982823571</v>
      </c>
      <c r="J2451" s="2" vm="1" t="e">
        <f>_xlfn._xlws.FILTER(辅助信息!D:D,辅助信息!G:G=G2451)</f>
        <v>#VALUE!</v>
      </c>
    </row>
    <row r="2452" hidden="1" spans="1:10">
      <c r="A2452" s="2" t="str">
        <f ca="1">'[1]2025年已发货'!A:A</f>
        <v>润耀</v>
      </c>
      <c r="B2452" s="2" t="str">
        <f ca="1">'[1]2025年已发货'!B:B</f>
        <v>螺纹钢</v>
      </c>
      <c r="C2452" s="2" t="str">
        <f ca="1">'[1]2025年已发货'!C:C</f>
        <v>HRB400EФ16*9m</v>
      </c>
      <c r="D2452" s="2" t="str">
        <f ca="1">'[1]2025年已发货'!D:D</f>
        <v>吨</v>
      </c>
      <c r="E2452" s="2">
        <f ca="1">'[1]2025年已发货'!E:E</f>
        <v>3</v>
      </c>
      <c r="F2452" s="4">
        <f ca="1">'[1]2025年已发货'!F:F</f>
        <v>45771</v>
      </c>
      <c r="G2452" s="2" t="str">
        <f>'[1]2025年已发货'!G:G</f>
        <v>（成铁西物-重庆渝北金山项目）重庆市渝北区康庄美地C区（司机拍摄签收小票时需设置时间及地点水印）</v>
      </c>
      <c r="H2452" s="2" t="str">
        <f ca="1">'[1]2025年已发货'!H:H</f>
        <v>黄永福</v>
      </c>
      <c r="I2452" s="2" t="str">
        <f ca="1">'[1]2025年已发货'!I:I</f>
        <v>15982823571</v>
      </c>
      <c r="J2452" s="2" vm="1" t="e">
        <f ca="1">_xlfn._xlws.FILTER(辅助信息!D:D,辅助信息!G:G=G2452)</f>
        <v>#VALUE!</v>
      </c>
    </row>
    <row r="2453" hidden="1" spans="1:10">
      <c r="A2453" s="2" t="str">
        <f ca="1">'[1]2025年已发货'!A:A</f>
        <v>润耀</v>
      </c>
      <c r="B2453" s="2" t="str">
        <f ca="1">'[1]2025年已发货'!B:B</f>
        <v>螺纹钢</v>
      </c>
      <c r="C2453" s="2" t="str">
        <f ca="1">'[1]2025年已发货'!C:C</f>
        <v>HRB400EФ18*9m</v>
      </c>
      <c r="D2453" s="2" t="str">
        <f ca="1">'[1]2025年已发货'!D:D</f>
        <v>吨</v>
      </c>
      <c r="E2453" s="2">
        <f ca="1">'[1]2025年已发货'!E:E</f>
        <v>3</v>
      </c>
      <c r="F2453" s="4">
        <f ca="1">'[1]2025年已发货'!F:F</f>
        <v>45771</v>
      </c>
      <c r="G2453" s="2" t="str">
        <f>'[1]2025年已发货'!G:G</f>
        <v>（成铁西物-重庆渝北金山项目）重庆市渝北区康庄美地C区（司机拍摄签收小票时需设置时间及地点水印）</v>
      </c>
      <c r="H2453" s="2" t="str">
        <f ca="1">'[1]2025年已发货'!H:H</f>
        <v>黄永福</v>
      </c>
      <c r="I2453" s="2" t="str">
        <f ca="1">'[1]2025年已发货'!I:I</f>
        <v>15982823571</v>
      </c>
      <c r="J2453" s="2" vm="1" t="e">
        <f>_xlfn._xlws.FILTER(辅助信息!D:D,辅助信息!G:G=G2453)</f>
        <v>#VALUE!</v>
      </c>
    </row>
    <row r="2454" hidden="1" spans="1:10">
      <c r="A2454" s="2" t="str">
        <f ca="1">'[1]2025年已发货'!A:A</f>
        <v>润耀</v>
      </c>
      <c r="B2454" s="2" t="str">
        <f ca="1">'[1]2025年已发货'!B:B</f>
        <v>螺纹钢</v>
      </c>
      <c r="C2454" s="2" t="str">
        <f ca="1">'[1]2025年已发货'!C:C</f>
        <v>HRB400EФ25*9m</v>
      </c>
      <c r="D2454" s="2" t="str">
        <f ca="1">'[1]2025年已发货'!D:D</f>
        <v>吨</v>
      </c>
      <c r="E2454" s="2">
        <f ca="1">'[1]2025年已发货'!E:E</f>
        <v>13</v>
      </c>
      <c r="F2454" s="4">
        <f ca="1">'[1]2025年已发货'!F:F</f>
        <v>45771</v>
      </c>
      <c r="G2454" s="2" t="str">
        <f>'[1]2025年已发货'!G:G</f>
        <v>（成铁西物-重庆渝北金山项目）重庆市渝北区康庄美地C区（司机拍摄签收小票时需设置时间及地点水印）</v>
      </c>
      <c r="H2454" s="2" t="str">
        <f ca="1">'[1]2025年已发货'!H:H</f>
        <v>黄永福</v>
      </c>
      <c r="I2454" s="2" t="str">
        <f ca="1">'[1]2025年已发货'!I:I</f>
        <v>15982823571</v>
      </c>
      <c r="J2454" s="2" vm="1" t="e">
        <f ca="1">_xlfn._xlws.FILTER(辅助信息!D:D,辅助信息!G:G=G2454)</f>
        <v>#VALUE!</v>
      </c>
    </row>
    <row r="2455" hidden="1" spans="1:10">
      <c r="A2455" s="2" t="str">
        <f ca="1">'[1]2025年已发货'!A:A</f>
        <v>润耀</v>
      </c>
      <c r="B2455" s="2" t="str">
        <f ca="1">'[1]2025年已发货'!B:B</f>
        <v>螺纹钢</v>
      </c>
      <c r="C2455" s="2" t="str">
        <f ca="1">'[1]2025年已发货'!C:C</f>
        <v>HRB400EФ28*9m</v>
      </c>
      <c r="D2455" s="2" t="str">
        <f ca="1">'[1]2025年已发货'!D:D</f>
        <v>吨</v>
      </c>
      <c r="E2455" s="2">
        <f ca="1">'[1]2025年已发货'!E:E</f>
        <v>3</v>
      </c>
      <c r="F2455" s="4">
        <f ca="1">'[1]2025年已发货'!F:F</f>
        <v>45771</v>
      </c>
      <c r="G2455" s="2" t="str">
        <f>'[1]2025年已发货'!G:G</f>
        <v>（成铁西物-重庆渝北金山项目）重庆市渝北区康庄美地C区（司机拍摄签收小票时需设置时间及地点水印）</v>
      </c>
      <c r="H2455" s="2" t="str">
        <f ca="1">'[1]2025年已发货'!H:H</f>
        <v>黄永福</v>
      </c>
      <c r="I2455" s="2" t="str">
        <f ca="1">'[1]2025年已发货'!I:I</f>
        <v>15982823571</v>
      </c>
      <c r="J2455" s="2" vm="1" t="e">
        <f ca="1">_xlfn._xlws.FILTER(辅助信息!D:D,辅助信息!G:G=G2455)</f>
        <v>#VALUE!</v>
      </c>
    </row>
    <row r="2456" hidden="1" spans="1:10">
      <c r="A2456" s="2" t="str">
        <f ca="1">'[1]2025年已发货'!A:A</f>
        <v>晋邦</v>
      </c>
      <c r="B2456" s="2" t="str">
        <f ca="1">'[1]2025年已发货'!B:B</f>
        <v>盘螺</v>
      </c>
      <c r="C2456" s="2" t="str">
        <f ca="1">'[1]2025年已发货'!C:C</f>
        <v>HRB400E Φ8</v>
      </c>
      <c r="D2456" s="2" t="str">
        <f ca="1">'[1]2025年已发货'!D:D</f>
        <v>吨</v>
      </c>
      <c r="E2456" s="2">
        <f ca="1">'[1]2025年已发货'!E:E</f>
        <v>2.5</v>
      </c>
      <c r="F2456" s="4">
        <f ca="1">'[1]2025年已发货'!F:F</f>
        <v>45771</v>
      </c>
      <c r="G2456" s="2" t="str">
        <f>'[1]2025年已发货'!G:G</f>
        <v>（达州市公共卫生医疗中心项目-二标-78号楼）达州市通川区西外复兴镇公共卫生临床医疗中心项目</v>
      </c>
      <c r="H2456" s="2" t="str">
        <f ca="1">'[1]2025年已发货'!H:H</f>
        <v>黄永林</v>
      </c>
      <c r="I2456" s="2">
        <f ca="1">'[1]2025年已发货'!I:I</f>
        <v>15982487227</v>
      </c>
      <c r="J2456" s="2" t="str">
        <f>_xlfn._xlws.FILTER(辅助信息!D:D,辅助信息!G:G=G2456)</f>
        <v>五冶钢构达州市公共卫生临床医疗中心项目</v>
      </c>
    </row>
    <row r="2457" hidden="1" spans="1:10">
      <c r="A2457" s="2" t="str">
        <f ca="1">'[1]2025年已发货'!A:A</f>
        <v>晋邦</v>
      </c>
      <c r="B2457" s="2" t="str">
        <f ca="1">'[1]2025年已发货'!B:B</f>
        <v>盘螺</v>
      </c>
      <c r="C2457" s="2" t="str">
        <f ca="1">'[1]2025年已发货'!C:C</f>
        <v>HRB400E Φ10</v>
      </c>
      <c r="D2457" s="2" t="str">
        <f ca="1">'[1]2025年已发货'!D:D</f>
        <v>吨</v>
      </c>
      <c r="E2457" s="2">
        <f ca="1">'[1]2025年已发货'!E:E</f>
        <v>2.5</v>
      </c>
      <c r="F2457" s="4">
        <f ca="1">'[1]2025年已发货'!F:F</f>
        <v>45771</v>
      </c>
      <c r="G2457" s="2" t="str">
        <f>'[1]2025年已发货'!G:G</f>
        <v>（达州市公共卫生医疗中心项目-二标-78号楼）达州市通川区西外复兴镇公共卫生临床医疗中心项目</v>
      </c>
      <c r="H2457" s="2" t="str">
        <f ca="1">'[1]2025年已发货'!H:H</f>
        <v>黄永林</v>
      </c>
      <c r="I2457" s="2">
        <f ca="1">'[1]2025年已发货'!I:I</f>
        <v>15982487227</v>
      </c>
      <c r="J2457" s="2" t="str">
        <f>_xlfn._xlws.FILTER(辅助信息!D:D,辅助信息!G:G=G2457)</f>
        <v>五冶钢构达州市公共卫生临床医疗中心项目</v>
      </c>
    </row>
    <row r="2458" hidden="1" spans="1:10">
      <c r="A2458" s="2" t="str">
        <f ca="1">'[1]2025年已发货'!A:A</f>
        <v>晋邦</v>
      </c>
      <c r="B2458" s="2" t="str">
        <f ca="1">'[1]2025年已发货'!B:B</f>
        <v>螺纹钢</v>
      </c>
      <c r="C2458" s="2" t="str">
        <f ca="1">'[1]2025年已发货'!C:C</f>
        <v>HRB400E Φ12 9m</v>
      </c>
      <c r="D2458" s="2" t="str">
        <f ca="1">'[1]2025年已发货'!D:D</f>
        <v>吨</v>
      </c>
      <c r="E2458" s="2">
        <f ca="1">'[1]2025年已发货'!E:E</f>
        <v>24</v>
      </c>
      <c r="F2458" s="4">
        <f ca="1">'[1]2025年已发货'!F:F</f>
        <v>45771</v>
      </c>
      <c r="G2458" s="2" t="str">
        <f>'[1]2025年已发货'!G:G</f>
        <v>（达州市公共卫生医疗中心项目-二标-78号楼）达州市通川区西外复兴镇公共卫生临床医疗中心项目</v>
      </c>
      <c r="H2458" s="2" t="str">
        <f ca="1">'[1]2025年已发货'!H:H</f>
        <v>黄永林</v>
      </c>
      <c r="I2458" s="2">
        <f ca="1">'[1]2025年已发货'!I:I</f>
        <v>15982487227</v>
      </c>
      <c r="J2458" s="2" t="str">
        <f>_xlfn._xlws.FILTER(辅助信息!D:D,辅助信息!G:G=G2458)</f>
        <v>五冶钢构达州市公共卫生临床医疗中心项目</v>
      </c>
    </row>
    <row r="2459" hidden="1" spans="1:10">
      <c r="A2459" s="2" t="str">
        <f ca="1">'[1]2025年已发货'!A:A</f>
        <v>晋邦</v>
      </c>
      <c r="B2459" s="2" t="str">
        <f ca="1">'[1]2025年已发货'!B:B</f>
        <v>螺纹钢</v>
      </c>
      <c r="C2459" s="2" t="str">
        <f ca="1">'[1]2025年已发货'!C:C</f>
        <v>HRB400E Φ14 9m</v>
      </c>
      <c r="D2459" s="2" t="str">
        <f ca="1">'[1]2025年已发货'!D:D</f>
        <v>吨</v>
      </c>
      <c r="E2459" s="2">
        <f ca="1">'[1]2025年已发货'!E:E</f>
        <v>6</v>
      </c>
      <c r="F2459" s="4">
        <f ca="1">'[1]2025年已发货'!F:F</f>
        <v>45771</v>
      </c>
      <c r="G2459" s="2" t="str">
        <f>'[1]2025年已发货'!G:G</f>
        <v>（达州市公共卫生医疗中心项目-二标-78号楼）达州市通川区西外复兴镇公共卫生临床医疗中心项目</v>
      </c>
      <c r="H2459" s="2" t="str">
        <f ca="1">'[1]2025年已发货'!H:H</f>
        <v>黄永林</v>
      </c>
      <c r="I2459" s="2">
        <f ca="1">'[1]2025年已发货'!I:I</f>
        <v>15982487227</v>
      </c>
      <c r="J2459" s="2" t="str">
        <f ca="1">_xlfn._xlws.FILTER(辅助信息!D:D,辅助信息!G:G=G2459)</f>
        <v>五冶钢构达州市公共卫生临床医疗中心项目</v>
      </c>
    </row>
    <row r="2460" hidden="1" spans="1:10">
      <c r="A2460" s="2" t="str">
        <f ca="1">'[1]2025年已发货'!A:A</f>
        <v>晋邦</v>
      </c>
      <c r="B2460" s="2" t="str">
        <f ca="1">'[1]2025年已发货'!B:B</f>
        <v>螺纹钢</v>
      </c>
      <c r="C2460" s="2" t="str">
        <f ca="1">'[1]2025年已发货'!C:C</f>
        <v>HRB400E Φ12 9m</v>
      </c>
      <c r="D2460" s="2" t="str">
        <f ca="1">'[1]2025年已发货'!D:D</f>
        <v>吨</v>
      </c>
      <c r="E2460" s="2">
        <f ca="1">'[1]2025年已发货'!E:E</f>
        <v>24</v>
      </c>
      <c r="F2460" s="4">
        <f ca="1">'[1]2025年已发货'!F:F</f>
        <v>45771</v>
      </c>
      <c r="G2460" s="2" t="str">
        <f>'[1]2025年已发货'!G:G</f>
        <v>（商投建工达州中医药科技园-2工区-景观桥）达州市通川区达州中医药职业学院犀牛大道北段</v>
      </c>
      <c r="H2460" s="2" t="str">
        <f ca="1">'[1]2025年已发货'!H:H</f>
        <v>李波</v>
      </c>
      <c r="I2460" s="2">
        <f ca="1">'[1]2025年已发货'!I:I</f>
        <v>18381899787</v>
      </c>
      <c r="J2460" s="2" t="str">
        <f>_xlfn._xlws.FILTER(辅助信息!D:D,辅助信息!G:G=G2460)</f>
        <v>商投建工达州中医药科技园</v>
      </c>
    </row>
    <row r="2461" hidden="1" spans="1:10">
      <c r="A2461" s="2" t="str">
        <f ca="1">'[1]2025年已发货'!A:A</f>
        <v>晋邦</v>
      </c>
      <c r="B2461" s="2" t="str">
        <f ca="1">'[1]2025年已发货'!B:B</f>
        <v>螺纹钢</v>
      </c>
      <c r="C2461" s="2" t="str">
        <f ca="1">'[1]2025年已发货'!C:C</f>
        <v>HRB400E Φ20 9m</v>
      </c>
      <c r="D2461" s="2" t="str">
        <f ca="1">'[1]2025年已发货'!D:D</f>
        <v>吨</v>
      </c>
      <c r="E2461" s="2">
        <f ca="1">'[1]2025年已发货'!E:E</f>
        <v>21</v>
      </c>
      <c r="F2461" s="4">
        <f ca="1">'[1]2025年已发货'!F:F</f>
        <v>45771</v>
      </c>
      <c r="G2461" s="2" t="str">
        <f>'[1]2025年已发货'!G:G</f>
        <v>（商投建工达州中医药科技园-2工区-景观桥）达州市通川区达州中医药职业学院犀牛大道北段</v>
      </c>
      <c r="H2461" s="2" t="str">
        <f ca="1">'[1]2025年已发货'!H:H</f>
        <v>李波</v>
      </c>
      <c r="I2461" s="2">
        <f ca="1">'[1]2025年已发货'!I:I</f>
        <v>18381899787</v>
      </c>
      <c r="J2461" s="2" t="str">
        <f>_xlfn._xlws.FILTER(辅助信息!D:D,辅助信息!G:G=G2461)</f>
        <v>商投建工达州中医药科技园</v>
      </c>
    </row>
    <row r="2462" hidden="1" spans="1:10">
      <c r="A2462" s="2" t="str">
        <f ca="1">'[1]2025年已发货'!A:A</f>
        <v>晋邦</v>
      </c>
      <c r="B2462" s="2" t="str">
        <f ca="1">'[1]2025年已发货'!B:B</f>
        <v>螺纹钢</v>
      </c>
      <c r="C2462" s="2" t="str">
        <f ca="1">'[1]2025年已发货'!C:C</f>
        <v>HRB400E Φ32 9m</v>
      </c>
      <c r="D2462" s="2" t="str">
        <f ca="1">'[1]2025年已发货'!D:D</f>
        <v>吨</v>
      </c>
      <c r="E2462" s="2">
        <f ca="1">'[1]2025年已发货'!E:E</f>
        <v>65</v>
      </c>
      <c r="F2462" s="4">
        <f ca="1">'[1]2025年已发货'!F:F</f>
        <v>45771</v>
      </c>
      <c r="G2462" s="2" t="str">
        <f>'[1]2025年已发货'!G:G</f>
        <v>（商投建工达州中医药科技园-2工区-景观桥）达州市通川区达州中医药职业学院犀牛大道北段</v>
      </c>
      <c r="H2462" s="2" t="str">
        <f ca="1">'[1]2025年已发货'!H:H</f>
        <v>李波</v>
      </c>
      <c r="I2462" s="2">
        <f ca="1">'[1]2025年已发货'!I:I</f>
        <v>18381899787</v>
      </c>
      <c r="J2462" s="2" t="str">
        <f ca="1">_xlfn._xlws.FILTER(辅助信息!D:D,辅助信息!G:G=G2462)</f>
        <v>商投建工达州中医药科技园</v>
      </c>
    </row>
    <row r="2463" hidden="1" spans="1:10">
      <c r="A2463" s="2" t="str">
        <f ca="1">'[1]2025年已发货'!A:A</f>
        <v>晋邦</v>
      </c>
      <c r="B2463" s="2" t="str">
        <f ca="1">'[1]2025年已发货'!B:B</f>
        <v>盘螺</v>
      </c>
      <c r="C2463" s="2" t="str">
        <f ca="1">'[1]2025年已发货'!C:C</f>
        <v>HRB400E Φ6</v>
      </c>
      <c r="D2463" s="2" t="str">
        <f ca="1">'[1]2025年已发货'!D:D</f>
        <v>吨</v>
      </c>
      <c r="E2463" s="2">
        <f ca="1">'[1]2025年已发货'!E:E</f>
        <v>10</v>
      </c>
      <c r="F2463" s="4">
        <f ca="1">'[1]2025年已发货'!F:F</f>
        <v>45771</v>
      </c>
      <c r="G2463" s="2" t="str">
        <f>'[1]2025年已发货'!G:G</f>
        <v>(宜宾兴港三江新区长江工业园建设项目-M2-2#厂房)宜宾市翠屏区宜宾汽车零部件配套产业基地(纬五路南)</v>
      </c>
      <c r="H2463" s="2" t="str">
        <f ca="1">'[1]2025年已发货'!H:H</f>
        <v>王涛</v>
      </c>
      <c r="I2463" s="2">
        <f ca="1">'[1]2025年已发货'!I:I</f>
        <v>18381110677</v>
      </c>
      <c r="J2463" s="2" t="str">
        <f>_xlfn._xlws.FILTER(辅助信息!D:D,辅助信息!G:G=G2463)</f>
        <v>宜宾兴港三江新区长江工业园建设项目</v>
      </c>
    </row>
    <row r="2464" hidden="1" spans="1:10">
      <c r="A2464" s="2" t="str">
        <f ca="1">'[1]2025年已发货'!A:A</f>
        <v>晋邦</v>
      </c>
      <c r="B2464" s="2" t="str">
        <f ca="1">'[1]2025年已发货'!B:B</f>
        <v>盘螺</v>
      </c>
      <c r="C2464" s="2" t="str">
        <f ca="1">'[1]2025年已发货'!C:C</f>
        <v>HRB400E Φ8</v>
      </c>
      <c r="D2464" s="2" t="str">
        <f ca="1">'[1]2025年已发货'!D:D</f>
        <v>吨</v>
      </c>
      <c r="E2464" s="2">
        <f ca="1">'[1]2025年已发货'!E:E</f>
        <v>20</v>
      </c>
      <c r="F2464" s="4">
        <f ca="1">'[1]2025年已发货'!F:F</f>
        <v>45771</v>
      </c>
      <c r="G2464" s="2" t="str">
        <f>'[1]2025年已发货'!G:G</f>
        <v>(宜宾兴港三江新区长江工业园建设项目-M2-2#厂房)宜宾市翠屏区宜宾汽车零部件配套产业基地(纬五路南)</v>
      </c>
      <c r="H2464" s="2" t="str">
        <f ca="1">'[1]2025年已发货'!H:H</f>
        <v>王涛</v>
      </c>
      <c r="I2464" s="2">
        <f ca="1">'[1]2025年已发货'!I:I</f>
        <v>18381110677</v>
      </c>
      <c r="J2464" s="2" t="str">
        <f ca="1">_xlfn._xlws.FILTER(辅助信息!D:D,辅助信息!G:G=G2464)</f>
        <v>宜宾兴港三江新区长江工业园建设项目</v>
      </c>
    </row>
    <row r="2465" hidden="1" spans="1:10">
      <c r="A2465" s="2" t="str">
        <f ca="1">'[1]2025年已发货'!A:A</f>
        <v>晋邦</v>
      </c>
      <c r="B2465" s="2" t="str">
        <f ca="1">'[1]2025年已发货'!B:B</f>
        <v>盘螺</v>
      </c>
      <c r="C2465" s="2" t="str">
        <f ca="1">'[1]2025年已发货'!C:C</f>
        <v>HRB400E Φ10</v>
      </c>
      <c r="D2465" s="2" t="str">
        <f ca="1">'[1]2025年已发货'!D:D</f>
        <v>吨</v>
      </c>
      <c r="E2465" s="2">
        <f ca="1">'[1]2025年已发货'!E:E</f>
        <v>30</v>
      </c>
      <c r="F2465" s="4">
        <f ca="1">'[1]2025年已发货'!F:F</f>
        <v>45771</v>
      </c>
      <c r="G2465" s="2" t="str">
        <f>'[1]2025年已发货'!G:G</f>
        <v>(宜宾兴港三江新区长江工业园建设项目-M2-2#厂房)宜宾市翠屏区宜宾汽车零部件配套产业基地(纬五路南)</v>
      </c>
      <c r="H2465" s="2" t="str">
        <f ca="1">'[1]2025年已发货'!H:H</f>
        <v>王涛</v>
      </c>
      <c r="I2465" s="2">
        <f ca="1">'[1]2025年已发货'!I:I</f>
        <v>18381110677</v>
      </c>
      <c r="J2465" s="2" t="str">
        <f>_xlfn._xlws.FILTER(辅助信息!D:D,辅助信息!G:G=G2465)</f>
        <v>宜宾兴港三江新区长江工业园建设项目</v>
      </c>
    </row>
    <row r="2466" hidden="1" spans="1:10">
      <c r="A2466" s="2" t="str">
        <f ca="1">'[1]2025年已发货'!A:A</f>
        <v>晋邦</v>
      </c>
      <c r="B2466" s="2" t="str">
        <f ca="1">'[1]2025年已发货'!B:B</f>
        <v>螺纹钢</v>
      </c>
      <c r="C2466" s="2" t="str">
        <f ca="1">'[1]2025年已发货'!C:C</f>
        <v>HRB400E Φ12 9m</v>
      </c>
      <c r="D2466" s="2" t="str">
        <f ca="1">'[1]2025年已发货'!D:D</f>
        <v>吨</v>
      </c>
      <c r="E2466" s="2">
        <f ca="1">'[1]2025年已发货'!E:E</f>
        <v>10</v>
      </c>
      <c r="F2466" s="4">
        <f ca="1">'[1]2025年已发货'!F:F</f>
        <v>45771</v>
      </c>
      <c r="G2466" s="2" t="str">
        <f>'[1]2025年已发货'!G:G</f>
        <v>(宜宾兴港三江新区长江工业园建设项目-M2-2#厂房)宜宾市翠屏区宜宾汽车零部件配套产业基地(纬五路南)</v>
      </c>
      <c r="H2466" s="2" t="str">
        <f ca="1">'[1]2025年已发货'!H:H</f>
        <v>王涛</v>
      </c>
      <c r="I2466" s="2">
        <f ca="1">'[1]2025年已发货'!I:I</f>
        <v>18381110677</v>
      </c>
      <c r="J2466" s="2" t="str">
        <f ca="1">_xlfn._xlws.FILTER(辅助信息!D:D,辅助信息!G:G=G2466)</f>
        <v>宜宾兴港三江新区长江工业园建设项目</v>
      </c>
    </row>
    <row r="2467" hidden="1" spans="1:10">
      <c r="A2467" s="2" t="str">
        <f ca="1">'[1]2025年已发货'!A:A</f>
        <v>晋邦</v>
      </c>
      <c r="B2467" s="2" t="str">
        <f ca="1">'[1]2025年已发货'!B:B</f>
        <v>盘螺</v>
      </c>
      <c r="C2467" s="2" t="str">
        <f ca="1">'[1]2025年已发货'!C:C</f>
        <v>HRB400E Φ10</v>
      </c>
      <c r="D2467" s="2" t="str">
        <f ca="1">'[1]2025年已发货'!D:D</f>
        <v>吨</v>
      </c>
      <c r="E2467" s="2">
        <f ca="1">'[1]2025年已发货'!E:E</f>
        <v>35</v>
      </c>
      <c r="F2467" s="4">
        <f ca="1">'[1]2025年已发货'!F:F</f>
        <v>45771</v>
      </c>
      <c r="G2467" s="2" t="str">
        <f>'[1]2025年已发货'!G:G</f>
        <v>(宜宾兴港三江新区长江工业园建设项目-M2-00-04桩)宜宾市翠屏区宜宾汽车零部件配套产业基地(纬五路南)</v>
      </c>
      <c r="H2467" s="2" t="str">
        <f ca="1">'[1]2025年已发货'!H:H</f>
        <v>王涛</v>
      </c>
      <c r="I2467" s="2">
        <f ca="1">'[1]2025年已发货'!I:I</f>
        <v>18381110677</v>
      </c>
      <c r="J2467" s="2" t="str">
        <f ca="1">_xlfn._xlws.FILTER(辅助信息!D:D,辅助信息!G:G=G2467)</f>
        <v>宜宾兴港三江新区长江工业园建设项目</v>
      </c>
    </row>
    <row r="2468" hidden="1" spans="1:10">
      <c r="A2468" s="2" t="str">
        <f ca="1">'[1]2025年已发货'!A:A</f>
        <v>晋邦</v>
      </c>
      <c r="B2468" s="2" t="str">
        <f ca="1">'[1]2025年已发货'!B:B</f>
        <v>盘螺</v>
      </c>
      <c r="C2468" s="2" t="str">
        <f ca="1">'[1]2025年已发货'!C:C</f>
        <v>HRB400E Φ8</v>
      </c>
      <c r="D2468" s="2" t="str">
        <f ca="1">'[1]2025年已发货'!D:D</f>
        <v>吨</v>
      </c>
      <c r="E2468" s="2">
        <f ca="1">'[1]2025年已发货'!E:E</f>
        <v>10</v>
      </c>
      <c r="F2468" s="4">
        <f ca="1">'[1]2025年已发货'!F:F</f>
        <v>45771</v>
      </c>
      <c r="G2468" s="2" t="str">
        <f>'[1]2025年已发货'!G:G</f>
        <v>(宜宾兴港三江新区长江工业园建设项目-M2-6#厂房)宜宾市翠屏区宜宾汽车零部件配套产业基地(纬五路南)</v>
      </c>
      <c r="H2468" s="2" t="str">
        <f ca="1">'[1]2025年已发货'!H:H</f>
        <v>王涛</v>
      </c>
      <c r="I2468" s="2">
        <f ca="1">'[1]2025年已发货'!I:I</f>
        <v>18381110677</v>
      </c>
      <c r="J2468" s="2" t="str">
        <f>_xlfn._xlws.FILTER(辅助信息!D:D,辅助信息!G:G=G2468)</f>
        <v>宜宾兴港三江新区长江工业园建设项目</v>
      </c>
    </row>
    <row r="2469" hidden="1" spans="1:10">
      <c r="A2469" s="2" t="str">
        <f ca="1">'[1]2025年已发货'!A:A</f>
        <v>晋邦</v>
      </c>
      <c r="B2469" s="2" t="str">
        <f ca="1">'[1]2025年已发货'!B:B</f>
        <v>盘螺</v>
      </c>
      <c r="C2469" s="2" t="str">
        <f ca="1">'[1]2025年已发货'!C:C</f>
        <v>HRB400E Φ10</v>
      </c>
      <c r="D2469" s="2" t="str">
        <f ca="1">'[1]2025年已发货'!D:D</f>
        <v>吨</v>
      </c>
      <c r="E2469" s="2">
        <f ca="1">'[1]2025年已发货'!E:E</f>
        <v>30</v>
      </c>
      <c r="F2469" s="4">
        <f ca="1">'[1]2025年已发货'!F:F</f>
        <v>45771</v>
      </c>
      <c r="G2469" s="2" t="str">
        <f>'[1]2025年已发货'!G:G</f>
        <v>(宜宾兴港三江新区长江工业园建设项目-M2-6#厂房)宜宾市翠屏区宜宾汽车零部件配套产业基地(纬五路南)</v>
      </c>
      <c r="H2469" s="2" t="str">
        <f ca="1">'[1]2025年已发货'!H:H</f>
        <v>王涛</v>
      </c>
      <c r="I2469" s="2">
        <f ca="1">'[1]2025年已发货'!I:I</f>
        <v>18381110677</v>
      </c>
      <c r="J2469" s="2" t="str">
        <f>_xlfn._xlws.FILTER(辅助信息!D:D,辅助信息!G:G=G2469)</f>
        <v>宜宾兴港三江新区长江工业园建设项目</v>
      </c>
    </row>
    <row r="2470" hidden="1" spans="1:10">
      <c r="A2470" s="2" t="str">
        <f ca="1">'[1]2025年已发货'!A:A</f>
        <v>晋邦</v>
      </c>
      <c r="B2470" s="2" t="str">
        <f ca="1">'[1]2025年已发货'!B:B</f>
        <v>螺纹钢</v>
      </c>
      <c r="C2470" s="2" t="str">
        <f ca="1">'[1]2025年已发货'!C:C</f>
        <v>HRB400E Φ12 9m</v>
      </c>
      <c r="D2470" s="2" t="str">
        <f ca="1">'[1]2025年已发货'!D:D</f>
        <v>吨</v>
      </c>
      <c r="E2470" s="2">
        <f ca="1">'[1]2025年已发货'!E:E</f>
        <v>10</v>
      </c>
      <c r="F2470" s="4">
        <f ca="1">'[1]2025年已发货'!F:F</f>
        <v>45771</v>
      </c>
      <c r="G2470" s="2" t="str">
        <f>'[1]2025年已发货'!G:G</f>
        <v>(宜宾兴港三江新区长江工业园建设项目-M2-6#厂房)宜宾市翠屏区宜宾汽车零部件配套产业基地(纬五路南)</v>
      </c>
      <c r="H2470" s="2" t="str">
        <f ca="1">'[1]2025年已发货'!H:H</f>
        <v>王涛</v>
      </c>
      <c r="I2470" s="2">
        <f ca="1">'[1]2025年已发货'!I:I</f>
        <v>18381110677</v>
      </c>
      <c r="J2470" s="2" t="str">
        <f ca="1">_xlfn._xlws.FILTER(辅助信息!D:D,辅助信息!G:G=G2470)</f>
        <v>宜宾兴港三江新区长江工业园建设项目</v>
      </c>
    </row>
    <row r="2471" hidden="1" spans="1:10">
      <c r="A2471" s="2" t="str">
        <f ca="1">'[1]2025年已发货'!A:A</f>
        <v>晋邦</v>
      </c>
      <c r="B2471" s="2" t="str">
        <f ca="1">'[1]2025年已发货'!B:B</f>
        <v>螺纹钢</v>
      </c>
      <c r="C2471" s="2" t="str">
        <f ca="1">'[1]2025年已发货'!C:C</f>
        <v>HRB400E Φ20 9m</v>
      </c>
      <c r="D2471" s="2" t="str">
        <f ca="1">'[1]2025年已发货'!D:D</f>
        <v>吨</v>
      </c>
      <c r="E2471" s="2">
        <f ca="1">'[1]2025年已发货'!E:E</f>
        <v>20</v>
      </c>
      <c r="F2471" s="4">
        <f ca="1">'[1]2025年已发货'!F:F</f>
        <v>45771</v>
      </c>
      <c r="G2471" s="2" t="str">
        <f>'[1]2025年已发货'!G:G</f>
        <v>(宜宾兴港三江新区长江工业园建设项目-M2-6#厂房)宜宾市翠屏区宜宾汽车零部件配套产业基地(纬五路南)</v>
      </c>
      <c r="H2471" s="2" t="str">
        <f ca="1">'[1]2025年已发货'!H:H</f>
        <v>王涛</v>
      </c>
      <c r="I2471" s="2">
        <f ca="1">'[1]2025年已发货'!I:I</f>
        <v>18381110677</v>
      </c>
      <c r="J2471" s="2" t="str">
        <f ca="1">_xlfn._xlws.FILTER(辅助信息!D:D,辅助信息!G:G=G2471)</f>
        <v>宜宾兴港三江新区长江工业园建设项目</v>
      </c>
    </row>
    <row r="2472" hidden="1" spans="1:10">
      <c r="A2472" s="2" t="str">
        <f ca="1">'[1]2025年已发货'!A:A</f>
        <v>晋邦</v>
      </c>
      <c r="B2472" s="2" t="str">
        <f ca="1">'[1]2025年已发货'!B:B</f>
        <v>盘螺</v>
      </c>
      <c r="C2472" s="2" t="str">
        <f ca="1">'[1]2025年已发货'!C:C</f>
        <v>HRB400E Φ8</v>
      </c>
      <c r="D2472" s="2" t="str">
        <f ca="1">'[1]2025年已发货'!D:D</f>
        <v>吨</v>
      </c>
      <c r="E2472" s="2">
        <f ca="1">'[1]2025年已发货'!E:E</f>
        <v>6</v>
      </c>
      <c r="F2472" s="4">
        <f ca="1">'[1]2025年已发货'!F:F</f>
        <v>45771</v>
      </c>
      <c r="G2472" s="2" t="str">
        <f>'[1]2025年已发货'!G:G</f>
        <v>(宜宾兴港三江新区长江工业园建设项目-M2-7#厂房)宜宾市翠屏区宜宾汽车零部件配套产业基地(纬五路南)</v>
      </c>
      <c r="H2472" s="2" t="str">
        <f ca="1">'[1]2025年已发货'!H:H</f>
        <v>王涛</v>
      </c>
      <c r="I2472" s="2">
        <f ca="1">'[1]2025年已发货'!I:I</f>
        <v>18381110677</v>
      </c>
      <c r="J2472" s="2" t="str">
        <f ca="1">_xlfn._xlws.FILTER(辅助信息!D:D,辅助信息!G:G=G2472)</f>
        <v>宜宾兴港三江新区长江工业园建设项目</v>
      </c>
    </row>
    <row r="2473" hidden="1" spans="1:10">
      <c r="A2473" s="2" t="str">
        <f ca="1">'[1]2025年已发货'!A:A</f>
        <v>晋邦</v>
      </c>
      <c r="B2473" s="2" t="str">
        <f ca="1">'[1]2025年已发货'!B:B</f>
        <v>盘螺</v>
      </c>
      <c r="C2473" s="2" t="str">
        <f ca="1">'[1]2025年已发货'!C:C</f>
        <v>HRB400E Φ10</v>
      </c>
      <c r="D2473" s="2" t="str">
        <f ca="1">'[1]2025年已发货'!D:D</f>
        <v>吨</v>
      </c>
      <c r="E2473" s="2">
        <f ca="1">'[1]2025年已发货'!E:E</f>
        <v>30</v>
      </c>
      <c r="F2473" s="4">
        <f ca="1">'[1]2025年已发货'!F:F</f>
        <v>45771</v>
      </c>
      <c r="G2473" s="2" t="str">
        <f>'[1]2025年已发货'!G:G</f>
        <v>(宜宾兴港三江新区长江工业园建设项目-M2-7#厂房)宜宾市翠屏区宜宾汽车零部件配套产业基地(纬五路南)</v>
      </c>
      <c r="H2473" s="2" t="str">
        <f ca="1">'[1]2025年已发货'!H:H</f>
        <v>王涛</v>
      </c>
      <c r="I2473" s="2">
        <f ca="1">'[1]2025年已发货'!I:I</f>
        <v>18381110677</v>
      </c>
      <c r="J2473" s="2" t="str">
        <f>_xlfn._xlws.FILTER(辅助信息!D:D,辅助信息!G:G=G2473)</f>
        <v>宜宾兴港三江新区长江工业园建设项目</v>
      </c>
    </row>
    <row r="2474" hidden="1" spans="1:10">
      <c r="A2474" s="2" t="str">
        <f ca="1">'[1]2025年已发货'!A:A</f>
        <v>晋邦</v>
      </c>
      <c r="B2474" s="2" t="str">
        <f ca="1">'[1]2025年已发货'!B:B</f>
        <v>盘螺</v>
      </c>
      <c r="C2474" s="2" t="str">
        <f ca="1">'[1]2025年已发货'!C:C</f>
        <v>HRB400E Φ6</v>
      </c>
      <c r="D2474" s="2" t="str">
        <f ca="1">'[1]2025年已发货'!D:D</f>
        <v>吨</v>
      </c>
      <c r="E2474" s="2">
        <f ca="1">'[1]2025年已发货'!E:E</f>
        <v>20</v>
      </c>
      <c r="F2474" s="4">
        <f ca="1">'[1]2025年已发货'!F:F</f>
        <v>45771</v>
      </c>
      <c r="G2474" s="2" t="str">
        <f>'[1]2025年已发货'!G:G</f>
        <v>(五冶钢构医学科学产业园建设项目房建三部-管网总坪)四川省南充市顺庆区搬罾街道学府大道二段</v>
      </c>
      <c r="H2474" s="2" t="str">
        <f ca="1">'[1]2025年已发货'!H:H</f>
        <v>郑林</v>
      </c>
      <c r="I2474" s="2">
        <f ca="1">'[1]2025年已发货'!I:I</f>
        <v>18349955455</v>
      </c>
      <c r="J2474" s="2" t="str">
        <f ca="1">_xlfn._xlws.FILTER(辅助信息!D:D,辅助信息!G:G=G2474)</f>
        <v>五冶钢构南充医学科学产业园建设项目</v>
      </c>
    </row>
    <row r="2475" hidden="1" spans="1:10">
      <c r="A2475" s="2" t="str">
        <f ca="1">'[1]2025年已发货'!A:A</f>
        <v>晋邦</v>
      </c>
      <c r="B2475" s="2" t="str">
        <f ca="1">'[1]2025年已发货'!B:B</f>
        <v>盘螺</v>
      </c>
      <c r="C2475" s="2" t="str">
        <f ca="1">'[1]2025年已发货'!C:C</f>
        <v>HRB400E Φ8</v>
      </c>
      <c r="D2475" s="2" t="str">
        <f ca="1">'[1]2025年已发货'!D:D</f>
        <v>吨</v>
      </c>
      <c r="E2475" s="2">
        <f ca="1">'[1]2025年已发货'!E:E</f>
        <v>2</v>
      </c>
      <c r="F2475" s="4">
        <f ca="1">'[1]2025年已发货'!F:F</f>
        <v>45771</v>
      </c>
      <c r="G2475" s="2" t="str">
        <f>'[1]2025年已发货'!G:G</f>
        <v>(五冶钢构医学科学产业园建设项目房建三部-管网总坪)四川省南充市顺庆区搬罾街道学府大道二段</v>
      </c>
      <c r="H2475" s="2" t="str">
        <f ca="1">'[1]2025年已发货'!H:H</f>
        <v>郑林</v>
      </c>
      <c r="I2475" s="2">
        <f ca="1">'[1]2025年已发货'!I:I</f>
        <v>18349955455</v>
      </c>
      <c r="J2475" s="2" t="str">
        <f ca="1">_xlfn._xlws.FILTER(辅助信息!D:D,辅助信息!G:G=G2475)</f>
        <v>五冶钢构南充医学科学产业园建设项目</v>
      </c>
    </row>
    <row r="2476" hidden="1" spans="1:10">
      <c r="A2476" s="2" t="str">
        <f ca="1">'[1]2025年已发货'!A:A</f>
        <v>晋邦</v>
      </c>
      <c r="B2476" s="2" t="str">
        <f ca="1">'[1]2025年已发货'!B:B</f>
        <v>盘螺</v>
      </c>
      <c r="C2476" s="2" t="str">
        <f ca="1">'[1]2025年已发货'!C:C</f>
        <v>HRB400E Φ10</v>
      </c>
      <c r="D2476" s="2" t="str">
        <f ca="1">'[1]2025年已发货'!D:D</f>
        <v>吨</v>
      </c>
      <c r="E2476" s="2">
        <f ca="1">'[1]2025年已发货'!E:E</f>
        <v>3</v>
      </c>
      <c r="F2476" s="4">
        <f ca="1">'[1]2025年已发货'!F:F</f>
        <v>45771</v>
      </c>
      <c r="G2476" s="2" t="str">
        <f>'[1]2025年已发货'!G:G</f>
        <v>(五冶钢构医学科学产业园建设项目房建三部-管网总坪)四川省南充市顺庆区搬罾街道学府大道二段</v>
      </c>
      <c r="H2476" s="2" t="str">
        <f ca="1">'[1]2025年已发货'!H:H</f>
        <v>郑林</v>
      </c>
      <c r="I2476" s="2">
        <f ca="1">'[1]2025年已发货'!I:I</f>
        <v>18349955455</v>
      </c>
      <c r="J2476" s="2" t="str">
        <f ca="1">_xlfn._xlws.FILTER(辅助信息!D:D,辅助信息!G:G=G2476)</f>
        <v>五冶钢构南充医学科学产业园建设项目</v>
      </c>
    </row>
    <row r="2477" hidden="1" spans="1:10">
      <c r="A2477" s="2" t="str">
        <f ca="1">'[1]2025年已发货'!A:A</f>
        <v>晋邦</v>
      </c>
      <c r="B2477" s="2" t="str">
        <f ca="1">'[1]2025年已发货'!B:B</f>
        <v>螺纹钢</v>
      </c>
      <c r="C2477" s="2" t="str">
        <f ca="1">'[1]2025年已发货'!C:C</f>
        <v>HRB400E Φ12 9m</v>
      </c>
      <c r="D2477" s="2" t="str">
        <f ca="1">'[1]2025年已发货'!D:D</f>
        <v>吨</v>
      </c>
      <c r="E2477" s="2">
        <f ca="1">'[1]2025年已发货'!E:E</f>
        <v>10</v>
      </c>
      <c r="F2477" s="4">
        <f ca="1">'[1]2025年已发货'!F:F</f>
        <v>45771</v>
      </c>
      <c r="G2477" s="2" t="str">
        <f>'[1]2025年已发货'!G:G</f>
        <v>(五冶钢构医学科学产业园建设项目房建三部-管网总坪)四川省南充市顺庆区搬罾街道学府大道二段</v>
      </c>
      <c r="H2477" s="2" t="str">
        <f ca="1">'[1]2025年已发货'!H:H</f>
        <v>郑林</v>
      </c>
      <c r="I2477" s="2">
        <f ca="1">'[1]2025年已发货'!I:I</f>
        <v>18349955455</v>
      </c>
      <c r="J2477" s="2" t="str">
        <f>_xlfn._xlws.FILTER(辅助信息!D:D,辅助信息!G:G=G2477)</f>
        <v>五冶钢构南充医学科学产业园建设项目</v>
      </c>
    </row>
    <row r="2478" hidden="1" spans="1:10">
      <c r="A2478" s="2" t="str">
        <f ca="1">'[1]2025年已发货'!A:A</f>
        <v>吉晨盛泰</v>
      </c>
      <c r="B2478" s="2" t="str">
        <f ca="1">'[1]2025年已发货'!B:B</f>
        <v>盘螺</v>
      </c>
      <c r="C2478" s="2" t="str">
        <f ca="1">'[1]2025年已发货'!C:C</f>
        <v>HRB400E Φ8</v>
      </c>
      <c r="D2478" s="2" t="str">
        <f ca="1">'[1]2025年已发货'!D:D</f>
        <v>吨</v>
      </c>
      <c r="E2478" s="2">
        <f ca="1">'[1]2025年已发货'!E:E</f>
        <v>10</v>
      </c>
      <c r="F2478" s="4">
        <f ca="1">'[1]2025年已发货'!F:F</f>
        <v>45772</v>
      </c>
      <c r="G2478" s="2" t="str">
        <f>'[1]2025年已发货'!G:G</f>
        <v>（中铁一局四公司西昭高速6标4分部）四川省凉山彝族自治州昭觉县杨日占里</v>
      </c>
      <c r="H2478" s="2" t="str">
        <f ca="1">'[1]2025年已发货'!H:H</f>
        <v>马占全</v>
      </c>
      <c r="I2478" s="2">
        <f ca="1">'[1]2025年已发货'!I:I</f>
        <v>18189516465</v>
      </c>
      <c r="J2478" s="2" vm="1" t="e">
        <f ca="1">_xlfn._xlws.FILTER(辅助信息!D:D,辅助信息!G:G=G2478)</f>
        <v>#VALUE!</v>
      </c>
    </row>
    <row r="2479" hidden="1" spans="1:10">
      <c r="A2479" s="2" t="str">
        <f ca="1">'[1]2025年已发货'!A:A</f>
        <v>吉晨盛泰</v>
      </c>
      <c r="B2479" s="2" t="str">
        <f ca="1">'[1]2025年已发货'!B:B</f>
        <v>螺纹钢</v>
      </c>
      <c r="C2479" s="2" t="str">
        <f ca="1">'[1]2025年已发货'!C:C</f>
        <v>HRB400E Φ32*9m</v>
      </c>
      <c r="D2479" s="2" t="str">
        <f ca="1">'[1]2025年已发货'!D:D</f>
        <v>吨</v>
      </c>
      <c r="E2479" s="2">
        <f ca="1">'[1]2025年已发货'!E:E</f>
        <v>50</v>
      </c>
      <c r="F2479" s="4">
        <f ca="1">'[1]2025年已发货'!F:F</f>
        <v>45772</v>
      </c>
      <c r="G2479" s="2" t="str">
        <f>'[1]2025年已发货'!G:G</f>
        <v>（中铁一局四公司西昭高速6标4分部）四川省凉山彝族自治州昭觉县杨日占里</v>
      </c>
      <c r="H2479" s="2" t="str">
        <f ca="1">'[1]2025年已发货'!H:H</f>
        <v>马占全</v>
      </c>
      <c r="I2479" s="2">
        <f ca="1">'[1]2025年已发货'!I:I</f>
        <v>18189516465</v>
      </c>
      <c r="J2479" s="2" vm="1" t="e">
        <f>_xlfn._xlws.FILTER(辅助信息!D:D,辅助信息!G:G=G2479)</f>
        <v>#VALUE!</v>
      </c>
    </row>
    <row r="2480" hidden="1" spans="1:10">
      <c r="A2480" s="2" t="str">
        <f ca="1">'[1]2025年已发货'!A:A</f>
        <v>吉晨盛泰</v>
      </c>
      <c r="B2480" s="2" t="str">
        <f ca="1">'[1]2025年已发货'!B:B</f>
        <v>螺纹钢</v>
      </c>
      <c r="C2480" s="2" t="str">
        <f ca="1">'[1]2025年已发货'!C:C</f>
        <v>HRB400E Φ16*9m</v>
      </c>
      <c r="D2480" s="2" t="str">
        <f ca="1">'[1]2025年已发货'!D:D</f>
        <v>吨</v>
      </c>
      <c r="E2480" s="2">
        <f ca="1">'[1]2025年已发货'!E:E</f>
        <v>40</v>
      </c>
      <c r="F2480" s="4">
        <f ca="1">'[1]2025年已发货'!F:F</f>
        <v>45772</v>
      </c>
      <c r="G2480" s="2" t="str">
        <f>'[1]2025年已发货'!G:G</f>
        <v>（中铁一局四公司西昭高速6标4分部）四川省凉山彝族自治州昭觉县杨日占里</v>
      </c>
      <c r="H2480" s="2" t="str">
        <f ca="1">'[1]2025年已发货'!H:H</f>
        <v>马占全</v>
      </c>
      <c r="I2480" s="2">
        <f ca="1">'[1]2025年已发货'!I:I</f>
        <v>18189516465</v>
      </c>
      <c r="J2480" s="2" vm="1" t="e">
        <f ca="1">_xlfn._xlws.FILTER(辅助信息!D:D,辅助信息!G:G=G2480)</f>
        <v>#VALUE!</v>
      </c>
    </row>
    <row r="2481" hidden="1" spans="1:10">
      <c r="A2481" s="2" t="str">
        <f ca="1">'[1]2025年已发货'!A:A</f>
        <v>吉晨盛泰</v>
      </c>
      <c r="B2481" s="2" t="str">
        <f ca="1">'[1]2025年已发货'!B:B</f>
        <v>螺纹钢</v>
      </c>
      <c r="C2481" s="2" t="str">
        <f ca="1">'[1]2025年已发货'!C:C</f>
        <v>HRB500E Φ28*9m</v>
      </c>
      <c r="D2481" s="2" t="str">
        <f ca="1">'[1]2025年已发货'!D:D</f>
        <v>吨</v>
      </c>
      <c r="E2481" s="2">
        <f ca="1">'[1]2025年已发货'!E:E</f>
        <v>60</v>
      </c>
      <c r="F2481" s="4">
        <f ca="1">'[1]2025年已发货'!F:F</f>
        <v>45772</v>
      </c>
      <c r="G2481" s="2" t="str">
        <f>'[1]2025年已发货'!G:G</f>
        <v>（中铁一局四公司西昭高速6标4分部）四川省凉山彝族自治州昭觉县杨日占里</v>
      </c>
      <c r="H2481" s="2" t="str">
        <f ca="1">'[1]2025年已发货'!H:H</f>
        <v>马占全</v>
      </c>
      <c r="I2481" s="2">
        <f ca="1">'[1]2025年已发货'!I:I</f>
        <v>18189516465</v>
      </c>
      <c r="J2481" s="2" vm="1" t="e">
        <f>_xlfn._xlws.FILTER(辅助信息!D:D,辅助信息!G:G=G2481)</f>
        <v>#VALUE!</v>
      </c>
    </row>
    <row r="2482" hidden="1" spans="1:10">
      <c r="A2482" s="2" t="str">
        <f ca="1">'[1]2025年已发货'!A:A</f>
        <v>吉晨盛泰</v>
      </c>
      <c r="B2482" s="2" t="str">
        <f ca="1">'[1]2025年已发货'!B:B</f>
        <v>高线</v>
      </c>
      <c r="C2482" s="2" t="str">
        <f ca="1">'[1]2025年已发货'!C:C</f>
        <v>HPB300 Φ12</v>
      </c>
      <c r="D2482" s="2" t="str">
        <f ca="1">'[1]2025年已发货'!D:D</f>
        <v>吨</v>
      </c>
      <c r="E2482" s="2">
        <f ca="1">'[1]2025年已发货'!E:E</f>
        <v>30</v>
      </c>
      <c r="F2482" s="4">
        <f ca="1">'[1]2025年已发货'!F:F</f>
        <v>45772</v>
      </c>
      <c r="G2482" s="2" t="str">
        <f>'[1]2025年已发货'!G:G</f>
        <v>（ 中铁一局四公司西昭高速6标3部）昭觉县洒拉地坡乡三分部山里钢筋场</v>
      </c>
      <c r="H2482" s="2" t="str">
        <f ca="1">'[1]2025年已发货'!H:H</f>
        <v>陈忠</v>
      </c>
      <c r="I2482" s="2">
        <f ca="1">'[1]2025年已发货'!I:I</f>
        <v>15730783825</v>
      </c>
      <c r="J2482" s="2" vm="1" t="e">
        <f>_xlfn._xlws.FILTER(辅助信息!D:D,辅助信息!G:G=G2482)</f>
        <v>#VALUE!</v>
      </c>
    </row>
    <row r="2483" hidden="1" spans="1:10">
      <c r="A2483" s="2" t="str">
        <f ca="1">'[1]2025年已发货'!A:A</f>
        <v>吉晨盛泰</v>
      </c>
      <c r="B2483" s="2" t="str">
        <f ca="1">'[1]2025年已发货'!B:B</f>
        <v>盘螺</v>
      </c>
      <c r="C2483" s="2" t="str">
        <f ca="1">'[1]2025年已发货'!C:C</f>
        <v>HRB400E Φ10</v>
      </c>
      <c r="D2483" s="2" t="str">
        <f ca="1">'[1]2025年已发货'!D:D</f>
        <v>吨</v>
      </c>
      <c r="E2483" s="2">
        <f ca="1">'[1]2025年已发货'!E:E</f>
        <v>60</v>
      </c>
      <c r="F2483" s="4">
        <f ca="1">'[1]2025年已发货'!F:F</f>
        <v>45772</v>
      </c>
      <c r="G2483" s="2" t="str">
        <f>'[1]2025年已发货'!G:G</f>
        <v>（ 中铁一局四公司西昭高速6标3部）昭觉县洒拉地坡乡三分部山里钢筋场</v>
      </c>
      <c r="H2483" s="2" t="str">
        <f ca="1">'[1]2025年已发货'!H:H</f>
        <v>陈忠</v>
      </c>
      <c r="I2483" s="2">
        <f ca="1">'[1]2025年已发货'!I:I</f>
        <v>15730783825</v>
      </c>
      <c r="J2483" s="2" vm="1" t="e">
        <f ca="1">_xlfn._xlws.FILTER(辅助信息!D:D,辅助信息!G:G=G2483)</f>
        <v>#VALUE!</v>
      </c>
    </row>
    <row r="2484" hidden="1" spans="1:10">
      <c r="A2484" s="2" t="str">
        <f ca="1">'[1]2025年已发货'!A:A</f>
        <v>吉晨盛泰</v>
      </c>
      <c r="B2484" s="2" t="str">
        <f ca="1">'[1]2025年已发货'!B:B</f>
        <v>盘螺</v>
      </c>
      <c r="C2484" s="2" t="str">
        <f ca="1">'[1]2025年已发货'!C:C</f>
        <v>HRB400E Φ12</v>
      </c>
      <c r="D2484" s="2" t="str">
        <f ca="1">'[1]2025年已发货'!D:D</f>
        <v>吨</v>
      </c>
      <c r="E2484" s="2">
        <f ca="1">'[1]2025年已发货'!E:E</f>
        <v>150</v>
      </c>
      <c r="F2484" s="4">
        <f ca="1">'[1]2025年已发货'!F:F</f>
        <v>45772</v>
      </c>
      <c r="G2484" s="2" t="str">
        <f>'[1]2025年已发货'!G:G</f>
        <v>（ 中铁一局四公司西昭高速6标3部）昭觉县洒拉地坡乡三分部山里钢筋场</v>
      </c>
      <c r="H2484" s="2" t="str">
        <f ca="1">'[1]2025年已发货'!H:H</f>
        <v>陈忠</v>
      </c>
      <c r="I2484" s="2">
        <f ca="1">'[1]2025年已发货'!I:I</f>
        <v>15730783825</v>
      </c>
      <c r="J2484" s="2" vm="1" t="e">
        <f>_xlfn._xlws.FILTER(辅助信息!D:D,辅助信息!G:G=G2484)</f>
        <v>#VALUE!</v>
      </c>
    </row>
    <row r="2485" hidden="1" spans="1:10">
      <c r="A2485" s="2" t="str">
        <f ca="1">'[1]2025年已发货'!A:A</f>
        <v>吉晨盛泰</v>
      </c>
      <c r="B2485" s="2" t="str">
        <f ca="1">'[1]2025年已发货'!B:B</f>
        <v>螺纹钢</v>
      </c>
      <c r="C2485" s="2" t="str">
        <f ca="1">'[1]2025年已发货'!C:C</f>
        <v>HRB400E Φ14*9m</v>
      </c>
      <c r="D2485" s="2" t="str">
        <f ca="1">'[1]2025年已发货'!D:D</f>
        <v>吨</v>
      </c>
      <c r="E2485" s="2">
        <f ca="1">'[1]2025年已发货'!E:E</f>
        <v>40</v>
      </c>
      <c r="F2485" s="4">
        <f ca="1">'[1]2025年已发货'!F:F</f>
        <v>45772</v>
      </c>
      <c r="G2485" s="2" t="str">
        <f>'[1]2025年已发货'!G:G</f>
        <v>（ 中铁一局四公司西昭高速6标3部）昭觉县洒拉地坡乡三分部山里钢筋场</v>
      </c>
      <c r="H2485" s="2" t="str">
        <f ca="1">'[1]2025年已发货'!H:H</f>
        <v>陈忠</v>
      </c>
      <c r="I2485" s="2">
        <f ca="1">'[1]2025年已发货'!I:I</f>
        <v>15730783825</v>
      </c>
      <c r="J2485" s="2" vm="1" t="e">
        <f ca="1">_xlfn._xlws.FILTER(辅助信息!D:D,辅助信息!G:G=G2485)</f>
        <v>#VALUE!</v>
      </c>
    </row>
    <row r="2486" hidden="1" spans="1:10">
      <c r="A2486" s="2" t="str">
        <f ca="1">'[1]2025年已发货'!A:A</f>
        <v>吉晨盛泰</v>
      </c>
      <c r="B2486" s="2" t="str">
        <f ca="1">'[1]2025年已发货'!B:B</f>
        <v>螺纹钢</v>
      </c>
      <c r="C2486" s="2" t="str">
        <f ca="1">'[1]2025年已发货'!C:C</f>
        <v>HRB400E Φ16*9m</v>
      </c>
      <c r="D2486" s="2" t="str">
        <f ca="1">'[1]2025年已发货'!D:D</f>
        <v>吨</v>
      </c>
      <c r="E2486" s="2">
        <f ca="1">'[1]2025年已发货'!E:E</f>
        <v>40</v>
      </c>
      <c r="F2486" s="4">
        <f ca="1">'[1]2025年已发货'!F:F</f>
        <v>45772</v>
      </c>
      <c r="G2486" s="2" t="str">
        <f>'[1]2025年已发货'!G:G</f>
        <v>（ 中铁一局四公司西昭高速6标3部）昭觉县洒拉地坡乡三分部山里钢筋场</v>
      </c>
      <c r="H2486" s="2" t="str">
        <f ca="1">'[1]2025年已发货'!H:H</f>
        <v>陈忠</v>
      </c>
      <c r="I2486" s="2">
        <f ca="1">'[1]2025年已发货'!I:I</f>
        <v>15730783825</v>
      </c>
      <c r="J2486" s="2" vm="1" t="e">
        <f>_xlfn._xlws.FILTER(辅助信息!D:D,辅助信息!G:G=G2486)</f>
        <v>#VALUE!</v>
      </c>
    </row>
    <row r="2487" hidden="1" spans="1:10">
      <c r="A2487" s="2" t="str">
        <f ca="1">'[1]2025年已发货'!A:A</f>
        <v>吉晨盛泰</v>
      </c>
      <c r="B2487" s="2" t="str">
        <f ca="1">'[1]2025年已发货'!B:B</f>
        <v>螺纹钢</v>
      </c>
      <c r="C2487" s="2" t="str">
        <f ca="1">'[1]2025年已发货'!C:C</f>
        <v>HRB500E Φ28*9m</v>
      </c>
      <c r="D2487" s="2" t="str">
        <f ca="1">'[1]2025年已发货'!D:D</f>
        <v>吨</v>
      </c>
      <c r="E2487" s="2">
        <f ca="1">'[1]2025年已发货'!E:E</f>
        <v>100</v>
      </c>
      <c r="F2487" s="4">
        <f ca="1">'[1]2025年已发货'!F:F</f>
        <v>45772</v>
      </c>
      <c r="G2487" s="2" t="str">
        <f>'[1]2025年已发货'!G:G</f>
        <v>（ 中铁一局四公司西昭高速6标3部）昭觉县洒拉地坡乡三分部山里钢筋场</v>
      </c>
      <c r="H2487" s="2" t="str">
        <f ca="1">'[1]2025年已发货'!H:H</f>
        <v>陈忠</v>
      </c>
      <c r="I2487" s="2">
        <f ca="1">'[1]2025年已发货'!I:I</f>
        <v>15730783825</v>
      </c>
      <c r="J2487" s="2" vm="1" t="e">
        <f ca="1">_xlfn._xlws.FILTER(辅助信息!D:D,辅助信息!G:G=G2487)</f>
        <v>#VALUE!</v>
      </c>
    </row>
    <row r="2488" hidden="1" spans="1:10">
      <c r="A2488" s="2" t="str">
        <f ca="1">'[1]2025年已发货'!A:A</f>
        <v>吉晨盛泰</v>
      </c>
      <c r="B2488" s="2" t="str">
        <f ca="1">'[1]2025年已发货'!B:B</f>
        <v>螺纹钢</v>
      </c>
      <c r="C2488" s="2" t="str">
        <f ca="1">'[1]2025年已发货'!C:C</f>
        <v>HRB500E Φ32*9m</v>
      </c>
      <c r="D2488" s="2" t="str">
        <f ca="1">'[1]2025年已发货'!D:D</f>
        <v>吨</v>
      </c>
      <c r="E2488" s="2">
        <f ca="1">'[1]2025年已发货'!E:E</f>
        <v>60</v>
      </c>
      <c r="F2488" s="4">
        <f ca="1">'[1]2025年已发货'!F:F</f>
        <v>45772</v>
      </c>
      <c r="G2488" s="2" t="str">
        <f>'[1]2025年已发货'!G:G</f>
        <v>（ 中铁一局四公司西昭高速6标3部）昭觉县洒拉地坡乡三分部山里钢筋场</v>
      </c>
      <c r="H2488" s="2" t="str">
        <f ca="1">'[1]2025年已发货'!H:H</f>
        <v>陈忠</v>
      </c>
      <c r="I2488" s="2">
        <f ca="1">'[1]2025年已发货'!I:I</f>
        <v>15730783825</v>
      </c>
      <c r="J2488" s="2" vm="1" t="e">
        <f>_xlfn._xlws.FILTER(辅助信息!D:D,辅助信息!G:G=G2488)</f>
        <v>#VALUE!</v>
      </c>
    </row>
    <row r="2489" hidden="1" spans="1:10">
      <c r="A2489" s="2" t="str">
        <f ca="1">'[1]2025年已发货'!A:A</f>
        <v>成实</v>
      </c>
      <c r="B2489" s="2" t="str">
        <f ca="1">'[1]2025年已发货'!B:B</f>
        <v>盘螺</v>
      </c>
      <c r="C2489" s="2" t="str">
        <f ca="1">'[1]2025年已发货'!C:C</f>
        <v>HRB400E Φ10</v>
      </c>
      <c r="D2489" s="2" t="str">
        <f ca="1">'[1]2025年已发货'!D:D</f>
        <v>吨</v>
      </c>
      <c r="E2489" s="2">
        <f ca="1">'[1]2025年已发货'!E:E</f>
        <v>6</v>
      </c>
      <c r="F2489" s="4">
        <f ca="1">'[1]2025年已发货'!F:F</f>
        <v>45772</v>
      </c>
      <c r="G2489" s="2" t="str">
        <f>'[1]2025年已发货'!G:G</f>
        <v>（自永2标九局西南分公司钢筋棚）四川省自贡市骑龙镇大湾村</v>
      </c>
      <c r="H2489" s="2" t="str">
        <f ca="1">'[1]2025年已发货'!H:H</f>
        <v>高彦彬</v>
      </c>
      <c r="I2489" s="2">
        <f ca="1">'[1]2025年已发货'!I:I</f>
        <v>13835906370</v>
      </c>
      <c r="J2489" s="2" vm="1" t="e">
        <f ca="1">_xlfn._xlws.FILTER(辅助信息!D:D,辅助信息!G:G=G2489)</f>
        <v>#VALUE!</v>
      </c>
    </row>
    <row r="2490" hidden="1" spans="1:10">
      <c r="A2490" s="2" t="str">
        <f ca="1">'[1]2025年已发货'!A:A</f>
        <v>成实</v>
      </c>
      <c r="B2490" s="2" t="str">
        <f ca="1">'[1]2025年已发货'!B:B</f>
        <v>螺纹钢</v>
      </c>
      <c r="C2490" s="2" t="str">
        <f ca="1">'[1]2025年已发货'!C:C</f>
        <v>HRB400E Φ12×9米</v>
      </c>
      <c r="D2490" s="2" t="str">
        <f ca="1">'[1]2025年已发货'!D:D</f>
        <v>吨</v>
      </c>
      <c r="E2490" s="2">
        <f ca="1">'[1]2025年已发货'!E:E</f>
        <v>18</v>
      </c>
      <c r="F2490" s="4">
        <f ca="1">'[1]2025年已发货'!F:F</f>
        <v>45772</v>
      </c>
      <c r="G2490" s="2" t="str">
        <f>'[1]2025年已发货'!G:G</f>
        <v>（自永2标九局西南分公司钢筋棚）四川省自贡市骑龙镇大湾村</v>
      </c>
      <c r="H2490" s="2" t="str">
        <f ca="1">'[1]2025年已发货'!H:H</f>
        <v>高彦彬</v>
      </c>
      <c r="I2490" s="2">
        <f ca="1">'[1]2025年已发货'!I:I</f>
        <v>13835906370</v>
      </c>
      <c r="J2490" s="2" vm="1" t="e">
        <f ca="1">_xlfn._xlws.FILTER(辅助信息!D:D,辅助信息!G:G=G2490)</f>
        <v>#VALUE!</v>
      </c>
    </row>
    <row r="2491" hidden="1" spans="1:10">
      <c r="A2491" s="2" t="str">
        <f ca="1">'[1]2025年已发货'!A:A</f>
        <v>成实</v>
      </c>
      <c r="B2491" s="2" t="str">
        <f ca="1">'[1]2025年已发货'!B:B</f>
        <v>螺纹钢</v>
      </c>
      <c r="C2491" s="2" t="str">
        <f ca="1">'[1]2025年已发货'!C:C</f>
        <v>HRB400E Φ16×9米</v>
      </c>
      <c r="D2491" s="2" t="str">
        <f ca="1">'[1]2025年已发货'!D:D</f>
        <v>吨</v>
      </c>
      <c r="E2491" s="2">
        <f ca="1">'[1]2025年已发货'!E:E</f>
        <v>3</v>
      </c>
      <c r="F2491" s="4">
        <f ca="1">'[1]2025年已发货'!F:F</f>
        <v>45772</v>
      </c>
      <c r="G2491" s="2" t="str">
        <f>'[1]2025年已发货'!G:G</f>
        <v>（自永2标九局西南分公司钢筋棚）四川省自贡市骑龙镇大湾村</v>
      </c>
      <c r="H2491" s="2" t="str">
        <f ca="1">'[1]2025年已发货'!H:H</f>
        <v>高彦彬</v>
      </c>
      <c r="I2491" s="2">
        <f ca="1">'[1]2025年已发货'!I:I</f>
        <v>13835906370</v>
      </c>
      <c r="J2491" s="2" vm="1" t="e">
        <f ca="1">_xlfn._xlws.FILTER(辅助信息!D:D,辅助信息!G:G=G2491)</f>
        <v>#VALUE!</v>
      </c>
    </row>
    <row r="2492" hidden="1" spans="1:10">
      <c r="A2492" s="2" t="str">
        <f ca="1">'[1]2025年已发货'!A:A</f>
        <v>成实</v>
      </c>
      <c r="B2492" s="2" t="str">
        <f ca="1">'[1]2025年已发货'!B:B</f>
        <v>螺纹钢</v>
      </c>
      <c r="C2492" s="2" t="str">
        <f ca="1">'[1]2025年已发货'!C:C</f>
        <v>HRB400E Φ22×9米</v>
      </c>
      <c r="D2492" s="2" t="str">
        <f ca="1">'[1]2025年已发货'!D:D</f>
        <v>吨</v>
      </c>
      <c r="E2492" s="2">
        <f ca="1">'[1]2025年已发货'!E:E</f>
        <v>3</v>
      </c>
      <c r="F2492" s="4">
        <f ca="1">'[1]2025年已发货'!F:F</f>
        <v>45772</v>
      </c>
      <c r="G2492" s="2" t="str">
        <f>'[1]2025年已发货'!G:G</f>
        <v>（自永2标九局西南分公司钢筋棚）四川省自贡市骑龙镇大湾村</v>
      </c>
      <c r="H2492" s="2" t="str">
        <f ca="1">'[1]2025年已发货'!H:H</f>
        <v>高彦彬</v>
      </c>
      <c r="I2492" s="2">
        <f ca="1">'[1]2025年已发货'!I:I</f>
        <v>13835906370</v>
      </c>
      <c r="J2492" s="2" vm="1" t="e">
        <f>_xlfn._xlws.FILTER(辅助信息!D:D,辅助信息!G:G=G2492)</f>
        <v>#VALUE!</v>
      </c>
    </row>
    <row r="2493" hidden="1" spans="1:10">
      <c r="A2493" s="2" t="str">
        <f ca="1">'[1]2025年已发货'!A:A</f>
        <v>成实</v>
      </c>
      <c r="B2493" s="2" t="str">
        <f ca="1">'[1]2025年已发货'!B:B</f>
        <v>螺纹钢</v>
      </c>
      <c r="C2493" s="2" t="str">
        <f ca="1">'[1]2025年已发货'!C:C</f>
        <v>HRB400E Φ28×9米</v>
      </c>
      <c r="D2493" s="2" t="str">
        <f ca="1">'[1]2025年已发货'!D:D</f>
        <v>吨</v>
      </c>
      <c r="E2493" s="2">
        <f ca="1">'[1]2025年已发货'!E:E</f>
        <v>6</v>
      </c>
      <c r="F2493" s="4">
        <f ca="1">'[1]2025年已发货'!F:F</f>
        <v>45772</v>
      </c>
      <c r="G2493" s="2" t="str">
        <f>'[1]2025年已发货'!G:G</f>
        <v>（自永2标九局西南分公司钢筋棚）四川省自贡市骑龙镇大湾村</v>
      </c>
      <c r="H2493" s="2" t="str">
        <f ca="1">'[1]2025年已发货'!H:H</f>
        <v>高彦彬</v>
      </c>
      <c r="I2493" s="2">
        <f ca="1">'[1]2025年已发货'!I:I</f>
        <v>13835906370</v>
      </c>
      <c r="J2493" s="2" vm="1" t="e">
        <f>_xlfn._xlws.FILTER(辅助信息!D:D,辅助信息!G:G=G2493)</f>
        <v>#VALUE!</v>
      </c>
    </row>
    <row r="2494" hidden="1" spans="1:10">
      <c r="A2494" s="2" t="str">
        <f ca="1">'[1]2025年已发货'!A:A</f>
        <v>成实</v>
      </c>
      <c r="B2494" s="2" t="str">
        <f ca="1">'[1]2025年已发货'!B:B</f>
        <v>螺纹钢</v>
      </c>
      <c r="C2494" s="2" t="str">
        <f ca="1">'[1]2025年已发货'!C:C</f>
        <v>HRB400E Φ32×9米</v>
      </c>
      <c r="D2494" s="2" t="str">
        <f ca="1">'[1]2025年已发货'!D:D</f>
        <v>吨</v>
      </c>
      <c r="E2494" s="2">
        <f ca="1">'[1]2025年已发货'!E:E</f>
        <v>11</v>
      </c>
      <c r="F2494" s="4">
        <f ca="1">'[1]2025年已发货'!F:F</f>
        <v>45772</v>
      </c>
      <c r="G2494" s="2" t="str">
        <f>'[1]2025年已发货'!G:G</f>
        <v>（自永2标九局西南分公司钢筋棚）四川省自贡市骑龙镇大湾村</v>
      </c>
      <c r="H2494" s="2" t="str">
        <f ca="1">'[1]2025年已发货'!H:H</f>
        <v>高彦彬</v>
      </c>
      <c r="I2494" s="2">
        <f ca="1">'[1]2025年已发货'!I:I</f>
        <v>13835906370</v>
      </c>
      <c r="J2494" s="2" vm="1" t="e">
        <f ca="1">_xlfn._xlws.FILTER(辅助信息!D:D,辅助信息!G:G=G2494)</f>
        <v>#VALUE!</v>
      </c>
    </row>
    <row r="2495" hidden="1" spans="1:10">
      <c r="A2495" s="2" t="str">
        <f ca="1">'[1]2025年已发货'!A:A</f>
        <v>成实</v>
      </c>
      <c r="B2495" s="2" t="str">
        <f ca="1">'[1]2025年已发货'!B:B</f>
        <v>螺纹钢</v>
      </c>
      <c r="C2495" s="2" t="str">
        <f ca="1">'[1]2025年已发货'!C:C</f>
        <v>HRB400E Φ32×12米</v>
      </c>
      <c r="D2495" s="2" t="str">
        <f ca="1">'[1]2025年已发货'!D:D</f>
        <v>吨</v>
      </c>
      <c r="E2495" s="2">
        <f ca="1">'[1]2025年已发货'!E:E</f>
        <v>22</v>
      </c>
      <c r="F2495" s="4">
        <f ca="1">'[1]2025年已发货'!F:F</f>
        <v>45772</v>
      </c>
      <c r="G2495" s="2" t="str">
        <f>'[1]2025年已发货'!G:G</f>
        <v>（自永2标九局西南分公司钢筋棚）四川省自贡市骑龙镇大湾村</v>
      </c>
      <c r="H2495" s="2" t="str">
        <f ca="1">'[1]2025年已发货'!H:H</f>
        <v>高彦彬</v>
      </c>
      <c r="I2495" s="2">
        <f ca="1">'[1]2025年已发货'!I:I</f>
        <v>13835906370</v>
      </c>
      <c r="J2495" s="2" vm="1" t="e">
        <f ca="1">_xlfn._xlws.FILTER(辅助信息!D:D,辅助信息!G:G=G2495)</f>
        <v>#VALUE!</v>
      </c>
    </row>
    <row r="2496" hidden="1" spans="1:10">
      <c r="A2496" s="2" t="str">
        <f ca="1">'[1]2025年已发货'!A:A</f>
        <v>成实</v>
      </c>
      <c r="B2496" s="2" t="str">
        <f ca="1">'[1]2025年已发货'!B:B</f>
        <v>螺纹钢</v>
      </c>
      <c r="C2496" s="2" t="str">
        <f ca="1">'[1]2025年已发货'!C:C</f>
        <v>HRB400EФ12*9m</v>
      </c>
      <c r="D2496" s="2" t="str">
        <f ca="1">'[1]2025年已发货'!D:D</f>
        <v>吨</v>
      </c>
      <c r="E2496" s="2">
        <f ca="1">'[1]2025年已发货'!E:E</f>
        <v>15</v>
      </c>
      <c r="F2496" s="4">
        <f ca="1">'[1]2025年已发货'!F:F</f>
        <v>45772</v>
      </c>
      <c r="G2496" s="2" t="str">
        <f>'[1]2025年已发货'!G:G</f>
        <v>（成铁西物-地铁5号线项目）成都市武侯区天府一街与昆华路交叉口（提前联系项目准备吊车）</v>
      </c>
      <c r="H2496" s="2" t="str">
        <f ca="1">'[1]2025年已发货'!H:H</f>
        <v>黄永福</v>
      </c>
      <c r="I2496" s="2" t="str">
        <f ca="1">'[1]2025年已发货'!I:I</f>
        <v>15982823571</v>
      </c>
      <c r="J2496" s="2" vm="1" t="e">
        <f>_xlfn._xlws.FILTER(辅助信息!D:D,辅助信息!G:G=G2496)</f>
        <v>#VALUE!</v>
      </c>
    </row>
    <row r="2497" hidden="1" spans="1:10">
      <c r="A2497" s="2" t="str">
        <f ca="1">'[1]2025年已发货'!A:A</f>
        <v>成实</v>
      </c>
      <c r="B2497" s="2" t="str">
        <f ca="1">'[1]2025年已发货'!B:B</f>
        <v>盘圆</v>
      </c>
      <c r="C2497" s="2" t="str">
        <f ca="1">'[1]2025年已发货'!C:C</f>
        <v>HPB300Ф8</v>
      </c>
      <c r="D2497" s="2" t="str">
        <f ca="1">'[1]2025年已发货'!D:D</f>
        <v>吨</v>
      </c>
      <c r="E2497" s="2">
        <f ca="1">'[1]2025年已发货'!E:E</f>
        <v>18.5</v>
      </c>
      <c r="F2497" s="4">
        <f ca="1">'[1]2025年已发货'!F:F</f>
        <v>45772</v>
      </c>
      <c r="G2497" s="2" t="str">
        <f>'[1]2025年已发货'!G:G</f>
        <v>（成铁西物-地铁5号线项目）成都市武侯区天府一街与昆华路交叉口（提前联系项目准备吊车）</v>
      </c>
      <c r="H2497" s="2" t="str">
        <f ca="1">'[1]2025年已发货'!H:H</f>
        <v>黄永福</v>
      </c>
      <c r="I2497" s="2" t="str">
        <f ca="1">'[1]2025年已发货'!I:I</f>
        <v>15982823571</v>
      </c>
      <c r="J2497" s="2" vm="1" t="e">
        <f ca="1">_xlfn._xlws.FILTER(辅助信息!D:D,辅助信息!G:G=G2497)</f>
        <v>#VALUE!</v>
      </c>
    </row>
    <row r="2498" hidden="1" spans="1:10">
      <c r="A2498" s="2" t="str">
        <f ca="1">'[1]2025年已发货'!A:A</f>
        <v>成实</v>
      </c>
      <c r="B2498" s="2" t="str">
        <f ca="1">'[1]2025年已发货'!B:B</f>
        <v>盘螺</v>
      </c>
      <c r="C2498" s="2" t="str">
        <f ca="1">'[1]2025年已发货'!C:C</f>
        <v>HRB400E Φ10</v>
      </c>
      <c r="D2498" s="2" t="str">
        <f ca="1">'[1]2025年已发货'!D:D</f>
        <v>吨</v>
      </c>
      <c r="E2498" s="2">
        <f ca="1">'[1]2025年已发货'!E:E</f>
        <v>28.5</v>
      </c>
      <c r="F2498" s="4">
        <f ca="1">'[1]2025年已发货'!F:F</f>
        <v>45772</v>
      </c>
      <c r="G2498" s="2" t="str">
        <f>'[1]2025年已发货'!G:G</f>
        <v>（中铁五局新津tod项目）成都市新津区旭辉天府未来城南(华金路南)</v>
      </c>
      <c r="H2498" s="2" t="str">
        <f ca="1">'[1]2025年已发货'!H:H</f>
        <v>戴军</v>
      </c>
      <c r="I2498" s="2">
        <f ca="1">'[1]2025年已发货'!I:I</f>
        <v>15984585768</v>
      </c>
      <c r="J2498" s="2" vm="1" t="e">
        <f ca="1">_xlfn._xlws.FILTER(辅助信息!D:D,辅助信息!G:G=G2498)</f>
        <v>#VALUE!</v>
      </c>
    </row>
    <row r="2499" hidden="1" spans="1:10">
      <c r="A2499" s="2" t="str">
        <f ca="1">'[1]2025年已发货'!A:A</f>
        <v>成实</v>
      </c>
      <c r="B2499" s="2" t="str">
        <f ca="1">'[1]2025年已发货'!B:B</f>
        <v>螺纹钢</v>
      </c>
      <c r="C2499" s="2" t="str">
        <f ca="1">'[1]2025年已发货'!C:C</f>
        <v>HRB400E Φ12 9m</v>
      </c>
      <c r="D2499" s="2" t="str">
        <f ca="1">'[1]2025年已发货'!D:D</f>
        <v>吨</v>
      </c>
      <c r="E2499" s="2">
        <f ca="1">'[1]2025年已发货'!E:E</f>
        <v>43.2</v>
      </c>
      <c r="F2499" s="4">
        <f ca="1">'[1]2025年已发货'!F:F</f>
        <v>45772</v>
      </c>
      <c r="G2499" s="2" t="str">
        <f>'[1]2025年已发货'!G:G</f>
        <v>（中铁五局新津tod项目）成都市新津区旭辉天府未来城南(华金路南)</v>
      </c>
      <c r="H2499" s="2" t="str">
        <f ca="1">'[1]2025年已发货'!H:H</f>
        <v>戴军</v>
      </c>
      <c r="I2499" s="2">
        <f ca="1">'[1]2025年已发货'!I:I</f>
        <v>15984585768</v>
      </c>
      <c r="J2499" s="2" vm="1" t="e">
        <f ca="1">_xlfn._xlws.FILTER(辅助信息!D:D,辅助信息!G:G=G2499)</f>
        <v>#VALUE!</v>
      </c>
    </row>
    <row r="2500" hidden="1" spans="1:10">
      <c r="A2500" s="2" t="str">
        <f ca="1">'[1]2025年已发货'!A:A</f>
        <v>成实</v>
      </c>
      <c r="B2500" s="2" t="str">
        <f ca="1">'[1]2025年已发货'!B:B</f>
        <v>螺纹钢</v>
      </c>
      <c r="C2500" s="2" t="str">
        <f ca="1">'[1]2025年已发货'!C:C</f>
        <v>HRB400E Φ14 9m</v>
      </c>
      <c r="D2500" s="2" t="str">
        <f ca="1">'[1]2025年已发货'!D:D</f>
        <v>吨</v>
      </c>
      <c r="E2500" s="2">
        <f ca="1">'[1]2025年已发货'!E:E</f>
        <v>16.2</v>
      </c>
      <c r="F2500" s="4">
        <f ca="1">'[1]2025年已发货'!F:F</f>
        <v>45772</v>
      </c>
      <c r="G2500" s="2" t="str">
        <f>'[1]2025年已发货'!G:G</f>
        <v>（中铁五局新津tod项目）成都市新津区旭辉天府未来城南(华金路南)</v>
      </c>
      <c r="H2500" s="2" t="str">
        <f ca="1">'[1]2025年已发货'!H:H</f>
        <v>戴军</v>
      </c>
      <c r="I2500" s="2">
        <f ca="1">'[1]2025年已发货'!I:I</f>
        <v>15984585768</v>
      </c>
      <c r="J2500" s="2" vm="1" t="e">
        <f ca="1">_xlfn._xlws.FILTER(辅助信息!D:D,辅助信息!G:G=G2500)</f>
        <v>#VALUE!</v>
      </c>
    </row>
    <row r="2501" hidden="1" spans="1:10">
      <c r="A2501" s="2" t="str">
        <f ca="1">'[1]2025年已发货'!A:A</f>
        <v>成实</v>
      </c>
      <c r="B2501" s="2" t="str">
        <f ca="1">'[1]2025年已发货'!B:B</f>
        <v>螺纹钢</v>
      </c>
      <c r="C2501" s="2" t="str">
        <f ca="1">'[1]2025年已发货'!C:C</f>
        <v>HRB400E Φ16 9m</v>
      </c>
      <c r="D2501" s="2" t="str">
        <f ca="1">'[1]2025年已发货'!D:D</f>
        <v>吨</v>
      </c>
      <c r="E2501" s="2">
        <f ca="1">'[1]2025年已发货'!E:E</f>
        <v>16.2</v>
      </c>
      <c r="F2501" s="4">
        <f ca="1">'[1]2025年已发货'!F:F</f>
        <v>45772</v>
      </c>
      <c r="G2501" s="2" t="str">
        <f>'[1]2025年已发货'!G:G</f>
        <v>（中铁五局新津tod项目）成都市新津区旭辉天府未来城南(华金路南)</v>
      </c>
      <c r="H2501" s="2" t="str">
        <f ca="1">'[1]2025年已发货'!H:H</f>
        <v>戴军</v>
      </c>
      <c r="I2501" s="2">
        <f ca="1">'[1]2025年已发货'!I:I</f>
        <v>15984585768</v>
      </c>
      <c r="J2501" s="2" vm="1" t="e">
        <f>_xlfn._xlws.FILTER(辅助信息!D:D,辅助信息!G:G=G2501)</f>
        <v>#VALUE!</v>
      </c>
    </row>
    <row r="2502" hidden="1" spans="1:10">
      <c r="A2502" s="2" t="str">
        <f ca="1">'[1]2025年已发货'!A:A</f>
        <v>晋邦</v>
      </c>
      <c r="B2502" s="2" t="str">
        <f ca="1">'[1]2025年已发货'!B:B</f>
        <v>盘螺</v>
      </c>
      <c r="C2502" s="2" t="str">
        <f ca="1">'[1]2025年已发货'!C:C</f>
        <v>HRB400E Φ10</v>
      </c>
      <c r="D2502" s="2" t="str">
        <f ca="1">'[1]2025年已发货'!D:D</f>
        <v>吨</v>
      </c>
      <c r="E2502" s="2">
        <f ca="1">'[1]2025年已发货'!E:E</f>
        <v>5</v>
      </c>
      <c r="F2502" s="4">
        <f ca="1">'[1]2025年已发货'!F:F</f>
        <v>45772</v>
      </c>
      <c r="G2502" s="2" t="str">
        <f>'[1]2025年已发货'!G:G</f>
        <v>（十九冶-华电重庆奉节）重庆市奉节县康乐镇七星村</v>
      </c>
      <c r="H2502" s="2" t="str">
        <f ca="1">'[1]2025年已发货'!H:H</f>
        <v>岑甲乐</v>
      </c>
      <c r="I2502" s="2">
        <f ca="1">'[1]2025年已发货'!I:I</f>
        <v>17349037782</v>
      </c>
      <c r="J2502" s="2" vm="1" t="e">
        <f ca="1">_xlfn._xlws.FILTER(辅助信息!D:D,辅助信息!G:G=G2502)</f>
        <v>#VALUE!</v>
      </c>
    </row>
    <row r="2503" hidden="1" spans="1:10">
      <c r="A2503" s="2" t="str">
        <f ca="1">'[1]2025年已发货'!A:A</f>
        <v>晋邦</v>
      </c>
      <c r="B2503" s="2" t="str">
        <f ca="1">'[1]2025年已发货'!B:B</f>
        <v>螺纹钢</v>
      </c>
      <c r="C2503" s="2" t="str">
        <f ca="1">'[1]2025年已发货'!C:C</f>
        <v>HRB400E Φ14 9m</v>
      </c>
      <c r="D2503" s="2" t="str">
        <f ca="1">'[1]2025年已发货'!D:D</f>
        <v>吨</v>
      </c>
      <c r="E2503" s="2">
        <f ca="1">'[1]2025年已发货'!E:E</f>
        <v>13</v>
      </c>
      <c r="F2503" s="4">
        <f ca="1">'[1]2025年已发货'!F:F</f>
        <v>45772</v>
      </c>
      <c r="G2503" s="2" t="str">
        <f>'[1]2025年已发货'!G:G</f>
        <v>（十九冶-华电重庆奉节）重庆市奉节县康乐镇七星村</v>
      </c>
      <c r="H2503" s="2" t="str">
        <f ca="1">'[1]2025年已发货'!H:H</f>
        <v>岑甲乐</v>
      </c>
      <c r="I2503" s="2">
        <f ca="1">'[1]2025年已发货'!I:I</f>
        <v>17349037782</v>
      </c>
      <c r="J2503" s="2" vm="1" t="e">
        <f>_xlfn._xlws.FILTER(辅助信息!D:D,辅助信息!G:G=G2503)</f>
        <v>#VALUE!</v>
      </c>
    </row>
    <row r="2504" hidden="1" spans="1:10">
      <c r="A2504" s="2" t="str">
        <f ca="1">'[1]2025年已发货'!A:A</f>
        <v>晋邦</v>
      </c>
      <c r="B2504" s="2" t="str">
        <f ca="1">'[1]2025年已发货'!B:B</f>
        <v>螺纹钢</v>
      </c>
      <c r="C2504" s="2" t="str">
        <f ca="1">'[1]2025年已发货'!C:C</f>
        <v>HRB400E Φ20 9m</v>
      </c>
      <c r="D2504" s="2" t="str">
        <f ca="1">'[1]2025年已发货'!D:D</f>
        <v>吨</v>
      </c>
      <c r="E2504" s="2">
        <f ca="1">'[1]2025年已发货'!E:E</f>
        <v>5.2</v>
      </c>
      <c r="F2504" s="4">
        <f ca="1">'[1]2025年已发货'!F:F</f>
        <v>45772</v>
      </c>
      <c r="G2504" s="2" t="str">
        <f>'[1]2025年已发货'!G:G</f>
        <v>（十九冶-华电重庆奉节）重庆市奉节县康乐镇七星村</v>
      </c>
      <c r="H2504" s="2" t="str">
        <f ca="1">'[1]2025年已发货'!H:H</f>
        <v>岑甲乐</v>
      </c>
      <c r="I2504" s="2">
        <f ca="1">'[1]2025年已发货'!I:I</f>
        <v>17349037782</v>
      </c>
      <c r="J2504" s="2" vm="1" t="e">
        <f ca="1">_xlfn._xlws.FILTER(辅助信息!D:D,辅助信息!G:G=G2504)</f>
        <v>#VALUE!</v>
      </c>
    </row>
    <row r="2505" hidden="1" spans="1:10">
      <c r="A2505" s="2" t="str">
        <f ca="1">'[1]2025年已发货'!A:A</f>
        <v>晋邦</v>
      </c>
      <c r="B2505" s="2" t="str">
        <f ca="1">'[1]2025年已发货'!B:B</f>
        <v>螺纹钢</v>
      </c>
      <c r="C2505" s="2" t="str">
        <f ca="1">'[1]2025年已发货'!C:C</f>
        <v>HRB400E Φ25 9m</v>
      </c>
      <c r="D2505" s="2" t="str">
        <f ca="1">'[1]2025年已发货'!D:D</f>
        <v>吨</v>
      </c>
      <c r="E2505" s="2">
        <f ca="1">'[1]2025年已发货'!E:E</f>
        <v>2.6</v>
      </c>
      <c r="F2505" s="4">
        <f ca="1">'[1]2025年已发货'!F:F</f>
        <v>45772</v>
      </c>
      <c r="G2505" s="2" t="str">
        <f>'[1]2025年已发货'!G:G</f>
        <v>（十九冶-华电重庆奉节）重庆市奉节县康乐镇七星村</v>
      </c>
      <c r="H2505" s="2" t="str">
        <f ca="1">'[1]2025年已发货'!H:H</f>
        <v>岑甲乐</v>
      </c>
      <c r="I2505" s="2">
        <f ca="1">'[1]2025年已发货'!I:I</f>
        <v>17349037782</v>
      </c>
      <c r="J2505" s="2" vm="1" t="e">
        <f ca="1">_xlfn._xlws.FILTER(辅助信息!D:D,辅助信息!G:G=G2505)</f>
        <v>#VALUE!</v>
      </c>
    </row>
    <row r="2506" hidden="1" spans="1:10">
      <c r="A2506" s="2" t="str">
        <f ca="1">'[1]2025年已发货'!A:A</f>
        <v>晋邦</v>
      </c>
      <c r="B2506" s="2" t="str">
        <f ca="1">'[1]2025年已发货'!B:B</f>
        <v>螺纹钢</v>
      </c>
      <c r="C2506" s="2" t="str">
        <f ca="1">'[1]2025年已发货'!C:C</f>
        <v>HRB400E Φ28 9m</v>
      </c>
      <c r="D2506" s="2" t="str">
        <f ca="1">'[1]2025年已发货'!D:D</f>
        <v>吨</v>
      </c>
      <c r="E2506" s="2">
        <f ca="1">'[1]2025年已发货'!E:E</f>
        <v>10</v>
      </c>
      <c r="F2506" s="4">
        <f ca="1">'[1]2025年已发货'!F:F</f>
        <v>45772</v>
      </c>
      <c r="G2506" s="2" t="str">
        <f>'[1]2025年已发货'!G:G</f>
        <v>（十九冶-华电重庆奉节）重庆市奉节县康乐镇七星村</v>
      </c>
      <c r="H2506" s="2" t="str">
        <f ca="1">'[1]2025年已发货'!H:H</f>
        <v>岑甲乐</v>
      </c>
      <c r="I2506" s="2">
        <f ca="1">'[1]2025年已发货'!I:I</f>
        <v>17349037782</v>
      </c>
      <c r="J2506" s="2" vm="1" t="e">
        <f ca="1">_xlfn._xlws.FILTER(辅助信息!D:D,辅助信息!G:G=G2506)</f>
        <v>#VALUE!</v>
      </c>
    </row>
    <row r="2507" hidden="1" spans="1:10">
      <c r="A2507" s="2" t="str">
        <f ca="1">'[1]2025年已发货'!A:A</f>
        <v>晋邦</v>
      </c>
      <c r="B2507" s="2" t="str">
        <f ca="1">'[1]2025年已发货'!B:B</f>
        <v>螺纹钢</v>
      </c>
      <c r="C2507" s="2" t="str">
        <f ca="1">'[1]2025年已发货'!C:C</f>
        <v>HRB500E Φ16</v>
      </c>
      <c r="D2507" s="2" t="str">
        <f ca="1">'[1]2025年已发货'!D:D</f>
        <v>吨</v>
      </c>
      <c r="E2507" s="2">
        <f ca="1">'[1]2025年已发货'!E:E</f>
        <v>3</v>
      </c>
      <c r="F2507" s="4">
        <f ca="1">'[1]2025年已发货'!F:F</f>
        <v>45772</v>
      </c>
      <c r="G2507" s="2" t="str">
        <f>'[1]2025年已发货'!G:G</f>
        <v>（商投建工达州中医药科技园-4工区-2号楼）达州市通川区达州中医药职业学院犀牛大道北段</v>
      </c>
      <c r="H2507" s="2" t="str">
        <f ca="1">'[1]2025年已发货'!H:H</f>
        <v>张扬</v>
      </c>
      <c r="I2507" s="2">
        <f ca="1">'[1]2025年已发货'!I:I</f>
        <v>18381904567</v>
      </c>
      <c r="J2507" s="2" t="str">
        <f>_xlfn._xlws.FILTER(辅助信息!D:D,辅助信息!G:G=G2507)</f>
        <v>商投建工达州中医药科技园</v>
      </c>
    </row>
    <row r="2508" hidden="1" spans="1:10">
      <c r="A2508" s="2" t="str">
        <f ca="1">'[1]2025年已发货'!A:A</f>
        <v>晋邦</v>
      </c>
      <c r="B2508" s="2" t="str">
        <f ca="1">'[1]2025年已发货'!B:B</f>
        <v>螺纹钢</v>
      </c>
      <c r="C2508" s="2" t="str">
        <f ca="1">'[1]2025年已发货'!C:C</f>
        <v>HRB500E Φ18</v>
      </c>
      <c r="D2508" s="2" t="str">
        <f ca="1">'[1]2025年已发货'!D:D</f>
        <v>吨</v>
      </c>
      <c r="E2508" s="2">
        <f ca="1">'[1]2025年已发货'!E:E</f>
        <v>12</v>
      </c>
      <c r="F2508" s="4">
        <f ca="1">'[1]2025年已发货'!F:F</f>
        <v>45772</v>
      </c>
      <c r="G2508" s="2" t="str">
        <f>'[1]2025年已发货'!G:G</f>
        <v>（商投建工达州中医药科技园-4工区-2号楼）达州市通川区达州中医药职业学院犀牛大道北段</v>
      </c>
      <c r="H2508" s="2" t="str">
        <f ca="1">'[1]2025年已发货'!H:H</f>
        <v>张扬</v>
      </c>
      <c r="I2508" s="2">
        <f ca="1">'[1]2025年已发货'!I:I</f>
        <v>18381904567</v>
      </c>
      <c r="J2508" s="2" t="str">
        <f>_xlfn._xlws.FILTER(辅助信息!D:D,辅助信息!G:G=G2508)</f>
        <v>商投建工达州中医药科技园</v>
      </c>
    </row>
    <row r="2509" hidden="1" spans="1:10">
      <c r="A2509" s="2" t="str">
        <f ca="1">'[1]2025年已发货'!A:A</f>
        <v>晋邦</v>
      </c>
      <c r="B2509" s="2" t="str">
        <f ca="1">'[1]2025年已发货'!B:B</f>
        <v>螺纹钢</v>
      </c>
      <c r="C2509" s="2" t="str">
        <f ca="1">'[1]2025年已发货'!C:C</f>
        <v>HRB500E Φ20</v>
      </c>
      <c r="D2509" s="2" t="str">
        <f ca="1">'[1]2025年已发货'!D:D</f>
        <v>吨</v>
      </c>
      <c r="E2509" s="2">
        <f ca="1">'[1]2025年已发货'!E:E</f>
        <v>9</v>
      </c>
      <c r="F2509" s="4">
        <f ca="1">'[1]2025年已发货'!F:F</f>
        <v>45772</v>
      </c>
      <c r="G2509" s="2" t="str">
        <f>'[1]2025年已发货'!G:G</f>
        <v>（商投建工达州中医药科技园-4工区-2号楼）达州市通川区达州中医药职业学院犀牛大道北段</v>
      </c>
      <c r="H2509" s="2" t="str">
        <f ca="1">'[1]2025年已发货'!H:H</f>
        <v>张扬</v>
      </c>
      <c r="I2509" s="2">
        <f ca="1">'[1]2025年已发货'!I:I</f>
        <v>18381904567</v>
      </c>
      <c r="J2509" s="2" t="str">
        <f ca="1">_xlfn._xlws.FILTER(辅助信息!D:D,辅助信息!G:G=G2509)</f>
        <v>商投建工达州中医药科技园</v>
      </c>
    </row>
    <row r="2510" hidden="1" spans="1:10">
      <c r="A2510" s="2" t="str">
        <f ca="1">'[1]2025年已发货'!A:A</f>
        <v>晋邦</v>
      </c>
      <c r="B2510" s="2" t="str">
        <f ca="1">'[1]2025年已发货'!B:B</f>
        <v>螺纹钢</v>
      </c>
      <c r="C2510" s="2" t="str">
        <f ca="1">'[1]2025年已发货'!C:C</f>
        <v>HRB500E Φ22</v>
      </c>
      <c r="D2510" s="2" t="str">
        <f ca="1">'[1]2025年已发货'!D:D</f>
        <v>吨</v>
      </c>
      <c r="E2510" s="2">
        <f ca="1">'[1]2025年已发货'!E:E</f>
        <v>9</v>
      </c>
      <c r="F2510" s="4">
        <f ca="1">'[1]2025年已发货'!F:F</f>
        <v>45772</v>
      </c>
      <c r="G2510" s="2" t="str">
        <f>'[1]2025年已发货'!G:G</f>
        <v>（商投建工达州中医药科技园-4工区-2号楼）达州市通川区达州中医药职业学院犀牛大道北段</v>
      </c>
      <c r="H2510" s="2" t="str">
        <f ca="1">'[1]2025年已发货'!H:H</f>
        <v>张扬</v>
      </c>
      <c r="I2510" s="2">
        <f ca="1">'[1]2025年已发货'!I:I</f>
        <v>18381904567</v>
      </c>
      <c r="J2510" s="2" t="str">
        <f>_xlfn._xlws.FILTER(辅助信息!D:D,辅助信息!G:G=G2510)</f>
        <v>商投建工达州中医药科技园</v>
      </c>
    </row>
    <row r="2511" hidden="1" spans="1:10">
      <c r="A2511" s="2" t="str">
        <f ca="1">'[1]2025年已发货'!A:A</f>
        <v>晋邦</v>
      </c>
      <c r="B2511" s="2" t="str">
        <f ca="1">'[1]2025年已发货'!B:B</f>
        <v>螺纹钢</v>
      </c>
      <c r="C2511" s="2" t="str">
        <f ca="1">'[1]2025年已发货'!C:C</f>
        <v>HRB500E Φ22</v>
      </c>
      <c r="D2511" s="2" t="str">
        <f ca="1">'[1]2025年已发货'!D:D</f>
        <v>吨</v>
      </c>
      <c r="E2511" s="2">
        <f ca="1">'[1]2025年已发货'!E:E</f>
        <v>21</v>
      </c>
      <c r="F2511" s="4">
        <f ca="1">'[1]2025年已发货'!F:F</f>
        <v>45772</v>
      </c>
      <c r="G2511" s="2" t="str">
        <f>'[1]2025年已发货'!G:G</f>
        <v>（商投建工达州中医药科技园-4工区-7号楼）达州市通川区达州中医药职业学院犀牛大道北段</v>
      </c>
      <c r="H2511" s="2" t="str">
        <f ca="1">'[1]2025年已发货'!H:H</f>
        <v>张扬</v>
      </c>
      <c r="I2511" s="2">
        <f ca="1">'[1]2025年已发货'!I:I</f>
        <v>18381904567</v>
      </c>
      <c r="J2511" s="2" t="str">
        <f>_xlfn._xlws.FILTER(辅助信息!D:D,辅助信息!G:G=G2511)</f>
        <v>商投建工达州中医药科技园</v>
      </c>
    </row>
    <row r="2512" hidden="1" spans="1:10">
      <c r="A2512" s="2" t="str">
        <f ca="1">'[1]2025年已发货'!A:A</f>
        <v>晋邦</v>
      </c>
      <c r="B2512" s="2" t="str">
        <f ca="1">'[1]2025年已发货'!B:B</f>
        <v>螺纹钢</v>
      </c>
      <c r="C2512" s="2" t="str">
        <f ca="1">'[1]2025年已发货'!C:C</f>
        <v>HRB500E Φ25</v>
      </c>
      <c r="D2512" s="2" t="str">
        <f ca="1">'[1]2025年已发货'!D:D</f>
        <v>吨</v>
      </c>
      <c r="E2512" s="2">
        <f ca="1">'[1]2025年已发货'!E:E</f>
        <v>30</v>
      </c>
      <c r="F2512" s="4">
        <f ca="1">'[1]2025年已发货'!F:F</f>
        <v>45772</v>
      </c>
      <c r="G2512" s="2" t="str">
        <f>'[1]2025年已发货'!G:G</f>
        <v>（商投建工达州中医药科技园-4工区-7号楼）达州市通川区达州中医药职业学院犀牛大道北段</v>
      </c>
      <c r="H2512" s="2" t="str">
        <f ca="1">'[1]2025年已发货'!H:H</f>
        <v>张扬</v>
      </c>
      <c r="I2512" s="2">
        <f ca="1">'[1]2025年已发货'!I:I</f>
        <v>18381904567</v>
      </c>
      <c r="J2512" s="2" t="str">
        <f ca="1">_xlfn._xlws.FILTER(辅助信息!D:D,辅助信息!G:G=G2512)</f>
        <v>商投建工达州中医药科技园</v>
      </c>
    </row>
    <row r="2513" hidden="1" spans="1:10">
      <c r="A2513" s="2" t="str">
        <f ca="1">'[1]2025年已发货'!A:A</f>
        <v>晋邦</v>
      </c>
      <c r="B2513" s="2" t="str">
        <f ca="1">'[1]2025年已发货'!B:B</f>
        <v>高线</v>
      </c>
      <c r="C2513" s="2" t="str">
        <f ca="1">'[1]2025年已发货'!C:C</f>
        <v>HPB300 Φ10</v>
      </c>
      <c r="D2513" s="2" t="str">
        <f ca="1">'[1]2025年已发货'!D:D</f>
        <v>吨</v>
      </c>
      <c r="E2513" s="2">
        <f ca="1">'[1]2025年已发货'!E:E</f>
        <v>3</v>
      </c>
      <c r="F2513" s="4">
        <f ca="1">'[1]2025年已发货'!F:F</f>
        <v>45772</v>
      </c>
      <c r="G2513" s="2" t="str">
        <f>'[1]2025年已发货'!G:G</f>
        <v>（商投建工达州中医药科技园-2工区-景观桥）达州市通川区达州中医药职业学院犀牛大道北段</v>
      </c>
      <c r="H2513" s="2" t="str">
        <f ca="1">'[1]2025年已发货'!H:H</f>
        <v>李波</v>
      </c>
      <c r="I2513" s="2">
        <f ca="1">'[1]2025年已发货'!I:I</f>
        <v>18381899787</v>
      </c>
      <c r="J2513" s="2" t="str">
        <f ca="1">_xlfn._xlws.FILTER(辅助信息!D:D,辅助信息!G:G=G2513)</f>
        <v>商投建工达州中医药科技园</v>
      </c>
    </row>
    <row r="2514" hidden="1" spans="1:10">
      <c r="A2514" s="2" t="str">
        <f ca="1">'[1]2025年已发货'!A:A</f>
        <v>晋邦</v>
      </c>
      <c r="B2514" s="2" t="str">
        <f ca="1">'[1]2025年已发货'!B:B</f>
        <v>盘螺</v>
      </c>
      <c r="C2514" s="2" t="str">
        <f ca="1">'[1]2025年已发货'!C:C</f>
        <v>HRB400E Φ10</v>
      </c>
      <c r="D2514" s="2" t="str">
        <f ca="1">'[1]2025年已发货'!D:D</f>
        <v>吨</v>
      </c>
      <c r="E2514" s="2">
        <f ca="1">'[1]2025年已发货'!E:E</f>
        <v>3</v>
      </c>
      <c r="F2514" s="4">
        <f ca="1">'[1]2025年已发货'!F:F</f>
        <v>45772</v>
      </c>
      <c r="G2514" s="2" t="str">
        <f>'[1]2025年已发货'!G:G</f>
        <v>（商投建工达州中医药科技园-2工区-景观桥）达州市通川区达州中医药职业学院犀牛大道北段</v>
      </c>
      <c r="H2514" s="2" t="str">
        <f ca="1">'[1]2025年已发货'!H:H</f>
        <v>李波</v>
      </c>
      <c r="I2514" s="2">
        <f ca="1">'[1]2025年已发货'!I:I</f>
        <v>18381899787</v>
      </c>
      <c r="J2514" s="2" t="str">
        <f>_xlfn._xlws.FILTER(辅助信息!D:D,辅助信息!G:G=G2514)</f>
        <v>商投建工达州中医药科技园</v>
      </c>
    </row>
    <row r="2515" hidden="1" spans="1:10">
      <c r="A2515" s="2" t="str">
        <f ca="1">'[1]2025年已发货'!A:A</f>
        <v>晋邦</v>
      </c>
      <c r="B2515" s="2" t="str">
        <f ca="1">'[1]2025年已发货'!B:B</f>
        <v>螺纹钢</v>
      </c>
      <c r="C2515" s="2" t="str">
        <f ca="1">'[1]2025年已发货'!C:C</f>
        <v>HRB400E Φ16 9m</v>
      </c>
      <c r="D2515" s="2" t="str">
        <f ca="1">'[1]2025年已发货'!D:D</f>
        <v>吨</v>
      </c>
      <c r="E2515" s="2">
        <f ca="1">'[1]2025年已发货'!E:E</f>
        <v>17</v>
      </c>
      <c r="F2515" s="4">
        <f ca="1">'[1]2025年已发货'!F:F</f>
        <v>45772</v>
      </c>
      <c r="G2515" s="2" t="str">
        <f>'[1]2025年已发货'!G:G</f>
        <v>（商投建工达州中医药科技园-2工区-景观桥）达州市通川区达州中医药职业学院犀牛大道北段</v>
      </c>
      <c r="H2515" s="2" t="str">
        <f ca="1">'[1]2025年已发货'!H:H</f>
        <v>李波</v>
      </c>
      <c r="I2515" s="2">
        <f ca="1">'[1]2025年已发货'!I:I</f>
        <v>18381899787</v>
      </c>
      <c r="J2515" s="2" t="str">
        <f ca="1">_xlfn._xlws.FILTER(辅助信息!D:D,辅助信息!G:G=G2515)</f>
        <v>商投建工达州中医药科技园</v>
      </c>
    </row>
    <row r="2516" hidden="1" spans="1:10">
      <c r="A2516" s="2" t="str">
        <f ca="1">'[1]2025年已发货'!A:A</f>
        <v>晋邦</v>
      </c>
      <c r="B2516" s="2" t="str">
        <f ca="1">'[1]2025年已发货'!B:B</f>
        <v>螺纹钢</v>
      </c>
      <c r="C2516" s="2" t="str">
        <f ca="1">'[1]2025年已发货'!C:C</f>
        <v>HRB400E Φ25 9m</v>
      </c>
      <c r="D2516" s="2" t="str">
        <f ca="1">'[1]2025年已发货'!D:D</f>
        <v>吨</v>
      </c>
      <c r="E2516" s="2">
        <f ca="1">'[1]2025年已发货'!E:E</f>
        <v>12</v>
      </c>
      <c r="F2516" s="4">
        <f ca="1">'[1]2025年已发货'!F:F</f>
        <v>45772</v>
      </c>
      <c r="G2516" s="2" t="str">
        <f>'[1]2025年已发货'!G:G</f>
        <v>（商投建工达州中医药科技园-2工区-景观桥）达州市通川区达州中医药职业学院犀牛大道北段</v>
      </c>
      <c r="H2516" s="2" t="str">
        <f ca="1">'[1]2025年已发货'!H:H</f>
        <v>李波</v>
      </c>
      <c r="I2516" s="2">
        <f ca="1">'[1]2025年已发货'!I:I</f>
        <v>18381899787</v>
      </c>
      <c r="J2516" s="2" t="str">
        <f>_xlfn._xlws.FILTER(辅助信息!D:D,辅助信息!G:G=G2516)</f>
        <v>商投建工达州中医药科技园</v>
      </c>
    </row>
    <row r="2517" hidden="1" spans="1:10">
      <c r="A2517" s="2" t="str">
        <f ca="1">'[1]2025年已发货'!A:A</f>
        <v>德胜</v>
      </c>
      <c r="B2517" s="2" t="str">
        <f ca="1">'[1]2025年已发货'!B:B</f>
        <v>螺纹钢</v>
      </c>
      <c r="C2517" s="2" t="str">
        <f ca="1">'[1]2025年已发货'!C:C</f>
        <v>HRB500E Φ14 9m</v>
      </c>
      <c r="D2517" s="2" t="str">
        <f ca="1">'[1]2025年已发货'!D:D</f>
        <v>吨</v>
      </c>
      <c r="E2517" s="2">
        <f ca="1">'[1]2025年已发货'!E:E</f>
        <v>12</v>
      </c>
      <c r="F2517" s="4">
        <f ca="1">'[1]2025年已发货'!F:F</f>
        <v>45772</v>
      </c>
      <c r="G2517" s="2" t="str">
        <f>'[1]2025年已发货'!G:G</f>
        <v>(宜宾兴港三江新区长江工业园建设项目-9#厂房)宜宾市翠屏区宜宾汽车零部件配套产业基地(纬五路南)</v>
      </c>
      <c r="H2517" s="2" t="str">
        <f ca="1">'[1]2025年已发货'!H:H</f>
        <v>严石林</v>
      </c>
      <c r="I2517" s="2">
        <f ca="1">'[1]2025年已发货'!I:I</f>
        <v>15924731822</v>
      </c>
      <c r="J2517" s="2" t="str">
        <f>_xlfn._xlws.FILTER(辅助信息!D:D,辅助信息!G:G=G2517)</f>
        <v>宜宾兴港三江新区长江工业园建设项目</v>
      </c>
    </row>
    <row r="2518" hidden="1" spans="1:10">
      <c r="A2518" s="2" t="str">
        <f ca="1">'[1]2025年已发货'!A:A</f>
        <v>德胜</v>
      </c>
      <c r="B2518" s="2" t="str">
        <f ca="1">'[1]2025年已发货'!B:B</f>
        <v>螺纹钢</v>
      </c>
      <c r="C2518" s="2" t="str">
        <f ca="1">'[1]2025年已发货'!C:C</f>
        <v>HRB500E Φ22 12m</v>
      </c>
      <c r="D2518" s="2" t="str">
        <f ca="1">'[1]2025年已发货'!D:D</f>
        <v>吨</v>
      </c>
      <c r="E2518" s="2">
        <f ca="1">'[1]2025年已发货'!E:E</f>
        <v>75</v>
      </c>
      <c r="F2518" s="4">
        <f ca="1">'[1]2025年已发货'!F:F</f>
        <v>45772</v>
      </c>
      <c r="G2518" s="2" t="str">
        <f>'[1]2025年已发货'!G:G</f>
        <v>(宜宾兴港三江新区长江工业园建设项目-9#厂房)宜宾市翠屏区宜宾汽车零部件配套产业基地(纬五路南)</v>
      </c>
      <c r="H2518" s="2" t="str">
        <f ca="1">'[1]2025年已发货'!H:H</f>
        <v>严石林</v>
      </c>
      <c r="I2518" s="2">
        <f ca="1">'[1]2025年已发货'!I:I</f>
        <v>15924731822</v>
      </c>
      <c r="J2518" s="2" t="str">
        <f ca="1">_xlfn._xlws.FILTER(辅助信息!D:D,辅助信息!G:G=G2518)</f>
        <v>宜宾兴港三江新区长江工业园建设项目</v>
      </c>
    </row>
    <row r="2519" hidden="1" spans="1:10">
      <c r="A2519" s="2" t="str">
        <f ca="1">'[1]2025年已发货'!A:A</f>
        <v>德胜</v>
      </c>
      <c r="B2519" s="2" t="str">
        <f ca="1">'[1]2025年已发货'!B:B</f>
        <v>螺纹钢</v>
      </c>
      <c r="C2519" s="2" t="str">
        <f ca="1">'[1]2025年已发货'!C:C</f>
        <v>HRB500E Φ25 12m</v>
      </c>
      <c r="D2519" s="2" t="str">
        <f ca="1">'[1]2025年已发货'!D:D</f>
        <v>吨</v>
      </c>
      <c r="E2519" s="2">
        <f ca="1">'[1]2025年已发货'!E:E</f>
        <v>18</v>
      </c>
      <c r="F2519" s="4">
        <f ca="1">'[1]2025年已发货'!F:F</f>
        <v>45772</v>
      </c>
      <c r="G2519" s="2" t="str">
        <f>'[1]2025年已发货'!G:G</f>
        <v>(宜宾兴港三江新区长江工业园建设项目-9#厂房)宜宾市翠屏区宜宾汽车零部件配套产业基地(纬五路南)</v>
      </c>
      <c r="H2519" s="2" t="str">
        <f ca="1">'[1]2025年已发货'!H:H</f>
        <v>严石林</v>
      </c>
      <c r="I2519" s="2">
        <f ca="1">'[1]2025年已发货'!I:I</f>
        <v>15924731822</v>
      </c>
      <c r="J2519" s="2" t="str">
        <f ca="1">_xlfn._xlws.FILTER(辅助信息!D:D,辅助信息!G:G=G2519)</f>
        <v>宜宾兴港三江新区长江工业园建设项目</v>
      </c>
    </row>
    <row r="2520" hidden="1" spans="1:10">
      <c r="A2520" s="2" t="str">
        <f ca="1">'[1]2025年已发货'!A:A</f>
        <v>德胜</v>
      </c>
      <c r="B2520" s="2" t="str">
        <f ca="1">'[1]2025年已发货'!B:B</f>
        <v>螺纹钢</v>
      </c>
      <c r="C2520" s="2" t="str">
        <f ca="1">'[1]2025年已发货'!C:C</f>
        <v>HRB400E Φ18 9m</v>
      </c>
      <c r="D2520" s="2" t="str">
        <f ca="1">'[1]2025年已发货'!D:D</f>
        <v>吨</v>
      </c>
      <c r="E2520" s="2">
        <f ca="1">'[1]2025年已发货'!E:E</f>
        <v>13.5</v>
      </c>
      <c r="F2520" s="4">
        <f ca="1">'[1]2025年已发货'!F:F</f>
        <v>45772</v>
      </c>
      <c r="G2520" s="2" t="str">
        <f>'[1]2025年已发货'!G:G</f>
        <v>（中铁五局新津tod项目）成都市新津区旭辉天府未来城南(华金路南)</v>
      </c>
      <c r="H2520" s="2" t="str">
        <f ca="1">'[1]2025年已发货'!H:H</f>
        <v>戴军</v>
      </c>
      <c r="I2520" s="2">
        <f ca="1">'[1]2025年已发货'!I:I</f>
        <v>15984585768</v>
      </c>
      <c r="J2520" s="2" vm="1" t="e">
        <f ca="1">_xlfn._xlws.FILTER(辅助信息!D:D,辅助信息!G:G=G2520)</f>
        <v>#VALUE!</v>
      </c>
    </row>
    <row r="2521" hidden="1" spans="1:10">
      <c r="A2521" s="2" t="str">
        <f ca="1">'[1]2025年已发货'!A:A</f>
        <v>德胜</v>
      </c>
      <c r="B2521" s="2" t="str">
        <f ca="1">'[1]2025年已发货'!B:B</f>
        <v>螺纹钢</v>
      </c>
      <c r="C2521" s="2" t="str">
        <f ca="1">'[1]2025年已发货'!C:C</f>
        <v>HRB400E Φ20 9m</v>
      </c>
      <c r="D2521" s="2" t="str">
        <f ca="1">'[1]2025年已发货'!D:D</f>
        <v>吨</v>
      </c>
      <c r="E2521" s="2">
        <f ca="1">'[1]2025年已发货'!E:E</f>
        <v>10.8</v>
      </c>
      <c r="F2521" s="4">
        <f ca="1">'[1]2025年已发货'!F:F</f>
        <v>45772</v>
      </c>
      <c r="G2521" s="2" t="str">
        <f>'[1]2025年已发货'!G:G</f>
        <v>（中铁五局新津tod项目）成都市新津区旭辉天府未来城南(华金路南)</v>
      </c>
      <c r="H2521" s="2" t="str">
        <f ca="1">'[1]2025年已发货'!H:H</f>
        <v>戴军</v>
      </c>
      <c r="I2521" s="2">
        <f ca="1">'[1]2025年已发货'!I:I</f>
        <v>15984585768</v>
      </c>
      <c r="J2521" s="2" vm="1" t="e">
        <f ca="1">_xlfn._xlws.FILTER(辅助信息!D:D,辅助信息!G:G=G2521)</f>
        <v>#VALUE!</v>
      </c>
    </row>
    <row r="2522" hidden="1" spans="1:10">
      <c r="A2522" s="2" t="str">
        <f ca="1">'[1]2025年已发货'!A:A</f>
        <v>德胜</v>
      </c>
      <c r="B2522" s="2" t="str">
        <f ca="1">'[1]2025年已发货'!B:B</f>
        <v>螺纹钢</v>
      </c>
      <c r="C2522" s="2" t="str">
        <f ca="1">'[1]2025年已发货'!C:C</f>
        <v>HRB500E Φ20 9m</v>
      </c>
      <c r="D2522" s="2" t="str">
        <f ca="1">'[1]2025年已发货'!D:D</f>
        <v>吨</v>
      </c>
      <c r="E2522" s="2">
        <f ca="1">'[1]2025年已发货'!E:E</f>
        <v>6</v>
      </c>
      <c r="F2522" s="4">
        <f ca="1">'[1]2025年已发货'!F:F</f>
        <v>45772</v>
      </c>
      <c r="G2522" s="2" t="str">
        <f>'[1]2025年已发货'!G:G</f>
        <v>（中铁五局新津tod项目）成都市新津区旭辉天府未来城南(华金路南)</v>
      </c>
      <c r="H2522" s="2" t="str">
        <f ca="1">'[1]2025年已发货'!H:H</f>
        <v>戴军</v>
      </c>
      <c r="I2522" s="2">
        <f ca="1">'[1]2025年已发货'!I:I</f>
        <v>15984585768</v>
      </c>
      <c r="J2522" s="2" vm="1" t="e">
        <f ca="1">_xlfn._xlws.FILTER(辅助信息!D:D,辅助信息!G:G=G2522)</f>
        <v>#VALUE!</v>
      </c>
    </row>
    <row r="2523" hidden="1" spans="1:10">
      <c r="A2523" s="2" t="str">
        <f ca="1">'[1]2025年已发货'!A:A</f>
        <v>德胜</v>
      </c>
      <c r="B2523" s="2" t="str">
        <f ca="1">'[1]2025年已发货'!B:B</f>
        <v>螺纹钢</v>
      </c>
      <c r="C2523" s="2" t="str">
        <f ca="1">'[1]2025年已发货'!C:C</f>
        <v>HRB500E Φ22 9m</v>
      </c>
      <c r="D2523" s="2" t="str">
        <f ca="1">'[1]2025年已发货'!D:D</f>
        <v>吨</v>
      </c>
      <c r="E2523" s="2">
        <f ca="1">'[1]2025年已发货'!E:E</f>
        <v>6</v>
      </c>
      <c r="F2523" s="4">
        <f ca="1">'[1]2025年已发货'!F:F</f>
        <v>45772</v>
      </c>
      <c r="G2523" s="2" t="str">
        <f>'[1]2025年已发货'!G:G</f>
        <v>（中铁五局新津tod项目）成都市新津区旭辉天府未来城南(华金路南)</v>
      </c>
      <c r="H2523" s="2" t="str">
        <f ca="1">'[1]2025年已发货'!H:H</f>
        <v>戴军</v>
      </c>
      <c r="I2523" s="2">
        <f ca="1">'[1]2025年已发货'!I:I</f>
        <v>15984585768</v>
      </c>
      <c r="J2523" s="2" vm="1" t="e">
        <f>_xlfn._xlws.FILTER(辅助信息!D:D,辅助信息!G:G=G2523)</f>
        <v>#VALUE!</v>
      </c>
    </row>
    <row r="2524" hidden="1" spans="1:10">
      <c r="A2524" s="2" t="str">
        <f ca="1">'[1]2025年已发货'!A:A</f>
        <v>八局</v>
      </c>
      <c r="B2524" s="2" t="str">
        <f ca="1">'[1]2025年已发货'!B:B</f>
        <v>螺纹钢</v>
      </c>
      <c r="C2524" s="2" t="str">
        <f ca="1">'[1]2025年已发货'!C:C</f>
        <v>HRB400E Φ14 9m</v>
      </c>
      <c r="D2524" s="2" t="str">
        <f ca="1">'[1]2025年已发货'!D:D</f>
        <v>吨</v>
      </c>
      <c r="E2524" s="2">
        <f ca="1">'[1]2025年已发货'!E:E</f>
        <v>15</v>
      </c>
      <c r="F2524" s="4">
        <f ca="1">'[1]2025年已发货'!F:F</f>
        <v>45772</v>
      </c>
      <c r="G2524" s="2" t="str">
        <f>'[1]2025年已发货'!G:G</f>
        <v>（五局乐山机场项目）乐山市五通桥区冠英镇</v>
      </c>
      <c r="H2524" s="2" t="str">
        <f ca="1">'[1]2025年已发货'!H:H</f>
        <v>王思思</v>
      </c>
      <c r="I2524" s="2">
        <f ca="1">'[1]2025年已发货'!I:I</f>
        <v>18973190156</v>
      </c>
      <c r="J2524" s="2" vm="1" t="e">
        <f>_xlfn._xlws.FILTER(辅助信息!D:D,辅助信息!G:G=G2524)</f>
        <v>#VALUE!</v>
      </c>
    </row>
    <row r="2525" hidden="1" spans="1:10">
      <c r="A2525" s="2" t="str">
        <f ca="1">'[1]2025年已发货'!A:A</f>
        <v>八局</v>
      </c>
      <c r="B2525" s="2" t="str">
        <f ca="1">'[1]2025年已发货'!B:B</f>
        <v>螺纹钢</v>
      </c>
      <c r="C2525" s="2" t="str">
        <f ca="1">'[1]2025年已发货'!C:C</f>
        <v>HRB400E Φ20 9m</v>
      </c>
      <c r="D2525" s="2" t="str">
        <f ca="1">'[1]2025年已发货'!D:D</f>
        <v>吨</v>
      </c>
      <c r="E2525" s="2">
        <f ca="1">'[1]2025年已发货'!E:E</f>
        <v>20</v>
      </c>
      <c r="F2525" s="4">
        <f ca="1">'[1]2025年已发货'!F:F</f>
        <v>45772</v>
      </c>
      <c r="G2525" s="2" t="str">
        <f>'[1]2025年已发货'!G:G</f>
        <v>（五局乐山机场项目）乐山市五通桥区冠英镇</v>
      </c>
      <c r="H2525" s="2" t="str">
        <f ca="1">'[1]2025年已发货'!H:H</f>
        <v>王思思</v>
      </c>
      <c r="I2525" s="2">
        <f ca="1">'[1]2025年已发货'!I:I</f>
        <v>18973190156</v>
      </c>
      <c r="J2525" s="2" vm="1" t="e">
        <f ca="1">_xlfn._xlws.FILTER(辅助信息!D:D,辅助信息!G:G=G2525)</f>
        <v>#VALUE!</v>
      </c>
    </row>
    <row r="2526" hidden="1" spans="1:10">
      <c r="A2526" s="2" t="str">
        <f ca="1">'[1]2025年已发货'!A:A</f>
        <v>八局</v>
      </c>
      <c r="B2526" s="2" t="str">
        <f ca="1">'[1]2025年已发货'!B:B</f>
        <v>螺纹钢</v>
      </c>
      <c r="C2526" s="2" t="str">
        <f ca="1">'[1]2025年已发货'!C:C</f>
        <v>HRB400E Φ12 9m</v>
      </c>
      <c r="D2526" s="2" t="str">
        <f ca="1">'[1]2025年已发货'!D:D</f>
        <v>吨</v>
      </c>
      <c r="E2526" s="2">
        <f ca="1">'[1]2025年已发货'!E:E</f>
        <v>36</v>
      </c>
      <c r="F2526" s="4">
        <f ca="1">'[1]2025年已发货'!F:F</f>
        <v>45772</v>
      </c>
      <c r="G2526" s="2" t="str">
        <f>'[1]2025年已发货'!G:G</f>
        <v>（五局乐山机场项目）乐山市五通桥区冠英镇</v>
      </c>
      <c r="H2526" s="2" t="str">
        <f ca="1">'[1]2025年已发货'!H:H</f>
        <v>王思思</v>
      </c>
      <c r="I2526" s="2">
        <f ca="1">'[1]2025年已发货'!I:I</f>
        <v>18973190156</v>
      </c>
      <c r="J2526" s="2" vm="1" t="e">
        <f ca="1">_xlfn._xlws.FILTER(辅助信息!D:D,辅助信息!G:G=G2526)</f>
        <v>#VALUE!</v>
      </c>
    </row>
    <row r="2527" hidden="1" spans="1:10">
      <c r="A2527" s="2" t="str">
        <f ca="1">'[1]2025年已发货'!A:A</f>
        <v>八局</v>
      </c>
      <c r="B2527" s="2" t="str">
        <f ca="1">'[1]2025年已发货'!B:B</f>
        <v>螺纹钢</v>
      </c>
      <c r="C2527" s="2" t="str">
        <f ca="1">'[1]2025年已发货'!C:C</f>
        <v>HRB400E Φ12 12m</v>
      </c>
      <c r="D2527" s="2" t="str">
        <f ca="1">'[1]2025年已发货'!D:D</f>
        <v>吨</v>
      </c>
      <c r="E2527" s="2">
        <f ca="1">'[1]2025年已发货'!E:E</f>
        <v>70</v>
      </c>
      <c r="F2527" s="4">
        <f ca="1">'[1]2025年已发货'!F:F</f>
        <v>45772</v>
      </c>
      <c r="G2527" s="2" t="str">
        <f>'[1]2025年已发货'!G:G</f>
        <v>（中铁广州局-成渝扩容2标）成渝扩容项目ZCB3-2标2＃拌和站【雁江区联盟桥东北50米(资资路) 】</v>
      </c>
      <c r="H2527" s="2" t="str">
        <f ca="1">'[1]2025年已发货'!H:H</f>
        <v>刘沛琦</v>
      </c>
      <c r="I2527" s="2">
        <f ca="1">'[1]2025年已发货'!I:I</f>
        <v>18011784798</v>
      </c>
      <c r="J2527" s="2" vm="1" t="e">
        <f ca="1">_xlfn._xlws.FILTER(辅助信息!D:D,辅助信息!G:G=G2527)</f>
        <v>#VALUE!</v>
      </c>
    </row>
    <row r="2528" hidden="1" spans="1:10">
      <c r="A2528" s="2" t="str">
        <f ca="1">'[1]2025年已发货'!A:A</f>
        <v>润耀</v>
      </c>
      <c r="B2528" s="2" t="str">
        <f ca="1">'[1]2025年已发货'!B:B</f>
        <v>盘圆</v>
      </c>
      <c r="C2528" s="2" t="str">
        <f ca="1">'[1]2025年已发货'!C:C</f>
        <v>HPB300Ф10</v>
      </c>
      <c r="D2528" s="2" t="str">
        <f ca="1">'[1]2025年已发货'!D:D</f>
        <v>吨</v>
      </c>
      <c r="E2528" s="2">
        <f ca="1">'[1]2025年已发货'!E:E</f>
        <v>3</v>
      </c>
      <c r="F2528" s="4">
        <f ca="1">'[1]2025年已发货'!F:F</f>
        <v>45772</v>
      </c>
      <c r="G2528" s="2" t="str">
        <f>'[1]2025年已发货'!G:G</f>
        <v>（成铁西物-重庆渝北金山项目）重庆市渝北区康庄美地C区（司机拍摄签收小票时需设置时间及地点水印）</v>
      </c>
      <c r="H2528" s="2" t="str">
        <f ca="1">'[1]2025年已发货'!H:H</f>
        <v>黄永福</v>
      </c>
      <c r="I2528" s="2" t="str">
        <f ca="1">'[1]2025年已发货'!I:I</f>
        <v>15982823571</v>
      </c>
      <c r="J2528" s="2" vm="1" t="e">
        <f>_xlfn._xlws.FILTER(辅助信息!D:D,辅助信息!G:G=G2528)</f>
        <v>#VALUE!</v>
      </c>
    </row>
    <row r="2529" hidden="1" spans="1:10">
      <c r="A2529" s="2" t="str">
        <f ca="1">'[1]2025年已发货'!A:A</f>
        <v>润耀</v>
      </c>
      <c r="B2529" s="2" t="str">
        <f ca="1">'[1]2025年已发货'!B:B</f>
        <v>螺纹钢</v>
      </c>
      <c r="C2529" s="2" t="str">
        <f ca="1">'[1]2025年已发货'!C:C</f>
        <v>HRB400EФ20*9m</v>
      </c>
      <c r="D2529" s="2" t="str">
        <f ca="1">'[1]2025年已发货'!D:D</f>
        <v>吨</v>
      </c>
      <c r="E2529" s="2">
        <f ca="1">'[1]2025年已发货'!E:E</f>
        <v>19</v>
      </c>
      <c r="F2529" s="4">
        <f ca="1">'[1]2025年已发货'!F:F</f>
        <v>45772</v>
      </c>
      <c r="G2529" s="2" t="str">
        <f>'[1]2025年已发货'!G:G</f>
        <v>（成铁西物-重庆渝北金山项目）重庆市渝北区康庄美地C区（司机拍摄签收小票时需设置时间及地点水印）</v>
      </c>
      <c r="H2529" s="2" t="str">
        <f ca="1">'[1]2025年已发货'!H:H</f>
        <v>黄永福</v>
      </c>
      <c r="I2529" s="2" t="str">
        <f ca="1">'[1]2025年已发货'!I:I</f>
        <v>15982823571</v>
      </c>
      <c r="J2529" s="2" vm="1" t="e">
        <f>_xlfn._xlws.FILTER(辅助信息!D:D,辅助信息!G:G=G2529)</f>
        <v>#VALUE!</v>
      </c>
    </row>
    <row r="2530" hidden="1" spans="1:10">
      <c r="A2530" s="2" t="str">
        <f ca="1">'[1]2025年已发货'!A:A</f>
        <v>润耀</v>
      </c>
      <c r="B2530" s="2" t="str">
        <f ca="1">'[1]2025年已发货'!B:B</f>
        <v>螺纹钢</v>
      </c>
      <c r="C2530" s="2" t="str">
        <f ca="1">'[1]2025年已发货'!C:C</f>
        <v>HRB400EФ28*9m</v>
      </c>
      <c r="D2530" s="2" t="str">
        <f ca="1">'[1]2025年已发货'!D:D</f>
        <v>吨</v>
      </c>
      <c r="E2530" s="2">
        <f ca="1">'[1]2025年已发货'!E:E</f>
        <v>14</v>
      </c>
      <c r="F2530" s="4">
        <f ca="1">'[1]2025年已发货'!F:F</f>
        <v>45772</v>
      </c>
      <c r="G2530" s="2" t="str">
        <f>'[1]2025年已发货'!G:G</f>
        <v>（成铁西物-重庆渝北金山项目）重庆市渝北区康庄美地C区（司机拍摄签收小票时需设置时间及地点水印）</v>
      </c>
      <c r="H2530" s="2" t="str">
        <f ca="1">'[1]2025年已发货'!H:H</f>
        <v>黄永福</v>
      </c>
      <c r="I2530" s="2" t="str">
        <f ca="1">'[1]2025年已发货'!I:I</f>
        <v>15982823571</v>
      </c>
      <c r="J2530" s="2" vm="1" t="e">
        <f ca="1">_xlfn._xlws.FILTER(辅助信息!D:D,辅助信息!G:G=G2530)</f>
        <v>#VALUE!</v>
      </c>
    </row>
    <row r="2531" hidden="1" spans="1:10">
      <c r="A2531" s="2" t="str">
        <f ca="1">'[1]2025年已发货'!A:A</f>
        <v>润耀</v>
      </c>
      <c r="B2531" s="2" t="str">
        <f ca="1">'[1]2025年已发货'!B:B</f>
        <v>螺纹钢</v>
      </c>
      <c r="C2531" s="2" t="str">
        <f ca="1">'[1]2025年已发货'!C:C</f>
        <v>HRB400EФ12*9m</v>
      </c>
      <c r="D2531" s="2" t="str">
        <f ca="1">'[1]2025年已发货'!D:D</f>
        <v>吨</v>
      </c>
      <c r="E2531" s="2">
        <f ca="1">'[1]2025年已发货'!E:E</f>
        <v>12</v>
      </c>
      <c r="F2531" s="4">
        <f ca="1">'[1]2025年已发货'!F:F</f>
        <v>45772</v>
      </c>
      <c r="G2531" s="2" t="str">
        <f>'[1]2025年已发货'!G:G</f>
        <v>（成铁西物-地铁5号线项目）成都市武侯区天府一街与昆华路交叉口（提前联系项目准备吊车）</v>
      </c>
      <c r="H2531" s="2" t="str">
        <f ca="1">'[1]2025年已发货'!H:H</f>
        <v>黄永福</v>
      </c>
      <c r="I2531" s="2" t="str">
        <f ca="1">'[1]2025年已发货'!I:I</f>
        <v>15982823571</v>
      </c>
      <c r="J2531" s="2" vm="1" t="e">
        <f ca="1">_xlfn._xlws.FILTER(辅助信息!D:D,辅助信息!G:G=G2531)</f>
        <v>#VALUE!</v>
      </c>
    </row>
    <row r="2532" hidden="1" spans="1:10">
      <c r="A2532" s="2" t="str">
        <f ca="1">'[1]2025年已发货'!A:A</f>
        <v>润耀</v>
      </c>
      <c r="B2532" s="2" t="str">
        <f ca="1">'[1]2025年已发货'!B:B</f>
        <v>螺纹钢</v>
      </c>
      <c r="C2532" s="2" t="str">
        <f ca="1">'[1]2025年已发货'!C:C</f>
        <v>HRB400EФ20*9m</v>
      </c>
      <c r="D2532" s="2" t="str">
        <f ca="1">'[1]2025年已发货'!D:D</f>
        <v>吨</v>
      </c>
      <c r="E2532" s="2">
        <f ca="1">'[1]2025年已发货'!E:E</f>
        <v>2.5</v>
      </c>
      <c r="F2532" s="4">
        <f ca="1">'[1]2025年已发货'!F:F</f>
        <v>45772</v>
      </c>
      <c r="G2532" s="2" t="str">
        <f>'[1]2025年已发货'!G:G</f>
        <v>（成铁西物-地铁5号线项目）成都市武侯区天府一街与昆华路交叉口（提前联系项目准备吊车）</v>
      </c>
      <c r="H2532" s="2" t="str">
        <f ca="1">'[1]2025年已发货'!H:H</f>
        <v>黄永福</v>
      </c>
      <c r="I2532" s="2" t="str">
        <f ca="1">'[1]2025年已发货'!I:I</f>
        <v>15982823571</v>
      </c>
      <c r="J2532" s="2" vm="1" t="e">
        <f ca="1">_xlfn._xlws.FILTER(辅助信息!D:D,辅助信息!G:G=G2532)</f>
        <v>#VALUE!</v>
      </c>
    </row>
    <row r="2533" hidden="1" spans="1:10">
      <c r="A2533" s="2" t="str">
        <f ca="1">'[1]2025年已发货'!A:A</f>
        <v>润耀</v>
      </c>
      <c r="B2533" s="2" t="str">
        <f ca="1">'[1]2025年已发货'!B:B</f>
        <v>螺纹钢</v>
      </c>
      <c r="C2533" s="2" t="str">
        <f ca="1">'[1]2025年已发货'!C:C</f>
        <v>HRB400EФ22*9m</v>
      </c>
      <c r="D2533" s="2" t="str">
        <f ca="1">'[1]2025年已发货'!D:D</f>
        <v>吨</v>
      </c>
      <c r="E2533" s="2">
        <f ca="1">'[1]2025年已发货'!E:E</f>
        <v>14</v>
      </c>
      <c r="F2533" s="4">
        <f ca="1">'[1]2025年已发货'!F:F</f>
        <v>45772</v>
      </c>
      <c r="G2533" s="2" t="str">
        <f>'[1]2025年已发货'!G:G</f>
        <v>（成铁西物-地铁5号线项目）成都市武侯区天府一街与昆华路交叉口（提前联系项目准备吊车）</v>
      </c>
      <c r="H2533" s="2" t="str">
        <f ca="1">'[1]2025年已发货'!H:H</f>
        <v>黄永福</v>
      </c>
      <c r="I2533" s="2">
        <f ca="1">'[1]2025年已发货'!I:I</f>
        <v>15982823571</v>
      </c>
      <c r="J2533" s="2" vm="1" t="e">
        <f ca="1">_xlfn._xlws.FILTER(辅助信息!D:D,辅助信息!G:G=G2533)</f>
        <v>#VALUE!</v>
      </c>
    </row>
    <row r="2534" hidden="1" spans="1:10">
      <c r="A2534" s="2" t="str">
        <f ca="1">'[1]2025年已发货'!A:A</f>
        <v>润耀</v>
      </c>
      <c r="B2534" s="2" t="str">
        <f ca="1">'[1]2025年已发货'!B:B</f>
        <v>螺纹钢</v>
      </c>
      <c r="C2534" s="2" t="str">
        <f ca="1">'[1]2025年已发货'!C:C</f>
        <v>HRB400EФ25*9m</v>
      </c>
      <c r="D2534" s="2" t="str">
        <f ca="1">'[1]2025年已发货'!D:D</f>
        <v>吨</v>
      </c>
      <c r="E2534" s="2">
        <f ca="1">'[1]2025年已发货'!E:E</f>
        <v>72</v>
      </c>
      <c r="F2534" s="4">
        <f ca="1">'[1]2025年已发货'!F:F</f>
        <v>45772</v>
      </c>
      <c r="G2534" s="2" t="str">
        <f>'[1]2025年已发货'!G:G</f>
        <v>（成铁西物-地铁5号线项目）成都市武侯区天府一街与昆华路交叉口（提前联系项目准备吊车）</v>
      </c>
      <c r="H2534" s="2" t="str">
        <f ca="1">'[1]2025年已发货'!H:H</f>
        <v>黄永福</v>
      </c>
      <c r="I2534" s="2" t="str">
        <f ca="1">'[1]2025年已发货'!I:I</f>
        <v>15982823571</v>
      </c>
      <c r="J2534" s="2" vm="1" t="e">
        <f>_xlfn._xlws.FILTER(辅助信息!D:D,辅助信息!G:G=G2534)</f>
        <v>#VALUE!</v>
      </c>
    </row>
    <row r="2535" hidden="1" spans="1:10">
      <c r="A2535" s="2" t="str">
        <f ca="1">'[1]2025年已发货'!A:A</f>
        <v>润耀</v>
      </c>
      <c r="B2535" s="2" t="str">
        <f ca="1">'[1]2025年已发货'!B:B</f>
        <v>螺纹钢</v>
      </c>
      <c r="C2535" s="2" t="str">
        <f ca="1">'[1]2025年已发货'!C:C</f>
        <v>HRB400EФ28*9m</v>
      </c>
      <c r="D2535" s="2" t="str">
        <f ca="1">'[1]2025年已发货'!D:D</f>
        <v>吨</v>
      </c>
      <c r="E2535" s="2">
        <f ca="1">'[1]2025年已发货'!E:E</f>
        <v>76</v>
      </c>
      <c r="F2535" s="4">
        <f ca="1">'[1]2025年已发货'!F:F</f>
        <v>45772</v>
      </c>
      <c r="G2535" s="2" t="str">
        <f>'[1]2025年已发货'!G:G</f>
        <v>（成铁西物-地铁5号线项目）成都市武侯区天府一街与昆华路交叉口（提前联系项目准备吊车）</v>
      </c>
      <c r="H2535" s="2" t="str">
        <f ca="1">'[1]2025年已发货'!H:H</f>
        <v>黄永福</v>
      </c>
      <c r="I2535" s="2" t="str">
        <f ca="1">'[1]2025年已发货'!I:I</f>
        <v>15982823571</v>
      </c>
      <c r="J2535" s="2" vm="1" t="e">
        <f ca="1">_xlfn._xlws.FILTER(辅助信息!D:D,辅助信息!G:G=G2535)</f>
        <v>#VALUE!</v>
      </c>
    </row>
    <row r="2536" hidden="1" spans="1:10">
      <c r="A2536" s="2" t="str">
        <f ca="1">'[1]2025年已发货'!A:A</f>
        <v>德胜</v>
      </c>
      <c r="B2536" s="2" t="str">
        <f ca="1">'[1]2025年已发货'!B:B</f>
        <v>螺纹钢</v>
      </c>
      <c r="C2536" s="2" t="str">
        <f ca="1">'[1]2025年已发货'!C:C</f>
        <v>HRB400EФ12*9m</v>
      </c>
      <c r="D2536" s="2" t="str">
        <f ca="1">'[1]2025年已发货'!D:D</f>
        <v>吨</v>
      </c>
      <c r="E2536" s="2">
        <f ca="1">'[1]2025年已发货'!E:E</f>
        <v>6</v>
      </c>
      <c r="F2536" s="4">
        <f ca="1">'[1]2025年已发货'!F:F</f>
        <v>45772</v>
      </c>
      <c r="G2536" s="2" t="str">
        <f>'[1]2025年已发货'!G:G</f>
        <v>（中核城建-邛崃项目）成都市邛崃市成温邛快速路陈河坝西南338米处</v>
      </c>
      <c r="H2536" s="2" t="str">
        <f ca="1">'[1]2025年已发货'!H:H</f>
        <v>杨帆</v>
      </c>
      <c r="I2536" s="2">
        <f ca="1">'[1]2025年已发货'!I:I</f>
        <v>13402868889</v>
      </c>
      <c r="J2536" s="2" vm="1" t="e">
        <f ca="1">_xlfn._xlws.FILTER(辅助信息!D:D,辅助信息!G:G=G2536)</f>
        <v>#VALUE!</v>
      </c>
    </row>
    <row r="2537" hidden="1" spans="1:10">
      <c r="A2537" s="2" t="str">
        <f ca="1">'[1]2025年已发货'!A:A</f>
        <v>德胜</v>
      </c>
      <c r="B2537" s="2" t="str">
        <f ca="1">'[1]2025年已发货'!B:B</f>
        <v>螺纹钢</v>
      </c>
      <c r="C2537" s="2" t="str">
        <f ca="1">'[1]2025年已发货'!C:C</f>
        <v>HRB400EФ14*9m</v>
      </c>
      <c r="D2537" s="2" t="str">
        <f ca="1">'[1]2025年已发货'!D:D</f>
        <v>吨</v>
      </c>
      <c r="E2537" s="2">
        <f ca="1">'[1]2025年已发货'!E:E</f>
        <v>5</v>
      </c>
      <c r="F2537" s="4">
        <f ca="1">'[1]2025年已发货'!F:F</f>
        <v>45772</v>
      </c>
      <c r="G2537" s="2" t="str">
        <f>'[1]2025年已发货'!G:G</f>
        <v>（中核城建-邛崃项目）成都市邛崃市成温邛快速路陈河坝西南338米处</v>
      </c>
      <c r="H2537" s="2" t="str">
        <f ca="1">'[1]2025年已发货'!H:H</f>
        <v>杨帆</v>
      </c>
      <c r="I2537" s="2">
        <f ca="1">'[1]2025年已发货'!I:I</f>
        <v>13402868889</v>
      </c>
      <c r="J2537" s="2" vm="1" t="e">
        <f ca="1">_xlfn._xlws.FILTER(辅助信息!D:D,辅助信息!G:G=G2537)</f>
        <v>#VALUE!</v>
      </c>
    </row>
    <row r="2538" hidden="1" spans="1:10">
      <c r="A2538" s="2" t="str">
        <f ca="1">'[1]2025年已发货'!A:A</f>
        <v>德胜</v>
      </c>
      <c r="B2538" s="2" t="str">
        <f ca="1">'[1]2025年已发货'!B:B</f>
        <v>螺纹钢</v>
      </c>
      <c r="C2538" s="2" t="str">
        <f ca="1">'[1]2025年已发货'!C:C</f>
        <v>HRB400EФ16*9m</v>
      </c>
      <c r="D2538" s="2" t="str">
        <f ca="1">'[1]2025年已发货'!D:D</f>
        <v>吨</v>
      </c>
      <c r="E2538" s="2">
        <f ca="1">'[1]2025年已发货'!E:E</f>
        <v>6</v>
      </c>
      <c r="F2538" s="4">
        <f ca="1">'[1]2025年已发货'!F:F</f>
        <v>45772</v>
      </c>
      <c r="G2538" s="2" t="str">
        <f>'[1]2025年已发货'!G:G</f>
        <v>（中核城建-邛崃项目）成都市邛崃市成温邛快速路陈河坝西南338米处</v>
      </c>
      <c r="H2538" s="2" t="str">
        <f ca="1">'[1]2025年已发货'!H:H</f>
        <v>杨帆</v>
      </c>
      <c r="I2538" s="2">
        <f ca="1">'[1]2025年已发货'!I:I</f>
        <v>13402868889</v>
      </c>
      <c r="J2538" s="2" vm="1" t="e">
        <f>_xlfn._xlws.FILTER(辅助信息!D:D,辅助信息!G:G=G2538)</f>
        <v>#VALUE!</v>
      </c>
    </row>
    <row r="2539" hidden="1" spans="1:10">
      <c r="A2539" s="2" t="str">
        <f ca="1">'[1]2025年已发货'!A:A</f>
        <v>德胜</v>
      </c>
      <c r="B2539" s="2" t="str">
        <f ca="1">'[1]2025年已发货'!B:B</f>
        <v>螺纹钢</v>
      </c>
      <c r="C2539" s="2" t="str">
        <f ca="1">'[1]2025年已发货'!C:C</f>
        <v>HRB400EФ20*9m</v>
      </c>
      <c r="D2539" s="2" t="str">
        <f ca="1">'[1]2025年已发货'!D:D</f>
        <v>吨</v>
      </c>
      <c r="E2539" s="2">
        <f ca="1">'[1]2025年已发货'!E:E</f>
        <v>20</v>
      </c>
      <c r="F2539" s="4">
        <f ca="1">'[1]2025年已发货'!F:F</f>
        <v>45772</v>
      </c>
      <c r="G2539" s="2" t="str">
        <f>'[1]2025年已发货'!G:G</f>
        <v>（中核城建-邛崃项目）成都市邛崃市成温邛快速路陈河坝西南338米处</v>
      </c>
      <c r="H2539" s="2" t="str">
        <f ca="1">'[1]2025年已发货'!H:H</f>
        <v>杨帆</v>
      </c>
      <c r="I2539" s="2">
        <f ca="1">'[1]2025年已发货'!I:I</f>
        <v>13402868889</v>
      </c>
      <c r="J2539" s="2" vm="1" t="e">
        <f ca="1">_xlfn._xlws.FILTER(辅助信息!D:D,辅助信息!G:G=G2539)</f>
        <v>#VALUE!</v>
      </c>
    </row>
    <row r="2540" hidden="1" spans="1:10">
      <c r="A2540" s="2" t="str">
        <f ca="1">'[1]2025年已发货'!A:A</f>
        <v>成实</v>
      </c>
      <c r="B2540" s="2" t="str">
        <f ca="1">'[1]2025年已发货'!B:B</f>
        <v>盘圆</v>
      </c>
      <c r="C2540" s="2" t="str">
        <f ca="1">'[1]2025年已发货'!C:C</f>
        <v>HPB300Ф12</v>
      </c>
      <c r="D2540" s="2" t="str">
        <f ca="1">'[1]2025年已发货'!D:D</f>
        <v>吨</v>
      </c>
      <c r="E2540" s="2">
        <f ca="1">'[1]2025年已发货'!E:E</f>
        <v>35</v>
      </c>
      <c r="F2540" s="4">
        <f ca="1">'[1]2025年已发货'!F:F</f>
        <v>45773</v>
      </c>
      <c r="G2540" s="2" t="str">
        <f>'[1]2025年已发货'!G:G</f>
        <v>（中铁一局四公司康新高速TJ1-1标贡不卡隧道）四川省甘孜州康定市折多塘村车管所旁</v>
      </c>
      <c r="H2540" s="2" t="str">
        <f ca="1">'[1]2025年已发货'!H:H</f>
        <v>李彰</v>
      </c>
      <c r="I2540" s="2">
        <f ca="1">'[1]2025年已发货'!I:I</f>
        <v>18523285235</v>
      </c>
      <c r="J2540" s="2" vm="1" t="e">
        <f ca="1">_xlfn._xlws.FILTER(辅助信息!D:D,辅助信息!G:G=G2540)</f>
        <v>#VALUE!</v>
      </c>
    </row>
    <row r="2541" hidden="1" spans="1:10">
      <c r="A2541" s="2" t="str">
        <f ca="1">'[1]2025年已发货'!A:A</f>
        <v>佳业</v>
      </c>
      <c r="B2541" s="2" t="str">
        <f ca="1">'[1]2025年已发货'!B:B</f>
        <v>螺纹钢</v>
      </c>
      <c r="C2541" s="2" t="str">
        <f ca="1">'[1]2025年已发货'!C:C</f>
        <v>HRB400E Φ12 9m</v>
      </c>
      <c r="D2541" s="2" t="str">
        <f ca="1">'[1]2025年已发货'!D:D</f>
        <v>吨</v>
      </c>
      <c r="E2541" s="2">
        <f ca="1">'[1]2025年已发货'!E:E</f>
        <v>53</v>
      </c>
      <c r="F2541" s="4">
        <f ca="1">'[1]2025年已发货'!F:F</f>
        <v>45773</v>
      </c>
      <c r="G2541" s="2" t="str">
        <f>'[1]2025年已发货'!G:G</f>
        <v>(宜宾兴港三江新区长江工业园建设项目-M2-2#厂房)宜宾市翠屏区宜宾汽车零部件配套产业基地(纬五路南)</v>
      </c>
      <c r="H2541" s="2" t="str">
        <f ca="1">'[1]2025年已发货'!H:H</f>
        <v>王涛</v>
      </c>
      <c r="I2541" s="2">
        <f ca="1">'[1]2025年已发货'!I:I</f>
        <v>18381110677</v>
      </c>
      <c r="J2541" s="2" t="str">
        <f ca="1">_xlfn._xlws.FILTER(辅助信息!D:D,辅助信息!G:G=G2541)</f>
        <v>宜宾兴港三江新区长江工业园建设项目</v>
      </c>
    </row>
    <row r="2542" hidden="1" spans="1:10">
      <c r="A2542" s="2" t="str">
        <f ca="1">'[1]2025年已发货'!A:A</f>
        <v>佳业</v>
      </c>
      <c r="B2542" s="2" t="str">
        <f ca="1">'[1]2025年已发货'!B:B</f>
        <v>螺纹钢</v>
      </c>
      <c r="C2542" s="2" t="str">
        <f ca="1">'[1]2025年已发货'!C:C</f>
        <v>HRB400E Φ18 9m</v>
      </c>
      <c r="D2542" s="2" t="str">
        <f ca="1">'[1]2025年已发货'!D:D</f>
        <v>吨</v>
      </c>
      <c r="E2542" s="2">
        <f ca="1">'[1]2025年已发货'!E:E</f>
        <v>86</v>
      </c>
      <c r="F2542" s="4">
        <f ca="1">'[1]2025年已发货'!F:F</f>
        <v>45773</v>
      </c>
      <c r="G2542" s="2" t="str">
        <f>'[1]2025年已发货'!G:G</f>
        <v>(宜宾兴港三江新区长江工业园建设项目-M2-2#厂房)宜宾市翠屏区宜宾汽车零部件配套产业基地(纬五路南)</v>
      </c>
      <c r="H2542" s="2" t="str">
        <f ca="1">'[1]2025年已发货'!H:H</f>
        <v>王涛</v>
      </c>
      <c r="I2542" s="2">
        <f ca="1">'[1]2025年已发货'!I:I</f>
        <v>18381110677</v>
      </c>
      <c r="J2542" s="2" t="str">
        <f ca="1">_xlfn._xlws.FILTER(辅助信息!D:D,辅助信息!G:G=G2542)</f>
        <v>宜宾兴港三江新区长江工业园建设项目</v>
      </c>
    </row>
    <row r="2543" hidden="1" spans="1:10">
      <c r="A2543" s="2" t="str">
        <f ca="1">'[1]2025年已发货'!A:A</f>
        <v>佳业</v>
      </c>
      <c r="B2543" s="2" t="str">
        <f ca="1">'[1]2025年已发货'!B:B</f>
        <v>螺纹钢</v>
      </c>
      <c r="C2543" s="2" t="str">
        <f ca="1">'[1]2025年已发货'!C:C</f>
        <v>HRB400E Φ16  9m</v>
      </c>
      <c r="D2543" s="2" t="str">
        <f ca="1">'[1]2025年已发货'!D:D</f>
        <v>吨</v>
      </c>
      <c r="E2543" s="2">
        <f ca="1">'[1]2025年已发货'!E:E</f>
        <v>70</v>
      </c>
      <c r="F2543" s="4">
        <f ca="1">'[1]2025年已发货'!F:F</f>
        <v>45773</v>
      </c>
      <c r="G2543" s="2" t="str">
        <f>'[1]2025年已发货'!G:G</f>
        <v>(宜宾兴港三江新区长江工业园建设项目-M2-00-04桩)宜宾市翠屏区宜宾汽车零部件配套产业基地(纬五路南)</v>
      </c>
      <c r="H2543" s="2" t="str">
        <f ca="1">'[1]2025年已发货'!H:H</f>
        <v>王涛</v>
      </c>
      <c r="I2543" s="2">
        <f ca="1">'[1]2025年已发货'!I:I</f>
        <v>18381110677</v>
      </c>
      <c r="J2543" s="2" t="str">
        <f ca="1">_xlfn._xlws.FILTER(辅助信息!D:D,辅助信息!G:G=G2543)</f>
        <v>宜宾兴港三江新区长江工业园建设项目</v>
      </c>
    </row>
    <row r="2544" hidden="1" spans="1:10">
      <c r="A2544" s="2" t="str">
        <f ca="1">'[1]2025年已发货'!A:A</f>
        <v>佳业</v>
      </c>
      <c r="B2544" s="2" t="str">
        <f ca="1">'[1]2025年已发货'!B:B</f>
        <v>螺纹钢</v>
      </c>
      <c r="C2544" s="2" t="str">
        <f ca="1">'[1]2025年已发货'!C:C</f>
        <v>HRB400E Φ20 12m</v>
      </c>
      <c r="D2544" s="2" t="str">
        <f ca="1">'[1]2025年已发货'!D:D</f>
        <v>吨</v>
      </c>
      <c r="E2544" s="2">
        <f ca="1">'[1]2025年已发货'!E:E</f>
        <v>45</v>
      </c>
      <c r="F2544" s="4">
        <f ca="1">'[1]2025年已发货'!F:F</f>
        <v>45773</v>
      </c>
      <c r="G2544" s="2" t="str">
        <f>'[1]2025年已发货'!G:G</f>
        <v>(宜宾兴港三江新区长江工业园建设项目-M2-6#厂房)宜宾市翠屏区宜宾汽车零部件配套产业基地(纬五路南)</v>
      </c>
      <c r="H2544" s="2" t="str">
        <f ca="1">'[1]2025年已发货'!H:H</f>
        <v>王涛</v>
      </c>
      <c r="I2544" s="2">
        <f ca="1">'[1]2025年已发货'!I:I</f>
        <v>18381110677</v>
      </c>
      <c r="J2544" s="2" t="str">
        <f ca="1">_xlfn._xlws.FILTER(辅助信息!D:D,辅助信息!G:G=G2544)</f>
        <v>宜宾兴港三江新区长江工业园建设项目</v>
      </c>
    </row>
    <row r="2545" hidden="1" spans="1:10">
      <c r="A2545" s="2" t="str">
        <f ca="1">'[1]2025年已发货'!A:A</f>
        <v>佳业</v>
      </c>
      <c r="B2545" s="2" t="str">
        <f ca="1">'[1]2025年已发货'!B:B</f>
        <v>螺纹钢</v>
      </c>
      <c r="C2545" s="2" t="str">
        <f ca="1">'[1]2025年已发货'!C:C</f>
        <v>HRB400E Φ22 12m</v>
      </c>
      <c r="D2545" s="2" t="str">
        <f ca="1">'[1]2025年已发货'!D:D</f>
        <v>吨</v>
      </c>
      <c r="E2545" s="2">
        <f ca="1">'[1]2025年已发货'!E:E</f>
        <v>65</v>
      </c>
      <c r="F2545" s="4">
        <f ca="1">'[1]2025年已发货'!F:F</f>
        <v>45773</v>
      </c>
      <c r="G2545" s="2" t="str">
        <f>'[1]2025年已发货'!G:G</f>
        <v>(宜宾兴港三江新区长江工业园建设项目-M2-7#厂房)宜宾市翠屏区宜宾汽车零部件配套产业基地(纬五路南)</v>
      </c>
      <c r="H2545" s="2" t="str">
        <f ca="1">'[1]2025年已发货'!H:H</f>
        <v>王涛</v>
      </c>
      <c r="I2545" s="2">
        <f ca="1">'[1]2025年已发货'!I:I</f>
        <v>18381110677</v>
      </c>
      <c r="J2545" s="2" t="str">
        <f ca="1">_xlfn._xlws.FILTER(辅助信息!D:D,辅助信息!G:G=G2545)</f>
        <v>宜宾兴港三江新区长江工业园建设项目</v>
      </c>
    </row>
    <row r="2546" hidden="1" spans="1:10">
      <c r="A2546" s="2" t="str">
        <f ca="1">'[1]2025年已发货'!A:A</f>
        <v>佳业</v>
      </c>
      <c r="B2546" s="2" t="str">
        <f ca="1">'[1]2025年已发货'!B:B</f>
        <v>螺纹钢</v>
      </c>
      <c r="C2546" s="2" t="str">
        <f ca="1">'[1]2025年已发货'!C:C</f>
        <v>HRB400E Φ18 9m</v>
      </c>
      <c r="D2546" s="2" t="str">
        <f ca="1">'[1]2025年已发货'!D:D</f>
        <v>吨</v>
      </c>
      <c r="E2546" s="2">
        <f ca="1">'[1]2025年已发货'!E:E</f>
        <v>87</v>
      </c>
      <c r="F2546" s="4">
        <f ca="1">'[1]2025年已发货'!F:F</f>
        <v>45773</v>
      </c>
      <c r="G2546" s="2" t="str">
        <f>'[1]2025年已发货'!G:G</f>
        <v>(宜宾兴港三江新区长江工业园建设项目-11#厂房)宜宾市翠屏区宜宾汽车零部件配套产业基地(纬五路南)</v>
      </c>
      <c r="H2546" s="2" t="str">
        <f ca="1">'[1]2025年已发货'!H:H</f>
        <v>严石林</v>
      </c>
      <c r="I2546" s="2">
        <f ca="1">'[1]2025年已发货'!I:I</f>
        <v>15924731822</v>
      </c>
      <c r="J2546" s="2" t="str">
        <f ca="1">_xlfn._xlws.FILTER(辅助信息!D:D,辅助信息!G:G=G2546)</f>
        <v>宜宾兴港三江新区长江工业园建设项目</v>
      </c>
    </row>
    <row r="2547" hidden="1" spans="1:10">
      <c r="A2547" s="2" t="str">
        <f ca="1">'[1]2025年已发货'!A:A</f>
        <v>佳业</v>
      </c>
      <c r="B2547" s="2" t="str">
        <f ca="1">'[1]2025年已发货'!B:B</f>
        <v>螺纹钢</v>
      </c>
      <c r="C2547" s="2" t="str">
        <f ca="1">'[1]2025年已发货'!C:C</f>
        <v>HRB500E Φ22</v>
      </c>
      <c r="D2547" s="2" t="str">
        <f ca="1">'[1]2025年已发货'!D:D</f>
        <v>吨</v>
      </c>
      <c r="E2547" s="2">
        <f ca="1">'[1]2025年已发货'!E:E</f>
        <v>140</v>
      </c>
      <c r="F2547" s="4">
        <f ca="1">'[1]2025年已发货'!F:F</f>
        <v>45773</v>
      </c>
      <c r="G2547" s="2" t="str">
        <f>'[1]2025年已发货'!G:G</f>
        <v>(宜宾兴港三江新区长江工业园建设项目-3#8#9#承台)宜宾市翠屏区宜宾汽车零部件配套产业基地(纬五路南)</v>
      </c>
      <c r="H2547" s="2" t="str">
        <f ca="1">'[1]2025年已发货'!H:H</f>
        <v>严石林</v>
      </c>
      <c r="I2547" s="2">
        <f ca="1">'[1]2025年已发货'!I:I</f>
        <v>15924731822</v>
      </c>
      <c r="J2547" s="2" t="str">
        <f ca="1">_xlfn._xlws.FILTER(辅助信息!D:D,辅助信息!G:G=G2547)</f>
        <v>宜宾兴港三江新区长江工业园建设项目</v>
      </c>
    </row>
    <row r="2548" hidden="1" spans="1:10">
      <c r="A2548" s="2" t="str">
        <f ca="1">'[1]2025年已发货'!A:A</f>
        <v>达钢</v>
      </c>
      <c r="B2548" s="2" t="str">
        <f ca="1">'[1]2025年已发货'!B:B</f>
        <v>螺纹钢</v>
      </c>
      <c r="C2548" s="2" t="str">
        <f ca="1">'[1]2025年已发货'!C:C</f>
        <v>HRB400E Φ28 9m</v>
      </c>
      <c r="D2548" s="2" t="str">
        <f ca="1">'[1]2025年已发货'!D:D</f>
        <v>吨</v>
      </c>
      <c r="E2548" s="2">
        <f ca="1">'[1]2025年已发货'!E:E</f>
        <v>27</v>
      </c>
      <c r="F2548" s="4">
        <f ca="1">'[1]2025年已发货'!F:F</f>
        <v>45774</v>
      </c>
      <c r="G2548" s="2" t="str">
        <f>'[1]2025年已发货'!G:G</f>
        <v>（五冶达州国道542项目-三工区桥梁3工段）四川省达州市达川区赵固镇水文村原村委会下300米</v>
      </c>
      <c r="H2548" s="2" t="str">
        <f ca="1">'[1]2025年已发货'!H:H</f>
        <v>李代茂</v>
      </c>
      <c r="I2548" s="2">
        <f ca="1">'[1]2025年已发货'!I:I</f>
        <v>18302833536</v>
      </c>
      <c r="J2548" s="2" t="str">
        <f ca="1">_xlfn._xlws.FILTER(辅助信息!D:D,辅助信息!G:G=G2548)</f>
        <v>五冶达州国道542项目</v>
      </c>
    </row>
    <row r="2549" hidden="1" spans="1:10">
      <c r="A2549" s="2" t="str">
        <f ca="1">'[1]2025年已发货'!A:A</f>
        <v>达钢</v>
      </c>
      <c r="B2549" s="2" t="str">
        <f ca="1">'[1]2025年已发货'!B:B</f>
        <v>盘螺</v>
      </c>
      <c r="C2549" s="2" t="str">
        <f ca="1">'[1]2025年已发货'!C:C</f>
        <v>HRB400E Φ8</v>
      </c>
      <c r="D2549" s="2" t="str">
        <f ca="1">'[1]2025年已发货'!D:D</f>
        <v>吨</v>
      </c>
      <c r="E2549" s="2">
        <f ca="1">'[1]2025年已发货'!E:E</f>
        <v>15</v>
      </c>
      <c r="F2549" s="4">
        <f ca="1">'[1]2025年已发货'!F:F</f>
        <v>45774</v>
      </c>
      <c r="G2549" s="2" t="str">
        <f>'[1]2025年已发货'!G:G</f>
        <v>（商投建工达州中医药科技园-1工区）达州市通川区达州中医药职业学院犀牛大道北段</v>
      </c>
      <c r="H2549" s="2" t="str">
        <f ca="1">'[1]2025年已发货'!H:H</f>
        <v>程黄刚</v>
      </c>
      <c r="I2549" s="2">
        <f ca="1">'[1]2025年已发货'!I:I</f>
        <v>15108211617</v>
      </c>
      <c r="J2549" s="2" t="str">
        <f>_xlfn._xlws.FILTER(辅助信息!D:D,辅助信息!G:G=G2549)</f>
        <v>商投建工达州中医药科技园</v>
      </c>
    </row>
    <row r="2550" hidden="1" spans="1:10">
      <c r="A2550" s="2" t="str">
        <f ca="1">'[1]2025年已发货'!A:A</f>
        <v>达钢</v>
      </c>
      <c r="B2550" s="2" t="str">
        <f ca="1">'[1]2025年已发货'!B:B</f>
        <v>盘螺</v>
      </c>
      <c r="C2550" s="2" t="str">
        <f ca="1">'[1]2025年已发货'!C:C</f>
        <v>HRB400E Φ10</v>
      </c>
      <c r="D2550" s="2" t="str">
        <f ca="1">'[1]2025年已发货'!D:D</f>
        <v>吨</v>
      </c>
      <c r="E2550" s="2">
        <f ca="1">'[1]2025年已发货'!E:E</f>
        <v>3</v>
      </c>
      <c r="F2550" s="4">
        <f ca="1">'[1]2025年已发货'!F:F</f>
        <v>45774</v>
      </c>
      <c r="G2550" s="2" t="str">
        <f>'[1]2025年已发货'!G:G</f>
        <v>（商投建工达州中医药科技园-1工区）达州市通川区达州中医药职业学院犀牛大道北段</v>
      </c>
      <c r="H2550" s="2" t="str">
        <f ca="1">'[1]2025年已发货'!H:H</f>
        <v>程黄刚</v>
      </c>
      <c r="I2550" s="2">
        <f ca="1">'[1]2025年已发货'!I:I</f>
        <v>15108211617</v>
      </c>
      <c r="J2550" s="2" t="str">
        <f ca="1">_xlfn._xlws.FILTER(辅助信息!D:D,辅助信息!G:G=G2550)</f>
        <v>商投建工达州中医药科技园</v>
      </c>
    </row>
    <row r="2551" hidden="1" spans="1:10">
      <c r="A2551" s="2" t="str">
        <f ca="1">'[1]2025年已发货'!A:A</f>
        <v>达钢</v>
      </c>
      <c r="B2551" s="2" t="str">
        <f ca="1">'[1]2025年已发货'!B:B</f>
        <v>螺纹钢</v>
      </c>
      <c r="C2551" s="2" t="str">
        <f ca="1">'[1]2025年已发货'!C:C</f>
        <v>HRB400E Φ12 9m</v>
      </c>
      <c r="D2551" s="2" t="str">
        <f ca="1">'[1]2025年已发货'!D:D</f>
        <v>吨</v>
      </c>
      <c r="E2551" s="2">
        <f ca="1">'[1]2025年已发货'!E:E</f>
        <v>21</v>
      </c>
      <c r="F2551" s="4">
        <f ca="1">'[1]2025年已发货'!F:F</f>
        <v>45774</v>
      </c>
      <c r="G2551" s="2" t="str">
        <f>'[1]2025年已发货'!G:G</f>
        <v>（商投建工达州中医药科技园-1工区）达州市通川区达州中医药职业学院犀牛大道北段</v>
      </c>
      <c r="H2551" s="2" t="str">
        <f ca="1">'[1]2025年已发货'!H:H</f>
        <v>程黄刚</v>
      </c>
      <c r="I2551" s="2">
        <f ca="1">'[1]2025年已发货'!I:I</f>
        <v>15108211617</v>
      </c>
      <c r="J2551" s="2" t="str">
        <f ca="1">_xlfn._xlws.FILTER(辅助信息!D:D,辅助信息!G:G=G2551)</f>
        <v>商投建工达州中医药科技园</v>
      </c>
    </row>
    <row r="2552" hidden="1" spans="1:10">
      <c r="A2552" s="2" t="str">
        <f ca="1">'[1]2025年已发货'!A:A</f>
        <v>达钢</v>
      </c>
      <c r="B2552" s="2" t="str">
        <f ca="1">'[1]2025年已发货'!B:B</f>
        <v>螺纹钢</v>
      </c>
      <c r="C2552" s="2" t="str">
        <f ca="1">'[1]2025年已发货'!C:C</f>
        <v>HRB400E Φ22 9m</v>
      </c>
      <c r="D2552" s="2" t="str">
        <f ca="1">'[1]2025年已发货'!D:D</f>
        <v>吨</v>
      </c>
      <c r="E2552" s="2">
        <f ca="1">'[1]2025年已发货'!E:E</f>
        <v>9</v>
      </c>
      <c r="F2552" s="4">
        <f ca="1">'[1]2025年已发货'!F:F</f>
        <v>45774</v>
      </c>
      <c r="G2552" s="2" t="str">
        <f>'[1]2025年已发货'!G:G</f>
        <v>（商投建工达州中医药科技园-1工区）达州市通川区达州中医药职业学院犀牛大道北段</v>
      </c>
      <c r="H2552" s="2" t="str">
        <f ca="1">'[1]2025年已发货'!H:H</f>
        <v>程黄刚</v>
      </c>
      <c r="I2552" s="2">
        <f ca="1">'[1]2025年已发货'!I:I</f>
        <v>15108211617</v>
      </c>
      <c r="J2552" s="2" t="str">
        <f ca="1">_xlfn._xlws.FILTER(辅助信息!D:D,辅助信息!G:G=G2552)</f>
        <v>商投建工达州中医药科技园</v>
      </c>
    </row>
    <row r="2553" hidden="1" spans="1:10">
      <c r="A2553" s="2" t="str">
        <f ca="1">'[1]2025年已发货'!A:A</f>
        <v>达钢</v>
      </c>
      <c r="B2553" s="2" t="str">
        <f ca="1">'[1]2025年已发货'!B:B</f>
        <v>螺纹钢</v>
      </c>
      <c r="C2553" s="2" t="str">
        <f ca="1">'[1]2025年已发货'!C:C</f>
        <v>HRB400E Φ12 9m</v>
      </c>
      <c r="D2553" s="2" t="str">
        <f ca="1">'[1]2025年已发货'!D:D</f>
        <v>吨</v>
      </c>
      <c r="E2553" s="2">
        <f ca="1">'[1]2025年已发货'!E:E</f>
        <v>35</v>
      </c>
      <c r="F2553" s="4">
        <f ca="1">'[1]2025年已发货'!F:F</f>
        <v>45774</v>
      </c>
      <c r="G2553" s="2" t="str">
        <f>'[1]2025年已发货'!G:G</f>
        <v>（十九冶-江龙高速一分部）重庆市云阳县X886附近中国十九冶开云高速项目总包部西98米*复兴互通预制梁场</v>
      </c>
      <c r="H2553" s="2" t="str">
        <f ca="1">'[1]2025年已发货'!H:H</f>
        <v>吴章红</v>
      </c>
      <c r="I2553" s="2">
        <f ca="1">'[1]2025年已发货'!I:I</f>
        <v>18628165772</v>
      </c>
      <c r="J2553" s="2" vm="1" t="e">
        <f>_xlfn._xlws.FILTER(辅助信息!D:D,辅助信息!G:G=G2553)</f>
        <v>#VALUE!</v>
      </c>
    </row>
    <row r="2554" hidden="1" spans="1:10">
      <c r="A2554" s="2" t="str">
        <f ca="1">'[1]2025年已发货'!A:A</f>
        <v>成实</v>
      </c>
      <c r="B2554" s="2" t="str">
        <f ca="1">'[1]2025年已发货'!B:B</f>
        <v>螺纹钢</v>
      </c>
      <c r="C2554" s="2" t="str">
        <f ca="1">'[1]2025年已发货'!C:C</f>
        <v>HRB400E Φ16 9m</v>
      </c>
      <c r="D2554" s="2" t="str">
        <f ca="1">'[1]2025年已发货'!D:D</f>
        <v>吨</v>
      </c>
      <c r="E2554" s="2">
        <f ca="1">'[1]2025年已发货'!E:E</f>
        <v>12</v>
      </c>
      <c r="F2554" s="4">
        <f ca="1">'[1]2025年已发货'!F:F</f>
        <v>45774</v>
      </c>
      <c r="G2554" s="2" t="str">
        <f>'[1]2025年已发货'!G:G</f>
        <v>（四川商建-射洪城乡一体化项目）遂宁市射洪市忠新幼儿园北侧约220米新溪小区</v>
      </c>
      <c r="H2554" s="2" t="str">
        <f ca="1">'[1]2025年已发货'!H:H</f>
        <v>柏子刚</v>
      </c>
      <c r="I2554" s="2">
        <f ca="1">'[1]2025年已发货'!I:I</f>
        <v>15692885305</v>
      </c>
      <c r="J2554" s="2" t="str">
        <f ca="1">_xlfn._xlws.FILTER(辅助信息!D:D,辅助信息!G:G=G2554)</f>
        <v>四川商建
射洪城乡一体化项目</v>
      </c>
    </row>
    <row r="2555" hidden="1" spans="1:10">
      <c r="A2555" s="2" t="str">
        <f ca="1">'[1]2025年已发货'!A:A</f>
        <v>成实</v>
      </c>
      <c r="B2555" s="2" t="str">
        <f ca="1">'[1]2025年已发货'!B:B</f>
        <v>螺纹钢</v>
      </c>
      <c r="C2555" s="2" t="str">
        <f ca="1">'[1]2025年已发货'!C:C</f>
        <v>HRB400E Φ22 9m</v>
      </c>
      <c r="D2555" s="2" t="str">
        <f ca="1">'[1]2025年已发货'!D:D</f>
        <v>吨</v>
      </c>
      <c r="E2555" s="2">
        <f ca="1">'[1]2025年已发货'!E:E</f>
        <v>24</v>
      </c>
      <c r="F2555" s="4">
        <f ca="1">'[1]2025年已发货'!F:F</f>
        <v>45774</v>
      </c>
      <c r="G2555" s="2" t="str">
        <f>'[1]2025年已发货'!G:G</f>
        <v>（四川商建-射洪城乡一体化项目）遂宁市射洪市忠新幼儿园北侧约220米新溪小区</v>
      </c>
      <c r="H2555" s="2" t="str">
        <f ca="1">'[1]2025年已发货'!H:H</f>
        <v>柏子刚</v>
      </c>
      <c r="I2555" s="2">
        <f ca="1">'[1]2025年已发货'!I:I</f>
        <v>15692885305</v>
      </c>
      <c r="J2555" s="2" t="str">
        <f>_xlfn._xlws.FILTER(辅助信息!D:D,辅助信息!G:G=G2555)</f>
        <v>四川商建
射洪城乡一体化项目</v>
      </c>
    </row>
    <row r="2556" hidden="1" spans="1:10">
      <c r="A2556" s="2" t="str">
        <f ca="1">'[1]2025年已发货'!A:A</f>
        <v>晋邦</v>
      </c>
      <c r="B2556" s="2" t="str">
        <f ca="1">'[1]2025年已发货'!B:B</f>
        <v>高线</v>
      </c>
      <c r="C2556" s="2" t="str">
        <f ca="1">'[1]2025年已发货'!C:C</f>
        <v>HPB300 Φ8</v>
      </c>
      <c r="D2556" s="2" t="str">
        <f ca="1">'[1]2025年已发货'!D:D</f>
        <v>吨</v>
      </c>
      <c r="E2556" s="2">
        <f ca="1">'[1]2025年已发货'!E:E</f>
        <v>8</v>
      </c>
      <c r="F2556" s="4">
        <f ca="1">'[1]2025年已发货'!F:F</f>
        <v>45774</v>
      </c>
      <c r="G2556" s="2" t="str">
        <f>'[1]2025年已发货'!G:G</f>
        <v>（五冶达州国道542项目-一工区桥梁一工段）四川省达州市四川省达州市达川区石桥镇武寨村</v>
      </c>
      <c r="H2556" s="2" t="str">
        <f ca="1">'[1]2025年已发货'!H:H</f>
        <v>杨勇</v>
      </c>
      <c r="I2556" s="2">
        <f ca="1">'[1]2025年已发货'!I:I</f>
        <v>18398563998</v>
      </c>
      <c r="J2556" s="2" t="str">
        <f ca="1">_xlfn._xlws.FILTER(辅助信息!D:D,辅助信息!G:G=G2556)</f>
        <v>五冶达州国道542项目</v>
      </c>
    </row>
    <row r="2557" hidden="1" spans="1:10">
      <c r="A2557" s="2" t="str">
        <f ca="1">'[1]2025年已发货'!A:A</f>
        <v>晋邦</v>
      </c>
      <c r="B2557" s="2" t="str">
        <f ca="1">'[1]2025年已发货'!B:B</f>
        <v>螺纹钢</v>
      </c>
      <c r="C2557" s="2" t="str">
        <f ca="1">'[1]2025年已发货'!C:C</f>
        <v>HRB400E Φ12 9m</v>
      </c>
      <c r="D2557" s="2" t="str">
        <f ca="1">'[1]2025年已发货'!D:D</f>
        <v>吨</v>
      </c>
      <c r="E2557" s="2">
        <f ca="1">'[1]2025年已发货'!E:E</f>
        <v>9</v>
      </c>
      <c r="F2557" s="4">
        <f ca="1">'[1]2025年已发货'!F:F</f>
        <v>45774</v>
      </c>
      <c r="G2557" s="2" t="str">
        <f>'[1]2025年已发货'!G:G</f>
        <v>（五冶达州国道542项目-一工区桥梁一工段）四川省达州市四川省达州市达川区石桥镇武寨村</v>
      </c>
      <c r="H2557" s="2" t="str">
        <f ca="1">'[1]2025年已发货'!H:H</f>
        <v>杨勇</v>
      </c>
      <c r="I2557" s="2">
        <f ca="1">'[1]2025年已发货'!I:I</f>
        <v>18398563998</v>
      </c>
      <c r="J2557" s="2" t="str">
        <f ca="1">_xlfn._xlws.FILTER(辅助信息!D:D,辅助信息!G:G=G2557)</f>
        <v>五冶达州国道542项目</v>
      </c>
    </row>
    <row r="2558" hidden="1" spans="1:10">
      <c r="A2558" s="2" t="str">
        <f ca="1">'[1]2025年已发货'!A:A</f>
        <v>晋邦</v>
      </c>
      <c r="B2558" s="2" t="str">
        <f ca="1">'[1]2025年已发货'!B:B</f>
        <v>螺纹钢</v>
      </c>
      <c r="C2558" s="2" t="str">
        <f ca="1">'[1]2025年已发货'!C:C</f>
        <v>HRB400E Φ14 9m</v>
      </c>
      <c r="D2558" s="2" t="str">
        <f ca="1">'[1]2025年已发货'!D:D</f>
        <v>吨</v>
      </c>
      <c r="E2558" s="2">
        <f ca="1">'[1]2025年已发货'!E:E</f>
        <v>10</v>
      </c>
      <c r="F2558" s="4">
        <f ca="1">'[1]2025年已发货'!F:F</f>
        <v>45774</v>
      </c>
      <c r="G2558" s="2" t="str">
        <f>'[1]2025年已发货'!G:G</f>
        <v>（五冶达州国道542项目-一工区桥梁一工段）四川省达州市四川省达州市达川区石桥镇武寨村</v>
      </c>
      <c r="H2558" s="2" t="str">
        <f ca="1">'[1]2025年已发货'!H:H</f>
        <v>杨勇</v>
      </c>
      <c r="I2558" s="2">
        <f ca="1">'[1]2025年已发货'!I:I</f>
        <v>18398563998</v>
      </c>
      <c r="J2558" s="2" t="str">
        <f ca="1">_xlfn._xlws.FILTER(辅助信息!D:D,辅助信息!G:G=G2558)</f>
        <v>五冶达州国道542项目</v>
      </c>
    </row>
    <row r="2559" hidden="1" spans="1:10">
      <c r="A2559" s="2" t="str">
        <f ca="1">'[1]2025年已发货'!A:A</f>
        <v>晋邦</v>
      </c>
      <c r="B2559" s="2" t="str">
        <f ca="1">'[1]2025年已发货'!B:B</f>
        <v>螺纹钢</v>
      </c>
      <c r="C2559" s="2" t="str">
        <f ca="1">'[1]2025年已发货'!C:C</f>
        <v>HRB400E Φ16 9m</v>
      </c>
      <c r="D2559" s="2" t="str">
        <f ca="1">'[1]2025年已发货'!D:D</f>
        <v>吨</v>
      </c>
      <c r="E2559" s="2">
        <f ca="1">'[1]2025年已发货'!E:E</f>
        <v>3</v>
      </c>
      <c r="F2559" s="4">
        <f ca="1">'[1]2025年已发货'!F:F</f>
        <v>45774</v>
      </c>
      <c r="G2559" s="2" t="str">
        <f>'[1]2025年已发货'!G:G</f>
        <v>（五冶达州国道542项目-一工区桥梁一工段）四川省达州市四川省达州市达川区石桥镇武寨村</v>
      </c>
      <c r="H2559" s="2" t="str">
        <f ca="1">'[1]2025年已发货'!H:H</f>
        <v>杨勇</v>
      </c>
      <c r="I2559" s="2">
        <f ca="1">'[1]2025年已发货'!I:I</f>
        <v>18398563998</v>
      </c>
      <c r="J2559" s="2" t="str">
        <f ca="1">_xlfn._xlws.FILTER(辅助信息!D:D,辅助信息!G:G=G2559)</f>
        <v>五冶达州国道542项目</v>
      </c>
    </row>
    <row r="2560" hidden="1" spans="1:10">
      <c r="A2560" s="2" t="str">
        <f ca="1">'[1]2025年已发货'!A:A</f>
        <v>晋邦</v>
      </c>
      <c r="B2560" s="2" t="str">
        <f ca="1">'[1]2025年已发货'!B:B</f>
        <v>螺纹钢</v>
      </c>
      <c r="C2560" s="2" t="str">
        <f ca="1">'[1]2025年已发货'!C:C</f>
        <v>HRB400E Φ18 9m</v>
      </c>
      <c r="D2560" s="2" t="str">
        <f ca="1">'[1]2025年已发货'!D:D</f>
        <v>吨</v>
      </c>
      <c r="E2560" s="2">
        <f ca="1">'[1]2025年已发货'!E:E</f>
        <v>6</v>
      </c>
      <c r="F2560" s="4">
        <f ca="1">'[1]2025年已发货'!F:F</f>
        <v>45774</v>
      </c>
      <c r="G2560" s="2" t="str">
        <f>'[1]2025年已发货'!G:G</f>
        <v>（五冶达州国道542项目-一工区桥梁一工段）四川省达州市四川省达州市达川区石桥镇武寨村</v>
      </c>
      <c r="H2560" s="2" t="str">
        <f ca="1">'[1]2025年已发货'!H:H</f>
        <v>杨勇</v>
      </c>
      <c r="I2560" s="2">
        <f ca="1">'[1]2025年已发货'!I:I</f>
        <v>18398563998</v>
      </c>
      <c r="J2560" s="2" t="str">
        <f>_xlfn._xlws.FILTER(辅助信息!D:D,辅助信息!G:G=G2560)</f>
        <v>五冶达州国道542项目</v>
      </c>
    </row>
    <row r="2561" hidden="1" spans="1:10">
      <c r="A2561" s="2" t="str">
        <f ca="1">'[1]2025年已发货'!A:A</f>
        <v>晋邦</v>
      </c>
      <c r="B2561" s="2" t="str">
        <f ca="1">'[1]2025年已发货'!B:B</f>
        <v>螺纹钢</v>
      </c>
      <c r="C2561" s="2" t="str">
        <f ca="1">'[1]2025年已发货'!C:C</f>
        <v>HRB400E Φ12 9m</v>
      </c>
      <c r="D2561" s="2" t="str">
        <f ca="1">'[1]2025年已发货'!D:D</f>
        <v>吨</v>
      </c>
      <c r="E2561" s="2">
        <f ca="1">'[1]2025年已发货'!E:E</f>
        <v>18</v>
      </c>
      <c r="F2561" s="4">
        <f ca="1">'[1]2025年已发货'!F:F</f>
        <v>45774</v>
      </c>
      <c r="G2561" s="2" t="str">
        <f>'[1]2025年已发货'!G:G</f>
        <v>（五冶达州国道542项目-一工区桥梁二工段）四川省达州市达川区达川区石梯镇石成村</v>
      </c>
      <c r="H2561" s="2" t="str">
        <f ca="1">'[1]2025年已发货'!H:H</f>
        <v>夏树彬</v>
      </c>
      <c r="I2561" s="2">
        <f ca="1">'[1]2025年已发货'!I:I</f>
        <v>13518183653</v>
      </c>
      <c r="J2561" s="2" t="str">
        <f ca="1">_xlfn._xlws.FILTER(辅助信息!D:D,辅助信息!G:G=G2561)</f>
        <v>五冶达州国道542项目</v>
      </c>
    </row>
    <row r="2562" hidden="1" spans="1:10">
      <c r="A2562" s="2" t="str">
        <f ca="1">'[1]2025年已发货'!A:A</f>
        <v>晋邦</v>
      </c>
      <c r="B2562" s="2" t="str">
        <f ca="1">'[1]2025年已发货'!B:B</f>
        <v>螺纹钢</v>
      </c>
      <c r="C2562" s="2" t="str">
        <f ca="1">'[1]2025年已发货'!C:C</f>
        <v>HRB400E Φ14 9m</v>
      </c>
      <c r="D2562" s="2" t="str">
        <f ca="1">'[1]2025年已发货'!D:D</f>
        <v>吨</v>
      </c>
      <c r="E2562" s="2">
        <f ca="1">'[1]2025年已发货'!E:E</f>
        <v>16</v>
      </c>
      <c r="F2562" s="4">
        <f ca="1">'[1]2025年已发货'!F:F</f>
        <v>45774</v>
      </c>
      <c r="G2562" s="2" t="str">
        <f>'[1]2025年已发货'!G:G</f>
        <v>（五冶达州国道542项目-一工区桥梁二工段）四川省达州市达川区达川区石梯镇石成村</v>
      </c>
      <c r="H2562" s="2" t="str">
        <f ca="1">'[1]2025年已发货'!H:H</f>
        <v>夏树彬</v>
      </c>
      <c r="I2562" s="2">
        <f ca="1">'[1]2025年已发货'!I:I</f>
        <v>13518183653</v>
      </c>
      <c r="J2562" s="2" t="str">
        <f>_xlfn._xlws.FILTER(辅助信息!D:D,辅助信息!G:G=G2562)</f>
        <v>五冶达州国道542项目</v>
      </c>
    </row>
    <row r="2563" hidden="1" spans="1:10">
      <c r="A2563" s="2" t="str">
        <f ca="1">'[1]2025年已发货'!A:A</f>
        <v>晋邦</v>
      </c>
      <c r="B2563" s="2" t="str">
        <f ca="1">'[1]2025年已发货'!B:B</f>
        <v>螺纹钢</v>
      </c>
      <c r="C2563" s="2" t="str">
        <f ca="1">'[1]2025年已发货'!C:C</f>
        <v>HRB400E Φ25 9m</v>
      </c>
      <c r="D2563" s="2" t="str">
        <f ca="1">'[1]2025年已发货'!D:D</f>
        <v>吨</v>
      </c>
      <c r="E2563" s="2">
        <f ca="1">'[1]2025年已发货'!E:E</f>
        <v>6</v>
      </c>
      <c r="F2563" s="4">
        <f ca="1">'[1]2025年已发货'!F:F</f>
        <v>45774</v>
      </c>
      <c r="G2563" s="2" t="str">
        <f>'[1]2025年已发货'!G:G</f>
        <v>（五冶达州国道542项目-一工区桥梁二工段）四川省达州市达川区达川区石梯镇石成村</v>
      </c>
      <c r="H2563" s="2" t="str">
        <f ca="1">'[1]2025年已发货'!H:H</f>
        <v>夏树彬</v>
      </c>
      <c r="I2563" s="2">
        <f ca="1">'[1]2025年已发货'!I:I</f>
        <v>13518183653</v>
      </c>
      <c r="J2563" s="2" t="str">
        <f ca="1">_xlfn._xlws.FILTER(辅助信息!D:D,辅助信息!G:G=G2563)</f>
        <v>五冶达州国道542项目</v>
      </c>
    </row>
    <row r="2564" hidden="1" spans="1:10">
      <c r="A2564" s="2" t="str">
        <f ca="1">'[1]2025年已发货'!A:A</f>
        <v>晋邦</v>
      </c>
      <c r="B2564" s="2" t="str">
        <f ca="1">'[1]2025年已发货'!B:B</f>
        <v>盘螺</v>
      </c>
      <c r="C2564" s="2" t="str">
        <f ca="1">'[1]2025年已发货'!C:C</f>
        <v>HRB400E Φ6</v>
      </c>
      <c r="D2564" s="2" t="str">
        <f ca="1">'[1]2025年已发货'!D:D</f>
        <v>吨</v>
      </c>
      <c r="E2564" s="2">
        <f ca="1">'[1]2025年已发货'!E:E</f>
        <v>6</v>
      </c>
      <c r="F2564" s="4">
        <f ca="1">'[1]2025年已发货'!F:F</f>
        <v>45774</v>
      </c>
      <c r="G2564" s="2" t="str">
        <f>'[1]2025年已发货'!G:G</f>
        <v>（商投建工达州中医药科技园-1工区）达州市通川区达州中医药职业学院犀牛大道北段</v>
      </c>
      <c r="H2564" s="2" t="str">
        <f ca="1">'[1]2025年已发货'!H:H</f>
        <v>程黄刚</v>
      </c>
      <c r="I2564" s="2">
        <f ca="1">'[1]2025年已发货'!I:I</f>
        <v>15108211617</v>
      </c>
      <c r="J2564" s="2" t="str">
        <f ca="1">_xlfn._xlws.FILTER(辅助信息!D:D,辅助信息!G:G=G2564)</f>
        <v>商投建工达州中医药科技园</v>
      </c>
    </row>
    <row r="2565" hidden="1" spans="1:10">
      <c r="A2565" s="2" t="str">
        <f ca="1">'[1]2025年已发货'!A:A</f>
        <v>晋邦</v>
      </c>
      <c r="B2565" s="2" t="str">
        <f ca="1">'[1]2025年已发货'!B:B</f>
        <v>螺纹钢</v>
      </c>
      <c r="C2565" s="2" t="str">
        <f ca="1">'[1]2025年已发货'!C:C</f>
        <v>HRB400E Φ16 9m</v>
      </c>
      <c r="D2565" s="2" t="str">
        <f ca="1">'[1]2025年已发货'!D:D</f>
        <v>吨</v>
      </c>
      <c r="E2565" s="2">
        <f ca="1">'[1]2025年已发货'!E:E</f>
        <v>13</v>
      </c>
      <c r="F2565" s="4">
        <f ca="1">'[1]2025年已发货'!F:F</f>
        <v>45774</v>
      </c>
      <c r="G2565" s="2" t="str">
        <f>'[1]2025年已发货'!G:G</f>
        <v>（商投建工达州中医药科技园-1工区）达州市通川区达州中医药职业学院犀牛大道北段</v>
      </c>
      <c r="H2565" s="2" t="str">
        <f ca="1">'[1]2025年已发货'!H:H</f>
        <v>程黄刚</v>
      </c>
      <c r="I2565" s="2">
        <f ca="1">'[1]2025年已发货'!I:I</f>
        <v>15108211617</v>
      </c>
      <c r="J2565" s="2" t="str">
        <f ca="1">_xlfn._xlws.FILTER(辅助信息!D:D,辅助信息!G:G=G2565)</f>
        <v>商投建工达州中医药科技园</v>
      </c>
    </row>
    <row r="2566" hidden="1" spans="1:10">
      <c r="A2566" s="2" t="str">
        <f ca="1">'[1]2025年已发货'!A:A</f>
        <v>晋邦</v>
      </c>
      <c r="B2566" s="2" t="str">
        <f ca="1">'[1]2025年已发货'!B:B</f>
        <v>螺纹钢</v>
      </c>
      <c r="C2566" s="2" t="str">
        <f ca="1">'[1]2025年已发货'!C:C</f>
        <v>HRB400E Φ18 12m</v>
      </c>
      <c r="D2566" s="2" t="str">
        <f ca="1">'[1]2025年已发货'!D:D</f>
        <v>吨</v>
      </c>
      <c r="E2566" s="2">
        <f ca="1">'[1]2025年已发货'!E:E</f>
        <v>3</v>
      </c>
      <c r="F2566" s="4">
        <f ca="1">'[1]2025年已发货'!F:F</f>
        <v>45774</v>
      </c>
      <c r="G2566" s="2" t="str">
        <f>'[1]2025年已发货'!G:G</f>
        <v>（商投建工达州中医药科技园-1工区）达州市通川区达州中医药职业学院犀牛大道北段</v>
      </c>
      <c r="H2566" s="2" t="str">
        <f ca="1">'[1]2025年已发货'!H:H</f>
        <v>程黄刚</v>
      </c>
      <c r="I2566" s="2">
        <f ca="1">'[1]2025年已发货'!I:I</f>
        <v>15108211617</v>
      </c>
      <c r="J2566" s="2" t="str">
        <f ca="1">_xlfn._xlws.FILTER(辅助信息!D:D,辅助信息!G:G=G2566)</f>
        <v>商投建工达州中医药科技园</v>
      </c>
    </row>
    <row r="2567" hidden="1" spans="1:10">
      <c r="A2567" s="2" t="str">
        <f ca="1">'[1]2025年已发货'!A:A</f>
        <v>晋邦</v>
      </c>
      <c r="B2567" s="2" t="str">
        <f ca="1">'[1]2025年已发货'!B:B</f>
        <v>螺纹钢</v>
      </c>
      <c r="C2567" s="2" t="str">
        <f ca="1">'[1]2025年已发货'!C:C</f>
        <v>HRB400E Φ20 9m</v>
      </c>
      <c r="D2567" s="2" t="str">
        <f ca="1">'[1]2025年已发货'!D:D</f>
        <v>吨</v>
      </c>
      <c r="E2567" s="2">
        <f ca="1">'[1]2025年已发货'!E:E</f>
        <v>13</v>
      </c>
      <c r="F2567" s="4">
        <f ca="1">'[1]2025年已发货'!F:F</f>
        <v>45774</v>
      </c>
      <c r="G2567" s="2" t="str">
        <f>'[1]2025年已发货'!G:G</f>
        <v>（商投建工达州中医药科技园-1工区）达州市通川区达州中医药职业学院犀牛大道北段</v>
      </c>
      <c r="H2567" s="2" t="str">
        <f ca="1">'[1]2025年已发货'!H:H</f>
        <v>程黄刚</v>
      </c>
      <c r="I2567" s="2">
        <f ca="1">'[1]2025年已发货'!I:I</f>
        <v>15108211617</v>
      </c>
      <c r="J2567" s="2" t="str">
        <f ca="1">_xlfn._xlws.FILTER(辅助信息!D:D,辅助信息!G:G=G2567)</f>
        <v>商投建工达州中医药科技园</v>
      </c>
    </row>
    <row r="2568" hidden="1" spans="1:10">
      <c r="A2568" s="2" t="str">
        <f ca="1">'[1]2025年已发货'!A:A</f>
        <v>晋邦</v>
      </c>
      <c r="B2568" s="2" t="str">
        <f ca="1">'[1]2025年已发货'!B:B</f>
        <v>螺纹钢</v>
      </c>
      <c r="C2568" s="2" t="str">
        <f ca="1">'[1]2025年已发货'!C:C</f>
        <v>HRB400E Φ16 12m</v>
      </c>
      <c r="D2568" s="2" t="str">
        <f ca="1">'[1]2025年已发货'!D:D</f>
        <v>吨</v>
      </c>
      <c r="E2568" s="2">
        <f ca="1">'[1]2025年已发货'!E:E</f>
        <v>70</v>
      </c>
      <c r="F2568" s="4">
        <f ca="1">'[1]2025年已发货'!F:F</f>
        <v>45774</v>
      </c>
      <c r="G2568" s="2" t="str">
        <f>'[1]2025年已发货'!G:G</f>
        <v>(宜宾兴港三江新区长江工业园建设项目-M2-00-04桩)宜宾市翠屏区宜宾汽车零部件配套产业基地(纬五路南)</v>
      </c>
      <c r="H2568" s="2" t="str">
        <f ca="1">'[1]2025年已发货'!H:H</f>
        <v>王涛</v>
      </c>
      <c r="I2568" s="2">
        <f ca="1">'[1]2025年已发货'!I:I</f>
        <v>18381110677</v>
      </c>
      <c r="J2568" s="2" t="str">
        <f>_xlfn._xlws.FILTER(辅助信息!D:D,辅助信息!G:G=G2568)</f>
        <v>宜宾兴港三江新区长江工业园建设项目</v>
      </c>
    </row>
    <row r="2569" hidden="1" spans="1:10">
      <c r="A2569" s="2" t="str">
        <f ca="1">'[1]2025年已发货'!A:A</f>
        <v>晋邦</v>
      </c>
      <c r="B2569" s="2" t="str">
        <f ca="1">'[1]2025年已发货'!B:B</f>
        <v>盘螺</v>
      </c>
      <c r="C2569" s="2" t="str">
        <f ca="1">'[1]2025年已发货'!C:C</f>
        <v>HRB400E Φ10</v>
      </c>
      <c r="D2569" s="2" t="str">
        <f ca="1">'[1]2025年已发货'!D:D</f>
        <v>吨</v>
      </c>
      <c r="E2569" s="2">
        <f ca="1">'[1]2025年已发货'!E:E</f>
        <v>15</v>
      </c>
      <c r="F2569" s="4">
        <f ca="1">'[1]2025年已发货'!F:F</f>
        <v>45774</v>
      </c>
      <c r="G2569" s="2" t="str">
        <f>'[1]2025年已发货'!G:G</f>
        <v>(宜宾兴港三江新区长江工业园建设项目-M2-7#厂房)宜宾市翠屏区宜宾汽车零部件配套产业基地(纬五路南)</v>
      </c>
      <c r="H2569" s="2" t="str">
        <f ca="1">'[1]2025年已发货'!H:H</f>
        <v>王涛</v>
      </c>
      <c r="I2569" s="2">
        <f ca="1">'[1]2025年已发货'!I:I</f>
        <v>18381110677</v>
      </c>
      <c r="J2569" s="2" t="str">
        <f ca="1">_xlfn._xlws.FILTER(辅助信息!D:D,辅助信息!G:G=G2569)</f>
        <v>宜宾兴港三江新区长江工业园建设项目</v>
      </c>
    </row>
    <row r="2570" hidden="1" spans="1:10">
      <c r="A2570" s="2" t="str">
        <f ca="1">'[1]2025年已发货'!A:A</f>
        <v>晋邦</v>
      </c>
      <c r="B2570" s="2" t="str">
        <f ca="1">'[1]2025年已发货'!B:B</f>
        <v>螺纹钢</v>
      </c>
      <c r="C2570" s="2" t="str">
        <f ca="1">'[1]2025年已发货'!C:C</f>
        <v>HRB400E Φ22 12m</v>
      </c>
      <c r="D2570" s="2" t="str">
        <f ca="1">'[1]2025年已发货'!D:D</f>
        <v>吨</v>
      </c>
      <c r="E2570" s="2">
        <f ca="1">'[1]2025年已发货'!E:E</f>
        <v>20</v>
      </c>
      <c r="F2570" s="4">
        <f ca="1">'[1]2025年已发货'!F:F</f>
        <v>45774</v>
      </c>
      <c r="G2570" s="2" t="str">
        <f>'[1]2025年已发货'!G:G</f>
        <v>(宜宾兴港三江新区长江工业园建设项目-M2-7#厂房)宜宾市翠屏区宜宾汽车零部件配套产业基地(纬五路南)</v>
      </c>
      <c r="H2570" s="2" t="str">
        <f ca="1">'[1]2025年已发货'!H:H</f>
        <v>王涛</v>
      </c>
      <c r="I2570" s="2">
        <f ca="1">'[1]2025年已发货'!I:I</f>
        <v>18381110677</v>
      </c>
      <c r="J2570" s="2" t="str">
        <f>_xlfn._xlws.FILTER(辅助信息!D:D,辅助信息!G:G=G2570)</f>
        <v>宜宾兴港三江新区长江工业园建设项目</v>
      </c>
    </row>
    <row r="2571" hidden="1" spans="1:10">
      <c r="A2571" s="2" t="str">
        <f ca="1">'[1]2025年已发货'!A:A</f>
        <v>晋邦</v>
      </c>
      <c r="B2571" s="2" t="str">
        <f ca="1">'[1]2025年已发货'!B:B</f>
        <v>盘螺</v>
      </c>
      <c r="C2571" s="2" t="str">
        <f ca="1">'[1]2025年已发货'!C:C</f>
        <v>HRB400E Φ8</v>
      </c>
      <c r="D2571" s="2" t="str">
        <f ca="1">'[1]2025年已发货'!D:D</f>
        <v>吨</v>
      </c>
      <c r="E2571" s="2">
        <f ca="1">'[1]2025年已发货'!E:E</f>
        <v>20</v>
      </c>
      <c r="F2571" s="4">
        <f ca="1">'[1]2025年已发货'!F:F</f>
        <v>45774</v>
      </c>
      <c r="G2571" s="2" t="str">
        <f>'[1]2025年已发货'!G:G</f>
        <v>(宜宾兴港三江新区长江工业园建设项目-9#厂房)宜宾市翠屏区宜宾汽车零部件配套产业基地(纬五路南)</v>
      </c>
      <c r="H2571" s="2" t="str">
        <f ca="1">'[1]2025年已发货'!H:H</f>
        <v>严石林</v>
      </c>
      <c r="I2571" s="2">
        <f ca="1">'[1]2025年已发货'!I:I</f>
        <v>15924731822</v>
      </c>
      <c r="J2571" s="2" t="str">
        <f>_xlfn._xlws.FILTER(辅助信息!D:D,辅助信息!G:G=G2571)</f>
        <v>宜宾兴港三江新区长江工业园建设项目</v>
      </c>
    </row>
    <row r="2572" hidden="1" spans="1:10">
      <c r="A2572" s="2" t="str">
        <f ca="1">'[1]2025年已发货'!A:A</f>
        <v>晋邦</v>
      </c>
      <c r="B2572" s="2" t="str">
        <f ca="1">'[1]2025年已发货'!B:B</f>
        <v>盘螺</v>
      </c>
      <c r="C2572" s="2" t="str">
        <f ca="1">'[1]2025年已发货'!C:C</f>
        <v>HRB400E Φ10</v>
      </c>
      <c r="D2572" s="2" t="str">
        <f ca="1">'[1]2025年已发货'!D:D</f>
        <v>吨</v>
      </c>
      <c r="E2572" s="2">
        <f ca="1">'[1]2025年已发货'!E:E</f>
        <v>15</v>
      </c>
      <c r="F2572" s="4">
        <f ca="1">'[1]2025年已发货'!F:F</f>
        <v>45774</v>
      </c>
      <c r="G2572" s="2" t="str">
        <f>'[1]2025年已发货'!G:G</f>
        <v>(宜宾兴港三江新区长江工业园建设项目-9#厂房)宜宾市翠屏区宜宾汽车零部件配套产业基地(纬五路南)</v>
      </c>
      <c r="H2572" s="2" t="str">
        <f ca="1">'[1]2025年已发货'!H:H</f>
        <v>严石林</v>
      </c>
      <c r="I2572" s="2">
        <f ca="1">'[1]2025年已发货'!I:I</f>
        <v>15924731822</v>
      </c>
      <c r="J2572" s="2" t="str">
        <f>_xlfn._xlws.FILTER(辅助信息!D:D,辅助信息!G:G=G2572)</f>
        <v>宜宾兴港三江新区长江工业园建设项目</v>
      </c>
    </row>
    <row r="2573" hidden="1" spans="1:10">
      <c r="A2573" s="2" t="str">
        <f ca="1">'[1]2025年已发货'!A:A</f>
        <v>晋邦</v>
      </c>
      <c r="B2573" s="2" t="str">
        <f ca="1">'[1]2025年已发货'!B:B</f>
        <v>螺纹钢</v>
      </c>
      <c r="C2573" s="2" t="str">
        <f ca="1">'[1]2025年已发货'!C:C</f>
        <v>HRB400E Φ12 9m</v>
      </c>
      <c r="D2573" s="2" t="str">
        <f ca="1">'[1]2025年已发货'!D:D</f>
        <v>吨</v>
      </c>
      <c r="E2573" s="2">
        <f ca="1">'[1]2025年已发货'!E:E</f>
        <v>80</v>
      </c>
      <c r="F2573" s="4">
        <f ca="1">'[1]2025年已发货'!F:F</f>
        <v>45774</v>
      </c>
      <c r="G2573" s="2" t="str">
        <f>'[1]2025年已发货'!G:G</f>
        <v>（十九冶-江龙高速一分部）重庆市云阳县X886附近中国十九冶开云高速项目总包部西98米*复兴互通预制梁场</v>
      </c>
      <c r="H2573" s="2" t="str">
        <f ca="1">'[1]2025年已发货'!H:H</f>
        <v>吴章红</v>
      </c>
      <c r="I2573" s="2">
        <f ca="1">'[1]2025年已发货'!I:I</f>
        <v>18628165772</v>
      </c>
      <c r="J2573" s="2" vm="1" t="e">
        <f ca="1">_xlfn._xlws.FILTER(辅助信息!D:D,辅助信息!G:G=G2573)</f>
        <v>#VALUE!</v>
      </c>
    </row>
    <row r="2574" hidden="1" spans="1:10">
      <c r="A2574" s="2" t="str">
        <f ca="1">'[1]2025年已发货'!A:A</f>
        <v>晋邦</v>
      </c>
      <c r="B2574" s="2" t="str">
        <f ca="1">'[1]2025年已发货'!B:B</f>
        <v>螺纹钢</v>
      </c>
      <c r="C2574" s="2" t="str">
        <f ca="1">'[1]2025年已发货'!C:C</f>
        <v>HRB400E Φ25 9m</v>
      </c>
      <c r="D2574" s="2" t="str">
        <f ca="1">'[1]2025年已发货'!D:D</f>
        <v>吨</v>
      </c>
      <c r="E2574" s="2">
        <f ca="1">'[1]2025年已发货'!E:E</f>
        <v>27</v>
      </c>
      <c r="F2574" s="4">
        <f ca="1">'[1]2025年已发货'!F:F</f>
        <v>45774</v>
      </c>
      <c r="G2574" s="2" t="str">
        <f>'[1]2025年已发货'!G:G</f>
        <v>（十九冶-江龙高速一分部）重庆市云阳县X886附近中国十九冶开云高速项目总包部西98米*复兴互通预制梁场</v>
      </c>
      <c r="H2574" s="2" t="str">
        <f ca="1">'[1]2025年已发货'!H:H</f>
        <v>吴章红</v>
      </c>
      <c r="I2574" s="2">
        <f ca="1">'[1]2025年已发货'!I:I</f>
        <v>18628165772</v>
      </c>
      <c r="J2574" s="2" vm="1" t="e">
        <f ca="1">_xlfn._xlws.FILTER(辅助信息!D:D,辅助信息!G:G=G2574)</f>
        <v>#VALUE!</v>
      </c>
    </row>
    <row r="2575" hidden="1" spans="1:10">
      <c r="A2575" s="2" t="str">
        <f ca="1">'[1]2025年已发货'!A:A</f>
        <v>晋邦</v>
      </c>
      <c r="B2575" s="2" t="str">
        <f ca="1">'[1]2025年已发货'!B:B</f>
        <v>盘螺</v>
      </c>
      <c r="C2575" s="2" t="str">
        <f ca="1">'[1]2025年已发货'!C:C</f>
        <v>HRB400E Φ10</v>
      </c>
      <c r="D2575" s="2" t="str">
        <f ca="1">'[1]2025年已发货'!D:D</f>
        <v>吨</v>
      </c>
      <c r="E2575" s="2">
        <f ca="1">'[1]2025年已发货'!E:E</f>
        <v>18</v>
      </c>
      <c r="F2575" s="4">
        <f ca="1">'[1]2025年已发货'!F:F</f>
        <v>45774</v>
      </c>
      <c r="G2575" s="2" t="str">
        <f>'[1]2025年已发货'!G:G</f>
        <v>（十九冶-江龙高速一分部）重庆市云阳县X886附近中国十九冶开云高速项目总包部西98米*复兴互通预制梁场</v>
      </c>
      <c r="H2575" s="2" t="str">
        <f ca="1">'[1]2025年已发货'!H:H</f>
        <v>吴章红</v>
      </c>
      <c r="I2575" s="2">
        <f ca="1">'[1]2025年已发货'!I:I</f>
        <v>18628165772</v>
      </c>
      <c r="J2575" s="2" vm="1" t="e">
        <f ca="1">_xlfn._xlws.FILTER(辅助信息!D:D,辅助信息!G:G=G2575)</f>
        <v>#VALUE!</v>
      </c>
    </row>
    <row r="2576" hidden="1" spans="1:10">
      <c r="A2576" s="2" t="str">
        <f ca="1">'[1]2025年已发货'!A:A</f>
        <v>晋邦</v>
      </c>
      <c r="B2576" s="2" t="str">
        <f ca="1">'[1]2025年已发货'!B:B</f>
        <v>高线</v>
      </c>
      <c r="C2576" s="2" t="str">
        <f ca="1">'[1]2025年已发货'!C:C</f>
        <v>HPB300Φ10</v>
      </c>
      <c r="D2576" s="2" t="str">
        <f ca="1">'[1]2025年已发货'!D:D</f>
        <v>吨</v>
      </c>
      <c r="E2576" s="2">
        <f ca="1">'[1]2025年已发货'!E:E</f>
        <v>18</v>
      </c>
      <c r="F2576" s="4">
        <f ca="1">'[1]2025年已发货'!F:F</f>
        <v>45774</v>
      </c>
      <c r="G2576" s="2" t="str">
        <f>'[1]2025年已发货'!G:G</f>
        <v>（十九冶-江龙高速一分部）重庆市云阳县X886附近中国十九冶开云高速项目总包部西98米*复兴互通预制梁场</v>
      </c>
      <c r="H2576" s="2" t="str">
        <f ca="1">'[1]2025年已发货'!H:H</f>
        <v>吴章红</v>
      </c>
      <c r="I2576" s="2">
        <f ca="1">'[1]2025年已发货'!I:I</f>
        <v>18628165772</v>
      </c>
      <c r="J2576" s="2" vm="1" t="e">
        <f>_xlfn._xlws.FILTER(辅助信息!D:D,辅助信息!G:G=G2576)</f>
        <v>#VALUE!</v>
      </c>
    </row>
    <row r="2577" hidden="1" spans="1:10">
      <c r="A2577" s="2" t="str">
        <f ca="1">'[1]2025年已发货'!A:A</f>
        <v>晋邦</v>
      </c>
      <c r="B2577" s="2" t="str">
        <f ca="1">'[1]2025年已发货'!B:B</f>
        <v>螺纹钢</v>
      </c>
      <c r="C2577" s="2" t="str">
        <f ca="1">'[1]2025年已发货'!C:C</f>
        <v>HRB400E Φ12 9m</v>
      </c>
      <c r="D2577" s="2" t="str">
        <f ca="1">'[1]2025年已发货'!D:D</f>
        <v>吨</v>
      </c>
      <c r="E2577" s="2">
        <f ca="1">'[1]2025年已发货'!E:E</f>
        <v>70</v>
      </c>
      <c r="F2577" s="4">
        <f ca="1">'[1]2025年已发货'!F:F</f>
        <v>45774</v>
      </c>
      <c r="G2577" s="2" t="str">
        <f>'[1]2025年已发货'!G:G</f>
        <v>（十九冶-江龙高速二分部）重庆市云阳县S305附近*龙角梁场</v>
      </c>
      <c r="H2577" s="2" t="str">
        <f ca="1">'[1]2025年已发货'!H:H</f>
        <v>张鹏</v>
      </c>
      <c r="I2577" s="2">
        <f ca="1">'[1]2025年已发货'!I:I</f>
        <v>18223006448</v>
      </c>
      <c r="J2577" s="2" vm="1" t="e">
        <f ca="1">_xlfn._xlws.FILTER(辅助信息!D:D,辅助信息!G:G=G2577)</f>
        <v>#VALUE!</v>
      </c>
    </row>
    <row r="2578" hidden="1" spans="1:10">
      <c r="A2578" s="2" t="str">
        <f ca="1">'[1]2025年已发货'!A:A</f>
        <v>晋邦</v>
      </c>
      <c r="B2578" s="2" t="str">
        <f ca="1">'[1]2025年已发货'!B:B</f>
        <v>高线</v>
      </c>
      <c r="C2578" s="2" t="str">
        <f ca="1">'[1]2025年已发货'!C:C</f>
        <v>HPB300Φ8</v>
      </c>
      <c r="D2578" s="2" t="str">
        <f ca="1">'[1]2025年已发货'!D:D</f>
        <v>吨</v>
      </c>
      <c r="E2578" s="2">
        <f ca="1">'[1]2025年已发货'!E:E</f>
        <v>6</v>
      </c>
      <c r="F2578" s="4">
        <f ca="1">'[1]2025年已发货'!F:F</f>
        <v>45774</v>
      </c>
      <c r="G2578" s="2" t="str">
        <f>'[1]2025年已发货'!G:G</f>
        <v>（十九冶-江龙高速二分部）重庆市云阳县宝坪镇双塆村*宝坪梁场</v>
      </c>
      <c r="H2578" s="2" t="str">
        <f ca="1">'[1]2025年已发货'!H:H</f>
        <v>张鹏</v>
      </c>
      <c r="I2578" s="2">
        <f ca="1">'[1]2025年已发货'!I:I</f>
        <v>18223006448</v>
      </c>
      <c r="J2578" s="2" vm="1" t="e">
        <f>_xlfn._xlws.FILTER(辅助信息!D:D,辅助信息!G:G=G2578)</f>
        <v>#VALUE!</v>
      </c>
    </row>
    <row r="2579" hidden="1" spans="1:10">
      <c r="A2579" s="2" t="str">
        <f ca="1">'[1]2025年已发货'!A:A</f>
        <v>晋邦</v>
      </c>
      <c r="B2579" s="2" t="str">
        <f ca="1">'[1]2025年已发货'!B:B</f>
        <v>螺纹钢</v>
      </c>
      <c r="C2579" s="2" t="str">
        <f ca="1">'[1]2025年已发货'!C:C</f>
        <v>HRB400E Φ12 9m</v>
      </c>
      <c r="D2579" s="2" t="str">
        <f ca="1">'[1]2025年已发货'!D:D</f>
        <v>吨</v>
      </c>
      <c r="E2579" s="2">
        <f ca="1">'[1]2025年已发货'!E:E</f>
        <v>3</v>
      </c>
      <c r="F2579" s="4">
        <f ca="1">'[1]2025年已发货'!F:F</f>
        <v>45774</v>
      </c>
      <c r="G2579" s="2" t="str">
        <f>'[1]2025年已发货'!G:G</f>
        <v>（十九冶-江龙高速二分部）重庆市云阳县宝坪镇双塆村*宝坪梁场</v>
      </c>
      <c r="H2579" s="2" t="str">
        <f ca="1">'[1]2025年已发货'!H:H</f>
        <v>张鹏</v>
      </c>
      <c r="I2579" s="2">
        <f ca="1">'[1]2025年已发货'!I:I</f>
        <v>18223006448</v>
      </c>
      <c r="J2579" s="2" vm="1" t="e">
        <f ca="1">_xlfn._xlws.FILTER(辅助信息!D:D,辅助信息!G:G=G2579)</f>
        <v>#VALUE!</v>
      </c>
    </row>
    <row r="2580" hidden="1" spans="1:10">
      <c r="A2580" s="2" t="str">
        <f ca="1">'[1]2025年已发货'!A:A</f>
        <v>晋邦</v>
      </c>
      <c r="B2580" s="2" t="str">
        <f ca="1">'[1]2025年已发货'!B:B</f>
        <v>螺纹钢</v>
      </c>
      <c r="C2580" s="2" t="str">
        <f ca="1">'[1]2025年已发货'!C:C</f>
        <v>HRB400E Φ14 9m</v>
      </c>
      <c r="D2580" s="2" t="str">
        <f ca="1">'[1]2025年已发货'!D:D</f>
        <v>吨</v>
      </c>
      <c r="E2580" s="2">
        <f ca="1">'[1]2025年已发货'!E:E</f>
        <v>3</v>
      </c>
      <c r="F2580" s="4">
        <f ca="1">'[1]2025年已发货'!F:F</f>
        <v>45774</v>
      </c>
      <c r="G2580" s="2" t="str">
        <f>'[1]2025年已发货'!G:G</f>
        <v>（十九冶-江龙高速二分部）重庆市云阳县宝坪镇双塆村*宝坪梁场</v>
      </c>
      <c r="H2580" s="2" t="str">
        <f ca="1">'[1]2025年已发货'!H:H</f>
        <v>张鹏</v>
      </c>
      <c r="I2580" s="2">
        <f ca="1">'[1]2025年已发货'!I:I</f>
        <v>18223006448</v>
      </c>
      <c r="J2580" s="2" vm="1" t="e">
        <f ca="1">_xlfn._xlws.FILTER(辅助信息!D:D,辅助信息!G:G=G2580)</f>
        <v>#VALUE!</v>
      </c>
    </row>
    <row r="2581" hidden="1" spans="1:10">
      <c r="A2581" s="2" t="str">
        <f ca="1">'[1]2025年已发货'!A:A</f>
        <v>晋邦</v>
      </c>
      <c r="B2581" s="2" t="str">
        <f ca="1">'[1]2025年已发货'!B:B</f>
        <v>螺纹钢</v>
      </c>
      <c r="C2581" s="2" t="str">
        <f ca="1">'[1]2025年已发货'!C:C</f>
        <v>HRB400E Φ16 9m</v>
      </c>
      <c r="D2581" s="2" t="str">
        <f ca="1">'[1]2025年已发货'!D:D</f>
        <v>吨</v>
      </c>
      <c r="E2581" s="2">
        <f ca="1">'[1]2025年已发货'!E:E</f>
        <v>5</v>
      </c>
      <c r="F2581" s="4">
        <f ca="1">'[1]2025年已发货'!F:F</f>
        <v>45774</v>
      </c>
      <c r="G2581" s="2" t="str">
        <f>'[1]2025年已发货'!G:G</f>
        <v>（十九冶-江龙高速二分部）重庆市云阳县宝坪镇双塆村*宝坪梁场</v>
      </c>
      <c r="H2581" s="2" t="str">
        <f ca="1">'[1]2025年已发货'!H:H</f>
        <v>张鹏</v>
      </c>
      <c r="I2581" s="2">
        <f ca="1">'[1]2025年已发货'!I:I</f>
        <v>18223006448</v>
      </c>
      <c r="J2581" s="2" vm="1" t="e">
        <f ca="1">_xlfn._xlws.FILTER(辅助信息!D:D,辅助信息!G:G=G2581)</f>
        <v>#VALUE!</v>
      </c>
    </row>
    <row r="2582" hidden="1" spans="1:10">
      <c r="A2582" s="2" t="str">
        <f ca="1">'[1]2025年已发货'!A:A</f>
        <v>晋邦</v>
      </c>
      <c r="B2582" s="2" t="str">
        <f ca="1">'[1]2025年已发货'!B:B</f>
        <v>螺纹钢</v>
      </c>
      <c r="C2582" s="2" t="str">
        <f ca="1">'[1]2025年已发货'!C:C</f>
        <v>HRB400E Φ20 9m</v>
      </c>
      <c r="D2582" s="2" t="str">
        <f ca="1">'[1]2025年已发货'!D:D</f>
        <v>吨</v>
      </c>
      <c r="E2582" s="2">
        <f ca="1">'[1]2025年已发货'!E:E</f>
        <v>8</v>
      </c>
      <c r="F2582" s="4">
        <f ca="1">'[1]2025年已发货'!F:F</f>
        <v>45774</v>
      </c>
      <c r="G2582" s="2" t="str">
        <f>'[1]2025年已发货'!G:G</f>
        <v>（十九冶-江龙高速二分部）重庆市云阳县宝坪镇双塆村*宝坪梁场</v>
      </c>
      <c r="H2582" s="2" t="str">
        <f ca="1">'[1]2025年已发货'!H:H</f>
        <v>张鹏</v>
      </c>
      <c r="I2582" s="2">
        <f ca="1">'[1]2025年已发货'!I:I</f>
        <v>18223006448</v>
      </c>
      <c r="J2582" s="2" vm="1" t="e">
        <f ca="1">_xlfn._xlws.FILTER(辅助信息!D:D,辅助信息!G:G=G2582)</f>
        <v>#VALUE!</v>
      </c>
    </row>
    <row r="2583" hidden="1" spans="1:10">
      <c r="A2583" s="2" t="str">
        <f ca="1">'[1]2025年已发货'!A:A</f>
        <v>晋邦</v>
      </c>
      <c r="B2583" s="2" t="str">
        <f ca="1">'[1]2025年已发货'!B:B</f>
        <v>螺纹钢</v>
      </c>
      <c r="C2583" s="2" t="str">
        <f ca="1">'[1]2025年已发货'!C:C</f>
        <v>HRB400E Φ25 9m</v>
      </c>
      <c r="D2583" s="2" t="str">
        <f ca="1">'[1]2025年已发货'!D:D</f>
        <v>吨</v>
      </c>
      <c r="E2583" s="2">
        <f ca="1">'[1]2025年已发货'!E:E</f>
        <v>3</v>
      </c>
      <c r="F2583" s="4">
        <f ca="1">'[1]2025年已发货'!F:F</f>
        <v>45774</v>
      </c>
      <c r="G2583" s="2" t="str">
        <f>'[1]2025年已发货'!G:G</f>
        <v>（十九冶-江龙高速二分部）重庆市云阳县宝坪镇双塆村*宝坪梁场</v>
      </c>
      <c r="H2583" s="2" t="str">
        <f ca="1">'[1]2025年已发货'!H:H</f>
        <v>张鹏</v>
      </c>
      <c r="I2583" s="2">
        <f ca="1">'[1]2025年已发货'!I:I</f>
        <v>18223006448</v>
      </c>
      <c r="J2583" s="2" vm="1" t="e">
        <f ca="1">_xlfn._xlws.FILTER(辅助信息!D:D,辅助信息!G:G=G2583)</f>
        <v>#VALUE!</v>
      </c>
    </row>
    <row r="2584" hidden="1" spans="1:10">
      <c r="A2584" s="2" t="str">
        <f ca="1">'[1]2025年已发货'!A:A</f>
        <v>晋邦</v>
      </c>
      <c r="B2584" s="2" t="str">
        <f ca="1">'[1]2025年已发货'!B:B</f>
        <v>高线</v>
      </c>
      <c r="C2584" s="2" t="str">
        <f ca="1">'[1]2025年已发货'!C:C</f>
        <v>HPB300Φ8</v>
      </c>
      <c r="D2584" s="2" t="str">
        <f ca="1">'[1]2025年已发货'!D:D</f>
        <v>吨</v>
      </c>
      <c r="E2584" s="2">
        <f ca="1">'[1]2025年已发货'!E:E</f>
        <v>20</v>
      </c>
      <c r="F2584" s="4">
        <f ca="1">'[1]2025年已发货'!F:F</f>
        <v>45774</v>
      </c>
      <c r="G2584" s="2" t="str">
        <f>'[1]2025年已发货'!G:G</f>
        <v>（十九冶-江龙高速二分部）重庆市云阳县凤鸣镇平顶村*磨子坪隧道出口</v>
      </c>
      <c r="H2584" s="2" t="str">
        <f ca="1">'[1]2025年已发货'!H:H</f>
        <v>张鹏</v>
      </c>
      <c r="I2584" s="2">
        <f ca="1">'[1]2025年已发货'!I:I</f>
        <v>18223006448</v>
      </c>
      <c r="J2584" s="2" vm="1" t="e">
        <f ca="1">_xlfn._xlws.FILTER(辅助信息!D:D,辅助信息!G:G=G2584)</f>
        <v>#VALUE!</v>
      </c>
    </row>
    <row r="2585" hidden="1" spans="1:10">
      <c r="A2585" s="2" t="str">
        <f ca="1">'[1]2025年已发货'!A:A</f>
        <v>晋邦</v>
      </c>
      <c r="B2585" s="2" t="str">
        <f ca="1">'[1]2025年已发货'!B:B</f>
        <v>高线</v>
      </c>
      <c r="C2585" s="2" t="str">
        <f ca="1">'[1]2025年已发货'!C:C</f>
        <v>HPB300Φ10</v>
      </c>
      <c r="D2585" s="2" t="str">
        <f ca="1">'[1]2025年已发货'!D:D</f>
        <v>吨</v>
      </c>
      <c r="E2585" s="2">
        <f ca="1">'[1]2025年已发货'!E:E</f>
        <v>45</v>
      </c>
      <c r="F2585" s="4">
        <f ca="1">'[1]2025年已发货'!F:F</f>
        <v>45774</v>
      </c>
      <c r="G2585" s="2" t="str">
        <f>'[1]2025年已发货'!G:G</f>
        <v>（十九冶-江龙高速二分部）重庆市云阳县凤鸣镇平顶村*磨子坪隧道出口</v>
      </c>
      <c r="H2585" s="2" t="str">
        <f ca="1">'[1]2025年已发货'!H:H</f>
        <v>张鹏</v>
      </c>
      <c r="I2585" s="2">
        <f ca="1">'[1]2025年已发货'!I:I</f>
        <v>18223006448</v>
      </c>
      <c r="J2585" s="2" vm="1" t="e">
        <f ca="1">_xlfn._xlws.FILTER(辅助信息!D:D,辅助信息!G:G=G2585)</f>
        <v>#VALUE!</v>
      </c>
    </row>
    <row r="2586" hidden="1" spans="1:10">
      <c r="A2586" s="2" t="str">
        <f ca="1">'[1]2025年已发货'!A:A</f>
        <v>晋邦</v>
      </c>
      <c r="B2586" s="2" t="str">
        <f ca="1">'[1]2025年已发货'!B:B</f>
        <v>直螺纹</v>
      </c>
      <c r="C2586" s="2" t="str">
        <f ca="1">'[1]2025年已发货'!C:C</f>
        <v>HRB400E Φ12 9m</v>
      </c>
      <c r="D2586" s="2" t="str">
        <f ca="1">'[1]2025年已发货'!D:D</f>
        <v>吨</v>
      </c>
      <c r="E2586" s="2">
        <f ca="1">'[1]2025年已发货'!E:E</f>
        <v>40</v>
      </c>
      <c r="F2586" s="4">
        <f ca="1">'[1]2025年已发货'!F:F</f>
        <v>45774</v>
      </c>
      <c r="G2586" s="2" t="str">
        <f>'[1]2025年已发货'!G:G</f>
        <v>（十九冶-江龙高速二分部）重庆市云阳县宝坪镇双塆村*宝坪梁场</v>
      </c>
      <c r="H2586" s="2" t="str">
        <f ca="1">'[1]2025年已发货'!H:H</f>
        <v>张鹏</v>
      </c>
      <c r="I2586" s="2">
        <f ca="1">'[1]2025年已发货'!I:I</f>
        <v>18223006448</v>
      </c>
      <c r="J2586" s="2" vm="1" t="e">
        <f>_xlfn._xlws.FILTER(辅助信息!D:D,辅助信息!G:G=G2586)</f>
        <v>#VALUE!</v>
      </c>
    </row>
    <row r="2587" hidden="1" spans="1:10">
      <c r="A2587" s="2" t="str">
        <f ca="1">'[1]2025年已发货'!A:A</f>
        <v>晋邦</v>
      </c>
      <c r="B2587" s="2" t="str">
        <f ca="1">'[1]2025年已发货'!B:B</f>
        <v>直螺纹</v>
      </c>
      <c r="C2587" s="2" t="str">
        <f ca="1">'[1]2025年已发货'!C:C</f>
        <v>HRB400E Φ25 9m</v>
      </c>
      <c r="D2587" s="2" t="str">
        <f ca="1">'[1]2025年已发货'!D:D</f>
        <v>吨</v>
      </c>
      <c r="E2587" s="2">
        <f ca="1">'[1]2025年已发货'!E:E</f>
        <v>25</v>
      </c>
      <c r="F2587" s="4">
        <f ca="1">'[1]2025年已发货'!F:F</f>
        <v>45774</v>
      </c>
      <c r="G2587" s="2" t="str">
        <f>'[1]2025年已发货'!G:G</f>
        <v>（十九冶-江龙高速二分部）重庆市云阳县宝坪镇双塆村*宝坪梁场</v>
      </c>
      <c r="H2587" s="2" t="str">
        <f ca="1">'[1]2025年已发货'!H:H</f>
        <v>张鹏</v>
      </c>
      <c r="I2587" s="2">
        <f ca="1">'[1]2025年已发货'!I:I</f>
        <v>18223006448</v>
      </c>
      <c r="J2587" s="2" vm="1" t="e">
        <f ca="1">_xlfn._xlws.FILTER(辅助信息!D:D,辅助信息!G:G=G2587)</f>
        <v>#VALUE!</v>
      </c>
    </row>
    <row r="2588" hidden="1" spans="1:10">
      <c r="A2588" s="2" t="str">
        <f ca="1">'[1]2025年已发货'!A:A</f>
        <v>晋邦</v>
      </c>
      <c r="B2588" s="2" t="str">
        <f ca="1">'[1]2025年已发货'!B:B</f>
        <v>高线</v>
      </c>
      <c r="C2588" s="2" t="str">
        <f ca="1">'[1]2025年已发货'!C:C</f>
        <v>HPB300Φ10</v>
      </c>
      <c r="D2588" s="2" t="str">
        <f ca="1">'[1]2025年已发货'!D:D</f>
        <v>吨</v>
      </c>
      <c r="E2588" s="2">
        <f ca="1">'[1]2025年已发货'!E:E</f>
        <v>12</v>
      </c>
      <c r="F2588" s="4">
        <f ca="1">'[1]2025年已发货'!F:F</f>
        <v>45774</v>
      </c>
      <c r="G2588" s="2" t="str">
        <f>'[1]2025年已发货'!G:G</f>
        <v>（十九冶-江龙高速二分部）重庆市云阳县宝坪镇双塆村*宝坪梁场</v>
      </c>
      <c r="H2588" s="2" t="str">
        <f ca="1">'[1]2025年已发货'!H:H</f>
        <v>张鹏</v>
      </c>
      <c r="I2588" s="2">
        <f ca="1">'[1]2025年已发货'!I:I</f>
        <v>18223006448</v>
      </c>
      <c r="J2588" s="2" vm="1" t="e">
        <f>_xlfn._xlws.FILTER(辅助信息!D:D,辅助信息!G:G=G2588)</f>
        <v>#VALUE!</v>
      </c>
    </row>
    <row r="2589" hidden="1" spans="1:10">
      <c r="A2589" s="2" t="str">
        <f ca="1">'[1]2025年已发货'!A:A</f>
        <v>晋邦</v>
      </c>
      <c r="B2589" s="2" t="str">
        <f ca="1">'[1]2025年已发货'!B:B</f>
        <v>盘螺</v>
      </c>
      <c r="C2589" s="2" t="str">
        <f ca="1">'[1]2025年已发货'!C:C</f>
        <v>HRB400E Φ10</v>
      </c>
      <c r="D2589" s="2" t="str">
        <f ca="1">'[1]2025年已发货'!D:D</f>
        <v>吨</v>
      </c>
      <c r="E2589" s="2">
        <f ca="1">'[1]2025年已发货'!E:E</f>
        <v>13</v>
      </c>
      <c r="F2589" s="4">
        <f ca="1">'[1]2025年已发货'!F:F</f>
        <v>45774</v>
      </c>
      <c r="G2589" s="2" t="str">
        <f>'[1]2025年已发货'!G:G</f>
        <v>（十九冶-江龙高速二分部）重庆市云阳县宝坪镇双塆村*宝坪梁场</v>
      </c>
      <c r="H2589" s="2" t="str">
        <f ca="1">'[1]2025年已发货'!H:H</f>
        <v>张鹏</v>
      </c>
      <c r="I2589" s="2">
        <f ca="1">'[1]2025年已发货'!I:I</f>
        <v>18223006448</v>
      </c>
      <c r="J2589" s="2" vm="1" t="e">
        <f ca="1">_xlfn._xlws.FILTER(辅助信息!D:D,辅助信息!G:G=G2589)</f>
        <v>#VALUE!</v>
      </c>
    </row>
    <row r="2590" hidden="1" spans="1:10">
      <c r="A2590" s="2" t="str">
        <f ca="1">'[1]2025年已发货'!A:A</f>
        <v>晋邦</v>
      </c>
      <c r="B2590" s="2" t="str">
        <f ca="1">'[1]2025年已发货'!B:B</f>
        <v>直螺纹</v>
      </c>
      <c r="C2590" s="2" t="str">
        <f ca="1">'[1]2025年已发货'!C:C</f>
        <v>HRB400E Φ16 9m</v>
      </c>
      <c r="D2590" s="2" t="str">
        <f ca="1">'[1]2025年已发货'!D:D</f>
        <v>吨</v>
      </c>
      <c r="E2590" s="2">
        <f ca="1">'[1]2025年已发货'!E:E</f>
        <v>15</v>
      </c>
      <c r="F2590" s="4">
        <f ca="1">'[1]2025年已发货'!F:F</f>
        <v>45774</v>
      </c>
      <c r="G2590" s="2" t="str">
        <f>'[1]2025年已发货'!G:G</f>
        <v>（十九冶-江龙高速三分部）重庆市云阳县清水土家族乡云峰乡开云高速（钢厂村）*龙缸匝道桥</v>
      </c>
      <c r="H2590" s="2" t="str">
        <f ca="1">'[1]2025年已发货'!H:H</f>
        <v>任海军</v>
      </c>
      <c r="I2590" s="2">
        <f ca="1">'[1]2025年已发货'!I:I</f>
        <v>17725037830</v>
      </c>
      <c r="J2590" s="2" vm="1" t="e">
        <f ca="1">_xlfn._xlws.FILTER(辅助信息!D:D,辅助信息!G:G=G2590)</f>
        <v>#VALUE!</v>
      </c>
    </row>
    <row r="2591" hidden="1" spans="1:10">
      <c r="A2591" s="2" t="str">
        <f ca="1">'[1]2025年已发货'!A:A</f>
        <v>晋邦</v>
      </c>
      <c r="B2591" s="2" t="str">
        <f ca="1">'[1]2025年已发货'!B:B</f>
        <v>直螺纹</v>
      </c>
      <c r="C2591" s="2" t="str">
        <f ca="1">'[1]2025年已发货'!C:C</f>
        <v>HRB400E Φ12 9m</v>
      </c>
      <c r="D2591" s="2" t="str">
        <f ca="1">'[1]2025年已发货'!D:D</f>
        <v>吨</v>
      </c>
      <c r="E2591" s="2">
        <f ca="1">'[1]2025年已发货'!E:E</f>
        <v>15</v>
      </c>
      <c r="F2591" s="4">
        <f ca="1">'[1]2025年已发货'!F:F</f>
        <v>45774</v>
      </c>
      <c r="G2591" s="2" t="str">
        <f>'[1]2025年已发货'!G:G</f>
        <v>（十九冶-江龙高速三分部）重庆市云阳县清水土家族乡云峰乡开云高速（钢厂村）*龙缸匝道桥</v>
      </c>
      <c r="H2591" s="2" t="str">
        <f ca="1">'[1]2025年已发货'!H:H</f>
        <v>任海军</v>
      </c>
      <c r="I2591" s="2">
        <f ca="1">'[1]2025年已发货'!I:I</f>
        <v>17725037830</v>
      </c>
      <c r="J2591" s="2" vm="1" t="e">
        <f ca="1">_xlfn._xlws.FILTER(辅助信息!D:D,辅助信息!G:G=G2591)</f>
        <v>#VALUE!</v>
      </c>
    </row>
    <row r="2592" hidden="1" spans="1:10">
      <c r="A2592" s="2" t="str">
        <f ca="1">'[1]2025年已发货'!A:A</f>
        <v>晋邦</v>
      </c>
      <c r="B2592" s="2" t="str">
        <f ca="1">'[1]2025年已发货'!B:B</f>
        <v>直螺纹</v>
      </c>
      <c r="C2592" s="2" t="str">
        <f ca="1">'[1]2025年已发货'!C:C</f>
        <v>HRB400E Φ20 9m</v>
      </c>
      <c r="D2592" s="2" t="str">
        <f ca="1">'[1]2025年已发货'!D:D</f>
        <v>吨</v>
      </c>
      <c r="E2592" s="2">
        <f ca="1">'[1]2025年已发货'!E:E</f>
        <v>3</v>
      </c>
      <c r="F2592" s="4">
        <f ca="1">'[1]2025年已发货'!F:F</f>
        <v>45774</v>
      </c>
      <c r="G2592" s="2" t="str">
        <f>'[1]2025年已发货'!G:G</f>
        <v>（十九冶-江龙高速三分部）重庆市云阳县清水土家族乡云峰乡开云高速（钢厂村）*龙缸匝道桥</v>
      </c>
      <c r="H2592" s="2" t="str">
        <f ca="1">'[1]2025年已发货'!H:H</f>
        <v>任海军</v>
      </c>
      <c r="I2592" s="2">
        <f ca="1">'[1]2025年已发货'!I:I</f>
        <v>17725037830</v>
      </c>
      <c r="J2592" s="2" vm="1" t="e">
        <f>_xlfn._xlws.FILTER(辅助信息!D:D,辅助信息!G:G=G2592)</f>
        <v>#VALUE!</v>
      </c>
    </row>
    <row r="2593" hidden="1" spans="1:10">
      <c r="A2593" s="2" t="str">
        <f ca="1">'[1]2025年已发货'!A:A</f>
        <v>晋邦</v>
      </c>
      <c r="B2593" s="2" t="str">
        <f ca="1">'[1]2025年已发货'!B:B</f>
        <v>直螺纹</v>
      </c>
      <c r="C2593" s="2" t="str">
        <f ca="1">'[1]2025年已发货'!C:C</f>
        <v>HRB400E Φ12 9m</v>
      </c>
      <c r="D2593" s="2" t="str">
        <f ca="1">'[1]2025年已发货'!D:D</f>
        <v>吨</v>
      </c>
      <c r="E2593" s="2">
        <f ca="1">'[1]2025年已发货'!E:E</f>
        <v>30</v>
      </c>
      <c r="F2593" s="4">
        <f ca="1">'[1]2025年已发货'!F:F</f>
        <v>45774</v>
      </c>
      <c r="G2593" s="2" t="str">
        <f>'[1]2025年已发货'!G:G</f>
        <v>（十九冶-江龙高速三分部）重庆市云阳县龙角镇*皮家营梁场</v>
      </c>
      <c r="H2593" s="2" t="str">
        <f ca="1">'[1]2025年已发货'!H:H</f>
        <v>任海军</v>
      </c>
      <c r="I2593" s="2">
        <f ca="1">'[1]2025年已发货'!I:I</f>
        <v>17725037830</v>
      </c>
      <c r="J2593" s="2" vm="1" t="e">
        <f ca="1">_xlfn._xlws.FILTER(辅助信息!D:D,辅助信息!G:G=G2593)</f>
        <v>#VALUE!</v>
      </c>
    </row>
    <row r="2594" hidden="1" spans="1:10">
      <c r="A2594" s="2" t="str">
        <f ca="1">'[1]2025年已发货'!A:A</f>
        <v>晋邦</v>
      </c>
      <c r="B2594" s="2" t="str">
        <f ca="1">'[1]2025年已发货'!B:B</f>
        <v>直螺纹</v>
      </c>
      <c r="C2594" s="2" t="str">
        <f ca="1">'[1]2025年已发货'!C:C</f>
        <v>HRB400E Φ16 9m</v>
      </c>
      <c r="D2594" s="2" t="str">
        <f ca="1">'[1]2025年已发货'!D:D</f>
        <v>吨</v>
      </c>
      <c r="E2594" s="2">
        <f ca="1">'[1]2025年已发货'!E:E</f>
        <v>15</v>
      </c>
      <c r="F2594" s="4">
        <f ca="1">'[1]2025年已发货'!F:F</f>
        <v>45774</v>
      </c>
      <c r="G2594" s="2" t="str">
        <f>'[1]2025年已发货'!G:G</f>
        <v>（十九冶-江龙高速三分部）重庆市云阳县龙角镇*刘家漕3#桥</v>
      </c>
      <c r="H2594" s="2" t="str">
        <f ca="1">'[1]2025年已发货'!H:H</f>
        <v>任海军</v>
      </c>
      <c r="I2594" s="2">
        <f ca="1">'[1]2025年已发货'!I:I</f>
        <v>17725037830</v>
      </c>
      <c r="J2594" s="2" vm="1" t="e">
        <f ca="1">_xlfn._xlws.FILTER(辅助信息!D:D,辅助信息!G:G=G2594)</f>
        <v>#VALUE!</v>
      </c>
    </row>
    <row r="2595" hidden="1" spans="1:10">
      <c r="A2595" s="2" t="str">
        <f ca="1">'[1]2025年已发货'!A:A</f>
        <v>晋邦</v>
      </c>
      <c r="B2595" s="2" t="str">
        <f ca="1">'[1]2025年已发货'!B:B</f>
        <v>直螺纹</v>
      </c>
      <c r="C2595" s="2" t="str">
        <f ca="1">'[1]2025年已发货'!C:C</f>
        <v>HRB400E Φ12 9m</v>
      </c>
      <c r="D2595" s="2" t="str">
        <f ca="1">'[1]2025年已发货'!D:D</f>
        <v>吨</v>
      </c>
      <c r="E2595" s="2">
        <f ca="1">'[1]2025年已发货'!E:E</f>
        <v>15</v>
      </c>
      <c r="F2595" s="4">
        <f ca="1">'[1]2025年已发货'!F:F</f>
        <v>45774</v>
      </c>
      <c r="G2595" s="2" t="str">
        <f>'[1]2025年已发货'!G:G</f>
        <v>（十九冶-江龙高速三分部）重庆市云阳县龙角镇*刘家漕3#桥</v>
      </c>
      <c r="H2595" s="2" t="str">
        <f ca="1">'[1]2025年已发货'!H:H</f>
        <v>任海军</v>
      </c>
      <c r="I2595" s="2">
        <f ca="1">'[1]2025年已发货'!I:I</f>
        <v>17725037830</v>
      </c>
      <c r="J2595" s="2" vm="1" t="e">
        <f>_xlfn._xlws.FILTER(辅助信息!D:D,辅助信息!G:G=G2595)</f>
        <v>#VALUE!</v>
      </c>
    </row>
    <row r="2596" hidden="1" spans="1:10">
      <c r="A2596" s="2" t="str">
        <f ca="1">'[1]2025年已发货'!A:A</f>
        <v>晋邦</v>
      </c>
      <c r="B2596" s="2" t="str">
        <f ca="1">'[1]2025年已发货'!B:B</f>
        <v>高线</v>
      </c>
      <c r="C2596" s="2" t="str">
        <f ca="1">'[1]2025年已发货'!C:C</f>
        <v>HPB300Φ10</v>
      </c>
      <c r="D2596" s="2" t="str">
        <f ca="1">'[1]2025年已发货'!D:D</f>
        <v>吨</v>
      </c>
      <c r="E2596" s="2">
        <f ca="1">'[1]2025年已发货'!E:E</f>
        <v>5</v>
      </c>
      <c r="F2596" s="4">
        <f ca="1">'[1]2025年已发货'!F:F</f>
        <v>45774</v>
      </c>
      <c r="G2596" s="2" t="str">
        <f>'[1]2025年已发货'!G:G</f>
        <v>（十九冶-江龙高速三分部）重庆市云阳县龙角镇*刘家漕3#桥</v>
      </c>
      <c r="H2596" s="2" t="str">
        <f ca="1">'[1]2025年已发货'!H:H</f>
        <v>任海军</v>
      </c>
      <c r="I2596" s="2">
        <f ca="1">'[1]2025年已发货'!I:I</f>
        <v>17725037830</v>
      </c>
      <c r="J2596" s="2" vm="1" t="e">
        <f ca="1">_xlfn._xlws.FILTER(辅助信息!D:D,辅助信息!G:G=G2596)</f>
        <v>#VALUE!</v>
      </c>
    </row>
    <row r="2597" hidden="1" spans="1:10">
      <c r="A2597" s="2" t="str">
        <f ca="1">'[1]2025年已发货'!A:A</f>
        <v>晋邦</v>
      </c>
      <c r="B2597" s="2" t="str">
        <f ca="1">'[1]2025年已发货'!B:B</f>
        <v>直螺纹</v>
      </c>
      <c r="C2597" s="2" t="str">
        <f ca="1">'[1]2025年已发货'!C:C</f>
        <v>HRB400E Φ12 9m</v>
      </c>
      <c r="D2597" s="2" t="str">
        <f ca="1">'[1]2025年已发货'!D:D</f>
        <v>吨</v>
      </c>
      <c r="E2597" s="2">
        <f ca="1">'[1]2025年已发货'!E:E</f>
        <v>20</v>
      </c>
      <c r="F2597" s="4">
        <f ca="1">'[1]2025年已发货'!F:F</f>
        <v>45774</v>
      </c>
      <c r="G2597" s="2" t="str">
        <f>'[1]2025年已发货'!G:G</f>
        <v>（十九冶-江龙高速三分部）重庆市云阳县蔈草镇三坵田*小尖山梁场</v>
      </c>
      <c r="H2597" s="2" t="str">
        <f ca="1">'[1]2025年已发货'!H:H</f>
        <v>任海军</v>
      </c>
      <c r="I2597" s="2">
        <f ca="1">'[1]2025年已发货'!I:I</f>
        <v>17725037830</v>
      </c>
      <c r="J2597" s="2" vm="1" t="e">
        <f>_xlfn._xlws.FILTER(辅助信息!D:D,辅助信息!G:G=G2597)</f>
        <v>#VALUE!</v>
      </c>
    </row>
    <row r="2598" hidden="1" spans="1:10">
      <c r="A2598" s="2" t="str">
        <f ca="1">'[1]2025年已发货'!A:A</f>
        <v>晋邦</v>
      </c>
      <c r="B2598" s="2" t="str">
        <f ca="1">'[1]2025年已发货'!B:B</f>
        <v>直螺纹</v>
      </c>
      <c r="C2598" s="2" t="str">
        <f ca="1">'[1]2025年已发货'!C:C</f>
        <v>HRB400E Φ16 9m</v>
      </c>
      <c r="D2598" s="2" t="str">
        <f ca="1">'[1]2025年已发货'!D:D</f>
        <v>吨</v>
      </c>
      <c r="E2598" s="2">
        <f ca="1">'[1]2025年已发货'!E:E</f>
        <v>15</v>
      </c>
      <c r="F2598" s="4">
        <f ca="1">'[1]2025年已发货'!F:F</f>
        <v>45774</v>
      </c>
      <c r="G2598" s="2" t="str">
        <f>'[1]2025年已发货'!G:G</f>
        <v>（十九冶-江龙高速三分部）重庆市云阳县蔈草镇三坵田*小尖山梁场</v>
      </c>
      <c r="H2598" s="2" t="str">
        <f ca="1">'[1]2025年已发货'!H:H</f>
        <v>任海军</v>
      </c>
      <c r="I2598" s="2">
        <f ca="1">'[1]2025年已发货'!I:I</f>
        <v>17725037830</v>
      </c>
      <c r="J2598" s="2" vm="1" t="e">
        <f ca="1">_xlfn._xlws.FILTER(辅助信息!D:D,辅助信息!G:G=G2598)</f>
        <v>#VALUE!</v>
      </c>
    </row>
    <row r="2599" hidden="1" spans="1:10">
      <c r="A2599" s="2" t="str">
        <f ca="1">'[1]2025年已发货'!A:A</f>
        <v>晋邦</v>
      </c>
      <c r="B2599" s="2" t="str">
        <f ca="1">'[1]2025年已发货'!B:B</f>
        <v>直螺纹</v>
      </c>
      <c r="C2599" s="2" t="str">
        <f ca="1">'[1]2025年已发货'!C:C</f>
        <v>HRB400E Φ25 9m</v>
      </c>
      <c r="D2599" s="2" t="str">
        <f ca="1">'[1]2025年已发货'!D:D</f>
        <v>吨</v>
      </c>
      <c r="E2599" s="2">
        <f ca="1">'[1]2025年已发货'!E:E</f>
        <v>15</v>
      </c>
      <c r="F2599" s="4">
        <f ca="1">'[1]2025年已发货'!F:F</f>
        <v>45774</v>
      </c>
      <c r="G2599" s="2" t="str">
        <f>'[1]2025年已发货'!G:G</f>
        <v>（十九冶-江龙高速三分部）重庆市云阳县蔈草镇三坵田*小尖山梁场</v>
      </c>
      <c r="H2599" s="2" t="str">
        <f ca="1">'[1]2025年已发货'!H:H</f>
        <v>任海军</v>
      </c>
      <c r="I2599" s="2">
        <f ca="1">'[1]2025年已发货'!I:I</f>
        <v>17725037830</v>
      </c>
      <c r="J2599" s="2" vm="1" t="e">
        <f ca="1">_xlfn._xlws.FILTER(辅助信息!D:D,辅助信息!G:G=G2599)</f>
        <v>#VALUE!</v>
      </c>
    </row>
    <row r="2600" hidden="1" spans="1:10">
      <c r="A2600" s="2" t="str">
        <f ca="1">'[1]2025年已发货'!A:A</f>
        <v>晋邦</v>
      </c>
      <c r="B2600" s="2" t="str">
        <f ca="1">'[1]2025年已发货'!B:B</f>
        <v>直螺纹</v>
      </c>
      <c r="C2600" s="2" t="str">
        <f ca="1">'[1]2025年已发货'!C:C</f>
        <v>HRB400E Φ12 9m</v>
      </c>
      <c r="D2600" s="2" t="str">
        <f ca="1">'[1]2025年已发货'!D:D</f>
        <v>吨</v>
      </c>
      <c r="E2600" s="2">
        <f ca="1">'[1]2025年已发货'!E:E</f>
        <v>15</v>
      </c>
      <c r="F2600" s="4">
        <f ca="1">'[1]2025年已发货'!F:F</f>
        <v>45774</v>
      </c>
      <c r="G2600" s="2" t="str">
        <f>'[1]2025年已发货'!G:G</f>
        <v>（十九冶-江龙高速三分部）重庆市云阳县蔈草镇三坵田*朗树湾1#桥桥面</v>
      </c>
      <c r="H2600" s="2" t="str">
        <f ca="1">'[1]2025年已发货'!H:H</f>
        <v>任海军</v>
      </c>
      <c r="I2600" s="2">
        <f ca="1">'[1]2025年已发货'!I:I</f>
        <v>17725037830</v>
      </c>
      <c r="J2600" s="2" vm="1" t="e">
        <f ca="1">_xlfn._xlws.FILTER(辅助信息!D:D,辅助信息!G:G=G2600)</f>
        <v>#VALUE!</v>
      </c>
    </row>
    <row r="2601" hidden="1" spans="1:10">
      <c r="A2601" s="2" t="str">
        <f ca="1">'[1]2025年已发货'!A:A</f>
        <v>晋邦</v>
      </c>
      <c r="B2601" s="2" t="str">
        <f ca="1">'[1]2025年已发货'!B:B</f>
        <v>直螺纹</v>
      </c>
      <c r="C2601" s="2" t="str">
        <f ca="1">'[1]2025年已发货'!C:C</f>
        <v>HRB400E Φ25 9m</v>
      </c>
      <c r="D2601" s="2" t="str">
        <f ca="1">'[1]2025年已发货'!D:D</f>
        <v>吨</v>
      </c>
      <c r="E2601" s="2">
        <f ca="1">'[1]2025年已发货'!E:E</f>
        <v>2.5</v>
      </c>
      <c r="F2601" s="4">
        <f ca="1">'[1]2025年已发货'!F:F</f>
        <v>45774</v>
      </c>
      <c r="G2601" s="2" t="str">
        <f>'[1]2025年已发货'!G:G</f>
        <v>（十九冶-江龙高速三分部）重庆市云阳县蔈草镇三坵田*朗树湾1#桥桥面</v>
      </c>
      <c r="H2601" s="2" t="str">
        <f ca="1">'[1]2025年已发货'!H:H</f>
        <v>任海军</v>
      </c>
      <c r="I2601" s="2">
        <f ca="1">'[1]2025年已发货'!I:I</f>
        <v>17725037830</v>
      </c>
      <c r="J2601" s="2" vm="1" t="e">
        <f ca="1">_xlfn._xlws.FILTER(辅助信息!D:D,辅助信息!G:G=G2601)</f>
        <v>#VALUE!</v>
      </c>
    </row>
    <row r="2602" hidden="1" spans="1:10">
      <c r="A2602" s="2" t="str">
        <f ca="1">'[1]2025年已发货'!A:A</f>
        <v>润耀</v>
      </c>
      <c r="B2602" s="2" t="str">
        <f ca="1">'[1]2025年已发货'!B:B</f>
        <v>盘螺</v>
      </c>
      <c r="C2602" s="2" t="str">
        <f ca="1">'[1]2025年已发货'!C:C</f>
        <v>HRB400E Φ8</v>
      </c>
      <c r="D2602" s="2" t="str">
        <f ca="1">'[1]2025年已发货'!D:D</f>
        <v>吨</v>
      </c>
      <c r="E2602" s="2">
        <f ca="1">'[1]2025年已发货'!E:E</f>
        <v>9</v>
      </c>
      <c r="F2602" s="4">
        <f ca="1">'[1]2025年已发货'!F:F</f>
        <v>45774</v>
      </c>
      <c r="G2602" s="2" t="str">
        <f>'[1]2025年已发货'!G:G</f>
        <v>（五冶钢构宜宾高县月江镇建设项目）  四川省宜宾市高县月江镇刚记超市斜对面(还阳组团沪碳二期项目)</v>
      </c>
      <c r="H2602" s="2" t="str">
        <f ca="1">'[1]2025年已发货'!H:H</f>
        <v>张朝亮</v>
      </c>
      <c r="I2602" s="2">
        <f ca="1">'[1]2025年已发货'!I:I</f>
        <v>15228205853</v>
      </c>
      <c r="J2602" s="2" t="str">
        <f ca="1">_xlfn._xlws.FILTER(辅助信息!D:D,辅助信息!G:G=G2602)</f>
        <v>五冶钢构-宜宾市南溪区高县月江镇建设项目</v>
      </c>
    </row>
    <row r="2603" hidden="1" spans="1:10">
      <c r="A2603" s="2" t="str">
        <f ca="1">'[1]2025年已发货'!A:A</f>
        <v>润耀</v>
      </c>
      <c r="B2603" s="2" t="str">
        <f ca="1">'[1]2025年已发货'!B:B</f>
        <v>盘螺</v>
      </c>
      <c r="C2603" s="2" t="str">
        <f ca="1">'[1]2025年已发货'!C:C</f>
        <v>HRB400E Φ10</v>
      </c>
      <c r="D2603" s="2" t="str">
        <f ca="1">'[1]2025年已发货'!D:D</f>
        <v>吨</v>
      </c>
      <c r="E2603" s="2">
        <f ca="1">'[1]2025年已发货'!E:E</f>
        <v>9</v>
      </c>
      <c r="F2603" s="4">
        <f ca="1">'[1]2025年已发货'!F:F</f>
        <v>45774</v>
      </c>
      <c r="G2603" s="2" t="str">
        <f>'[1]2025年已发货'!G:G</f>
        <v>（五冶钢构宜宾高县月江镇建设项目）  四川省宜宾市高县月江镇刚记超市斜对面(还阳组团沪碳二期项目)</v>
      </c>
      <c r="H2603" s="2" t="str">
        <f ca="1">'[1]2025年已发货'!H:H</f>
        <v>张朝亮</v>
      </c>
      <c r="I2603" s="2">
        <f ca="1">'[1]2025年已发货'!I:I</f>
        <v>15228205853</v>
      </c>
      <c r="J2603" s="2" t="str">
        <f ca="1">_xlfn._xlws.FILTER(辅助信息!D:D,辅助信息!G:G=G2603)</f>
        <v>五冶钢构-宜宾市南溪区高县月江镇建设项目</v>
      </c>
    </row>
    <row r="2604" hidden="1" spans="1:10">
      <c r="A2604" s="2" t="str">
        <f ca="1">'[1]2025年已发货'!A:A</f>
        <v>润耀</v>
      </c>
      <c r="B2604" s="2" t="str">
        <f ca="1">'[1]2025年已发货'!B:B</f>
        <v>螺纹钢</v>
      </c>
      <c r="C2604" s="2" t="str">
        <f ca="1">'[1]2025年已发货'!C:C</f>
        <v>HRB400E Φ16 9m</v>
      </c>
      <c r="D2604" s="2" t="str">
        <f ca="1">'[1]2025年已发货'!D:D</f>
        <v>吨</v>
      </c>
      <c r="E2604" s="2">
        <f ca="1">'[1]2025年已发货'!E:E</f>
        <v>18</v>
      </c>
      <c r="F2604" s="4">
        <f ca="1">'[1]2025年已发货'!F:F</f>
        <v>45774</v>
      </c>
      <c r="G2604" s="2" t="str">
        <f>'[1]2025年已发货'!G:G</f>
        <v>（五冶钢构宜宾高县月江镇建设项目）  四川省宜宾市高县月江镇刚记超市斜对面(还阳组团沪碳二期项目)</v>
      </c>
      <c r="H2604" s="2" t="str">
        <f ca="1">'[1]2025年已发货'!H:H</f>
        <v>张朝亮</v>
      </c>
      <c r="I2604" s="2">
        <f ca="1">'[1]2025年已发货'!I:I</f>
        <v>15228205853</v>
      </c>
      <c r="J2604" s="2" t="str">
        <f ca="1">_xlfn._xlws.FILTER(辅助信息!D:D,辅助信息!G:G=G2604)</f>
        <v>五冶钢构-宜宾市南溪区高县月江镇建设项目</v>
      </c>
    </row>
    <row r="2605" hidden="1" spans="1:10">
      <c r="A2605" s="2" t="str">
        <f ca="1">'[1]2025年已发货'!A:A</f>
        <v>八局</v>
      </c>
      <c r="B2605" s="2" t="str">
        <f ca="1">'[1]2025年已发货'!B:B</f>
        <v>盘螺</v>
      </c>
      <c r="C2605" s="2" t="str">
        <f ca="1">'[1]2025年已发货'!C:C</f>
        <v>HRB400E Φ12</v>
      </c>
      <c r="D2605" s="2" t="str">
        <f ca="1">'[1]2025年已发货'!D:D</f>
        <v>吨</v>
      </c>
      <c r="E2605" s="2">
        <f ca="1">'[1]2025年已发货'!E:E</f>
        <v>30</v>
      </c>
      <c r="F2605" s="4">
        <f ca="1">'[1]2025年已发货'!F:F</f>
        <v>45774</v>
      </c>
      <c r="G2605" s="2" t="str">
        <f>'[1]2025年已发货'!G:G</f>
        <v>（北京工程局乐山机场项目）乐山市五通桥区冠英镇</v>
      </c>
      <c r="H2605" s="2" t="str">
        <f ca="1">'[1]2025年已发货'!H:H</f>
        <v>王治</v>
      </c>
      <c r="I2605" s="2">
        <f ca="1">'[1]2025年已发货'!I:I</f>
        <v>18811564698</v>
      </c>
      <c r="J2605" s="2" vm="1" t="e">
        <f ca="1">_xlfn._xlws.FILTER(辅助信息!D:D,辅助信息!G:G=G2605)</f>
        <v>#VALUE!</v>
      </c>
    </row>
    <row r="2606" hidden="1" spans="1:10">
      <c r="A2606" s="2" t="str">
        <f ca="1">'[1]2025年已发货'!A:A</f>
        <v>八局</v>
      </c>
      <c r="B2606" s="2" t="str">
        <f ca="1">'[1]2025年已发货'!B:B</f>
        <v>高线</v>
      </c>
      <c r="C2606" s="2" t="str">
        <f ca="1">'[1]2025年已发货'!C:C</f>
        <v>HPB300Φ10</v>
      </c>
      <c r="D2606" s="2" t="str">
        <f ca="1">'[1]2025年已发货'!D:D</f>
        <v>吨</v>
      </c>
      <c r="E2606" s="2">
        <f ca="1">'[1]2025年已发货'!E:E</f>
        <v>5</v>
      </c>
      <c r="F2606" s="4">
        <f ca="1">'[1]2025年已发货'!F:F</f>
        <v>45774</v>
      </c>
      <c r="G2606" s="2" t="str">
        <f>'[1]2025年已发货'!G:G</f>
        <v>（北京工程局乐山机场项目）乐山市五通桥区冠英镇</v>
      </c>
      <c r="H2606" s="2" t="str">
        <f ca="1">'[1]2025年已发货'!H:H</f>
        <v>王治</v>
      </c>
      <c r="I2606" s="2">
        <f ca="1">'[1]2025年已发货'!I:I</f>
        <v>18811564698</v>
      </c>
      <c r="J2606" s="2" vm="1" t="e">
        <f ca="1">_xlfn._xlws.FILTER(辅助信息!D:D,辅助信息!G:G=G2606)</f>
        <v>#VALUE!</v>
      </c>
    </row>
    <row r="2607" hidden="1" spans="1:10">
      <c r="A2607" s="2" t="str">
        <f ca="1">'[1]2025年已发货'!A:A</f>
        <v>八局</v>
      </c>
      <c r="B2607" s="2" t="str">
        <f ca="1">'[1]2025年已发货'!B:B</f>
        <v>螺纹钢</v>
      </c>
      <c r="C2607" s="2" t="str">
        <f ca="1">'[1]2025年已发货'!C:C</f>
        <v>HRB400E Φ12 9m</v>
      </c>
      <c r="D2607" s="2" t="str">
        <f ca="1">'[1]2025年已发货'!D:D</f>
        <v>吨</v>
      </c>
      <c r="E2607" s="2">
        <f ca="1">'[1]2025年已发货'!E:E</f>
        <v>35</v>
      </c>
      <c r="F2607" s="4">
        <f ca="1">'[1]2025年已发货'!F:F</f>
        <v>45774</v>
      </c>
      <c r="G2607" s="2" t="str">
        <f>'[1]2025年已发货'!G:G</f>
        <v>（北京工程局乐山机场项目）乐山市五通桥区冠英镇</v>
      </c>
      <c r="H2607" s="2" t="str">
        <f ca="1">'[1]2025年已发货'!H:H</f>
        <v>王治</v>
      </c>
      <c r="I2607" s="2">
        <f ca="1">'[1]2025年已发货'!I:I</f>
        <v>18811564698</v>
      </c>
      <c r="J2607" s="2" vm="1" t="e">
        <f ca="1">_xlfn._xlws.FILTER(辅助信息!D:D,辅助信息!G:G=G2607)</f>
        <v>#VALUE!</v>
      </c>
    </row>
    <row r="2608" hidden="1" spans="1:10">
      <c r="A2608" s="2" t="str">
        <f ca="1">'[1]2025年已发货'!A:A</f>
        <v>八局</v>
      </c>
      <c r="B2608" s="2" t="str">
        <f ca="1">'[1]2025年已发货'!B:B</f>
        <v>高线</v>
      </c>
      <c r="C2608" s="2" t="str">
        <f ca="1">'[1]2025年已发货'!C:C</f>
        <v>HPB300Φ10</v>
      </c>
      <c r="D2608" s="2" t="str">
        <f ca="1">'[1]2025年已发货'!D:D</f>
        <v>吨</v>
      </c>
      <c r="E2608" s="2">
        <f ca="1">'[1]2025年已发货'!E:E</f>
        <v>23</v>
      </c>
      <c r="F2608" s="4">
        <f ca="1">'[1]2025年已发货'!F:F</f>
        <v>45774</v>
      </c>
      <c r="G2608" s="2" t="str">
        <f>'[1]2025年已发货'!G:G</f>
        <v>（五局乐山机场项目）乐山市五通桥区冠英镇</v>
      </c>
      <c r="H2608" s="2" t="str">
        <f ca="1">'[1]2025年已发货'!H:H</f>
        <v>王思思</v>
      </c>
      <c r="I2608" s="2">
        <f ca="1">'[1]2025年已发货'!I:I</f>
        <v>18973190156</v>
      </c>
      <c r="J2608" s="2" vm="1" t="e">
        <f ca="1">_xlfn._xlws.FILTER(辅助信息!D:D,辅助信息!G:G=G2608)</f>
        <v>#VALUE!</v>
      </c>
    </row>
    <row r="2609" hidden="1" spans="1:10">
      <c r="A2609" s="2" t="str">
        <f ca="1">'[1]2025年已发货'!A:A</f>
        <v>八局</v>
      </c>
      <c r="B2609" s="2" t="str">
        <f ca="1">'[1]2025年已发货'!B:B</f>
        <v>螺纹钢</v>
      </c>
      <c r="C2609" s="2" t="str">
        <f ca="1">'[1]2025年已发货'!C:C</f>
        <v>HRB400E Φ16 9m</v>
      </c>
      <c r="D2609" s="2" t="str">
        <f ca="1">'[1]2025年已发货'!D:D</f>
        <v>吨</v>
      </c>
      <c r="E2609" s="2">
        <f ca="1">'[1]2025年已发货'!E:E</f>
        <v>15</v>
      </c>
      <c r="F2609" s="4">
        <f ca="1">'[1]2025年已发货'!F:F</f>
        <v>45774</v>
      </c>
      <c r="G2609" s="2" t="str">
        <f>'[1]2025年已发货'!G:G</f>
        <v>（五局乐山机场项目）乐山市五通桥区冠英镇</v>
      </c>
      <c r="H2609" s="2" t="str">
        <f ca="1">'[1]2025年已发货'!H:H</f>
        <v>王思思</v>
      </c>
      <c r="I2609" s="2">
        <f ca="1">'[1]2025年已发货'!I:I</f>
        <v>18973190156</v>
      </c>
      <c r="J2609" s="2" vm="1" t="e">
        <f ca="1">_xlfn._xlws.FILTER(辅助信息!D:D,辅助信息!G:G=G2609)</f>
        <v>#VALUE!</v>
      </c>
    </row>
    <row r="2610" hidden="1" spans="1:10">
      <c r="A2610" s="2" t="str">
        <f ca="1">'[1]2025年已发货'!A:A</f>
        <v>八局</v>
      </c>
      <c r="B2610" s="2" t="str">
        <f ca="1">'[1]2025年已发货'!B:B</f>
        <v>螺纹钢</v>
      </c>
      <c r="C2610" s="2" t="str">
        <f ca="1">'[1]2025年已发货'!C:C</f>
        <v>HRB500E Φ25 9m</v>
      </c>
      <c r="D2610" s="2" t="str">
        <f ca="1">'[1]2025年已发货'!D:D</f>
        <v>吨</v>
      </c>
      <c r="E2610" s="2">
        <f ca="1">'[1]2025年已发货'!E:E</f>
        <v>15</v>
      </c>
      <c r="F2610" s="4">
        <f ca="1">'[1]2025年已发货'!F:F</f>
        <v>45774</v>
      </c>
      <c r="G2610" s="2" t="str">
        <f>'[1]2025年已发货'!G:G</f>
        <v>（中铁十局-资乐高速4标）四川省眉山市仁寿县彰加镇华炉村中铁十局资乐高速3#钢筋场</v>
      </c>
      <c r="H2610" s="2" t="str">
        <f ca="1">'[1]2025年已发货'!H:H</f>
        <v>杨飞</v>
      </c>
      <c r="I2610" s="2">
        <f ca="1">'[1]2025年已发货'!I:I</f>
        <v>15667998777</v>
      </c>
      <c r="J2610" s="2" vm="1" t="e">
        <f ca="1">_xlfn._xlws.FILTER(辅助信息!D:D,辅助信息!G:G=G2610)</f>
        <v>#VALUE!</v>
      </c>
    </row>
    <row r="2611" hidden="1" spans="1:10">
      <c r="A2611" s="2" t="str">
        <f ca="1">'[1]2025年已发货'!A:A</f>
        <v>八局</v>
      </c>
      <c r="B2611" s="2" t="str">
        <f ca="1">'[1]2025年已发货'!B:B</f>
        <v>高线</v>
      </c>
      <c r="C2611" s="2" t="str">
        <f ca="1">'[1]2025年已发货'!C:C</f>
        <v>HPB300Φ10</v>
      </c>
      <c r="D2611" s="2" t="str">
        <f ca="1">'[1]2025年已发货'!D:D</f>
        <v>吨</v>
      </c>
      <c r="E2611" s="2">
        <f ca="1">'[1]2025年已发货'!E:E</f>
        <v>20</v>
      </c>
      <c r="F2611" s="4">
        <f ca="1">'[1]2025年已发货'!F:F</f>
        <v>45774</v>
      </c>
      <c r="G2611" s="2" t="str">
        <f>'[1]2025年已发货'!G:G</f>
        <v>（中铁十局-资乐高速4标）四川省眉山市仁寿县彰加镇华炉村中铁十局资乐高速3#钢筋场</v>
      </c>
      <c r="H2611" s="2" t="str">
        <f ca="1">'[1]2025年已发货'!H:H</f>
        <v>杨飞</v>
      </c>
      <c r="I2611" s="2">
        <f ca="1">'[1]2025年已发货'!I:I</f>
        <v>15667998777</v>
      </c>
      <c r="J2611" s="2" vm="1" t="e">
        <f>_xlfn._xlws.FILTER(辅助信息!D:D,辅助信息!G:G=G2611)</f>
        <v>#VALUE!</v>
      </c>
    </row>
    <row r="2612" hidden="1" spans="1:10">
      <c r="A2612" s="2" t="str">
        <f ca="1">'[1]2025年已发货'!A:A</f>
        <v>八局</v>
      </c>
      <c r="B2612" s="2" t="str">
        <f ca="1">'[1]2025年已发货'!B:B</f>
        <v>螺纹钢</v>
      </c>
      <c r="C2612" s="2" t="str">
        <f ca="1">'[1]2025年已发货'!C:C</f>
        <v>HRB400E Φ12 9m</v>
      </c>
      <c r="D2612" s="2" t="str">
        <f ca="1">'[1]2025年已发货'!D:D</f>
        <v>吨</v>
      </c>
      <c r="E2612" s="2">
        <f ca="1">'[1]2025年已发货'!E:E</f>
        <v>35</v>
      </c>
      <c r="F2612" s="4">
        <f ca="1">'[1]2025年已发货'!F:F</f>
        <v>45774</v>
      </c>
      <c r="G2612" s="2" t="str">
        <f>'[1]2025年已发货'!G:G</f>
        <v>（中铁广州局-资乐高速5标）四川省乐山市井研县希望大道116号</v>
      </c>
      <c r="H2612" s="2" t="str">
        <f ca="1">'[1]2025年已发货'!H:H</f>
        <v>廖俊杰</v>
      </c>
      <c r="I2612" s="2">
        <f ca="1">'[1]2025年已发货'!I:I</f>
        <v>15775100965</v>
      </c>
      <c r="J2612" s="2" vm="1" t="e">
        <f ca="1">_xlfn._xlws.FILTER(辅助信息!D:D,辅助信息!G:G=G2612)</f>
        <v>#VALUE!</v>
      </c>
    </row>
    <row r="2613" hidden="1" spans="1:10">
      <c r="A2613" s="2" t="str">
        <f ca="1">'[1]2025年已发货'!A:A</f>
        <v>八局</v>
      </c>
      <c r="B2613" s="2" t="str">
        <f ca="1">'[1]2025年已发货'!B:B</f>
        <v>盘螺</v>
      </c>
      <c r="C2613" s="2" t="str">
        <f ca="1">'[1]2025年已发货'!C:C</f>
        <v>HRB400E Φ12</v>
      </c>
      <c r="D2613" s="2" t="str">
        <f ca="1">'[1]2025年已发货'!D:D</f>
        <v>吨</v>
      </c>
      <c r="E2613" s="2">
        <f ca="1">'[1]2025年已发货'!E:E</f>
        <v>14</v>
      </c>
      <c r="F2613" s="4">
        <f ca="1">'[1]2025年已发货'!F:F</f>
        <v>45774</v>
      </c>
      <c r="G2613" s="2" t="str">
        <f>'[1]2025年已发货'!G:G</f>
        <v>（中铁广州局-资乐高速5标）四川省乐山市井研县希望大道116号</v>
      </c>
      <c r="H2613" s="2" t="str">
        <f ca="1">'[1]2025年已发货'!H:H</f>
        <v>廖俊杰</v>
      </c>
      <c r="I2613" s="2">
        <f ca="1">'[1]2025年已发货'!I:I</f>
        <v>15775100965</v>
      </c>
      <c r="J2613" s="2" vm="1" t="e">
        <f ca="1">_xlfn._xlws.FILTER(辅助信息!D:D,辅助信息!G:G=G2613)</f>
        <v>#VALUE!</v>
      </c>
    </row>
    <row r="2614" hidden="1" spans="1:10">
      <c r="A2614" s="2" t="str">
        <f ca="1">'[1]2025年已发货'!A:A</f>
        <v>八局</v>
      </c>
      <c r="B2614" s="2" t="str">
        <f ca="1">'[1]2025年已发货'!B:B</f>
        <v>螺纹钢</v>
      </c>
      <c r="C2614" s="2" t="str">
        <f ca="1">'[1]2025年已发货'!C:C</f>
        <v>HRB400E Φ16 12m</v>
      </c>
      <c r="D2614" s="2" t="str">
        <f ca="1">'[1]2025年已发货'!D:D</f>
        <v>吨</v>
      </c>
      <c r="E2614" s="2">
        <f ca="1">'[1]2025年已发货'!E:E</f>
        <v>18</v>
      </c>
      <c r="F2614" s="4">
        <f ca="1">'[1]2025年已发货'!F:F</f>
        <v>45774</v>
      </c>
      <c r="G2614" s="2" t="str">
        <f>'[1]2025年已发货'!G:G</f>
        <v>（中铁广州局-资乐高速5标）四川省乐山市井研县希望大道116号</v>
      </c>
      <c r="H2614" s="2" t="str">
        <f ca="1">'[1]2025年已发货'!H:H</f>
        <v>廖俊杰</v>
      </c>
      <c r="I2614" s="2">
        <f ca="1">'[1]2025年已发货'!I:I</f>
        <v>15775100965</v>
      </c>
      <c r="J2614" s="2" vm="1" t="e">
        <f>_xlfn._xlws.FILTER(辅助信息!D:D,辅助信息!G:G=G2614)</f>
        <v>#VALUE!</v>
      </c>
    </row>
    <row r="2615" hidden="1" spans="1:10">
      <c r="A2615" s="2" t="str">
        <f ca="1">'[1]2025年已发货'!A:A</f>
        <v>八局</v>
      </c>
      <c r="B2615" s="2" t="str">
        <f ca="1">'[1]2025年已发货'!B:B</f>
        <v>螺纹钢</v>
      </c>
      <c r="C2615" s="2" t="str">
        <f ca="1">'[1]2025年已发货'!C:C</f>
        <v>HRB400E Φ12×9米</v>
      </c>
      <c r="D2615" s="2" t="str">
        <f ca="1">'[1]2025年已发货'!D:D</f>
        <v>吨</v>
      </c>
      <c r="E2615" s="2">
        <f ca="1">'[1]2025年已发货'!E:E</f>
        <v>35</v>
      </c>
      <c r="F2615" s="4">
        <f ca="1">'[1]2025年已发货'!F:F</f>
        <v>45774</v>
      </c>
      <c r="G2615" s="2" t="str">
        <f>'[1]2025年已发货'!G:G</f>
        <v>（自永1标八局二分公司钢筋棚）四川省自贡市大安区牛佛镇</v>
      </c>
      <c r="H2615" s="2" t="str">
        <f ca="1">'[1]2025年已发货'!H:H</f>
        <v>沈维良</v>
      </c>
      <c r="I2615" s="2">
        <f ca="1">'[1]2025年已发货'!I:I</f>
        <v>18980505177</v>
      </c>
      <c r="J2615" s="2" vm="1" t="e">
        <f ca="1">_xlfn._xlws.FILTER(辅助信息!D:D,辅助信息!G:G=G2615)</f>
        <v>#VALUE!</v>
      </c>
    </row>
    <row r="2616" hidden="1" spans="1:10">
      <c r="A2616" s="2" t="str">
        <f ca="1">'[1]2025年已发货'!A:A</f>
        <v>八局</v>
      </c>
      <c r="B2616" s="2" t="str">
        <f ca="1">'[1]2025年已发货'!B:B</f>
        <v>螺纹钢</v>
      </c>
      <c r="C2616" s="2" t="str">
        <f ca="1">'[1]2025年已发货'!C:C</f>
        <v>HRB400E Φ20×9米</v>
      </c>
      <c r="D2616" s="2" t="str">
        <f ca="1">'[1]2025年已发货'!D:D</f>
        <v>吨</v>
      </c>
      <c r="E2616" s="2">
        <f ca="1">'[1]2025年已发货'!E:E</f>
        <v>29</v>
      </c>
      <c r="F2616" s="4">
        <f ca="1">'[1]2025年已发货'!F:F</f>
        <v>45774</v>
      </c>
      <c r="G2616" s="2" t="str">
        <f>'[1]2025年已发货'!G:G</f>
        <v>（自永1标八局二分公司钢筋棚）四川省自贡市大安区牛佛镇</v>
      </c>
      <c r="H2616" s="2" t="str">
        <f ca="1">'[1]2025年已发货'!H:H</f>
        <v>沈维良</v>
      </c>
      <c r="I2616" s="2">
        <f ca="1">'[1]2025年已发货'!I:I</f>
        <v>18980505177</v>
      </c>
      <c r="J2616" s="2" vm="1" t="e">
        <f ca="1">_xlfn._xlws.FILTER(辅助信息!D:D,辅助信息!G:G=G2616)</f>
        <v>#VALUE!</v>
      </c>
    </row>
    <row r="2617" hidden="1" spans="1:10">
      <c r="A2617" s="2" t="str">
        <f ca="1">'[1]2025年已发货'!A:A</f>
        <v>八局</v>
      </c>
      <c r="B2617" s="2" t="str">
        <f ca="1">'[1]2025年已发货'!B:B</f>
        <v>盘螺</v>
      </c>
      <c r="C2617" s="2" t="str">
        <f ca="1">'[1]2025年已发货'!C:C</f>
        <v>HRB400E Φ10</v>
      </c>
      <c r="D2617" s="2" t="str">
        <f ca="1">'[1]2025年已发货'!D:D</f>
        <v>吨</v>
      </c>
      <c r="E2617" s="2">
        <f ca="1">'[1]2025年已发货'!E:E</f>
        <v>6</v>
      </c>
      <c r="F2617" s="4">
        <f ca="1">'[1]2025年已发货'!F:F</f>
        <v>45774</v>
      </c>
      <c r="G2617" s="2" t="str">
        <f>'[1]2025年已发货'!G:G</f>
        <v>（自永1标八局二分公司钢筋棚）四川省自贡市大安区牛佛镇</v>
      </c>
      <c r="H2617" s="2" t="str">
        <f ca="1">'[1]2025年已发货'!H:H</f>
        <v>沈维良</v>
      </c>
      <c r="I2617" s="2">
        <f ca="1">'[1]2025年已发货'!I:I</f>
        <v>18980505177</v>
      </c>
      <c r="J2617" s="2" vm="1" t="e">
        <f>_xlfn._xlws.FILTER(辅助信息!D:D,辅助信息!G:G=G2617)</f>
        <v>#VALUE!</v>
      </c>
    </row>
    <row r="2618" hidden="1" spans="1:10">
      <c r="A2618" s="2" t="str">
        <f ca="1">'[1]2025年已发货'!A:A</f>
        <v>润耀</v>
      </c>
      <c r="B2618" s="2" t="str">
        <f ca="1">'[1]2025年已发货'!B:B</f>
        <v>盘螺</v>
      </c>
      <c r="C2618" s="2" t="str">
        <f ca="1">'[1]2025年已发货'!C:C</f>
        <v>HRB400EФ12</v>
      </c>
      <c r="D2618" s="2" t="str">
        <f ca="1">'[1]2025年已发货'!D:D</f>
        <v>吨</v>
      </c>
      <c r="E2618" s="2">
        <f ca="1">'[1]2025年已发货'!E:E</f>
        <v>35</v>
      </c>
      <c r="F2618" s="4">
        <f ca="1">'[1]2025年已发货'!F:F</f>
        <v>45775</v>
      </c>
      <c r="G2618" s="2" t="str">
        <f>'[1]2025年已发货'!G:G</f>
        <v>（成铁西物重庆永川）重庆市永川区何埂镇重庆三环高速何埂互通收费站出口与S206交汇处</v>
      </c>
      <c r="H2618" s="2" t="str">
        <f ca="1">'[1]2025年已发货'!H:H</f>
        <v>黄永福</v>
      </c>
      <c r="I2618" s="2">
        <f ca="1">'[1]2025年已发货'!I:I</f>
        <v>15982823571</v>
      </c>
      <c r="J2618" s="2" vm="1" t="e">
        <f ca="1">_xlfn._xlws.FILTER(辅助信息!D:D,辅助信息!G:G=G2618)</f>
        <v>#VALUE!</v>
      </c>
    </row>
    <row r="2619" hidden="1" spans="1:10">
      <c r="A2619" s="2" t="str">
        <f ca="1">'[1]2025年已发货'!A:A</f>
        <v>润耀</v>
      </c>
      <c r="B2619" s="2" t="str">
        <f ca="1">'[1]2025年已发货'!B:B</f>
        <v>螺纹钢</v>
      </c>
      <c r="C2619" s="2" t="str">
        <f ca="1">'[1]2025年已发货'!C:C</f>
        <v>HRB400EФ22*9m</v>
      </c>
      <c r="D2619" s="2" t="str">
        <f ca="1">'[1]2025年已发货'!D:D</f>
        <v>吨</v>
      </c>
      <c r="E2619" s="2">
        <f ca="1">'[1]2025年已发货'!E:E</f>
        <v>70</v>
      </c>
      <c r="F2619" s="4">
        <f ca="1">'[1]2025年已发货'!F:F</f>
        <v>45775</v>
      </c>
      <c r="G2619" s="2" t="str">
        <f>'[1]2025年已发货'!G:G</f>
        <v>（中铁一局四公司康新高速TJ1-1标贡不卡隧道）四川省甘孜州康定市折多塘村车管所旁</v>
      </c>
      <c r="H2619" s="2" t="str">
        <f ca="1">'[1]2025年已发货'!H:H</f>
        <v>李彰</v>
      </c>
      <c r="I2619" s="2">
        <f ca="1">'[1]2025年已发货'!I:I</f>
        <v>18523285235</v>
      </c>
      <c r="J2619" s="2" vm="1" t="e">
        <f ca="1">_xlfn._xlws.FILTER(辅助信息!D:D,辅助信息!G:G=G2619)</f>
        <v>#VALUE!</v>
      </c>
    </row>
    <row r="2620" hidden="1" spans="1:10">
      <c r="A2620" s="2" t="str">
        <f ca="1">'[1]2025年已发货'!A:A</f>
        <v>润耀</v>
      </c>
      <c r="B2620" s="2" t="str">
        <f ca="1">'[1]2025年已发货'!B:B</f>
        <v>螺纹钢</v>
      </c>
      <c r="C2620" s="2" t="str">
        <f ca="1">'[1]2025年已发货'!C:C</f>
        <v>HRB400EФ25*9m</v>
      </c>
      <c r="D2620" s="2" t="str">
        <f ca="1">'[1]2025年已发货'!D:D</f>
        <v>吨</v>
      </c>
      <c r="E2620" s="2">
        <f ca="1">'[1]2025年已发货'!E:E</f>
        <v>35</v>
      </c>
      <c r="F2620" s="4">
        <f ca="1">'[1]2025年已发货'!F:F</f>
        <v>45775</v>
      </c>
      <c r="G2620" s="2" t="str">
        <f>'[1]2025年已发货'!G:G</f>
        <v>（中铁一局四公司康新高速TJ1-1标雅加梗隧道）四川省甘孜州康定市雅加梗</v>
      </c>
      <c r="H2620" s="2" t="str">
        <f ca="1">'[1]2025年已发货'!H:H</f>
        <v>范国义</v>
      </c>
      <c r="I2620" s="2">
        <f ca="1">'[1]2025年已发货'!I:I</f>
        <v>15897676433</v>
      </c>
      <c r="J2620" s="2" vm="1" t="e">
        <f ca="1">_xlfn._xlws.FILTER(辅助信息!D:D,辅助信息!G:G=G2620)</f>
        <v>#VALUE!</v>
      </c>
    </row>
    <row r="2621" hidden="1" spans="1:10">
      <c r="A2621" s="2" t="str">
        <f ca="1">'[1]2025年已发货'!A:A</f>
        <v>润耀</v>
      </c>
      <c r="B2621" s="2" t="str">
        <f ca="1">'[1]2025年已发货'!B:B</f>
        <v>螺纹钢</v>
      </c>
      <c r="C2621" s="2" t="str">
        <f ca="1">'[1]2025年已发货'!C:C</f>
        <v>HRB400EФ22*9m</v>
      </c>
      <c r="D2621" s="2" t="str">
        <f ca="1">'[1]2025年已发货'!D:D</f>
        <v>吨</v>
      </c>
      <c r="E2621" s="2">
        <f ca="1">'[1]2025年已发货'!E:E</f>
        <v>70</v>
      </c>
      <c r="F2621" s="4">
        <f ca="1">'[1]2025年已发货'!F:F</f>
        <v>45775</v>
      </c>
      <c r="G2621" s="2" t="str">
        <f>'[1]2025年已发货'!G:G</f>
        <v>（中铁一局四公司康新高速TJ1-1标康定隧道）四川省甘孜州康定市榆林街道甘孜州博物馆旁</v>
      </c>
      <c r="H2621" s="2" t="str">
        <f ca="1">'[1]2025年已发货'!H:H</f>
        <v>陈由斌</v>
      </c>
      <c r="I2621" s="2">
        <f ca="1">'[1]2025年已发货'!I:I</f>
        <v>15005068786</v>
      </c>
      <c r="J2621" s="2" vm="1" t="e">
        <f>_xlfn._xlws.FILTER(辅助信息!D:D,辅助信息!G:G=G2621)</f>
        <v>#VALUE!</v>
      </c>
    </row>
    <row r="2622" hidden="1" spans="1:10">
      <c r="A2622" s="2" t="str">
        <f ca="1">'[1]2025年已发货'!A:A</f>
        <v>润耀</v>
      </c>
      <c r="B2622" s="2" t="str">
        <f ca="1">'[1]2025年已发货'!B:B</f>
        <v>螺纹钢</v>
      </c>
      <c r="C2622" s="2" t="str">
        <f ca="1">'[1]2025年已发货'!C:C</f>
        <v>HRB400EФ14*9m</v>
      </c>
      <c r="D2622" s="2" t="str">
        <f ca="1">'[1]2025年已发货'!D:D</f>
        <v>吨</v>
      </c>
      <c r="E2622" s="2">
        <f ca="1">'[1]2025年已发货'!E:E</f>
        <v>70</v>
      </c>
      <c r="F2622" s="4">
        <f ca="1">'[1]2025年已发货'!F:F</f>
        <v>45775</v>
      </c>
      <c r="G2622" s="2" t="str">
        <f>'[1]2025年已发货'!G:G</f>
        <v>（中铁六局呼和公司康新高速TJ4-2标）四川省甘孜藏族自治州康定市新都桥镇东俄罗三村中建八局搅拌站旁</v>
      </c>
      <c r="H2622" s="2" t="str">
        <f ca="1">'[1]2025年已发货'!H:H</f>
        <v>王坤</v>
      </c>
      <c r="I2622" s="2">
        <f ca="1">'[1]2025年已发货'!I:I</f>
        <v>15647490007</v>
      </c>
      <c r="J2622" s="2" vm="1" t="e">
        <f>_xlfn._xlws.FILTER(辅助信息!D:D,辅助信息!G:G=G2622)</f>
        <v>#VALUE!</v>
      </c>
    </row>
    <row r="2623" hidden="1" spans="1:10">
      <c r="A2623" s="2" t="str">
        <f ca="1">'[1]2025年已发货'!A:A</f>
        <v>润耀</v>
      </c>
      <c r="B2623" s="2" t="str">
        <f ca="1">'[1]2025年已发货'!B:B</f>
        <v>螺纹钢</v>
      </c>
      <c r="C2623" s="2" t="str">
        <f ca="1">'[1]2025年已发货'!C:C</f>
        <v>HRB400EФ20*9m</v>
      </c>
      <c r="D2623" s="2" t="str">
        <f ca="1">'[1]2025年已发货'!D:D</f>
        <v>吨</v>
      </c>
      <c r="E2623" s="2">
        <f ca="1">'[1]2025年已发货'!E:E</f>
        <v>70</v>
      </c>
      <c r="F2623" s="4">
        <f ca="1">'[1]2025年已发货'!F:F</f>
        <v>45775</v>
      </c>
      <c r="G2623" s="2" t="str">
        <f>'[1]2025年已发货'!G:G</f>
        <v>（中铁六局呼和公司康新高速TJ4-2标）四川省甘孜藏族自治州康定市新都桥镇东俄罗三村中建八局搅拌站旁</v>
      </c>
      <c r="H2623" s="2" t="str">
        <f ca="1">'[1]2025年已发货'!H:H</f>
        <v>王坤</v>
      </c>
      <c r="I2623" s="2">
        <f ca="1">'[1]2025年已发货'!I:I</f>
        <v>15647490007</v>
      </c>
      <c r="J2623" s="2" vm="1" t="e">
        <f>_xlfn._xlws.FILTER(辅助信息!D:D,辅助信息!G:G=G2623)</f>
        <v>#VALUE!</v>
      </c>
    </row>
    <row r="2624" hidden="1" spans="1:10">
      <c r="A2624" s="2" t="str">
        <f ca="1">'[1]2025年已发货'!A:A</f>
        <v>润耀</v>
      </c>
      <c r="B2624" s="2" t="str">
        <f ca="1">'[1]2025年已发货'!B:B</f>
        <v>盘螺</v>
      </c>
      <c r="C2624" s="2" t="str">
        <f ca="1">'[1]2025年已发货'!C:C</f>
        <v>HRB400EФ12</v>
      </c>
      <c r="D2624" s="2" t="str">
        <f ca="1">'[1]2025年已发货'!D:D</f>
        <v>吨</v>
      </c>
      <c r="E2624" s="2">
        <f ca="1">'[1]2025年已发货'!E:E</f>
        <v>35</v>
      </c>
      <c r="F2624" s="4">
        <f ca="1">'[1]2025年已发货'!F:F</f>
        <v>45775</v>
      </c>
      <c r="G2624" s="2" t="str">
        <f>'[1]2025年已发货'!G:G</f>
        <v>（中铁六局呼和公司康新高速TJ4-2标）四川省甘孜藏族自治州康定市新都桥镇东俄罗三村中建八局搅拌站旁</v>
      </c>
      <c r="H2624" s="2" t="str">
        <f ca="1">'[1]2025年已发货'!H:H</f>
        <v>王坤</v>
      </c>
      <c r="I2624" s="2">
        <f ca="1">'[1]2025年已发货'!I:I</f>
        <v>15647490007</v>
      </c>
      <c r="J2624" s="2" vm="1" t="e">
        <f>_xlfn._xlws.FILTER(辅助信息!D:D,辅助信息!G:G=G2624)</f>
        <v>#VALUE!</v>
      </c>
    </row>
    <row r="2625" hidden="1" spans="1:10">
      <c r="A2625" s="2" t="str">
        <f ca="1">'[1]2025年已发货'!A:A</f>
        <v>润耀</v>
      </c>
      <c r="B2625" s="2" t="str">
        <f ca="1">'[1]2025年已发货'!B:B</f>
        <v>盘螺</v>
      </c>
      <c r="C2625" s="2" t="str">
        <f ca="1">'[1]2025年已发货'!C:C</f>
        <v>HRB400EФ10</v>
      </c>
      <c r="D2625" s="2" t="str">
        <f ca="1">'[1]2025年已发货'!D:D</f>
        <v>吨</v>
      </c>
      <c r="E2625" s="2">
        <f ca="1">'[1]2025年已发货'!E:E</f>
        <v>35</v>
      </c>
      <c r="F2625" s="4">
        <f ca="1">'[1]2025年已发货'!F:F</f>
        <v>45775</v>
      </c>
      <c r="G2625" s="2" t="str">
        <f>'[1]2025年已发货'!G:G</f>
        <v>（中铁六局呼和公司康新高速TJ4-2标）四川省甘孜藏族自治州康定市新都桥镇东俄罗三村中建八局搅拌站旁</v>
      </c>
      <c r="H2625" s="2" t="str">
        <f ca="1">'[1]2025年已发货'!H:H</f>
        <v>王坤</v>
      </c>
      <c r="I2625" s="2">
        <f ca="1">'[1]2025年已发货'!I:I</f>
        <v>15647490007</v>
      </c>
      <c r="J2625" s="2" vm="1" t="e">
        <f>_xlfn._xlws.FILTER(辅助信息!D:D,辅助信息!G:G=G2625)</f>
        <v>#VALUE!</v>
      </c>
    </row>
    <row r="2626" hidden="1" spans="1:10">
      <c r="A2626" s="2" t="str">
        <f ca="1">'[1]2025年已发货'!A:A</f>
        <v>晋邦</v>
      </c>
      <c r="B2626" s="2" t="str">
        <f ca="1">'[1]2025年已发货'!B:B</f>
        <v>高线</v>
      </c>
      <c r="C2626" s="2" t="str">
        <f ca="1">'[1]2025年已发货'!C:C</f>
        <v>HPB300Φ8</v>
      </c>
      <c r="D2626" s="2" t="str">
        <f ca="1">'[1]2025年已发货'!D:D</f>
        <v>吨</v>
      </c>
      <c r="E2626" s="2">
        <f ca="1">'[1]2025年已发货'!E:E</f>
        <v>5</v>
      </c>
      <c r="F2626" s="4">
        <f ca="1">'[1]2025年已发货'!F:F</f>
        <v>45775</v>
      </c>
      <c r="G2626" s="2" t="str">
        <f>'[1]2025年已发货'!G:G</f>
        <v>（十九冶-华电重庆奉节）重庆市奉节县康乐镇七星村</v>
      </c>
      <c r="H2626" s="2" t="str">
        <f ca="1">'[1]2025年已发货'!H:H</f>
        <v>岑甲乐</v>
      </c>
      <c r="I2626" s="2">
        <f ca="1">'[1]2025年已发货'!I:I</f>
        <v>17349037782</v>
      </c>
      <c r="J2626" s="2" vm="1" t="e">
        <f ca="1">_xlfn._xlws.FILTER(辅助信息!D:D,辅助信息!G:G=G2626)</f>
        <v>#VALUE!</v>
      </c>
    </row>
    <row r="2627" hidden="1" spans="1:10">
      <c r="A2627" s="2" t="str">
        <f ca="1">'[1]2025年已发货'!A:A</f>
        <v>晋邦</v>
      </c>
      <c r="B2627" s="2" t="str">
        <f ca="1">'[1]2025年已发货'!B:B</f>
        <v>螺纹钢</v>
      </c>
      <c r="C2627" s="2" t="str">
        <f ca="1">'[1]2025年已发货'!C:C</f>
        <v>HRB400E Φ14 9m</v>
      </c>
      <c r="D2627" s="2" t="str">
        <f ca="1">'[1]2025年已发货'!D:D</f>
        <v>吨</v>
      </c>
      <c r="E2627" s="2">
        <f ca="1">'[1]2025年已发货'!E:E</f>
        <v>2</v>
      </c>
      <c r="F2627" s="4">
        <f ca="1">'[1]2025年已发货'!F:F</f>
        <v>45775</v>
      </c>
      <c r="G2627" s="2" t="str">
        <f>'[1]2025年已发货'!G:G</f>
        <v>（十九冶-华电重庆奉节）重庆市奉节县康乐镇七星村</v>
      </c>
      <c r="H2627" s="2" t="str">
        <f ca="1">'[1]2025年已发货'!H:H</f>
        <v>岑甲乐</v>
      </c>
      <c r="I2627" s="2">
        <f ca="1">'[1]2025年已发货'!I:I</f>
        <v>17349037782</v>
      </c>
      <c r="J2627" s="2" vm="1" t="e">
        <f>_xlfn._xlws.FILTER(辅助信息!D:D,辅助信息!G:G=G2627)</f>
        <v>#VALUE!</v>
      </c>
    </row>
    <row r="2628" hidden="1" spans="1:10">
      <c r="A2628" s="2" t="str">
        <f ca="1">'[1]2025年已发货'!A:A</f>
        <v>晋邦</v>
      </c>
      <c r="B2628" s="2" t="str">
        <f ca="1">'[1]2025年已发货'!B:B</f>
        <v>螺纹钢</v>
      </c>
      <c r="C2628" s="2" t="str">
        <f ca="1">'[1]2025年已发货'!C:C</f>
        <v>HRB400E Φ18 9m</v>
      </c>
      <c r="D2628" s="2" t="str">
        <f ca="1">'[1]2025年已发货'!D:D</f>
        <v>吨</v>
      </c>
      <c r="E2628" s="2">
        <f ca="1">'[1]2025年已发货'!E:E</f>
        <v>2</v>
      </c>
      <c r="F2628" s="4">
        <f ca="1">'[1]2025年已发货'!F:F</f>
        <v>45775</v>
      </c>
      <c r="G2628" s="2" t="str">
        <f>'[1]2025年已发货'!G:G</f>
        <v>（十九冶-华电重庆奉节）重庆市奉节县康乐镇七星村</v>
      </c>
      <c r="H2628" s="2" t="str">
        <f ca="1">'[1]2025年已发货'!H:H</f>
        <v>岑甲乐</v>
      </c>
      <c r="I2628" s="2">
        <f ca="1">'[1]2025年已发货'!I:I</f>
        <v>17349037782</v>
      </c>
      <c r="J2628" s="2" vm="1" t="e">
        <f ca="1">_xlfn._xlws.FILTER(辅助信息!D:D,辅助信息!G:G=G2628)</f>
        <v>#VALUE!</v>
      </c>
    </row>
    <row r="2629" hidden="1" spans="1:10">
      <c r="A2629" s="2" t="str">
        <f ca="1">'[1]2025年已发货'!A:A</f>
        <v>晋邦</v>
      </c>
      <c r="B2629" s="2" t="str">
        <f ca="1">'[1]2025年已发货'!B:B</f>
        <v>螺纹钢</v>
      </c>
      <c r="C2629" s="2" t="str">
        <f ca="1">'[1]2025年已发货'!C:C</f>
        <v>HRB400E Φ20 9m</v>
      </c>
      <c r="D2629" s="2" t="str">
        <f ca="1">'[1]2025年已发货'!D:D</f>
        <v>吨</v>
      </c>
      <c r="E2629" s="2">
        <f ca="1">'[1]2025年已发货'!E:E</f>
        <v>1</v>
      </c>
      <c r="F2629" s="4">
        <f ca="1">'[1]2025年已发货'!F:F</f>
        <v>45775</v>
      </c>
      <c r="G2629" s="2" t="str">
        <f>'[1]2025年已发货'!G:G</f>
        <v>（十九冶-华电重庆奉节）重庆市奉节县康乐镇七星村</v>
      </c>
      <c r="H2629" s="2" t="str">
        <f ca="1">'[1]2025年已发货'!H:H</f>
        <v>岑甲乐</v>
      </c>
      <c r="I2629" s="2">
        <f ca="1">'[1]2025年已发货'!I:I</f>
        <v>17349037782</v>
      </c>
      <c r="J2629" s="2" vm="1" t="e">
        <f ca="1">_xlfn._xlws.FILTER(辅助信息!D:D,辅助信息!G:G=G2629)</f>
        <v>#VALUE!</v>
      </c>
    </row>
    <row r="2630" hidden="1" spans="1:10">
      <c r="A2630" s="2" t="str">
        <f ca="1">'[1]2025年已发货'!A:A</f>
        <v>晋邦</v>
      </c>
      <c r="B2630" s="2" t="str">
        <f ca="1">'[1]2025年已发货'!B:B</f>
        <v>高线</v>
      </c>
      <c r="C2630" s="2" t="str">
        <f ca="1">'[1]2025年已发货'!C:C</f>
        <v>HPB300Φ10</v>
      </c>
      <c r="D2630" s="2" t="str">
        <f ca="1">'[1]2025年已发货'!D:D</f>
        <v>吨</v>
      </c>
      <c r="E2630" s="2">
        <f ca="1">'[1]2025年已发货'!E:E</f>
        <v>5</v>
      </c>
      <c r="F2630" s="4">
        <f ca="1">'[1]2025年已发货'!F:F</f>
        <v>45775</v>
      </c>
      <c r="G2630" s="2" t="str">
        <f>'[1]2025年已发货'!G:G</f>
        <v>（十九冶-华电重庆奉节）重庆市奉节县康乐镇七星村</v>
      </c>
      <c r="H2630" s="2" t="str">
        <f ca="1">'[1]2025年已发货'!H:H</f>
        <v>岑甲乐</v>
      </c>
      <c r="I2630" s="2">
        <f ca="1">'[1]2025年已发货'!I:I</f>
        <v>17349037782</v>
      </c>
      <c r="J2630" s="2" vm="1" t="e">
        <f ca="1">_xlfn._xlws.FILTER(辅助信息!D:D,辅助信息!G:G=G2630)</f>
        <v>#VALUE!</v>
      </c>
    </row>
    <row r="2631" hidden="1" spans="1:10">
      <c r="A2631" s="2" t="str">
        <f ca="1">'[1]2025年已发货'!A:A</f>
        <v>晋邦</v>
      </c>
      <c r="B2631" s="2" t="str">
        <f ca="1">'[1]2025年已发货'!B:B</f>
        <v>螺纹钢</v>
      </c>
      <c r="C2631" s="2" t="str">
        <f ca="1">'[1]2025年已发货'!C:C</f>
        <v>HRB400E Φ28 9m</v>
      </c>
      <c r="D2631" s="2" t="str">
        <f ca="1">'[1]2025年已发货'!D:D</f>
        <v>吨</v>
      </c>
      <c r="E2631" s="2">
        <f ca="1">'[1]2025年已发货'!E:E</f>
        <v>9</v>
      </c>
      <c r="F2631" s="4">
        <f ca="1">'[1]2025年已发货'!F:F</f>
        <v>45775</v>
      </c>
      <c r="G2631" s="2" t="str">
        <f>'[1]2025年已发货'!G:G</f>
        <v>（十九冶-华电重庆奉节）重庆市奉节县康乐镇七星村</v>
      </c>
      <c r="H2631" s="2" t="str">
        <f ca="1">'[1]2025年已发货'!H:H</f>
        <v>岑甲乐</v>
      </c>
      <c r="I2631" s="2">
        <f ca="1">'[1]2025年已发货'!I:I</f>
        <v>17349037782</v>
      </c>
      <c r="J2631" s="2" vm="1" t="e">
        <f ca="1">_xlfn._xlws.FILTER(辅助信息!D:D,辅助信息!G:G=G2631)</f>
        <v>#VALUE!</v>
      </c>
    </row>
    <row r="2632" hidden="1" spans="1:10">
      <c r="A2632" s="2" t="str">
        <f ca="1">'[1]2025年已发货'!A:A</f>
        <v>晋邦</v>
      </c>
      <c r="B2632" s="2" t="str">
        <f ca="1">'[1]2025年已发货'!B:B</f>
        <v>螺纹钢</v>
      </c>
      <c r="C2632" s="2" t="str">
        <f ca="1">'[1]2025年已发货'!C:C</f>
        <v>HRB400E Φ32 9m</v>
      </c>
      <c r="D2632" s="2" t="str">
        <f ca="1">'[1]2025年已发货'!D:D</f>
        <v>吨</v>
      </c>
      <c r="E2632" s="2">
        <f ca="1">'[1]2025年已发货'!E:E</f>
        <v>11</v>
      </c>
      <c r="F2632" s="4">
        <f ca="1">'[1]2025年已发货'!F:F</f>
        <v>45775</v>
      </c>
      <c r="G2632" s="2" t="str">
        <f>'[1]2025年已发货'!G:G</f>
        <v>（十九冶-华电重庆奉节）重庆市奉节县康乐镇七星村</v>
      </c>
      <c r="H2632" s="2" t="str">
        <f ca="1">'[1]2025年已发货'!H:H</f>
        <v>岑甲乐</v>
      </c>
      <c r="I2632" s="2">
        <f ca="1">'[1]2025年已发货'!I:I</f>
        <v>17349037782</v>
      </c>
      <c r="J2632" s="2" vm="1" t="e">
        <f ca="1">_xlfn._xlws.FILTER(辅助信息!D:D,辅助信息!G:G=G2632)</f>
        <v>#VALUE!</v>
      </c>
    </row>
    <row r="2633" hidden="1" spans="1:10">
      <c r="A2633" s="2" t="str">
        <f ca="1">'[1]2025年已发货'!A:A</f>
        <v>达钢</v>
      </c>
      <c r="B2633" s="2" t="str">
        <f ca="1">'[1]2025年已发货'!B:B</f>
        <v>螺纹钢</v>
      </c>
      <c r="C2633" s="2" t="str">
        <f ca="1">'[1]2025年已发货'!C:C</f>
        <v>HRB400E Φ16 9m</v>
      </c>
      <c r="D2633" s="2" t="str">
        <f ca="1">'[1]2025年已发货'!D:D</f>
        <v>吨</v>
      </c>
      <c r="E2633" s="2">
        <f ca="1">'[1]2025年已发货'!E:E</f>
        <v>12</v>
      </c>
      <c r="F2633" s="4">
        <f ca="1">'[1]2025年已发货'!F:F</f>
        <v>45775</v>
      </c>
      <c r="G2633" s="2" t="str">
        <f>'[1]2025年已发货'!G:G</f>
        <v>（十九冶-华电重庆奉节）重庆市奉节县康乐镇七星村</v>
      </c>
      <c r="H2633" s="2" t="str">
        <f ca="1">'[1]2025年已发货'!H:H</f>
        <v>岑甲乐</v>
      </c>
      <c r="I2633" s="2">
        <f ca="1">'[1]2025年已发货'!I:I</f>
        <v>17349037782</v>
      </c>
      <c r="J2633" s="2" vm="1" t="e">
        <f>_xlfn._xlws.FILTER(辅助信息!D:D,辅助信息!G:G=G2633)</f>
        <v>#VALUE!</v>
      </c>
    </row>
    <row r="2634" hidden="1" spans="1:10">
      <c r="A2634" s="2" t="str">
        <f ca="1">'[1]2025年已发货'!A:A</f>
        <v>达钢</v>
      </c>
      <c r="B2634" s="2" t="str">
        <f ca="1">'[1]2025年已发货'!B:B</f>
        <v>螺纹钢</v>
      </c>
      <c r="C2634" s="2" t="str">
        <f ca="1">'[1]2025年已发货'!C:C</f>
        <v>HRB400E Φ22 9m</v>
      </c>
      <c r="D2634" s="2" t="str">
        <f ca="1">'[1]2025年已发货'!D:D</f>
        <v>吨</v>
      </c>
      <c r="E2634" s="2">
        <f ca="1">'[1]2025年已发货'!E:E</f>
        <v>24</v>
      </c>
      <c r="F2634" s="4">
        <f ca="1">'[1]2025年已发货'!F:F</f>
        <v>45775</v>
      </c>
      <c r="G2634" s="2" t="str">
        <f>'[1]2025年已发货'!G:G</f>
        <v>（十九冶-华电重庆奉节）重庆市奉节县康乐镇七星村</v>
      </c>
      <c r="H2634" s="2" t="str">
        <f ca="1">'[1]2025年已发货'!H:H</f>
        <v>岑甲乐</v>
      </c>
      <c r="I2634" s="2">
        <f ca="1">'[1]2025年已发货'!I:I</f>
        <v>17349037782</v>
      </c>
      <c r="J2634" s="2" vm="1" t="e">
        <f ca="1">_xlfn._xlws.FILTER(辅助信息!D:D,辅助信息!G:G=G2634)</f>
        <v>#VALUE!</v>
      </c>
    </row>
    <row r="2635" hidden="1" spans="1:10">
      <c r="A2635" s="2" t="str">
        <f ca="1">'[1]2025年已发货'!A:A</f>
        <v>八局</v>
      </c>
      <c r="B2635" s="2" t="str">
        <f ca="1">'[1]2025年已发货'!B:B</f>
        <v>螺纹钢</v>
      </c>
      <c r="C2635" s="2" t="str">
        <f ca="1">'[1]2025年已发货'!C:C</f>
        <v>HRB400E Φ32 12m</v>
      </c>
      <c r="D2635" s="2" t="str">
        <f ca="1">'[1]2025年已发货'!D:D</f>
        <v>吨</v>
      </c>
      <c r="E2635" s="2">
        <f ca="1">'[1]2025年已发货'!E:E</f>
        <v>70</v>
      </c>
      <c r="F2635" s="4">
        <f ca="1">'[1]2025年已发货'!F:F</f>
        <v>45776</v>
      </c>
      <c r="G2635" s="2" t="str">
        <f>'[1]2025年已发货'!G:G</f>
        <v>（中铁广州局-成渝扩容2标）四川省资阳市雁江区堪嘉镇陈家湾刘家湾大桥桥头</v>
      </c>
      <c r="H2635" s="2" t="str">
        <f ca="1">'[1]2025年已发货'!H:H</f>
        <v>刘沛琦</v>
      </c>
      <c r="I2635" s="2">
        <f ca="1">'[1]2025年已发货'!I:I</f>
        <v>18011784798</v>
      </c>
      <c r="J2635" s="2" vm="1" t="e">
        <f ca="1">_xlfn._xlws.FILTER(辅助信息!D:D,辅助信息!G:G=G2635)</f>
        <v>#VALUE!</v>
      </c>
    </row>
    <row r="2636" hidden="1" spans="1:10">
      <c r="A2636" s="2" t="str">
        <f ca="1">'[1]2025年已发货'!A:A</f>
        <v>成实</v>
      </c>
      <c r="B2636" s="2" t="str">
        <f ca="1">'[1]2025年已发货'!B:B</f>
        <v>盘螺</v>
      </c>
      <c r="C2636" s="2" t="str">
        <f ca="1">'[1]2025年已发货'!C:C</f>
        <v>HRB400E Φ8</v>
      </c>
      <c r="D2636" s="2" t="str">
        <f ca="1">'[1]2025年已发货'!D:D</f>
        <v>吨</v>
      </c>
      <c r="E2636" s="2">
        <f ca="1">'[1]2025年已发货'!E:E</f>
        <v>12</v>
      </c>
      <c r="F2636" s="4">
        <f ca="1">'[1]2025年已发货'!F:F</f>
        <v>45776</v>
      </c>
      <c r="G2636" s="2" t="str">
        <f>'[1]2025年已发货'!G:G</f>
        <v>（四川商建-射洪城乡一体化项目）遂宁市射洪市忠新幼儿园北侧约220米新溪小区</v>
      </c>
      <c r="H2636" s="2" t="str">
        <f ca="1">'[1]2025年已发货'!H:H</f>
        <v>柏子刚</v>
      </c>
      <c r="I2636" s="2">
        <f ca="1">'[1]2025年已发货'!I:I</f>
        <v>15692885305</v>
      </c>
      <c r="J2636" s="2" t="str">
        <f ca="1">_xlfn._xlws.FILTER(辅助信息!D:D,辅助信息!G:G=G2636)</f>
        <v>四川商建
射洪城乡一体化项目</v>
      </c>
    </row>
    <row r="2637" hidden="1" spans="1:10">
      <c r="A2637" s="2" t="str">
        <f ca="1">'[1]2025年已发货'!A:A</f>
        <v>成实</v>
      </c>
      <c r="B2637" s="2" t="str">
        <f ca="1">'[1]2025年已发货'!B:B</f>
        <v>盘螺</v>
      </c>
      <c r="C2637" s="2" t="str">
        <f ca="1">'[1]2025年已发货'!C:C</f>
        <v>HRB400E Φ10</v>
      </c>
      <c r="D2637" s="2" t="str">
        <f ca="1">'[1]2025年已发货'!D:D</f>
        <v>吨</v>
      </c>
      <c r="E2637" s="2">
        <f ca="1">'[1]2025年已发货'!E:E</f>
        <v>22</v>
      </c>
      <c r="F2637" s="4">
        <f ca="1">'[1]2025年已发货'!F:F</f>
        <v>45776</v>
      </c>
      <c r="G2637" s="2" t="str">
        <f>'[1]2025年已发货'!G:G</f>
        <v>（四川商建-射洪城乡一体化项目）遂宁市射洪市忠新幼儿园北侧约220米新溪小区</v>
      </c>
      <c r="H2637" s="2" t="str">
        <f ca="1">'[1]2025年已发货'!H:H</f>
        <v>柏子刚</v>
      </c>
      <c r="I2637" s="2">
        <f ca="1">'[1]2025年已发货'!I:I</f>
        <v>15692885305</v>
      </c>
      <c r="J2637" s="2" t="str">
        <f>_xlfn._xlws.FILTER(辅助信息!D:D,辅助信息!G:G=G2637)</f>
        <v>四川商建
射洪城乡一体化项目</v>
      </c>
    </row>
    <row r="2638" hidden="1" spans="1:10">
      <c r="A2638" s="2" t="str">
        <f ca="1">'[1]2025年已发货'!A:A</f>
        <v>海南海控</v>
      </c>
      <c r="B2638" s="2" t="str">
        <f ca="1">'[1]2025年已发货'!B:B</f>
        <v>盘圆</v>
      </c>
      <c r="C2638" s="2" t="str">
        <f ca="1">'[1]2025年已发货'!C:C</f>
        <v>HPB300Ф8</v>
      </c>
      <c r="D2638" s="2" t="str">
        <f ca="1">'[1]2025年已发货'!D:D</f>
        <v>吨</v>
      </c>
      <c r="E2638" s="2">
        <f ca="1">'[1]2025年已发货'!E:E</f>
        <v>35</v>
      </c>
      <c r="F2638" s="4">
        <f ca="1">'[1]2025年已发货'!F:F</f>
        <v>45776</v>
      </c>
      <c r="G2638" s="2" t="str">
        <f>'[1]2025年已发货'!G:G</f>
        <v>（中铁一局四公司康新高速TJ1-1标贡不卡隧道）四川省甘孜州康定市折多塘村车管所旁</v>
      </c>
      <c r="H2638" s="2" t="str">
        <f ca="1">'[1]2025年已发货'!H:H</f>
        <v>李彰</v>
      </c>
      <c r="I2638" s="2">
        <f ca="1">'[1]2025年已发货'!I:I</f>
        <v>18523285235</v>
      </c>
      <c r="J2638" s="2" vm="1" t="e">
        <f ca="1">_xlfn._xlws.FILTER(辅助信息!D:D,辅助信息!G:G=G2638)</f>
        <v>#VALUE!</v>
      </c>
    </row>
    <row r="2639" hidden="1" spans="1:10">
      <c r="A2639" s="2" t="str">
        <f ca="1">'[1]2025年已发货'!A:A</f>
        <v>海南海控</v>
      </c>
      <c r="B2639" s="2" t="str">
        <f ca="1">'[1]2025年已发货'!B:B</f>
        <v>盘圆</v>
      </c>
      <c r="C2639" s="2" t="str">
        <f ca="1">'[1]2025年已发货'!C:C</f>
        <v>HPB300Ф10</v>
      </c>
      <c r="D2639" s="2" t="str">
        <f ca="1">'[1]2025年已发货'!D:D</f>
        <v>吨</v>
      </c>
      <c r="E2639" s="2">
        <f ca="1">'[1]2025年已发货'!E:E</f>
        <v>35</v>
      </c>
      <c r="F2639" s="4">
        <f ca="1">'[1]2025年已发货'!F:F</f>
        <v>45776</v>
      </c>
      <c r="G2639" s="2" t="str">
        <f>'[1]2025年已发货'!G:G</f>
        <v>（中铁八局康新高速TJ4-1标）四川省甘孜州康定市新都桥镇超限载检测站</v>
      </c>
      <c r="H2639" s="2" t="str">
        <f ca="1">'[1]2025年已发货'!H:H</f>
        <v>刘俊</v>
      </c>
      <c r="I2639" s="2">
        <f ca="1">'[1]2025年已发货'!I:I</f>
        <v>18587764925</v>
      </c>
      <c r="J2639" s="2" vm="1" t="e">
        <f ca="1">_xlfn._xlws.FILTER(辅助信息!D:D,辅助信息!G:G=G2639)</f>
        <v>#VALUE!</v>
      </c>
    </row>
    <row r="2640" hidden="1" spans="1:10">
      <c r="A2640" s="2" t="str">
        <f ca="1">'[1]2025年已发货'!A:A</f>
        <v>海南海控</v>
      </c>
      <c r="B2640" s="2" t="str">
        <f ca="1">'[1]2025年已发货'!B:B</f>
        <v>螺纹钢</v>
      </c>
      <c r="C2640" s="2" t="str">
        <f ca="1">'[1]2025年已发货'!C:C</f>
        <v>HRB400EФ12*9m</v>
      </c>
      <c r="D2640" s="2" t="str">
        <f ca="1">'[1]2025年已发货'!D:D</f>
        <v>吨</v>
      </c>
      <c r="E2640" s="2">
        <f ca="1">'[1]2025年已发货'!E:E</f>
        <v>70</v>
      </c>
      <c r="F2640" s="4">
        <f ca="1">'[1]2025年已发货'!F:F</f>
        <v>45776</v>
      </c>
      <c r="G2640" s="2" t="str">
        <f>'[1]2025年已发货'!G:G</f>
        <v>（中铁八局康新高速TJ4-1标）四川省甘孜州康定市新都桥镇超限载检测站</v>
      </c>
      <c r="H2640" s="2" t="str">
        <f ca="1">'[1]2025年已发货'!H:H</f>
        <v>刘俊</v>
      </c>
      <c r="I2640" s="2">
        <f ca="1">'[1]2025年已发货'!I:I</f>
        <v>18587764925</v>
      </c>
      <c r="J2640" s="2" vm="1" t="e">
        <f ca="1">_xlfn._xlws.FILTER(辅助信息!D:D,辅助信息!G:G=G2640)</f>
        <v>#VALUE!</v>
      </c>
    </row>
    <row r="2641" hidden="1" spans="1:10">
      <c r="A2641" s="2" t="str">
        <f ca="1">'[1]2025年已发货'!A:A</f>
        <v>海南海控</v>
      </c>
      <c r="B2641" s="2" t="str">
        <f ca="1">'[1]2025年已发货'!B:B</f>
        <v>螺纹钢</v>
      </c>
      <c r="C2641" s="2" t="str">
        <f ca="1">'[1]2025年已发货'!C:C</f>
        <v>HRB400EФ18*9m</v>
      </c>
      <c r="D2641" s="2" t="str">
        <f ca="1">'[1]2025年已发货'!D:D</f>
        <v>吨</v>
      </c>
      <c r="E2641" s="2">
        <f ca="1">'[1]2025年已发货'!E:E</f>
        <v>105</v>
      </c>
      <c r="F2641" s="4">
        <f ca="1">'[1]2025年已发货'!F:F</f>
        <v>45776</v>
      </c>
      <c r="G2641" s="2" t="str">
        <f>'[1]2025年已发货'!G:G</f>
        <v>（中铁六局呼和公司康新高速TJ4-2标）四川省甘孜藏族自治州康定市新都桥镇东俄罗三村中建八局搅拌站旁</v>
      </c>
      <c r="H2641" s="2" t="str">
        <f ca="1">'[1]2025年已发货'!H:H</f>
        <v>王坤</v>
      </c>
      <c r="I2641" s="2">
        <f ca="1">'[1]2025年已发货'!I:I</f>
        <v>15647490007</v>
      </c>
      <c r="J2641" s="2" vm="1" t="e">
        <f ca="1">_xlfn._xlws.FILTER(辅助信息!D:D,辅助信息!G:G=G2641)</f>
        <v>#VALUE!</v>
      </c>
    </row>
    <row r="2642" hidden="1" spans="1:10">
      <c r="A2642" s="2" t="str">
        <f ca="1">'[1]2025年已发货'!A:A</f>
        <v>成实</v>
      </c>
      <c r="B2642" s="2" t="str">
        <f ca="1">'[1]2025年已发货'!B:B</f>
        <v>盘螺</v>
      </c>
      <c r="C2642" s="2" t="str">
        <f ca="1">'[1]2025年已发货'!C:C</f>
        <v>HRB400E Φ10</v>
      </c>
      <c r="D2642" s="2" t="str">
        <f ca="1">'[1]2025年已发货'!D:D</f>
        <v>吨</v>
      </c>
      <c r="E2642" s="2">
        <f ca="1">'[1]2025年已发货'!E:E</f>
        <v>35</v>
      </c>
      <c r="F2642" s="4">
        <f ca="1">'[1]2025年已发货'!F:F</f>
        <v>45776</v>
      </c>
      <c r="G2642" s="2" t="str">
        <f>'[1]2025年已发货'!G:G</f>
        <v>（中铁五局-成渝扩容3标）四川省资阳市雁江区伍隍镇铺子村雁江区X138</v>
      </c>
      <c r="H2642" s="2" t="str">
        <f ca="1">'[1]2025年已发货'!H:H</f>
        <v>王健</v>
      </c>
      <c r="I2642" s="2">
        <f ca="1">'[1]2025年已发货'!I:I</f>
        <v>17726168395</v>
      </c>
      <c r="J2642" s="2" vm="1" t="e">
        <f ca="1">_xlfn._xlws.FILTER(辅助信息!D:D,辅助信息!G:G=G2642)</f>
        <v>#VALUE!</v>
      </c>
    </row>
    <row r="2643" hidden="1" spans="1:10">
      <c r="A2643" s="2" t="str">
        <f ca="1">'[1]2025年已发货'!A:A</f>
        <v>德胜</v>
      </c>
      <c r="B2643" s="2" t="str">
        <f ca="1">'[1]2025年已发货'!B:B</f>
        <v>螺纹钢</v>
      </c>
      <c r="C2643" s="2" t="str">
        <f ca="1">'[1]2025年已发货'!C:C</f>
        <v>HRB400E Φ25×9米</v>
      </c>
      <c r="D2643" s="2" t="str">
        <f ca="1">'[1]2025年已发货'!D:D</f>
        <v>吨</v>
      </c>
      <c r="E2643" s="2">
        <f ca="1">'[1]2025年已发货'!E:E</f>
        <v>105</v>
      </c>
      <c r="F2643" s="4">
        <f ca="1">'[1]2025年已发货'!F:F</f>
        <v>45776</v>
      </c>
      <c r="G2643" s="2" t="str">
        <f>'[1]2025年已发货'!G:G</f>
        <v>（自永1标八局二分公司钢筋棚）四川省自贡市大安区牛佛镇</v>
      </c>
      <c r="H2643" s="2" t="str">
        <f ca="1">'[1]2025年已发货'!H:H</f>
        <v>沈维良</v>
      </c>
      <c r="I2643" s="2">
        <f ca="1">'[1]2025年已发货'!I:I</f>
        <v>18980505177</v>
      </c>
      <c r="J2643" s="2" vm="1" t="e">
        <f>_xlfn._xlws.FILTER(辅助信息!D:D,辅助信息!G:G=G2643)</f>
        <v>#VALUE!</v>
      </c>
    </row>
    <row r="2644" hidden="1" spans="1:10">
      <c r="A2644" s="2" t="str">
        <f ca="1">'[1]2025年已发货'!A:A</f>
        <v>德胜</v>
      </c>
      <c r="B2644" s="2" t="str">
        <f ca="1">'[1]2025年已发货'!B:B</f>
        <v>螺纹钢</v>
      </c>
      <c r="C2644" s="2" t="str">
        <f ca="1">'[1]2025年已发货'!C:C</f>
        <v>HRB400E Φ32×9米</v>
      </c>
      <c r="D2644" s="2" t="str">
        <f ca="1">'[1]2025年已发货'!D:D</f>
        <v>吨</v>
      </c>
      <c r="E2644" s="2">
        <f ca="1">'[1]2025年已发货'!E:E</f>
        <v>35</v>
      </c>
      <c r="F2644" s="4">
        <f ca="1">'[1]2025年已发货'!F:F</f>
        <v>45776</v>
      </c>
      <c r="G2644" s="2" t="str">
        <f>'[1]2025年已发货'!G:G</f>
        <v>（自永1标八局二分公司钢筋棚）四川省自贡市大安区牛佛镇</v>
      </c>
      <c r="H2644" s="2" t="str">
        <f ca="1">'[1]2025年已发货'!H:H</f>
        <v>沈维良</v>
      </c>
      <c r="I2644" s="2">
        <f ca="1">'[1]2025年已发货'!I:I</f>
        <v>18980505177</v>
      </c>
      <c r="J2644" s="2" vm="1" t="e">
        <f ca="1">_xlfn._xlws.FILTER(辅助信息!D:D,辅助信息!G:G=G2644)</f>
        <v>#VALUE!</v>
      </c>
    </row>
    <row r="2645" hidden="1" spans="1:10">
      <c r="A2645" s="2" t="str">
        <f ca="1">'[1]2025年已发货'!A:A</f>
        <v>德胜</v>
      </c>
      <c r="B2645" s="2" t="str">
        <f ca="1">'[1]2025年已发货'!B:B</f>
        <v>螺纹钢</v>
      </c>
      <c r="C2645" s="2" t="str">
        <f ca="1">'[1]2025年已发货'!C:C</f>
        <v>HRB500E Φ28×9米</v>
      </c>
      <c r="D2645" s="2" t="str">
        <f ca="1">'[1]2025年已发货'!D:D</f>
        <v>吨</v>
      </c>
      <c r="E2645" s="2">
        <f ca="1">'[1]2025年已发货'!E:E</f>
        <v>35</v>
      </c>
      <c r="F2645" s="4">
        <f ca="1">'[1]2025年已发货'!F:F</f>
        <v>45776</v>
      </c>
      <c r="G2645" s="2" t="str">
        <f>'[1]2025年已发货'!G:G</f>
        <v>（自永1标八局二分公司钢筋棚）四川省自贡市大安区牛佛镇</v>
      </c>
      <c r="H2645" s="2" t="str">
        <f ca="1">'[1]2025年已发货'!H:H</f>
        <v>沈维良</v>
      </c>
      <c r="I2645" s="2">
        <f ca="1">'[1]2025年已发货'!I:I</f>
        <v>18980505177</v>
      </c>
      <c r="J2645" s="2" vm="1" t="e">
        <f ca="1">_xlfn._xlws.FILTER(辅助信息!D:D,辅助信息!G:G=G2645)</f>
        <v>#VALUE!</v>
      </c>
    </row>
    <row r="2646" hidden="1" spans="1:10">
      <c r="A2646" s="2" t="str">
        <f ca="1">'[1]2025年已发货'!A:A</f>
        <v>德胜</v>
      </c>
      <c r="B2646" s="2" t="str">
        <f ca="1">'[1]2025年已发货'!B:B</f>
        <v>螺纹钢</v>
      </c>
      <c r="C2646" s="2" t="str">
        <f ca="1">'[1]2025年已发货'!C:C</f>
        <v>HRB500E Φ32×9米</v>
      </c>
      <c r="D2646" s="2" t="str">
        <f ca="1">'[1]2025年已发货'!D:D</f>
        <v>吨</v>
      </c>
      <c r="E2646" s="2">
        <f ca="1">'[1]2025年已发货'!E:E</f>
        <v>35</v>
      </c>
      <c r="F2646" s="4">
        <f ca="1">'[1]2025年已发货'!F:F</f>
        <v>45776</v>
      </c>
      <c r="G2646" s="2" t="str">
        <f>'[1]2025年已发货'!G:G</f>
        <v>（自永1标八局二分公司钢筋棚）四川省自贡市大安区牛佛镇</v>
      </c>
      <c r="H2646" s="2" t="str">
        <f ca="1">'[1]2025年已发货'!H:H</f>
        <v>沈维良</v>
      </c>
      <c r="I2646" s="2">
        <f ca="1">'[1]2025年已发货'!I:I</f>
        <v>18980505177</v>
      </c>
      <c r="J2646" s="2" vm="1" t="e">
        <f ca="1">_xlfn._xlws.FILTER(辅助信息!D:D,辅助信息!G:G=G2646)</f>
        <v>#VALUE!</v>
      </c>
    </row>
    <row r="2647" hidden="1" spans="1:10">
      <c r="A2647" s="2" t="str">
        <f ca="1">'[1]2025年已发货'!A:A</f>
        <v>德胜</v>
      </c>
      <c r="B2647" s="2" t="str">
        <f ca="1">'[1]2025年已发货'!B:B</f>
        <v>螺纹钢</v>
      </c>
      <c r="C2647" s="2" t="str">
        <f ca="1">'[1]2025年已发货'!C:C</f>
        <v>HRB400E Φ28 12m</v>
      </c>
      <c r="D2647" s="2" t="str">
        <f ca="1">'[1]2025年已发货'!D:D</f>
        <v>吨</v>
      </c>
      <c r="E2647" s="2">
        <f ca="1">'[1]2025年已发货'!E:E</f>
        <v>35</v>
      </c>
      <c r="F2647" s="4">
        <f ca="1">'[1]2025年已发货'!F:F</f>
        <v>45776</v>
      </c>
      <c r="G2647" s="2" t="str">
        <f>'[1]2025年已发货'!G:G</f>
        <v>（中铁广州局-成渝扩容2标）成渝扩容项目ZCB3-2标2＃拌和站【雁江区联盟桥东北50米(资资路) 】</v>
      </c>
      <c r="H2647" s="2" t="str">
        <f ca="1">'[1]2025年已发货'!H:H</f>
        <v>刘沛琦</v>
      </c>
      <c r="I2647" s="2">
        <f ca="1">'[1]2025年已发货'!I:I</f>
        <v>18011784798</v>
      </c>
      <c r="J2647" s="2" vm="1" t="e">
        <f ca="1">_xlfn._xlws.FILTER(辅助信息!D:D,辅助信息!G:G=G2647)</f>
        <v>#VALUE!</v>
      </c>
    </row>
    <row r="2648" hidden="1" spans="1:10">
      <c r="A2648" s="2" t="str">
        <f ca="1">'[1]2025年已发货'!A:A</f>
        <v>德胜</v>
      </c>
      <c r="B2648" s="2" t="str">
        <f ca="1">'[1]2025年已发货'!B:B</f>
        <v>螺纹钢</v>
      </c>
      <c r="C2648" s="2" t="str">
        <f ca="1">'[1]2025年已发货'!C:C</f>
        <v>HRB400E Φ28 12m</v>
      </c>
      <c r="D2648" s="2" t="str">
        <f ca="1">'[1]2025年已发货'!D:D</f>
        <v>吨</v>
      </c>
      <c r="E2648" s="2">
        <f ca="1">'[1]2025年已发货'!E:E</f>
        <v>140</v>
      </c>
      <c r="F2648" s="4">
        <f ca="1">'[1]2025年已发货'!F:F</f>
        <v>45776</v>
      </c>
      <c r="G2648" s="2" t="str">
        <f>'[1]2025年已发货'!G:G</f>
        <v>（中铁广州局-成渝扩容2标）成渝扩容项目ZCB3-2标2＃拌和站【雁江区联盟桥东北50米(资资路) 】</v>
      </c>
      <c r="H2648" s="2" t="str">
        <f ca="1">'[1]2025年已发货'!H:H</f>
        <v>刘沛琦</v>
      </c>
      <c r="I2648" s="2">
        <f ca="1">'[1]2025年已发货'!I:I</f>
        <v>18011784798</v>
      </c>
      <c r="J2648" s="2" vm="1" t="e">
        <f ca="1">_xlfn._xlws.FILTER(辅助信息!D:D,辅助信息!G:G=G2648)</f>
        <v>#VALUE!</v>
      </c>
    </row>
    <row r="2649" hidden="1" spans="1:10">
      <c r="A2649" s="2" t="str">
        <f ca="1">'[1]2025年已发货'!A:A</f>
        <v>德胜</v>
      </c>
      <c r="B2649" s="2" t="str">
        <f ca="1">'[1]2025年已发货'!B:B</f>
        <v>螺纹钢</v>
      </c>
      <c r="C2649" s="2" t="str">
        <f ca="1">'[1]2025年已发货'!C:C</f>
        <v>HRB400E Φ25 12m</v>
      </c>
      <c r="D2649" s="2" t="str">
        <f ca="1">'[1]2025年已发货'!D:D</f>
        <v>吨</v>
      </c>
      <c r="E2649" s="2">
        <f ca="1">'[1]2025年已发货'!E:E</f>
        <v>175</v>
      </c>
      <c r="F2649" s="4">
        <f ca="1">'[1]2025年已发货'!F:F</f>
        <v>45776</v>
      </c>
      <c r="G2649" s="2" t="str">
        <f>'[1]2025年已发货'!G:G</f>
        <v>（中铁五局-成渝扩容3标）四川省资阳市雁江区伍隍镇铺子村雁江区X138</v>
      </c>
      <c r="H2649" s="2" t="str">
        <f ca="1">'[1]2025年已发货'!H:H</f>
        <v>王健</v>
      </c>
      <c r="I2649" s="2">
        <f ca="1">'[1]2025年已发货'!I:I</f>
        <v>17726168395</v>
      </c>
      <c r="J2649" s="2" vm="1" t="e">
        <f ca="1">_xlfn._xlws.FILTER(辅助信息!D:D,辅助信息!G:G=G2649)</f>
        <v>#VALUE!</v>
      </c>
    </row>
    <row r="2650" hidden="1" spans="1:10">
      <c r="A2650" s="2" t="str">
        <f ca="1">'[1]2025年已发货'!A:A</f>
        <v>德胜</v>
      </c>
      <c r="B2650" s="2" t="str">
        <f ca="1">'[1]2025年已发货'!B:B</f>
        <v>螺纹钢</v>
      </c>
      <c r="C2650" s="2" t="str">
        <f ca="1">'[1]2025年已发货'!C:C</f>
        <v>HRB500E Φ28 9m</v>
      </c>
      <c r="D2650" s="2" t="str">
        <f ca="1">'[1]2025年已发货'!D:D</f>
        <v>吨</v>
      </c>
      <c r="E2650" s="2">
        <f ca="1">'[1]2025年已发货'!E:E</f>
        <v>70</v>
      </c>
      <c r="F2650" s="4">
        <f ca="1">'[1]2025年已发货'!F:F</f>
        <v>45776</v>
      </c>
      <c r="G2650" s="2" t="str">
        <f>'[1]2025年已发货'!G:G</f>
        <v>（中铁十局-资乐高速4标）四川省眉山市仁寿县彰加镇促进村中铁十局2#钢筋厂</v>
      </c>
      <c r="H2650" s="2" t="str">
        <f ca="1">'[1]2025年已发货'!H:H</f>
        <v>杨飞</v>
      </c>
      <c r="I2650" s="2">
        <f ca="1">'[1]2025年已发货'!I:I</f>
        <v>15667998777</v>
      </c>
      <c r="J2650" s="2" vm="1" t="e">
        <f ca="1">_xlfn._xlws.FILTER(辅助信息!D:D,辅助信息!G:G=G2650)</f>
        <v>#VALUE!</v>
      </c>
    </row>
    <row r="2651" hidden="1" spans="1:10">
      <c r="A2651" s="2" t="str">
        <f ca="1">'[1]2025年已发货'!A:A</f>
        <v>德胜</v>
      </c>
      <c r="B2651" s="2" t="str">
        <f ca="1">'[1]2025年已发货'!B:B</f>
        <v>螺纹钢</v>
      </c>
      <c r="C2651" s="2" t="str">
        <f ca="1">'[1]2025年已发货'!C:C</f>
        <v>HRB400EΦ16*12m</v>
      </c>
      <c r="D2651" s="2" t="str">
        <f ca="1">'[1]2025年已发货'!D:D</f>
        <v>吨</v>
      </c>
      <c r="E2651" s="2">
        <f ca="1">'[1]2025年已发货'!E:E</f>
        <v>17</v>
      </c>
      <c r="F2651" s="4">
        <f ca="1">'[1]2025年已发货'!F:F</f>
        <v>45776</v>
      </c>
      <c r="G2651" s="2" t="str">
        <f>'[1]2025年已发货'!G:G</f>
        <v>乐山市峨边县沙坪镇中铁一局钢筋加工厂（污水处理厂）</v>
      </c>
      <c r="H2651" s="2" t="str">
        <f ca="1">'[1]2025年已发货'!H:H</f>
        <v>冯雷</v>
      </c>
      <c r="I2651" s="2" t="str">
        <f ca="1">'[1]2025年已发货'!I:I</f>
        <v>18700069985</v>
      </c>
      <c r="J2651" s="2" vm="1" t="e">
        <f>_xlfn._xlws.FILTER(辅助信息!D:D,辅助信息!G:G=G2651)</f>
        <v>#VALUE!</v>
      </c>
    </row>
    <row r="2652" hidden="1" spans="1:10">
      <c r="A2652" s="2" t="str">
        <f ca="1">'[1]2025年已发货'!A:A</f>
        <v>德胜</v>
      </c>
      <c r="B2652" s="2" t="str">
        <f ca="1">'[1]2025年已发货'!B:B</f>
        <v>螺纹钢</v>
      </c>
      <c r="C2652" s="2" t="str">
        <f ca="1">'[1]2025年已发货'!C:C</f>
        <v>HRB400EΦ32*9m</v>
      </c>
      <c r="D2652" s="2" t="str">
        <f ca="1">'[1]2025年已发货'!D:D</f>
        <v>吨</v>
      </c>
      <c r="E2652" s="2">
        <f ca="1">'[1]2025年已发货'!E:E</f>
        <v>52</v>
      </c>
      <c r="F2652" s="4">
        <f ca="1">'[1]2025年已发货'!F:F</f>
        <v>45776</v>
      </c>
      <c r="G2652" s="2" t="str">
        <f>'[1]2025年已发货'!G:G</f>
        <v>乐山市峨边县沙坪镇中铁一局钢筋加工厂（污水处理厂）</v>
      </c>
      <c r="H2652" s="2" t="str">
        <f ca="1">'[1]2025年已发货'!H:H</f>
        <v>冯雷</v>
      </c>
      <c r="I2652" s="2" t="str">
        <f ca="1">'[1]2025年已发货'!I:I</f>
        <v>18700069985</v>
      </c>
      <c r="J2652" s="2" vm="1" t="e">
        <f ca="1">_xlfn._xlws.FILTER(辅助信息!D:D,辅助信息!G:G=G2652)</f>
        <v>#VALUE!</v>
      </c>
    </row>
    <row r="2653" hidden="1" spans="1:10">
      <c r="A2653" s="2" t="str">
        <f ca="1">'[1]2025年已发货'!A:A</f>
        <v>德胜</v>
      </c>
      <c r="B2653" s="2" t="str">
        <f ca="1">'[1]2025年已发货'!B:B</f>
        <v>螺纹钢</v>
      </c>
      <c r="C2653" s="2" t="str">
        <f ca="1">'[1]2025年已发货'!C:C</f>
        <v>HRB400E Φ28 12m</v>
      </c>
      <c r="D2653" s="2" t="str">
        <f ca="1">'[1]2025年已发货'!D:D</f>
        <v>吨</v>
      </c>
      <c r="E2653" s="2">
        <f ca="1">'[1]2025年已发货'!E:E</f>
        <v>140</v>
      </c>
      <c r="F2653" s="4">
        <f ca="1">'[1]2025年已发货'!F:F</f>
        <v>45776</v>
      </c>
      <c r="G2653" s="2" t="str">
        <f>'[1]2025年已发货'!G:G</f>
        <v>（中铁广州局-成渝扩容2标）四川省资阳市雁江区堪嘉镇陈家湾刘家湾大桥桥头</v>
      </c>
      <c r="H2653" s="2" t="str">
        <f ca="1">'[1]2025年已发货'!H:H</f>
        <v>刘沛琦</v>
      </c>
      <c r="I2653" s="2">
        <f ca="1">'[1]2025年已发货'!I:I</f>
        <v>18011784798</v>
      </c>
      <c r="J2653" s="2" vm="1" t="e">
        <f ca="1">_xlfn._xlws.FILTER(辅助信息!D:D,辅助信息!G:G=G2653)</f>
        <v>#VALUE!</v>
      </c>
    </row>
    <row r="2654" hidden="1" spans="1:10">
      <c r="A2654" s="2" t="str">
        <f ca="1">'[1]2025年已发货'!A:A</f>
        <v>德胜</v>
      </c>
      <c r="B2654" s="2" t="str">
        <f ca="1">'[1]2025年已发货'!B:B</f>
        <v>螺纹钢</v>
      </c>
      <c r="C2654" s="2" t="str">
        <f ca="1">'[1]2025年已发货'!C:C</f>
        <v>HRB400EФ16*9m</v>
      </c>
      <c r="D2654" s="2" t="str">
        <f ca="1">'[1]2025年已发货'!D:D</f>
        <v>吨</v>
      </c>
      <c r="E2654" s="2">
        <f ca="1">'[1]2025年已发货'!E:E</f>
        <v>8</v>
      </c>
      <c r="F2654" s="4">
        <f ca="1">'[1]2025年已发货'!F:F</f>
        <v>45776</v>
      </c>
      <c r="G2654" s="2" t="str">
        <f>'[1]2025年已发货'!G:G</f>
        <v>（中铁一局四公司康新高速TJ1-1标雅加梗隧道）四川省甘孜州康定市雅加梗</v>
      </c>
      <c r="H2654" s="2" t="str">
        <f ca="1">'[1]2025年已发货'!H:H</f>
        <v>范国义</v>
      </c>
      <c r="I2654" s="2">
        <f ca="1">'[1]2025年已发货'!I:I</f>
        <v>15897676433</v>
      </c>
      <c r="J2654" s="2" vm="1" t="e">
        <f ca="1">_xlfn._xlws.FILTER(辅助信息!D:D,辅助信息!G:G=G2654)</f>
        <v>#VALUE!</v>
      </c>
    </row>
    <row r="2655" hidden="1" spans="1:10">
      <c r="A2655" s="2" t="str">
        <f ca="1">'[1]2025年已发货'!A:A</f>
        <v>德胜</v>
      </c>
      <c r="B2655" s="2" t="str">
        <f ca="1">'[1]2025年已发货'!B:B</f>
        <v>螺纹钢</v>
      </c>
      <c r="C2655" s="2" t="str">
        <f ca="1">'[1]2025年已发货'!C:C</f>
        <v>HRB400EФ20*9m</v>
      </c>
      <c r="D2655" s="2" t="str">
        <f ca="1">'[1]2025年已发货'!D:D</f>
        <v>吨</v>
      </c>
      <c r="E2655" s="2">
        <f ca="1">'[1]2025年已发货'!E:E</f>
        <v>2.5</v>
      </c>
      <c r="F2655" s="4">
        <f ca="1">'[1]2025年已发货'!F:F</f>
        <v>45776</v>
      </c>
      <c r="G2655" s="2" t="str">
        <f>'[1]2025年已发货'!G:G</f>
        <v>（中铁一局四公司康新高速TJ1-1标雅加梗隧道）四川省甘孜州康定市雅加梗</v>
      </c>
      <c r="H2655" s="2" t="str">
        <f ca="1">'[1]2025年已发货'!H:H</f>
        <v>范国义</v>
      </c>
      <c r="I2655" s="2">
        <f ca="1">'[1]2025年已发货'!I:I</f>
        <v>15897676433</v>
      </c>
      <c r="J2655" s="2" vm="1" t="e">
        <f ca="1">_xlfn._xlws.FILTER(辅助信息!D:D,辅助信息!G:G=G2655)</f>
        <v>#VALUE!</v>
      </c>
    </row>
    <row r="2656" hidden="1" spans="1:10">
      <c r="A2656" s="2" t="str">
        <f ca="1">'[1]2025年已发货'!A:A</f>
        <v>德胜</v>
      </c>
      <c r="B2656" s="2" t="str">
        <f ca="1">'[1]2025年已发货'!B:B</f>
        <v>螺纹钢</v>
      </c>
      <c r="C2656" s="2" t="str">
        <f ca="1">'[1]2025年已发货'!C:C</f>
        <v>HRB400EФ25*9m</v>
      </c>
      <c r="D2656" s="2" t="str">
        <f ca="1">'[1]2025年已发货'!D:D</f>
        <v>吨</v>
      </c>
      <c r="E2656" s="2">
        <f ca="1">'[1]2025年已发货'!E:E</f>
        <v>25</v>
      </c>
      <c r="F2656" s="4">
        <f ca="1">'[1]2025年已发货'!F:F</f>
        <v>45776</v>
      </c>
      <c r="G2656" s="2" t="str">
        <f>'[1]2025年已发货'!G:G</f>
        <v>（中铁一局四公司康新高速TJ1-1标雅加梗隧道）四川省甘孜州康定市雅加梗</v>
      </c>
      <c r="H2656" s="2" t="str">
        <f ca="1">'[1]2025年已发货'!H:H</f>
        <v>范国义</v>
      </c>
      <c r="I2656" s="2">
        <f ca="1">'[1]2025年已发货'!I:I</f>
        <v>15897676433</v>
      </c>
      <c r="J2656" s="2" vm="1" t="e">
        <f ca="1">_xlfn._xlws.FILTER(辅助信息!D:D,辅助信息!G:G=G2656)</f>
        <v>#VALUE!</v>
      </c>
    </row>
    <row r="2657" hidden="1" spans="1:10">
      <c r="A2657" s="2" t="str">
        <f ca="1">'[1]2025年已发货'!A:A</f>
        <v>德胜</v>
      </c>
      <c r="B2657" s="2" t="str">
        <f ca="1">'[1]2025年已发货'!B:B</f>
        <v>螺纹钢</v>
      </c>
      <c r="C2657" s="2" t="str">
        <f ca="1">'[1]2025年已发货'!C:C</f>
        <v>HRB400EФ20*12m</v>
      </c>
      <c r="D2657" s="2" t="str">
        <f ca="1">'[1]2025年已发货'!D:D</f>
        <v>吨</v>
      </c>
      <c r="E2657" s="2">
        <f ca="1">'[1]2025年已发货'!E:E</f>
        <v>35</v>
      </c>
      <c r="F2657" s="4">
        <f ca="1">'[1]2025年已发货'!F:F</f>
        <v>45776</v>
      </c>
      <c r="G2657" s="2" t="str">
        <f>'[1]2025年已发货'!G:G</f>
        <v>（中铁八局康新高速TJ4-1标）四川省甘孜州康定市新都桥镇超限载检测站</v>
      </c>
      <c r="H2657" s="2" t="str">
        <f ca="1">'[1]2025年已发货'!H:H</f>
        <v>刘俊</v>
      </c>
      <c r="I2657" s="2">
        <f ca="1">'[1]2025年已发货'!I:I</f>
        <v>18587764925</v>
      </c>
      <c r="J2657" s="2" vm="1" t="e">
        <f ca="1">_xlfn._xlws.FILTER(辅助信息!D:D,辅助信息!G:G=G2657)</f>
        <v>#VALUE!</v>
      </c>
    </row>
    <row r="2658" hidden="1" spans="1:10">
      <c r="A2658" s="2" t="str">
        <f ca="1">'[1]2025年已发货'!A:A</f>
        <v>德胜</v>
      </c>
      <c r="B2658" s="2" t="str">
        <f ca="1">'[1]2025年已发货'!B:B</f>
        <v>螺纹钢</v>
      </c>
      <c r="C2658" s="2" t="str">
        <f ca="1">'[1]2025年已发货'!C:C</f>
        <v>HRB500EФ25*9m</v>
      </c>
      <c r="D2658" s="2" t="str">
        <f ca="1">'[1]2025年已发货'!D:D</f>
        <v>吨</v>
      </c>
      <c r="E2658" s="2">
        <f ca="1">'[1]2025年已发货'!E:E</f>
        <v>70</v>
      </c>
      <c r="F2658" s="4">
        <f ca="1">'[1]2025年已发货'!F:F</f>
        <v>45776</v>
      </c>
      <c r="G2658" s="2" t="str">
        <f>'[1]2025年已发货'!G:G</f>
        <v>（中铁八局康新高速TJ4-1标）四川省甘孜州康定市新都桥镇超限载检测站</v>
      </c>
      <c r="H2658" s="2" t="str">
        <f ca="1">'[1]2025年已发货'!H:H</f>
        <v>刘俊</v>
      </c>
      <c r="I2658" s="2">
        <f ca="1">'[1]2025年已发货'!I:I</f>
        <v>18587764925</v>
      </c>
      <c r="J2658" s="2" vm="1" t="e">
        <f ca="1">_xlfn._xlws.FILTER(辅助信息!D:D,辅助信息!G:G=G2658)</f>
        <v>#VALUE!</v>
      </c>
    </row>
    <row r="2659" hidden="1" spans="1:10">
      <c r="A2659" s="2" t="str">
        <f ca="1">'[1]2025年已发货'!A:A</f>
        <v>德胜</v>
      </c>
      <c r="B2659" s="2" t="str">
        <f ca="1">'[1]2025年已发货'!B:B</f>
        <v>螺纹钢</v>
      </c>
      <c r="C2659" s="2" t="str">
        <f ca="1">'[1]2025年已发货'!C:C</f>
        <v>HRB500EФ25*9m</v>
      </c>
      <c r="D2659" s="2" t="str">
        <f ca="1">'[1]2025年已发货'!D:D</f>
        <v>吨</v>
      </c>
      <c r="E2659" s="2">
        <f ca="1">'[1]2025年已发货'!E:E</f>
        <v>140</v>
      </c>
      <c r="F2659" s="4">
        <f ca="1">'[1]2025年已发货'!F:F</f>
        <v>45776</v>
      </c>
      <c r="G2659" s="2" t="str">
        <f>'[1]2025年已发货'!G:G</f>
        <v>（中铁六局呼和公司康新高速TJ4-2标）四川省甘孜藏族自治州康定市新都桥镇东俄罗三村中建八局搅拌站旁</v>
      </c>
      <c r="H2659" s="2" t="str">
        <f ca="1">'[1]2025年已发货'!H:H</f>
        <v>王坤</v>
      </c>
      <c r="I2659" s="2">
        <f ca="1">'[1]2025年已发货'!I:I</f>
        <v>15647490007</v>
      </c>
      <c r="J2659" s="2" vm="1" t="e">
        <f>_xlfn._xlws.FILTER(辅助信息!D:D,辅助信息!G:G=G2659)</f>
        <v>#VALUE!</v>
      </c>
    </row>
    <row r="2660" hidden="1" spans="1:10">
      <c r="A2660" s="2" t="str">
        <f ca="1">'[1]2025年已发货'!A:A</f>
        <v>德胜</v>
      </c>
      <c r="B2660" s="2" t="str">
        <f ca="1">'[1]2025年已发货'!B:B</f>
        <v>螺纹钢</v>
      </c>
      <c r="C2660" s="2" t="str">
        <f ca="1">'[1]2025年已发货'!C:C</f>
        <v>HRB400EФ12*9m</v>
      </c>
      <c r="D2660" s="2" t="str">
        <f ca="1">'[1]2025年已发货'!D:D</f>
        <v>吨</v>
      </c>
      <c r="E2660" s="2">
        <f ca="1">'[1]2025年已发货'!E:E</f>
        <v>13</v>
      </c>
      <c r="F2660" s="4">
        <f ca="1">'[1]2025年已发货'!F:F</f>
        <v>45776</v>
      </c>
      <c r="G2660" s="2" t="str">
        <f>'[1]2025年已发货'!G:G</f>
        <v>（中核城建-邛崃项目）成都市邛崃市成温邛快速路陈河坝西南338米处</v>
      </c>
      <c r="H2660" s="2" t="str">
        <f ca="1">'[1]2025年已发货'!H:H</f>
        <v>杨帆</v>
      </c>
      <c r="I2660" s="2">
        <f ca="1">'[1]2025年已发货'!I:I</f>
        <v>13402868889</v>
      </c>
      <c r="J2660" s="2" vm="1" t="e">
        <f ca="1">_xlfn._xlws.FILTER(辅助信息!D:D,辅助信息!G:G=G2660)</f>
        <v>#VALUE!</v>
      </c>
    </row>
    <row r="2661" hidden="1" spans="1:10">
      <c r="A2661" s="2" t="str">
        <f ca="1">'[1]2025年已发货'!A:A</f>
        <v>德胜</v>
      </c>
      <c r="B2661" s="2" t="str">
        <f ca="1">'[1]2025年已发货'!B:B</f>
        <v>螺纹钢</v>
      </c>
      <c r="C2661" s="2" t="str">
        <f ca="1">'[1]2025年已发货'!C:C</f>
        <v>HRB400EФ14*9m</v>
      </c>
      <c r="D2661" s="2" t="str">
        <f ca="1">'[1]2025年已发货'!D:D</f>
        <v>吨</v>
      </c>
      <c r="E2661" s="2">
        <f ca="1">'[1]2025年已发货'!E:E</f>
        <v>4</v>
      </c>
      <c r="F2661" s="4">
        <f ca="1">'[1]2025年已发货'!F:F</f>
        <v>45776</v>
      </c>
      <c r="G2661" s="2" t="str">
        <f>'[1]2025年已发货'!G:G</f>
        <v>（中核城建-邛崃项目）成都市邛崃市成温邛快速路陈河坝西南338米处</v>
      </c>
      <c r="H2661" s="2" t="str">
        <f ca="1">'[1]2025年已发货'!H:H</f>
        <v>杨帆</v>
      </c>
      <c r="I2661" s="2">
        <f ca="1">'[1]2025年已发货'!I:I</f>
        <v>13402868889</v>
      </c>
      <c r="J2661" s="2" vm="1" t="e">
        <f ca="1">_xlfn._xlws.FILTER(辅助信息!D:D,辅助信息!G:G=G2661)</f>
        <v>#VALUE!</v>
      </c>
    </row>
    <row r="2662" hidden="1" spans="1:10">
      <c r="A2662" s="2" t="str">
        <f ca="1">'[1]2025年已发货'!A:A</f>
        <v>德胜</v>
      </c>
      <c r="B2662" s="2" t="str">
        <f ca="1">'[1]2025年已发货'!B:B</f>
        <v>螺纹钢</v>
      </c>
      <c r="C2662" s="2" t="str">
        <f ca="1">'[1]2025年已发货'!C:C</f>
        <v>HRB400EФ16*9m</v>
      </c>
      <c r="D2662" s="2" t="str">
        <f ca="1">'[1]2025年已发货'!D:D</f>
        <v>吨</v>
      </c>
      <c r="E2662" s="2">
        <f ca="1">'[1]2025年已发货'!E:E</f>
        <v>45</v>
      </c>
      <c r="F2662" s="4">
        <f ca="1">'[1]2025年已发货'!F:F</f>
        <v>45776</v>
      </c>
      <c r="G2662" s="2" t="str">
        <f>'[1]2025年已发货'!G:G</f>
        <v>（中核城建-邛崃项目）成都市邛崃市成温邛快速路陈河坝西南338米处</v>
      </c>
      <c r="H2662" s="2" t="str">
        <f ca="1">'[1]2025年已发货'!H:H</f>
        <v>杨帆</v>
      </c>
      <c r="I2662" s="2">
        <f ca="1">'[1]2025年已发货'!I:I</f>
        <v>13402868889</v>
      </c>
      <c r="J2662" s="2" vm="1" t="e">
        <f ca="1">_xlfn._xlws.FILTER(辅助信息!D:D,辅助信息!G:G=G2662)</f>
        <v>#VALUE!</v>
      </c>
    </row>
    <row r="2663" hidden="1" spans="1:10">
      <c r="A2663" s="2" t="str">
        <f ca="1">'[1]2025年已发货'!A:A</f>
        <v>德胜</v>
      </c>
      <c r="B2663" s="2" t="str">
        <f ca="1">'[1]2025年已发货'!B:B</f>
        <v>螺纹钢</v>
      </c>
      <c r="C2663" s="2" t="str">
        <f ca="1">'[1]2025年已发货'!C:C</f>
        <v>HRB400EФ18*9m</v>
      </c>
      <c r="D2663" s="2" t="str">
        <f ca="1">'[1]2025年已发货'!D:D</f>
        <v>吨</v>
      </c>
      <c r="E2663" s="2">
        <f ca="1">'[1]2025年已发货'!E:E</f>
        <v>4</v>
      </c>
      <c r="F2663" s="4">
        <f ca="1">'[1]2025年已发货'!F:F</f>
        <v>45776</v>
      </c>
      <c r="G2663" s="2" t="str">
        <f>'[1]2025年已发货'!G:G</f>
        <v>（中核城建-邛崃项目）成都市邛崃市成温邛快速路陈河坝西南338米处</v>
      </c>
      <c r="H2663" s="2" t="str">
        <f ca="1">'[1]2025年已发货'!H:H</f>
        <v>杨帆</v>
      </c>
      <c r="I2663" s="2">
        <f ca="1">'[1]2025年已发货'!I:I</f>
        <v>13402868889</v>
      </c>
      <c r="J2663" s="2" vm="1" t="e">
        <f ca="1">_xlfn._xlws.FILTER(辅助信息!D:D,辅助信息!G:G=G2663)</f>
        <v>#VALUE!</v>
      </c>
    </row>
    <row r="2664" hidden="1" spans="1:10">
      <c r="A2664" s="2" t="str">
        <f ca="1">'[1]2025年已发货'!A:A</f>
        <v>德胜</v>
      </c>
      <c r="B2664" s="2" t="str">
        <f ca="1">'[1]2025年已发货'!B:B</f>
        <v>螺纹钢</v>
      </c>
      <c r="C2664" s="2" t="str">
        <f ca="1">'[1]2025年已发货'!C:C</f>
        <v>HRB400EФ20*9m</v>
      </c>
      <c r="D2664" s="2" t="str">
        <f ca="1">'[1]2025年已发货'!D:D</f>
        <v>吨</v>
      </c>
      <c r="E2664" s="2">
        <f ca="1">'[1]2025年已发货'!E:E</f>
        <v>15</v>
      </c>
      <c r="F2664" s="4">
        <f ca="1">'[1]2025年已发货'!F:F</f>
        <v>45776</v>
      </c>
      <c r="G2664" s="2" t="str">
        <f>'[1]2025年已发货'!G:G</f>
        <v>（中核城建-邛崃项目）成都市邛崃市成温邛快速路陈河坝西南338米处</v>
      </c>
      <c r="H2664" s="2" t="str">
        <f ca="1">'[1]2025年已发货'!H:H</f>
        <v>杨帆</v>
      </c>
      <c r="I2664" s="2">
        <f ca="1">'[1]2025年已发货'!I:I</f>
        <v>13402868889</v>
      </c>
      <c r="J2664" s="2" vm="1" t="e">
        <f ca="1">_xlfn._xlws.FILTER(辅助信息!D:D,辅助信息!G:G=G2664)</f>
        <v>#VALUE!</v>
      </c>
    </row>
    <row r="2665" hidden="1" spans="1:10">
      <c r="A2665" s="2" t="str">
        <f ca="1">'[1]2025年已发货'!A:A</f>
        <v>德胜</v>
      </c>
      <c r="B2665" s="2" t="str">
        <f ca="1">'[1]2025年已发货'!B:B</f>
        <v>螺纹钢</v>
      </c>
      <c r="C2665" s="2" t="str">
        <f ca="1">'[1]2025年已发货'!C:C</f>
        <v>HRB400EФ25*9m</v>
      </c>
      <c r="D2665" s="2" t="str">
        <f ca="1">'[1]2025年已发货'!D:D</f>
        <v>吨</v>
      </c>
      <c r="E2665" s="2">
        <f ca="1">'[1]2025年已发货'!E:E</f>
        <v>7</v>
      </c>
      <c r="F2665" s="4">
        <f ca="1">'[1]2025年已发货'!F:F</f>
        <v>45776</v>
      </c>
      <c r="G2665" s="2" t="str">
        <f>'[1]2025年已发货'!G:G</f>
        <v>（中核城建-邛崃项目）成都市邛崃市成温邛快速路陈河坝西南338米处</v>
      </c>
      <c r="H2665" s="2" t="str">
        <f ca="1">'[1]2025年已发货'!H:H</f>
        <v>杨帆</v>
      </c>
      <c r="I2665" s="2">
        <f ca="1">'[1]2025年已发货'!I:I</f>
        <v>13402868889</v>
      </c>
      <c r="J2665" s="2" vm="1" t="e">
        <f ca="1">_xlfn._xlws.FILTER(辅助信息!D:D,辅助信息!G:G=G2665)</f>
        <v>#VALUE!</v>
      </c>
    </row>
    <row r="2666" hidden="1" spans="1:10">
      <c r="A2666" s="2" t="str">
        <f ca="1">'[1]2025年已发货'!A:A</f>
        <v>德胜</v>
      </c>
      <c r="B2666" s="2" t="str">
        <f ca="1">'[1]2025年已发货'!B:B</f>
        <v>螺纹钢</v>
      </c>
      <c r="C2666" s="2" t="str">
        <f ca="1">'[1]2025年已发货'!C:C</f>
        <v>HRB400EФ28*9m</v>
      </c>
      <c r="D2666" s="2" t="str">
        <f ca="1">'[1]2025年已发货'!D:D</f>
        <v>吨</v>
      </c>
      <c r="E2666" s="2">
        <f ca="1">'[1]2025年已发货'!E:E</f>
        <v>52</v>
      </c>
      <c r="F2666" s="4">
        <f ca="1">'[1]2025年已发货'!F:F</f>
        <v>45776</v>
      </c>
      <c r="G2666" s="2" t="str">
        <f>'[1]2025年已发货'!G:G</f>
        <v>（中核城建-邛崃项目）成都市邛崃市成温邛快速路陈河坝西南338米处</v>
      </c>
      <c r="H2666" s="2" t="str">
        <f ca="1">'[1]2025年已发货'!H:H</f>
        <v>杨帆</v>
      </c>
      <c r="I2666" s="2">
        <f ca="1">'[1]2025年已发货'!I:I</f>
        <v>13402868889</v>
      </c>
      <c r="J2666" s="2" vm="1" t="e">
        <f ca="1">_xlfn._xlws.FILTER(辅助信息!D:D,辅助信息!G:G=G2666)</f>
        <v>#VALUE!</v>
      </c>
    </row>
    <row r="2667" hidden="1" spans="1:10">
      <c r="A2667" s="2" t="str">
        <f ca="1">'[1]2025年已发货'!A:A</f>
        <v>达钢</v>
      </c>
      <c r="B2667" s="2" t="str">
        <f ca="1">'[1]2025年已发货'!B:B</f>
        <v>盘螺</v>
      </c>
      <c r="C2667" s="2" t="str">
        <f ca="1">'[1]2025年已发货'!C:C</f>
        <v>HRB400E Φ8</v>
      </c>
      <c r="D2667" s="2" t="str">
        <f ca="1">'[1]2025年已发货'!D:D</f>
        <v>吨</v>
      </c>
      <c r="E2667" s="2">
        <f ca="1">'[1]2025年已发货'!E:E</f>
        <v>50</v>
      </c>
      <c r="F2667" s="4">
        <f ca="1">'[1]2025年已发货'!F:F</f>
        <v>45776</v>
      </c>
      <c r="G2667" s="2" t="str">
        <f>'[1]2025年已发货'!G:G</f>
        <v>（商投建工达州中医药科技园-4工区-11号楼）达州市通川区达州中医药职业学院犀牛大道北段</v>
      </c>
      <c r="H2667" s="2" t="str">
        <f ca="1">'[1]2025年已发货'!H:H</f>
        <v>张扬</v>
      </c>
      <c r="I2667" s="2">
        <f ca="1">'[1]2025年已发货'!I:I</f>
        <v>18381904567</v>
      </c>
      <c r="J2667" s="2" t="str">
        <f ca="1">_xlfn._xlws.FILTER(辅助信息!D:D,辅助信息!G:G=G2667)</f>
        <v>商投建工达州中医药科技园</v>
      </c>
    </row>
    <row r="2668" hidden="1" spans="1:10">
      <c r="A2668" s="2" t="str">
        <f ca="1">'[1]2025年已发货'!A:A</f>
        <v>达钢</v>
      </c>
      <c r="B2668" s="2" t="str">
        <f ca="1">'[1]2025年已发货'!B:B</f>
        <v>螺纹钢</v>
      </c>
      <c r="C2668" s="2" t="str">
        <f ca="1">'[1]2025年已发货'!C:C</f>
        <v>HRB400E Φ16 9m</v>
      </c>
      <c r="D2668" s="2" t="str">
        <f ca="1">'[1]2025年已发货'!D:D</f>
        <v>吨</v>
      </c>
      <c r="E2668" s="2">
        <f ca="1">'[1]2025年已发货'!E:E</f>
        <v>15</v>
      </c>
      <c r="F2668" s="4">
        <f ca="1">'[1]2025年已发货'!F:F</f>
        <v>45776</v>
      </c>
      <c r="G2668" s="2" t="str">
        <f>'[1]2025年已发货'!G:G</f>
        <v>（商投建工达州中医药科技园-4工区-11号楼）达州市通川区达州中医药职业学院犀牛大道北段</v>
      </c>
      <c r="H2668" s="2" t="str">
        <f ca="1">'[1]2025年已发货'!H:H</f>
        <v>张扬</v>
      </c>
      <c r="I2668" s="2">
        <f ca="1">'[1]2025年已发货'!I:I</f>
        <v>18381904567</v>
      </c>
      <c r="J2668" s="2" t="str">
        <f ca="1">_xlfn._xlws.FILTER(辅助信息!D:D,辅助信息!G:G=G2668)</f>
        <v>商投建工达州中医药科技园</v>
      </c>
    </row>
    <row r="2669" hidden="1" spans="1:10">
      <c r="A2669" s="2" t="str">
        <f ca="1">'[1]2025年已发货'!A:A</f>
        <v>达钢</v>
      </c>
      <c r="B2669" s="2" t="str">
        <f ca="1">'[1]2025年已发货'!B:B</f>
        <v>螺纹钢</v>
      </c>
      <c r="C2669" s="2" t="str">
        <f ca="1">'[1]2025年已发货'!C:C</f>
        <v>HRB400E Φ22 9m</v>
      </c>
      <c r="D2669" s="2" t="str">
        <f ca="1">'[1]2025年已发货'!D:D</f>
        <v>吨</v>
      </c>
      <c r="E2669" s="2">
        <f ca="1">'[1]2025年已发货'!E:E</f>
        <v>42</v>
      </c>
      <c r="F2669" s="4">
        <f ca="1">'[1]2025年已发货'!F:F</f>
        <v>45776</v>
      </c>
      <c r="G2669" s="2" t="str">
        <f>'[1]2025年已发货'!G:G</f>
        <v>（商投建工达州中医药科技园-4工区-11号楼）达州市通川区达州中医药职业学院犀牛大道北段</v>
      </c>
      <c r="H2669" s="2" t="str">
        <f ca="1">'[1]2025年已发货'!H:H</f>
        <v>张扬</v>
      </c>
      <c r="I2669" s="2">
        <f ca="1">'[1]2025年已发货'!I:I</f>
        <v>18381904567</v>
      </c>
      <c r="J2669" s="2" t="str">
        <f ca="1">_xlfn._xlws.FILTER(辅助信息!D:D,辅助信息!G:G=G2669)</f>
        <v>商投建工达州中医药科技园</v>
      </c>
    </row>
    <row r="2670" hidden="1" spans="1:10">
      <c r="A2670" s="2" t="str">
        <f ca="1">'[1]2025年已发货'!A:A</f>
        <v>海南海控</v>
      </c>
      <c r="B2670" s="2" t="str">
        <f ca="1">'[1]2025年已发货'!B:B</f>
        <v>盘圆</v>
      </c>
      <c r="C2670" s="2" t="str">
        <f ca="1">'[1]2025年已发货'!C:C</f>
        <v>HPB300Ф12</v>
      </c>
      <c r="D2670" s="2" t="str">
        <f ca="1">'[1]2025年已发货'!D:D</f>
        <v>吨</v>
      </c>
      <c r="E2670" s="2">
        <f ca="1">'[1]2025年已发货'!E:E</f>
        <v>70</v>
      </c>
      <c r="F2670" s="4">
        <f ca="1">'[1]2025年已发货'!F:F</f>
        <v>45777</v>
      </c>
      <c r="G2670" s="2" t="str">
        <f>'[1]2025年已发货'!G:G</f>
        <v>（中铁一局四公司康新高速TJ1-1标贡不卡隧道）四川省甘孜州康定市折多塘村车管所旁</v>
      </c>
      <c r="H2670" s="2" t="str">
        <f ca="1">'[1]2025年已发货'!H:H</f>
        <v>李彰</v>
      </c>
      <c r="I2670" s="2">
        <f ca="1">'[1]2025年已发货'!I:I</f>
        <v>18523285235</v>
      </c>
      <c r="J2670" s="2" vm="1" t="e">
        <f ca="1">_xlfn._xlws.FILTER(辅助信息!D:D,辅助信息!G:G=G2670)</f>
        <v>#VALUE!</v>
      </c>
    </row>
    <row r="2671" hidden="1" spans="1:10">
      <c r="A2671" s="2" t="str">
        <f ca="1">'[1]2025年已发货'!A:A</f>
        <v>海南海控</v>
      </c>
      <c r="B2671" s="2" t="str">
        <f ca="1">'[1]2025年已发货'!B:B</f>
        <v>盘圆</v>
      </c>
      <c r="C2671" s="2" t="str">
        <f ca="1">'[1]2025年已发货'!C:C</f>
        <v>HPB300Ф12</v>
      </c>
      <c r="D2671" s="2" t="str">
        <f ca="1">'[1]2025年已发货'!D:D</f>
        <v>吨</v>
      </c>
      <c r="E2671" s="2">
        <f ca="1">'[1]2025年已发货'!E:E</f>
        <v>35</v>
      </c>
      <c r="F2671" s="4">
        <f ca="1">'[1]2025年已发货'!F:F</f>
        <v>45777</v>
      </c>
      <c r="G2671" s="2" t="str">
        <f>'[1]2025年已发货'!G:G</f>
        <v>（中铁一局四公司康新高速TJ1-1标雅加梗隧道）四川省甘孜州康定市雅加梗</v>
      </c>
      <c r="H2671" s="2" t="str">
        <f ca="1">'[1]2025年已发货'!H:H</f>
        <v>范国义</v>
      </c>
      <c r="I2671" s="2">
        <f ca="1">'[1]2025年已发货'!I:I</f>
        <v>15897676433</v>
      </c>
      <c r="J2671" s="2" vm="1" t="e">
        <f ca="1">_xlfn._xlws.FILTER(辅助信息!D:D,辅助信息!G:G=G2671)</f>
        <v>#VALUE!</v>
      </c>
    </row>
    <row r="2672" hidden="1" spans="1:10">
      <c r="A2672" s="2" t="str">
        <f ca="1">'[1]2025年已发货'!A:A</f>
        <v>海南海控</v>
      </c>
      <c r="B2672" s="2" t="str">
        <f ca="1">'[1]2025年已发货'!B:B</f>
        <v>螺纹钢</v>
      </c>
      <c r="C2672" s="2" t="str">
        <f ca="1">'[1]2025年已发货'!C:C</f>
        <v>HRB400EФ20*9m</v>
      </c>
      <c r="D2672" s="2" t="str">
        <f ca="1">'[1]2025年已发货'!D:D</f>
        <v>吨</v>
      </c>
      <c r="E2672" s="2">
        <f ca="1">'[1]2025年已发货'!E:E</f>
        <v>105</v>
      </c>
      <c r="F2672" s="4">
        <f ca="1">'[1]2025年已发货'!F:F</f>
        <v>45777</v>
      </c>
      <c r="G2672" s="2" t="str">
        <f>'[1]2025年已发货'!G:G</f>
        <v>（中铁六局呼和公司康新高速TJ4-2标）四川省甘孜藏族自治州康定市新都桥镇东俄罗三村中建八局搅拌站旁</v>
      </c>
      <c r="H2672" s="2" t="str">
        <f ca="1">'[1]2025年已发货'!H:H</f>
        <v>王坤</v>
      </c>
      <c r="I2672" s="2">
        <f ca="1">'[1]2025年已发货'!I:I</f>
        <v>15647490007</v>
      </c>
      <c r="J2672" s="2" vm="1" t="e">
        <f ca="1">_xlfn._xlws.FILTER(辅助信息!D:D,辅助信息!G:G=G2672)</f>
        <v>#VALUE!</v>
      </c>
    </row>
    <row r="2673" hidden="1" spans="1:10">
      <c r="A2673" s="2" t="str">
        <f ca="1">'[1]2025年已发货'!A:A</f>
        <v>达钢</v>
      </c>
      <c r="B2673" s="2" t="str">
        <f ca="1">'[1]2025年已发货'!B:B</f>
        <v>盘螺</v>
      </c>
      <c r="C2673" s="2" t="str">
        <f ca="1">'[1]2025年已发货'!C:C</f>
        <v>HRB400E Φ8</v>
      </c>
      <c r="D2673" s="2" t="str">
        <f ca="1">'[1]2025年已发货'!D:D</f>
        <v>吨</v>
      </c>
      <c r="E2673" s="2">
        <f ca="1">'[1]2025年已发货'!E:E</f>
        <v>25</v>
      </c>
      <c r="F2673" s="4">
        <f ca="1">'[1]2025年已发货'!F:F</f>
        <v>45777</v>
      </c>
      <c r="G2673" s="2" t="str">
        <f>'[1]2025年已发货'!G:G</f>
        <v>（五冶钢构宜宾高县月江镇建设项目）  四川省宜宾市高县月江镇刚记超市斜对面(还阳组团沪碳二期项目)</v>
      </c>
      <c r="H2673" s="2" t="str">
        <f ca="1">'[1]2025年已发货'!H:H</f>
        <v>张朝亮</v>
      </c>
      <c r="I2673" s="2">
        <f ca="1">'[1]2025年已发货'!I:I</f>
        <v>15228205853</v>
      </c>
      <c r="J2673" s="2" t="str">
        <f ca="1">_xlfn._xlws.FILTER(辅助信息!D:D,辅助信息!G:G=G2673)</f>
        <v>五冶钢构-宜宾市南溪区高县月江镇建设项目</v>
      </c>
    </row>
    <row r="2674" hidden="1" spans="1:10">
      <c r="A2674" s="2" t="str">
        <f ca="1">'[1]2025年已发货'!A:A</f>
        <v>达钢</v>
      </c>
      <c r="B2674" s="2" t="str">
        <f ca="1">'[1]2025年已发货'!B:B</f>
        <v>螺纹钢</v>
      </c>
      <c r="C2674" s="2" t="str">
        <f ca="1">'[1]2025年已发货'!C:C</f>
        <v>HRB400E Φ16 9m</v>
      </c>
      <c r="D2674" s="2" t="str">
        <f ca="1">'[1]2025年已发货'!D:D</f>
        <v>吨</v>
      </c>
      <c r="E2674" s="2">
        <f ca="1">'[1]2025年已发货'!E:E</f>
        <v>12</v>
      </c>
      <c r="F2674" s="4">
        <f ca="1">'[1]2025年已发货'!F:F</f>
        <v>45777</v>
      </c>
      <c r="G2674" s="2" t="str">
        <f>'[1]2025年已发货'!G:G</f>
        <v>（五冶钢构宜宾高县月江镇建设项目）  四川省宜宾市高县月江镇刚记超市斜对面(还阳组团沪碳二期项目)</v>
      </c>
      <c r="H2674" s="2" t="str">
        <f ca="1">'[1]2025年已发货'!H:H</f>
        <v>张朝亮</v>
      </c>
      <c r="I2674" s="2">
        <f ca="1">'[1]2025年已发货'!I:I</f>
        <v>15228205853</v>
      </c>
      <c r="J2674" s="2" t="str">
        <f ca="1">_xlfn._xlws.FILTER(辅助信息!D:D,辅助信息!G:G=G2674)</f>
        <v>五冶钢构-宜宾市南溪区高县月江镇建设项目</v>
      </c>
    </row>
    <row r="2675" hidden="1" spans="1:10">
      <c r="A2675" s="2" t="str">
        <f ca="1">'[1]2025年已发货'!A:A</f>
        <v>陕钢</v>
      </c>
      <c r="B2675" s="2" t="str">
        <f ca="1">'[1]2025年已发货'!B:B</f>
        <v>高线</v>
      </c>
      <c r="C2675" s="2" t="str">
        <f ca="1">'[1]2025年已发货'!C:C</f>
        <v>HPB300Φ6</v>
      </c>
      <c r="D2675" s="2" t="str">
        <f ca="1">'[1]2025年已发货'!D:D</f>
        <v>吨</v>
      </c>
      <c r="E2675" s="2">
        <f ca="1">'[1]2025年已发货'!E:E</f>
        <v>5</v>
      </c>
      <c r="F2675" s="4">
        <f ca="1">'[1]2025年已发货'!F:F</f>
        <v>45777</v>
      </c>
      <c r="G2675" s="2" t="str">
        <f>'[1]2025年已发货'!G:G</f>
        <v>（五局乐山机场项目）乐山市五通桥区冠英镇</v>
      </c>
      <c r="H2675" s="2" t="str">
        <f ca="1">'[1]2025年已发货'!H:H</f>
        <v>王思思</v>
      </c>
      <c r="I2675" s="2">
        <f ca="1">'[1]2025年已发货'!I:I</f>
        <v>18973190156</v>
      </c>
      <c r="J2675" s="2" vm="1" t="e">
        <f ca="1">_xlfn._xlws.FILTER(辅助信息!D:D,辅助信息!G:G=G2675)</f>
        <v>#VALUE!</v>
      </c>
    </row>
    <row r="2676" hidden="1" spans="1:10">
      <c r="A2676" s="2" t="str">
        <f ca="1">'[1]2025年已发货'!A:A</f>
        <v>陕钢</v>
      </c>
      <c r="B2676" s="2" t="str">
        <f ca="1">'[1]2025年已发货'!B:B</f>
        <v>高线</v>
      </c>
      <c r="C2676" s="2" t="str">
        <f ca="1">'[1]2025年已发货'!C:C</f>
        <v>HPB300Φ8</v>
      </c>
      <c r="D2676" s="2" t="str">
        <f ca="1">'[1]2025年已发货'!D:D</f>
        <v>吨</v>
      </c>
      <c r="E2676" s="2">
        <f ca="1">'[1]2025年已发货'!E:E</f>
        <v>25</v>
      </c>
      <c r="F2676" s="4">
        <f ca="1">'[1]2025年已发货'!F:F</f>
        <v>45777</v>
      </c>
      <c r="G2676" s="2" t="str">
        <f>'[1]2025年已发货'!G:G</f>
        <v>（五局乐山机场项目）乐山市五通桥区冠英镇</v>
      </c>
      <c r="H2676" s="2" t="str">
        <f ca="1">'[1]2025年已发货'!H:H</f>
        <v>王思思</v>
      </c>
      <c r="I2676" s="2">
        <f ca="1">'[1]2025年已发货'!I:I</f>
        <v>18973190156</v>
      </c>
      <c r="J2676" s="2" vm="1" t="e">
        <f ca="1">_xlfn._xlws.FILTER(辅助信息!D:D,辅助信息!G:G=G2676)</f>
        <v>#VALUE!</v>
      </c>
    </row>
    <row r="2677" hidden="1" spans="1:10">
      <c r="A2677" s="2" t="str">
        <f ca="1">'[1]2025年已发货'!A:A</f>
        <v>陕钢</v>
      </c>
      <c r="B2677" s="2" t="str">
        <f ca="1">'[1]2025年已发货'!B:B</f>
        <v>盘螺</v>
      </c>
      <c r="C2677" s="2" t="str">
        <f ca="1">'[1]2025年已发货'!C:C</f>
        <v>HRB400E Φ6</v>
      </c>
      <c r="D2677" s="2" t="str">
        <f ca="1">'[1]2025年已发货'!D:D</f>
        <v>吨</v>
      </c>
      <c r="E2677" s="2">
        <f ca="1">'[1]2025年已发货'!E:E</f>
        <v>5</v>
      </c>
      <c r="F2677" s="4">
        <f ca="1">'[1]2025年已发货'!F:F</f>
        <v>45777</v>
      </c>
      <c r="G2677" s="2" t="str">
        <f>'[1]2025年已发货'!G:G</f>
        <v>（五局乐山机场项目）乐山市五通桥区冠英镇</v>
      </c>
      <c r="H2677" s="2" t="str">
        <f ca="1">'[1]2025年已发货'!H:H</f>
        <v>王思思</v>
      </c>
      <c r="I2677" s="2">
        <f ca="1">'[1]2025年已发货'!I:I</f>
        <v>18973190156</v>
      </c>
      <c r="J2677" s="2" vm="1" t="e">
        <f>_xlfn._xlws.FILTER(辅助信息!D:D,辅助信息!G:G=G2677)</f>
        <v>#VALUE!</v>
      </c>
    </row>
    <row r="2678" hidden="1" spans="1:10">
      <c r="A2678" s="2" t="str">
        <f ca="1">'[1]2025年已发货'!A:A</f>
        <v>润耀</v>
      </c>
      <c r="B2678" s="2" t="str">
        <f ca="1">'[1]2025年已发货'!B:B</f>
        <v>盘螺</v>
      </c>
      <c r="C2678" s="2" t="str">
        <f ca="1">'[1]2025年已发货'!C:C</f>
        <v>HRB400EФ8</v>
      </c>
      <c r="D2678" s="2" t="str">
        <f ca="1">'[1]2025年已发货'!D:D</f>
        <v>吨</v>
      </c>
      <c r="E2678" s="2">
        <f ca="1">'[1]2025年已发货'!E:E</f>
        <v>15</v>
      </c>
      <c r="F2678" s="4">
        <f ca="1">'[1]2025年已发货'!F:F</f>
        <v>45777</v>
      </c>
      <c r="G2678" s="2" t="str">
        <f>'[1]2025年已发货'!G:G</f>
        <v>（中核中原-温江北林医养综合体项目）四川省成都市温江区万春大道第三人民医院东</v>
      </c>
      <c r="H2678" s="2" t="str">
        <f ca="1">'[1]2025年已发货'!H:H</f>
        <v>蔡杰</v>
      </c>
      <c r="I2678" s="2">
        <f ca="1">'[1]2025年已发货'!I:I</f>
        <v>18875129329</v>
      </c>
      <c r="J2678" s="2" vm="1" t="e">
        <f ca="1">_xlfn._xlws.FILTER(辅助信息!D:D,辅助信息!G:G=G2678)</f>
        <v>#VALUE!</v>
      </c>
    </row>
    <row r="2679" hidden="1" spans="1:10">
      <c r="A2679" s="2" t="str">
        <f ca="1">'[1]2025年已发货'!A:A</f>
        <v>润耀</v>
      </c>
      <c r="B2679" s="2" t="str">
        <f ca="1">'[1]2025年已发货'!B:B</f>
        <v>盘螺</v>
      </c>
      <c r="C2679" s="2" t="str">
        <f ca="1">'[1]2025年已发货'!C:C</f>
        <v>HRB400EФ10</v>
      </c>
      <c r="D2679" s="2" t="str">
        <f ca="1">'[1]2025年已发货'!D:D</f>
        <v>吨</v>
      </c>
      <c r="E2679" s="2">
        <f ca="1">'[1]2025年已发货'!E:E</f>
        <v>25</v>
      </c>
      <c r="F2679" s="4">
        <f ca="1">'[1]2025年已发货'!F:F</f>
        <v>45777</v>
      </c>
      <c r="G2679" s="2" t="str">
        <f>'[1]2025年已发货'!G:G</f>
        <v>（中核中原-温江北林医养综合体项目）四川省成都市温江区万春大道第三人民医院东</v>
      </c>
      <c r="H2679" s="2" t="str">
        <f ca="1">'[1]2025年已发货'!H:H</f>
        <v>蔡杰</v>
      </c>
      <c r="I2679" s="2">
        <f ca="1">'[1]2025年已发货'!I:I</f>
        <v>18875129329</v>
      </c>
      <c r="J2679" s="2" vm="1" t="e">
        <f>_xlfn._xlws.FILTER(辅助信息!D:D,辅助信息!G:G=G2679)</f>
        <v>#VALUE!</v>
      </c>
    </row>
    <row r="2680" hidden="1" spans="1:10">
      <c r="A2680" s="2" t="str">
        <f ca="1">'[1]2025年已发货'!A:A</f>
        <v>润耀</v>
      </c>
      <c r="B2680" s="2" t="str">
        <f ca="1">'[1]2025年已发货'!B:B</f>
        <v>盘螺</v>
      </c>
      <c r="C2680" s="2" t="str">
        <f ca="1">'[1]2025年已发货'!C:C</f>
        <v>HRB400E Φ10</v>
      </c>
      <c r="D2680" s="2" t="str">
        <f ca="1">'[1]2025年已发货'!D:D</f>
        <v>吨</v>
      </c>
      <c r="E2680" s="2">
        <f ca="1">'[1]2025年已发货'!E:E</f>
        <v>12</v>
      </c>
      <c r="F2680" s="4">
        <f ca="1">'[1]2025年已发货'!F:F</f>
        <v>45777</v>
      </c>
      <c r="G2680" s="2" t="str">
        <f>'[1]2025年已发货'!G:G</f>
        <v>(五冶钢构宜宾高县月江镇建设项目-2)四川省宜宾市高县月江镇高县宜宾保润汽车维修服务有限公司西南(S436西)(污水管网项目)</v>
      </c>
      <c r="H2680" s="2" t="str">
        <f ca="1">'[1]2025年已发货'!H:H</f>
        <v>张朝亮</v>
      </c>
      <c r="I2680" s="2">
        <f ca="1">'[1]2025年已发货'!I:I</f>
        <v>15228205853</v>
      </c>
      <c r="J2680" s="2" t="str">
        <f ca="1">_xlfn._xlws.FILTER(辅助信息!D:D,辅助信息!G:G=G2680)</f>
        <v>五冶钢构-宜宾市南溪区高县月江镇建设项目</v>
      </c>
    </row>
    <row r="2681" hidden="1" spans="1:10">
      <c r="A2681" s="2" t="str">
        <f ca="1">'[1]2025年已发货'!A:A</f>
        <v>润耀</v>
      </c>
      <c r="B2681" s="2" t="str">
        <f ca="1">'[1]2025年已发货'!B:B</f>
        <v>螺纹钢</v>
      </c>
      <c r="C2681" s="2" t="str">
        <f ca="1">'[1]2025年已发货'!C:C</f>
        <v>HRB400E Φ25 9m</v>
      </c>
      <c r="D2681" s="2" t="str">
        <f ca="1">'[1]2025年已发货'!D:D</f>
        <v>吨</v>
      </c>
      <c r="E2681" s="2">
        <f ca="1">'[1]2025年已发货'!E:E</f>
        <v>21</v>
      </c>
      <c r="F2681" s="4">
        <f ca="1">'[1]2025年已发货'!F:F</f>
        <v>45777</v>
      </c>
      <c r="G2681" s="2" t="str">
        <f>'[1]2025年已发货'!G:G</f>
        <v>(五冶钢构宜宾高县月江镇建设项目-2)四川省宜宾市高县月江镇高县宜宾保润汽车维修服务有限公司西南(S436西)(污水管网项目)</v>
      </c>
      <c r="H2681" s="2" t="str">
        <f ca="1">'[1]2025年已发货'!H:H</f>
        <v>张朝亮</v>
      </c>
      <c r="I2681" s="2">
        <f ca="1">'[1]2025年已发货'!I:I</f>
        <v>15228205853</v>
      </c>
      <c r="J2681" s="2" t="str">
        <f ca="1">_xlfn._xlws.FILTER(辅助信息!D:D,辅助信息!G:G=G2681)</f>
        <v>五冶钢构-宜宾市南溪区高县月江镇建设项目</v>
      </c>
    </row>
    <row r="2682" hidden="1" spans="1:10">
      <c r="A2682" s="2" t="str">
        <f ca="1">'[1]2025年已发货'!A:A</f>
        <v>润耀</v>
      </c>
      <c r="B2682" s="2" t="str">
        <f ca="1">'[1]2025年已发货'!B:B</f>
        <v>盘螺</v>
      </c>
      <c r="C2682" s="2" t="str">
        <f ca="1">'[1]2025年已发货'!C:C</f>
        <v>HRB400E Φ12</v>
      </c>
      <c r="D2682" s="2" t="str">
        <f ca="1">'[1]2025年已发货'!D:D</f>
        <v>吨</v>
      </c>
      <c r="E2682" s="2">
        <f ca="1">'[1]2025年已发货'!E:E</f>
        <v>35</v>
      </c>
      <c r="F2682" s="4">
        <f ca="1">'[1]2025年已发货'!F:F</f>
        <v>45777</v>
      </c>
      <c r="G2682" s="2" t="str">
        <f>'[1]2025年已发货'!G:G</f>
        <v>（中铁三局-铜资高速1标）四川省资阳市安岳县石羊镇猫坝村2#钢筋场</v>
      </c>
      <c r="H2682" s="2" t="str">
        <f ca="1">'[1]2025年已发货'!H:H</f>
        <v>王雪</v>
      </c>
      <c r="I2682" s="2">
        <f ca="1">'[1]2025年已发货'!I:I</f>
        <v>18729676589</v>
      </c>
      <c r="J2682" s="2" vm="1" t="e">
        <f ca="1">_xlfn._xlws.FILTER(辅助信息!D:D,辅助信息!G:G=G2682)</f>
        <v>#VALUE!</v>
      </c>
    </row>
    <row r="2683" hidden="1" spans="1:10">
      <c r="A2683" s="2" t="str">
        <f ca="1">'[1]2025年已发货'!A:A</f>
        <v>润耀</v>
      </c>
      <c r="B2683" s="2" t="str">
        <f ca="1">'[1]2025年已发货'!B:B</f>
        <v>高线</v>
      </c>
      <c r="C2683" s="2" t="str">
        <f ca="1">'[1]2025年已发货'!C:C</f>
        <v>HPB300Φ12</v>
      </c>
      <c r="D2683" s="2" t="str">
        <f ca="1">'[1]2025年已发货'!D:D</f>
        <v>吨</v>
      </c>
      <c r="E2683" s="2">
        <f ca="1">'[1]2025年已发货'!E:E</f>
        <v>35</v>
      </c>
      <c r="F2683" s="4">
        <f ca="1">'[1]2025年已发货'!F:F</f>
        <v>45777</v>
      </c>
      <c r="G2683" s="2" t="str">
        <f>'[1]2025年已发货'!G:G</f>
        <v>（中铁十局-资乐高速4标）四川省眉山市仁寿县彰加镇促进村中铁十局2#钢筋厂</v>
      </c>
      <c r="H2683" s="2" t="str">
        <f ca="1">'[1]2025年已发货'!H:H</f>
        <v>杨飞</v>
      </c>
      <c r="I2683" s="2">
        <f ca="1">'[1]2025年已发货'!I:I</f>
        <v>15667998777</v>
      </c>
      <c r="J2683" s="2" vm="1" t="e">
        <f ca="1">_xlfn._xlws.FILTER(辅助信息!D:D,辅助信息!G:G=G2683)</f>
        <v>#VALUE!</v>
      </c>
    </row>
    <row r="2684" hidden="1" spans="1:10">
      <c r="A2684" s="2" t="str">
        <f ca="1">'[1]2025年已发货'!A:A</f>
        <v>润耀</v>
      </c>
      <c r="B2684" s="2" t="str">
        <f ca="1">'[1]2025年已发货'!B:B</f>
        <v>高线</v>
      </c>
      <c r="C2684" s="2" t="str">
        <f ca="1">'[1]2025年已发货'!C:C</f>
        <v>HPB300Φ12</v>
      </c>
      <c r="D2684" s="2" t="str">
        <f ca="1">'[1]2025年已发货'!D:D</f>
        <v>吨</v>
      </c>
      <c r="E2684" s="2">
        <f ca="1">'[1]2025年已发货'!E:E</f>
        <v>35</v>
      </c>
      <c r="F2684" s="4">
        <f ca="1">'[1]2025年已发货'!F:F</f>
        <v>45777</v>
      </c>
      <c r="G2684" s="2" t="str">
        <f>'[1]2025年已发货'!G:G</f>
        <v>（中铁十局-资乐高速4标）四川省眉山市仁寿县彰加镇促进村中铁十局2#钢筋厂</v>
      </c>
      <c r="H2684" s="2" t="str">
        <f ca="1">'[1]2025年已发货'!H:H</f>
        <v>杨飞</v>
      </c>
      <c r="I2684" s="2">
        <f ca="1">'[1]2025年已发货'!I:I</f>
        <v>15667998777</v>
      </c>
      <c r="J2684" s="2" vm="1" t="e">
        <f>_xlfn._xlws.FILTER(辅助信息!D:D,辅助信息!G:G=G2684)</f>
        <v>#VALUE!</v>
      </c>
    </row>
    <row r="2685" hidden="1" spans="1:10">
      <c r="A2685" s="2" t="str">
        <f ca="1">'[1]2025年已发货'!A:A</f>
        <v>润耀</v>
      </c>
      <c r="B2685" s="2" t="str">
        <f ca="1">'[1]2025年已发货'!B:B</f>
        <v>螺纹钢</v>
      </c>
      <c r="C2685" s="2" t="str">
        <f ca="1">'[1]2025年已发货'!C:C</f>
        <v>HRB400E Φ12 9m</v>
      </c>
      <c r="D2685" s="2" t="str">
        <f ca="1">'[1]2025年已发货'!D:D</f>
        <v>吨</v>
      </c>
      <c r="E2685" s="2">
        <f ca="1">'[1]2025年已发货'!E:E</f>
        <v>25</v>
      </c>
      <c r="F2685" s="4">
        <f ca="1">'[1]2025年已发货'!F:F</f>
        <v>45777</v>
      </c>
      <c r="G2685" s="2" t="str">
        <f>'[1]2025年已发货'!G:G</f>
        <v>（五局乐山机场项目）乐山市五通桥区冠英镇</v>
      </c>
      <c r="H2685" s="2" t="str">
        <f ca="1">'[1]2025年已发货'!H:H</f>
        <v>王思思</v>
      </c>
      <c r="I2685" s="2">
        <f ca="1">'[1]2025年已发货'!I:I</f>
        <v>18973190156</v>
      </c>
      <c r="J2685" s="2" vm="1" t="e">
        <f>_xlfn._xlws.FILTER(辅助信息!D:D,辅助信息!G:G=G2685)</f>
        <v>#VALUE!</v>
      </c>
    </row>
    <row r="2686" hidden="1" spans="1:10">
      <c r="A2686" s="2" t="str">
        <f ca="1">'[1]2025年已发货'!A:A</f>
        <v>润耀</v>
      </c>
      <c r="B2686" s="2" t="str">
        <f ca="1">'[1]2025年已发货'!B:B</f>
        <v>螺纹钢</v>
      </c>
      <c r="C2686" s="2" t="str">
        <f ca="1">'[1]2025年已发货'!C:C</f>
        <v>HRB400E Φ14 9m</v>
      </c>
      <c r="D2686" s="2" t="str">
        <f ca="1">'[1]2025年已发货'!D:D</f>
        <v>吨</v>
      </c>
      <c r="E2686" s="2">
        <f ca="1">'[1]2025年已发货'!E:E</f>
        <v>35</v>
      </c>
      <c r="F2686" s="4">
        <f ca="1">'[1]2025年已发货'!F:F</f>
        <v>45777</v>
      </c>
      <c r="G2686" s="2" t="str">
        <f>'[1]2025年已发货'!G:G</f>
        <v>（五局乐山机场项目）乐山市五通桥区冠英镇</v>
      </c>
      <c r="H2686" s="2" t="str">
        <f ca="1">'[1]2025年已发货'!H:H</f>
        <v>王思思</v>
      </c>
      <c r="I2686" s="2">
        <f ca="1">'[1]2025年已发货'!I:I</f>
        <v>18973190156</v>
      </c>
      <c r="J2686" s="2" vm="1" t="e">
        <f ca="1">_xlfn._xlws.FILTER(辅助信息!D:D,辅助信息!G:G=G2686)</f>
        <v>#VALUE!</v>
      </c>
    </row>
    <row r="2687" hidden="1" spans="1:10">
      <c r="A2687" s="2" t="str">
        <f ca="1">'[1]2025年已发货'!A:A</f>
        <v>润耀</v>
      </c>
      <c r="B2687" s="2" t="str">
        <f ca="1">'[1]2025年已发货'!B:B</f>
        <v>螺纹钢</v>
      </c>
      <c r="C2687" s="2" t="str">
        <f ca="1">'[1]2025年已发货'!C:C</f>
        <v>HRB400E Φ20 9m</v>
      </c>
      <c r="D2687" s="2" t="str">
        <f ca="1">'[1]2025年已发货'!D:D</f>
        <v>吨</v>
      </c>
      <c r="E2687" s="2">
        <f ca="1">'[1]2025年已发货'!E:E</f>
        <v>18</v>
      </c>
      <c r="F2687" s="4">
        <f ca="1">'[1]2025年已发货'!F:F</f>
        <v>45777</v>
      </c>
      <c r="G2687" s="2" t="str">
        <f>'[1]2025年已发货'!G:G</f>
        <v>（五局乐山机场项目）乐山市五通桥区冠英镇</v>
      </c>
      <c r="H2687" s="2" t="str">
        <f ca="1">'[1]2025年已发货'!H:H</f>
        <v>王思思</v>
      </c>
      <c r="I2687" s="2">
        <f ca="1">'[1]2025年已发货'!I:I</f>
        <v>18973190156</v>
      </c>
      <c r="J2687" s="2" vm="1" t="e">
        <f ca="1">_xlfn._xlws.FILTER(辅助信息!D:D,辅助信息!G:G=G2687)</f>
        <v>#VALUE!</v>
      </c>
    </row>
    <row r="2688" hidden="1" spans="1:10">
      <c r="A2688" s="2" t="str">
        <f ca="1">'[1]2025年已发货'!A:A</f>
        <v>润耀</v>
      </c>
      <c r="B2688" s="2" t="str">
        <f ca="1">'[1]2025年已发货'!B:B</f>
        <v>螺纹钢</v>
      </c>
      <c r="C2688" s="2" t="str">
        <f ca="1">'[1]2025年已发货'!C:C</f>
        <v>HRB400E Φ12 9m</v>
      </c>
      <c r="D2688" s="2" t="str">
        <f ca="1">'[1]2025年已发货'!D:D</f>
        <v>吨</v>
      </c>
      <c r="E2688" s="2">
        <f ca="1">'[1]2025年已发货'!E:E</f>
        <v>8</v>
      </c>
      <c r="F2688" s="4">
        <f ca="1">'[1]2025年已发货'!F:F</f>
        <v>45777</v>
      </c>
      <c r="G2688" s="2" t="str">
        <f>'[1]2025年已发货'!G:G</f>
        <v>（五局乐山机场项目）乐山市五通桥区冠英镇</v>
      </c>
      <c r="H2688" s="2" t="str">
        <f ca="1">'[1]2025年已发货'!H:H</f>
        <v>王思思</v>
      </c>
      <c r="I2688" s="2">
        <f ca="1">'[1]2025年已发货'!I:I</f>
        <v>18973190156</v>
      </c>
      <c r="J2688" s="2" vm="1" t="e">
        <f ca="1">_xlfn._xlws.FILTER(辅助信息!D:D,辅助信息!G:G=G2688)</f>
        <v>#VALUE!</v>
      </c>
    </row>
    <row r="2689" hidden="1" spans="1:10">
      <c r="A2689" s="2" t="str">
        <f ca="1">'[1]2025年已发货'!A:A</f>
        <v>润耀</v>
      </c>
      <c r="B2689" s="2" t="str">
        <f ca="1">'[1]2025年已发货'!B:B</f>
        <v>盘螺</v>
      </c>
      <c r="C2689" s="2" t="str">
        <f ca="1">'[1]2025年已发货'!C:C</f>
        <v>HRB400E Φ10</v>
      </c>
      <c r="D2689" s="2" t="str">
        <f ca="1">'[1]2025年已发货'!D:D</f>
        <v>吨</v>
      </c>
      <c r="E2689" s="2">
        <f ca="1">'[1]2025年已发货'!E:E</f>
        <v>27</v>
      </c>
      <c r="F2689" s="4">
        <f ca="1">'[1]2025年已发货'!F:F</f>
        <v>45777</v>
      </c>
      <c r="G2689" s="2" t="str">
        <f>'[1]2025年已发货'!G:G</f>
        <v>（五局乐山机场项目）乐山市五通桥区冠英镇</v>
      </c>
      <c r="H2689" s="2" t="str">
        <f ca="1">'[1]2025年已发货'!H:H</f>
        <v>王思思</v>
      </c>
      <c r="I2689" s="2">
        <f ca="1">'[1]2025年已发货'!I:I</f>
        <v>18973190156</v>
      </c>
      <c r="J2689" s="2" vm="1" t="e">
        <f ca="1">_xlfn._xlws.FILTER(辅助信息!D:D,辅助信息!G:G=G2689)</f>
        <v>#VALUE!</v>
      </c>
    </row>
    <row r="2690" hidden="1" spans="1:10">
      <c r="A2690" s="2" t="str">
        <f ca="1">'[1]2025年已发货'!A:A</f>
        <v>润耀</v>
      </c>
      <c r="B2690" s="2" t="str">
        <f ca="1">'[1]2025年已发货'!B:B</f>
        <v>盘螺</v>
      </c>
      <c r="C2690" s="2" t="str">
        <f ca="1">'[1]2025年已发货'!C:C</f>
        <v>HRB400E Φ8</v>
      </c>
      <c r="D2690" s="2" t="str">
        <f ca="1">'[1]2025年已发货'!D:D</f>
        <v>吨</v>
      </c>
      <c r="E2690" s="2">
        <f ca="1">'[1]2025年已发货'!E:E</f>
        <v>3</v>
      </c>
      <c r="F2690" s="4">
        <f ca="1">'[1]2025年已发货'!F:F</f>
        <v>45777</v>
      </c>
      <c r="G2690" s="2" t="str">
        <f>'[1]2025年已发货'!G:G</f>
        <v>（华西简阳西城嘉苑）四川省成都市简阳市简城街道高屋村</v>
      </c>
      <c r="H2690" s="2" t="str">
        <f ca="1">'[1]2025年已发货'!H:H</f>
        <v>张瀚镭</v>
      </c>
      <c r="I2690" s="2">
        <f ca="1">'[1]2025年已发货'!I:I</f>
        <v>15884666220</v>
      </c>
      <c r="J2690" s="2" t="str">
        <f ca="1">_xlfn._xlws.FILTER(辅助信息!D:D,辅助信息!G:G=G2690)</f>
        <v>华西简阳西城嘉苑</v>
      </c>
    </row>
    <row r="2691" hidden="1" spans="1:10">
      <c r="A2691" s="2" t="str">
        <f ca="1">'[1]2025年已发货'!A:A</f>
        <v>润耀</v>
      </c>
      <c r="B2691" s="2" t="str">
        <f ca="1">'[1]2025年已发货'!B:B</f>
        <v>盘螺</v>
      </c>
      <c r="C2691" s="2" t="str">
        <f ca="1">'[1]2025年已发货'!C:C</f>
        <v>HRB400E Φ10</v>
      </c>
      <c r="D2691" s="2" t="str">
        <f ca="1">'[1]2025年已发货'!D:D</f>
        <v>吨</v>
      </c>
      <c r="E2691" s="2">
        <f ca="1">'[1]2025年已发货'!E:E</f>
        <v>5</v>
      </c>
      <c r="F2691" s="4">
        <f ca="1">'[1]2025年已发货'!F:F</f>
        <v>45777</v>
      </c>
      <c r="G2691" s="2" t="str">
        <f>'[1]2025年已发货'!G:G</f>
        <v>（华西简阳西城嘉苑）四川省成都市简阳市简城街道高屋村</v>
      </c>
      <c r="H2691" s="2" t="str">
        <f ca="1">'[1]2025年已发货'!H:H</f>
        <v>张瀚镭</v>
      </c>
      <c r="I2691" s="2">
        <f ca="1">'[1]2025年已发货'!I:I</f>
        <v>15884666220</v>
      </c>
      <c r="J2691" s="2" t="str">
        <f ca="1">_xlfn._xlws.FILTER(辅助信息!D:D,辅助信息!G:G=G2691)</f>
        <v>华西简阳西城嘉苑</v>
      </c>
    </row>
    <row r="2692" hidden="1" spans="1:10">
      <c r="A2692" s="2" t="str">
        <f ca="1">'[1]2025年已发货'!A:A</f>
        <v>润耀</v>
      </c>
      <c r="B2692" s="2" t="str">
        <f ca="1">'[1]2025年已发货'!B:B</f>
        <v>盘螺</v>
      </c>
      <c r="C2692" s="2" t="str">
        <f ca="1">'[1]2025年已发货'!C:C</f>
        <v>HRB400E Φ12</v>
      </c>
      <c r="D2692" s="2" t="str">
        <f ca="1">'[1]2025年已发货'!D:D</f>
        <v>吨</v>
      </c>
      <c r="E2692" s="2">
        <f ca="1">'[1]2025年已发货'!E:E</f>
        <v>40</v>
      </c>
      <c r="F2692" s="4">
        <f ca="1">'[1]2025年已发货'!F:F</f>
        <v>45777</v>
      </c>
      <c r="G2692" s="2" t="str">
        <f>'[1]2025年已发货'!G:G</f>
        <v>（华西简阳西城嘉苑）四川省成都市简阳市简城街道高屋村</v>
      </c>
      <c r="H2692" s="2" t="str">
        <f ca="1">'[1]2025年已发货'!H:H</f>
        <v>张瀚镭</v>
      </c>
      <c r="I2692" s="2">
        <f ca="1">'[1]2025年已发货'!I:I</f>
        <v>15884666220</v>
      </c>
      <c r="J2692" s="2" t="str">
        <f>_xlfn._xlws.FILTER(辅助信息!D:D,辅助信息!G:G=G2692)</f>
        <v>华西简阳西城嘉苑</v>
      </c>
    </row>
    <row r="2693" hidden="1" spans="1:10">
      <c r="A2693" s="2" t="str">
        <f ca="1">'[1]2025年已发货'!A:A</f>
        <v>润耀</v>
      </c>
      <c r="B2693" s="2" t="str">
        <f ca="1">'[1]2025年已发货'!B:B</f>
        <v>螺纹钢</v>
      </c>
      <c r="C2693" s="2" t="str">
        <f ca="1">'[1]2025年已发货'!C:C</f>
        <v>HRB400E Φ12 9m</v>
      </c>
      <c r="D2693" s="2" t="str">
        <f ca="1">'[1]2025年已发货'!D:D</f>
        <v>吨</v>
      </c>
      <c r="E2693" s="2">
        <f ca="1">'[1]2025年已发货'!E:E</f>
        <v>3</v>
      </c>
      <c r="F2693" s="4">
        <f ca="1">'[1]2025年已发货'!F:F</f>
        <v>45777</v>
      </c>
      <c r="G2693" s="2" t="str">
        <f>'[1]2025年已发货'!G:G</f>
        <v>（华西简阳西城嘉苑）四川省成都市简阳市简城街道高屋村</v>
      </c>
      <c r="H2693" s="2" t="str">
        <f ca="1">'[1]2025年已发货'!H:H</f>
        <v>张瀚镭</v>
      </c>
      <c r="I2693" s="2">
        <f ca="1">'[1]2025年已发货'!I:I</f>
        <v>15884666220</v>
      </c>
      <c r="J2693" s="2" t="str">
        <f>_xlfn._xlws.FILTER(辅助信息!D:D,辅助信息!G:G=G2693)</f>
        <v>华西简阳西城嘉苑</v>
      </c>
    </row>
    <row r="2694" hidden="1" spans="1:10">
      <c r="A2694" s="2" t="str">
        <f ca="1">'[1]2025年已发货'!A:A</f>
        <v>润耀</v>
      </c>
      <c r="B2694" s="2" t="str">
        <f ca="1">'[1]2025年已发货'!B:B</f>
        <v>螺纹钢</v>
      </c>
      <c r="C2694" s="2" t="str">
        <f ca="1">'[1]2025年已发货'!C:C</f>
        <v>HRB400E Φ14 9m</v>
      </c>
      <c r="D2694" s="2" t="str">
        <f ca="1">'[1]2025年已发货'!D:D</f>
        <v>吨</v>
      </c>
      <c r="E2694" s="2">
        <f ca="1">'[1]2025年已发货'!E:E</f>
        <v>54</v>
      </c>
      <c r="F2694" s="4">
        <f ca="1">'[1]2025年已发货'!F:F</f>
        <v>45777</v>
      </c>
      <c r="G2694" s="2" t="str">
        <f>'[1]2025年已发货'!G:G</f>
        <v>（华西简阳西城嘉苑）四川省成都市简阳市简城街道高屋村</v>
      </c>
      <c r="H2694" s="2" t="str">
        <f ca="1">'[1]2025年已发货'!H:H</f>
        <v>张瀚镭</v>
      </c>
      <c r="I2694" s="2">
        <f ca="1">'[1]2025年已发货'!I:I</f>
        <v>15884666220</v>
      </c>
      <c r="J2694" s="2" t="str">
        <f>_xlfn._xlws.FILTER(辅助信息!D:D,辅助信息!G:G=G2694)</f>
        <v>华西简阳西城嘉苑</v>
      </c>
    </row>
    <row r="2695" hidden="1" spans="1:10">
      <c r="A2695" s="2" t="str">
        <f ca="1">'[1]2025年已发货'!A:A</f>
        <v>润耀</v>
      </c>
      <c r="B2695" s="2" t="str">
        <f ca="1">'[1]2025年已发货'!B:B</f>
        <v>螺纹钢</v>
      </c>
      <c r="C2695" s="2" t="str">
        <f ca="1">'[1]2025年已发货'!C:C</f>
        <v>HRB400E Φ16 9m</v>
      </c>
      <c r="D2695" s="2" t="str">
        <f ca="1">'[1]2025年已发货'!D:D</f>
        <v>吨</v>
      </c>
      <c r="E2695" s="2">
        <f ca="1">'[1]2025年已发货'!E:E</f>
        <v>126</v>
      </c>
      <c r="F2695" s="4">
        <f ca="1">'[1]2025年已发货'!F:F</f>
        <v>45777</v>
      </c>
      <c r="G2695" s="2" t="str">
        <f>'[1]2025年已发货'!G:G</f>
        <v>（华西简阳西城嘉苑）四川省成都市简阳市简城街道高屋村</v>
      </c>
      <c r="H2695" s="2" t="str">
        <f ca="1">'[1]2025年已发货'!H:H</f>
        <v>张瀚镭</v>
      </c>
      <c r="I2695" s="2">
        <f ca="1">'[1]2025年已发货'!I:I</f>
        <v>15884666220</v>
      </c>
      <c r="J2695" s="2" t="str">
        <f ca="1">_xlfn._xlws.FILTER(辅助信息!D:D,辅助信息!G:G=G2695)</f>
        <v>华西简阳西城嘉苑</v>
      </c>
    </row>
    <row r="2696" hidden="1" spans="1:10">
      <c r="A2696" s="2" t="str">
        <f ca="1">'[1]2025年已发货'!A:A</f>
        <v>润耀</v>
      </c>
      <c r="B2696" s="2" t="str">
        <f ca="1">'[1]2025年已发货'!B:B</f>
        <v>螺纹钢</v>
      </c>
      <c r="C2696" s="2" t="str">
        <f ca="1">'[1]2025年已发货'!C:C</f>
        <v>HRB400E Φ18 9m</v>
      </c>
      <c r="D2696" s="2" t="str">
        <f ca="1">'[1]2025年已发货'!D:D</f>
        <v>吨</v>
      </c>
      <c r="E2696" s="2">
        <f ca="1">'[1]2025年已发货'!E:E</f>
        <v>25</v>
      </c>
      <c r="F2696" s="4">
        <f ca="1">'[1]2025年已发货'!F:F</f>
        <v>45777</v>
      </c>
      <c r="G2696" s="2" t="str">
        <f>'[1]2025年已发货'!G:G</f>
        <v>（华西简阳西城嘉苑）四川省成都市简阳市简城街道高屋村</v>
      </c>
      <c r="H2696" s="2" t="str">
        <f ca="1">'[1]2025年已发货'!H:H</f>
        <v>张瀚镭</v>
      </c>
      <c r="I2696" s="2">
        <f ca="1">'[1]2025年已发货'!I:I</f>
        <v>15884666220</v>
      </c>
      <c r="J2696" s="2" t="str">
        <f>_xlfn._xlws.FILTER(辅助信息!D:D,辅助信息!G:G=G2696)</f>
        <v>华西简阳西城嘉苑</v>
      </c>
    </row>
    <row r="2697" hidden="1" spans="1:10">
      <c r="A2697" s="2" t="str">
        <f ca="1">'[1]2025年已发货'!A:A</f>
        <v>润耀</v>
      </c>
      <c r="B2697" s="2" t="str">
        <f ca="1">'[1]2025年已发货'!B:B</f>
        <v>螺纹钢</v>
      </c>
      <c r="C2697" s="2" t="str">
        <f ca="1">'[1]2025年已发货'!C:C</f>
        <v>HRB400E Φ20 9m</v>
      </c>
      <c r="D2697" s="2" t="str">
        <f ca="1">'[1]2025年已发货'!D:D</f>
        <v>吨</v>
      </c>
      <c r="E2697" s="2">
        <f ca="1">'[1]2025年已发货'!E:E</f>
        <v>39</v>
      </c>
      <c r="F2697" s="4">
        <f ca="1">'[1]2025年已发货'!F:F</f>
        <v>45777</v>
      </c>
      <c r="G2697" s="2" t="str">
        <f>'[1]2025年已发货'!G:G</f>
        <v>（华西简阳西城嘉苑）四川省成都市简阳市简城街道高屋村</v>
      </c>
      <c r="H2697" s="2" t="str">
        <f ca="1">'[1]2025年已发货'!H:H</f>
        <v>张瀚镭</v>
      </c>
      <c r="I2697" s="2">
        <f ca="1">'[1]2025年已发货'!I:I</f>
        <v>15884666220</v>
      </c>
      <c r="J2697" s="2" t="str">
        <f ca="1">_xlfn._xlws.FILTER(辅助信息!D:D,辅助信息!G:G=G2697)</f>
        <v>华西简阳西城嘉苑</v>
      </c>
    </row>
    <row r="2698" hidden="1" spans="1:10">
      <c r="A2698" s="2" t="str">
        <f ca="1">'[1]2025年已发货'!A:A</f>
        <v>润耀</v>
      </c>
      <c r="B2698" s="2" t="str">
        <f ca="1">'[1]2025年已发货'!B:B</f>
        <v>螺纹钢</v>
      </c>
      <c r="C2698" s="2" t="str">
        <f ca="1">'[1]2025年已发货'!C:C</f>
        <v>HRB400E Φ22 9m</v>
      </c>
      <c r="D2698" s="2" t="str">
        <f ca="1">'[1]2025年已发货'!D:D</f>
        <v>吨</v>
      </c>
      <c r="E2698" s="2">
        <f ca="1">'[1]2025年已发货'!E:E</f>
        <v>4</v>
      </c>
      <c r="F2698" s="4">
        <f ca="1">'[1]2025年已发货'!F:F</f>
        <v>45777</v>
      </c>
      <c r="G2698" s="2" t="str">
        <f>'[1]2025年已发货'!G:G</f>
        <v>（华西简阳西城嘉苑）四川省成都市简阳市简城街道高屋村</v>
      </c>
      <c r="H2698" s="2" t="str">
        <f ca="1">'[1]2025年已发货'!H:H</f>
        <v>张瀚镭</v>
      </c>
      <c r="I2698" s="2">
        <f ca="1">'[1]2025年已发货'!I:I</f>
        <v>15884666220</v>
      </c>
      <c r="J2698" s="2" t="str">
        <f ca="1">_xlfn._xlws.FILTER(辅助信息!D:D,辅助信息!G:G=G2698)</f>
        <v>华西简阳西城嘉苑</v>
      </c>
    </row>
    <row r="2699" hidden="1" spans="1:10">
      <c r="A2699" s="2" t="str">
        <f ca="1">'[1]2025年已发货'!A:A</f>
        <v>润耀</v>
      </c>
      <c r="B2699" s="2" t="str">
        <f ca="1">'[1]2025年已发货'!B:B</f>
        <v>螺纹钢</v>
      </c>
      <c r="C2699" s="2" t="str">
        <f ca="1">'[1]2025年已发货'!C:C</f>
        <v>HRB400E Φ25 9m</v>
      </c>
      <c r="D2699" s="2" t="str">
        <f ca="1">'[1]2025年已发货'!D:D</f>
        <v>吨</v>
      </c>
      <c r="E2699" s="2">
        <f ca="1">'[1]2025年已发货'!E:E</f>
        <v>20</v>
      </c>
      <c r="F2699" s="4">
        <f ca="1">'[1]2025年已发货'!F:F</f>
        <v>45777</v>
      </c>
      <c r="G2699" s="2" t="str">
        <f>'[1]2025年已发货'!G:G</f>
        <v>（华西简阳西城嘉苑）四川省成都市简阳市简城街道高屋村</v>
      </c>
      <c r="H2699" s="2" t="str">
        <f ca="1">'[1]2025年已发货'!H:H</f>
        <v>张瀚镭</v>
      </c>
      <c r="I2699" s="2">
        <f ca="1">'[1]2025年已发货'!I:I</f>
        <v>15884666220</v>
      </c>
      <c r="J2699" s="2" t="str">
        <f>_xlfn._xlws.FILTER(辅助信息!D:D,辅助信息!G:G=G2699)</f>
        <v>华西简阳西城嘉苑</v>
      </c>
    </row>
    <row r="2700" hidden="1" spans="1:10">
      <c r="A2700" s="2" t="str">
        <f ca="1">'[1]2025年已发货'!A:A</f>
        <v>德胜</v>
      </c>
      <c r="B2700" s="2" t="str">
        <f ca="1">'[1]2025年已发货'!B:B</f>
        <v>螺纹钢</v>
      </c>
      <c r="C2700" s="2" t="str">
        <f ca="1">'[1]2025年已发货'!C:C</f>
        <v>HRB400E Φ16 9m</v>
      </c>
      <c r="D2700" s="2" t="str">
        <f ca="1">'[1]2025年已发货'!D:D</f>
        <v>吨</v>
      </c>
      <c r="E2700" s="2">
        <f ca="1">'[1]2025年已发货'!E:E</f>
        <v>17.5</v>
      </c>
      <c r="F2700" s="4">
        <f ca="1">'[1]2025年已发货'!F:F</f>
        <v>45777</v>
      </c>
      <c r="G2700" s="2" t="str">
        <f>'[1]2025年已发货'!G:G</f>
        <v>（五局乐山机场项目）乐山市五通桥区冠英镇</v>
      </c>
      <c r="H2700" s="2" t="str">
        <f ca="1">'[1]2025年已发货'!H:H</f>
        <v>王思思</v>
      </c>
      <c r="I2700" s="2">
        <f ca="1">'[1]2025年已发货'!I:I</f>
        <v>18973190156</v>
      </c>
      <c r="J2700" s="2" vm="1" t="e">
        <f ca="1">_xlfn._xlws.FILTER(辅助信息!D:D,辅助信息!G:G=G2700)</f>
        <v>#VALUE!</v>
      </c>
    </row>
    <row r="2701" hidden="1" spans="1:10">
      <c r="A2701" s="2" t="str">
        <f ca="1">'[1]2025年已发货'!A:A</f>
        <v>德胜</v>
      </c>
      <c r="B2701" s="2" t="str">
        <f ca="1">'[1]2025年已发货'!B:B</f>
        <v>螺纹钢</v>
      </c>
      <c r="C2701" s="2" t="str">
        <f ca="1">'[1]2025年已发货'!C:C</f>
        <v>HRB400E Φ18 9m</v>
      </c>
      <c r="D2701" s="2" t="str">
        <f ca="1">'[1]2025年已发货'!D:D</f>
        <v>吨</v>
      </c>
      <c r="E2701" s="2">
        <f ca="1">'[1]2025年已发货'!E:E</f>
        <v>32</v>
      </c>
      <c r="F2701" s="4">
        <f ca="1">'[1]2025年已发货'!F:F</f>
        <v>45777</v>
      </c>
      <c r="G2701" s="2" t="str">
        <f>'[1]2025年已发货'!G:G</f>
        <v>（五局乐山机场项目）乐山市五通桥区冠英镇</v>
      </c>
      <c r="H2701" s="2" t="str">
        <f ca="1">'[1]2025年已发货'!H:H</f>
        <v>王思思</v>
      </c>
      <c r="I2701" s="2">
        <f ca="1">'[1]2025年已发货'!I:I</f>
        <v>18973190156</v>
      </c>
      <c r="J2701" s="2" vm="1" t="e">
        <f ca="1">_xlfn._xlws.FILTER(辅助信息!D:D,辅助信息!G:G=G2701)</f>
        <v>#VALUE!</v>
      </c>
    </row>
    <row r="2702" hidden="1" spans="1:10">
      <c r="A2702" s="2" t="str">
        <f ca="1">'[1]2025年已发货'!A:A</f>
        <v>德胜</v>
      </c>
      <c r="B2702" s="2" t="str">
        <f ca="1">'[1]2025年已发货'!B:B</f>
        <v>螺纹钢</v>
      </c>
      <c r="C2702" s="2" t="str">
        <f ca="1">'[1]2025年已发货'!C:C</f>
        <v>HRB400E Φ20 9m</v>
      </c>
      <c r="D2702" s="2" t="str">
        <f ca="1">'[1]2025年已发货'!D:D</f>
        <v>吨</v>
      </c>
      <c r="E2702" s="2">
        <f ca="1">'[1]2025年已发货'!E:E</f>
        <v>10</v>
      </c>
      <c r="F2702" s="4">
        <f ca="1">'[1]2025年已发货'!F:F</f>
        <v>45777</v>
      </c>
      <c r="G2702" s="2" t="str">
        <f>'[1]2025年已发货'!G:G</f>
        <v>（五局乐山机场项目）乐山市五通桥区冠英镇</v>
      </c>
      <c r="H2702" s="2" t="str">
        <f ca="1">'[1]2025年已发货'!H:H</f>
        <v>王思思</v>
      </c>
      <c r="I2702" s="2">
        <f ca="1">'[1]2025年已发货'!I:I</f>
        <v>18973190156</v>
      </c>
      <c r="J2702" s="2" vm="1" t="e">
        <f ca="1">_xlfn._xlws.FILTER(辅助信息!D:D,辅助信息!G:G=G2702)</f>
        <v>#VALUE!</v>
      </c>
    </row>
    <row r="2703" hidden="1" spans="1:10">
      <c r="A2703" s="2" t="str">
        <f ca="1">'[1]2025年已发货'!A:A</f>
        <v>德胜</v>
      </c>
      <c r="B2703" s="2" t="str">
        <f ca="1">'[1]2025年已发货'!B:B</f>
        <v>螺纹钢</v>
      </c>
      <c r="C2703" s="2" t="str">
        <f ca="1">'[1]2025年已发货'!C:C</f>
        <v>HRB400E Φ22 9m</v>
      </c>
      <c r="D2703" s="2" t="str">
        <f ca="1">'[1]2025年已发货'!D:D</f>
        <v>吨</v>
      </c>
      <c r="E2703" s="2">
        <f ca="1">'[1]2025年已发货'!E:E</f>
        <v>15</v>
      </c>
      <c r="F2703" s="4">
        <f ca="1">'[1]2025年已发货'!F:F</f>
        <v>45777</v>
      </c>
      <c r="G2703" s="2" t="str">
        <f>'[1]2025年已发货'!G:G</f>
        <v>（五局乐山机场项目）乐山市五通桥区冠英镇</v>
      </c>
      <c r="H2703" s="2" t="str">
        <f ca="1">'[1]2025年已发货'!H:H</f>
        <v>王思思</v>
      </c>
      <c r="I2703" s="2">
        <f ca="1">'[1]2025年已发货'!I:I</f>
        <v>18973190156</v>
      </c>
      <c r="J2703" s="2" vm="1" t="e">
        <f>_xlfn._xlws.FILTER(辅助信息!D:D,辅助信息!G:G=G2703)</f>
        <v>#VALUE!</v>
      </c>
    </row>
    <row r="2704" hidden="1" spans="1:10">
      <c r="A2704" s="2" t="str">
        <f ca="1">'[1]2025年已发货'!A:A</f>
        <v>德胜</v>
      </c>
      <c r="B2704" s="2" t="str">
        <f ca="1">'[1]2025年已发货'!B:B</f>
        <v>螺纹钢</v>
      </c>
      <c r="C2704" s="2" t="str">
        <f ca="1">'[1]2025年已发货'!C:C</f>
        <v>HRB400E Φ25 9m</v>
      </c>
      <c r="D2704" s="2" t="str">
        <f ca="1">'[1]2025年已发货'!D:D</f>
        <v>吨</v>
      </c>
      <c r="E2704" s="2">
        <f ca="1">'[1]2025年已发货'!E:E</f>
        <v>30</v>
      </c>
      <c r="F2704" s="4">
        <f ca="1">'[1]2025年已发货'!F:F</f>
        <v>45777</v>
      </c>
      <c r="G2704" s="2" t="str">
        <f>'[1]2025年已发货'!G:G</f>
        <v>（五局乐山机场项目）乐山市五通桥区冠英镇</v>
      </c>
      <c r="H2704" s="2" t="str">
        <f ca="1">'[1]2025年已发货'!H:H</f>
        <v>王思思</v>
      </c>
      <c r="I2704" s="2">
        <f ca="1">'[1]2025年已发货'!I:I</f>
        <v>18973190156</v>
      </c>
      <c r="J2704" s="2" vm="1" t="e">
        <f ca="1">_xlfn._xlws.FILTER(辅助信息!D:D,辅助信息!G:G=G2704)</f>
        <v>#VALUE!</v>
      </c>
    </row>
    <row r="2705" hidden="1" spans="1:10">
      <c r="A2705" s="2" t="str">
        <f ca="1">'[1]2025年已发货'!A:A</f>
        <v>晋邦</v>
      </c>
      <c r="B2705" s="2" t="str">
        <f ca="1">'[1]2025年已发货'!B:B</f>
        <v>高线</v>
      </c>
      <c r="C2705" s="2" t="str">
        <f ca="1">'[1]2025年已发货'!C:C</f>
        <v>HPB300Φ6</v>
      </c>
      <c r="D2705" s="2" t="str">
        <f ca="1">'[1]2025年已发货'!D:D</f>
        <v>吨</v>
      </c>
      <c r="E2705" s="2">
        <f ca="1">'[1]2025年已发货'!E:E</f>
        <v>2</v>
      </c>
      <c r="F2705" s="4">
        <f ca="1">'[1]2025年已发货'!F:F</f>
        <v>45777</v>
      </c>
      <c r="G2705" s="2" t="str">
        <f>'[1]2025年已发货'!G:G</f>
        <v>（十九冶-华电重庆奉节）重庆市奉节县康乐镇七星村</v>
      </c>
      <c r="H2705" s="2" t="str">
        <f ca="1">'[1]2025年已发货'!H:H</f>
        <v>岑甲乐</v>
      </c>
      <c r="I2705" s="2">
        <f ca="1">'[1]2025年已发货'!I:I</f>
        <v>17349037782</v>
      </c>
      <c r="J2705" s="2" vm="1" t="e">
        <f>_xlfn._xlws.FILTER(辅助信息!D:D,辅助信息!G:G=G2705)</f>
        <v>#VALUE!</v>
      </c>
    </row>
    <row r="2706" hidden="1" spans="1:10">
      <c r="A2706" s="2" t="str">
        <f ca="1">'[1]2025年已发货'!A:A</f>
        <v>晋邦</v>
      </c>
      <c r="B2706" s="2" t="str">
        <f ca="1">'[1]2025年已发货'!B:B</f>
        <v>高线</v>
      </c>
      <c r="C2706" s="2" t="str">
        <f ca="1">'[1]2025年已发货'!C:C</f>
        <v>HPB300Φ8</v>
      </c>
      <c r="D2706" s="2" t="str">
        <f ca="1">'[1]2025年已发货'!D:D</f>
        <v>吨</v>
      </c>
      <c r="E2706" s="2">
        <f ca="1">'[1]2025年已发货'!E:E</f>
        <v>4</v>
      </c>
      <c r="F2706" s="4">
        <f ca="1">'[1]2025年已发货'!F:F</f>
        <v>45777</v>
      </c>
      <c r="G2706" s="2" t="str">
        <f>'[1]2025年已发货'!G:G</f>
        <v>（十九冶-华电重庆奉节）重庆市奉节县康乐镇七星村</v>
      </c>
      <c r="H2706" s="2" t="str">
        <f ca="1">'[1]2025年已发货'!H:H</f>
        <v>岑甲乐</v>
      </c>
      <c r="I2706" s="2">
        <f ca="1">'[1]2025年已发货'!I:I</f>
        <v>17349037782</v>
      </c>
      <c r="J2706" s="2" vm="1" t="e">
        <f ca="1">_xlfn._xlws.FILTER(辅助信息!D:D,辅助信息!G:G=G2706)</f>
        <v>#VALUE!</v>
      </c>
    </row>
    <row r="2707" hidden="1" spans="1:10">
      <c r="A2707" s="2" t="str">
        <f ca="1">'[1]2025年已发货'!A:A</f>
        <v>晋邦</v>
      </c>
      <c r="B2707" s="2" t="str">
        <f ca="1">'[1]2025年已发货'!B:B</f>
        <v>盘螺</v>
      </c>
      <c r="C2707" s="2" t="str">
        <f ca="1">'[1]2025年已发货'!C:C</f>
        <v>HRB400E Φ6</v>
      </c>
      <c r="D2707" s="2" t="str">
        <f ca="1">'[1]2025年已发货'!D:D</f>
        <v>吨</v>
      </c>
      <c r="E2707" s="2">
        <f ca="1">'[1]2025年已发货'!E:E</f>
        <v>1</v>
      </c>
      <c r="F2707" s="4">
        <f ca="1">'[1]2025年已发货'!F:F</f>
        <v>45777</v>
      </c>
      <c r="G2707" s="2" t="str">
        <f>'[1]2025年已发货'!G:G</f>
        <v>（十九冶-华电重庆奉节）重庆市奉节县康乐镇七星村</v>
      </c>
      <c r="H2707" s="2" t="str">
        <f ca="1">'[1]2025年已发货'!H:H</f>
        <v>岑甲乐</v>
      </c>
      <c r="I2707" s="2">
        <f ca="1">'[1]2025年已发货'!I:I</f>
        <v>17349037782</v>
      </c>
      <c r="J2707" s="2" vm="1" t="e">
        <f ca="1">_xlfn._xlws.FILTER(辅助信息!D:D,辅助信息!G:G=G2707)</f>
        <v>#VALUE!</v>
      </c>
    </row>
    <row r="2708" hidden="1" spans="1:10">
      <c r="A2708" s="2" t="str">
        <f ca="1">'[1]2025年已发货'!A:A</f>
        <v>晋邦</v>
      </c>
      <c r="B2708" s="2" t="str">
        <f ca="1">'[1]2025年已发货'!B:B</f>
        <v>盘螺</v>
      </c>
      <c r="C2708" s="2" t="str">
        <f ca="1">'[1]2025年已发货'!C:C</f>
        <v>HRB400E Φ8</v>
      </c>
      <c r="D2708" s="2" t="str">
        <f ca="1">'[1]2025年已发货'!D:D</f>
        <v>吨</v>
      </c>
      <c r="E2708" s="2">
        <f ca="1">'[1]2025年已发货'!E:E</f>
        <v>20</v>
      </c>
      <c r="F2708" s="4">
        <f ca="1">'[1]2025年已发货'!F:F</f>
        <v>45777</v>
      </c>
      <c r="G2708" s="2" t="str">
        <f>'[1]2025年已发货'!G:G</f>
        <v>（十九冶-华电重庆奉节）重庆市奉节县康乐镇七星村</v>
      </c>
      <c r="H2708" s="2" t="str">
        <f ca="1">'[1]2025年已发货'!H:H</f>
        <v>岑甲乐</v>
      </c>
      <c r="I2708" s="2">
        <f ca="1">'[1]2025年已发货'!I:I</f>
        <v>17349037782</v>
      </c>
      <c r="J2708" s="2" vm="1" t="e">
        <f>_xlfn._xlws.FILTER(辅助信息!D:D,辅助信息!G:G=G2708)</f>
        <v>#VALUE!</v>
      </c>
    </row>
    <row r="2709" hidden="1" spans="1:10">
      <c r="A2709" s="2" t="str">
        <f ca="1">'[1]2025年已发货'!A:A</f>
        <v>晋邦</v>
      </c>
      <c r="B2709" s="2" t="str">
        <f ca="1">'[1]2025年已发货'!B:B</f>
        <v>盘螺</v>
      </c>
      <c r="C2709" s="2" t="str">
        <f ca="1">'[1]2025年已发货'!C:C</f>
        <v>HRB400E Φ10</v>
      </c>
      <c r="D2709" s="2" t="str">
        <f ca="1">'[1]2025年已发货'!D:D</f>
        <v>吨</v>
      </c>
      <c r="E2709" s="2">
        <f ca="1">'[1]2025年已发货'!E:E</f>
        <v>15</v>
      </c>
      <c r="F2709" s="4">
        <f ca="1">'[1]2025年已发货'!F:F</f>
        <v>45777</v>
      </c>
      <c r="G2709" s="2" t="str">
        <f>'[1]2025年已发货'!G:G</f>
        <v>（十九冶-华电重庆奉节）重庆市奉节县康乐镇七星村</v>
      </c>
      <c r="H2709" s="2" t="str">
        <f ca="1">'[1]2025年已发货'!H:H</f>
        <v>岑甲乐</v>
      </c>
      <c r="I2709" s="2">
        <f ca="1">'[1]2025年已发货'!I:I</f>
        <v>17349037782</v>
      </c>
      <c r="J2709" s="2" vm="1" t="e">
        <f ca="1">_xlfn._xlws.FILTER(辅助信息!D:D,辅助信息!G:G=G2709)</f>
        <v>#VALUE!</v>
      </c>
    </row>
    <row r="2710" hidden="1" spans="1:10">
      <c r="A2710" s="2" t="str">
        <f ca="1">'[1]2025年已发货'!A:A</f>
        <v>晋邦</v>
      </c>
      <c r="B2710" s="2" t="str">
        <f ca="1">'[1]2025年已发货'!B:B</f>
        <v>螺纹钢</v>
      </c>
      <c r="C2710" s="2" t="str">
        <f ca="1">'[1]2025年已发货'!C:C</f>
        <v>HRB400E Φ12 9m</v>
      </c>
      <c r="D2710" s="2" t="str">
        <f ca="1">'[1]2025年已发货'!D:D</f>
        <v>吨</v>
      </c>
      <c r="E2710" s="2">
        <f ca="1">'[1]2025年已发货'!E:E</f>
        <v>10</v>
      </c>
      <c r="F2710" s="4">
        <f ca="1">'[1]2025年已发货'!F:F</f>
        <v>45777</v>
      </c>
      <c r="G2710" s="2" t="str">
        <f>'[1]2025年已发货'!G:G</f>
        <v>（十九冶-华电重庆奉节）重庆市奉节县康乐镇七星村</v>
      </c>
      <c r="H2710" s="2" t="str">
        <f ca="1">'[1]2025年已发货'!H:H</f>
        <v>岑甲乐</v>
      </c>
      <c r="I2710" s="2">
        <f ca="1">'[1]2025年已发货'!I:I</f>
        <v>17349037782</v>
      </c>
      <c r="J2710" s="2" vm="1" t="e">
        <f ca="1">_xlfn._xlws.FILTER(辅助信息!D:D,辅助信息!G:G=G2710)</f>
        <v>#VALUE!</v>
      </c>
    </row>
    <row r="2711" hidden="1" spans="1:10">
      <c r="A2711" s="2" t="str">
        <f ca="1">'[1]2025年已发货'!A:A</f>
        <v>晋邦</v>
      </c>
      <c r="B2711" s="2" t="str">
        <f ca="1">'[1]2025年已发货'!B:B</f>
        <v>螺纹钢</v>
      </c>
      <c r="C2711" s="2" t="str">
        <f ca="1">'[1]2025年已发货'!C:C</f>
        <v>HRB400E Φ14 9m</v>
      </c>
      <c r="D2711" s="2" t="str">
        <f ca="1">'[1]2025年已发货'!D:D</f>
        <v>吨</v>
      </c>
      <c r="E2711" s="2">
        <f ca="1">'[1]2025年已发货'!E:E</f>
        <v>35</v>
      </c>
      <c r="F2711" s="4">
        <f ca="1">'[1]2025年已发货'!F:F</f>
        <v>45777</v>
      </c>
      <c r="G2711" s="2" t="str">
        <f>'[1]2025年已发货'!G:G</f>
        <v>（十九冶-华电重庆奉节）重庆市奉节县康乐镇七星村</v>
      </c>
      <c r="H2711" s="2" t="str">
        <f ca="1">'[1]2025年已发货'!H:H</f>
        <v>岑甲乐</v>
      </c>
      <c r="I2711" s="2">
        <f ca="1">'[1]2025年已发货'!I:I</f>
        <v>17349037782</v>
      </c>
      <c r="J2711" s="2" vm="1" t="e">
        <f ca="1">_xlfn._xlws.FILTER(辅助信息!D:D,辅助信息!G:G=G2711)</f>
        <v>#VALUE!</v>
      </c>
    </row>
    <row r="2712" hidden="1" spans="1:10">
      <c r="A2712" s="2" t="str">
        <f ca="1">'[1]2025年已发货'!A:A</f>
        <v>晋邦</v>
      </c>
      <c r="B2712" s="2" t="str">
        <f ca="1">'[1]2025年已发货'!B:B</f>
        <v>螺纹钢</v>
      </c>
      <c r="C2712" s="2" t="str">
        <f ca="1">'[1]2025年已发货'!C:C</f>
        <v>HRB400E Φ20 9m</v>
      </c>
      <c r="D2712" s="2" t="str">
        <f ca="1">'[1]2025年已发货'!D:D</f>
        <v>吨</v>
      </c>
      <c r="E2712" s="2">
        <f ca="1">'[1]2025年已发货'!E:E</f>
        <v>53</v>
      </c>
      <c r="F2712" s="4">
        <f ca="1">'[1]2025年已发货'!F:F</f>
        <v>45777</v>
      </c>
      <c r="G2712" s="2" t="str">
        <f>'[1]2025年已发货'!G:G</f>
        <v>（十九冶-华电重庆奉节）重庆市奉节县康乐镇七星村</v>
      </c>
      <c r="H2712" s="2" t="str">
        <f ca="1">'[1]2025年已发货'!H:H</f>
        <v>岑甲乐</v>
      </c>
      <c r="I2712" s="2">
        <f ca="1">'[1]2025年已发货'!I:I</f>
        <v>17349037782</v>
      </c>
      <c r="J2712" s="2" vm="1" t="e">
        <f>_xlfn._xlws.FILTER(辅助信息!D:D,辅助信息!G:G=G2712)</f>
        <v>#VALUE!</v>
      </c>
    </row>
    <row r="2713" hidden="1" spans="1:10">
      <c r="A2713" s="2" t="str">
        <f ca="1">'[1]2025年已发货'!A:A</f>
        <v>晋邦</v>
      </c>
      <c r="B2713" s="2" t="str">
        <f ca="1">'[1]2025年已发货'!B:B</f>
        <v>螺纹钢</v>
      </c>
      <c r="C2713" s="2" t="str">
        <f ca="1">'[1]2025年已发货'!C:C</f>
        <v>HRB400E Φ22 9m</v>
      </c>
      <c r="D2713" s="2" t="str">
        <f ca="1">'[1]2025年已发货'!D:D</f>
        <v>吨</v>
      </c>
      <c r="E2713" s="2">
        <f ca="1">'[1]2025年已发货'!E:E</f>
        <v>10</v>
      </c>
      <c r="F2713" s="4">
        <f ca="1">'[1]2025年已发货'!F:F</f>
        <v>45777</v>
      </c>
      <c r="G2713" s="2" t="str">
        <f>'[1]2025年已发货'!G:G</f>
        <v>（十九冶-华电重庆奉节）重庆市奉节县康乐镇七星村</v>
      </c>
      <c r="H2713" s="2" t="str">
        <f ca="1">'[1]2025年已发货'!H:H</f>
        <v>岑甲乐</v>
      </c>
      <c r="I2713" s="2">
        <f ca="1">'[1]2025年已发货'!I:I</f>
        <v>17349037782</v>
      </c>
      <c r="J2713" s="2" vm="1" t="e">
        <f ca="1">_xlfn._xlws.FILTER(辅助信息!D:D,辅助信息!G:G=G2713)</f>
        <v>#VALUE!</v>
      </c>
    </row>
    <row r="2714" hidden="1" spans="1:10">
      <c r="A2714" s="2" t="str">
        <f ca="1">'[1]2025年已发货'!A:A</f>
        <v>晋邦</v>
      </c>
      <c r="B2714" s="2" t="str">
        <f ca="1">'[1]2025年已发货'!B:B</f>
        <v>螺纹钢</v>
      </c>
      <c r="C2714" s="2" t="str">
        <f ca="1">'[1]2025年已发货'!C:C</f>
        <v>HRB400E Φ25 9m</v>
      </c>
      <c r="D2714" s="2" t="str">
        <f ca="1">'[1]2025年已发货'!D:D</f>
        <v>吨</v>
      </c>
      <c r="E2714" s="2">
        <f ca="1">'[1]2025年已发货'!E:E</f>
        <v>25</v>
      </c>
      <c r="F2714" s="4">
        <f ca="1">'[1]2025年已发货'!F:F</f>
        <v>45777</v>
      </c>
      <c r="G2714" s="2" t="str">
        <f>'[1]2025年已发货'!G:G</f>
        <v>（十九冶-华电重庆奉节）重庆市奉节县康乐镇七星村</v>
      </c>
      <c r="H2714" s="2" t="str">
        <f ca="1">'[1]2025年已发货'!H:H</f>
        <v>岑甲乐</v>
      </c>
      <c r="I2714" s="2">
        <f ca="1">'[1]2025年已发货'!I:I</f>
        <v>17349037782</v>
      </c>
      <c r="J2714" s="2" vm="1" t="e">
        <f ca="1">_xlfn._xlws.FILTER(辅助信息!D:D,辅助信息!G:G=G2714)</f>
        <v>#VALUE!</v>
      </c>
    </row>
    <row r="2715" hidden="1" spans="1:10">
      <c r="A2715" s="2" t="str">
        <f ca="1">'[1]2025年已发货'!A:A</f>
        <v>晋邦</v>
      </c>
      <c r="B2715" s="2" t="str">
        <f ca="1">'[1]2025年已发货'!B:B</f>
        <v>螺纹钢</v>
      </c>
      <c r="C2715" s="2" t="str">
        <f ca="1">'[1]2025年已发货'!C:C</f>
        <v>HRB400E Φ16 9m</v>
      </c>
      <c r="D2715" s="2" t="str">
        <f ca="1">'[1]2025年已发货'!D:D</f>
        <v>吨</v>
      </c>
      <c r="E2715" s="2">
        <f ca="1">'[1]2025年已发货'!E:E</f>
        <v>70</v>
      </c>
      <c r="F2715" s="4">
        <f ca="1">'[1]2025年已发货'!F:F</f>
        <v>45777</v>
      </c>
      <c r="G2715" s="2" t="str">
        <f>'[1]2025年已发货'!G:G</f>
        <v>（十九冶-江龙高速一分部）重庆市云阳县X886附近中国十九冶开云高速项目总包部西98米*复兴互通预制梁场</v>
      </c>
      <c r="H2715" s="2" t="str">
        <f ca="1">'[1]2025年已发货'!H:H</f>
        <v>吴章红</v>
      </c>
      <c r="I2715" s="2">
        <f ca="1">'[1]2025年已发货'!I:I</f>
        <v>18628165772</v>
      </c>
      <c r="J2715" s="2" vm="1" t="e">
        <f>_xlfn._xlws.FILTER(辅助信息!D:D,辅助信息!G:G=G2715)</f>
        <v>#VALUE!</v>
      </c>
    </row>
    <row r="2716" hidden="1" spans="1:10">
      <c r="A2716" s="2" t="str">
        <f ca="1">'[1]2025年已发货'!A:A</f>
        <v>晋邦</v>
      </c>
      <c r="B2716" s="2" t="str">
        <f ca="1">'[1]2025年已发货'!B:B</f>
        <v>盘螺</v>
      </c>
      <c r="C2716" s="2" t="str">
        <f ca="1">'[1]2025年已发货'!C:C</f>
        <v>HRB400E Φ8</v>
      </c>
      <c r="D2716" s="2" t="str">
        <f ca="1">'[1]2025年已发货'!D:D</f>
        <v>吨</v>
      </c>
      <c r="E2716" s="2">
        <f ca="1">'[1]2025年已发货'!E:E</f>
        <v>5</v>
      </c>
      <c r="F2716" s="4">
        <f ca="1">'[1]2025年已发货'!F:F</f>
        <v>45777</v>
      </c>
      <c r="G2716" s="2" t="str">
        <f>'[1]2025年已发货'!G:G</f>
        <v>（五冶达州新材料产业园）达州市市东部经开区新材料产业园麻柳镇石和尚村</v>
      </c>
      <c r="H2716" s="2" t="str">
        <f ca="1">'[1]2025年已发货'!H:H</f>
        <v>张焱</v>
      </c>
      <c r="I2716" s="2">
        <f ca="1">'[1]2025年已发货'!I:I</f>
        <v>15528785906</v>
      </c>
      <c r="J2716" s="2" t="str">
        <f ca="1">_xlfn._xlws.FILTER(辅助信息!D:D,辅助信息!G:G=G2716)</f>
        <v>五冶达州新材料产业园</v>
      </c>
    </row>
    <row r="2717" hidden="1" spans="1:10">
      <c r="A2717" s="2" t="str">
        <f ca="1">'[1]2025年已发货'!A:A</f>
        <v>晋邦</v>
      </c>
      <c r="B2717" s="2" t="str">
        <f ca="1">'[1]2025年已发货'!B:B</f>
        <v>盘螺</v>
      </c>
      <c r="C2717" s="2" t="str">
        <f ca="1">'[1]2025年已发货'!C:C</f>
        <v>HRB400E Φ10</v>
      </c>
      <c r="D2717" s="2" t="str">
        <f ca="1">'[1]2025年已发货'!D:D</f>
        <v>吨</v>
      </c>
      <c r="E2717" s="2">
        <f ca="1">'[1]2025年已发货'!E:E</f>
        <v>2.5</v>
      </c>
      <c r="F2717" s="4">
        <f ca="1">'[1]2025年已发货'!F:F</f>
        <v>45777</v>
      </c>
      <c r="G2717" s="2" t="str">
        <f>'[1]2025年已发货'!G:G</f>
        <v>（五冶达州新材料产业园）达州市市东部经开区新材料产业园麻柳镇石和尚村</v>
      </c>
      <c r="H2717" s="2" t="str">
        <f ca="1">'[1]2025年已发货'!H:H</f>
        <v>张焱</v>
      </c>
      <c r="I2717" s="2">
        <f ca="1">'[1]2025年已发货'!I:I</f>
        <v>15528785906</v>
      </c>
      <c r="J2717" s="2" t="str">
        <f ca="1">_xlfn._xlws.FILTER(辅助信息!D:D,辅助信息!G:G=G2717)</f>
        <v>五冶达州新材料产业园</v>
      </c>
    </row>
    <row r="2718" hidden="1" spans="1:10">
      <c r="A2718" s="2" t="str">
        <f ca="1">'[1]2025年已发货'!A:A</f>
        <v>晋邦</v>
      </c>
      <c r="B2718" s="2" t="str">
        <f ca="1">'[1]2025年已发货'!B:B</f>
        <v>螺纹钢</v>
      </c>
      <c r="C2718" s="2" t="str">
        <f ca="1">'[1]2025年已发货'!C:C</f>
        <v>HRB400E Φ12 9m</v>
      </c>
      <c r="D2718" s="2" t="str">
        <f ca="1">'[1]2025年已发货'!D:D</f>
        <v>吨</v>
      </c>
      <c r="E2718" s="2">
        <f ca="1">'[1]2025年已发货'!E:E</f>
        <v>6</v>
      </c>
      <c r="F2718" s="4">
        <f ca="1">'[1]2025年已发货'!F:F</f>
        <v>45777</v>
      </c>
      <c r="G2718" s="2" t="str">
        <f>'[1]2025年已发货'!G:G</f>
        <v>（五冶达州新材料产业园）达州市市东部经开区新材料产业园麻柳镇石和尚村</v>
      </c>
      <c r="H2718" s="2" t="str">
        <f ca="1">'[1]2025年已发货'!H:H</f>
        <v>张焱</v>
      </c>
      <c r="I2718" s="2">
        <f ca="1">'[1]2025年已发货'!I:I</f>
        <v>15528785906</v>
      </c>
      <c r="J2718" s="2" t="str">
        <f ca="1">_xlfn._xlws.FILTER(辅助信息!D:D,辅助信息!G:G=G2718)</f>
        <v>五冶达州新材料产业园</v>
      </c>
    </row>
    <row r="2719" hidden="1" spans="1:10">
      <c r="A2719" s="2" t="str">
        <f ca="1">'[1]2025年已发货'!A:A</f>
        <v>晋邦</v>
      </c>
      <c r="B2719" s="2" t="str">
        <f ca="1">'[1]2025年已发货'!B:B</f>
        <v>螺纹钢</v>
      </c>
      <c r="C2719" s="2" t="str">
        <f ca="1">'[1]2025年已发货'!C:C</f>
        <v>HRB400E Φ14 9m</v>
      </c>
      <c r="D2719" s="2" t="str">
        <f ca="1">'[1]2025年已发货'!D:D</f>
        <v>吨</v>
      </c>
      <c r="E2719" s="2">
        <f ca="1">'[1]2025年已发货'!E:E</f>
        <v>9</v>
      </c>
      <c r="F2719" s="4">
        <f ca="1">'[1]2025年已发货'!F:F</f>
        <v>45777</v>
      </c>
      <c r="G2719" s="2" t="str">
        <f>'[1]2025年已发货'!G:G</f>
        <v>（五冶达州新材料产业园）达州市市东部经开区新材料产业园麻柳镇石和尚村</v>
      </c>
      <c r="H2719" s="2" t="str">
        <f ca="1">'[1]2025年已发货'!H:H</f>
        <v>张焱</v>
      </c>
      <c r="I2719" s="2">
        <f ca="1">'[1]2025年已发货'!I:I</f>
        <v>15528785906</v>
      </c>
      <c r="J2719" s="2" t="str">
        <f>_xlfn._xlws.FILTER(辅助信息!D:D,辅助信息!G:G=G2719)</f>
        <v>五冶达州新材料产业园</v>
      </c>
    </row>
    <row r="2720" hidden="1" spans="1:10">
      <c r="A2720" s="2" t="str">
        <f ca="1">'[1]2025年已发货'!A:A</f>
        <v>晋邦</v>
      </c>
      <c r="B2720" s="2" t="str">
        <f ca="1">'[1]2025年已发货'!B:B</f>
        <v>螺纹钢</v>
      </c>
      <c r="C2720" s="2" t="str">
        <f ca="1">'[1]2025年已发货'!C:C</f>
        <v>HRB400E Φ16 9m</v>
      </c>
      <c r="D2720" s="2" t="str">
        <f ca="1">'[1]2025年已发货'!D:D</f>
        <v>吨</v>
      </c>
      <c r="E2720" s="2">
        <f ca="1">'[1]2025年已发货'!E:E</f>
        <v>6</v>
      </c>
      <c r="F2720" s="4">
        <f ca="1">'[1]2025年已发货'!F:F</f>
        <v>45777</v>
      </c>
      <c r="G2720" s="2" t="str">
        <f>'[1]2025年已发货'!G:G</f>
        <v>（五冶达州新材料产业园）达州市市东部经开区新材料产业园麻柳镇石和尚村</v>
      </c>
      <c r="H2720" s="2" t="str">
        <f ca="1">'[1]2025年已发货'!H:H</f>
        <v>张焱</v>
      </c>
      <c r="I2720" s="2">
        <f ca="1">'[1]2025年已发货'!I:I</f>
        <v>15528785906</v>
      </c>
      <c r="J2720" s="2" t="str">
        <f ca="1">_xlfn._xlws.FILTER(辅助信息!D:D,辅助信息!G:G=G2720)</f>
        <v>五冶达州新材料产业园</v>
      </c>
    </row>
    <row r="2721" hidden="1" spans="1:10">
      <c r="A2721" s="2" t="str">
        <f ca="1">'[1]2025年已发货'!A:A</f>
        <v>晋邦</v>
      </c>
      <c r="B2721" s="2" t="str">
        <f ca="1">'[1]2025年已发货'!B:B</f>
        <v>螺纹钢</v>
      </c>
      <c r="C2721" s="2" t="str">
        <f ca="1">'[1]2025年已发货'!C:C</f>
        <v>HRB400E Φ18 9m</v>
      </c>
      <c r="D2721" s="2" t="str">
        <f ca="1">'[1]2025年已发货'!D:D</f>
        <v>吨</v>
      </c>
      <c r="E2721" s="2">
        <f ca="1">'[1]2025年已发货'!E:E</f>
        <v>3</v>
      </c>
      <c r="F2721" s="4">
        <f ca="1">'[1]2025年已发货'!F:F</f>
        <v>45777</v>
      </c>
      <c r="G2721" s="2" t="str">
        <f>'[1]2025年已发货'!G:G</f>
        <v>（五冶达州新材料产业园）达州市市东部经开区新材料产业园麻柳镇石和尚村</v>
      </c>
      <c r="H2721" s="2" t="str">
        <f ca="1">'[1]2025年已发货'!H:H</f>
        <v>张焱</v>
      </c>
      <c r="I2721" s="2">
        <f ca="1">'[1]2025年已发货'!I:I</f>
        <v>15528785906</v>
      </c>
      <c r="J2721" s="2" t="str">
        <f>_xlfn._xlws.FILTER(辅助信息!D:D,辅助信息!G:G=G2721)</f>
        <v>五冶达州新材料产业园</v>
      </c>
    </row>
    <row r="2722" hidden="1" spans="1:10">
      <c r="A2722" s="2" t="str">
        <f ca="1">'[1]2025年已发货'!A:A</f>
        <v>晋邦</v>
      </c>
      <c r="B2722" s="2" t="str">
        <f ca="1">'[1]2025年已发货'!B:B</f>
        <v>螺纹钢</v>
      </c>
      <c r="C2722" s="2" t="str">
        <f ca="1">'[1]2025年已发货'!C:C</f>
        <v>HRB400E Φ20 9m</v>
      </c>
      <c r="D2722" s="2" t="str">
        <f ca="1">'[1]2025年已发货'!D:D</f>
        <v>吨</v>
      </c>
      <c r="E2722" s="2">
        <f ca="1">'[1]2025年已发货'!E:E</f>
        <v>3</v>
      </c>
      <c r="F2722" s="4">
        <f ca="1">'[1]2025年已发货'!F:F</f>
        <v>45777</v>
      </c>
      <c r="G2722" s="2" t="str">
        <f>'[1]2025年已发货'!G:G</f>
        <v>（五冶达州新材料产业园）达州市市东部经开区新材料产业园麻柳镇石和尚村</v>
      </c>
      <c r="H2722" s="2" t="str">
        <f ca="1">'[1]2025年已发货'!H:H</f>
        <v>张焱</v>
      </c>
      <c r="I2722" s="2">
        <f ca="1">'[1]2025年已发货'!I:I</f>
        <v>15528785906</v>
      </c>
      <c r="J2722" s="2" t="str">
        <f ca="1">_xlfn._xlws.FILTER(辅助信息!D:D,辅助信息!G:G=G2722)</f>
        <v>五冶达州新材料产业园</v>
      </c>
    </row>
    <row r="2723" hidden="1" spans="1:10">
      <c r="A2723" s="2" t="str">
        <f ca="1">'[1]2025年已发货'!A:A</f>
        <v>吉晨盛泰</v>
      </c>
      <c r="B2723" s="2" t="str">
        <f ca="1">'[1]2025年已发货'!B:B</f>
        <v>盘螺</v>
      </c>
      <c r="C2723" s="2" t="str">
        <f ca="1">'[1]2025年已发货'!C:C</f>
        <v>HRB400E Φ8</v>
      </c>
      <c r="D2723" s="2" t="str">
        <f ca="1">'[1]2025年已发货'!D:D</f>
        <v>吨</v>
      </c>
      <c r="E2723" s="2">
        <f ca="1">'[1]2025年已发货'!E:E</f>
        <v>35</v>
      </c>
      <c r="F2723" s="4">
        <f ca="1">'[1]2025年已发货'!F:F</f>
        <v>45777</v>
      </c>
      <c r="G2723" s="2" t="str">
        <f>'[1]2025年已发货'!G:G</f>
        <v>凉山州昭觉县新城镇阿都马打(中铁十局西昭高速3号拌合站过磅)</v>
      </c>
      <c r="H2723" s="2" t="str">
        <f ca="1">'[1]2025年已发货'!H:H</f>
        <v>魏忠魁 </v>
      </c>
      <c r="I2723" s="2">
        <f ca="1">'[1]2025年已发货'!I:I</f>
        <v>18229056777</v>
      </c>
      <c r="J2723" s="2" vm="1" t="e">
        <f ca="1">_xlfn._xlws.FILTER(辅助信息!D:D,辅助信息!G:G=G2723)</f>
        <v>#VALUE!</v>
      </c>
    </row>
    <row r="2724" hidden="1" spans="1:10">
      <c r="A2724" s="2" t="str">
        <f ca="1">'[1]2025年已发货'!A:A</f>
        <v>吉晨盛泰</v>
      </c>
      <c r="B2724" s="2" t="str">
        <f ca="1">'[1]2025年已发货'!B:B</f>
        <v>螺纹钢</v>
      </c>
      <c r="C2724" s="2" t="str">
        <f ca="1">'[1]2025年已发货'!C:C</f>
        <v>HRB400E Φ12</v>
      </c>
      <c r="D2724" s="2" t="str">
        <f ca="1">'[1]2025年已发货'!D:D</f>
        <v>吨</v>
      </c>
      <c r="E2724" s="2">
        <f ca="1">'[1]2025年已发货'!E:E</f>
        <v>190</v>
      </c>
      <c r="F2724" s="4">
        <f ca="1">'[1]2025年已发货'!F:F</f>
        <v>45777</v>
      </c>
      <c r="G2724" s="2" t="str">
        <f>'[1]2025年已发货'!G:G</f>
        <v>凉山州昭觉县新城镇阿都马打(中铁十局西昭高速3号拌合站过磅)</v>
      </c>
      <c r="H2724" s="2" t="str">
        <f ca="1">'[1]2025年已发货'!H:H</f>
        <v>魏忠魁 </v>
      </c>
      <c r="I2724" s="2">
        <f ca="1">'[1]2025年已发货'!I:I</f>
        <v>18229056777</v>
      </c>
      <c r="J2724" s="2" vm="1" t="e">
        <f ca="1">_xlfn._xlws.FILTER(辅助信息!D:D,辅助信息!G:G=G2724)</f>
        <v>#VALUE!</v>
      </c>
    </row>
    <row r="2725" hidden="1" spans="1:10">
      <c r="A2725" s="2" t="str">
        <f ca="1">'[1]2025年已发货'!A:A</f>
        <v>吉晨盛泰</v>
      </c>
      <c r="B2725" s="2" t="str">
        <f ca="1">'[1]2025年已发货'!B:B</f>
        <v>螺纹钢</v>
      </c>
      <c r="C2725" s="2" t="str">
        <f ca="1">'[1]2025年已发货'!C:C</f>
        <v>HRB400E Φ14</v>
      </c>
      <c r="D2725" s="2" t="str">
        <f ca="1">'[1]2025年已发货'!D:D</f>
        <v>吨</v>
      </c>
      <c r="E2725" s="2">
        <f ca="1">'[1]2025年已发货'!E:E</f>
        <v>40</v>
      </c>
      <c r="F2725" s="4">
        <f ca="1">'[1]2025年已发货'!F:F</f>
        <v>45777</v>
      </c>
      <c r="G2725" s="2" t="str">
        <f>'[1]2025年已发货'!G:G</f>
        <v>凉山州昭觉县新城镇阿都马打(中铁十局西昭高速3号拌合站过磅)</v>
      </c>
      <c r="H2725" s="2" t="str">
        <f ca="1">'[1]2025年已发货'!H:H</f>
        <v>魏忠魁 </v>
      </c>
      <c r="I2725" s="2">
        <f ca="1">'[1]2025年已发货'!I:I</f>
        <v>18229056777</v>
      </c>
      <c r="J2725" s="2" vm="1" t="e">
        <f ca="1">_xlfn._xlws.FILTER(辅助信息!D:D,辅助信息!G:G=G2725)</f>
        <v>#VALUE!</v>
      </c>
    </row>
    <row r="2726" hidden="1" spans="1:10">
      <c r="A2726" s="2" t="str">
        <f ca="1">'[1]2025年已发货'!A:A</f>
        <v>吉晨盛泰</v>
      </c>
      <c r="B2726" s="2" t="str">
        <f ca="1">'[1]2025年已发货'!B:B</f>
        <v>螺纹钢</v>
      </c>
      <c r="C2726" s="2" t="str">
        <f ca="1">'[1]2025年已发货'!C:C</f>
        <v>HRB400E Φ16</v>
      </c>
      <c r="D2726" s="2" t="str">
        <f ca="1">'[1]2025年已发货'!D:D</f>
        <v>吨</v>
      </c>
      <c r="E2726" s="2">
        <f ca="1">'[1]2025年已发货'!E:E</f>
        <v>35</v>
      </c>
      <c r="F2726" s="4">
        <f ca="1">'[1]2025年已发货'!F:F</f>
        <v>45777</v>
      </c>
      <c r="G2726" s="2" t="str">
        <f>'[1]2025年已发货'!G:G</f>
        <v>凉山州昭觉县新城镇阿都马打(中铁十局西昭高速3号拌合站过磅)</v>
      </c>
      <c r="H2726" s="2" t="str">
        <f ca="1">'[1]2025年已发货'!H:H</f>
        <v>魏忠魁 </v>
      </c>
      <c r="I2726" s="2">
        <f ca="1">'[1]2025年已发货'!I:I</f>
        <v>18229056777</v>
      </c>
      <c r="J2726" s="2" vm="1" t="e">
        <f ca="1">_xlfn._xlws.FILTER(辅助信息!D:D,辅助信息!G:G=G2726)</f>
        <v>#VALUE!</v>
      </c>
    </row>
    <row r="2727" hidden="1" spans="1:10">
      <c r="A2727" s="2" t="str">
        <f ca="1">'[1]2025年已发货'!A:A</f>
        <v>吉晨盛泰</v>
      </c>
      <c r="B2727" s="2" t="str">
        <f ca="1">'[1]2025年已发货'!B:B</f>
        <v>螺纹钢</v>
      </c>
      <c r="C2727" s="2" t="str">
        <f ca="1">'[1]2025年已发货'!C:C</f>
        <v>HRB500E Φ32</v>
      </c>
      <c r="D2727" s="2" t="str">
        <f ca="1">'[1]2025年已发货'!D:D</f>
        <v>吨</v>
      </c>
      <c r="E2727" s="2">
        <f ca="1">'[1]2025年已发货'!E:E</f>
        <v>75</v>
      </c>
      <c r="F2727" s="4">
        <f ca="1">'[1]2025年已发货'!F:F</f>
        <v>45777</v>
      </c>
      <c r="G2727" s="2" t="str">
        <f>'[1]2025年已发货'!G:G</f>
        <v>凉山州昭觉县新城镇阿都马打(中铁十局西昭高速3号拌合站过磅)</v>
      </c>
      <c r="H2727" s="2" t="str">
        <f ca="1">'[1]2025年已发货'!H:H</f>
        <v>魏忠魁 </v>
      </c>
      <c r="I2727" s="2">
        <f ca="1">'[1]2025年已发货'!I:I</f>
        <v>18229056777</v>
      </c>
      <c r="J2727" s="2" vm="1" t="e">
        <f ca="1">_xlfn._xlws.FILTER(辅助信息!D:D,辅助信息!G:G=G2727)</f>
        <v>#VALUE!</v>
      </c>
    </row>
    <row r="2728" hidden="1" spans="1:10">
      <c r="A2728" s="2" t="str">
        <f ca="1">'[1]2025年已发货'!A:A</f>
        <v>吉晨盛泰</v>
      </c>
      <c r="B2728" s="2" t="str">
        <f ca="1">'[1]2025年已发货'!B:B</f>
        <v>螺纹钢</v>
      </c>
      <c r="C2728" s="2" t="str">
        <f ca="1">'[1]2025年已发货'!C:C</f>
        <v>HRB400E Φ32</v>
      </c>
      <c r="D2728" s="2" t="str">
        <f ca="1">'[1]2025年已发货'!D:D</f>
        <v>吨</v>
      </c>
      <c r="E2728" s="2">
        <f ca="1">'[1]2025年已发货'!E:E</f>
        <v>50</v>
      </c>
      <c r="F2728" s="4">
        <f ca="1">'[1]2025年已发货'!F:F</f>
        <v>45777</v>
      </c>
      <c r="G2728" s="2" t="str">
        <f>'[1]2025年已发货'!G:G</f>
        <v>凉山州昭觉县新城镇阿都马打(中铁十局西昭高速3号拌合站过磅)</v>
      </c>
      <c r="H2728" s="2" t="str">
        <f ca="1">'[1]2025年已发货'!H:H</f>
        <v>魏忠魁 </v>
      </c>
      <c r="I2728" s="2">
        <f ca="1">'[1]2025年已发货'!I:I</f>
        <v>18229056777</v>
      </c>
      <c r="J2728" s="2" vm="1" t="e">
        <f ca="1">_xlfn._xlws.FILTER(辅助信息!D:D,辅助信息!G:G=G2728)</f>
        <v>#VALUE!</v>
      </c>
    </row>
    <row r="2729" hidden="1" spans="1:10">
      <c r="A2729" s="2" t="str">
        <f ca="1">'[1]2025年已发货'!A:A</f>
        <v>吉晨盛泰</v>
      </c>
      <c r="B2729" s="2" t="str">
        <f ca="1">'[1]2025年已发货'!B:B</f>
        <v>螺纹钢</v>
      </c>
      <c r="C2729" s="2" t="str">
        <f ca="1">'[1]2025年已发货'!C:C</f>
        <v>HRB400E Φ32</v>
      </c>
      <c r="D2729" s="2" t="str">
        <f ca="1">'[1]2025年已发货'!D:D</f>
        <v>吨</v>
      </c>
      <c r="E2729" s="2">
        <f ca="1">'[1]2025年已发货'!E:E</f>
        <v>150</v>
      </c>
      <c r="F2729" s="4">
        <f ca="1">'[1]2025年已发货'!F:F</f>
        <v>45777</v>
      </c>
      <c r="G2729" s="2" t="str">
        <f>'[1]2025年已发货'!G:G</f>
        <v>凉山州昭觉县谷曲镇瓦洛乌村</v>
      </c>
      <c r="H2729" s="2" t="str">
        <f ca="1">'[1]2025年已发货'!H:H</f>
        <v>魏忠魁 </v>
      </c>
      <c r="I2729" s="2">
        <f ca="1">'[1]2025年已发货'!I:I</f>
        <v>18229056777</v>
      </c>
      <c r="J2729" s="2" vm="1" t="e">
        <f ca="1">_xlfn._xlws.FILTER(辅助信息!D:D,辅助信息!G:G=G2729)</f>
        <v>#VALUE!</v>
      </c>
    </row>
    <row r="2730" hidden="1" spans="1:10">
      <c r="A2730" s="2" t="str">
        <f ca="1">'[1]2025年已发货'!A:A</f>
        <v>吉晨盛泰</v>
      </c>
      <c r="B2730" s="2" t="str">
        <f ca="1">'[1]2025年已发货'!B:B</f>
        <v>高线</v>
      </c>
      <c r="C2730" s="2" t="str">
        <f ca="1">'[1]2025年已发货'!C:C</f>
        <v>HPB300Φ6</v>
      </c>
      <c r="D2730" s="2" t="str">
        <f ca="1">'[1]2025年已发货'!D:D</f>
        <v>吨</v>
      </c>
      <c r="E2730" s="2">
        <f ca="1">'[1]2025年已发货'!E:E</f>
        <v>10</v>
      </c>
      <c r="F2730" s="4">
        <f ca="1">'[1]2025年已发货'!F:F</f>
        <v>45777</v>
      </c>
      <c r="G2730" s="2" t="str">
        <f>'[1]2025年已发货'!G:G</f>
        <v>5标一分部十局第七公司1号钢构厂</v>
      </c>
      <c r="H2730" s="2" t="str">
        <f ca="1">'[1]2025年已发货'!H:H</f>
        <v>吴裕</v>
      </c>
      <c r="I2730" s="2">
        <f ca="1">'[1]2025年已发货'!I:I</f>
        <v>19802920715</v>
      </c>
      <c r="J2730" s="2" vm="1" t="e">
        <f>_xlfn._xlws.FILTER(辅助信息!D:D,辅助信息!G:G=G2730)</f>
        <v>#VALUE!</v>
      </c>
    </row>
    <row r="2731" hidden="1" spans="1:10">
      <c r="A2731" s="2" t="str">
        <f ca="1">'[1]2025年已发货'!A:A</f>
        <v>吉晨盛泰</v>
      </c>
      <c r="B2731" s="2" t="str">
        <f ca="1">'[1]2025年已发货'!B:B</f>
        <v>螺纹钢</v>
      </c>
      <c r="C2731" s="2" t="str">
        <f ca="1">'[1]2025年已发货'!C:C</f>
        <v>HRB400E Φ12</v>
      </c>
      <c r="D2731" s="2" t="str">
        <f ca="1">'[1]2025年已发货'!D:D</f>
        <v>吨</v>
      </c>
      <c r="E2731" s="2">
        <f ca="1">'[1]2025年已发货'!E:E</f>
        <v>10</v>
      </c>
      <c r="F2731" s="4">
        <f ca="1">'[1]2025年已发货'!F:F</f>
        <v>45777</v>
      </c>
      <c r="G2731" s="2" t="str">
        <f>'[1]2025年已发货'!G:G</f>
        <v>5标一分部十局第七公司1号钢构厂</v>
      </c>
      <c r="H2731" s="2" t="str">
        <f ca="1">'[1]2025年已发货'!H:H</f>
        <v>吴裕</v>
      </c>
      <c r="I2731" s="2">
        <f ca="1">'[1]2025年已发货'!I:I</f>
        <v>19802920715</v>
      </c>
      <c r="J2731" s="2" vm="1" t="e">
        <f ca="1">_xlfn._xlws.FILTER(辅助信息!D:D,辅助信息!G:G=G2731)</f>
        <v>#VALUE!</v>
      </c>
    </row>
    <row r="2732" hidden="1" spans="1:10">
      <c r="A2732" s="2" t="str">
        <f ca="1">'[1]2025年已发货'!A:A</f>
        <v>吉晨盛泰</v>
      </c>
      <c r="B2732" s="2" t="str">
        <f ca="1">'[1]2025年已发货'!B:B</f>
        <v>螺纹钢</v>
      </c>
      <c r="C2732" s="2" t="str">
        <f ca="1">'[1]2025年已发货'!C:C</f>
        <v>HRB400E Φ14</v>
      </c>
      <c r="D2732" s="2" t="str">
        <f ca="1">'[1]2025年已发货'!D:D</f>
        <v>吨</v>
      </c>
      <c r="E2732" s="2">
        <f ca="1">'[1]2025年已发货'!E:E</f>
        <v>20</v>
      </c>
      <c r="F2732" s="4">
        <f ca="1">'[1]2025年已发货'!F:F</f>
        <v>45777</v>
      </c>
      <c r="G2732" s="2" t="str">
        <f>'[1]2025年已发货'!G:G</f>
        <v>5标一分部十局第七公司1号钢构厂</v>
      </c>
      <c r="H2732" s="2" t="str">
        <f ca="1">'[1]2025年已发货'!H:H</f>
        <v>吴裕</v>
      </c>
      <c r="I2732" s="2">
        <f ca="1">'[1]2025年已发货'!I:I</f>
        <v>19802920715</v>
      </c>
      <c r="J2732" s="2" vm="1" t="e">
        <f>_xlfn._xlws.FILTER(辅助信息!D:D,辅助信息!G:G=G2732)</f>
        <v>#VALUE!</v>
      </c>
    </row>
    <row r="2733" hidden="1" spans="1:10">
      <c r="A2733" s="2" t="str">
        <f ca="1">'[1]2025年已发货'!A:A</f>
        <v>吉晨盛泰</v>
      </c>
      <c r="B2733" s="2" t="str">
        <f ca="1">'[1]2025年已发货'!B:B</f>
        <v>螺纹钢</v>
      </c>
      <c r="C2733" s="2" t="str">
        <f ca="1">'[1]2025年已发货'!C:C</f>
        <v>HRB400E Φ16</v>
      </c>
      <c r="D2733" s="2" t="str">
        <f ca="1">'[1]2025年已发货'!D:D</f>
        <v>吨</v>
      </c>
      <c r="E2733" s="2">
        <f ca="1">'[1]2025年已发货'!E:E</f>
        <v>30</v>
      </c>
      <c r="F2733" s="4">
        <f ca="1">'[1]2025年已发货'!F:F</f>
        <v>45777</v>
      </c>
      <c r="G2733" s="2" t="str">
        <f>'[1]2025年已发货'!G:G</f>
        <v>5标一分部十局第七公司1号钢构厂</v>
      </c>
      <c r="H2733" s="2" t="str">
        <f ca="1">'[1]2025年已发货'!H:H</f>
        <v>吴裕</v>
      </c>
      <c r="I2733" s="2">
        <f ca="1">'[1]2025年已发货'!I:I</f>
        <v>19802920715</v>
      </c>
      <c r="J2733" s="2" vm="1" t="e">
        <f ca="1">_xlfn._xlws.FILTER(辅助信息!D:D,辅助信息!G:G=G2733)</f>
        <v>#VALUE!</v>
      </c>
    </row>
    <row r="2734" hidden="1" spans="1:10">
      <c r="A2734" s="2" t="str">
        <f ca="1">'[1]2025年已发货'!A:A</f>
        <v>吉晨盛泰</v>
      </c>
      <c r="B2734" s="2" t="str">
        <f ca="1">'[1]2025年已发货'!B:B</f>
        <v>螺纹钢</v>
      </c>
      <c r="C2734" s="2" t="str">
        <f ca="1">'[1]2025年已发货'!C:C</f>
        <v>HRB400E Φ22</v>
      </c>
      <c r="D2734" s="2" t="str">
        <f ca="1">'[1]2025年已发货'!D:D</f>
        <v>吨</v>
      </c>
      <c r="E2734" s="2">
        <f ca="1">'[1]2025年已发货'!E:E</f>
        <v>15</v>
      </c>
      <c r="F2734" s="4">
        <f ca="1">'[1]2025年已发货'!F:F</f>
        <v>45777</v>
      </c>
      <c r="G2734" s="2" t="str">
        <f>'[1]2025年已发货'!G:G</f>
        <v>5标一分部十局第七公司1号钢构厂</v>
      </c>
      <c r="H2734" s="2" t="str">
        <f ca="1">'[1]2025年已发货'!H:H</f>
        <v>吴裕</v>
      </c>
      <c r="I2734" s="2">
        <f ca="1">'[1]2025年已发货'!I:I</f>
        <v>19802920715</v>
      </c>
      <c r="J2734" s="2" vm="1" t="e">
        <f ca="1">_xlfn._xlws.FILTER(辅助信息!D:D,辅助信息!G:G=G2734)</f>
        <v>#VALUE!</v>
      </c>
    </row>
    <row r="2735" hidden="1" spans="1:10">
      <c r="A2735" s="2" t="str">
        <f ca="1">'[1]2025年已发货'!A:A</f>
        <v>吉晨盛泰</v>
      </c>
      <c r="B2735" s="2" t="str">
        <f ca="1">'[1]2025年已发货'!B:B</f>
        <v>螺纹钢</v>
      </c>
      <c r="C2735" s="2" t="str">
        <f ca="1">'[1]2025年已发货'!C:C</f>
        <v>HRB500E Φ25</v>
      </c>
      <c r="D2735" s="2" t="str">
        <f ca="1">'[1]2025年已发货'!D:D</f>
        <v>吨</v>
      </c>
      <c r="E2735" s="2">
        <f ca="1">'[1]2025年已发货'!E:E</f>
        <v>12</v>
      </c>
      <c r="F2735" s="4">
        <f ca="1">'[1]2025年已发货'!F:F</f>
        <v>45777</v>
      </c>
      <c r="G2735" s="2" t="str">
        <f>'[1]2025年已发货'!G:G</f>
        <v>5标一分部十局第七公司1号钢构厂</v>
      </c>
      <c r="H2735" s="2" t="str">
        <f ca="1">'[1]2025年已发货'!H:H</f>
        <v>吴裕</v>
      </c>
      <c r="I2735" s="2">
        <f ca="1">'[1]2025年已发货'!I:I</f>
        <v>19802920715</v>
      </c>
      <c r="J2735" s="2" vm="1" t="e">
        <f ca="1">_xlfn._xlws.FILTER(辅助信息!D:D,辅助信息!G:G=G2735)</f>
        <v>#VALUE!</v>
      </c>
    </row>
    <row r="2736" hidden="1" spans="1:10">
      <c r="A2736" s="2" t="str">
        <f ca="1">'[1]2025年已发货'!A:A</f>
        <v>吉晨盛泰</v>
      </c>
      <c r="B2736" s="2" t="str">
        <f ca="1">'[1]2025年已发货'!B:B</f>
        <v>螺纹钢</v>
      </c>
      <c r="C2736" s="2" t="str">
        <f ca="1">'[1]2025年已发货'!C:C</f>
        <v>HRB500E Φ28</v>
      </c>
      <c r="D2736" s="2" t="str">
        <f ca="1">'[1]2025年已发货'!D:D</f>
        <v>吨</v>
      </c>
      <c r="E2736" s="2">
        <f ca="1">'[1]2025年已发货'!E:E</f>
        <v>10</v>
      </c>
      <c r="F2736" s="4">
        <f ca="1">'[1]2025年已发货'!F:F</f>
        <v>45777</v>
      </c>
      <c r="G2736" s="2" t="str">
        <f>'[1]2025年已发货'!G:G</f>
        <v>5标一分部十局第七公司1号钢构厂</v>
      </c>
      <c r="H2736" s="2" t="str">
        <f ca="1">'[1]2025年已发货'!H:H</f>
        <v>吴裕</v>
      </c>
      <c r="I2736" s="2">
        <f ca="1">'[1]2025年已发货'!I:I</f>
        <v>19802920715</v>
      </c>
      <c r="J2736" s="2" vm="1" t="e">
        <f ca="1">_xlfn._xlws.FILTER(辅助信息!D:D,辅助信息!G:G=G2736)</f>
        <v>#VALUE!</v>
      </c>
    </row>
    <row r="2737" hidden="1" spans="1:10">
      <c r="A2737" s="2" t="str">
        <f ca="1">'[1]2025年已发货'!A:A</f>
        <v>吉晨盛泰</v>
      </c>
      <c r="B2737" s="2" t="str">
        <f ca="1">'[1]2025年已发货'!B:B</f>
        <v>螺纹钢</v>
      </c>
      <c r="C2737" s="2" t="str">
        <f ca="1">'[1]2025年已发货'!C:C</f>
        <v>HRB400E Φ12</v>
      </c>
      <c r="D2737" s="2" t="str">
        <f ca="1">'[1]2025年已发货'!D:D</f>
        <v>吨</v>
      </c>
      <c r="E2737" s="2">
        <f ca="1">'[1]2025年已发货'!E:E</f>
        <v>10</v>
      </c>
      <c r="F2737" s="4">
        <f ca="1">'[1]2025年已发货'!F:F</f>
        <v>45777</v>
      </c>
      <c r="G2737" s="2" t="str">
        <f>'[1]2025年已发货'!G:G</f>
        <v>中铁隧道局路桥公司西昭高速2标1分部凉山州金阳县派来镇</v>
      </c>
      <c r="H2737" s="2" t="str">
        <f ca="1">'[1]2025年已发货'!H:H</f>
        <v>杨勇</v>
      </c>
      <c r="I2737" s="2">
        <f ca="1">'[1]2025年已发货'!I:I</f>
        <v>18882117172</v>
      </c>
      <c r="J2737" s="2" vm="1" t="e">
        <f ca="1">_xlfn._xlws.FILTER(辅助信息!D:D,辅助信息!G:G=G2737)</f>
        <v>#VALUE!</v>
      </c>
    </row>
    <row r="2738" hidden="1" spans="1:10">
      <c r="A2738" s="2" t="str">
        <f ca="1">'[1]2025年已发货'!A:A</f>
        <v>吉晨盛泰</v>
      </c>
      <c r="B2738" s="2" t="str">
        <f ca="1">'[1]2025年已发货'!B:B</f>
        <v>螺纹钢</v>
      </c>
      <c r="C2738" s="2" t="str">
        <f ca="1">'[1]2025年已发货'!C:C</f>
        <v>HRB400E Φ14</v>
      </c>
      <c r="D2738" s="2" t="str">
        <f ca="1">'[1]2025年已发货'!D:D</f>
        <v>吨</v>
      </c>
      <c r="E2738" s="2">
        <f ca="1">'[1]2025年已发货'!E:E</f>
        <v>20</v>
      </c>
      <c r="F2738" s="4">
        <f ca="1">'[1]2025年已发货'!F:F</f>
        <v>45777</v>
      </c>
      <c r="G2738" s="2" t="str">
        <f>'[1]2025年已发货'!G:G</f>
        <v>中铁隧道局路桥公司西昭高速2标1分部凉山州金阳县派来镇</v>
      </c>
      <c r="H2738" s="2" t="str">
        <f ca="1">'[1]2025年已发货'!H:H</f>
        <v>杨勇</v>
      </c>
      <c r="I2738" s="2">
        <f ca="1">'[1]2025年已发货'!I:I</f>
        <v>18882117172</v>
      </c>
      <c r="J2738" s="2" vm="1" t="e">
        <f>_xlfn._xlws.FILTER(辅助信息!D:D,辅助信息!G:G=G2738)</f>
        <v>#VALUE!</v>
      </c>
    </row>
    <row r="2739" hidden="1" spans="1:10">
      <c r="A2739" s="2" t="str">
        <f ca="1">'[1]2025年已发货'!A:A</f>
        <v>吉晨盛泰</v>
      </c>
      <c r="B2739" s="2" t="str">
        <f ca="1">'[1]2025年已发货'!B:B</f>
        <v>螺纹钢</v>
      </c>
      <c r="C2739" s="2" t="str">
        <f ca="1">'[1]2025年已发货'!C:C</f>
        <v>HRB400E Φ16</v>
      </c>
      <c r="D2739" s="2" t="str">
        <f ca="1">'[1]2025年已发货'!D:D</f>
        <v>吨</v>
      </c>
      <c r="E2739" s="2">
        <f ca="1">'[1]2025年已发货'!E:E</f>
        <v>65</v>
      </c>
      <c r="F2739" s="4">
        <f ca="1">'[1]2025年已发货'!F:F</f>
        <v>45777</v>
      </c>
      <c r="G2739" s="2" t="str">
        <f>'[1]2025年已发货'!G:G</f>
        <v>中铁隧道局路桥公司西昭高速2标1分部凉山州金阳县派来镇</v>
      </c>
      <c r="H2739" s="2" t="str">
        <f ca="1">'[1]2025年已发货'!H:H</f>
        <v>杨勇</v>
      </c>
      <c r="I2739" s="2">
        <f ca="1">'[1]2025年已发货'!I:I</f>
        <v>18882117172</v>
      </c>
      <c r="J2739" s="2" vm="1" t="e">
        <f ca="1">_xlfn._xlws.FILTER(辅助信息!D:D,辅助信息!G:G=G2739)</f>
        <v>#VALUE!</v>
      </c>
    </row>
    <row r="2740" hidden="1" spans="1:10">
      <c r="A2740" s="2" t="str">
        <f ca="1">'[1]2025年已发货'!A:A</f>
        <v>吉晨盛泰</v>
      </c>
      <c r="B2740" s="2" t="str">
        <f ca="1">'[1]2025年已发货'!B:B</f>
        <v>螺纹钢</v>
      </c>
      <c r="C2740" s="2" t="str">
        <f ca="1">'[1]2025年已发货'!C:C</f>
        <v>HRB400E Φ22</v>
      </c>
      <c r="D2740" s="2" t="str">
        <f ca="1">'[1]2025年已发货'!D:D</f>
        <v>吨</v>
      </c>
      <c r="E2740" s="2">
        <f ca="1">'[1]2025年已发货'!E:E</f>
        <v>10</v>
      </c>
      <c r="F2740" s="4">
        <f ca="1">'[1]2025年已发货'!F:F</f>
        <v>45777</v>
      </c>
      <c r="G2740" s="2" t="str">
        <f>'[1]2025年已发货'!G:G</f>
        <v>中铁隧道局路桥公司西昭高速2标1分部凉山州金阳县派来镇</v>
      </c>
      <c r="H2740" s="2" t="str">
        <f ca="1">'[1]2025年已发货'!H:H</f>
        <v>杨勇</v>
      </c>
      <c r="I2740" s="2">
        <f ca="1">'[1]2025年已发货'!I:I</f>
        <v>18882117172</v>
      </c>
      <c r="J2740" s="2" vm="1" t="e">
        <f>_xlfn._xlws.FILTER(辅助信息!D:D,辅助信息!G:G=G2740)</f>
        <v>#VALUE!</v>
      </c>
    </row>
    <row r="2741" hidden="1" spans="1:10">
      <c r="A2741" s="2" t="str">
        <f ca="1">'[1]2025年已发货'!A:A</f>
        <v>吉晨盛泰</v>
      </c>
      <c r="B2741" s="2" t="str">
        <f ca="1">'[1]2025年已发货'!B:B</f>
        <v>螺纹钢</v>
      </c>
      <c r="C2741" s="2" t="str">
        <f ca="1">'[1]2025年已发货'!C:C</f>
        <v>HRB400E Φ25</v>
      </c>
      <c r="D2741" s="2" t="str">
        <f ca="1">'[1]2025年已发货'!D:D</f>
        <v>吨</v>
      </c>
      <c r="E2741" s="2">
        <f ca="1">'[1]2025年已发货'!E:E</f>
        <v>35</v>
      </c>
      <c r="F2741" s="4">
        <f ca="1">'[1]2025年已发货'!F:F</f>
        <v>45777</v>
      </c>
      <c r="G2741" s="2" t="str">
        <f>'[1]2025年已发货'!G:G</f>
        <v>中铁隧道局路桥公司西昭高速2标1分部凉山州金阳县派来镇</v>
      </c>
      <c r="H2741" s="2" t="str">
        <f ca="1">'[1]2025年已发货'!H:H</f>
        <v>杨勇</v>
      </c>
      <c r="I2741" s="2">
        <f ca="1">'[1]2025年已发货'!I:I</f>
        <v>18882117172</v>
      </c>
      <c r="J2741" s="2" vm="1" t="e">
        <f ca="1">_xlfn._xlws.FILTER(辅助信息!D:D,辅助信息!G:G=G2741)</f>
        <v>#VALUE!</v>
      </c>
    </row>
    <row r="2742" hidden="1" spans="1:10">
      <c r="A2742" s="2" t="str">
        <f ca="1">'[1]2025年已发货'!A:A</f>
        <v>吉晨盛泰</v>
      </c>
      <c r="B2742" s="2" t="str">
        <f ca="1">'[1]2025年已发货'!B:B</f>
        <v>高线</v>
      </c>
      <c r="C2742" s="2" t="str">
        <f ca="1">'[1]2025年已发货'!C:C</f>
        <v>HPB300Φ8</v>
      </c>
      <c r="D2742" s="2" t="str">
        <f ca="1">'[1]2025年已发货'!D:D</f>
        <v>吨</v>
      </c>
      <c r="E2742" s="2">
        <f ca="1">'[1]2025年已发货'!E:E</f>
        <v>8</v>
      </c>
      <c r="F2742" s="4">
        <f ca="1">'[1]2025年已发货'!F:F</f>
        <v>45777</v>
      </c>
      <c r="G2742" s="2" t="str">
        <f>'[1]2025年已发货'!G:G</f>
        <v>中铁隧道局路桥公司西昭高速2标1分部凉山州金阳县派来镇</v>
      </c>
      <c r="H2742" s="2" t="str">
        <f ca="1">'[1]2025年已发货'!H:H</f>
        <v>杨勇</v>
      </c>
      <c r="I2742" s="2">
        <f ca="1">'[1]2025年已发货'!I:I</f>
        <v>18882117172</v>
      </c>
      <c r="J2742" s="2" vm="1" t="e">
        <f>_xlfn._xlws.FILTER(辅助信息!D:D,辅助信息!G:G=G2742)</f>
        <v>#VALUE!</v>
      </c>
    </row>
    <row r="2743" hidden="1" spans="1:10">
      <c r="A2743" s="2" t="str">
        <f ca="1">'[1]2025年已发货'!A:A</f>
        <v>吉晨盛泰</v>
      </c>
      <c r="B2743" s="2" t="str">
        <f ca="1">'[1]2025年已发货'!B:B</f>
        <v>高线</v>
      </c>
      <c r="C2743" s="2" t="str">
        <f ca="1">'[1]2025年已发货'!C:C</f>
        <v>HPB300Φ6</v>
      </c>
      <c r="D2743" s="2" t="str">
        <f ca="1">'[1]2025年已发货'!D:D</f>
        <v>吨</v>
      </c>
      <c r="E2743" s="2">
        <f ca="1">'[1]2025年已发货'!E:E</f>
        <v>2</v>
      </c>
      <c r="F2743" s="4">
        <f ca="1">'[1]2025年已发货'!F:F</f>
        <v>45777</v>
      </c>
      <c r="G2743" s="2" t="str">
        <f>'[1]2025年已发货'!G:G</f>
        <v>中铁隧道局路桥公司西昭高速2标1分部凉山州金阳县派来镇</v>
      </c>
      <c r="H2743" s="2" t="str">
        <f ca="1">'[1]2025年已发货'!H:H</f>
        <v>杨勇</v>
      </c>
      <c r="I2743" s="2">
        <f ca="1">'[1]2025年已发货'!I:I</f>
        <v>18882117172</v>
      </c>
      <c r="J2743" s="2" vm="1" t="e">
        <f>_xlfn._xlws.FILTER(辅助信息!D:D,辅助信息!G:G=G2743)</f>
        <v>#VALUE!</v>
      </c>
    </row>
    <row r="2744" hidden="1" spans="1:10">
      <c r="A2744" s="2" t="str">
        <f ca="1">'[1]2025年已发货'!A:A</f>
        <v>吉晨盛泰</v>
      </c>
      <c r="B2744" s="2" t="str">
        <f ca="1">'[1]2025年已发货'!B:B</f>
        <v>螺纹钢</v>
      </c>
      <c r="C2744" s="2" t="str">
        <f ca="1">'[1]2025年已发货'!C:C</f>
        <v>HRB400E Φ22</v>
      </c>
      <c r="D2744" s="2" t="str">
        <f ca="1">'[1]2025年已发货'!D:D</f>
        <v>吨</v>
      </c>
      <c r="E2744" s="2">
        <f ca="1">'[1]2025年已发货'!E:E</f>
        <v>100</v>
      </c>
      <c r="F2744" s="4">
        <f ca="1">'[1]2025年已发货'!F:F</f>
        <v>45777</v>
      </c>
      <c r="G2744" s="2" t="str">
        <f>'[1]2025年已发货'!G:G</f>
        <v>中铁隧道局路桥公司西昭高速2标二分部凉山州布拖县地洛乡金阳隧道出口</v>
      </c>
      <c r="H2744" s="2" t="str">
        <f ca="1">'[1]2025年已发货'!H:H</f>
        <v>胡明建</v>
      </c>
      <c r="I2744" s="2">
        <f ca="1">'[1]2025年已发货'!I:I</f>
        <v>13558937055</v>
      </c>
      <c r="J2744" s="2" vm="1" t="e">
        <f ca="1">_xlfn._xlws.FILTER(辅助信息!D:D,辅助信息!G:G=G2744)</f>
        <v>#VALUE!</v>
      </c>
    </row>
    <row r="2745" hidden="1" spans="1:10">
      <c r="A2745" s="2" t="str">
        <f ca="1">'[1]2025年已发货'!A:A</f>
        <v>吉晨盛泰</v>
      </c>
      <c r="B2745" s="2" t="str">
        <f ca="1">'[1]2025年已发货'!B:B</f>
        <v>高线</v>
      </c>
      <c r="C2745" s="2" t="str">
        <f ca="1">'[1]2025年已发货'!C:C</f>
        <v>HPB300Φ8</v>
      </c>
      <c r="D2745" s="2" t="str">
        <f ca="1">'[1]2025年已发货'!D:D</f>
        <v>吨</v>
      </c>
      <c r="E2745" s="2">
        <f ca="1">'[1]2025年已发货'!E:E</f>
        <v>60</v>
      </c>
      <c r="F2745" s="4">
        <f ca="1">'[1]2025年已发货'!F:F</f>
        <v>45777</v>
      </c>
      <c r="G2745" s="2" t="str">
        <f>'[1]2025年已发货'!G:G</f>
        <v>中铁隧道局路桥公司西昭高速2标二分部凉山州布拖县地洛乡金阳隧道出口</v>
      </c>
      <c r="H2745" s="2" t="str">
        <f ca="1">'[1]2025年已发货'!H:H</f>
        <v>胡明建</v>
      </c>
      <c r="I2745" s="2">
        <f ca="1">'[1]2025年已发货'!I:I</f>
        <v>13558937055</v>
      </c>
      <c r="J2745" s="2" vm="1" t="e">
        <f ca="1">_xlfn._xlws.FILTER(辅助信息!D:D,辅助信息!G:G=G2745)</f>
        <v>#VALUE!</v>
      </c>
    </row>
    <row r="2746" hidden="1" spans="1:10">
      <c r="A2746" s="2" t="str">
        <f ca="1">'[1]2025年已发货'!A:A</f>
        <v>吉晨盛泰</v>
      </c>
      <c r="B2746" s="2" t="str">
        <f ca="1">'[1]2025年已发货'!B:B</f>
        <v>螺纹钢</v>
      </c>
      <c r="C2746" s="2" t="str">
        <f ca="1">'[1]2025年已发货'!C:C</f>
        <v>HRB500E Φ32</v>
      </c>
      <c r="D2746" s="2" t="str">
        <f ca="1">'[1]2025年已发货'!D:D</f>
        <v>吨</v>
      </c>
      <c r="E2746" s="2">
        <f ca="1">'[1]2025年已发货'!E:E</f>
        <v>55</v>
      </c>
      <c r="F2746" s="4">
        <f ca="1">'[1]2025年已发货'!F:F</f>
        <v>45777</v>
      </c>
      <c r="G2746" s="2" t="str">
        <f>'[1]2025年已发货'!G:G</f>
        <v>5标一分部十局第七公司1号钢构厂</v>
      </c>
      <c r="H2746" s="2" t="str">
        <f ca="1">'[1]2025年已发货'!H:H</f>
        <v>吴裕</v>
      </c>
      <c r="I2746" s="2">
        <f ca="1">'[1]2025年已发货'!I:I</f>
        <v>19802920715</v>
      </c>
      <c r="J2746" s="2" vm="1" t="e">
        <f ca="1">_xlfn._xlws.FILTER(辅助信息!D:D,辅助信息!G:G=G2746)</f>
        <v>#VALUE!</v>
      </c>
    </row>
    <row r="2747" hidden="1" spans="1:10">
      <c r="A2747" s="2" t="str">
        <f ca="1">'[1]2025年已发货'!A:A</f>
        <v>德胜</v>
      </c>
      <c r="B2747" s="2" t="str">
        <f ca="1">'[1]2025年已发货'!B:B</f>
        <v>螺纹钢</v>
      </c>
      <c r="C2747" s="2" t="str">
        <f ca="1">'[1]2025年已发货'!C:C</f>
        <v>HRB400E Φ12</v>
      </c>
      <c r="D2747" s="2" t="str">
        <f ca="1">'[1]2025年已发货'!D:D</f>
        <v>吨</v>
      </c>
      <c r="E2747" s="2">
        <f ca="1">'[1]2025年已发货'!E:E</f>
        <v>10</v>
      </c>
      <c r="F2747" s="4">
        <f ca="1">'[1]2025年已发货'!F:F</f>
        <v>45777</v>
      </c>
      <c r="G2747" s="2" t="str">
        <f>'[1]2025年已发货'!G:G</f>
        <v>中铁隧道局路桥公司西昭高速2标1分部凉山州金阳县派来镇</v>
      </c>
      <c r="H2747" s="2" t="str">
        <f ca="1">'[1]2025年已发货'!H:H</f>
        <v>杨勇</v>
      </c>
      <c r="I2747" s="2">
        <f ca="1">'[1]2025年已发货'!I:I</f>
        <v>18882117172</v>
      </c>
      <c r="J2747" s="2" vm="1" t="e">
        <f ca="1">_xlfn._xlws.FILTER(辅助信息!D:D,辅助信息!G:G=G2747)</f>
        <v>#VALUE!</v>
      </c>
    </row>
    <row r="2748" hidden="1" spans="1:10">
      <c r="A2748" s="2" t="str">
        <f ca="1">'[1]2025年已发货'!A:A</f>
        <v>德胜</v>
      </c>
      <c r="B2748" s="2" t="str">
        <f ca="1">'[1]2025年已发货'!B:B</f>
        <v>螺纹钢</v>
      </c>
      <c r="C2748" s="2" t="str">
        <f ca="1">'[1]2025年已发货'!C:C</f>
        <v>HRB400E Φ14</v>
      </c>
      <c r="D2748" s="2" t="str">
        <f ca="1">'[1]2025年已发货'!D:D</f>
        <v>吨</v>
      </c>
      <c r="E2748" s="2">
        <f ca="1">'[1]2025年已发货'!E:E</f>
        <v>20</v>
      </c>
      <c r="F2748" s="4">
        <f ca="1">'[1]2025年已发货'!F:F</f>
        <v>45777</v>
      </c>
      <c r="G2748" s="2" t="str">
        <f>'[1]2025年已发货'!G:G</f>
        <v>中铁隧道局路桥公司西昭高速2标1分部凉山州金阳县派来镇</v>
      </c>
      <c r="H2748" s="2" t="str">
        <f ca="1">'[1]2025年已发货'!H:H</f>
        <v>杨勇</v>
      </c>
      <c r="I2748" s="2">
        <f ca="1">'[1]2025年已发货'!I:I</f>
        <v>18882117172</v>
      </c>
      <c r="J2748" s="2" vm="1" t="e">
        <f ca="1">_xlfn._xlws.FILTER(辅助信息!D:D,辅助信息!G:G=G2748)</f>
        <v>#VALUE!</v>
      </c>
    </row>
    <row r="2749" hidden="1" spans="1:10">
      <c r="A2749" s="2" t="str">
        <f ca="1">'[1]2025年已发货'!A:A</f>
        <v>德胜</v>
      </c>
      <c r="B2749" s="2" t="str">
        <f ca="1">'[1]2025年已发货'!B:B</f>
        <v>螺纹钢</v>
      </c>
      <c r="C2749" s="2" t="str">
        <f ca="1">'[1]2025年已发货'!C:C</f>
        <v>HRB400E Φ16</v>
      </c>
      <c r="D2749" s="2" t="str">
        <f ca="1">'[1]2025年已发货'!D:D</f>
        <v>吨</v>
      </c>
      <c r="E2749" s="2">
        <f ca="1">'[1]2025年已发货'!E:E</f>
        <v>65</v>
      </c>
      <c r="F2749" s="4">
        <f ca="1">'[1]2025年已发货'!F:F</f>
        <v>45777</v>
      </c>
      <c r="G2749" s="2" t="str">
        <f>'[1]2025年已发货'!G:G</f>
        <v>中铁隧道局路桥公司西昭高速2标1分部凉山州金阳县派来镇</v>
      </c>
      <c r="H2749" s="2" t="str">
        <f ca="1">'[1]2025年已发货'!H:H</f>
        <v>杨勇</v>
      </c>
      <c r="I2749" s="2">
        <f ca="1">'[1]2025年已发货'!I:I</f>
        <v>18882117172</v>
      </c>
      <c r="J2749" s="2" vm="1" t="e">
        <f ca="1">_xlfn._xlws.FILTER(辅助信息!D:D,辅助信息!G:G=G2749)</f>
        <v>#VALUE!</v>
      </c>
    </row>
    <row r="2750" hidden="1" spans="1:10">
      <c r="A2750" s="2" t="str">
        <f ca="1">'[1]2025年已发货'!A:A</f>
        <v>德胜</v>
      </c>
      <c r="B2750" s="2" t="str">
        <f ca="1">'[1]2025年已发货'!B:B</f>
        <v>螺纹钢</v>
      </c>
      <c r="C2750" s="2" t="str">
        <f ca="1">'[1]2025年已发货'!C:C</f>
        <v>HRB400E Φ22</v>
      </c>
      <c r="D2750" s="2" t="str">
        <f ca="1">'[1]2025年已发货'!D:D</f>
        <v>吨</v>
      </c>
      <c r="E2750" s="2">
        <f ca="1">'[1]2025年已发货'!E:E</f>
        <v>10</v>
      </c>
      <c r="F2750" s="4">
        <f ca="1">'[1]2025年已发货'!F:F</f>
        <v>45777</v>
      </c>
      <c r="G2750" s="2" t="str">
        <f>'[1]2025年已发货'!G:G</f>
        <v>中铁隧道局路桥公司西昭高速2标1分部凉山州金阳县派来镇</v>
      </c>
      <c r="H2750" s="2" t="str">
        <f ca="1">'[1]2025年已发货'!H:H</f>
        <v>杨勇</v>
      </c>
      <c r="I2750" s="2">
        <f ca="1">'[1]2025年已发货'!I:I</f>
        <v>18882117172</v>
      </c>
      <c r="J2750" s="2" vm="1" t="e">
        <f ca="1">_xlfn._xlws.FILTER(辅助信息!D:D,辅助信息!G:G=G2750)</f>
        <v>#VALUE!</v>
      </c>
    </row>
    <row r="2751" hidden="1" spans="1:10">
      <c r="A2751" s="2" t="str">
        <f ca="1">'[1]2025年已发货'!A:A</f>
        <v>德胜</v>
      </c>
      <c r="B2751" s="2" t="str">
        <f ca="1">'[1]2025年已发货'!B:B</f>
        <v>螺纹钢</v>
      </c>
      <c r="C2751" s="2" t="str">
        <f ca="1">'[1]2025年已发货'!C:C</f>
        <v>HRB400E Φ25</v>
      </c>
      <c r="D2751" s="2" t="str">
        <f ca="1">'[1]2025年已发货'!D:D</f>
        <v>吨</v>
      </c>
      <c r="E2751" s="2">
        <f ca="1">'[1]2025年已发货'!E:E</f>
        <v>35</v>
      </c>
      <c r="F2751" s="4">
        <f ca="1">'[1]2025年已发货'!F:F</f>
        <v>45777</v>
      </c>
      <c r="G2751" s="2" t="str">
        <f>'[1]2025年已发货'!G:G</f>
        <v>中铁隧道局路桥公司西昭高速2标1分部凉山州金阳县派来镇</v>
      </c>
      <c r="H2751" s="2" t="str">
        <f ca="1">'[1]2025年已发货'!H:H</f>
        <v>杨勇</v>
      </c>
      <c r="I2751" s="2">
        <f ca="1">'[1]2025年已发货'!I:I</f>
        <v>18882117172</v>
      </c>
      <c r="J2751" s="2" vm="1" t="e">
        <f ca="1">_xlfn._xlws.FILTER(辅助信息!D:D,辅助信息!G:G=G2751)</f>
        <v>#VALUE!</v>
      </c>
    </row>
    <row r="2752" hidden="1" spans="1:10">
      <c r="A2752" s="2" t="str">
        <f ca="1">'[1]2025年已发货'!A:A</f>
        <v>德胜</v>
      </c>
      <c r="B2752" s="2" t="str">
        <f ca="1">'[1]2025年已发货'!B:B</f>
        <v>螺纹钢</v>
      </c>
      <c r="C2752" s="2" t="str">
        <f ca="1">'[1]2025年已发货'!C:C</f>
        <v>HRB400E Φ22</v>
      </c>
      <c r="D2752" s="2" t="str">
        <f ca="1">'[1]2025年已发货'!D:D</f>
        <v>吨</v>
      </c>
      <c r="E2752" s="2">
        <f ca="1">'[1]2025年已发货'!E:E</f>
        <v>100</v>
      </c>
      <c r="F2752" s="4">
        <f ca="1">'[1]2025年已发货'!F:F</f>
        <v>45777</v>
      </c>
      <c r="G2752" s="2" t="str">
        <f>'[1]2025年已发货'!G:G</f>
        <v>中铁隧道局路桥公司西昭高速2标二分部凉山州布拖县地洛乡金阳隧道出口</v>
      </c>
      <c r="H2752" s="2" t="str">
        <f ca="1">'[1]2025年已发货'!H:H</f>
        <v>胡明建</v>
      </c>
      <c r="I2752" s="2">
        <f ca="1">'[1]2025年已发货'!I:I</f>
        <v>13558937055</v>
      </c>
      <c r="J2752" s="2" vm="1" t="e">
        <f>_xlfn._xlws.FILTER(辅助信息!D:D,辅助信息!G:G=G2752)</f>
        <v>#VALUE!</v>
      </c>
    </row>
    <row r="2753" hidden="1" spans="1:10">
      <c r="A2753" s="2" t="str">
        <f ca="1">'[1]2025年已发货'!A:A</f>
        <v>陕钢</v>
      </c>
      <c r="B2753" s="2" t="str">
        <f ca="1">'[1]2025年已发货'!B:B</f>
        <v>高线</v>
      </c>
      <c r="C2753" s="2" t="str">
        <f ca="1">'[1]2025年已发货'!C:C</f>
        <v>HPB300 Φ8</v>
      </c>
      <c r="D2753" s="2" t="str">
        <f ca="1">'[1]2025年已发货'!D:D</f>
        <v>吨</v>
      </c>
      <c r="E2753" s="2">
        <f ca="1">'[1]2025年已发货'!E:E</f>
        <v>6</v>
      </c>
      <c r="F2753" s="4">
        <f ca="1">'[1]2025年已发货'!F:F</f>
        <v>45777</v>
      </c>
      <c r="G2753" s="2" t="str">
        <f>'[1]2025年已发货'!G:G</f>
        <v>（自永1标八局二分公司钢筋棚）四川省自贡市大安区牛佛镇</v>
      </c>
      <c r="H2753" s="2" t="str">
        <f ca="1">'[1]2025年已发货'!H:H</f>
        <v>沈维良</v>
      </c>
      <c r="I2753" s="2">
        <f ca="1">'[1]2025年已发货'!I:I</f>
        <v>18980505177</v>
      </c>
      <c r="J2753" s="2" vm="1" t="e">
        <f>_xlfn._xlws.FILTER(辅助信息!D:D,辅助信息!G:G=G2753)</f>
        <v>#VALUE!</v>
      </c>
    </row>
    <row r="2754" hidden="1" spans="1:10">
      <c r="A2754" s="2" t="str">
        <f ca="1">'[1]2025年已发货'!A:A</f>
        <v>陕钢</v>
      </c>
      <c r="B2754" s="2" t="str">
        <f ca="1">'[1]2025年已发货'!B:B</f>
        <v>高线</v>
      </c>
      <c r="C2754" s="2" t="str">
        <f ca="1">'[1]2025年已发货'!C:C</f>
        <v>HPB300 Φ12</v>
      </c>
      <c r="D2754" s="2" t="str">
        <f ca="1">'[1]2025年已发货'!D:D</f>
        <v>吨</v>
      </c>
      <c r="E2754" s="2">
        <f ca="1">'[1]2025年已发货'!E:E</f>
        <v>28</v>
      </c>
      <c r="F2754" s="4">
        <f ca="1">'[1]2025年已发货'!F:F</f>
        <v>45777</v>
      </c>
      <c r="G2754" s="2" t="str">
        <f>'[1]2025年已发货'!G:G</f>
        <v>（自永1标八局二分公司钢筋棚）四川省自贡市大安区牛佛镇</v>
      </c>
      <c r="H2754" s="2" t="str">
        <f ca="1">'[1]2025年已发货'!H:H</f>
        <v>沈维良</v>
      </c>
      <c r="I2754" s="2">
        <f ca="1">'[1]2025年已发货'!I:I</f>
        <v>18980505177</v>
      </c>
      <c r="J2754" s="2" vm="1" t="e">
        <f ca="1">_xlfn._xlws.FILTER(辅助信息!D:D,辅助信息!G:G=G2754)</f>
        <v>#VALUE!</v>
      </c>
    </row>
    <row r="2755" hidden="1" spans="1:10">
      <c r="A2755" s="2" t="str">
        <f ca="1">'[1]2025年已发货'!A:A</f>
        <v>陕钢</v>
      </c>
      <c r="B2755" s="2" t="str">
        <f ca="1">'[1]2025年已发货'!B:B</f>
        <v>高线</v>
      </c>
      <c r="C2755" s="2" t="str">
        <f ca="1">'[1]2025年已发货'!C:C</f>
        <v>HPB300 Φ6</v>
      </c>
      <c r="D2755" s="2" t="str">
        <f ca="1">'[1]2025年已发货'!D:D</f>
        <v>吨</v>
      </c>
      <c r="E2755" s="2">
        <f ca="1">'[1]2025年已发货'!E:E</f>
        <v>8</v>
      </c>
      <c r="F2755" s="4">
        <f ca="1">'[1]2025年已发货'!F:F</f>
        <v>45777</v>
      </c>
      <c r="G2755" s="2" t="str">
        <f>'[1]2025年已发货'!G:G</f>
        <v>四川省内江市隆昌市圣灯镇自永项目3标隆昌市圣灯镇中心学校</v>
      </c>
      <c r="H2755" s="2" t="str">
        <f ca="1">'[1]2025年已发货'!H:H</f>
        <v>单贺明</v>
      </c>
      <c r="I2755" s="2">
        <f ca="1">'[1]2025年已发货'!I:I</f>
        <v>18513327609</v>
      </c>
      <c r="J2755" s="2" vm="1" t="e">
        <f>_xlfn._xlws.FILTER(辅助信息!D:D,辅助信息!G:G=G2755)</f>
        <v>#VALUE!</v>
      </c>
    </row>
    <row r="2756" hidden="1" spans="1:10">
      <c r="A2756" s="2" t="str">
        <f ca="1">'[1]2025年已发货'!A:A</f>
        <v>陕钢</v>
      </c>
      <c r="B2756" s="2" t="str">
        <f ca="1">'[1]2025年已发货'!B:B</f>
        <v>螺纹钢</v>
      </c>
      <c r="C2756" s="2" t="str">
        <f ca="1">'[1]2025年已发货'!C:C</f>
        <v>HRB400E Φ25×12米</v>
      </c>
      <c r="D2756" s="2" t="str">
        <f ca="1">'[1]2025年已发货'!D:D</f>
        <v>吨</v>
      </c>
      <c r="E2756" s="2">
        <f ca="1">'[1]2025年已发货'!E:E</f>
        <v>17</v>
      </c>
      <c r="F2756" s="4">
        <f ca="1">'[1]2025年已发货'!F:F</f>
        <v>45777</v>
      </c>
      <c r="G2756" s="2" t="str">
        <f>'[1]2025年已发货'!G:G</f>
        <v>四川省内江市隆昌市圣灯镇自永项目3标隆昌市圣灯镇中心学校</v>
      </c>
      <c r="H2756" s="2" t="str">
        <f ca="1">'[1]2025年已发货'!H:H</f>
        <v>单贺明</v>
      </c>
      <c r="I2756" s="2">
        <f ca="1">'[1]2025年已发货'!I:I</f>
        <v>18513327609</v>
      </c>
      <c r="J2756" s="2" vm="1" t="e">
        <f ca="1">_xlfn._xlws.FILTER(辅助信息!D:D,辅助信息!G:G=G2756)</f>
        <v>#VALUE!</v>
      </c>
    </row>
    <row r="2757" hidden="1" spans="1:10">
      <c r="A2757" s="2" t="str">
        <f ca="1">'[1]2025年已发货'!A:A</f>
        <v>陕钢</v>
      </c>
      <c r="B2757" s="2" t="str">
        <f ca="1">'[1]2025年已发货'!B:B</f>
        <v>螺纹钢</v>
      </c>
      <c r="C2757" s="2" t="str">
        <f ca="1">'[1]2025年已发货'!C:C</f>
        <v>HRB400E Φ28×9米</v>
      </c>
      <c r="D2757" s="2" t="str">
        <f ca="1">'[1]2025年已发货'!D:D</f>
        <v>吨</v>
      </c>
      <c r="E2757" s="2">
        <f ca="1">'[1]2025年已发货'!E:E</f>
        <v>9</v>
      </c>
      <c r="F2757" s="4">
        <f ca="1">'[1]2025年已发货'!F:F</f>
        <v>45777</v>
      </c>
      <c r="G2757" s="2" t="str">
        <f>'[1]2025年已发货'!G:G</f>
        <v>四川省内江市隆昌市圣灯镇自永项目3标隆昌市圣灯镇中心学校</v>
      </c>
      <c r="H2757" s="2" t="str">
        <f ca="1">'[1]2025年已发货'!H:H</f>
        <v>单贺明</v>
      </c>
      <c r="I2757" s="2">
        <f ca="1">'[1]2025年已发货'!I:I</f>
        <v>18513327609</v>
      </c>
      <c r="J2757" s="2" vm="1" t="e">
        <f ca="1">_xlfn._xlws.FILTER(辅助信息!D:D,辅助信息!G:G=G2757)</f>
        <v>#VALUE!</v>
      </c>
    </row>
    <row r="2758" hidden="1" spans="1:10">
      <c r="A2758" s="2" t="str">
        <f ca="1">'[1]2025年已发货'!A:A</f>
        <v>陕钢</v>
      </c>
      <c r="B2758" s="2" t="str">
        <f ca="1">'[1]2025年已发货'!B:B</f>
        <v>螺纹钢</v>
      </c>
      <c r="C2758" s="2" t="str">
        <f ca="1">'[1]2025年已发货'!C:C</f>
        <v>HRB400E Φ12×9米</v>
      </c>
      <c r="D2758" s="2" t="str">
        <f ca="1">'[1]2025年已发货'!D:D</f>
        <v>吨</v>
      </c>
      <c r="E2758" s="2">
        <f ca="1">'[1]2025年已发货'!E:E</f>
        <v>14</v>
      </c>
      <c r="F2758" s="4">
        <f ca="1">'[1]2025年已发货'!F:F</f>
        <v>45777</v>
      </c>
      <c r="G2758" s="2" t="str">
        <f>'[1]2025年已发货'!G:G</f>
        <v>四川省内江市隆昌市圣灯镇自永项目3标隆昌市圣灯镇中心学校</v>
      </c>
      <c r="H2758" s="2" t="str">
        <f ca="1">'[1]2025年已发货'!H:H</f>
        <v>单贺明</v>
      </c>
      <c r="I2758" s="2">
        <f ca="1">'[1]2025年已发货'!I:I</f>
        <v>18513327609</v>
      </c>
      <c r="J2758" s="2" vm="1" t="e">
        <f ca="1">_xlfn._xlws.FILTER(辅助信息!D:D,辅助信息!G:G=G2758)</f>
        <v>#VALUE!</v>
      </c>
    </row>
    <row r="2759" hidden="1" spans="1:10">
      <c r="A2759" s="2" t="str">
        <f ca="1">'[1]2025年已发货'!A:A</f>
        <v>陕钢</v>
      </c>
      <c r="B2759" s="2" t="str">
        <f ca="1">'[1]2025年已发货'!B:B</f>
        <v>螺纹钢</v>
      </c>
      <c r="C2759" s="2" t="str">
        <f ca="1">'[1]2025年已发货'!C:C</f>
        <v>HRB400E Φ20×9米</v>
      </c>
      <c r="D2759" s="2" t="str">
        <f ca="1">'[1]2025年已发货'!D:D</f>
        <v>吨</v>
      </c>
      <c r="E2759" s="2">
        <f ca="1">'[1]2025年已发货'!E:E</f>
        <v>20</v>
      </c>
      <c r="F2759" s="4">
        <f ca="1">'[1]2025年已发货'!F:F</f>
        <v>45777</v>
      </c>
      <c r="G2759" s="2" t="str">
        <f>'[1]2025年已发货'!G:G</f>
        <v>四川省内江市隆昌市圣灯镇自永项目3标隆昌市圣灯镇中心学校</v>
      </c>
      <c r="H2759" s="2" t="str">
        <f ca="1">'[1]2025年已发货'!H:H</f>
        <v>单贺明</v>
      </c>
      <c r="I2759" s="2">
        <f ca="1">'[1]2025年已发货'!I:I</f>
        <v>18513327609</v>
      </c>
      <c r="J2759" s="2" vm="1" t="e">
        <f>_xlfn._xlws.FILTER(辅助信息!D:D,辅助信息!G:G=G2759)</f>
        <v>#VALUE!</v>
      </c>
    </row>
    <row r="2760" hidden="1" spans="1:10">
      <c r="A2760" s="2" t="str">
        <f ca="1">'[1]2025年已发货'!A:A</f>
        <v>陕钢</v>
      </c>
      <c r="B2760" s="2" t="str">
        <f ca="1">'[1]2025年已发货'!B:B</f>
        <v>高线</v>
      </c>
      <c r="C2760" s="2" t="str">
        <f ca="1">'[1]2025年已发货'!C:C</f>
        <v>HPB300Φ10</v>
      </c>
      <c r="D2760" s="2" t="str">
        <f ca="1">'[1]2025年已发货'!D:D</f>
        <v>吨</v>
      </c>
      <c r="E2760" s="2">
        <f ca="1">'[1]2025年已发货'!E:E</f>
        <v>35</v>
      </c>
      <c r="F2760" s="4">
        <f ca="1">'[1]2025年已发货'!F:F</f>
        <v>45777</v>
      </c>
      <c r="G2760" s="2" t="str">
        <f>'[1]2025年已发货'!G:G</f>
        <v>（中铁三局-铜资高速1标）四川省资阳市安岳县石羊镇猫坝村2#钢筋场</v>
      </c>
      <c r="H2760" s="2" t="str">
        <f ca="1">'[1]2025年已发货'!H:H</f>
        <v>王雪</v>
      </c>
      <c r="I2760" s="2">
        <f ca="1">'[1]2025年已发货'!I:I</f>
        <v>18729676589</v>
      </c>
      <c r="J2760" s="2" vm="1" t="e">
        <f>_xlfn._xlws.FILTER(辅助信息!D:D,辅助信息!G:G=G2760)</f>
        <v>#VALUE!</v>
      </c>
    </row>
    <row r="2761" hidden="1" spans="1:10">
      <c r="A2761" s="2" t="str">
        <f ca="1">'[1]2025年已发货'!A:A</f>
        <v>陕钢</v>
      </c>
      <c r="B2761" s="2" t="str">
        <f ca="1">'[1]2025年已发货'!B:B</f>
        <v>高线</v>
      </c>
      <c r="C2761" s="2" t="str">
        <f ca="1">'[1]2025年已发货'!C:C</f>
        <v>HPB300 Φ8</v>
      </c>
      <c r="D2761" s="2" t="str">
        <f ca="1">'[1]2025年已发货'!D:D</f>
        <v>吨</v>
      </c>
      <c r="E2761" s="2">
        <f ca="1">'[1]2025年已发货'!E:E</f>
        <v>2</v>
      </c>
      <c r="F2761" s="4">
        <f ca="1">'[1]2025年已发货'!F:F</f>
        <v>45778</v>
      </c>
      <c r="G2761" s="2" t="str">
        <f>'[1]2025年已发货'!G:G</f>
        <v>（华西简阳西城嘉苑）四川省成都市简阳市简城街道高屋村</v>
      </c>
      <c r="H2761" s="2" t="str">
        <f ca="1">'[1]2025年已发货'!H:H</f>
        <v>张瀚镭</v>
      </c>
      <c r="I2761" s="2">
        <f ca="1">'[1]2025年已发货'!I:I</f>
        <v>15884666220</v>
      </c>
      <c r="J2761" s="2" t="str">
        <f>_xlfn._xlws.FILTER(辅助信息!D:D,辅助信息!G:G=G2761)</f>
        <v>华西简阳西城嘉苑</v>
      </c>
    </row>
    <row r="2762" hidden="1" spans="1:10">
      <c r="A2762" s="2" t="str">
        <f ca="1">'[1]2025年已发货'!A:A</f>
        <v>陕钢</v>
      </c>
      <c r="B2762" s="2" t="str">
        <f ca="1">'[1]2025年已发货'!B:B</f>
        <v>盘螺</v>
      </c>
      <c r="C2762" s="2" t="str">
        <f ca="1">'[1]2025年已发货'!C:C</f>
        <v>HRB400E Φ6</v>
      </c>
      <c r="D2762" s="2" t="str">
        <f ca="1">'[1]2025年已发货'!D:D</f>
        <v>吨</v>
      </c>
      <c r="E2762" s="2">
        <f ca="1">'[1]2025年已发货'!E:E</f>
        <v>2</v>
      </c>
      <c r="F2762" s="4">
        <f ca="1">'[1]2025年已发货'!F:F</f>
        <v>45778</v>
      </c>
      <c r="G2762" s="2" t="str">
        <f>'[1]2025年已发货'!G:G</f>
        <v>（华西简阳西城嘉苑）四川省成都市简阳市简城街道高屋村</v>
      </c>
      <c r="H2762" s="2" t="str">
        <f ca="1">'[1]2025年已发货'!H:H</f>
        <v>张瀚镭</v>
      </c>
      <c r="I2762" s="2">
        <f ca="1">'[1]2025年已发货'!I:I</f>
        <v>15884666220</v>
      </c>
      <c r="J2762" s="2" t="str">
        <f>_xlfn._xlws.FILTER(辅助信息!D:D,辅助信息!G:G=G2762)</f>
        <v>华西简阳西城嘉苑</v>
      </c>
    </row>
    <row r="2763" hidden="1" spans="1:10">
      <c r="A2763" s="2" t="str">
        <f ca="1">'[1]2025年已发货'!A:A</f>
        <v>陕钢</v>
      </c>
      <c r="B2763" s="2" t="str">
        <f ca="1">'[1]2025年已发货'!B:B</f>
        <v>盘螺</v>
      </c>
      <c r="C2763" s="2" t="str">
        <f ca="1">'[1]2025年已发货'!C:C</f>
        <v>HRB400E Φ8</v>
      </c>
      <c r="D2763" s="2" t="str">
        <f ca="1">'[1]2025年已发货'!D:D</f>
        <v>吨</v>
      </c>
      <c r="E2763" s="2">
        <f ca="1">'[1]2025年已发货'!E:E</f>
        <v>12</v>
      </c>
      <c r="F2763" s="4">
        <f ca="1">'[1]2025年已发货'!F:F</f>
        <v>45778</v>
      </c>
      <c r="G2763" s="2" t="str">
        <f>'[1]2025年已发货'!G:G</f>
        <v>（华西简阳西城嘉苑）四川省成都市简阳市简城街道高屋村</v>
      </c>
      <c r="H2763" s="2" t="str">
        <f ca="1">'[1]2025年已发货'!H:H</f>
        <v>张瀚镭</v>
      </c>
      <c r="I2763" s="2">
        <f ca="1">'[1]2025年已发货'!I:I</f>
        <v>15884666220</v>
      </c>
      <c r="J2763" s="2" t="str">
        <f ca="1">_xlfn._xlws.FILTER(辅助信息!D:D,辅助信息!G:G=G2763)</f>
        <v>华西简阳西城嘉苑</v>
      </c>
    </row>
    <row r="2764" hidden="1" spans="1:10">
      <c r="A2764" s="2" t="str">
        <f ca="1">'[1]2025年已发货'!A:A</f>
        <v>陕钢</v>
      </c>
      <c r="B2764" s="2" t="str">
        <f ca="1">'[1]2025年已发货'!B:B</f>
        <v>盘螺</v>
      </c>
      <c r="C2764" s="2" t="str">
        <f ca="1">'[1]2025年已发货'!C:C</f>
        <v>HRB400E Φ10</v>
      </c>
      <c r="D2764" s="2" t="str">
        <f ca="1">'[1]2025年已发货'!D:D</f>
        <v>吨</v>
      </c>
      <c r="E2764" s="2">
        <f ca="1">'[1]2025年已发货'!E:E</f>
        <v>53</v>
      </c>
      <c r="F2764" s="4">
        <f ca="1">'[1]2025年已发货'!F:F</f>
        <v>45778</v>
      </c>
      <c r="G2764" s="2" t="str">
        <f>'[1]2025年已发货'!G:G</f>
        <v>（华西简阳西城嘉苑）四川省成都市简阳市简城街道高屋村</v>
      </c>
      <c r="H2764" s="2" t="str">
        <f ca="1">'[1]2025年已发货'!H:H</f>
        <v>张瀚镭</v>
      </c>
      <c r="I2764" s="2">
        <f ca="1">'[1]2025年已发货'!I:I</f>
        <v>15884666220</v>
      </c>
      <c r="J2764" s="2" t="str">
        <f ca="1">_xlfn._xlws.FILTER(辅助信息!D:D,辅助信息!G:G=G2764)</f>
        <v>华西简阳西城嘉苑</v>
      </c>
    </row>
    <row r="2765" hidden="1" spans="1:10">
      <c r="A2765" s="2" t="str">
        <f ca="1">'[1]2025年已发货'!A:A</f>
        <v>陕钢</v>
      </c>
      <c r="B2765" s="2" t="str">
        <f ca="1">'[1]2025年已发货'!B:B</f>
        <v>盘螺</v>
      </c>
      <c r="C2765" s="2" t="str">
        <f ca="1">'[1]2025年已发货'!C:C</f>
        <v>HRB400E Φ6</v>
      </c>
      <c r="D2765" s="2" t="str">
        <f ca="1">'[1]2025年已发货'!D:D</f>
        <v>吨</v>
      </c>
      <c r="E2765" s="2">
        <f ca="1">'[1]2025年已发货'!E:E</f>
        <v>2.5</v>
      </c>
      <c r="F2765" s="4">
        <f ca="1">'[1]2025年已发货'!F:F</f>
        <v>45778</v>
      </c>
      <c r="G2765" s="2" t="str">
        <f>'[1]2025年已发货'!G:G</f>
        <v>（华西酒城南）成都市武侯区火车南站西路8号酒城南项目</v>
      </c>
      <c r="H2765" s="2" t="str">
        <f ca="1">'[1]2025年已发货'!H:H</f>
        <v>龙耀宇</v>
      </c>
      <c r="I2765" s="2">
        <f ca="1">'[1]2025年已发货'!I:I</f>
        <v>18384145895</v>
      </c>
      <c r="J2765" s="2" t="str">
        <f ca="1">_xlfn._xlws.FILTER(辅助信息!D:D,辅助信息!G:G=G2765)</f>
        <v>华西酒城南</v>
      </c>
    </row>
    <row r="2766" hidden="1" spans="1:10">
      <c r="A2766" s="2" t="str">
        <f ca="1">'[1]2025年已发货'!A:A</f>
        <v>陕钢</v>
      </c>
      <c r="B2766" s="2" t="str">
        <f ca="1">'[1]2025年已发货'!B:B</f>
        <v>盘螺</v>
      </c>
      <c r="C2766" s="2" t="str">
        <f ca="1">'[1]2025年已发货'!C:C</f>
        <v>HRB400E Φ12</v>
      </c>
      <c r="D2766" s="2" t="str">
        <f ca="1">'[1]2025年已发货'!D:D</f>
        <v>吨</v>
      </c>
      <c r="E2766" s="2">
        <f ca="1">'[1]2025年已发货'!E:E</f>
        <v>32.5</v>
      </c>
      <c r="F2766" s="4">
        <f ca="1">'[1]2025年已发货'!F:F</f>
        <v>45778</v>
      </c>
      <c r="G2766" s="2" t="str">
        <f>'[1]2025年已发货'!G:G</f>
        <v>（华西酒城南）成都市武侯区火车南站西路8号酒城南项目</v>
      </c>
      <c r="H2766" s="2" t="str">
        <f ca="1">'[1]2025年已发货'!H:H</f>
        <v>龙耀宇</v>
      </c>
      <c r="I2766" s="2">
        <f ca="1">'[1]2025年已发货'!I:I</f>
        <v>18384145895</v>
      </c>
      <c r="J2766" s="2" t="str">
        <f ca="1">_xlfn._xlws.FILTER(辅助信息!D:D,辅助信息!G:G=G2766)</f>
        <v>华西酒城南</v>
      </c>
    </row>
    <row r="2767" hidden="1" spans="1:10">
      <c r="A2767" s="2" t="str">
        <f ca="1">'[1]2025年已发货'!A:A</f>
        <v>陕钢</v>
      </c>
      <c r="B2767" s="2" t="str">
        <f ca="1">'[1]2025年已发货'!B:B</f>
        <v>高线</v>
      </c>
      <c r="C2767" s="2" t="str">
        <f ca="1">'[1]2025年已发货'!C:C</f>
        <v>HPB300Φ6</v>
      </c>
      <c r="D2767" s="2" t="str">
        <f ca="1">'[1]2025年已发货'!D:D</f>
        <v>吨</v>
      </c>
      <c r="E2767" s="2">
        <f ca="1">'[1]2025年已发货'!E:E</f>
        <v>4</v>
      </c>
      <c r="F2767" s="4">
        <f ca="1">'[1]2025年已发货'!F:F</f>
        <v>45778</v>
      </c>
      <c r="G2767" s="2" t="str">
        <f>'[1]2025年已发货'!G:G</f>
        <v>（北京工程局乐山项目）乐山市五通桥区冠英镇</v>
      </c>
      <c r="H2767" s="2" t="str">
        <f ca="1">'[1]2025年已发货'!H:H</f>
        <v>王治</v>
      </c>
      <c r="I2767" s="2">
        <f ca="1">'[1]2025年已发货'!I:I</f>
        <v>18811564698</v>
      </c>
      <c r="J2767" s="2" vm="1" t="e">
        <f ca="1">_xlfn._xlws.FILTER(辅助信息!D:D,辅助信息!G:G=G2767)</f>
        <v>#VALUE!</v>
      </c>
    </row>
    <row r="2768" hidden="1" spans="1:10">
      <c r="A2768" s="2" t="str">
        <f ca="1">'[1]2025年已发货'!A:A</f>
        <v>陕钢</v>
      </c>
      <c r="B2768" s="2" t="str">
        <f ca="1">'[1]2025年已发货'!B:B</f>
        <v>高线</v>
      </c>
      <c r="C2768" s="2" t="str">
        <f ca="1">'[1]2025年已发货'!C:C</f>
        <v>HPB300Φ10</v>
      </c>
      <c r="D2768" s="2" t="str">
        <f ca="1">'[1]2025年已发货'!D:D</f>
        <v>吨</v>
      </c>
      <c r="E2768" s="2">
        <f ca="1">'[1]2025年已发货'!E:E</f>
        <v>30</v>
      </c>
      <c r="F2768" s="4">
        <f ca="1">'[1]2025年已发货'!F:F</f>
        <v>45778</v>
      </c>
      <c r="G2768" s="2" t="str">
        <f>'[1]2025年已发货'!G:G</f>
        <v>（北京工程局乐山项目）乐山市五通桥区冠英镇</v>
      </c>
      <c r="H2768" s="2" t="str">
        <f ca="1">'[1]2025年已发货'!H:H</f>
        <v>王治</v>
      </c>
      <c r="I2768" s="2">
        <f ca="1">'[1]2025年已发货'!I:I</f>
        <v>18811564698</v>
      </c>
      <c r="J2768" s="2" vm="1" t="e">
        <f ca="1">_xlfn._xlws.FILTER(辅助信息!D:D,辅助信息!G:G=G2768)</f>
        <v>#VALUE!</v>
      </c>
    </row>
    <row r="2769" hidden="1" spans="1:10">
      <c r="A2769" s="2" t="str">
        <f ca="1">'[1]2025年已发货'!A:A</f>
        <v>陕钢</v>
      </c>
      <c r="B2769" s="2" t="str">
        <f ca="1">'[1]2025年已发货'!B:B</f>
        <v>高线</v>
      </c>
      <c r="C2769" s="2" t="str">
        <f ca="1">'[1]2025年已发货'!C:C</f>
        <v>HPB300Φ10</v>
      </c>
      <c r="D2769" s="2" t="str">
        <f ca="1">'[1]2025年已发货'!D:D</f>
        <v>吨</v>
      </c>
      <c r="E2769" s="2">
        <f ca="1">'[1]2025年已发货'!E:E</f>
        <v>35</v>
      </c>
      <c r="F2769" s="4">
        <f ca="1">'[1]2025年已发货'!F:F</f>
        <v>45778</v>
      </c>
      <c r="G2769" s="2" t="str">
        <f>'[1]2025年已发货'!G:G</f>
        <v>（中铁十局-资乐高速4标）四川省眉山市仁寿县彰加镇促进村中铁十局2#钢筋厂</v>
      </c>
      <c r="H2769" s="2" t="str">
        <f ca="1">'[1]2025年已发货'!H:H</f>
        <v>杨飞</v>
      </c>
      <c r="I2769" s="2">
        <f ca="1">'[1]2025年已发货'!I:I</f>
        <v>15667998777</v>
      </c>
      <c r="J2769" s="2" vm="1" t="e">
        <f>_xlfn._xlws.FILTER(辅助信息!D:D,辅助信息!G:G=G2769)</f>
        <v>#VALUE!</v>
      </c>
    </row>
    <row r="2770" hidden="1" spans="1:10">
      <c r="A2770" s="2" t="str">
        <f ca="1">'[1]2025年已发货'!A:A</f>
        <v>陕钢</v>
      </c>
      <c r="B2770" s="2" t="str">
        <f ca="1">'[1]2025年已发货'!B:B</f>
        <v>高线</v>
      </c>
      <c r="C2770" s="2" t="str">
        <f ca="1">'[1]2025年已发货'!C:C</f>
        <v>HPB300Φ10</v>
      </c>
      <c r="D2770" s="2" t="str">
        <f ca="1">'[1]2025年已发货'!D:D</f>
        <v>吨</v>
      </c>
      <c r="E2770" s="2">
        <f ca="1">'[1]2025年已发货'!E:E</f>
        <v>35</v>
      </c>
      <c r="F2770" s="4">
        <f ca="1">'[1]2025年已发货'!F:F</f>
        <v>45778</v>
      </c>
      <c r="G2770" s="2" t="str">
        <f>'[1]2025年已发货'!G:G</f>
        <v>（中铁北京局-资乐高速6标）四川省乐山市市中区土主镇资乐高速TJ6标项目试验室</v>
      </c>
      <c r="H2770" s="2" t="str">
        <f ca="1">'[1]2025年已发货'!H:H</f>
        <v>刘岩</v>
      </c>
      <c r="I2770" s="2">
        <f ca="1">'[1]2025年已发货'!I:I</f>
        <v>18543566469</v>
      </c>
      <c r="J2770" s="2" vm="1" t="e">
        <f ca="1">_xlfn._xlws.FILTER(辅助信息!D:D,辅助信息!G:G=G2770)</f>
        <v>#VALUE!</v>
      </c>
    </row>
    <row r="2771" hidden="1" spans="1:10">
      <c r="A2771" s="2" t="str">
        <f ca="1">'[1]2025年已发货'!A:A</f>
        <v>陕钢</v>
      </c>
      <c r="B2771" s="2" t="str">
        <f ca="1">'[1]2025年已发货'!B:B</f>
        <v>盘螺</v>
      </c>
      <c r="C2771" s="2" t="str">
        <f ca="1">'[1]2025年已发货'!C:C</f>
        <v>HRB400EФ8</v>
      </c>
      <c r="D2771" s="2" t="str">
        <f ca="1">'[1]2025年已发货'!D:D</f>
        <v>吨</v>
      </c>
      <c r="E2771" s="2">
        <f ca="1">'[1]2025年已发货'!E:E</f>
        <v>16</v>
      </c>
      <c r="F2771" s="4">
        <f ca="1">'[1]2025年已发货'!F:F</f>
        <v>45778</v>
      </c>
      <c r="G2771" s="2" t="str">
        <f>'[1]2025年已发货'!G:G</f>
        <v>（中核华兴-峨眉山项目）四川省乐山市峨眉山市双福镇梓橦庙红华五期中核华兴工地</v>
      </c>
      <c r="H2771" s="2" t="str">
        <f ca="1">'[1]2025年已发货'!H:H</f>
        <v>李汉军</v>
      </c>
      <c r="I2771" s="2" t="str">
        <f ca="1">'[1]2025年已发货'!I:I</f>
        <v>18691249091</v>
      </c>
      <c r="J2771" s="2" vm="1" t="e">
        <f ca="1">_xlfn._xlws.FILTER(辅助信息!D:D,辅助信息!G:G=G2771)</f>
        <v>#VALUE!</v>
      </c>
    </row>
    <row r="2772" hidden="1" spans="1:10">
      <c r="A2772" s="2" t="str">
        <f ca="1">'[1]2025年已发货'!A:A</f>
        <v>陕钢</v>
      </c>
      <c r="B2772" s="2" t="str">
        <f ca="1">'[1]2025年已发货'!B:B</f>
        <v>螺纹钢</v>
      </c>
      <c r="C2772" s="2" t="str">
        <f ca="1">'[1]2025年已发货'!C:C</f>
        <v>HRB500EФ12*9m</v>
      </c>
      <c r="D2772" s="2" t="str">
        <f ca="1">'[1]2025年已发货'!D:D</f>
        <v>吨</v>
      </c>
      <c r="E2772" s="2">
        <f ca="1">'[1]2025年已发货'!E:E</f>
        <v>10</v>
      </c>
      <c r="F2772" s="4">
        <f ca="1">'[1]2025年已发货'!F:F</f>
        <v>45778</v>
      </c>
      <c r="G2772" s="2" t="str">
        <f>'[1]2025年已发货'!G:G</f>
        <v>（中核华兴-峨眉山项目）四川省乐山市峨眉山市双福镇梓橦庙红华五期中核华兴工地</v>
      </c>
      <c r="H2772" s="2" t="str">
        <f ca="1">'[1]2025年已发货'!H:H</f>
        <v>李汉军</v>
      </c>
      <c r="I2772" s="2">
        <f ca="1">'[1]2025年已发货'!I:I</f>
        <v>18691249091</v>
      </c>
      <c r="J2772" s="2" vm="1" t="e">
        <f ca="1">_xlfn._xlws.FILTER(辅助信息!D:D,辅助信息!G:G=G2772)</f>
        <v>#VALUE!</v>
      </c>
    </row>
    <row r="2773" hidden="1" spans="1:10">
      <c r="A2773" s="2" t="str">
        <f ca="1">'[1]2025年已发货'!A:A</f>
        <v>陕钢</v>
      </c>
      <c r="B2773" s="2" t="str">
        <f ca="1">'[1]2025年已发货'!B:B</f>
        <v>螺纹钢</v>
      </c>
      <c r="C2773" s="2" t="str">
        <f ca="1">'[1]2025年已发货'!C:C</f>
        <v>HRB500EФ32*9m</v>
      </c>
      <c r="D2773" s="2" t="str">
        <f ca="1">'[1]2025年已发货'!D:D</f>
        <v>吨</v>
      </c>
      <c r="E2773" s="2">
        <f ca="1">'[1]2025年已发货'!E:E</f>
        <v>10</v>
      </c>
      <c r="F2773" s="4">
        <f ca="1">'[1]2025年已发货'!F:F</f>
        <v>45778</v>
      </c>
      <c r="G2773" s="2" t="str">
        <f>'[1]2025年已发货'!G:G</f>
        <v>（中核华兴-峨眉山项目）四川省乐山市峨眉山市双福镇梓橦庙红华五期中核华兴工地</v>
      </c>
      <c r="H2773" s="2" t="str">
        <f ca="1">'[1]2025年已发货'!H:H</f>
        <v>李汉军</v>
      </c>
      <c r="I2773" s="2" t="str">
        <f ca="1">'[1]2025年已发货'!I:I</f>
        <v>18691249091</v>
      </c>
      <c r="J2773" s="2" vm="1" t="e">
        <f ca="1">_xlfn._xlws.FILTER(辅助信息!D:D,辅助信息!G:G=G2773)</f>
        <v>#VALUE!</v>
      </c>
    </row>
    <row r="2774" hidden="1" spans="1:10">
      <c r="A2774" s="2" t="str">
        <f ca="1">'[1]2025年已发货'!A:A</f>
        <v>德胜</v>
      </c>
      <c r="B2774" s="2" t="str">
        <f ca="1">'[1]2025年已发货'!B:B</f>
        <v>螺纹钢</v>
      </c>
      <c r="C2774" s="2" t="str">
        <f ca="1">'[1]2025年已发货'!C:C</f>
        <v>HRB400E Φ20 9m</v>
      </c>
      <c r="D2774" s="2" t="str">
        <f ca="1">'[1]2025年已发货'!D:D</f>
        <v>吨</v>
      </c>
      <c r="E2774" s="2">
        <f ca="1">'[1]2025年已发货'!E:E</f>
        <v>35</v>
      </c>
      <c r="F2774" s="4">
        <f ca="1">'[1]2025年已发货'!F:F</f>
        <v>45778</v>
      </c>
      <c r="G2774" s="2" t="str">
        <f>'[1]2025年已发货'!G:G</f>
        <v>（中铁广州局-成渝扩容2标）四川省资阳市雁江区南双路杨家糖房</v>
      </c>
      <c r="H2774" s="2" t="str">
        <f ca="1">'[1]2025年已发货'!H:H</f>
        <v>邓志强</v>
      </c>
      <c r="I2774" s="2">
        <f ca="1">'[1]2025年已发货'!I:I</f>
        <v>17603045490</v>
      </c>
      <c r="J2774" s="2" vm="1" t="e">
        <f ca="1">_xlfn._xlws.FILTER(辅助信息!D:D,辅助信息!G:G=G2774)</f>
        <v>#VALUE!</v>
      </c>
    </row>
    <row r="2775" hidden="1" spans="1:10">
      <c r="A2775" s="2" t="str">
        <f ca="1">'[1]2025年已发货'!A:A</f>
        <v>德胜</v>
      </c>
      <c r="B2775" s="2" t="str">
        <f ca="1">'[1]2025年已发货'!B:B</f>
        <v>螺纹钢</v>
      </c>
      <c r="C2775" s="2" t="str">
        <f ca="1">'[1]2025年已发货'!C:C</f>
        <v>HRB400E Φ25 12m</v>
      </c>
      <c r="D2775" s="2" t="str">
        <f ca="1">'[1]2025年已发货'!D:D</f>
        <v>吨</v>
      </c>
      <c r="E2775" s="2">
        <f ca="1">'[1]2025年已发货'!E:E</f>
        <v>70</v>
      </c>
      <c r="F2775" s="4">
        <f ca="1">'[1]2025年已发货'!F:F</f>
        <v>45778</v>
      </c>
      <c r="G2775" s="2" t="str">
        <f>'[1]2025年已发货'!G:G</f>
        <v>（中铁广州局-成渝扩容2标）四川省资阳市雁江区南双路杨家糖房</v>
      </c>
      <c r="H2775" s="2" t="str">
        <f ca="1">'[1]2025年已发货'!H:H</f>
        <v>邓志强</v>
      </c>
      <c r="I2775" s="2">
        <f ca="1">'[1]2025年已发货'!I:I</f>
        <v>17603045490</v>
      </c>
      <c r="J2775" s="2" vm="1" t="e">
        <f ca="1">_xlfn._xlws.FILTER(辅助信息!D:D,辅助信息!G:G=G2775)</f>
        <v>#VALUE!</v>
      </c>
    </row>
    <row r="2776" hidden="1" spans="1:10">
      <c r="A2776" s="2" t="str">
        <f ca="1">'[1]2025年已发货'!A:A</f>
        <v>德胜</v>
      </c>
      <c r="B2776" s="2" t="str">
        <f ca="1">'[1]2025年已发货'!B:B</f>
        <v>螺纹钢</v>
      </c>
      <c r="C2776" s="2" t="str">
        <f ca="1">'[1]2025年已发货'!C:C</f>
        <v>HRB400E Φ28 12m</v>
      </c>
      <c r="D2776" s="2" t="str">
        <f ca="1">'[1]2025年已发货'!D:D</f>
        <v>吨</v>
      </c>
      <c r="E2776" s="2">
        <f ca="1">'[1]2025年已发货'!E:E</f>
        <v>70</v>
      </c>
      <c r="F2776" s="4">
        <f ca="1">'[1]2025年已发货'!F:F</f>
        <v>45778</v>
      </c>
      <c r="G2776" s="2" t="str">
        <f>'[1]2025年已发货'!G:G</f>
        <v>（中铁五局-成渝扩容3标）四川省资阳市雁江区伍隍镇铺子村雁江区X138</v>
      </c>
      <c r="H2776" s="2" t="str">
        <f ca="1">'[1]2025年已发货'!H:H</f>
        <v>王健</v>
      </c>
      <c r="I2776" s="2">
        <f ca="1">'[1]2025年已发货'!I:I</f>
        <v>17726168395</v>
      </c>
      <c r="J2776" s="2" vm="1" t="e">
        <f>_xlfn._xlws.FILTER(辅助信息!D:D,辅助信息!G:G=G2776)</f>
        <v>#VALUE!</v>
      </c>
    </row>
    <row r="2777" hidden="1" spans="1:10">
      <c r="A2777" s="2" t="str">
        <f ca="1">'[1]2025年已发货'!A:A</f>
        <v>德胜</v>
      </c>
      <c r="B2777" s="2" t="str">
        <f ca="1">'[1]2025年已发货'!B:B</f>
        <v>螺纹钢</v>
      </c>
      <c r="C2777" s="2" t="str">
        <f ca="1">'[1]2025年已发货'!C:C</f>
        <v>HRB400E Φ28 9m</v>
      </c>
      <c r="D2777" s="2" t="str">
        <f ca="1">'[1]2025年已发货'!D:D</f>
        <v>吨</v>
      </c>
      <c r="E2777" s="2">
        <f ca="1">'[1]2025年已发货'!E:E</f>
        <v>105</v>
      </c>
      <c r="F2777" s="4">
        <f ca="1">'[1]2025年已发货'!F:F</f>
        <v>45778</v>
      </c>
      <c r="G2777" s="2" t="str">
        <f>'[1]2025年已发货'!G:G</f>
        <v>（中铁五局-成渝扩容3标）四川省资阳市雁江区伍隍镇铺子村雁江区X138</v>
      </c>
      <c r="H2777" s="2" t="str">
        <f ca="1">'[1]2025年已发货'!H:H</f>
        <v>王健</v>
      </c>
      <c r="I2777" s="2">
        <f ca="1">'[1]2025年已发货'!I:I</f>
        <v>17726168395</v>
      </c>
      <c r="J2777" s="2" vm="1" t="e">
        <f ca="1">_xlfn._xlws.FILTER(辅助信息!D:D,辅助信息!G:G=G2777)</f>
        <v>#VALUE!</v>
      </c>
    </row>
    <row r="2778" hidden="1" spans="1:10">
      <c r="A2778" s="2" t="str">
        <f ca="1">'[1]2025年已发货'!A:A</f>
        <v>德胜</v>
      </c>
      <c r="B2778" s="2" t="str">
        <f ca="1">'[1]2025年已发货'!B:B</f>
        <v>螺纹钢</v>
      </c>
      <c r="C2778" s="2" t="str">
        <f ca="1">'[1]2025年已发货'!C:C</f>
        <v>HRB400E Φ25 12m</v>
      </c>
      <c r="D2778" s="2" t="str">
        <f ca="1">'[1]2025年已发货'!D:D</f>
        <v>吨</v>
      </c>
      <c r="E2778" s="2">
        <f ca="1">'[1]2025年已发货'!E:E</f>
        <v>70</v>
      </c>
      <c r="F2778" s="4">
        <f ca="1">'[1]2025年已发货'!F:F</f>
        <v>45778</v>
      </c>
      <c r="G2778" s="2" t="str">
        <f>'[1]2025年已发货'!G:G</f>
        <v>（中铁五局-成渝扩容3标）四川省资阳市雁江区伍隍镇铺子村雁江区X138</v>
      </c>
      <c r="H2778" s="2" t="str">
        <f ca="1">'[1]2025年已发货'!H:H</f>
        <v>王健</v>
      </c>
      <c r="I2778" s="2">
        <f ca="1">'[1]2025年已发货'!I:I</f>
        <v>17726168395</v>
      </c>
      <c r="J2778" s="2" vm="1" t="e">
        <f ca="1">_xlfn._xlws.FILTER(辅助信息!D:D,辅助信息!G:G=G2778)</f>
        <v>#VALUE!</v>
      </c>
    </row>
    <row r="2779" hidden="1" spans="1:10">
      <c r="A2779" s="2" t="str">
        <f ca="1">'[1]2025年已发货'!A:A</f>
        <v>德胜</v>
      </c>
      <c r="B2779" s="2" t="str">
        <f ca="1">'[1]2025年已发货'!B:B</f>
        <v>螺纹钢</v>
      </c>
      <c r="C2779" s="2" t="str">
        <f ca="1">'[1]2025年已发货'!C:C</f>
        <v>HRB400E Φ20 9m</v>
      </c>
      <c r="D2779" s="2" t="str">
        <f ca="1">'[1]2025年已发货'!D:D</f>
        <v>吨</v>
      </c>
      <c r="E2779" s="2">
        <f ca="1">'[1]2025年已发货'!E:E</f>
        <v>35</v>
      </c>
      <c r="F2779" s="4">
        <f ca="1">'[1]2025年已发货'!F:F</f>
        <v>45778</v>
      </c>
      <c r="G2779" s="2" t="str">
        <f>'[1]2025年已发货'!G:G</f>
        <v>（中铁五局-成渝扩容3标）四川省资阳市雁江区伍隍镇铺子村雁江区X138</v>
      </c>
      <c r="H2779" s="2" t="str">
        <f ca="1">'[1]2025年已发货'!H:H</f>
        <v>王健</v>
      </c>
      <c r="I2779" s="2">
        <f ca="1">'[1]2025年已发货'!I:I</f>
        <v>17726168395</v>
      </c>
      <c r="J2779" s="2" vm="1" t="e">
        <f>_xlfn._xlws.FILTER(辅助信息!D:D,辅助信息!G:G=G2779)</f>
        <v>#VALUE!</v>
      </c>
    </row>
    <row r="2780" hidden="1" spans="1:10">
      <c r="A2780" s="2" t="str">
        <f ca="1">'[1]2025年已发货'!A:A</f>
        <v>德胜</v>
      </c>
      <c r="B2780" s="2" t="str">
        <f ca="1">'[1]2025年已发货'!B:B</f>
        <v>螺纹钢</v>
      </c>
      <c r="C2780" s="2" t="str">
        <f ca="1">'[1]2025年已发货'!C:C</f>
        <v>HRB400E Φ12 12m</v>
      </c>
      <c r="D2780" s="2" t="str">
        <f ca="1">'[1]2025年已发货'!D:D</f>
        <v>吨</v>
      </c>
      <c r="E2780" s="2">
        <f ca="1">'[1]2025年已发货'!E:E</f>
        <v>105</v>
      </c>
      <c r="F2780" s="4">
        <f ca="1">'[1]2025年已发货'!F:F</f>
        <v>45778</v>
      </c>
      <c r="G2780" s="2" t="str">
        <f>'[1]2025年已发货'!G:G</f>
        <v>（中铁五局-成渝扩容3标）四川省资阳市雁江区伍隍镇铺子村雁江区X138</v>
      </c>
      <c r="H2780" s="2" t="str">
        <f ca="1">'[1]2025年已发货'!H:H</f>
        <v>王健</v>
      </c>
      <c r="I2780" s="2">
        <f ca="1">'[1]2025年已发货'!I:I</f>
        <v>17726168395</v>
      </c>
      <c r="J2780" s="2" vm="1" t="e">
        <f ca="1">_xlfn._xlws.FILTER(辅助信息!D:D,辅助信息!G:G=G2780)</f>
        <v>#VALUE!</v>
      </c>
    </row>
    <row r="2781" hidden="1" spans="1:10">
      <c r="A2781" s="2" t="str">
        <f ca="1">'[1]2025年已发货'!A:A</f>
        <v>德胜</v>
      </c>
      <c r="B2781" s="2" t="str">
        <f ca="1">'[1]2025年已发货'!B:B</f>
        <v>螺纹钢</v>
      </c>
      <c r="C2781" s="2" t="str">
        <f ca="1">'[1]2025年已发货'!C:C</f>
        <v>HRB400E Φ12 9m</v>
      </c>
      <c r="D2781" s="2" t="str">
        <f ca="1">'[1]2025年已发货'!D:D</f>
        <v>吨</v>
      </c>
      <c r="E2781" s="2">
        <f ca="1">'[1]2025年已发货'!E:E</f>
        <v>15</v>
      </c>
      <c r="F2781" s="4">
        <f ca="1">'[1]2025年已发货'!F:F</f>
        <v>45778</v>
      </c>
      <c r="G2781" s="2" t="str">
        <f>'[1]2025年已发货'!G:G</f>
        <v>（四川商建-射洪城乡一体化项目）遂宁市射洪市忠新幼儿园北侧约220米新溪小区</v>
      </c>
      <c r="H2781" s="2" t="str">
        <f ca="1">'[1]2025年已发货'!H:H</f>
        <v>柏子刚</v>
      </c>
      <c r="I2781" s="2">
        <f ca="1">'[1]2025年已发货'!I:I</f>
        <v>15692885305</v>
      </c>
      <c r="J2781" s="2" t="str">
        <f ca="1">_xlfn._xlws.FILTER(辅助信息!D:D,辅助信息!G:G=G2781)</f>
        <v>四川商建
射洪城乡一体化项目</v>
      </c>
    </row>
    <row r="2782" hidden="1" spans="1:10">
      <c r="A2782" s="2" t="str">
        <f ca="1">'[1]2025年已发货'!A:A</f>
        <v>德胜</v>
      </c>
      <c r="B2782" s="2" t="str">
        <f ca="1">'[1]2025年已发货'!B:B</f>
        <v>螺纹钢</v>
      </c>
      <c r="C2782" s="2" t="str">
        <f ca="1">'[1]2025年已发货'!C:C</f>
        <v>HRB400E Φ18 9m</v>
      </c>
      <c r="D2782" s="2" t="str">
        <f ca="1">'[1]2025年已发货'!D:D</f>
        <v>吨</v>
      </c>
      <c r="E2782" s="2">
        <f ca="1">'[1]2025年已发货'!E:E</f>
        <v>12</v>
      </c>
      <c r="F2782" s="4">
        <f ca="1">'[1]2025年已发货'!F:F</f>
        <v>45778</v>
      </c>
      <c r="G2782" s="2" t="str">
        <f>'[1]2025年已发货'!G:G</f>
        <v>（四川商建-射洪城乡一体化项目）遂宁市射洪市忠新幼儿园北侧约220米新溪小区</v>
      </c>
      <c r="H2782" s="2" t="str">
        <f ca="1">'[1]2025年已发货'!H:H</f>
        <v>柏子刚</v>
      </c>
      <c r="I2782" s="2">
        <f ca="1">'[1]2025年已发货'!I:I</f>
        <v>15692885305</v>
      </c>
      <c r="J2782" s="2" t="str">
        <f>_xlfn._xlws.FILTER(辅助信息!D:D,辅助信息!G:G=G2782)</f>
        <v>四川商建
射洪城乡一体化项目</v>
      </c>
    </row>
    <row r="2783" hidden="1" spans="1:10">
      <c r="A2783" s="2" t="str">
        <f ca="1">'[1]2025年已发货'!A:A</f>
        <v>德胜</v>
      </c>
      <c r="B2783" s="2" t="str">
        <f ca="1">'[1]2025年已发货'!B:B</f>
        <v>螺纹钢</v>
      </c>
      <c r="C2783" s="2" t="str">
        <f ca="1">'[1]2025年已发货'!C:C</f>
        <v>HRB500E Φ12</v>
      </c>
      <c r="D2783" s="2" t="str">
        <f ca="1">'[1]2025年已发货'!D:D</f>
        <v>吨</v>
      </c>
      <c r="E2783" s="2">
        <f ca="1">'[1]2025年已发货'!E:E</f>
        <v>9</v>
      </c>
      <c r="F2783" s="4">
        <f ca="1">'[1]2025年已发货'!F:F</f>
        <v>45778</v>
      </c>
      <c r="G2783" s="2" t="str">
        <f>'[1]2025年已发货'!G:G</f>
        <v>（四川商建-射洪城乡一体化项目）遂宁市射洪市忠新幼儿园北侧约220米新溪小区</v>
      </c>
      <c r="H2783" s="2" t="str">
        <f ca="1">'[1]2025年已发货'!H:H</f>
        <v>柏子刚</v>
      </c>
      <c r="I2783" s="2">
        <f ca="1">'[1]2025年已发货'!I:I</f>
        <v>15692885305</v>
      </c>
      <c r="J2783" s="2" t="str">
        <f ca="1">_xlfn._xlws.FILTER(辅助信息!D:D,辅助信息!G:G=G2783)</f>
        <v>四川商建
射洪城乡一体化项目</v>
      </c>
    </row>
    <row r="2784" hidden="1" spans="1:10">
      <c r="A2784" s="2" t="str">
        <f ca="1">'[1]2025年已发货'!A:A</f>
        <v>德胜</v>
      </c>
      <c r="B2784" s="2" t="str">
        <f ca="1">'[1]2025年已发货'!B:B</f>
        <v>螺纹钢</v>
      </c>
      <c r="C2784" s="2" t="str">
        <f ca="1">'[1]2025年已发货'!C:C</f>
        <v>HRB500E Φ18</v>
      </c>
      <c r="D2784" s="2" t="str">
        <f ca="1">'[1]2025年已发货'!D:D</f>
        <v>吨</v>
      </c>
      <c r="E2784" s="2">
        <f ca="1">'[1]2025年已发货'!E:E</f>
        <v>3</v>
      </c>
      <c r="F2784" s="4">
        <f ca="1">'[1]2025年已发货'!F:F</f>
        <v>45778</v>
      </c>
      <c r="G2784" s="2" t="str">
        <f>'[1]2025年已发货'!G:G</f>
        <v>（四川商建-射洪城乡一体化项目）遂宁市射洪市忠新幼儿园北侧约220米新溪小区</v>
      </c>
      <c r="H2784" s="2" t="str">
        <f ca="1">'[1]2025年已发货'!H:H</f>
        <v>柏子刚</v>
      </c>
      <c r="I2784" s="2">
        <f ca="1">'[1]2025年已发货'!I:I</f>
        <v>15692885305</v>
      </c>
      <c r="J2784" s="2" t="str">
        <f ca="1">_xlfn._xlws.FILTER(辅助信息!D:D,辅助信息!G:G=G2784)</f>
        <v>四川商建
射洪城乡一体化项目</v>
      </c>
    </row>
    <row r="2785" hidden="1" spans="1:10">
      <c r="A2785" s="2" t="str">
        <f ca="1">'[1]2025年已发货'!A:A</f>
        <v>德胜</v>
      </c>
      <c r="B2785" s="2" t="str">
        <f ca="1">'[1]2025年已发货'!B:B</f>
        <v>螺纹钢</v>
      </c>
      <c r="C2785" s="2" t="str">
        <f ca="1">'[1]2025年已发货'!C:C</f>
        <v>HRB500E Φ25</v>
      </c>
      <c r="D2785" s="2" t="str">
        <f ca="1">'[1]2025年已发货'!D:D</f>
        <v>吨</v>
      </c>
      <c r="E2785" s="2">
        <f ca="1">'[1]2025年已发货'!E:E</f>
        <v>30</v>
      </c>
      <c r="F2785" s="4">
        <f ca="1">'[1]2025年已发货'!F:F</f>
        <v>45778</v>
      </c>
      <c r="G2785" s="2" t="str">
        <f>'[1]2025年已发货'!G:G</f>
        <v>（四川商建-射洪城乡一体化项目）遂宁市射洪市忠新幼儿园北侧约220米新溪小区</v>
      </c>
      <c r="H2785" s="2" t="str">
        <f ca="1">'[1]2025年已发货'!H:H</f>
        <v>柏子刚</v>
      </c>
      <c r="I2785" s="2">
        <f ca="1">'[1]2025年已发货'!I:I</f>
        <v>15692885305</v>
      </c>
      <c r="J2785" s="2" t="str">
        <f>_xlfn._xlws.FILTER(辅助信息!D:D,辅助信息!G:G=G2785)</f>
        <v>四川商建
射洪城乡一体化项目</v>
      </c>
    </row>
    <row r="2786" hidden="1" spans="1:10">
      <c r="A2786" s="2" t="str">
        <f ca="1">'[1]2025年已发货'!A:A</f>
        <v>德胜</v>
      </c>
      <c r="B2786" s="2" t="str">
        <f ca="1">'[1]2025年已发货'!B:B</f>
        <v>螺纹钢</v>
      </c>
      <c r="C2786" s="2" t="str">
        <f ca="1">'[1]2025年已发货'!C:C</f>
        <v>HRB400E Φ12 9m</v>
      </c>
      <c r="D2786" s="2" t="str">
        <f ca="1">'[1]2025年已发货'!D:D</f>
        <v>吨</v>
      </c>
      <c r="E2786" s="2">
        <f ca="1">'[1]2025年已发货'!E:E</f>
        <v>18</v>
      </c>
      <c r="F2786" s="4">
        <f ca="1">'[1]2025年已发货'!F:F</f>
        <v>45778</v>
      </c>
      <c r="G2786" s="2" t="str">
        <f>'[1]2025年已发货'!G:G</f>
        <v>（华西简阳西城嘉苑）四川省成都市简阳市简城街道高屋村</v>
      </c>
      <c r="H2786" s="2" t="str">
        <f ca="1">'[1]2025年已发货'!H:H</f>
        <v>张瀚镭</v>
      </c>
      <c r="I2786" s="2">
        <f ca="1">'[1]2025年已发货'!I:I</f>
        <v>15884666220</v>
      </c>
      <c r="J2786" s="2" t="str">
        <f ca="1">_xlfn._xlws.FILTER(辅助信息!D:D,辅助信息!G:G=G2786)</f>
        <v>华西简阳西城嘉苑</v>
      </c>
    </row>
    <row r="2787" hidden="1" spans="1:10">
      <c r="A2787" s="2" t="str">
        <f ca="1">'[1]2025年已发货'!A:A</f>
        <v>德胜</v>
      </c>
      <c r="B2787" s="2" t="str">
        <f ca="1">'[1]2025年已发货'!B:B</f>
        <v>螺纹钢</v>
      </c>
      <c r="C2787" s="2" t="str">
        <f ca="1">'[1]2025年已发货'!C:C</f>
        <v>HRB400E Φ14 9m</v>
      </c>
      <c r="D2787" s="2" t="str">
        <f ca="1">'[1]2025年已发货'!D:D</f>
        <v>吨</v>
      </c>
      <c r="E2787" s="2">
        <f ca="1">'[1]2025年已发货'!E:E</f>
        <v>2</v>
      </c>
      <c r="F2787" s="4">
        <f ca="1">'[1]2025年已发货'!F:F</f>
        <v>45778</v>
      </c>
      <c r="G2787" s="2" t="str">
        <f>'[1]2025年已发货'!G:G</f>
        <v>（华西简阳西城嘉苑）四川省成都市简阳市简城街道高屋村</v>
      </c>
      <c r="H2787" s="2" t="str">
        <f ca="1">'[1]2025年已发货'!H:H</f>
        <v>张瀚镭</v>
      </c>
      <c r="I2787" s="2">
        <f ca="1">'[1]2025年已发货'!I:I</f>
        <v>15884666220</v>
      </c>
      <c r="J2787" s="2" t="str">
        <f ca="1">_xlfn._xlws.FILTER(辅助信息!D:D,辅助信息!G:G=G2787)</f>
        <v>华西简阳西城嘉苑</v>
      </c>
    </row>
    <row r="2788" hidden="1" spans="1:10">
      <c r="A2788" s="2" t="str">
        <f ca="1">'[1]2025年已发货'!A:A</f>
        <v>德胜</v>
      </c>
      <c r="B2788" s="2" t="str">
        <f ca="1">'[1]2025年已发货'!B:B</f>
        <v>螺纹钢</v>
      </c>
      <c r="C2788" s="2" t="str">
        <f ca="1">'[1]2025年已发货'!C:C</f>
        <v>HRB400E Φ16 9m</v>
      </c>
      <c r="D2788" s="2" t="str">
        <f ca="1">'[1]2025年已发货'!D:D</f>
        <v>吨</v>
      </c>
      <c r="E2788" s="2">
        <f ca="1">'[1]2025年已发货'!E:E</f>
        <v>17</v>
      </c>
      <c r="F2788" s="4">
        <f ca="1">'[1]2025年已发货'!F:F</f>
        <v>45778</v>
      </c>
      <c r="G2788" s="2" t="str">
        <f>'[1]2025年已发货'!G:G</f>
        <v>（华西简阳西城嘉苑）四川省成都市简阳市简城街道高屋村</v>
      </c>
      <c r="H2788" s="2" t="str">
        <f ca="1">'[1]2025年已发货'!H:H</f>
        <v>张瀚镭</v>
      </c>
      <c r="I2788" s="2">
        <f ca="1">'[1]2025年已发货'!I:I</f>
        <v>15884666220</v>
      </c>
      <c r="J2788" s="2" t="str">
        <f ca="1">_xlfn._xlws.FILTER(辅助信息!D:D,辅助信息!G:G=G2788)</f>
        <v>华西简阳西城嘉苑</v>
      </c>
    </row>
    <row r="2789" hidden="1" spans="1:10">
      <c r="A2789" s="2" t="str">
        <f ca="1">'[1]2025年已发货'!A:A</f>
        <v>德胜</v>
      </c>
      <c r="B2789" s="2" t="str">
        <f ca="1">'[1]2025年已发货'!B:B</f>
        <v>螺纹钢</v>
      </c>
      <c r="C2789" s="2" t="str">
        <f ca="1">'[1]2025年已发货'!C:C</f>
        <v>HRB400E Φ18 9m</v>
      </c>
      <c r="D2789" s="2" t="str">
        <f ca="1">'[1]2025年已发货'!D:D</f>
        <v>吨</v>
      </c>
      <c r="E2789" s="2">
        <f ca="1">'[1]2025年已发货'!E:E</f>
        <v>16</v>
      </c>
      <c r="F2789" s="4">
        <f ca="1">'[1]2025年已发货'!F:F</f>
        <v>45778</v>
      </c>
      <c r="G2789" s="2" t="str">
        <f>'[1]2025年已发货'!G:G</f>
        <v>（华西简阳西城嘉苑）四川省成都市简阳市简城街道高屋村</v>
      </c>
      <c r="H2789" s="2" t="str">
        <f ca="1">'[1]2025年已发货'!H:H</f>
        <v>张瀚镭</v>
      </c>
      <c r="I2789" s="2">
        <f ca="1">'[1]2025年已发货'!I:I</f>
        <v>15884666220</v>
      </c>
      <c r="J2789" s="2" t="str">
        <f>_xlfn._xlws.FILTER(辅助信息!D:D,辅助信息!G:G=G2789)</f>
        <v>华西简阳西城嘉苑</v>
      </c>
    </row>
    <row r="2790" hidden="1" spans="1:10">
      <c r="A2790" s="2" t="str">
        <f ca="1">'[1]2025年已发货'!A:A</f>
        <v>德胜</v>
      </c>
      <c r="B2790" s="2" t="str">
        <f ca="1">'[1]2025年已发货'!B:B</f>
        <v>螺纹钢</v>
      </c>
      <c r="C2790" s="2" t="str">
        <f ca="1">'[1]2025年已发货'!C:C</f>
        <v>HRB400E Φ20 9m</v>
      </c>
      <c r="D2790" s="2" t="str">
        <f ca="1">'[1]2025年已发货'!D:D</f>
        <v>吨</v>
      </c>
      <c r="E2790" s="2">
        <f ca="1">'[1]2025年已发货'!E:E</f>
        <v>13</v>
      </c>
      <c r="F2790" s="4">
        <f ca="1">'[1]2025年已发货'!F:F</f>
        <v>45778</v>
      </c>
      <c r="G2790" s="2" t="str">
        <f>'[1]2025年已发货'!G:G</f>
        <v>（华西简阳西城嘉苑）四川省成都市简阳市简城街道高屋村</v>
      </c>
      <c r="H2790" s="2" t="str">
        <f ca="1">'[1]2025年已发货'!H:H</f>
        <v>张瀚镭</v>
      </c>
      <c r="I2790" s="2">
        <f ca="1">'[1]2025年已发货'!I:I</f>
        <v>15884666220</v>
      </c>
      <c r="J2790" s="2" t="str">
        <f ca="1">_xlfn._xlws.FILTER(辅助信息!D:D,辅助信息!G:G=G2790)</f>
        <v>华西简阳西城嘉苑</v>
      </c>
    </row>
    <row r="2791" hidden="1" spans="1:10">
      <c r="A2791" s="2" t="str">
        <f ca="1">'[1]2025年已发货'!A:A</f>
        <v>德胜</v>
      </c>
      <c r="B2791" s="2" t="str">
        <f ca="1">'[1]2025年已发货'!B:B</f>
        <v>螺纹钢</v>
      </c>
      <c r="C2791" s="2" t="str">
        <f ca="1">'[1]2025年已发货'!C:C</f>
        <v>HRB400E Φ22 9m</v>
      </c>
      <c r="D2791" s="2" t="str">
        <f ca="1">'[1]2025年已发货'!D:D</f>
        <v>吨</v>
      </c>
      <c r="E2791" s="2">
        <f ca="1">'[1]2025年已发货'!E:E</f>
        <v>2</v>
      </c>
      <c r="F2791" s="4">
        <f ca="1">'[1]2025年已发货'!F:F</f>
        <v>45778</v>
      </c>
      <c r="G2791" s="2" t="str">
        <f>'[1]2025年已发货'!G:G</f>
        <v>（华西简阳西城嘉苑）四川省成都市简阳市简城街道高屋村</v>
      </c>
      <c r="H2791" s="2" t="str">
        <f ca="1">'[1]2025年已发货'!H:H</f>
        <v>张瀚镭</v>
      </c>
      <c r="I2791" s="2">
        <f ca="1">'[1]2025年已发货'!I:I</f>
        <v>15884666220</v>
      </c>
      <c r="J2791" s="2" t="str">
        <f ca="1">_xlfn._xlws.FILTER(辅助信息!D:D,辅助信息!G:G=G2791)</f>
        <v>华西简阳西城嘉苑</v>
      </c>
    </row>
    <row r="2792" hidden="1" spans="1:10">
      <c r="A2792" s="2" t="str">
        <f ca="1">'[1]2025年已发货'!A:A</f>
        <v>德胜</v>
      </c>
      <c r="B2792" s="2" t="str">
        <f ca="1">'[1]2025年已发货'!B:B</f>
        <v>螺纹钢</v>
      </c>
      <c r="C2792" s="2" t="str">
        <f ca="1">'[1]2025年已发货'!C:C</f>
        <v>HRB400E Φ25 9m</v>
      </c>
      <c r="D2792" s="2" t="str">
        <f ca="1">'[1]2025年已发货'!D:D</f>
        <v>吨</v>
      </c>
      <c r="E2792" s="2">
        <f ca="1">'[1]2025年已发货'!E:E</f>
        <v>2</v>
      </c>
      <c r="F2792" s="4">
        <f ca="1">'[1]2025年已发货'!F:F</f>
        <v>45778</v>
      </c>
      <c r="G2792" s="2" t="str">
        <f>'[1]2025年已发货'!G:G</f>
        <v>（华西简阳西城嘉苑）四川省成都市简阳市简城街道高屋村</v>
      </c>
      <c r="H2792" s="2" t="str">
        <f ca="1">'[1]2025年已发货'!H:H</f>
        <v>张瀚镭</v>
      </c>
      <c r="I2792" s="2">
        <f ca="1">'[1]2025年已发货'!I:I</f>
        <v>15884666220</v>
      </c>
      <c r="J2792" s="2" t="str">
        <f ca="1">_xlfn._xlws.FILTER(辅助信息!D:D,辅助信息!G:G=G2792)</f>
        <v>华西简阳西城嘉苑</v>
      </c>
    </row>
    <row r="2793" hidden="1" spans="1:10">
      <c r="A2793" s="2" t="str">
        <f ca="1">'[1]2025年已发货'!A:A</f>
        <v>吉晨盛泰</v>
      </c>
      <c r="B2793" s="2" t="str">
        <f ca="1">'[1]2025年已发货'!B:B</f>
        <v>螺纹钢</v>
      </c>
      <c r="C2793" s="2" t="str">
        <f ca="1">'[1]2025年已发货'!C:C</f>
        <v>HRB400E Φ32</v>
      </c>
      <c r="D2793" s="2" t="str">
        <f ca="1">'[1]2025年已发货'!D:D</f>
        <v>吨</v>
      </c>
      <c r="E2793" s="2">
        <f ca="1">'[1]2025年已发货'!E:E</f>
        <v>40</v>
      </c>
      <c r="F2793" s="4">
        <f ca="1">'[1]2025年已发货'!F:F</f>
        <v>45778</v>
      </c>
      <c r="G2793" s="2" t="str">
        <f>'[1]2025年已发货'!G:G</f>
        <v>（中铁广州局深圳公司西昭高速9标）四川省凉山彝族自治州西昌市西乡乡三百村</v>
      </c>
      <c r="H2793" s="2" t="str">
        <f ca="1">'[1]2025年已发货'!H:H</f>
        <v>伍红林</v>
      </c>
      <c r="I2793" s="2">
        <f ca="1">'[1]2025年已发货'!I:I</f>
        <v>18683860677</v>
      </c>
      <c r="J2793" s="2" vm="1" t="e">
        <f>_xlfn._xlws.FILTER(辅助信息!D:D,辅助信息!G:G=G2793)</f>
        <v>#VALUE!</v>
      </c>
    </row>
    <row r="2794" hidden="1" spans="1:10">
      <c r="A2794" s="2" t="str">
        <f ca="1">'[1]2025年已发货'!A:A</f>
        <v>吉晨盛泰</v>
      </c>
      <c r="B2794" s="2" t="str">
        <f ca="1">'[1]2025年已发货'!B:B</f>
        <v>盘螺</v>
      </c>
      <c r="C2794" s="2" t="str">
        <f ca="1">'[1]2025年已发货'!C:C</f>
        <v>HRB400EΦ12</v>
      </c>
      <c r="D2794" s="2" t="str">
        <f ca="1">'[1]2025年已发货'!D:D</f>
        <v>吨</v>
      </c>
      <c r="E2794" s="2">
        <f ca="1">'[1]2025年已发货'!E:E</f>
        <v>32</v>
      </c>
      <c r="F2794" s="4">
        <f ca="1">'[1]2025年已发货'!F:F</f>
        <v>45779</v>
      </c>
      <c r="G2794" s="2" t="str">
        <f>'[1]2025年已发货'!G:G</f>
        <v>（中铁广州局深圳公司西昭高速9标）四川省凉山彝族自治州西昌市西乡乡三百村</v>
      </c>
      <c r="H2794" s="2" t="str">
        <f ca="1">'[1]2025年已发货'!H:H</f>
        <v>伍红林</v>
      </c>
      <c r="I2794" s="2">
        <f ca="1">'[1]2025年已发货'!I:I</f>
        <v>18683860677</v>
      </c>
      <c r="J2794" s="2" vm="1" t="e">
        <f ca="1">_xlfn._xlws.FILTER(辅助信息!D:D,辅助信息!G:G=G2794)</f>
        <v>#VALUE!</v>
      </c>
    </row>
    <row r="2795" hidden="1" spans="1:10">
      <c r="A2795" s="2" t="str">
        <f ca="1">'[1]2025年已发货'!A:A</f>
        <v>吉晨盛泰</v>
      </c>
      <c r="B2795" s="2" t="str">
        <f ca="1">'[1]2025年已发货'!B:B</f>
        <v>螺纹钢</v>
      </c>
      <c r="C2795" s="2" t="str">
        <f ca="1">'[1]2025年已发货'!C:C</f>
        <v>HRB400EΦ12</v>
      </c>
      <c r="D2795" s="2" t="str">
        <f ca="1">'[1]2025年已发货'!D:D</f>
        <v>吨</v>
      </c>
      <c r="E2795" s="2">
        <f ca="1">'[1]2025年已发货'!E:E</f>
        <v>20</v>
      </c>
      <c r="F2795" s="4">
        <f ca="1">'[1]2025年已发货'!F:F</f>
        <v>45779</v>
      </c>
      <c r="G2795" s="2" t="str">
        <f>'[1]2025年已发货'!G:G</f>
        <v>（中铁广州局深圳公司西昭高速9标）四川省凉山彝族自治州西昌市西乡乡三百村</v>
      </c>
      <c r="H2795" s="2" t="str">
        <f ca="1">'[1]2025年已发货'!H:H</f>
        <v>伍红林</v>
      </c>
      <c r="I2795" s="2">
        <f ca="1">'[1]2025年已发货'!I:I</f>
        <v>18683860677</v>
      </c>
      <c r="J2795" s="2" vm="1" t="e">
        <f ca="1">_xlfn._xlws.FILTER(辅助信息!D:D,辅助信息!G:G=G2795)</f>
        <v>#VALUE!</v>
      </c>
    </row>
    <row r="2796" hidden="1" spans="1:10">
      <c r="A2796" s="2" t="str">
        <f ca="1">'[1]2025年已发货'!A:A</f>
        <v>吉晨盛泰</v>
      </c>
      <c r="B2796" s="2" t="str">
        <f ca="1">'[1]2025年已发货'!B:B</f>
        <v>螺纹钢</v>
      </c>
      <c r="C2796" s="2" t="str">
        <f ca="1">'[1]2025年已发货'!C:C</f>
        <v>HRB400EΦ22</v>
      </c>
      <c r="D2796" s="2" t="str">
        <f ca="1">'[1]2025年已发货'!D:D</f>
        <v>吨</v>
      </c>
      <c r="E2796" s="2">
        <f ca="1">'[1]2025年已发货'!E:E</f>
        <v>35</v>
      </c>
      <c r="F2796" s="4">
        <f ca="1">'[1]2025年已发货'!F:F</f>
        <v>45779</v>
      </c>
      <c r="G2796" s="2" t="str">
        <f>'[1]2025年已发货'!G:G</f>
        <v>（中铁广州局深圳公司西昭高速9标）四川省凉山彝族自治州西昌市西乡乡三百村</v>
      </c>
      <c r="H2796" s="2" t="str">
        <f ca="1">'[1]2025年已发货'!H:H</f>
        <v>伍红林</v>
      </c>
      <c r="I2796" s="2">
        <f ca="1">'[1]2025年已发货'!I:I</f>
        <v>18683860677</v>
      </c>
      <c r="J2796" s="2" vm="1" t="e">
        <f ca="1">_xlfn._xlws.FILTER(辅助信息!D:D,辅助信息!G:G=G2796)</f>
        <v>#VALUE!</v>
      </c>
    </row>
    <row r="2797" hidden="1" spans="1:10">
      <c r="A2797" s="2" t="str">
        <f ca="1">'[1]2025年已发货'!A:A</f>
        <v>吉晨盛泰</v>
      </c>
      <c r="B2797" s="2" t="str">
        <f ca="1">'[1]2025年已发货'!B:B</f>
        <v>螺纹钢</v>
      </c>
      <c r="C2797" s="2" t="str">
        <f ca="1">'[1]2025年已发货'!C:C</f>
        <v>HRB400EΦ32</v>
      </c>
      <c r="D2797" s="2" t="str">
        <f ca="1">'[1]2025年已发货'!D:D</f>
        <v>吨</v>
      </c>
      <c r="E2797" s="2">
        <f ca="1">'[1]2025年已发货'!E:E</f>
        <v>98</v>
      </c>
      <c r="F2797" s="4">
        <f ca="1">'[1]2025年已发货'!F:F</f>
        <v>45779</v>
      </c>
      <c r="G2797" s="2" t="str">
        <f>'[1]2025年已发货'!G:G</f>
        <v>（中铁广州局深圳公司西昭高速9标）四川省凉山彝族自治州西昌市西乡乡三百村</v>
      </c>
      <c r="H2797" s="2" t="str">
        <f ca="1">'[1]2025年已发货'!H:H</f>
        <v>伍红林</v>
      </c>
      <c r="I2797" s="2">
        <f ca="1">'[1]2025年已发货'!I:I</f>
        <v>18683860677</v>
      </c>
      <c r="J2797" s="2" vm="1" t="e">
        <f ca="1">_xlfn._xlws.FILTER(辅助信息!D:D,辅助信息!G:G=G2797)</f>
        <v>#VALUE!</v>
      </c>
    </row>
    <row r="2798" hidden="1" spans="1:10">
      <c r="A2798" s="2" t="str">
        <f ca="1">'[1]2025年已发货'!A:A</f>
        <v>吉晨盛泰</v>
      </c>
      <c r="B2798" s="2" t="str">
        <f ca="1">'[1]2025年已发货'!B:B</f>
        <v>螺纹钢</v>
      </c>
      <c r="C2798" s="2" t="str">
        <f ca="1">'[1]2025年已发货'!C:C</f>
        <v>HRB500EΦ32</v>
      </c>
      <c r="D2798" s="2" t="str">
        <f ca="1">'[1]2025年已发货'!D:D</f>
        <v>吨</v>
      </c>
      <c r="E2798" s="2">
        <f ca="1">'[1]2025年已发货'!E:E</f>
        <v>60</v>
      </c>
      <c r="F2798" s="4">
        <f ca="1">'[1]2025年已发货'!F:F</f>
        <v>45779</v>
      </c>
      <c r="G2798" s="2" t="str">
        <f>'[1]2025年已发货'!G:G</f>
        <v>（中铁广州局深圳公司西昭高速9标）四川省凉山彝族自治州西昌市西乡乡三百村</v>
      </c>
      <c r="H2798" s="2" t="str">
        <f ca="1">'[1]2025年已发货'!H:H</f>
        <v>伍红林</v>
      </c>
      <c r="I2798" s="2">
        <f ca="1">'[1]2025年已发货'!I:I</f>
        <v>18683860677</v>
      </c>
      <c r="J2798" s="2" vm="1" t="e">
        <f ca="1">_xlfn._xlws.FILTER(辅助信息!D:D,辅助信息!G:G=G2798)</f>
        <v>#VALUE!</v>
      </c>
    </row>
    <row r="2799" hidden="1" spans="1:10">
      <c r="A2799" s="2" t="str">
        <f ca="1">'[1]2025年已发货'!A:A</f>
        <v>吉晨盛泰</v>
      </c>
      <c r="B2799" s="2" t="str">
        <f ca="1">'[1]2025年已发货'!B:B</f>
        <v>螺纹钢</v>
      </c>
      <c r="C2799" s="2" t="str">
        <f ca="1">'[1]2025年已发货'!C:C</f>
        <v>HRB500E Φ32</v>
      </c>
      <c r="D2799" s="2" t="str">
        <f ca="1">'[1]2025年已发货'!D:D</f>
        <v>吨</v>
      </c>
      <c r="E2799" s="2">
        <f ca="1">'[1]2025年已发货'!E:E</f>
        <v>40</v>
      </c>
      <c r="F2799" s="4">
        <f ca="1">'[1]2025年已发货'!F:F</f>
        <v>45778</v>
      </c>
      <c r="G2799" s="2" t="str">
        <f>'[1]2025年已发货'!G:G</f>
        <v>（中铁广州局深圳公司西昭高速9标）四川省凉山彝族自治州西昌市西乡乡三百村</v>
      </c>
      <c r="H2799" s="2" t="str">
        <f ca="1">'[1]2025年已发货'!H:H</f>
        <v>伍红林</v>
      </c>
      <c r="I2799" s="2">
        <f ca="1">'[1]2025年已发货'!I:I</f>
        <v>18683860677</v>
      </c>
      <c r="J2799" s="2" vm="1" t="e">
        <f ca="1">_xlfn._xlws.FILTER(辅助信息!D:D,辅助信息!G:G=G2799)</f>
        <v>#VALUE!</v>
      </c>
    </row>
    <row r="2800" hidden="1" spans="1:10">
      <c r="A2800" s="2" t="str">
        <f ca="1">'[1]2025年已发货'!A:A</f>
        <v>晋邦</v>
      </c>
      <c r="B2800" s="2" t="str">
        <f ca="1">'[1]2025年已发货'!B:B</f>
        <v>高线</v>
      </c>
      <c r="C2800" s="2" t="str">
        <f ca="1">'[1]2025年已发货'!C:C</f>
        <v>HPB300Φ8</v>
      </c>
      <c r="D2800" s="2" t="str">
        <f ca="1">'[1]2025年已发货'!D:D</f>
        <v>吨</v>
      </c>
      <c r="E2800" s="2">
        <f ca="1">'[1]2025年已发货'!E:E</f>
        <v>3</v>
      </c>
      <c r="F2800" s="4">
        <f ca="1">'[1]2025年已发货'!F:F</f>
        <v>45778</v>
      </c>
      <c r="G2800" s="2" t="str">
        <f>'[1]2025年已发货'!G:G</f>
        <v>（十九冶-华电重庆奉节）重庆市奉节县康乐镇七星村</v>
      </c>
      <c r="H2800" s="2" t="str">
        <f ca="1">'[1]2025年已发货'!H:H</f>
        <v>岑甲乐</v>
      </c>
      <c r="I2800" s="2">
        <f ca="1">'[1]2025年已发货'!I:I</f>
        <v>17349037782</v>
      </c>
      <c r="J2800" s="2" vm="1" t="e">
        <f>_xlfn._xlws.FILTER(辅助信息!D:D,辅助信息!G:G=G2800)</f>
        <v>#VALUE!</v>
      </c>
    </row>
    <row r="2801" hidden="1" spans="1:10">
      <c r="A2801" s="2" t="str">
        <f ca="1">'[1]2025年已发货'!A:A</f>
        <v>晋邦</v>
      </c>
      <c r="B2801" s="2" t="str">
        <f ca="1">'[1]2025年已发货'!B:B</f>
        <v>高线</v>
      </c>
      <c r="C2801" s="2" t="str">
        <f ca="1">'[1]2025年已发货'!C:C</f>
        <v>HPB300Φ10</v>
      </c>
      <c r="D2801" s="2" t="str">
        <f ca="1">'[1]2025年已发货'!D:D</f>
        <v>吨</v>
      </c>
      <c r="E2801" s="2">
        <f ca="1">'[1]2025年已发货'!E:E</f>
        <v>18</v>
      </c>
      <c r="F2801" s="4">
        <f ca="1">'[1]2025年已发货'!F:F</f>
        <v>45778</v>
      </c>
      <c r="G2801" s="2" t="str">
        <f>'[1]2025年已发货'!G:G</f>
        <v>（十九冶-华电重庆奉节）重庆市奉节县康乐镇七星村</v>
      </c>
      <c r="H2801" s="2" t="str">
        <f ca="1">'[1]2025年已发货'!H:H</f>
        <v>岑甲乐</v>
      </c>
      <c r="I2801" s="2">
        <f ca="1">'[1]2025年已发货'!I:I</f>
        <v>17349037782</v>
      </c>
      <c r="J2801" s="2" vm="1" t="e">
        <f ca="1">_xlfn._xlws.FILTER(辅助信息!D:D,辅助信息!G:G=G2801)</f>
        <v>#VALUE!</v>
      </c>
    </row>
    <row r="2802" hidden="1" spans="1:10">
      <c r="A2802" s="2" t="str">
        <f ca="1">'[1]2025年已发货'!A:A</f>
        <v>晋邦</v>
      </c>
      <c r="B2802" s="2" t="str">
        <f ca="1">'[1]2025年已发货'!B:B</f>
        <v>螺纹钢</v>
      </c>
      <c r="C2802" s="2" t="str">
        <f ca="1">'[1]2025年已发货'!C:C</f>
        <v>HRB400E Φ25 9m</v>
      </c>
      <c r="D2802" s="2" t="str">
        <f ca="1">'[1]2025年已发货'!D:D</f>
        <v>吨</v>
      </c>
      <c r="E2802" s="2">
        <f ca="1">'[1]2025年已发货'!E:E</f>
        <v>14</v>
      </c>
      <c r="F2802" s="4">
        <f ca="1">'[1]2025年已发货'!F:F</f>
        <v>45778</v>
      </c>
      <c r="G2802" s="2" t="str">
        <f>'[1]2025年已发货'!G:G</f>
        <v>（十九冶-华电重庆奉节）重庆市奉节县康乐镇七星村</v>
      </c>
      <c r="H2802" s="2" t="str">
        <f ca="1">'[1]2025年已发货'!H:H</f>
        <v>岑甲乐</v>
      </c>
      <c r="I2802" s="2">
        <f ca="1">'[1]2025年已发货'!I:I</f>
        <v>17349037782</v>
      </c>
      <c r="J2802" s="2" vm="1" t="e">
        <f>_xlfn._xlws.FILTER(辅助信息!D:D,辅助信息!G:G=G2802)</f>
        <v>#VALUE!</v>
      </c>
    </row>
    <row r="2803" hidden="1" spans="1:10">
      <c r="A2803" s="2" t="str">
        <f ca="1">'[1]2025年已发货'!A:A</f>
        <v>晋邦</v>
      </c>
      <c r="B2803" s="2" t="str">
        <f ca="1">'[1]2025年已发货'!B:B</f>
        <v>螺纹钢</v>
      </c>
      <c r="C2803" s="2" t="str">
        <f ca="1">'[1]2025年已发货'!C:C</f>
        <v>HRB400E Φ32 9m</v>
      </c>
      <c r="D2803" s="2" t="str">
        <f ca="1">'[1]2025年已发货'!D:D</f>
        <v>吨</v>
      </c>
      <c r="E2803" s="2">
        <f ca="1">'[1]2025年已发货'!E:E</f>
        <v>35</v>
      </c>
      <c r="F2803" s="4">
        <f ca="1">'[1]2025年已发货'!F:F</f>
        <v>45778</v>
      </c>
      <c r="G2803" s="2" t="str">
        <f>'[1]2025年已发货'!G:G</f>
        <v>（十九冶-华电重庆奉节）重庆市奉节县康乐镇七星村</v>
      </c>
      <c r="H2803" s="2" t="str">
        <f ca="1">'[1]2025年已发货'!H:H</f>
        <v>岑甲乐</v>
      </c>
      <c r="I2803" s="2">
        <f ca="1">'[1]2025年已发货'!I:I</f>
        <v>17349037782</v>
      </c>
      <c r="J2803" s="2" vm="1" t="e">
        <f ca="1">_xlfn._xlws.FILTER(辅助信息!D:D,辅助信息!G:G=G2803)</f>
        <v>#VALUE!</v>
      </c>
    </row>
    <row r="2804" hidden="1" spans="1:10">
      <c r="A2804" s="2" t="str">
        <f ca="1">'[1]2025年已发货'!A:A</f>
        <v>晋邦</v>
      </c>
      <c r="B2804" s="2" t="str">
        <f ca="1">'[1]2025年已发货'!B:B</f>
        <v>螺纹钢</v>
      </c>
      <c r="C2804" s="2" t="str">
        <f ca="1">'[1]2025年已发货'!C:C</f>
        <v>HRB400E Φ12 9m</v>
      </c>
      <c r="D2804" s="2" t="str">
        <f ca="1">'[1]2025年已发货'!D:D</f>
        <v>吨</v>
      </c>
      <c r="E2804" s="2">
        <f ca="1">'[1]2025年已发货'!E:E</f>
        <v>36</v>
      </c>
      <c r="F2804" s="4">
        <f ca="1">'[1]2025年已发货'!F:F</f>
        <v>45778</v>
      </c>
      <c r="G2804" s="2" t="str">
        <f>'[1]2025年已发货'!G:G</f>
        <v>中铁建工集团有限公司“十四五”酱香酒习水同民坝一期一标段项目</v>
      </c>
      <c r="H2804" s="2" t="str">
        <f ca="1">'[1]2025年已发货'!H:H</f>
        <v>周彰鑫</v>
      </c>
      <c r="I2804" s="2">
        <f ca="1">'[1]2025年已发货'!I:I</f>
        <v>18586545402</v>
      </c>
      <c r="J2804" s="2" vm="1" t="e">
        <f ca="1">_xlfn._xlws.FILTER(辅助信息!D:D,辅助信息!G:G=G2804)</f>
        <v>#VALUE!</v>
      </c>
    </row>
    <row r="2805" hidden="1" spans="1:10">
      <c r="A2805" s="2" t="str">
        <f ca="1">'[1]2025年已发货'!A:A</f>
        <v>晋邦</v>
      </c>
      <c r="B2805" s="2" t="str">
        <f ca="1">'[1]2025年已发货'!B:B</f>
        <v>螺纹钢</v>
      </c>
      <c r="C2805" s="2" t="str">
        <f ca="1">'[1]2025年已发货'!C:C</f>
        <v>HRB400E Φ14 9m</v>
      </c>
      <c r="D2805" s="2" t="str">
        <f ca="1">'[1]2025年已发货'!D:D</f>
        <v>吨</v>
      </c>
      <c r="E2805" s="2">
        <f ca="1">'[1]2025年已发货'!E:E</f>
        <v>3</v>
      </c>
      <c r="F2805" s="4">
        <f ca="1">'[1]2025年已发货'!F:F</f>
        <v>45778</v>
      </c>
      <c r="G2805" s="2" t="str">
        <f>'[1]2025年已发货'!G:G</f>
        <v>中铁建工集团有限公司“十四五”酱香酒习水同民坝一期一标段项目</v>
      </c>
      <c r="H2805" s="2" t="str">
        <f ca="1">'[1]2025年已发货'!H:H</f>
        <v>周彰鑫</v>
      </c>
      <c r="I2805" s="2">
        <f ca="1">'[1]2025年已发货'!I:I</f>
        <v>18586545402</v>
      </c>
      <c r="J2805" s="2" vm="1" t="e">
        <f>_xlfn._xlws.FILTER(辅助信息!D:D,辅助信息!G:G=G2805)</f>
        <v>#VALUE!</v>
      </c>
    </row>
    <row r="2806" hidden="1" spans="1:10">
      <c r="A2806" s="2" t="str">
        <f ca="1">'[1]2025年已发货'!A:A</f>
        <v>晋邦</v>
      </c>
      <c r="B2806" s="2" t="str">
        <f ca="1">'[1]2025年已发货'!B:B</f>
        <v>螺纹钢</v>
      </c>
      <c r="C2806" s="2" t="str">
        <f ca="1">'[1]2025年已发货'!C:C</f>
        <v>HRB400E Φ16 9m</v>
      </c>
      <c r="D2806" s="2" t="str">
        <f ca="1">'[1]2025年已发货'!D:D</f>
        <v>吨</v>
      </c>
      <c r="E2806" s="2">
        <f ca="1">'[1]2025年已发货'!E:E</f>
        <v>3</v>
      </c>
      <c r="F2806" s="4">
        <f ca="1">'[1]2025年已发货'!F:F</f>
        <v>45778</v>
      </c>
      <c r="G2806" s="2" t="str">
        <f>'[1]2025年已发货'!G:G</f>
        <v>中铁建工集团有限公司“十四五”酱香酒习水同民坝一期一标段项目</v>
      </c>
      <c r="H2806" s="2" t="str">
        <f ca="1">'[1]2025年已发货'!H:H</f>
        <v>周彰鑫</v>
      </c>
      <c r="I2806" s="2">
        <f ca="1">'[1]2025年已发货'!I:I</f>
        <v>18586545402</v>
      </c>
      <c r="J2806" s="2" vm="1" t="e">
        <f ca="1">_xlfn._xlws.FILTER(辅助信息!D:D,辅助信息!G:G=G2806)</f>
        <v>#VALUE!</v>
      </c>
    </row>
    <row r="2807" hidden="1" spans="1:10">
      <c r="A2807" s="2" t="str">
        <f ca="1">'[1]2025年已发货'!A:A</f>
        <v>晋邦</v>
      </c>
      <c r="B2807" s="2" t="str">
        <f ca="1">'[1]2025年已发货'!B:B</f>
        <v>螺纹钢</v>
      </c>
      <c r="C2807" s="2" t="str">
        <f ca="1">'[1]2025年已发货'!C:C</f>
        <v>HRB400E Φ18 9m</v>
      </c>
      <c r="D2807" s="2" t="str">
        <f ca="1">'[1]2025年已发货'!D:D</f>
        <v>吨</v>
      </c>
      <c r="E2807" s="2">
        <f ca="1">'[1]2025年已发货'!E:E</f>
        <v>3</v>
      </c>
      <c r="F2807" s="4">
        <f ca="1">'[1]2025年已发货'!F:F</f>
        <v>45778</v>
      </c>
      <c r="G2807" s="2" t="str">
        <f>'[1]2025年已发货'!G:G</f>
        <v>中铁建工集团有限公司“十四五”酱香酒习水同民坝一期一标段项目</v>
      </c>
      <c r="H2807" s="2" t="str">
        <f ca="1">'[1]2025年已发货'!H:H</f>
        <v>周彰鑫</v>
      </c>
      <c r="I2807" s="2">
        <f ca="1">'[1]2025年已发货'!I:I</f>
        <v>18586545402</v>
      </c>
      <c r="J2807" s="2" vm="1" t="e">
        <f ca="1">_xlfn._xlws.FILTER(辅助信息!D:D,辅助信息!G:G=G2807)</f>
        <v>#VALUE!</v>
      </c>
    </row>
    <row r="2808" hidden="1" spans="1:10">
      <c r="A2808" s="2" t="str">
        <f ca="1">'[1]2025年已发货'!A:A</f>
        <v>晋邦</v>
      </c>
      <c r="B2808" s="2" t="str">
        <f ca="1">'[1]2025年已发货'!B:B</f>
        <v>螺纹钢</v>
      </c>
      <c r="C2808" s="2" t="str">
        <f ca="1">'[1]2025年已发货'!C:C</f>
        <v>HRB400E Φ20 9m</v>
      </c>
      <c r="D2808" s="2" t="str">
        <f ca="1">'[1]2025年已发货'!D:D</f>
        <v>吨</v>
      </c>
      <c r="E2808" s="2">
        <f ca="1">'[1]2025年已发货'!E:E</f>
        <v>16</v>
      </c>
      <c r="F2808" s="4">
        <f ca="1">'[1]2025年已发货'!F:F</f>
        <v>45778</v>
      </c>
      <c r="G2808" s="2" t="str">
        <f>'[1]2025年已发货'!G:G</f>
        <v>中铁建工集团有限公司“十四五”酱香酒习水同民坝一期一标段项目</v>
      </c>
      <c r="H2808" s="2" t="str">
        <f ca="1">'[1]2025年已发货'!H:H</f>
        <v>周彰鑫</v>
      </c>
      <c r="I2808" s="2">
        <f ca="1">'[1]2025年已发货'!I:I</f>
        <v>18586545402</v>
      </c>
      <c r="J2808" s="2" vm="1" t="e">
        <f ca="1">_xlfn._xlws.FILTER(辅助信息!D:D,辅助信息!G:G=G2808)</f>
        <v>#VALUE!</v>
      </c>
    </row>
    <row r="2809" hidden="1" spans="1:10">
      <c r="A2809" s="2" t="str">
        <f ca="1">'[1]2025年已发货'!A:A</f>
        <v>晋邦</v>
      </c>
      <c r="B2809" s="2" t="str">
        <f ca="1">'[1]2025年已发货'!B:B</f>
        <v>螺纹钢</v>
      </c>
      <c r="C2809" s="2" t="str">
        <f ca="1">'[1]2025年已发货'!C:C</f>
        <v>HRB400E Φ25 9m</v>
      </c>
      <c r="D2809" s="2" t="str">
        <f ca="1">'[1]2025年已发货'!D:D</f>
        <v>吨</v>
      </c>
      <c r="E2809" s="2">
        <f ca="1">'[1]2025年已发货'!E:E</f>
        <v>9</v>
      </c>
      <c r="F2809" s="4">
        <f ca="1">'[1]2025年已发货'!F:F</f>
        <v>45778</v>
      </c>
      <c r="G2809" s="2" t="str">
        <f>'[1]2025年已发货'!G:G</f>
        <v>中铁建工集团有限公司“十四五”酱香酒习水同民坝一期一标段项目</v>
      </c>
      <c r="H2809" s="2" t="str">
        <f ca="1">'[1]2025年已发货'!H:H</f>
        <v>周彰鑫</v>
      </c>
      <c r="I2809" s="2">
        <f ca="1">'[1]2025年已发货'!I:I</f>
        <v>18586545402</v>
      </c>
      <c r="J2809" s="2" vm="1" t="e">
        <f ca="1">_xlfn._xlws.FILTER(辅助信息!D:D,辅助信息!G:G=G2809)</f>
        <v>#VALUE!</v>
      </c>
    </row>
    <row r="2810" hidden="1" spans="1:10">
      <c r="A2810" s="2" t="str">
        <f ca="1">'[1]2025年已发货'!A:A</f>
        <v>晋邦</v>
      </c>
      <c r="B2810" s="2" t="str">
        <f ca="1">'[1]2025年已发货'!B:B</f>
        <v>盘螺</v>
      </c>
      <c r="C2810" s="2" t="str">
        <f ca="1">'[1]2025年已发货'!C:C</f>
        <v>HRB400E Φ6</v>
      </c>
      <c r="D2810" s="2" t="str">
        <f ca="1">'[1]2025年已发货'!D:D</f>
        <v>吨</v>
      </c>
      <c r="E2810" s="2">
        <f ca="1">'[1]2025年已发货'!E:E</f>
        <v>12</v>
      </c>
      <c r="F2810" s="4">
        <f ca="1">'[1]2025年已发货'!F:F</f>
        <v>45779</v>
      </c>
      <c r="G2810" s="2" t="str">
        <f>'[1]2025年已发货'!G:G</f>
        <v>(五冶钢构医学科学产业园建设项目房建三部-管网总坪)四川省南充市顺庆区搬罾街道学府大道二段</v>
      </c>
      <c r="H2810" s="2" t="str">
        <f ca="1">'[1]2025年已发货'!H:H</f>
        <v>郑林</v>
      </c>
      <c r="I2810" s="2">
        <f ca="1">'[1]2025年已发货'!I:I</f>
        <v>18349955455</v>
      </c>
      <c r="J2810" s="2" t="str">
        <f ca="1">_xlfn._xlws.FILTER(辅助信息!D:D,辅助信息!G:G=G2810)</f>
        <v>五冶钢构南充医学科学产业园建设项目</v>
      </c>
    </row>
    <row r="2811" hidden="1" spans="1:10">
      <c r="A2811" s="2" t="str">
        <f ca="1">'[1]2025年已发货'!A:A</f>
        <v>晋邦</v>
      </c>
      <c r="B2811" s="2" t="str">
        <f ca="1">'[1]2025年已发货'!B:B</f>
        <v>盘螺</v>
      </c>
      <c r="C2811" s="2" t="str">
        <f ca="1">'[1]2025年已发货'!C:C</f>
        <v>HRB400E Φ10</v>
      </c>
      <c r="D2811" s="2" t="str">
        <f ca="1">'[1]2025年已发货'!D:D</f>
        <v>吨</v>
      </c>
      <c r="E2811" s="2">
        <f ca="1">'[1]2025年已发货'!E:E</f>
        <v>10</v>
      </c>
      <c r="F2811" s="4">
        <f ca="1">'[1]2025年已发货'!F:F</f>
        <v>45779</v>
      </c>
      <c r="G2811" s="2" t="str">
        <f>'[1]2025年已发货'!G:G</f>
        <v>(五冶钢构医学科学产业园建设项目房建三部-管网总坪)四川省南充市顺庆区搬罾街道学府大道二段</v>
      </c>
      <c r="H2811" s="2" t="str">
        <f ca="1">'[1]2025年已发货'!H:H</f>
        <v>郑林</v>
      </c>
      <c r="I2811" s="2">
        <f ca="1">'[1]2025年已发货'!I:I</f>
        <v>18349955455</v>
      </c>
      <c r="J2811" s="2" t="str">
        <f ca="1">_xlfn._xlws.FILTER(辅助信息!D:D,辅助信息!G:G=G2811)</f>
        <v>五冶钢构南充医学科学产业园建设项目</v>
      </c>
    </row>
    <row r="2812" hidden="1" spans="1:10">
      <c r="A2812" s="2" t="str">
        <f ca="1">'[1]2025年已发货'!A:A</f>
        <v>晋邦</v>
      </c>
      <c r="B2812" s="2" t="str">
        <f ca="1">'[1]2025年已发货'!B:B</f>
        <v>螺纹钢</v>
      </c>
      <c r="C2812" s="2" t="str">
        <f ca="1">'[1]2025年已发货'!C:C</f>
        <v>HRB400E Φ12 9m</v>
      </c>
      <c r="D2812" s="2" t="str">
        <f ca="1">'[1]2025年已发货'!D:D</f>
        <v>吨</v>
      </c>
      <c r="E2812" s="2">
        <f ca="1">'[1]2025年已发货'!E:E</f>
        <v>13</v>
      </c>
      <c r="F2812" s="4">
        <f ca="1">'[1]2025年已发货'!F:F</f>
        <v>45779</v>
      </c>
      <c r="G2812" s="2" t="str">
        <f>'[1]2025年已发货'!G:G</f>
        <v>(五冶钢构医学科学产业园建设项目房建三部-管网总坪)四川省南充市顺庆区搬罾街道学府大道二段</v>
      </c>
      <c r="H2812" s="2" t="str">
        <f ca="1">'[1]2025年已发货'!H:H</f>
        <v>郑林</v>
      </c>
      <c r="I2812" s="2">
        <f ca="1">'[1]2025年已发货'!I:I</f>
        <v>18349955455</v>
      </c>
      <c r="J2812" s="2" t="str">
        <f ca="1">_xlfn._xlws.FILTER(辅助信息!D:D,辅助信息!G:G=G2812)</f>
        <v>五冶钢构南充医学科学产业园建设项目</v>
      </c>
    </row>
    <row r="2813" hidden="1" spans="1:10">
      <c r="A2813" s="2" t="str">
        <f ca="1">'[1]2025年已发货'!A:A</f>
        <v>泸钢</v>
      </c>
      <c r="B2813" s="2" t="str">
        <f ca="1">'[1]2025年已发货'!B:B</f>
        <v>螺纹钢</v>
      </c>
      <c r="C2813" s="2" t="str">
        <f ca="1">'[1]2025年已发货'!C:C</f>
        <v>HRB400E Φ14 9m</v>
      </c>
      <c r="D2813" s="2" t="str">
        <f ca="1">'[1]2025年已发货'!D:D</f>
        <v>吨</v>
      </c>
      <c r="E2813" s="2">
        <f ca="1">'[1]2025年已发货'!E:E</f>
        <v>3</v>
      </c>
      <c r="F2813" s="4">
        <f ca="1">'[1]2025年已发货'!F:F</f>
        <v>45779</v>
      </c>
      <c r="G2813" s="2" t="str">
        <f>'[1]2025年已发货'!G:G</f>
        <v>（五冶钢构宜宾高县月江镇建设项目）  四川省宜宾市高县月江镇刚记超市斜对面(还阳组团沪碳二期项目)</v>
      </c>
      <c r="H2813" s="2" t="str">
        <f ca="1">'[1]2025年已发货'!H:H</f>
        <v>张朝亮</v>
      </c>
      <c r="I2813" s="2">
        <f ca="1">'[1]2025年已发货'!I:I</f>
        <v>15228205853</v>
      </c>
      <c r="J2813" s="2" t="str">
        <f ca="1">_xlfn._xlws.FILTER(辅助信息!D:D,辅助信息!G:G=G2813)</f>
        <v>五冶钢构-宜宾市南溪区高县月江镇建设项目</v>
      </c>
    </row>
    <row r="2814" hidden="1" spans="1:10">
      <c r="A2814" s="2" t="str">
        <f ca="1">'[1]2025年已发货'!A:A</f>
        <v>泸钢</v>
      </c>
      <c r="B2814" s="2" t="str">
        <f ca="1">'[1]2025年已发货'!B:B</f>
        <v>螺纹钢</v>
      </c>
      <c r="C2814" s="2" t="str">
        <f ca="1">'[1]2025年已发货'!C:C</f>
        <v>HRB400E Φ18 9m</v>
      </c>
      <c r="D2814" s="2" t="str">
        <f ca="1">'[1]2025年已发货'!D:D</f>
        <v>吨</v>
      </c>
      <c r="E2814" s="2">
        <f ca="1">'[1]2025年已发货'!E:E</f>
        <v>6</v>
      </c>
      <c r="F2814" s="4">
        <f ca="1">'[1]2025年已发货'!F:F</f>
        <v>45779</v>
      </c>
      <c r="G2814" s="2" t="str">
        <f>'[1]2025年已发货'!G:G</f>
        <v>（五冶钢构宜宾高县月江镇建设项目）  四川省宜宾市高县月江镇刚记超市斜对面(还阳组团沪碳二期项目)</v>
      </c>
      <c r="H2814" s="2" t="str">
        <f ca="1">'[1]2025年已发货'!H:H</f>
        <v>张朝亮</v>
      </c>
      <c r="I2814" s="2">
        <f ca="1">'[1]2025年已发货'!I:I</f>
        <v>15228205853</v>
      </c>
      <c r="J2814" s="2" t="str">
        <f ca="1">_xlfn._xlws.FILTER(辅助信息!D:D,辅助信息!G:G=G2814)</f>
        <v>五冶钢构-宜宾市南溪区高县月江镇建设项目</v>
      </c>
    </row>
    <row r="2815" hidden="1" spans="1:10">
      <c r="A2815" s="2" t="str">
        <f ca="1">'[1]2025年已发货'!A:A</f>
        <v>泸钢</v>
      </c>
      <c r="B2815" s="2" t="str">
        <f ca="1">'[1]2025年已发货'!B:B</f>
        <v>盘螺</v>
      </c>
      <c r="C2815" s="2" t="str">
        <f ca="1">'[1]2025年已发货'!C:C</f>
        <v>HRB400E Φ10</v>
      </c>
      <c r="D2815" s="2" t="str">
        <f ca="1">'[1]2025年已发货'!D:D</f>
        <v>吨</v>
      </c>
      <c r="E2815" s="2">
        <f ca="1">'[1]2025年已发货'!E:E</f>
        <v>10</v>
      </c>
      <c r="F2815" s="4">
        <f ca="1">'[1]2025年已发货'!F:F</f>
        <v>45779</v>
      </c>
      <c r="G2815" s="2" t="str">
        <f>'[1]2025年已发货'!G:G</f>
        <v>(五冶钢构宜宾高县月江镇建设项目-2)四川省宜宾市高县月江镇高县宜宾保润汽车维修服务有限公司西南(S436西)(污水管网项目)</v>
      </c>
      <c r="H2815" s="2" t="str">
        <f ca="1">'[1]2025年已发货'!H:H</f>
        <v>张朝亮</v>
      </c>
      <c r="I2815" s="2">
        <f ca="1">'[1]2025年已发货'!I:I</f>
        <v>15228205853</v>
      </c>
      <c r="J2815" s="2" t="str">
        <f ca="1">_xlfn._xlws.FILTER(辅助信息!D:D,辅助信息!G:G=G2815)</f>
        <v>五冶钢构-宜宾市南溪区高县月江镇建设项目</v>
      </c>
    </row>
    <row r="2816" hidden="1" spans="1:10">
      <c r="A2816" s="2" t="str">
        <f ca="1">'[1]2025年已发货'!A:A</f>
        <v>泸钢</v>
      </c>
      <c r="B2816" s="2" t="str">
        <f ca="1">'[1]2025年已发货'!B:B</f>
        <v>螺纹钢</v>
      </c>
      <c r="C2816" s="2" t="str">
        <f ca="1">'[1]2025年已发货'!C:C</f>
        <v>HRB400E Φ16 9m</v>
      </c>
      <c r="D2816" s="2" t="str">
        <f ca="1">'[1]2025年已发货'!D:D</f>
        <v>吨</v>
      </c>
      <c r="E2816" s="2">
        <f ca="1">'[1]2025年已发货'!E:E</f>
        <v>18</v>
      </c>
      <c r="F2816" s="4">
        <f ca="1">'[1]2025年已发货'!F:F</f>
        <v>45779</v>
      </c>
      <c r="G2816" s="2" t="str">
        <f>'[1]2025年已发货'!G:G</f>
        <v>(五冶钢构宜宾高县月江镇建设项目-2)四川省宜宾市高县月江镇高县宜宾保润汽车维修服务有限公司西南(S436西)(污水管网项目)</v>
      </c>
      <c r="H2816" s="2" t="str">
        <f ca="1">'[1]2025年已发货'!H:H</f>
        <v>张朝亮</v>
      </c>
      <c r="I2816" s="2">
        <f ca="1">'[1]2025年已发货'!I:I</f>
        <v>15228205853</v>
      </c>
      <c r="J2816" s="2" t="str">
        <f ca="1">_xlfn._xlws.FILTER(辅助信息!D:D,辅助信息!G:G=G2816)</f>
        <v>五冶钢构-宜宾市南溪区高县月江镇建设项目</v>
      </c>
    </row>
    <row r="2817" hidden="1" spans="1:10">
      <c r="A2817" s="2" t="str">
        <f ca="1">'[1]2025年已发货'!A:A</f>
        <v>海南海控</v>
      </c>
      <c r="B2817" s="2" t="str">
        <f ca="1">'[1]2025年已发货'!B:B</f>
        <v>盘圆</v>
      </c>
      <c r="C2817" s="2" t="str">
        <f ca="1">'[1]2025年已发货'!C:C</f>
        <v>HPB300Ф8</v>
      </c>
      <c r="D2817" s="2" t="str">
        <f ca="1">'[1]2025年已发货'!D:D</f>
        <v>吨</v>
      </c>
      <c r="E2817" s="2">
        <f ca="1">'[1]2025年已发货'!E:E</f>
        <v>35</v>
      </c>
      <c r="F2817" s="4">
        <f ca="1">'[1]2025年已发货'!F:F</f>
        <v>45779</v>
      </c>
      <c r="G2817" s="2" t="str">
        <f>'[1]2025年已发货'!G:G</f>
        <v>（中铁一局四公司康新高速TJ1-1标雅加梗隧道）四川省甘孜州康定市雅加梗</v>
      </c>
      <c r="H2817" s="2" t="str">
        <f ca="1">'[1]2025年已发货'!H:H</f>
        <v>范国义</v>
      </c>
      <c r="I2817" s="2">
        <f ca="1">'[1]2025年已发货'!I:I</f>
        <v>15897676433</v>
      </c>
      <c r="J2817" s="2" vm="1" t="e">
        <f ca="1">_xlfn._xlws.FILTER(辅助信息!D:D,辅助信息!G:G=G2817)</f>
        <v>#VALUE!</v>
      </c>
    </row>
    <row r="2818" hidden="1" spans="1:10">
      <c r="A2818" s="2" t="str">
        <f ca="1">'[1]2025年已发货'!A:A</f>
        <v>晋邦</v>
      </c>
      <c r="B2818" s="2" t="str">
        <f ca="1">'[1]2025年已发货'!B:B</f>
        <v>盘螺</v>
      </c>
      <c r="C2818" s="2" t="str">
        <f ca="1">'[1]2025年已发货'!C:C</f>
        <v>HRB400E Φ10</v>
      </c>
      <c r="D2818" s="2" t="str">
        <f ca="1">'[1]2025年已发货'!D:D</f>
        <v>吨</v>
      </c>
      <c r="E2818" s="2">
        <f ca="1">'[1]2025年已发货'!E:E</f>
        <v>35</v>
      </c>
      <c r="F2818" s="4">
        <f ca="1">'[1]2025年已发货'!F:F</f>
        <v>45780</v>
      </c>
      <c r="G2818" s="2" t="str">
        <f>'[1]2025年已发货'!G:G</f>
        <v>中铁建工集团贵州有限公司水城古镇改造工程(荷谐园三期)设计施工总承包项目部</v>
      </c>
      <c r="H2818" s="2" t="str">
        <f ca="1">'[1]2025年已发货'!H:H</f>
        <v>陈国旺</v>
      </c>
      <c r="I2818" s="2">
        <f ca="1">'[1]2025年已发货'!I:I</f>
        <v>18761662588</v>
      </c>
      <c r="J2818" s="2" vm="1" t="e">
        <f ca="1">_xlfn._xlws.FILTER(辅助信息!D:D,辅助信息!G:G=G2818)</f>
        <v>#VALUE!</v>
      </c>
    </row>
    <row r="2819" hidden="1" spans="1:10">
      <c r="A2819" s="2" t="str">
        <f ca="1">'[1]2025年已发货'!A:A</f>
        <v>晋邦</v>
      </c>
      <c r="B2819" s="2" t="str">
        <f ca="1">'[1]2025年已发货'!B:B</f>
        <v>螺纹钢</v>
      </c>
      <c r="C2819" s="2" t="str">
        <f ca="1">'[1]2025年已发货'!C:C</f>
        <v>HRB400E Φ25 9m</v>
      </c>
      <c r="D2819" s="2" t="str">
        <f ca="1">'[1]2025年已发货'!D:D</f>
        <v>吨</v>
      </c>
      <c r="E2819" s="2">
        <f ca="1">'[1]2025年已发货'!E:E</f>
        <v>10</v>
      </c>
      <c r="F2819" s="4">
        <f ca="1">'[1]2025年已发货'!F:F</f>
        <v>45780</v>
      </c>
      <c r="G2819" s="2" t="str">
        <f>'[1]2025年已发货'!G:G</f>
        <v>（十九冶-华电重庆奉节）重庆市奉节县康乐镇七星村</v>
      </c>
      <c r="H2819" s="2" t="str">
        <f ca="1">'[1]2025年已发货'!H:H</f>
        <v>岑甲乐</v>
      </c>
      <c r="I2819" s="2">
        <f ca="1">'[1]2025年已发货'!I:I</f>
        <v>17349037782</v>
      </c>
      <c r="J2819" s="2" vm="1" t="e">
        <f ca="1">_xlfn._xlws.FILTER(辅助信息!D:D,辅助信息!G:G=G2819)</f>
        <v>#VALUE!</v>
      </c>
    </row>
    <row r="2820" hidden="1" spans="1:10">
      <c r="A2820" s="2" t="str">
        <f ca="1">'[1]2025年已发货'!A:A</f>
        <v>达钢</v>
      </c>
      <c r="B2820" s="2" t="str">
        <f ca="1">'[1]2025年已发货'!B:B</f>
        <v>螺纹钢</v>
      </c>
      <c r="C2820" s="2" t="str">
        <f ca="1">'[1]2025年已发货'!C:C</f>
        <v>HRB400E Φ12 9m</v>
      </c>
      <c r="D2820" s="2" t="str">
        <f ca="1">'[1]2025年已发货'!D:D</f>
        <v>吨</v>
      </c>
      <c r="E2820" s="2">
        <f ca="1">'[1]2025年已发货'!E:E</f>
        <v>21</v>
      </c>
      <c r="F2820" s="4">
        <f ca="1">'[1]2025年已发货'!F:F</f>
        <v>45780</v>
      </c>
      <c r="G2820" s="2" t="str">
        <f>'[1]2025年已发货'!G:G</f>
        <v>（华西简阳西城嘉苑）四川省成都市简阳市简城街道高屋村</v>
      </c>
      <c r="H2820" s="2" t="str">
        <f ca="1">'[1]2025年已发货'!H:H</f>
        <v>张瀚镭</v>
      </c>
      <c r="I2820" s="2">
        <f ca="1">'[1]2025年已发货'!I:I</f>
        <v>15884666220</v>
      </c>
      <c r="J2820" s="2" t="str">
        <f ca="1">_xlfn._xlws.FILTER(辅助信息!D:D,辅助信息!G:G=G2820)</f>
        <v>华西简阳西城嘉苑</v>
      </c>
    </row>
    <row r="2821" hidden="1" spans="1:10">
      <c r="A2821" s="2" t="str">
        <f ca="1">'[1]2025年已发货'!A:A</f>
        <v>达钢</v>
      </c>
      <c r="B2821" s="2" t="str">
        <f ca="1">'[1]2025年已发货'!B:B</f>
        <v>螺纹钢</v>
      </c>
      <c r="C2821" s="2" t="str">
        <f ca="1">'[1]2025年已发货'!C:C</f>
        <v>HRB400E Φ14 9m</v>
      </c>
      <c r="D2821" s="2" t="str">
        <f ca="1">'[1]2025年已发货'!D:D</f>
        <v>吨</v>
      </c>
      <c r="E2821" s="2">
        <f ca="1">'[1]2025年已发货'!E:E</f>
        <v>9</v>
      </c>
      <c r="F2821" s="4">
        <f ca="1">'[1]2025年已发货'!F:F</f>
        <v>45780</v>
      </c>
      <c r="G2821" s="2" t="str">
        <f>'[1]2025年已发货'!G:G</f>
        <v>（华西简阳西城嘉苑）四川省成都市简阳市简城街道高屋村</v>
      </c>
      <c r="H2821" s="2" t="str">
        <f ca="1">'[1]2025年已发货'!H:H</f>
        <v>张瀚镭</v>
      </c>
      <c r="I2821" s="2">
        <f ca="1">'[1]2025年已发货'!I:I</f>
        <v>15884666220</v>
      </c>
      <c r="J2821" s="2" t="str">
        <f ca="1">_xlfn._xlws.FILTER(辅助信息!D:D,辅助信息!G:G=G2821)</f>
        <v>华西简阳西城嘉苑</v>
      </c>
    </row>
    <row r="2822" hidden="1" spans="1:10">
      <c r="A2822" s="2" t="str">
        <f ca="1">'[1]2025年已发货'!A:A</f>
        <v>达钢</v>
      </c>
      <c r="B2822" s="2" t="str">
        <f ca="1">'[1]2025年已发货'!B:B</f>
        <v>螺纹钢</v>
      </c>
      <c r="C2822" s="2" t="str">
        <f ca="1">'[1]2025年已发货'!C:C</f>
        <v>HRB400E Φ16 9m</v>
      </c>
      <c r="D2822" s="2" t="str">
        <f ca="1">'[1]2025年已发货'!D:D</f>
        <v>吨</v>
      </c>
      <c r="E2822" s="2">
        <f ca="1">'[1]2025年已发货'!E:E</f>
        <v>63</v>
      </c>
      <c r="F2822" s="4">
        <f ca="1">'[1]2025年已发货'!F:F</f>
        <v>45780</v>
      </c>
      <c r="G2822" s="2" t="str">
        <f>'[1]2025年已发货'!G:G</f>
        <v>（华西简阳西城嘉苑）四川省成都市简阳市简城街道高屋村</v>
      </c>
      <c r="H2822" s="2" t="str">
        <f ca="1">'[1]2025年已发货'!H:H</f>
        <v>张瀚镭</v>
      </c>
      <c r="I2822" s="2">
        <f ca="1">'[1]2025年已发货'!I:I</f>
        <v>15884666220</v>
      </c>
      <c r="J2822" s="2" t="str">
        <f>_xlfn._xlws.FILTER(辅助信息!D:D,辅助信息!G:G=G2822)</f>
        <v>华西简阳西城嘉苑</v>
      </c>
    </row>
    <row r="2823" hidden="1" spans="1:10">
      <c r="A2823" s="2" t="str">
        <f ca="1">'[1]2025年已发货'!A:A</f>
        <v>达钢</v>
      </c>
      <c r="B2823" s="2" t="str">
        <f ca="1">'[1]2025年已发货'!B:B</f>
        <v>螺纹钢</v>
      </c>
      <c r="C2823" s="2" t="str">
        <f ca="1">'[1]2025年已发货'!C:C</f>
        <v>HRB400E Φ20 9m</v>
      </c>
      <c r="D2823" s="2" t="str">
        <f ca="1">'[1]2025年已发货'!D:D</f>
        <v>吨</v>
      </c>
      <c r="E2823" s="2">
        <f ca="1">'[1]2025年已发货'!E:E</f>
        <v>9</v>
      </c>
      <c r="F2823" s="4">
        <f ca="1">'[1]2025年已发货'!F:F</f>
        <v>45780</v>
      </c>
      <c r="G2823" s="2" t="str">
        <f>'[1]2025年已发货'!G:G</f>
        <v>（华西简阳西城嘉苑）四川省成都市简阳市简城街道高屋村</v>
      </c>
      <c r="H2823" s="2" t="str">
        <f ca="1">'[1]2025年已发货'!H:H</f>
        <v>张瀚镭</v>
      </c>
      <c r="I2823" s="2">
        <f ca="1">'[1]2025年已发货'!I:I</f>
        <v>15884666220</v>
      </c>
      <c r="J2823" s="2" t="str">
        <f ca="1">_xlfn._xlws.FILTER(辅助信息!D:D,辅助信息!G:G=G2823)</f>
        <v>华西简阳西城嘉苑</v>
      </c>
    </row>
    <row r="2824" hidden="1" spans="1:10">
      <c r="A2824" s="2" t="str">
        <f ca="1">'[1]2025年已发货'!A:A</f>
        <v>达钢</v>
      </c>
      <c r="B2824" s="2" t="str">
        <f ca="1">'[1]2025年已发货'!B:B</f>
        <v>螺纹钢</v>
      </c>
      <c r="C2824" s="2" t="str">
        <f ca="1">'[1]2025年已发货'!C:C</f>
        <v>HRB400E Φ22 9m</v>
      </c>
      <c r="D2824" s="2" t="str">
        <f ca="1">'[1]2025年已发货'!D:D</f>
        <v>吨</v>
      </c>
      <c r="E2824" s="2">
        <f ca="1">'[1]2025年已发货'!E:E</f>
        <v>6</v>
      </c>
      <c r="F2824" s="4">
        <f ca="1">'[1]2025年已发货'!F:F</f>
        <v>45780</v>
      </c>
      <c r="G2824" s="2" t="str">
        <f>'[1]2025年已发货'!G:G</f>
        <v>（华西简阳西城嘉苑）四川省成都市简阳市简城街道高屋村</v>
      </c>
      <c r="H2824" s="2" t="str">
        <f ca="1">'[1]2025年已发货'!H:H</f>
        <v>张瀚镭</v>
      </c>
      <c r="I2824" s="2">
        <f ca="1">'[1]2025年已发货'!I:I</f>
        <v>15884666220</v>
      </c>
      <c r="J2824" s="2" t="str">
        <f>_xlfn._xlws.FILTER(辅助信息!D:D,辅助信息!G:G=G2824)</f>
        <v>华西简阳西城嘉苑</v>
      </c>
    </row>
    <row r="2825" s="1" customFormat="1" hidden="1" spans="1:11">
      <c r="A2825" s="7" t="str">
        <f ca="1">'[1]2025年已发货'!A:A</f>
        <v>达钢</v>
      </c>
      <c r="B2825" s="7" t="str">
        <f ca="1">'[1]2025年已发货'!B:B</f>
        <v>螺纹钢</v>
      </c>
      <c r="C2825" s="7" t="str">
        <f ca="1">'[1]2025年已发货'!C:C</f>
        <v>HRB400E Φ12 9m</v>
      </c>
      <c r="D2825" s="7" t="str">
        <f ca="1">'[1]2025年已发货'!D:D</f>
        <v>吨</v>
      </c>
      <c r="E2825" s="7">
        <f ca="1">'[1]2025年已发货'!E:E</f>
        <v>21</v>
      </c>
      <c r="F2825" s="8">
        <f ca="1">'[1]2025年已发货'!F:F</f>
        <v>45780</v>
      </c>
      <c r="G2825" s="7" t="str">
        <f>'[1]2025年已发货'!G:G</f>
        <v>（商投建工达州中医药科技园-4工区-11号楼）达州市通川区达州中医药职业学院犀牛大道北段</v>
      </c>
      <c r="H2825" s="7" t="str">
        <f ca="1">'[1]2025年已发货'!H:H</f>
        <v>张扬</v>
      </c>
      <c r="I2825" s="7">
        <f ca="1">'[1]2025年已发货'!I:I</f>
        <v>18381904567</v>
      </c>
      <c r="J2825" s="7" t="str">
        <f ca="1">_xlfn._xlws.FILTER(辅助信息!D:D,辅助信息!G:G=G2825)</f>
        <v>商投建工达州中医药科技园</v>
      </c>
      <c r="K2825" s="7"/>
    </row>
    <row r="2826" s="1" customFormat="1" hidden="1" spans="1:11">
      <c r="A2826" s="7" t="str">
        <f ca="1">'[1]2025年已发货'!A:A</f>
        <v>达钢</v>
      </c>
      <c r="B2826" s="7" t="str">
        <f ca="1">'[1]2025年已发货'!B:B</f>
        <v>螺纹钢</v>
      </c>
      <c r="C2826" s="7" t="str">
        <f ca="1">'[1]2025年已发货'!C:C</f>
        <v>HRB400E Φ18 9m</v>
      </c>
      <c r="D2826" s="7" t="str">
        <f ca="1">'[1]2025年已发货'!D:D</f>
        <v>吨</v>
      </c>
      <c r="E2826" s="7">
        <f ca="1">'[1]2025年已发货'!E:E</f>
        <v>30</v>
      </c>
      <c r="F2826" s="8">
        <f ca="1">'[1]2025年已发货'!F:F</f>
        <v>45780</v>
      </c>
      <c r="G2826" s="7" t="str">
        <f>'[1]2025年已发货'!G:G</f>
        <v>（商投建工达州中医药科技园-4工区-11号楼）达州市通川区达州中医药职业学院犀牛大道北段</v>
      </c>
      <c r="H2826" s="7" t="str">
        <f ca="1">'[1]2025年已发货'!H:H</f>
        <v>张扬</v>
      </c>
      <c r="I2826" s="7">
        <f ca="1">'[1]2025年已发货'!I:I</f>
        <v>18381904567</v>
      </c>
      <c r="J2826" s="7" t="str">
        <f ca="1">_xlfn._xlws.FILTER(辅助信息!D:D,辅助信息!G:G=G2826)</f>
        <v>商投建工达州中医药科技园</v>
      </c>
      <c r="K2826" s="7"/>
    </row>
    <row r="2827" hidden="1" spans="1:10">
      <c r="A2827" s="2" t="str">
        <f ca="1">'[1]2025年已发货'!A:A</f>
        <v>达钢</v>
      </c>
      <c r="B2827" s="2" t="str">
        <f ca="1">'[1]2025年已发货'!B:B</f>
        <v>高线</v>
      </c>
      <c r="C2827" s="2" t="str">
        <f ca="1">'[1]2025年已发货'!C:C</f>
        <v>HPB300 Φ8</v>
      </c>
      <c r="D2827" s="2" t="str">
        <f ca="1">'[1]2025年已发货'!D:D</f>
        <v>吨</v>
      </c>
      <c r="E2827" s="2">
        <f ca="1">'[1]2025年已发货'!E:E</f>
        <v>2.5</v>
      </c>
      <c r="F2827" s="4">
        <f ca="1">'[1]2025年已发货'!F:F</f>
        <v>45780</v>
      </c>
      <c r="G2827" s="2" t="str">
        <f>'[1]2025年已发货'!G:G</f>
        <v>(五冶钢构医学科学产业园建设项目房建二部-网羽馆（6-5）)四川省南充市顺庆区搬罾街道学府大道二段</v>
      </c>
      <c r="H2827" s="2" t="str">
        <f ca="1">'[1]2025年已发货'!H:H</f>
        <v>安南</v>
      </c>
      <c r="I2827" s="2">
        <f ca="1">'[1]2025年已发货'!I:I</f>
        <v>19950525030</v>
      </c>
      <c r="J2827" s="2" t="str">
        <f>_xlfn._xlws.FILTER(辅助信息!D:D,辅助信息!G:G=G2827)</f>
        <v>五冶钢构南充医学科学产业园建设项目</v>
      </c>
    </row>
    <row r="2828" hidden="1" spans="1:10">
      <c r="A2828" s="2" t="str">
        <f ca="1">'[1]2025年已发货'!A:A</f>
        <v>达钢</v>
      </c>
      <c r="B2828" s="2" t="str">
        <f ca="1">'[1]2025年已发货'!B:B</f>
        <v>螺纹钢</v>
      </c>
      <c r="C2828" s="2" t="str">
        <f ca="1">'[1]2025年已发货'!C:C</f>
        <v>HRB400E Φ12 9m</v>
      </c>
      <c r="D2828" s="2" t="str">
        <f ca="1">'[1]2025年已发货'!D:D</f>
        <v>吨</v>
      </c>
      <c r="E2828" s="2">
        <f ca="1">'[1]2025年已发货'!E:E</f>
        <v>33</v>
      </c>
      <c r="F2828" s="4">
        <f ca="1">'[1]2025年已发货'!F:F</f>
        <v>45780</v>
      </c>
      <c r="G2828" s="2" t="str">
        <f>'[1]2025年已发货'!G:G</f>
        <v>(五冶钢构医学科学产业园建设项目房建二部-网羽馆（6-5）)四川省南充市顺庆区搬罾街道学府大道二段</v>
      </c>
      <c r="H2828" s="2" t="str">
        <f ca="1">'[1]2025年已发货'!H:H</f>
        <v>安南</v>
      </c>
      <c r="I2828" s="2">
        <f ca="1">'[1]2025年已发货'!I:I</f>
        <v>19950525030</v>
      </c>
      <c r="J2828" s="2" t="str">
        <f ca="1">_xlfn._xlws.FILTER(辅助信息!D:D,辅助信息!G:G=G2828)</f>
        <v>五冶钢构南充医学科学产业园建设项目</v>
      </c>
    </row>
    <row r="2829" hidden="1" spans="1:10">
      <c r="A2829" s="2" t="str">
        <f ca="1">'[1]2025年已发货'!A:A</f>
        <v>达钢</v>
      </c>
      <c r="B2829" s="2" t="str">
        <f ca="1">'[1]2025年已发货'!B:B</f>
        <v>螺纹钢</v>
      </c>
      <c r="C2829" s="2" t="str">
        <f ca="1">'[1]2025年已发货'!C:C</f>
        <v>HRB500EФ14*9m</v>
      </c>
      <c r="D2829" s="2" t="str">
        <f ca="1">'[1]2025年已发货'!D:D</f>
        <v>吨</v>
      </c>
      <c r="E2829" s="2">
        <f ca="1">'[1]2025年已发货'!E:E</f>
        <v>30</v>
      </c>
      <c r="F2829" s="4">
        <f ca="1">'[1]2025年已发货'!F:F</f>
        <v>45780</v>
      </c>
      <c r="G2829" s="2" t="str">
        <f>'[1]2025年已发货'!G:G</f>
        <v>（中核中原-温江北林医养综合体项目）四川省成都市温江区万春大道第三人民医院东</v>
      </c>
      <c r="H2829" s="2" t="str">
        <f ca="1">'[1]2025年已发货'!H:H</f>
        <v>蔡杰</v>
      </c>
      <c r="I2829" s="2">
        <f ca="1">'[1]2025年已发货'!I:I</f>
        <v>18875129329</v>
      </c>
      <c r="J2829" s="2" vm="1" t="e">
        <f ca="1">_xlfn._xlws.FILTER(辅助信息!D:D,辅助信息!G:G=G2829)</f>
        <v>#VALUE!</v>
      </c>
    </row>
    <row r="2830" hidden="1" spans="1:10">
      <c r="A2830" s="2" t="str">
        <f ca="1">'[1]2025年已发货'!A:A</f>
        <v>达钢</v>
      </c>
      <c r="B2830" s="2" t="str">
        <f ca="1">'[1]2025年已发货'!B:B</f>
        <v>螺纹钢</v>
      </c>
      <c r="C2830" s="2" t="str">
        <f ca="1">'[1]2025年已发货'!C:C</f>
        <v>HRB500EФ16*9m</v>
      </c>
      <c r="D2830" s="2" t="str">
        <f ca="1">'[1]2025年已发货'!D:D</f>
        <v>吨</v>
      </c>
      <c r="E2830" s="2">
        <f ca="1">'[1]2025年已发货'!E:E</f>
        <v>30</v>
      </c>
      <c r="F2830" s="4">
        <f ca="1">'[1]2025年已发货'!F:F</f>
        <v>45780</v>
      </c>
      <c r="G2830" s="2" t="str">
        <f>'[1]2025年已发货'!G:G</f>
        <v>（中核中原-温江北林医养综合体项目）四川省成都市温江区万春大道第三人民医院东</v>
      </c>
      <c r="H2830" s="2" t="str">
        <f ca="1">'[1]2025年已发货'!H:H</f>
        <v>蔡杰</v>
      </c>
      <c r="I2830" s="2">
        <f ca="1">'[1]2025年已发货'!I:I</f>
        <v>18875129329</v>
      </c>
      <c r="J2830" s="2" vm="1" t="e">
        <f ca="1">_xlfn._xlws.FILTER(辅助信息!D:D,辅助信息!G:G=G2830)</f>
        <v>#VALUE!</v>
      </c>
    </row>
    <row r="2831" hidden="1" spans="1:10">
      <c r="A2831" s="2" t="str">
        <f ca="1">'[1]2025年已发货'!A:A</f>
        <v>达钢</v>
      </c>
      <c r="B2831" s="2" t="str">
        <f ca="1">'[1]2025年已发货'!B:B</f>
        <v>螺纹钢</v>
      </c>
      <c r="C2831" s="2" t="str">
        <f ca="1">'[1]2025年已发货'!C:C</f>
        <v>HRB500EФ28*12m</v>
      </c>
      <c r="D2831" s="2" t="str">
        <f ca="1">'[1]2025年已发货'!D:D</f>
        <v>吨</v>
      </c>
      <c r="E2831" s="2">
        <f ca="1">'[1]2025年已发货'!E:E</f>
        <v>12</v>
      </c>
      <c r="F2831" s="4">
        <f ca="1">'[1]2025年已发货'!F:F</f>
        <v>45780</v>
      </c>
      <c r="G2831" s="2" t="str">
        <f>'[1]2025年已发货'!G:G</f>
        <v>（中核中原-温江北林医养综合体项目）四川省成都市温江区万春大道第三人民医院东</v>
      </c>
      <c r="H2831" s="2" t="str">
        <f ca="1">'[1]2025年已发货'!H:H</f>
        <v>蔡杰</v>
      </c>
      <c r="I2831" s="2">
        <f ca="1">'[1]2025年已发货'!I:I</f>
        <v>18875129329</v>
      </c>
      <c r="J2831" s="2" vm="1" t="e">
        <f>_xlfn._xlws.FILTER(辅助信息!D:D,辅助信息!G:G=G2831)</f>
        <v>#VALUE!</v>
      </c>
    </row>
    <row r="2832" hidden="1" spans="1:10">
      <c r="A2832" s="2" t="str">
        <f ca="1">'[1]2025年已发货'!A:A</f>
        <v>达钢</v>
      </c>
      <c r="B2832" s="2" t="str">
        <f ca="1">'[1]2025年已发货'!B:B</f>
        <v>螺纹钢</v>
      </c>
      <c r="C2832" s="2" t="str">
        <f ca="1">'[1]2025年已发货'!C:C</f>
        <v>HRB400E Φ32 9m</v>
      </c>
      <c r="D2832" s="2" t="str">
        <f ca="1">'[1]2025年已发货'!D:D</f>
        <v>吨</v>
      </c>
      <c r="E2832" s="2">
        <f ca="1">'[1]2025年已发货'!E:E</f>
        <v>18</v>
      </c>
      <c r="F2832" s="4">
        <f ca="1">'[1]2025年已发货'!F:F</f>
        <v>45780</v>
      </c>
      <c r="G2832" s="2" t="str">
        <f>'[1]2025年已发货'!G:G</f>
        <v>（十九冶-华电重庆奉节）重庆市奉节县康乐镇七星村</v>
      </c>
      <c r="H2832" s="2" t="str">
        <f ca="1">'[1]2025年已发货'!H:H</f>
        <v>岑甲乐</v>
      </c>
      <c r="I2832" s="2">
        <f ca="1">'[1]2025年已发货'!I:I</f>
        <v>17349037782</v>
      </c>
      <c r="J2832" s="2" vm="1" t="e">
        <f>_xlfn._xlws.FILTER(辅助信息!D:D,辅助信息!G:G=G2832)</f>
        <v>#VALUE!</v>
      </c>
    </row>
    <row r="2833" hidden="1" spans="1:10">
      <c r="A2833" s="2" t="str">
        <f ca="1">'[1]2025年已发货'!A:A</f>
        <v>达钢</v>
      </c>
      <c r="B2833" s="2" t="str">
        <f ca="1">'[1]2025年已发货'!B:B</f>
        <v>盘螺</v>
      </c>
      <c r="C2833" s="2" t="str">
        <f ca="1">'[1]2025年已发货'!C:C</f>
        <v>HRB400E Φ8</v>
      </c>
      <c r="D2833" s="2" t="str">
        <f ca="1">'[1]2025年已发货'!D:D</f>
        <v>吨</v>
      </c>
      <c r="E2833" s="2">
        <f ca="1">'[1]2025年已发货'!E:E</f>
        <v>37.5</v>
      </c>
      <c r="F2833" s="4">
        <f ca="1">'[1]2025年已发货'!F:F</f>
        <v>45780</v>
      </c>
      <c r="G2833" s="2" t="str">
        <f>'[1]2025年已发货'!G:G</f>
        <v>（十九冶-华电重庆奉节）重庆市奉节县康乐镇七星村</v>
      </c>
      <c r="H2833" s="2" t="str">
        <f ca="1">'[1]2025年已发货'!H:H</f>
        <v>岑甲乐</v>
      </c>
      <c r="I2833" s="2">
        <f ca="1">'[1]2025年已发货'!I:I</f>
        <v>17349037782</v>
      </c>
      <c r="J2833" s="2" vm="1" t="e">
        <f ca="1">_xlfn._xlws.FILTER(辅助信息!D:D,辅助信息!G:G=G2833)</f>
        <v>#VALUE!</v>
      </c>
    </row>
    <row r="2834" hidden="1" spans="1:10">
      <c r="A2834" s="2" t="str">
        <f ca="1">'[1]2025年已发货'!A:A</f>
        <v>达钢</v>
      </c>
      <c r="B2834" s="2" t="str">
        <f ca="1">'[1]2025年已发货'!B:B</f>
        <v>螺纹钢</v>
      </c>
      <c r="C2834" s="2" t="str">
        <f ca="1">'[1]2025年已发货'!C:C</f>
        <v>HRB400E Φ12 9m</v>
      </c>
      <c r="D2834" s="2" t="str">
        <f ca="1">'[1]2025年已发货'!D:D</f>
        <v>吨</v>
      </c>
      <c r="E2834" s="2">
        <f ca="1">'[1]2025年已发货'!E:E</f>
        <v>9</v>
      </c>
      <c r="F2834" s="4">
        <f ca="1">'[1]2025年已发货'!F:F</f>
        <v>45780</v>
      </c>
      <c r="G2834" s="2" t="str">
        <f>'[1]2025年已发货'!G:G</f>
        <v>（十九冶-华电重庆奉节）重庆市奉节县康乐镇七星村</v>
      </c>
      <c r="H2834" s="2" t="str">
        <f ca="1">'[1]2025年已发货'!H:H</f>
        <v>岑甲乐</v>
      </c>
      <c r="I2834" s="2">
        <f ca="1">'[1]2025年已发货'!I:I</f>
        <v>17349037782</v>
      </c>
      <c r="J2834" s="2" vm="1" t="e">
        <f ca="1">_xlfn._xlws.FILTER(辅助信息!D:D,辅助信息!G:G=G2834)</f>
        <v>#VALUE!</v>
      </c>
    </row>
    <row r="2835" hidden="1" spans="1:10">
      <c r="A2835" s="2" t="str">
        <f ca="1">'[1]2025年已发货'!A:A</f>
        <v>达钢</v>
      </c>
      <c r="B2835" s="2" t="str">
        <f ca="1">'[1]2025年已发货'!B:B</f>
        <v>螺纹钢</v>
      </c>
      <c r="C2835" s="2" t="str">
        <f ca="1">'[1]2025年已发货'!C:C</f>
        <v>HRB400E Φ14 9m</v>
      </c>
      <c r="D2835" s="2" t="str">
        <f ca="1">'[1]2025年已发货'!D:D</f>
        <v>吨</v>
      </c>
      <c r="E2835" s="2">
        <f ca="1">'[1]2025年已发货'!E:E</f>
        <v>15</v>
      </c>
      <c r="F2835" s="4">
        <f ca="1">'[1]2025年已发货'!F:F</f>
        <v>45780</v>
      </c>
      <c r="G2835" s="2" t="str">
        <f>'[1]2025年已发货'!G:G</f>
        <v>（十九冶-华电重庆奉节）重庆市奉节县康乐镇七星村</v>
      </c>
      <c r="H2835" s="2" t="str">
        <f ca="1">'[1]2025年已发货'!H:H</f>
        <v>岑甲乐</v>
      </c>
      <c r="I2835" s="2">
        <f ca="1">'[1]2025年已发货'!I:I</f>
        <v>17349037782</v>
      </c>
      <c r="J2835" s="2" vm="1" t="e">
        <f>_xlfn._xlws.FILTER(辅助信息!D:D,辅助信息!G:G=G2835)</f>
        <v>#VALUE!</v>
      </c>
    </row>
    <row r="2836" hidden="1" spans="1:10">
      <c r="A2836" s="2" t="str">
        <f ca="1">'[1]2025年已发货'!A:A</f>
        <v>达钢</v>
      </c>
      <c r="B2836" s="2" t="str">
        <f ca="1">'[1]2025年已发货'!B:B</f>
        <v>螺纹钢</v>
      </c>
      <c r="C2836" s="2" t="str">
        <f ca="1">'[1]2025年已发货'!C:C</f>
        <v>HRB400E Φ16 9m</v>
      </c>
      <c r="D2836" s="2" t="str">
        <f ca="1">'[1]2025年已发货'!D:D</f>
        <v>吨</v>
      </c>
      <c r="E2836" s="2">
        <f ca="1">'[1]2025年已发货'!E:E</f>
        <v>9</v>
      </c>
      <c r="F2836" s="4">
        <f ca="1">'[1]2025年已发货'!F:F</f>
        <v>45780</v>
      </c>
      <c r="G2836" s="2" t="str">
        <f>'[1]2025年已发货'!G:G</f>
        <v>（十九冶-华电重庆奉节）重庆市奉节县康乐镇七星村</v>
      </c>
      <c r="H2836" s="2" t="str">
        <f ca="1">'[1]2025年已发货'!H:H</f>
        <v>岑甲乐</v>
      </c>
      <c r="I2836" s="2">
        <f ca="1">'[1]2025年已发货'!I:I</f>
        <v>17349037782</v>
      </c>
      <c r="J2836" s="2" vm="1" t="e">
        <f ca="1">_xlfn._xlws.FILTER(辅助信息!D:D,辅助信息!G:G=G2836)</f>
        <v>#VALUE!</v>
      </c>
    </row>
    <row r="2837" hidden="1" spans="1:10">
      <c r="A2837" s="2" t="str">
        <f ca="1">'[1]2025年已发货'!A:A</f>
        <v>达钢</v>
      </c>
      <c r="B2837" s="2" t="str">
        <f ca="1">'[1]2025年已发货'!B:B</f>
        <v>螺纹钢</v>
      </c>
      <c r="C2837" s="2" t="str">
        <f ca="1">'[1]2025年已发货'!C:C</f>
        <v>HRB400E Φ20 9m</v>
      </c>
      <c r="D2837" s="2" t="str">
        <f ca="1">'[1]2025年已发货'!D:D</f>
        <v>吨</v>
      </c>
      <c r="E2837" s="2">
        <f ca="1">'[1]2025年已发货'!E:E</f>
        <v>21</v>
      </c>
      <c r="F2837" s="4">
        <f ca="1">'[1]2025年已发货'!F:F</f>
        <v>45780</v>
      </c>
      <c r="G2837" s="2" t="str">
        <f>'[1]2025年已发货'!G:G</f>
        <v>（十九冶-华电重庆奉节）重庆市奉节县康乐镇七星村</v>
      </c>
      <c r="H2837" s="2" t="str">
        <f ca="1">'[1]2025年已发货'!H:H</f>
        <v>岑甲乐</v>
      </c>
      <c r="I2837" s="2">
        <f ca="1">'[1]2025年已发货'!I:I</f>
        <v>17349037782</v>
      </c>
      <c r="J2837" s="2" vm="1" t="e">
        <f>_xlfn._xlws.FILTER(辅助信息!D:D,辅助信息!G:G=G2837)</f>
        <v>#VALUE!</v>
      </c>
    </row>
    <row r="2838" hidden="1" spans="1:10">
      <c r="A2838" s="2" t="str">
        <f ca="1">'[1]2025年已发货'!A:A</f>
        <v>达钢</v>
      </c>
      <c r="B2838" s="2" t="str">
        <f ca="1">'[1]2025年已发货'!B:B</f>
        <v>螺纹钢</v>
      </c>
      <c r="C2838" s="2" t="str">
        <f ca="1">'[1]2025年已发货'!C:C</f>
        <v>HRB400E Φ22 9m</v>
      </c>
      <c r="D2838" s="2" t="str">
        <f ca="1">'[1]2025年已发货'!D:D</f>
        <v>吨</v>
      </c>
      <c r="E2838" s="2">
        <f ca="1">'[1]2025年已发货'!E:E</f>
        <v>36</v>
      </c>
      <c r="F2838" s="4">
        <f ca="1">'[1]2025年已发货'!F:F</f>
        <v>45780</v>
      </c>
      <c r="G2838" s="2" t="str">
        <f>'[1]2025年已发货'!G:G</f>
        <v>（十九冶-华电重庆奉节）重庆市奉节县康乐镇七星村</v>
      </c>
      <c r="H2838" s="2" t="str">
        <f ca="1">'[1]2025年已发货'!H:H</f>
        <v>岑甲乐</v>
      </c>
      <c r="I2838" s="2">
        <f ca="1">'[1]2025年已发货'!I:I</f>
        <v>17349037782</v>
      </c>
      <c r="J2838" s="2" vm="1" t="e">
        <f>_xlfn._xlws.FILTER(辅助信息!D:D,辅助信息!G:G=G2838)</f>
        <v>#VALUE!</v>
      </c>
    </row>
    <row r="2839" hidden="1" spans="1:10">
      <c r="A2839" s="2" t="str">
        <f ca="1">'[1]2025年已发货'!A:A</f>
        <v>达钢</v>
      </c>
      <c r="B2839" s="2" t="str">
        <f ca="1">'[1]2025年已发货'!B:B</f>
        <v>螺纹钢</v>
      </c>
      <c r="C2839" s="2" t="str">
        <f ca="1">'[1]2025年已发货'!C:C</f>
        <v>HRB500EФ25*9m</v>
      </c>
      <c r="D2839" s="2" t="str">
        <f ca="1">'[1]2025年已发货'!D:D</f>
        <v>吨</v>
      </c>
      <c r="E2839" s="2">
        <f ca="1">'[1]2025年已发货'!E:E</f>
        <v>30</v>
      </c>
      <c r="F2839" s="4">
        <f ca="1">'[1]2025年已发货'!F:F</f>
        <v>45781</v>
      </c>
      <c r="G2839" s="2" t="str">
        <f>'[1]2025年已发货'!G:G</f>
        <v>（中核中原-温江北林医养综合体项目）四川省成都市温江区万春大道第三人民医院东</v>
      </c>
      <c r="H2839" s="2" t="str">
        <f ca="1">'[1]2025年已发货'!H:H</f>
        <v>蔡杰</v>
      </c>
      <c r="I2839" s="2">
        <f ca="1">'[1]2025年已发货'!I:I</f>
        <v>18875129329</v>
      </c>
      <c r="J2839" s="2" vm="1" t="e">
        <f ca="1">_xlfn._xlws.FILTER(辅助信息!D:D,辅助信息!G:G=G2839)</f>
        <v>#VALUE!</v>
      </c>
    </row>
    <row r="2840" hidden="1" spans="1:10">
      <c r="A2840" s="2" t="str">
        <f ca="1">'[1]2025年已发货'!A:A</f>
        <v>达钢</v>
      </c>
      <c r="B2840" s="2" t="str">
        <f ca="1">'[1]2025年已发货'!B:B</f>
        <v>螺纹钢</v>
      </c>
      <c r="C2840" s="2" t="str">
        <f ca="1">'[1]2025年已发货'!C:C</f>
        <v>HRB500EФ25*12m</v>
      </c>
      <c r="D2840" s="2" t="str">
        <f ca="1">'[1]2025年已发货'!D:D</f>
        <v>吨</v>
      </c>
      <c r="E2840" s="2">
        <f ca="1">'[1]2025年已发货'!E:E</f>
        <v>5</v>
      </c>
      <c r="F2840" s="4">
        <f ca="1">'[1]2025年已发货'!F:F</f>
        <v>45781</v>
      </c>
      <c r="G2840" s="2" t="str">
        <f>'[1]2025年已发货'!G:G</f>
        <v>（中核中原-温江北林医养综合体项目）四川省成都市温江区万春大道第三人民医院东</v>
      </c>
      <c r="H2840" s="2" t="str">
        <f ca="1">'[1]2025年已发货'!H:H</f>
        <v>蔡杰</v>
      </c>
      <c r="I2840" s="2">
        <f ca="1">'[1]2025年已发货'!I:I</f>
        <v>18875129329</v>
      </c>
      <c r="J2840" s="2" vm="1" t="e">
        <f ca="1">_xlfn._xlws.FILTER(辅助信息!D:D,辅助信息!G:G=G2840)</f>
        <v>#VALUE!</v>
      </c>
    </row>
    <row r="2841" hidden="1" spans="1:10">
      <c r="A2841" s="2" t="str">
        <f ca="1">'[1]2025年已发货'!A:A</f>
        <v>德胜</v>
      </c>
      <c r="B2841" s="2" t="str">
        <f ca="1">'[1]2025年已发货'!B:B</f>
        <v>螺纹钢</v>
      </c>
      <c r="C2841" s="2" t="str">
        <f ca="1">'[1]2025年已发货'!C:C</f>
        <v>HRB400EФ18*9m</v>
      </c>
      <c r="D2841" s="2" t="str">
        <f ca="1">'[1]2025年已发货'!D:D</f>
        <v>吨</v>
      </c>
      <c r="E2841" s="2">
        <f ca="1">'[1]2025年已发货'!E:E</f>
        <v>35</v>
      </c>
      <c r="F2841" s="4">
        <f ca="1">'[1]2025年已发货'!F:F</f>
        <v>45781</v>
      </c>
      <c r="G2841" s="2" t="str">
        <f>'[1]2025年已发货'!G:G</f>
        <v>（中铁六局呼和公司康新高速TJ4-2标）四川省甘孜藏族自治州康定市新都桥镇东俄罗三村中建八局搅拌站旁</v>
      </c>
      <c r="H2841" s="2" t="str">
        <f ca="1">'[1]2025年已发货'!H:H</f>
        <v>王坤</v>
      </c>
      <c r="I2841" s="2">
        <f ca="1">'[1]2025年已发货'!I:I</f>
        <v>15647490007</v>
      </c>
      <c r="J2841" s="2" vm="1" t="e">
        <f ca="1">_xlfn._xlws.FILTER(辅助信息!D:D,辅助信息!G:G=G2841)</f>
        <v>#VALUE!</v>
      </c>
    </row>
    <row r="2842" hidden="1" spans="1:10">
      <c r="A2842" s="2" t="str">
        <f ca="1">'[1]2025年已发货'!A:A</f>
        <v>泸钢</v>
      </c>
      <c r="B2842" s="2" t="str">
        <f ca="1">'[1]2025年已发货'!B:B</f>
        <v>高线</v>
      </c>
      <c r="C2842" s="2" t="str">
        <f ca="1">'[1]2025年已发货'!C:C</f>
        <v>HPB300 Φ10</v>
      </c>
      <c r="D2842" s="2" t="str">
        <f ca="1">'[1]2025年已发货'!D:D</f>
        <v>吨</v>
      </c>
      <c r="E2842" s="2">
        <f ca="1">'[1]2025年已发货'!E:E</f>
        <v>2.5</v>
      </c>
      <c r="F2842" s="4">
        <f ca="1">'[1]2025年已发货'!F:F</f>
        <v>45781</v>
      </c>
      <c r="G2842" s="2" t="str">
        <f>'[1]2025年已发货'!G:G</f>
        <v>（四川商建-射洪城乡一体化项目）遂宁市射洪市忠新幼儿园北侧约220米新溪小区</v>
      </c>
      <c r="H2842" s="2" t="str">
        <f ca="1">'[1]2025年已发货'!H:H</f>
        <v>柏子刚</v>
      </c>
      <c r="I2842" s="2">
        <f ca="1">'[1]2025年已发货'!I:I</f>
        <v>15692885305</v>
      </c>
      <c r="J2842" s="2" t="str">
        <f ca="1">_xlfn._xlws.FILTER(辅助信息!D:D,辅助信息!G:G=G2842)</f>
        <v>四川商建
射洪城乡一体化项目</v>
      </c>
    </row>
    <row r="2843" hidden="1" spans="1:10">
      <c r="A2843" s="2" t="str">
        <f ca="1">'[1]2025年已发货'!A:A</f>
        <v>泸钢</v>
      </c>
      <c r="B2843" s="2" t="str">
        <f ca="1">'[1]2025年已发货'!B:B</f>
        <v>盘螺</v>
      </c>
      <c r="C2843" s="2" t="str">
        <f ca="1">'[1]2025年已发货'!C:C</f>
        <v>HRB400E Φ10</v>
      </c>
      <c r="D2843" s="2" t="str">
        <f ca="1">'[1]2025年已发货'!D:D</f>
        <v>吨</v>
      </c>
      <c r="E2843" s="2">
        <f ca="1">'[1]2025年已发货'!E:E</f>
        <v>32.5</v>
      </c>
      <c r="F2843" s="4">
        <f ca="1">'[1]2025年已发货'!F:F</f>
        <v>45781</v>
      </c>
      <c r="G2843" s="2" t="str">
        <f>'[1]2025年已发货'!G:G</f>
        <v>（四川商建-射洪城乡一体化项目）遂宁市射洪市忠新幼儿园北侧约220米新溪小区</v>
      </c>
      <c r="H2843" s="2" t="str">
        <f ca="1">'[1]2025年已发货'!H:H</f>
        <v>柏子刚</v>
      </c>
      <c r="I2843" s="2">
        <f ca="1">'[1]2025年已发货'!I:I</f>
        <v>15692885305</v>
      </c>
      <c r="J2843" s="2" t="str">
        <f ca="1">_xlfn._xlws.FILTER(辅助信息!D:D,辅助信息!G:G=G2843)</f>
        <v>四川商建
射洪城乡一体化项目</v>
      </c>
    </row>
    <row r="2844" hidden="1" spans="1:10">
      <c r="A2844" s="2" t="str">
        <f ca="1">'[1]2025年已发货'!A:A</f>
        <v>泸钢</v>
      </c>
      <c r="B2844" s="2" t="str">
        <f ca="1">'[1]2025年已发货'!B:B</f>
        <v>盘螺</v>
      </c>
      <c r="C2844" s="2" t="str">
        <f ca="1">'[1]2025年已发货'!C:C</f>
        <v>HRB400E Φ6</v>
      </c>
      <c r="D2844" s="2" t="str">
        <f ca="1">'[1]2025年已发货'!D:D</f>
        <v>吨</v>
      </c>
      <c r="E2844" s="2">
        <f ca="1">'[1]2025年已发货'!E:E</f>
        <v>15</v>
      </c>
      <c r="F2844" s="4">
        <f ca="1">'[1]2025年已发货'!F:F</f>
        <v>45781</v>
      </c>
      <c r="G2844" s="2" t="str">
        <f>'[1]2025年已发货'!G:G</f>
        <v>（五冶钢构宜宾高县月江镇建设项目）  四川省宜宾市高县月江镇刚记超市斜对面(还阳组团沪碳二期项目)</v>
      </c>
      <c r="H2844" s="2" t="str">
        <f ca="1">'[1]2025年已发货'!H:H</f>
        <v>张朝亮</v>
      </c>
      <c r="I2844" s="2">
        <f ca="1">'[1]2025年已发货'!I:I</f>
        <v>15228205853</v>
      </c>
      <c r="J2844" s="2" t="str">
        <f ca="1">_xlfn._xlws.FILTER(辅助信息!D:D,辅助信息!G:G=G2844)</f>
        <v>五冶钢构-宜宾市南溪区高县月江镇建设项目</v>
      </c>
    </row>
    <row r="2845" hidden="1" spans="1:10">
      <c r="A2845" s="2" t="str">
        <f ca="1">'[1]2025年已发货'!A:A</f>
        <v>泸钢</v>
      </c>
      <c r="B2845" s="2" t="str">
        <f ca="1">'[1]2025年已发货'!B:B</f>
        <v>盘螺</v>
      </c>
      <c r="C2845" s="2" t="str">
        <f ca="1">'[1]2025年已发货'!C:C</f>
        <v>HRB400E Φ8</v>
      </c>
      <c r="D2845" s="2" t="str">
        <f ca="1">'[1]2025年已发货'!D:D</f>
        <v>吨</v>
      </c>
      <c r="E2845" s="2">
        <f ca="1">'[1]2025年已发货'!E:E</f>
        <v>20</v>
      </c>
      <c r="F2845" s="4">
        <f ca="1">'[1]2025年已发货'!F:F</f>
        <v>45781</v>
      </c>
      <c r="G2845" s="2" t="str">
        <f>'[1]2025年已发货'!G:G</f>
        <v>（五冶钢构宜宾高县月江镇建设项目）  四川省宜宾市高县月江镇刚记超市斜对面(还阳组团沪碳二期项目)</v>
      </c>
      <c r="H2845" s="2" t="str">
        <f ca="1">'[1]2025年已发货'!H:H</f>
        <v>张朝亮</v>
      </c>
      <c r="I2845" s="2">
        <f ca="1">'[1]2025年已发货'!I:I</f>
        <v>15228205853</v>
      </c>
      <c r="J2845" s="2" t="str">
        <f ca="1">_xlfn._xlws.FILTER(辅助信息!D:D,辅助信息!G:G=G2845)</f>
        <v>五冶钢构-宜宾市南溪区高县月江镇建设项目</v>
      </c>
    </row>
    <row r="2846" hidden="1" spans="1:10">
      <c r="A2846" s="2" t="str">
        <f ca="1">'[1]2025年已发货'!A:A</f>
        <v>泸钢</v>
      </c>
      <c r="B2846" s="2" t="str">
        <f ca="1">'[1]2025年已发货'!B:B</f>
        <v>螺纹钢</v>
      </c>
      <c r="C2846" s="2" t="str">
        <f ca="1">'[1]2025年已发货'!C:C</f>
        <v>HRB400E Φ12×9米</v>
      </c>
      <c r="D2846" s="2" t="str">
        <f ca="1">'[1]2025年已发货'!D:D</f>
        <v>吨</v>
      </c>
      <c r="E2846" s="2">
        <f ca="1">'[1]2025年已发货'!E:E</f>
        <v>70</v>
      </c>
      <c r="F2846" s="4">
        <f ca="1">'[1]2025年已发货'!F:F</f>
        <v>45781</v>
      </c>
      <c r="G2846" s="2" t="str">
        <f>'[1]2025年已发货'!G:G</f>
        <v>（自永1标八局二分公司钢筋棚）四川省自贡市大安区牛佛镇</v>
      </c>
      <c r="H2846" s="2" t="str">
        <f ca="1">'[1]2025年已发货'!H:H</f>
        <v>沈维良</v>
      </c>
      <c r="I2846" s="2">
        <f ca="1">'[1]2025年已发货'!I:I</f>
        <v>18980505177</v>
      </c>
      <c r="J2846" s="2" vm="1" t="e">
        <f ca="1">_xlfn._xlws.FILTER(辅助信息!D:D,辅助信息!G:G=G2846)</f>
        <v>#VALUE!</v>
      </c>
    </row>
    <row r="2847" hidden="1" spans="1:10">
      <c r="A2847" s="2" t="str">
        <f ca="1">'[1]2025年已发货'!A:A</f>
        <v>泸钢</v>
      </c>
      <c r="B2847" s="2" t="str">
        <f ca="1">'[1]2025年已发货'!B:B</f>
        <v>螺纹钢</v>
      </c>
      <c r="C2847" s="2" t="str">
        <f ca="1">'[1]2025年已发货'!C:C</f>
        <v>HRB400E Φ14×9米</v>
      </c>
      <c r="D2847" s="2" t="str">
        <f ca="1">'[1]2025年已发货'!D:D</f>
        <v>吨</v>
      </c>
      <c r="E2847" s="2">
        <f ca="1">'[1]2025年已发货'!E:E</f>
        <v>35</v>
      </c>
      <c r="F2847" s="4">
        <f ca="1">'[1]2025年已发货'!F:F</f>
        <v>45781</v>
      </c>
      <c r="G2847" s="2" t="str">
        <f>'[1]2025年已发货'!G:G</f>
        <v>（自永1标八局二分公司钢筋棚）四川省自贡市大安区牛佛镇</v>
      </c>
      <c r="H2847" s="2" t="str">
        <f ca="1">'[1]2025年已发货'!H:H</f>
        <v>沈维良</v>
      </c>
      <c r="I2847" s="2">
        <f ca="1">'[1]2025年已发货'!I:I</f>
        <v>18980505177</v>
      </c>
      <c r="J2847" s="2" vm="1" t="e">
        <f ca="1">_xlfn._xlws.FILTER(辅助信息!D:D,辅助信息!G:G=G2847)</f>
        <v>#VALUE!</v>
      </c>
    </row>
    <row r="2848" hidden="1" spans="1:10">
      <c r="A2848" s="2" t="str">
        <f ca="1">'[1]2025年已发货'!A:A</f>
        <v>泸钢</v>
      </c>
      <c r="B2848" s="2" t="str">
        <f ca="1">'[1]2025年已发货'!B:B</f>
        <v>螺纹钢</v>
      </c>
      <c r="C2848" s="2" t="str">
        <f ca="1">'[1]2025年已发货'!C:C</f>
        <v>HRB400E Φ16×9米</v>
      </c>
      <c r="D2848" s="2" t="str">
        <f ca="1">'[1]2025年已发货'!D:D</f>
        <v>吨</v>
      </c>
      <c r="E2848" s="2">
        <f ca="1">'[1]2025年已发货'!E:E</f>
        <v>105</v>
      </c>
      <c r="F2848" s="4">
        <f ca="1">'[1]2025年已发货'!F:F</f>
        <v>45781</v>
      </c>
      <c r="G2848" s="2" t="str">
        <f>'[1]2025年已发货'!G:G</f>
        <v>（自永1标八局二分公司钢筋棚）四川省自贡市大安区牛佛镇</v>
      </c>
      <c r="H2848" s="2" t="str">
        <f ca="1">'[1]2025年已发货'!H:H</f>
        <v>沈维良</v>
      </c>
      <c r="I2848" s="2">
        <f ca="1">'[1]2025年已发货'!I:I</f>
        <v>18980505177</v>
      </c>
      <c r="J2848" s="2" vm="1" t="e">
        <f ca="1">_xlfn._xlws.FILTER(辅助信息!D:D,辅助信息!G:G=G2848)</f>
        <v>#VALUE!</v>
      </c>
    </row>
    <row r="2849" hidden="1" spans="1:10">
      <c r="A2849" s="2" t="str">
        <f ca="1">'[1]2025年已发货'!A:A</f>
        <v>泸钢</v>
      </c>
      <c r="B2849" s="2" t="str">
        <f ca="1">'[1]2025年已发货'!B:B</f>
        <v>螺纹钢</v>
      </c>
      <c r="C2849" s="2" t="str">
        <f ca="1">'[1]2025年已发货'!C:C</f>
        <v>HRB400E Φ20×9米</v>
      </c>
      <c r="D2849" s="2" t="str">
        <f ca="1">'[1]2025年已发货'!D:D</f>
        <v>吨</v>
      </c>
      <c r="E2849" s="2">
        <f ca="1">'[1]2025年已发货'!E:E</f>
        <v>70</v>
      </c>
      <c r="F2849" s="4">
        <f ca="1">'[1]2025年已发货'!F:F</f>
        <v>45781</v>
      </c>
      <c r="G2849" s="2" t="str">
        <f>'[1]2025年已发货'!G:G</f>
        <v>（自永1标八局二分公司钢筋棚）四川省自贡市大安区牛佛镇</v>
      </c>
      <c r="H2849" s="2" t="str">
        <f ca="1">'[1]2025年已发货'!H:H</f>
        <v>沈维良</v>
      </c>
      <c r="I2849" s="2">
        <f ca="1">'[1]2025年已发货'!I:I</f>
        <v>18980505177</v>
      </c>
      <c r="J2849" s="2" vm="1" t="e">
        <f>_xlfn._xlws.FILTER(辅助信息!D:D,辅助信息!G:G=G2849)</f>
        <v>#VALUE!</v>
      </c>
    </row>
    <row r="2850" hidden="1" spans="1:10">
      <c r="A2850" s="2" t="str">
        <f ca="1">'[1]2025年已发货'!A:A</f>
        <v>泸钢</v>
      </c>
      <c r="B2850" s="2" t="str">
        <f ca="1">'[1]2025年已发货'!B:B</f>
        <v>螺纹钢</v>
      </c>
      <c r="C2850" s="2" t="str">
        <f ca="1">'[1]2025年已发货'!C:C</f>
        <v>HRB500E Φ28×9米</v>
      </c>
      <c r="D2850" s="2" t="str">
        <f ca="1">'[1]2025年已发货'!D:D</f>
        <v>吨</v>
      </c>
      <c r="E2850" s="2">
        <f ca="1">'[1]2025年已发货'!E:E</f>
        <v>35</v>
      </c>
      <c r="F2850" s="4">
        <f ca="1">'[1]2025年已发货'!F:F</f>
        <v>45781</v>
      </c>
      <c r="G2850" s="2" t="str">
        <f>'[1]2025年已发货'!G:G</f>
        <v>（自永1标八局二分公司钢筋棚）四川省自贡市大安区牛佛镇</v>
      </c>
      <c r="H2850" s="2" t="str">
        <f ca="1">'[1]2025年已发货'!H:H</f>
        <v>沈维良</v>
      </c>
      <c r="I2850" s="2">
        <f ca="1">'[1]2025年已发货'!I:I</f>
        <v>18980505177</v>
      </c>
      <c r="J2850" s="2" vm="1" t="e">
        <f ca="1">_xlfn._xlws.FILTER(辅助信息!D:D,辅助信息!G:G=G2850)</f>
        <v>#VALUE!</v>
      </c>
    </row>
    <row r="2851" hidden="1" spans="1:10">
      <c r="A2851" s="2" t="str">
        <f ca="1">'[1]2025年已发货'!A:A</f>
        <v>德胜</v>
      </c>
      <c r="B2851" s="2" t="str">
        <f ca="1">'[1]2025年已发货'!B:B</f>
        <v>螺纹钢</v>
      </c>
      <c r="C2851" s="2" t="str">
        <f ca="1">'[1]2025年已发货'!C:C</f>
        <v>HRB500EФ28*9m</v>
      </c>
      <c r="D2851" s="2" t="str">
        <f ca="1">'[1]2025年已发货'!D:D</f>
        <v>吨</v>
      </c>
      <c r="E2851" s="2">
        <f ca="1">'[1]2025年已发货'!E:E</f>
        <v>20</v>
      </c>
      <c r="F2851" s="4">
        <f ca="1">'[1]2025年已发货'!F:F</f>
        <v>45781</v>
      </c>
      <c r="G2851" s="2" t="str">
        <f>'[1]2025年已发货'!G:G</f>
        <v>（中核中原-温江北林医养综合体项目）四川省成都市温江区万春大道第三人民医院东</v>
      </c>
      <c r="H2851" s="2" t="str">
        <f ca="1">'[1]2025年已发货'!H:H</f>
        <v>蔡杰</v>
      </c>
      <c r="I2851" s="2">
        <f ca="1">'[1]2025年已发货'!I:I</f>
        <v>18875129329</v>
      </c>
      <c r="J2851" s="2" vm="1" t="e">
        <f ca="1">_xlfn._xlws.FILTER(辅助信息!D:D,辅助信息!G:G=G2851)</f>
        <v>#VALUE!</v>
      </c>
    </row>
    <row r="2852" hidden="1" spans="1:10">
      <c r="A2852" s="2" t="str">
        <f ca="1">'[1]2025年已发货'!A:A</f>
        <v>德胜</v>
      </c>
      <c r="B2852" s="2" t="str">
        <f ca="1">'[1]2025年已发货'!B:B</f>
        <v>螺纹钢</v>
      </c>
      <c r="C2852" s="2" t="str">
        <f ca="1">'[1]2025年已发货'!C:C</f>
        <v>HRB500EФ22*12m</v>
      </c>
      <c r="D2852" s="2" t="str">
        <f ca="1">'[1]2025年已发货'!D:D</f>
        <v>吨</v>
      </c>
      <c r="E2852" s="2">
        <f ca="1">'[1]2025年已发货'!E:E</f>
        <v>20</v>
      </c>
      <c r="F2852" s="4">
        <f ca="1">'[1]2025年已发货'!F:F</f>
        <v>45781</v>
      </c>
      <c r="G2852" s="2" t="str">
        <f>'[1]2025年已发货'!G:G</f>
        <v>（中核中原-温江北林医养综合体项目）四川省成都市温江区万春大道第三人民医院东</v>
      </c>
      <c r="H2852" s="2" t="str">
        <f ca="1">'[1]2025年已发货'!H:H</f>
        <v>蔡杰</v>
      </c>
      <c r="I2852" s="2">
        <f ca="1">'[1]2025年已发货'!I:I</f>
        <v>18875129329</v>
      </c>
      <c r="J2852" s="2" vm="1" t="e">
        <f>_xlfn._xlws.FILTER(辅助信息!D:D,辅助信息!G:G=G2852)</f>
        <v>#VALUE!</v>
      </c>
    </row>
    <row r="2853" hidden="1" spans="1:10">
      <c r="A2853" s="2" t="str">
        <f ca="1">'[1]2025年已发货'!A:A</f>
        <v>德胜</v>
      </c>
      <c r="B2853" s="2" t="str">
        <f ca="1">'[1]2025年已发货'!B:B</f>
        <v>螺纹钢</v>
      </c>
      <c r="C2853" s="2" t="str">
        <f ca="1">'[1]2025年已发货'!C:C</f>
        <v>HRB500EФ25*12m</v>
      </c>
      <c r="D2853" s="2" t="str">
        <f ca="1">'[1]2025年已发货'!D:D</f>
        <v>吨</v>
      </c>
      <c r="E2853" s="2">
        <f ca="1">'[1]2025年已发货'!E:E</f>
        <v>10</v>
      </c>
      <c r="F2853" s="4">
        <f ca="1">'[1]2025年已发货'!F:F</f>
        <v>45781</v>
      </c>
      <c r="G2853" s="2" t="str">
        <f>'[1]2025年已发货'!G:G</f>
        <v>（中核中原-温江北林医养综合体项目）四川省成都市温江区万春大道第三人民医院东</v>
      </c>
      <c r="H2853" s="2" t="str">
        <f ca="1">'[1]2025年已发货'!H:H</f>
        <v>蔡杰</v>
      </c>
      <c r="I2853" s="2">
        <f ca="1">'[1]2025年已发货'!I:I</f>
        <v>18875129329</v>
      </c>
      <c r="J2853" s="2" vm="1" t="e">
        <f>_xlfn._xlws.FILTER(辅助信息!D:D,辅助信息!G:G=G2853)</f>
        <v>#VALUE!</v>
      </c>
    </row>
    <row r="2854" hidden="1" spans="1:10">
      <c r="A2854" s="2" t="str">
        <f ca="1">'[1]2025年已发货'!A:A</f>
        <v>德胜</v>
      </c>
      <c r="B2854" s="2" t="str">
        <f ca="1">'[1]2025年已发货'!B:B</f>
        <v>螺纹钢</v>
      </c>
      <c r="C2854" s="2" t="str">
        <f ca="1">'[1]2025年已发货'!C:C</f>
        <v>HRB400EФ20*12m</v>
      </c>
      <c r="D2854" s="2" t="str">
        <f ca="1">'[1]2025年已发货'!D:D</f>
        <v>吨</v>
      </c>
      <c r="E2854" s="2">
        <f ca="1">'[1]2025年已发货'!E:E</f>
        <v>4</v>
      </c>
      <c r="F2854" s="4">
        <f ca="1">'[1]2025年已发货'!F:F</f>
        <v>45781</v>
      </c>
      <c r="G2854" s="2" t="str">
        <f>'[1]2025年已发货'!G:G</f>
        <v>（中核中原-温江北林医养综合体项目）四川省成都市温江区万春大道第三人民医院东</v>
      </c>
      <c r="H2854" s="2" t="str">
        <f ca="1">'[1]2025年已发货'!H:H</f>
        <v>蔡杰</v>
      </c>
      <c r="I2854" s="2">
        <f ca="1">'[1]2025年已发货'!I:I</f>
        <v>18875129329</v>
      </c>
      <c r="J2854" s="2" vm="1" t="e">
        <f ca="1">_xlfn._xlws.FILTER(辅助信息!D:D,辅助信息!G:G=G2854)</f>
        <v>#VALUE!</v>
      </c>
    </row>
    <row r="2855" hidden="1" spans="1:10">
      <c r="A2855" s="2" t="str">
        <f ca="1">'[1]2025年已发货'!A:A</f>
        <v>德胜</v>
      </c>
      <c r="B2855" s="2" t="str">
        <f ca="1">'[1]2025年已发货'!B:B</f>
        <v>螺纹钢</v>
      </c>
      <c r="C2855" s="2" t="str">
        <f ca="1">'[1]2025年已发货'!C:C</f>
        <v>HRB400EФ22*12m</v>
      </c>
      <c r="D2855" s="2" t="str">
        <f ca="1">'[1]2025年已发货'!D:D</f>
        <v>吨</v>
      </c>
      <c r="E2855" s="2">
        <f ca="1">'[1]2025年已发货'!E:E</f>
        <v>6</v>
      </c>
      <c r="F2855" s="4">
        <f ca="1">'[1]2025年已发货'!F:F</f>
        <v>45781</v>
      </c>
      <c r="G2855" s="2" t="str">
        <f>'[1]2025年已发货'!G:G</f>
        <v>（中核中原-温江北林医养综合体项目）四川省成都市温江区万春大道第三人民医院东</v>
      </c>
      <c r="H2855" s="2" t="str">
        <f ca="1">'[1]2025年已发货'!H:H</f>
        <v>蔡杰</v>
      </c>
      <c r="I2855" s="2">
        <f ca="1">'[1]2025年已发货'!I:I</f>
        <v>18875129329</v>
      </c>
      <c r="J2855" s="2" vm="1" t="e">
        <f ca="1">_xlfn._xlws.FILTER(辅助信息!D:D,辅助信息!G:G=G2855)</f>
        <v>#VALUE!</v>
      </c>
    </row>
    <row r="2856" hidden="1" spans="1:10">
      <c r="A2856" s="2" t="str">
        <f ca="1">'[1]2025年已发货'!A:A</f>
        <v>德胜</v>
      </c>
      <c r="B2856" s="2" t="str">
        <f ca="1">'[1]2025年已发货'!B:B</f>
        <v>螺纹钢</v>
      </c>
      <c r="C2856" s="2" t="str">
        <f ca="1">'[1]2025年已发货'!C:C</f>
        <v>HRB400EФ25*12m</v>
      </c>
      <c r="D2856" s="2" t="str">
        <f ca="1">'[1]2025年已发货'!D:D</f>
        <v>吨</v>
      </c>
      <c r="E2856" s="2">
        <f ca="1">'[1]2025年已发货'!E:E</f>
        <v>10</v>
      </c>
      <c r="F2856" s="4">
        <f ca="1">'[1]2025年已发货'!F:F</f>
        <v>45781</v>
      </c>
      <c r="G2856" s="2" t="str">
        <f>'[1]2025年已发货'!G:G</f>
        <v>（中核中原-温江北林医养综合体项目）四川省成都市温江区万春大道第三人民医院东</v>
      </c>
      <c r="H2856" s="2" t="str">
        <f ca="1">'[1]2025年已发货'!H:H</f>
        <v>蔡杰</v>
      </c>
      <c r="I2856" s="2">
        <f ca="1">'[1]2025年已发货'!I:I</f>
        <v>18875129329</v>
      </c>
      <c r="J2856" s="2" vm="1" t="e">
        <f>_xlfn._xlws.FILTER(辅助信息!D:D,辅助信息!G:G=G2856)</f>
        <v>#VALUE!</v>
      </c>
    </row>
    <row r="2857" hidden="1" spans="1:10">
      <c r="A2857" s="2" t="str">
        <f ca="1">'[1]2025年已发货'!A:A</f>
        <v>晋邦</v>
      </c>
      <c r="B2857" s="2" t="str">
        <f ca="1">'[1]2025年已发货'!B:B</f>
        <v>螺纹钢</v>
      </c>
      <c r="C2857" s="2" t="str">
        <f ca="1">'[1]2025年已发货'!C:C</f>
        <v>HRB400E Φ12 9m</v>
      </c>
      <c r="D2857" s="2" t="str">
        <f ca="1">'[1]2025年已发货'!D:D</f>
        <v>吨</v>
      </c>
      <c r="E2857" s="2">
        <f ca="1">'[1]2025年已发货'!E:E</f>
        <v>18</v>
      </c>
      <c r="F2857" s="4">
        <f ca="1">'[1]2025年已发货'!F:F</f>
        <v>45781</v>
      </c>
      <c r="G2857" s="2" t="str">
        <f>'[1]2025年已发货'!G:G</f>
        <v>（十九冶-江龙高速一分部）重庆市云阳县X886附近中国十九冶开云高速项目总包部西98米*复兴互通预制梁场</v>
      </c>
      <c r="H2857" s="2" t="str">
        <f ca="1">'[1]2025年已发货'!H:H</f>
        <v>吴章红</v>
      </c>
      <c r="I2857" s="2">
        <f ca="1">'[1]2025年已发货'!I:I</f>
        <v>18628165772</v>
      </c>
      <c r="J2857" s="2" vm="1" t="e">
        <f ca="1">_xlfn._xlws.FILTER(辅助信息!D:D,辅助信息!G:G=G2857)</f>
        <v>#VALUE!</v>
      </c>
    </row>
    <row r="2858" hidden="1" spans="1:10">
      <c r="A2858" s="2" t="str">
        <f ca="1">'[1]2025年已发货'!A:A</f>
        <v>晋邦</v>
      </c>
      <c r="B2858" s="2" t="str">
        <f ca="1">'[1]2025年已发货'!B:B</f>
        <v>螺纹钢</v>
      </c>
      <c r="C2858" s="2" t="str">
        <f ca="1">'[1]2025年已发货'!C:C</f>
        <v>HRB400E Φ16 9m</v>
      </c>
      <c r="D2858" s="2" t="str">
        <f ca="1">'[1]2025年已发货'!D:D</f>
        <v>吨</v>
      </c>
      <c r="E2858" s="2">
        <f ca="1">'[1]2025年已发货'!E:E</f>
        <v>18</v>
      </c>
      <c r="F2858" s="4">
        <f ca="1">'[1]2025年已发货'!F:F</f>
        <v>45781</v>
      </c>
      <c r="G2858" s="2" t="str">
        <f>'[1]2025年已发货'!G:G</f>
        <v>（十九冶-江龙高速一分部）重庆市云阳县X886附近中国十九冶开云高速项目总包部西98米*复兴互通预制梁场</v>
      </c>
      <c r="H2858" s="2" t="str">
        <f ca="1">'[1]2025年已发货'!H:H</f>
        <v>吴章红</v>
      </c>
      <c r="I2858" s="2">
        <f ca="1">'[1]2025年已发货'!I:I</f>
        <v>18628165772</v>
      </c>
      <c r="J2858" s="2" vm="1" t="e">
        <f ca="1">_xlfn._xlws.FILTER(辅助信息!D:D,辅助信息!G:G=G2858)</f>
        <v>#VALUE!</v>
      </c>
    </row>
    <row r="2859" hidden="1" spans="1:10">
      <c r="A2859" s="2" t="str">
        <f ca="1">'[1]2025年已发货'!A:A</f>
        <v>达钢</v>
      </c>
      <c r="B2859" s="2" t="str">
        <f ca="1">'[1]2025年已发货'!B:B</f>
        <v>螺纹钢</v>
      </c>
      <c r="C2859" s="2" t="str">
        <f ca="1">'[1]2025年已发货'!C:C</f>
        <v>HRB400E Φ25 9m</v>
      </c>
      <c r="D2859" s="2" t="str">
        <f ca="1">'[1]2025年已发货'!D:D</f>
        <v>吨</v>
      </c>
      <c r="E2859" s="2">
        <f ca="1">'[1]2025年已发货'!E:E</f>
        <v>10</v>
      </c>
      <c r="F2859" s="4">
        <f ca="1">'[1]2025年已发货'!F:F</f>
        <v>45783</v>
      </c>
      <c r="G2859" s="2" t="str">
        <f>'[1]2025年已发货'!G:G</f>
        <v>（十九冶-华电重庆奉节）重庆市奉节县康乐镇七星村</v>
      </c>
      <c r="H2859" s="2" t="str">
        <f ca="1">'[1]2025年已发货'!H:H</f>
        <v>岑甲乐</v>
      </c>
      <c r="I2859" s="2">
        <f ca="1">'[1]2025年已发货'!I:I</f>
        <v>17349037782</v>
      </c>
      <c r="J2859" s="2" vm="1" t="e">
        <f>_xlfn._xlws.FILTER(辅助信息!D:D,辅助信息!G:G=G2859)</f>
        <v>#VALUE!</v>
      </c>
    </row>
    <row r="2860" hidden="1" spans="1:10">
      <c r="A2860" s="2" t="str">
        <f ca="1">'[1]2025年已发货'!A:A</f>
        <v>达钢</v>
      </c>
      <c r="B2860" s="2" t="str">
        <f ca="1">'[1]2025年已发货'!B:B</f>
        <v>螺纹钢</v>
      </c>
      <c r="C2860" s="2" t="str">
        <f ca="1">'[1]2025年已发货'!C:C</f>
        <v>HRB400E Φ32 9m</v>
      </c>
      <c r="D2860" s="2" t="str">
        <f ca="1">'[1]2025年已发货'!D:D</f>
        <v>吨</v>
      </c>
      <c r="E2860" s="2">
        <f ca="1">'[1]2025年已发货'!E:E</f>
        <v>130</v>
      </c>
      <c r="F2860" s="4">
        <f ca="1">'[1]2025年已发货'!F:F</f>
        <v>45783</v>
      </c>
      <c r="G2860" s="2" t="str">
        <f>'[1]2025年已发货'!G:G</f>
        <v>（十九冶-华电重庆奉节）重庆市奉节县康乐镇七星村</v>
      </c>
      <c r="H2860" s="2" t="str">
        <f ca="1">'[1]2025年已发货'!H:H</f>
        <v>岑甲乐</v>
      </c>
      <c r="I2860" s="2">
        <f ca="1">'[1]2025年已发货'!I:I</f>
        <v>17349037782</v>
      </c>
      <c r="J2860" s="2" vm="1" t="e">
        <f ca="1">_xlfn._xlws.FILTER(辅助信息!D:D,辅助信息!G:G=G2860)</f>
        <v>#VALUE!</v>
      </c>
    </row>
    <row r="2861" hidden="1" spans="1:10">
      <c r="A2861" s="2" t="str">
        <f ca="1">'[1]2025年已发货'!A:A</f>
        <v>达钢</v>
      </c>
      <c r="B2861" s="2" t="str">
        <f ca="1">'[1]2025年已发货'!B:B</f>
        <v>直螺纹</v>
      </c>
      <c r="C2861" s="2" t="str">
        <f ca="1">'[1]2025年已发货'!C:C</f>
        <v>HRB400E Φ12 9m</v>
      </c>
      <c r="D2861" s="2" t="str">
        <f ca="1">'[1]2025年已发货'!D:D</f>
        <v>吨</v>
      </c>
      <c r="E2861" s="2">
        <f ca="1">'[1]2025年已发货'!E:E</f>
        <v>33</v>
      </c>
      <c r="F2861" s="4">
        <f ca="1">'[1]2025年已发货'!F:F</f>
        <v>45783</v>
      </c>
      <c r="G2861" s="2" t="str">
        <f>'[1]2025年已发货'!G:G</f>
        <v>（十九冶-江龙高速三分部）重庆市云阳县龙角镇*皮家营梁场</v>
      </c>
      <c r="H2861" s="2" t="str">
        <f ca="1">'[1]2025年已发货'!H:H</f>
        <v>任海军</v>
      </c>
      <c r="I2861" s="2">
        <f ca="1">'[1]2025年已发货'!I:I</f>
        <v>17725037830</v>
      </c>
      <c r="J2861" s="2" vm="1" t="e">
        <f>_xlfn._xlws.FILTER(辅助信息!D:D,辅助信息!G:G=G2861)</f>
        <v>#VALUE!</v>
      </c>
    </row>
    <row r="2862" hidden="1" spans="1:10">
      <c r="A2862" s="2" t="str">
        <f ca="1">'[1]2025年已发货'!A:A</f>
        <v>达钢</v>
      </c>
      <c r="B2862" s="2" t="str">
        <f ca="1">'[1]2025年已发货'!B:B</f>
        <v>直螺纹</v>
      </c>
      <c r="C2862" s="2" t="str">
        <f ca="1">'[1]2025年已发货'!C:C</f>
        <v>HRB400E Φ25 9m</v>
      </c>
      <c r="D2862" s="2" t="str">
        <f ca="1">'[1]2025年已发货'!D:D</f>
        <v>吨</v>
      </c>
      <c r="E2862" s="2">
        <f ca="1">'[1]2025年已发货'!E:E</f>
        <v>2.5</v>
      </c>
      <c r="F2862" s="4">
        <f ca="1">'[1]2025年已发货'!F:F</f>
        <v>45783</v>
      </c>
      <c r="G2862" s="2" t="str">
        <f>'[1]2025年已发货'!G:G</f>
        <v>（十九冶-江龙高速三分部）重庆市云阳县龙角镇*皮家营梁场</v>
      </c>
      <c r="H2862" s="2" t="str">
        <f ca="1">'[1]2025年已发货'!H:H</f>
        <v>任海军</v>
      </c>
      <c r="I2862" s="2">
        <f ca="1">'[1]2025年已发货'!I:I</f>
        <v>17725037830</v>
      </c>
      <c r="J2862" s="2" vm="1" t="e">
        <f ca="1">_xlfn._xlws.FILTER(辅助信息!D:D,辅助信息!G:G=G2862)</f>
        <v>#VALUE!</v>
      </c>
    </row>
    <row r="2863" hidden="1" spans="1:10">
      <c r="A2863" s="2" t="str">
        <f ca="1">'[1]2025年已发货'!A:A</f>
        <v>达钢</v>
      </c>
      <c r="B2863" s="2" t="str">
        <f ca="1">'[1]2025年已发货'!B:B</f>
        <v>直螺纹</v>
      </c>
      <c r="C2863" s="2" t="str">
        <f ca="1">'[1]2025年已发货'!C:C</f>
        <v>HRB400E Φ12 9m</v>
      </c>
      <c r="D2863" s="2" t="str">
        <f ca="1">'[1]2025年已发货'!D:D</f>
        <v>吨</v>
      </c>
      <c r="E2863" s="2">
        <f ca="1">'[1]2025年已发货'!E:E</f>
        <v>65</v>
      </c>
      <c r="F2863" s="4">
        <f ca="1">'[1]2025年已发货'!F:F</f>
        <v>45783</v>
      </c>
      <c r="G2863" s="2" t="str">
        <f>'[1]2025年已发货'!G:G</f>
        <v>（十九冶-江龙高速三分部）重庆市云阳县蔈草镇三坵田*小尖山梁场</v>
      </c>
      <c r="H2863" s="2" t="str">
        <f ca="1">'[1]2025年已发货'!H:H</f>
        <v>任海军</v>
      </c>
      <c r="I2863" s="2">
        <f ca="1">'[1]2025年已发货'!I:I</f>
        <v>17725037830</v>
      </c>
      <c r="J2863" s="2" vm="1" t="e">
        <f ca="1">_xlfn._xlws.FILTER(辅助信息!D:D,辅助信息!G:G=G2863)</f>
        <v>#VALUE!</v>
      </c>
    </row>
    <row r="2864" hidden="1" spans="1:10">
      <c r="A2864" s="2" t="str">
        <f ca="1">'[1]2025年已发货'!A:A</f>
        <v>达钢</v>
      </c>
      <c r="B2864" s="2" t="str">
        <f ca="1">'[1]2025年已发货'!B:B</f>
        <v>直螺纹</v>
      </c>
      <c r="C2864" s="2" t="str">
        <f ca="1">'[1]2025年已发货'!C:C</f>
        <v>HRB400E Φ20 9m</v>
      </c>
      <c r="D2864" s="2" t="str">
        <f ca="1">'[1]2025年已发货'!D:D</f>
        <v>吨</v>
      </c>
      <c r="E2864" s="2">
        <f ca="1">'[1]2025年已发货'!E:E</f>
        <v>5</v>
      </c>
      <c r="F2864" s="4">
        <f ca="1">'[1]2025年已发货'!F:F</f>
        <v>45783</v>
      </c>
      <c r="G2864" s="2" t="str">
        <f>'[1]2025年已发货'!G:G</f>
        <v>（十九冶-江龙高速三分部）重庆市云阳县蔈草镇三坵田*小尖山梁场</v>
      </c>
      <c r="H2864" s="2" t="str">
        <f ca="1">'[1]2025年已发货'!H:H</f>
        <v>任海军</v>
      </c>
      <c r="I2864" s="2">
        <f ca="1">'[1]2025年已发货'!I:I</f>
        <v>17725037830</v>
      </c>
      <c r="J2864" s="2" vm="1" t="e">
        <f>_xlfn._xlws.FILTER(辅助信息!D:D,辅助信息!G:G=G2864)</f>
        <v>#VALUE!</v>
      </c>
    </row>
    <row r="2865" hidden="1" spans="1:10">
      <c r="A2865" s="2" t="str">
        <f ca="1">'[1]2025年已发货'!A:A</f>
        <v>陕钢</v>
      </c>
      <c r="B2865" s="2" t="str">
        <f ca="1">'[1]2025年已发货'!B:B</f>
        <v>盘螺</v>
      </c>
      <c r="C2865" s="2" t="str">
        <f ca="1">'[1]2025年已发货'!C:C</f>
        <v>HRB400E Φ12</v>
      </c>
      <c r="D2865" s="2" t="str">
        <f ca="1">'[1]2025年已发货'!D:D</f>
        <v>吨</v>
      </c>
      <c r="E2865" s="2">
        <f ca="1">'[1]2025年已发货'!E:E</f>
        <v>35</v>
      </c>
      <c r="F2865" s="4">
        <f ca="1">'[1]2025年已发货'!F:F</f>
        <v>45783</v>
      </c>
      <c r="G2865" s="2" t="str">
        <f>'[1]2025年已发货'!G:G</f>
        <v>（中铁三局-铜资高速1标）四川省资阳市安岳县石羊镇猫坝村2#钢筋场</v>
      </c>
      <c r="H2865" s="2" t="str">
        <f ca="1">'[1]2025年已发货'!H:H</f>
        <v>王雪</v>
      </c>
      <c r="I2865" s="2">
        <f ca="1">'[1]2025年已发货'!I:I</f>
        <v>18729676589</v>
      </c>
      <c r="J2865" s="2" vm="1" t="e">
        <f>_xlfn._xlws.FILTER(辅助信息!D:D,辅助信息!G:G=G2865)</f>
        <v>#VALUE!</v>
      </c>
    </row>
    <row r="2866" hidden="1" spans="1:10">
      <c r="A2866" s="2" t="str">
        <f ca="1">'[1]2025年已发货'!A:A</f>
        <v>陕钢</v>
      </c>
      <c r="B2866" s="2" t="str">
        <f ca="1">'[1]2025年已发货'!B:B</f>
        <v>高线</v>
      </c>
      <c r="C2866" s="2" t="str">
        <f ca="1">'[1]2025年已发货'!C:C</f>
        <v>HPB300Φ12</v>
      </c>
      <c r="D2866" s="2" t="str">
        <f ca="1">'[1]2025年已发货'!D:D</f>
        <v>吨</v>
      </c>
      <c r="E2866" s="2">
        <f ca="1">'[1]2025年已发货'!E:E</f>
        <v>35</v>
      </c>
      <c r="F2866" s="4">
        <f ca="1">'[1]2025年已发货'!F:F</f>
        <v>45783</v>
      </c>
      <c r="G2866" s="2" t="str">
        <f>'[1]2025年已发货'!G:G</f>
        <v>（中铁广州局-成渝扩容2标）四川省资阳市雁江区堪嘉镇陈家湾刘家湾大桥桥头</v>
      </c>
      <c r="H2866" s="2" t="str">
        <f ca="1">'[1]2025年已发货'!H:H</f>
        <v>刘沛琦</v>
      </c>
      <c r="I2866" s="2">
        <f ca="1">'[1]2025年已发货'!I:I</f>
        <v>18011784798</v>
      </c>
      <c r="J2866" s="2" vm="1" t="e">
        <f ca="1">_xlfn._xlws.FILTER(辅助信息!D:D,辅助信息!G:G=G2866)</f>
        <v>#VALUE!</v>
      </c>
    </row>
    <row r="2867" hidden="1" spans="1:10">
      <c r="A2867" s="2" t="str">
        <f ca="1">'[1]2025年已发货'!A:A</f>
        <v>德胜</v>
      </c>
      <c r="B2867" s="2" t="str">
        <f ca="1">'[1]2025年已发货'!B:B</f>
        <v>螺纹钢</v>
      </c>
      <c r="C2867" s="2" t="str">
        <f ca="1">'[1]2025年已发货'!C:C</f>
        <v>HRB400E Φ18 9m</v>
      </c>
      <c r="D2867" s="2" t="str">
        <f ca="1">'[1]2025年已发货'!D:D</f>
        <v>吨</v>
      </c>
      <c r="E2867" s="2">
        <f ca="1">'[1]2025年已发货'!E:E</f>
        <v>20</v>
      </c>
      <c r="F2867" s="4">
        <f ca="1">'[1]2025年已发货'!F:F</f>
        <v>45783</v>
      </c>
      <c r="G2867" s="2" t="str">
        <f>'[1]2025年已发货'!G:G</f>
        <v>(宜宾兴港三江新区长江工业园建设项目-3#8#土建)宜宾市翠屏区宜宾汽车零部件配套产业基地(纬五路南)</v>
      </c>
      <c r="H2867" s="2" t="str">
        <f ca="1">'[1]2025年已发货'!H:H</f>
        <v>严石林</v>
      </c>
      <c r="I2867" s="2">
        <f ca="1">'[1]2025年已发货'!I:I</f>
        <v>15924731822</v>
      </c>
      <c r="J2867" s="2" t="str">
        <f>_xlfn._xlws.FILTER(辅助信息!D:D,辅助信息!G:G=G2867)</f>
        <v>宜宾兴港三江新区长江工业园建设项目</v>
      </c>
    </row>
    <row r="2868" hidden="1" spans="1:10">
      <c r="A2868" s="2" t="str">
        <f ca="1">'[1]2025年已发货'!A:A</f>
        <v>德胜</v>
      </c>
      <c r="B2868" s="2" t="str">
        <f ca="1">'[1]2025年已发货'!B:B</f>
        <v>螺纹钢</v>
      </c>
      <c r="C2868" s="2" t="str">
        <f ca="1">'[1]2025年已发货'!C:C</f>
        <v>HRB500E Φ22 12m</v>
      </c>
      <c r="D2868" s="2" t="str">
        <f ca="1">'[1]2025年已发货'!D:D</f>
        <v>吨</v>
      </c>
      <c r="E2868" s="2">
        <f ca="1">'[1]2025年已发货'!E:E</f>
        <v>15</v>
      </c>
      <c r="F2868" s="4">
        <f ca="1">'[1]2025年已发货'!F:F</f>
        <v>45783</v>
      </c>
      <c r="G2868" s="2" t="str">
        <f>'[1]2025年已发货'!G:G</f>
        <v>(宜宾兴港三江新区长江工业园建设项目-3#8#土建)宜宾市翠屏区宜宾汽车零部件配套产业基地(纬五路南)</v>
      </c>
      <c r="H2868" s="2" t="str">
        <f ca="1">'[1]2025年已发货'!H:H</f>
        <v>严石林</v>
      </c>
      <c r="I2868" s="2">
        <f ca="1">'[1]2025年已发货'!I:I</f>
        <v>15924731822</v>
      </c>
      <c r="J2868" s="2" t="str">
        <f ca="1">_xlfn._xlws.FILTER(辅助信息!D:D,辅助信息!G:G=G2868)</f>
        <v>宜宾兴港三江新区长江工业园建设项目</v>
      </c>
    </row>
    <row r="2869" hidden="1" spans="1:10">
      <c r="A2869" s="2" t="str">
        <f ca="1">'[1]2025年已发货'!A:A</f>
        <v>陕钢</v>
      </c>
      <c r="B2869" s="2" t="str">
        <f ca="1">'[1]2025年已发货'!B:B</f>
        <v>盘螺</v>
      </c>
      <c r="C2869" s="2" t="str">
        <f ca="1">'[1]2025年已发货'!C:C</f>
        <v>HRB400E Φ8</v>
      </c>
      <c r="D2869" s="2" t="str">
        <f ca="1">'[1]2025年已发货'!D:D</f>
        <v>吨</v>
      </c>
      <c r="E2869" s="2">
        <f ca="1">'[1]2025年已发货'!E:E</f>
        <v>10</v>
      </c>
      <c r="F2869" s="4">
        <f ca="1">'[1]2025年已发货'!F:F</f>
        <v>45783</v>
      </c>
      <c r="G2869" s="2" t="str">
        <f>'[1]2025年已发货'!G:G</f>
        <v>（华西萌海科创农业生态谷）成都市简阳市白金山水库</v>
      </c>
      <c r="H2869" s="2" t="str">
        <f ca="1">'[1]2025年已发货'!H:H</f>
        <v>石清国</v>
      </c>
      <c r="I2869" s="2">
        <f ca="1">'[1]2025年已发货'!I:I</f>
        <v>13458642015</v>
      </c>
      <c r="J2869" s="2" t="str">
        <f ca="1">_xlfn._xlws.FILTER(辅助信息!D:D,辅助信息!G:G=G2869)</f>
        <v>华西萌海-科创农业生态谷</v>
      </c>
    </row>
    <row r="2870" hidden="1" spans="1:10">
      <c r="A2870" s="2" t="str">
        <f ca="1">'[1]2025年已发货'!A:A</f>
        <v>陕钢</v>
      </c>
      <c r="B2870" s="2" t="str">
        <f ca="1">'[1]2025年已发货'!B:B</f>
        <v>盘螺</v>
      </c>
      <c r="C2870" s="2" t="str">
        <f ca="1">'[1]2025年已发货'!C:C</f>
        <v>HRB400E Φ12</v>
      </c>
      <c r="D2870" s="2" t="str">
        <f ca="1">'[1]2025年已发货'!D:D</f>
        <v>吨</v>
      </c>
      <c r="E2870" s="2">
        <f ca="1">'[1]2025年已发货'!E:E</f>
        <v>10</v>
      </c>
      <c r="F2870" s="4">
        <f ca="1">'[1]2025年已发货'!F:F</f>
        <v>45783</v>
      </c>
      <c r="G2870" s="2" t="str">
        <f>'[1]2025年已发货'!G:G</f>
        <v>（华西萌海科创农业生态谷）成都市简阳市白金山水库</v>
      </c>
      <c r="H2870" s="2" t="str">
        <f ca="1">'[1]2025年已发货'!H:H</f>
        <v>石清国</v>
      </c>
      <c r="I2870" s="2">
        <f ca="1">'[1]2025年已发货'!I:I</f>
        <v>13458642015</v>
      </c>
      <c r="J2870" s="2" t="str">
        <f ca="1">_xlfn._xlws.FILTER(辅助信息!D:D,辅助信息!G:G=G2870)</f>
        <v>华西萌海-科创农业生态谷</v>
      </c>
    </row>
    <row r="2871" hidden="1" spans="1:10">
      <c r="A2871" s="2" t="str">
        <f ca="1">'[1]2025年已发货'!A:A</f>
        <v>陕钢</v>
      </c>
      <c r="B2871" s="2" t="str">
        <f ca="1">'[1]2025年已发货'!B:B</f>
        <v>螺纹钢</v>
      </c>
      <c r="C2871" s="2" t="str">
        <f ca="1">'[1]2025年已发货'!C:C</f>
        <v>HRB400E Φ12 9m</v>
      </c>
      <c r="D2871" s="2" t="str">
        <f ca="1">'[1]2025年已发货'!D:D</f>
        <v>吨</v>
      </c>
      <c r="E2871" s="2">
        <f ca="1">'[1]2025年已发货'!E:E</f>
        <v>8</v>
      </c>
      <c r="F2871" s="4">
        <f ca="1">'[1]2025年已发货'!F:F</f>
        <v>45783</v>
      </c>
      <c r="G2871" s="2" t="str">
        <f>'[1]2025年已发货'!G:G</f>
        <v>（华西萌海科创农业生态谷）成都市简阳市白金山水库</v>
      </c>
      <c r="H2871" s="2" t="str">
        <f ca="1">'[1]2025年已发货'!H:H</f>
        <v>石清国</v>
      </c>
      <c r="I2871" s="2">
        <f ca="1">'[1]2025年已发货'!I:I</f>
        <v>13458642015</v>
      </c>
      <c r="J2871" s="2" t="str">
        <f ca="1">_xlfn._xlws.FILTER(辅助信息!D:D,辅助信息!G:G=G2871)</f>
        <v>华西萌海-科创农业生态谷</v>
      </c>
    </row>
    <row r="2872" hidden="1" spans="1:10">
      <c r="A2872" s="2" t="str">
        <f ca="1">'[1]2025年已发货'!A:A</f>
        <v>陕钢</v>
      </c>
      <c r="B2872" s="2" t="str">
        <f ca="1">'[1]2025年已发货'!B:B</f>
        <v>螺纹钢</v>
      </c>
      <c r="C2872" s="2" t="str">
        <f ca="1">'[1]2025年已发货'!C:C</f>
        <v>HRB500E Φ12</v>
      </c>
      <c r="D2872" s="2" t="str">
        <f ca="1">'[1]2025年已发货'!D:D</f>
        <v>吨</v>
      </c>
      <c r="E2872" s="2">
        <f ca="1">'[1]2025年已发货'!E:E</f>
        <v>3</v>
      </c>
      <c r="F2872" s="4">
        <f ca="1">'[1]2025年已发货'!F:F</f>
        <v>45783</v>
      </c>
      <c r="G2872" s="2" t="str">
        <f>'[1]2025年已发货'!G:G</f>
        <v>（华西萌海科创农业生态谷）成都市简阳市白金山水库</v>
      </c>
      <c r="H2872" s="2" t="str">
        <f ca="1">'[1]2025年已发货'!H:H</f>
        <v>石清国</v>
      </c>
      <c r="I2872" s="2">
        <f ca="1">'[1]2025年已发货'!I:I</f>
        <v>13458642015</v>
      </c>
      <c r="J2872" s="2" t="str">
        <f ca="1">_xlfn._xlws.FILTER(辅助信息!D:D,辅助信息!G:G=G2872)</f>
        <v>华西萌海-科创农业生态谷</v>
      </c>
    </row>
    <row r="2873" hidden="1" spans="1:10">
      <c r="A2873" s="2" t="str">
        <f ca="1">'[1]2025年已发货'!A:A</f>
        <v>陕钢</v>
      </c>
      <c r="B2873" s="2" t="str">
        <f ca="1">'[1]2025年已发货'!B:B</f>
        <v>螺纹钢</v>
      </c>
      <c r="C2873" s="2" t="str">
        <f ca="1">'[1]2025年已发货'!C:C</f>
        <v>HRB500E Φ14</v>
      </c>
      <c r="D2873" s="2" t="str">
        <f ca="1">'[1]2025年已发货'!D:D</f>
        <v>吨</v>
      </c>
      <c r="E2873" s="2">
        <f ca="1">'[1]2025年已发货'!E:E</f>
        <v>3</v>
      </c>
      <c r="F2873" s="4">
        <f ca="1">'[1]2025年已发货'!F:F</f>
        <v>45783</v>
      </c>
      <c r="G2873" s="2" t="str">
        <f>'[1]2025年已发货'!G:G</f>
        <v>（华西萌海科创农业生态谷）成都市简阳市白金山水库</v>
      </c>
      <c r="H2873" s="2" t="str">
        <f ca="1">'[1]2025年已发货'!H:H</f>
        <v>石清国</v>
      </c>
      <c r="I2873" s="2">
        <f ca="1">'[1]2025年已发货'!I:I</f>
        <v>13458642015</v>
      </c>
      <c r="J2873" s="2" t="str">
        <f>_xlfn._xlws.FILTER(辅助信息!D:D,辅助信息!G:G=G2873)</f>
        <v>华西萌海-科创农业生态谷</v>
      </c>
    </row>
    <row r="2874" hidden="1" spans="1:10">
      <c r="A2874" s="2" t="str">
        <f ca="1">'[1]2025年已发货'!A:A</f>
        <v>陕钢</v>
      </c>
      <c r="B2874" s="2" t="str">
        <f ca="1">'[1]2025年已发货'!B:B</f>
        <v>螺纹钢</v>
      </c>
      <c r="C2874" s="2" t="str">
        <f ca="1">'[1]2025年已发货'!C:C</f>
        <v>HRB500E Φ20</v>
      </c>
      <c r="D2874" s="2" t="str">
        <f ca="1">'[1]2025年已发货'!D:D</f>
        <v>吨</v>
      </c>
      <c r="E2874" s="2">
        <f ca="1">'[1]2025年已发货'!E:E</f>
        <v>3</v>
      </c>
      <c r="F2874" s="4">
        <f ca="1">'[1]2025年已发货'!F:F</f>
        <v>45783</v>
      </c>
      <c r="G2874" s="2" t="str">
        <f>'[1]2025年已发货'!G:G</f>
        <v>（华西萌海科创农业生态谷）成都市简阳市白金山水库</v>
      </c>
      <c r="H2874" s="2" t="str">
        <f ca="1">'[1]2025年已发货'!H:H</f>
        <v>石清国</v>
      </c>
      <c r="I2874" s="2">
        <f ca="1">'[1]2025年已发货'!I:I</f>
        <v>13458642015</v>
      </c>
      <c r="J2874" s="2" t="str">
        <f ca="1">_xlfn._xlws.FILTER(辅助信息!D:D,辅助信息!G:G=G2874)</f>
        <v>华西萌海-科创农业生态谷</v>
      </c>
    </row>
    <row r="2875" hidden="1" spans="1:10">
      <c r="A2875" s="2" t="str">
        <f ca="1">'[1]2025年已发货'!A:A</f>
        <v>吉晨盛泰</v>
      </c>
      <c r="B2875" s="2" t="str">
        <f ca="1">'[1]2025年已发货'!B:B</f>
        <v>螺纹钢</v>
      </c>
      <c r="C2875" s="2" t="str">
        <f ca="1">'[1]2025年已发货'!C:C</f>
        <v>HRB400E Φ12*9m</v>
      </c>
      <c r="D2875" s="2" t="str">
        <f ca="1">'[1]2025年已发货'!D:D</f>
        <v>吨</v>
      </c>
      <c r="E2875" s="2">
        <f ca="1">'[1]2025年已发货'!E:E</f>
        <v>70</v>
      </c>
      <c r="F2875" s="4">
        <f ca="1">'[1]2025年已发货'!F:F</f>
        <v>45783</v>
      </c>
      <c r="G2875" s="2" t="str">
        <f>'[1]2025年已发货'!G:G</f>
        <v>（中铁一局四公司西昭高速6标4分部）四川省凉山彝族自治州昭觉县杨日占里</v>
      </c>
      <c r="H2875" s="2" t="str">
        <f ca="1">'[1]2025年已发货'!H:H</f>
        <v>马占全</v>
      </c>
      <c r="I2875" s="2">
        <f ca="1">'[1]2025年已发货'!I:I</f>
        <v>18189516465</v>
      </c>
      <c r="J2875" s="2" vm="1" t="e">
        <f ca="1">_xlfn._xlws.FILTER(辅助信息!D:D,辅助信息!G:G=G2875)</f>
        <v>#VALUE!</v>
      </c>
    </row>
    <row r="2876" hidden="1" spans="1:10">
      <c r="A2876" s="2" t="str">
        <f ca="1">'[1]2025年已发货'!A:A</f>
        <v>吉晨盛泰</v>
      </c>
      <c r="B2876" s="2" t="str">
        <f ca="1">'[1]2025年已发货'!B:B</f>
        <v>螺纹钢</v>
      </c>
      <c r="C2876" s="2" t="str">
        <f ca="1">'[1]2025年已发货'!C:C</f>
        <v>HRB400E Φ16*9m</v>
      </c>
      <c r="D2876" s="2" t="str">
        <f ca="1">'[1]2025年已发货'!D:D</f>
        <v>吨</v>
      </c>
      <c r="E2876" s="2">
        <f ca="1">'[1]2025年已发货'!E:E</f>
        <v>70</v>
      </c>
      <c r="F2876" s="4">
        <f ca="1">'[1]2025年已发货'!F:F</f>
        <v>45783</v>
      </c>
      <c r="G2876" s="2" t="str">
        <f>'[1]2025年已发货'!G:G</f>
        <v>（中铁一局四公司西昭高速6标4分部）四川省凉山彝族自治州昭觉县杨日占里</v>
      </c>
      <c r="H2876" s="2" t="str">
        <f ca="1">'[1]2025年已发货'!H:H</f>
        <v>马占全</v>
      </c>
      <c r="I2876" s="2">
        <f ca="1">'[1]2025年已发货'!I:I</f>
        <v>18189516465</v>
      </c>
      <c r="J2876" s="2" vm="1" t="e">
        <f>_xlfn._xlws.FILTER(辅助信息!D:D,辅助信息!G:G=G2876)</f>
        <v>#VALUE!</v>
      </c>
    </row>
    <row r="2877" hidden="1" spans="1:10">
      <c r="A2877" s="2" t="str">
        <f ca="1">'[1]2025年已发货'!A:A</f>
        <v>陕钢</v>
      </c>
      <c r="B2877" s="2" t="str">
        <f ca="1">'[1]2025年已发货'!B:B</f>
        <v>盘螺</v>
      </c>
      <c r="C2877" s="2" t="str">
        <f ca="1">'[1]2025年已发货'!C:C</f>
        <v>HRB400E Φ8</v>
      </c>
      <c r="D2877" s="2" t="str">
        <f ca="1">'[1]2025年已发货'!D:D</f>
        <v>吨</v>
      </c>
      <c r="E2877" s="2">
        <f ca="1">'[1]2025年已发货'!E:E</f>
        <v>15</v>
      </c>
      <c r="F2877" s="4">
        <f ca="1">'[1]2025年已发货'!F:F</f>
        <v>45783</v>
      </c>
      <c r="G2877" s="2" t="str">
        <f>'[1]2025年已发货'!G:G</f>
        <v>（五局乐山机场项目）乐山市五通桥区冠英镇</v>
      </c>
      <c r="H2877" s="2" t="str">
        <f ca="1">'[1]2025年已发货'!H:H</f>
        <v>王思思</v>
      </c>
      <c r="I2877" s="2">
        <f ca="1">'[1]2025年已发货'!I:I</f>
        <v>18973190156</v>
      </c>
      <c r="J2877" s="2" vm="1" t="e">
        <f ca="1">_xlfn._xlws.FILTER(辅助信息!D:D,辅助信息!G:G=G2877)</f>
        <v>#VALUE!</v>
      </c>
    </row>
    <row r="2878" hidden="1" spans="1:10">
      <c r="A2878" s="2" t="str">
        <f ca="1">'[1]2025年已发货'!A:A</f>
        <v>陕钢</v>
      </c>
      <c r="B2878" s="2" t="str">
        <f ca="1">'[1]2025年已发货'!B:B</f>
        <v>盘螺</v>
      </c>
      <c r="C2878" s="2" t="str">
        <f ca="1">'[1]2025年已发货'!C:C</f>
        <v>HRB400E Φ10</v>
      </c>
      <c r="D2878" s="2" t="str">
        <f ca="1">'[1]2025年已发货'!D:D</f>
        <v>吨</v>
      </c>
      <c r="E2878" s="2">
        <f ca="1">'[1]2025年已发货'!E:E</f>
        <v>12.5</v>
      </c>
      <c r="F2878" s="4">
        <f ca="1">'[1]2025年已发货'!F:F</f>
        <v>45783</v>
      </c>
      <c r="G2878" s="2" t="str">
        <f>'[1]2025年已发货'!G:G</f>
        <v>（五局乐山机场项目）乐山市五通桥区冠英镇</v>
      </c>
      <c r="H2878" s="2" t="str">
        <f ca="1">'[1]2025年已发货'!H:H</f>
        <v>王思思</v>
      </c>
      <c r="I2878" s="2">
        <f ca="1">'[1]2025年已发货'!I:I</f>
        <v>18973190156</v>
      </c>
      <c r="J2878" s="2" vm="1" t="e">
        <f ca="1">_xlfn._xlws.FILTER(辅助信息!D:D,辅助信息!G:G=G2878)</f>
        <v>#VALUE!</v>
      </c>
    </row>
    <row r="2879" hidden="1" spans="1:10">
      <c r="A2879" s="2" t="str">
        <f ca="1">'[1]2025年已发货'!A:A</f>
        <v>陕钢</v>
      </c>
      <c r="B2879" s="2" t="str">
        <f ca="1">'[1]2025年已发货'!B:B</f>
        <v>螺纹钢</v>
      </c>
      <c r="C2879" s="2" t="str">
        <f ca="1">'[1]2025年已发货'!C:C</f>
        <v>HRB400E Φ18 9m</v>
      </c>
      <c r="D2879" s="2" t="str">
        <f ca="1">'[1]2025年已发货'!D:D</f>
        <v>吨</v>
      </c>
      <c r="E2879" s="2">
        <f ca="1">'[1]2025年已发货'!E:E</f>
        <v>5</v>
      </c>
      <c r="F2879" s="4">
        <f ca="1">'[1]2025年已发货'!F:F</f>
        <v>45783</v>
      </c>
      <c r="G2879" s="2" t="str">
        <f>'[1]2025年已发货'!G:G</f>
        <v>（五局乐山机场项目）乐山市五通桥区冠英镇</v>
      </c>
      <c r="H2879" s="2" t="str">
        <f ca="1">'[1]2025年已发货'!H:H</f>
        <v>王思思</v>
      </c>
      <c r="I2879" s="2">
        <f ca="1">'[1]2025年已发货'!I:I</f>
        <v>18973190156</v>
      </c>
      <c r="J2879" s="2" vm="1" t="e">
        <f ca="1">_xlfn._xlws.FILTER(辅助信息!D:D,辅助信息!G:G=G2879)</f>
        <v>#VALUE!</v>
      </c>
    </row>
    <row r="2880" hidden="1" spans="1:10">
      <c r="A2880" s="2" t="str">
        <f ca="1">'[1]2025年已发货'!A:A</f>
        <v>达钢</v>
      </c>
      <c r="B2880" s="2" t="str">
        <f ca="1">'[1]2025年已发货'!B:B</f>
        <v>盘圆</v>
      </c>
      <c r="C2880" s="2" t="str">
        <f ca="1">'[1]2025年已发货'!C:C</f>
        <v>HPB300Ф8</v>
      </c>
      <c r="D2880" s="2" t="str">
        <f ca="1">'[1]2025年已发货'!D:D</f>
        <v>吨</v>
      </c>
      <c r="E2880" s="2">
        <f ca="1">'[1]2025年已发货'!E:E</f>
        <v>7</v>
      </c>
      <c r="F2880" s="4">
        <f ca="1">'[1]2025年已发货'!F:F</f>
        <v>45784</v>
      </c>
      <c r="G2880" s="2" t="str">
        <f>'[1]2025年已发货'!G:G</f>
        <v>（成铁西物-重庆渝北金山项目）重庆市渝北区康庄美地C区（司机拍摄签收小票时需设置时间及地点水印）</v>
      </c>
      <c r="H2880" s="2" t="str">
        <f ca="1">'[1]2025年已发货'!H:H</f>
        <v>黄永福</v>
      </c>
      <c r="I2880" s="2" t="str">
        <f ca="1">'[1]2025年已发货'!I:I</f>
        <v>15982823571</v>
      </c>
      <c r="J2880" s="2" vm="1" t="e">
        <f ca="1">_xlfn._xlws.FILTER(辅助信息!D:D,辅助信息!G:G=G2880)</f>
        <v>#VALUE!</v>
      </c>
    </row>
    <row r="2881" hidden="1" spans="1:10">
      <c r="A2881" s="2" t="str">
        <f ca="1">'[1]2025年已发货'!A:A</f>
        <v>达钢</v>
      </c>
      <c r="B2881" s="2" t="str">
        <f ca="1">'[1]2025年已发货'!B:B</f>
        <v>盘圆</v>
      </c>
      <c r="C2881" s="2" t="str">
        <f ca="1">'[1]2025年已发货'!C:C</f>
        <v>HPB300Ф10</v>
      </c>
      <c r="D2881" s="2" t="str">
        <f ca="1">'[1]2025年已发货'!D:D</f>
        <v>吨</v>
      </c>
      <c r="E2881" s="2">
        <f ca="1">'[1]2025年已发货'!E:E</f>
        <v>10</v>
      </c>
      <c r="F2881" s="4">
        <f ca="1">'[1]2025年已发货'!F:F</f>
        <v>45784</v>
      </c>
      <c r="G2881" s="2" t="str">
        <f>'[1]2025年已发货'!G:G</f>
        <v>（成铁西物-重庆渝北金山项目）重庆市渝北区康庄美地C区（司机拍摄签收小票时需设置时间及地点水印）</v>
      </c>
      <c r="H2881" s="2" t="str">
        <f ca="1">'[1]2025年已发货'!H:H</f>
        <v>黄永福</v>
      </c>
      <c r="I2881" s="2" t="str">
        <f ca="1">'[1]2025年已发货'!I:I</f>
        <v>15982823571</v>
      </c>
      <c r="J2881" s="2" vm="1" t="e">
        <f ca="1">_xlfn._xlws.FILTER(辅助信息!D:D,辅助信息!G:G=G2881)</f>
        <v>#VALUE!</v>
      </c>
    </row>
    <row r="2882" hidden="1" spans="1:10">
      <c r="A2882" s="2" t="str">
        <f ca="1">'[1]2025年已发货'!A:A</f>
        <v>达钢</v>
      </c>
      <c r="B2882" s="2" t="str">
        <f ca="1">'[1]2025年已发货'!B:B</f>
        <v>螺纹钢</v>
      </c>
      <c r="C2882" s="2" t="str">
        <f ca="1">'[1]2025年已发货'!C:C</f>
        <v>HRB400EФ12*9m</v>
      </c>
      <c r="D2882" s="2" t="str">
        <f ca="1">'[1]2025年已发货'!D:D</f>
        <v>吨</v>
      </c>
      <c r="E2882" s="2">
        <f ca="1">'[1]2025年已发货'!E:E</f>
        <v>18</v>
      </c>
      <c r="F2882" s="4">
        <f ca="1">'[1]2025年已发货'!F:F</f>
        <v>45784</v>
      </c>
      <c r="G2882" s="2" t="str">
        <f>'[1]2025年已发货'!G:G</f>
        <v>（成铁西物-重庆渝北金山项目）重庆市渝北区康庄美地C区（司机拍摄签收小票时需设置时间及地点水印）</v>
      </c>
      <c r="H2882" s="2" t="str">
        <f ca="1">'[1]2025年已发货'!H:H</f>
        <v>黄永福</v>
      </c>
      <c r="I2882" s="2" t="str">
        <f ca="1">'[1]2025年已发货'!I:I</f>
        <v>15982823571</v>
      </c>
      <c r="J2882" s="2" vm="1" t="e">
        <f ca="1">_xlfn._xlws.FILTER(辅助信息!D:D,辅助信息!G:G=G2882)</f>
        <v>#VALUE!</v>
      </c>
    </row>
    <row r="2883" hidden="1" spans="1:10">
      <c r="A2883" s="2" t="str">
        <f ca="1">'[1]2025年已发货'!A:A</f>
        <v>德胜恒嘉</v>
      </c>
      <c r="B2883" s="2" t="str">
        <f ca="1">'[1]2025年已发货'!B:B</f>
        <v>螺纹钢</v>
      </c>
      <c r="C2883" s="2" t="str">
        <f ca="1">'[1]2025年已发货'!C:C</f>
        <v>HRB400E Φ25 9m</v>
      </c>
      <c r="D2883" s="2" t="str">
        <f ca="1">'[1]2025年已发货'!D:D</f>
        <v>吨</v>
      </c>
      <c r="E2883" s="2">
        <f ca="1">'[1]2025年已发货'!E:E</f>
        <v>35</v>
      </c>
      <c r="F2883" s="4">
        <f ca="1">'[1]2025年已发货'!F:F</f>
        <v>45784</v>
      </c>
      <c r="G2883" s="2" t="str">
        <f>'[1]2025年已发货'!G:G</f>
        <v>（五局乐山机场项目）乐山市五通桥区冠英镇</v>
      </c>
      <c r="H2883" s="2" t="str">
        <f ca="1">'[1]2025年已发货'!H:H</f>
        <v>王思思</v>
      </c>
      <c r="I2883" s="2">
        <f ca="1">'[1]2025年已发货'!I:I</f>
        <v>18973190156</v>
      </c>
      <c r="J2883" s="2" vm="1" t="e">
        <f ca="1">_xlfn._xlws.FILTER(辅助信息!D:D,辅助信息!G:G=G2883)</f>
        <v>#VALUE!</v>
      </c>
    </row>
    <row r="2884" hidden="1" spans="1:10">
      <c r="A2884" s="2" t="str">
        <f ca="1">'[1]2025年已发货'!A:A</f>
        <v>德胜恒嘉</v>
      </c>
      <c r="B2884" s="2" t="str">
        <f ca="1">'[1]2025年已发货'!B:B</f>
        <v>螺纹钢</v>
      </c>
      <c r="C2884" s="2" t="str">
        <f ca="1">'[1]2025年已发货'!C:C</f>
        <v>HRB400E Φ32 12m</v>
      </c>
      <c r="D2884" s="2" t="str">
        <f ca="1">'[1]2025年已发货'!D:D</f>
        <v>吨</v>
      </c>
      <c r="E2884" s="2">
        <f ca="1">'[1]2025年已发货'!E:E</f>
        <v>35</v>
      </c>
      <c r="F2884" s="4">
        <f ca="1">'[1]2025年已发货'!F:F</f>
        <v>45784</v>
      </c>
      <c r="G2884" s="2" t="str">
        <f>'[1]2025年已发货'!G:G</f>
        <v>（中铁北京局-资乐高速6标）四川省乐山市市中区土主镇资乐高速TJ6标项目试验室</v>
      </c>
      <c r="H2884" s="2" t="str">
        <f ca="1">'[1]2025年已发货'!H:H</f>
        <v>刘岩</v>
      </c>
      <c r="I2884" s="2">
        <f ca="1">'[1]2025年已发货'!I:I</f>
        <v>18543566469</v>
      </c>
      <c r="J2884" s="2" vm="1" t="e">
        <f ca="1">_xlfn._xlws.FILTER(辅助信息!D:D,辅助信息!G:G=G2884)</f>
        <v>#VALUE!</v>
      </c>
    </row>
    <row r="2885" hidden="1" spans="1:10">
      <c r="A2885" s="2" t="str">
        <f ca="1">'[1]2025年已发货'!A:A</f>
        <v>达钢</v>
      </c>
      <c r="B2885" s="2" t="str">
        <f ca="1">'[1]2025年已发货'!B:B</f>
        <v>螺纹钢</v>
      </c>
      <c r="C2885" s="2" t="str">
        <f ca="1">'[1]2025年已发货'!C:C</f>
        <v>HRB500E Φ20</v>
      </c>
      <c r="D2885" s="2" t="str">
        <f ca="1">'[1]2025年已发货'!D:D</f>
        <v>吨</v>
      </c>
      <c r="E2885" s="2">
        <f ca="1">'[1]2025年已发货'!E:E</f>
        <v>9</v>
      </c>
      <c r="F2885" s="4">
        <f ca="1">'[1]2025年已发货'!F:F</f>
        <v>45784</v>
      </c>
      <c r="G2885" s="2" t="str">
        <f>'[1]2025年已发货'!G:G</f>
        <v>（华西简阳西城嘉苑）四川省成都市简阳市简城街道高屋村</v>
      </c>
      <c r="H2885" s="2" t="str">
        <f ca="1">'[1]2025年已发货'!H:H</f>
        <v>张瀚镭</v>
      </c>
      <c r="I2885" s="2">
        <f ca="1">'[1]2025年已发货'!I:I</f>
        <v>15884666220</v>
      </c>
      <c r="J2885" s="2" t="str">
        <f>_xlfn._xlws.FILTER(辅助信息!D:D,辅助信息!G:G=G2885)</f>
        <v>华西简阳西城嘉苑</v>
      </c>
    </row>
    <row r="2886" hidden="1" spans="1:10">
      <c r="A2886" s="2" t="str">
        <f ca="1">'[1]2025年已发货'!A:A</f>
        <v>达钢</v>
      </c>
      <c r="B2886" s="2" t="str">
        <f ca="1">'[1]2025年已发货'!B:B</f>
        <v>螺纹钢</v>
      </c>
      <c r="C2886" s="2" t="str">
        <f ca="1">'[1]2025年已发货'!C:C</f>
        <v>HRB500E Φ25</v>
      </c>
      <c r="D2886" s="2" t="str">
        <f ca="1">'[1]2025年已发货'!D:D</f>
        <v>吨</v>
      </c>
      <c r="E2886" s="2">
        <f ca="1">'[1]2025年已发货'!E:E</f>
        <v>12</v>
      </c>
      <c r="F2886" s="4">
        <f ca="1">'[1]2025年已发货'!F:F</f>
        <v>45784</v>
      </c>
      <c r="G2886" s="2" t="str">
        <f>'[1]2025年已发货'!G:G</f>
        <v>（华西简阳西城嘉苑）四川省成都市简阳市简城街道高屋村</v>
      </c>
      <c r="H2886" s="2" t="str">
        <f ca="1">'[1]2025年已发货'!H:H</f>
        <v>张瀚镭</v>
      </c>
      <c r="I2886" s="2">
        <f ca="1">'[1]2025年已发货'!I:I</f>
        <v>15884666220</v>
      </c>
      <c r="J2886" s="2" t="str">
        <f>_xlfn._xlws.FILTER(辅助信息!D:D,辅助信息!G:G=G2886)</f>
        <v>华西简阳西城嘉苑</v>
      </c>
    </row>
    <row r="2887" hidden="1" spans="1:10">
      <c r="A2887" s="2" t="str">
        <f ca="1">'[1]2025年已发货'!A:A</f>
        <v>达钢</v>
      </c>
      <c r="B2887" s="2" t="str">
        <f ca="1">'[1]2025年已发货'!B:B</f>
        <v>螺纹钢</v>
      </c>
      <c r="C2887" s="2" t="str">
        <f ca="1">'[1]2025年已发货'!C:C</f>
        <v>HRB400E Φ14 9m</v>
      </c>
      <c r="D2887" s="2" t="str">
        <f ca="1">'[1]2025年已发货'!D:D</f>
        <v>吨</v>
      </c>
      <c r="E2887" s="2">
        <f ca="1">'[1]2025年已发货'!E:E</f>
        <v>51</v>
      </c>
      <c r="F2887" s="4">
        <f ca="1">'[1]2025年已发货'!F:F</f>
        <v>45784</v>
      </c>
      <c r="G2887" s="2" t="str">
        <f>'[1]2025年已发货'!G:G</f>
        <v>（华西简阳西城嘉苑）四川省成都市简阳市简城街道高屋村</v>
      </c>
      <c r="H2887" s="2" t="str">
        <f ca="1">'[1]2025年已发货'!H:H</f>
        <v>张瀚镭</v>
      </c>
      <c r="I2887" s="2">
        <f ca="1">'[1]2025年已发货'!I:I</f>
        <v>15884666220</v>
      </c>
      <c r="J2887" s="2" t="str">
        <f ca="1">_xlfn._xlws.FILTER(辅助信息!D:D,辅助信息!G:G=G2887)</f>
        <v>华西简阳西城嘉苑</v>
      </c>
    </row>
    <row r="2888" hidden="1" spans="1:10">
      <c r="A2888" s="2" t="str">
        <f ca="1">'[1]2025年已发货'!A:A</f>
        <v>陕钢</v>
      </c>
      <c r="B2888" s="2" t="str">
        <f ca="1">'[1]2025年已发货'!B:B</f>
        <v>盘螺</v>
      </c>
      <c r="C2888" s="2" t="str">
        <f ca="1">'[1]2025年已发货'!C:C</f>
        <v>HRB400E Φ12</v>
      </c>
      <c r="D2888" s="2" t="str">
        <f ca="1">'[1]2025年已发货'!D:D</f>
        <v>吨</v>
      </c>
      <c r="E2888" s="2">
        <f ca="1">'[1]2025年已发货'!E:E</f>
        <v>5</v>
      </c>
      <c r="F2888" s="4">
        <f ca="1">'[1]2025年已发货'!F:F</f>
        <v>45784</v>
      </c>
      <c r="G2888" s="2" t="str">
        <f>'[1]2025年已发货'!G:G</f>
        <v>（华西简阳西城嘉苑）四川省成都市简阳市简城街道高屋村</v>
      </c>
      <c r="H2888" s="2" t="str">
        <f ca="1">'[1]2025年已发货'!H:H</f>
        <v>张瀚镭</v>
      </c>
      <c r="I2888" s="2">
        <f ca="1">'[1]2025年已发货'!I:I</f>
        <v>15884666220</v>
      </c>
      <c r="J2888" s="2" t="str">
        <f ca="1">_xlfn._xlws.FILTER(辅助信息!D:D,辅助信息!G:G=G2888)</f>
        <v>华西简阳西城嘉苑</v>
      </c>
    </row>
    <row r="2889" hidden="1" spans="1:10">
      <c r="A2889" s="2" t="str">
        <f ca="1">'[1]2025年已发货'!A:A</f>
        <v>陕钢</v>
      </c>
      <c r="B2889" s="2" t="str">
        <f ca="1">'[1]2025年已发货'!B:B</f>
        <v>螺纹钢</v>
      </c>
      <c r="C2889" s="2" t="str">
        <f ca="1">'[1]2025年已发货'!C:C</f>
        <v>HRB400E Φ14 9m</v>
      </c>
      <c r="D2889" s="2" t="str">
        <f ca="1">'[1]2025年已发货'!D:D</f>
        <v>吨</v>
      </c>
      <c r="E2889" s="2">
        <f ca="1">'[1]2025年已发货'!E:E</f>
        <v>20</v>
      </c>
      <c r="F2889" s="4">
        <f ca="1">'[1]2025年已发货'!F:F</f>
        <v>45784</v>
      </c>
      <c r="G2889" s="2" t="str">
        <f>'[1]2025年已发货'!G:G</f>
        <v>（华西简阳西城嘉苑）四川省成都市简阳市简城街道高屋村</v>
      </c>
      <c r="H2889" s="2" t="str">
        <f ca="1">'[1]2025年已发货'!H:H</f>
        <v>张瀚镭</v>
      </c>
      <c r="I2889" s="2">
        <f ca="1">'[1]2025年已发货'!I:I</f>
        <v>15884666220</v>
      </c>
      <c r="J2889" s="2" t="str">
        <f ca="1">_xlfn._xlws.FILTER(辅助信息!D:D,辅助信息!G:G=G2889)</f>
        <v>华西简阳西城嘉苑</v>
      </c>
    </row>
    <row r="2890" hidden="1" spans="1:10">
      <c r="A2890" s="2" t="str">
        <f ca="1">'[1]2025年已发货'!A:A</f>
        <v>陕钢</v>
      </c>
      <c r="B2890" s="2" t="str">
        <f ca="1">'[1]2025年已发货'!B:B</f>
        <v>螺纹钢</v>
      </c>
      <c r="C2890" s="2" t="str">
        <f ca="1">'[1]2025年已发货'!C:C</f>
        <v>HRB400E Φ16 9m</v>
      </c>
      <c r="D2890" s="2" t="str">
        <f ca="1">'[1]2025年已发货'!D:D</f>
        <v>吨</v>
      </c>
      <c r="E2890" s="2">
        <f ca="1">'[1]2025年已发货'!E:E</f>
        <v>17</v>
      </c>
      <c r="F2890" s="4">
        <f ca="1">'[1]2025年已发货'!F:F</f>
        <v>45784</v>
      </c>
      <c r="G2890" s="2" t="str">
        <f>'[1]2025年已发货'!G:G</f>
        <v>（华西简阳西城嘉苑）四川省成都市简阳市简城街道高屋村</v>
      </c>
      <c r="H2890" s="2" t="str">
        <f ca="1">'[1]2025年已发货'!H:H</f>
        <v>张瀚镭</v>
      </c>
      <c r="I2890" s="2">
        <f ca="1">'[1]2025年已发货'!I:I</f>
        <v>15884666220</v>
      </c>
      <c r="J2890" s="2" t="str">
        <f ca="1">_xlfn._xlws.FILTER(辅助信息!D:D,辅助信息!G:G=G2890)</f>
        <v>华西简阳西城嘉苑</v>
      </c>
    </row>
    <row r="2891" hidden="1" spans="1:10">
      <c r="A2891" s="2" t="str">
        <f ca="1">'[1]2025年已发货'!A:A</f>
        <v>陕钢</v>
      </c>
      <c r="B2891" s="2" t="str">
        <f ca="1">'[1]2025年已发货'!B:B</f>
        <v>螺纹钢</v>
      </c>
      <c r="C2891" s="2" t="str">
        <f ca="1">'[1]2025年已发货'!C:C</f>
        <v>HRB400E Φ18 9m</v>
      </c>
      <c r="D2891" s="2" t="str">
        <f ca="1">'[1]2025年已发货'!D:D</f>
        <v>吨</v>
      </c>
      <c r="E2891" s="2">
        <f ca="1">'[1]2025年已发货'!E:E</f>
        <v>20</v>
      </c>
      <c r="F2891" s="4">
        <f ca="1">'[1]2025年已发货'!F:F</f>
        <v>45784</v>
      </c>
      <c r="G2891" s="2" t="str">
        <f>'[1]2025年已发货'!G:G</f>
        <v>（华西简阳西城嘉苑）四川省成都市简阳市简城街道高屋村</v>
      </c>
      <c r="H2891" s="2" t="str">
        <f ca="1">'[1]2025年已发货'!H:H</f>
        <v>张瀚镭</v>
      </c>
      <c r="I2891" s="2">
        <f ca="1">'[1]2025年已发货'!I:I</f>
        <v>15884666220</v>
      </c>
      <c r="J2891" s="2" t="str">
        <f ca="1">_xlfn._xlws.FILTER(辅助信息!D:D,辅助信息!G:G=G2891)</f>
        <v>华西简阳西城嘉苑</v>
      </c>
    </row>
    <row r="2892" hidden="1" spans="1:10">
      <c r="A2892" s="2" t="str">
        <f ca="1">'[1]2025年已发货'!A:A</f>
        <v>陕钢</v>
      </c>
      <c r="B2892" s="2" t="str">
        <f ca="1">'[1]2025年已发货'!B:B</f>
        <v>螺纹钢</v>
      </c>
      <c r="C2892" s="2" t="str">
        <f ca="1">'[1]2025年已发货'!C:C</f>
        <v>HRB400E Φ20 9m</v>
      </c>
      <c r="D2892" s="2" t="str">
        <f ca="1">'[1]2025年已发货'!D:D</f>
        <v>吨</v>
      </c>
      <c r="E2892" s="2">
        <f ca="1">'[1]2025年已发货'!E:E</f>
        <v>3</v>
      </c>
      <c r="F2892" s="4">
        <f ca="1">'[1]2025年已发货'!F:F</f>
        <v>45784</v>
      </c>
      <c r="G2892" s="2" t="str">
        <f>'[1]2025年已发货'!G:G</f>
        <v>（华西简阳西城嘉苑）四川省成都市简阳市简城街道高屋村</v>
      </c>
      <c r="H2892" s="2" t="str">
        <f ca="1">'[1]2025年已发货'!H:H</f>
        <v>张瀚镭</v>
      </c>
      <c r="I2892" s="2">
        <f ca="1">'[1]2025年已发货'!I:I</f>
        <v>15884666220</v>
      </c>
      <c r="J2892" s="2" t="str">
        <f>_xlfn._xlws.FILTER(辅助信息!D:D,辅助信息!G:G=G2892)</f>
        <v>华西简阳西城嘉苑</v>
      </c>
    </row>
    <row r="2893" hidden="1" spans="1:10">
      <c r="A2893" s="2" t="str">
        <f ca="1">'[1]2025年已发货'!A:A</f>
        <v>陕钢</v>
      </c>
      <c r="B2893" s="2" t="str">
        <f ca="1">'[1]2025年已发货'!B:B</f>
        <v>螺纹钢</v>
      </c>
      <c r="C2893" s="2" t="str">
        <f ca="1">'[1]2025年已发货'!C:C</f>
        <v>HRB500E Φ22</v>
      </c>
      <c r="D2893" s="2" t="str">
        <f ca="1">'[1]2025年已发货'!D:D</f>
        <v>吨</v>
      </c>
      <c r="E2893" s="2">
        <f ca="1">'[1]2025年已发货'!E:E</f>
        <v>6</v>
      </c>
      <c r="F2893" s="4">
        <f ca="1">'[1]2025年已发货'!F:F</f>
        <v>45784</v>
      </c>
      <c r="G2893" s="2" t="str">
        <f>'[1]2025年已发货'!G:G</f>
        <v>（华西简阳西城嘉苑）四川省成都市简阳市简城街道高屋村</v>
      </c>
      <c r="H2893" s="2" t="str">
        <f ca="1">'[1]2025年已发货'!H:H</f>
        <v>张瀚镭</v>
      </c>
      <c r="I2893" s="2">
        <f ca="1">'[1]2025年已发货'!I:I</f>
        <v>15884666220</v>
      </c>
      <c r="J2893" s="2" t="str">
        <f>_xlfn._xlws.FILTER(辅助信息!D:D,辅助信息!G:G=G2893)</f>
        <v>华西简阳西城嘉苑</v>
      </c>
    </row>
    <row r="2894" hidden="1" spans="1:10">
      <c r="A2894" s="2" t="str">
        <f ca="1">'[1]2025年已发货'!A:A</f>
        <v>达钢</v>
      </c>
      <c r="B2894" s="2" t="str">
        <f ca="1">'[1]2025年已发货'!B:B</f>
        <v>高线</v>
      </c>
      <c r="C2894" s="2" t="str">
        <f ca="1">'[1]2025年已发货'!C:C</f>
        <v>HPB300Φ8</v>
      </c>
      <c r="D2894" s="2" t="str">
        <f ca="1">'[1]2025年已发货'!D:D</f>
        <v>吨</v>
      </c>
      <c r="E2894" s="2">
        <f ca="1">'[1]2025年已发货'!E:E</f>
        <v>7.5</v>
      </c>
      <c r="F2894" s="4">
        <f ca="1">'[1]2025年已发货'!F:F</f>
        <v>45784</v>
      </c>
      <c r="G2894" s="2" t="str">
        <f>'[1]2025年已发货'!G:G</f>
        <v>（十九冶-江龙高速二分部）重庆市云阳县S305附近*龙角互通连接线（变更段）</v>
      </c>
      <c r="H2894" s="2" t="str">
        <f ca="1">'[1]2025年已发货'!H:H</f>
        <v>张鹏</v>
      </c>
      <c r="I2894" s="2">
        <f ca="1">'[1]2025年已发货'!I:I</f>
        <v>18223006448</v>
      </c>
      <c r="J2894" s="2" vm="1" t="e">
        <f ca="1">_xlfn._xlws.FILTER(辅助信息!D:D,辅助信息!G:G=G2894)</f>
        <v>#VALUE!</v>
      </c>
    </row>
    <row r="2895" hidden="1" spans="1:10">
      <c r="A2895" s="2" t="str">
        <f ca="1">'[1]2025年已发货'!A:A</f>
        <v>达钢</v>
      </c>
      <c r="B2895" s="2" t="str">
        <f ca="1">'[1]2025年已发货'!B:B</f>
        <v>直螺纹</v>
      </c>
      <c r="C2895" s="2" t="str">
        <f ca="1">'[1]2025年已发货'!C:C</f>
        <v>HRB400E Φ32 9m</v>
      </c>
      <c r="D2895" s="2" t="str">
        <f ca="1">'[1]2025年已发货'!D:D</f>
        <v>吨</v>
      </c>
      <c r="E2895" s="2">
        <f ca="1">'[1]2025年已发货'!E:E</f>
        <v>35</v>
      </c>
      <c r="F2895" s="4">
        <f ca="1">'[1]2025年已发货'!F:F</f>
        <v>45784</v>
      </c>
      <c r="G2895" s="2" t="str">
        <f>'[1]2025年已发货'!G:G</f>
        <v>（十九冶-江龙高速二分部）重庆市云阳县S305附近*龙角互通连接线（变更段）</v>
      </c>
      <c r="H2895" s="2" t="str">
        <f ca="1">'[1]2025年已发货'!H:H</f>
        <v>张鹏</v>
      </c>
      <c r="I2895" s="2">
        <f ca="1">'[1]2025年已发货'!I:I</f>
        <v>18223006448</v>
      </c>
      <c r="J2895" s="2" vm="1" t="e">
        <f ca="1">_xlfn._xlws.FILTER(辅助信息!D:D,辅助信息!G:G=G2895)</f>
        <v>#VALUE!</v>
      </c>
    </row>
    <row r="2896" hidden="1" spans="1:10">
      <c r="A2896" s="2" t="str">
        <f ca="1">'[1]2025年已发货'!A:A</f>
        <v>达钢</v>
      </c>
      <c r="B2896" s="2" t="str">
        <f ca="1">'[1]2025年已发货'!B:B</f>
        <v>直螺纹</v>
      </c>
      <c r="C2896" s="2" t="str">
        <f ca="1">'[1]2025年已发货'!C:C</f>
        <v>HRB400E Φ12 9m</v>
      </c>
      <c r="D2896" s="2" t="str">
        <f ca="1">'[1]2025年已发货'!D:D</f>
        <v>吨</v>
      </c>
      <c r="E2896" s="2">
        <f ca="1">'[1]2025年已发货'!E:E</f>
        <v>66</v>
      </c>
      <c r="F2896" s="4">
        <f ca="1">'[1]2025年已发货'!F:F</f>
        <v>45784</v>
      </c>
      <c r="G2896" s="2" t="str">
        <f>'[1]2025年已发货'!G:G</f>
        <v>（十九冶-江龙高速二分部）重庆市云阳县宝坪镇双塆村*宝坪梁场</v>
      </c>
      <c r="H2896" s="2" t="str">
        <f ca="1">'[1]2025年已发货'!H:H</f>
        <v>张鹏</v>
      </c>
      <c r="I2896" s="2">
        <f ca="1">'[1]2025年已发货'!I:I</f>
        <v>18223006448</v>
      </c>
      <c r="J2896" s="2" vm="1" t="e">
        <f ca="1">_xlfn._xlws.FILTER(辅助信息!D:D,辅助信息!G:G=G2896)</f>
        <v>#VALUE!</v>
      </c>
    </row>
    <row r="2897" hidden="1" spans="1:10">
      <c r="A2897" s="2" t="str">
        <f ca="1">'[1]2025年已发货'!A:A</f>
        <v>晋邦</v>
      </c>
      <c r="B2897" s="2" t="str">
        <f ca="1">'[1]2025年已发货'!B:B</f>
        <v>盘螺</v>
      </c>
      <c r="C2897" s="2" t="str">
        <f ca="1">'[1]2025年已发货'!C:C</f>
        <v>HRB400E Φ8</v>
      </c>
      <c r="D2897" s="2" t="str">
        <f ca="1">'[1]2025年已发货'!D:D</f>
        <v>吨</v>
      </c>
      <c r="E2897" s="2">
        <f ca="1">'[1]2025年已发货'!E:E</f>
        <v>15.6</v>
      </c>
      <c r="F2897" s="4">
        <f ca="1">'[1]2025年已发货'!F:F</f>
        <v>45784</v>
      </c>
      <c r="G2897" s="2" t="str">
        <f>'[1]2025年已发货'!G:G</f>
        <v>（商投建工达州中医药科技园-1工区）达州市通川区达州中医药职业学院犀牛大道北段</v>
      </c>
      <c r="H2897" s="2" t="str">
        <f ca="1">'[1]2025年已发货'!H:H</f>
        <v>程黄刚</v>
      </c>
      <c r="I2897" s="2">
        <f ca="1">'[1]2025年已发货'!I:I</f>
        <v>15108211617</v>
      </c>
      <c r="J2897" s="2" t="str">
        <f ca="1">_xlfn._xlws.FILTER(辅助信息!D:D,辅助信息!G:G=G2897)</f>
        <v>商投建工达州中医药科技园</v>
      </c>
    </row>
    <row r="2898" hidden="1" spans="1:10">
      <c r="A2898" s="2" t="str">
        <f ca="1">'[1]2025年已发货'!A:A</f>
        <v>晋邦</v>
      </c>
      <c r="B2898" s="2" t="str">
        <f ca="1">'[1]2025年已发货'!B:B</f>
        <v>盘螺</v>
      </c>
      <c r="C2898" s="2" t="str">
        <f ca="1">'[1]2025年已发货'!C:C</f>
        <v>HRB400E Φ10</v>
      </c>
      <c r="D2898" s="2" t="str">
        <f ca="1">'[1]2025年已发货'!D:D</f>
        <v>吨</v>
      </c>
      <c r="E2898" s="2">
        <f ca="1">'[1]2025年已发货'!E:E</f>
        <v>4.7</v>
      </c>
      <c r="F2898" s="4">
        <f ca="1">'[1]2025年已发货'!F:F</f>
        <v>45784</v>
      </c>
      <c r="G2898" s="2" t="str">
        <f>'[1]2025年已发货'!G:G</f>
        <v>（商投建工达州中医药科技园-1工区）达州市通川区达州中医药职业学院犀牛大道北段</v>
      </c>
      <c r="H2898" s="2" t="str">
        <f ca="1">'[1]2025年已发货'!H:H</f>
        <v>程黄刚</v>
      </c>
      <c r="I2898" s="2">
        <f ca="1">'[1]2025年已发货'!I:I</f>
        <v>15108211617</v>
      </c>
      <c r="J2898" s="2" t="str">
        <f>_xlfn._xlws.FILTER(辅助信息!D:D,辅助信息!G:G=G2898)</f>
        <v>商投建工达州中医药科技园</v>
      </c>
    </row>
    <row r="2899" hidden="1" spans="1:10">
      <c r="A2899" s="2" t="str">
        <f ca="1">'[1]2025年已发货'!A:A</f>
        <v>晋邦</v>
      </c>
      <c r="B2899" s="2" t="str">
        <f ca="1">'[1]2025年已发货'!B:B</f>
        <v>螺纹钢</v>
      </c>
      <c r="C2899" s="2" t="str">
        <f ca="1">'[1]2025年已发货'!C:C</f>
        <v>HRB400E Φ12 9m</v>
      </c>
      <c r="D2899" s="2" t="str">
        <f ca="1">'[1]2025年已发货'!D:D</f>
        <v>吨</v>
      </c>
      <c r="E2899" s="2">
        <f ca="1">'[1]2025年已发货'!E:E</f>
        <v>16</v>
      </c>
      <c r="F2899" s="4">
        <f ca="1">'[1]2025年已发货'!F:F</f>
        <v>45784</v>
      </c>
      <c r="G2899" s="2" t="str">
        <f>'[1]2025年已发货'!G:G</f>
        <v>（商投建工达州中医药科技园-1工区）达州市通川区达州中医药职业学院犀牛大道北段</v>
      </c>
      <c r="H2899" s="2" t="str">
        <f ca="1">'[1]2025年已发货'!H:H</f>
        <v>程黄刚</v>
      </c>
      <c r="I2899" s="2">
        <f ca="1">'[1]2025年已发货'!I:I</f>
        <v>15108211617</v>
      </c>
      <c r="J2899" s="2" t="str">
        <f>_xlfn._xlws.FILTER(辅助信息!D:D,辅助信息!G:G=G2899)</f>
        <v>商投建工达州中医药科技园</v>
      </c>
    </row>
    <row r="2900" hidden="1" spans="1:10">
      <c r="A2900" s="2" t="str">
        <f ca="1">'[1]2025年已发货'!A:A</f>
        <v>晋邦</v>
      </c>
      <c r="B2900" s="2" t="str">
        <f ca="1">'[1]2025年已发货'!B:B</f>
        <v>螺纹钢</v>
      </c>
      <c r="C2900" s="2" t="str">
        <f ca="1">'[1]2025年已发货'!C:C</f>
        <v>HRB400E Φ14 9m</v>
      </c>
      <c r="D2900" s="2" t="str">
        <f ca="1">'[1]2025年已发货'!D:D</f>
        <v>吨</v>
      </c>
      <c r="E2900" s="2">
        <f ca="1">'[1]2025年已发货'!E:E</f>
        <v>2</v>
      </c>
      <c r="F2900" s="4">
        <f ca="1">'[1]2025年已发货'!F:F</f>
        <v>45784</v>
      </c>
      <c r="G2900" s="2" t="str">
        <f>'[1]2025年已发货'!G:G</f>
        <v>（商投建工达州中医药科技园-1工区）达州市通川区达州中医药职业学院犀牛大道北段</v>
      </c>
      <c r="H2900" s="2" t="str">
        <f ca="1">'[1]2025年已发货'!H:H</f>
        <v>程黄刚</v>
      </c>
      <c r="I2900" s="2">
        <f ca="1">'[1]2025年已发货'!I:I</f>
        <v>15108211617</v>
      </c>
      <c r="J2900" s="2" t="str">
        <f>_xlfn._xlws.FILTER(辅助信息!D:D,辅助信息!G:G=G2900)</f>
        <v>商投建工达州中医药科技园</v>
      </c>
    </row>
    <row r="2901" hidden="1" spans="1:10">
      <c r="A2901" s="2" t="str">
        <f ca="1">'[1]2025年已发货'!A:A</f>
        <v>晋邦</v>
      </c>
      <c r="B2901" s="2" t="str">
        <f ca="1">'[1]2025年已发货'!B:B</f>
        <v>螺纹钢</v>
      </c>
      <c r="C2901" s="2" t="str">
        <f ca="1">'[1]2025年已发货'!C:C</f>
        <v>HRB400E Φ16 9m</v>
      </c>
      <c r="D2901" s="2" t="str">
        <f ca="1">'[1]2025年已发货'!D:D</f>
        <v>吨</v>
      </c>
      <c r="E2901" s="2">
        <f ca="1">'[1]2025年已发货'!E:E</f>
        <v>4</v>
      </c>
      <c r="F2901" s="4">
        <f ca="1">'[1]2025年已发货'!F:F</f>
        <v>45784</v>
      </c>
      <c r="G2901" s="2" t="str">
        <f>'[1]2025年已发货'!G:G</f>
        <v>（商投建工达州中医药科技园-1工区）达州市通川区达州中医药职业学院犀牛大道北段</v>
      </c>
      <c r="H2901" s="2" t="str">
        <f ca="1">'[1]2025年已发货'!H:H</f>
        <v>程黄刚</v>
      </c>
      <c r="I2901" s="2">
        <f ca="1">'[1]2025年已发货'!I:I</f>
        <v>15108211617</v>
      </c>
      <c r="J2901" s="2" t="str">
        <f ca="1">_xlfn._xlws.FILTER(辅助信息!D:D,辅助信息!G:G=G2901)</f>
        <v>商投建工达州中医药科技园</v>
      </c>
    </row>
    <row r="2902" hidden="1" spans="1:10">
      <c r="A2902" s="2" t="str">
        <f ca="1">'[1]2025年已发货'!A:A</f>
        <v>晋邦</v>
      </c>
      <c r="B2902" s="2" t="str">
        <f ca="1">'[1]2025年已发货'!B:B</f>
        <v>螺纹钢</v>
      </c>
      <c r="C2902" s="2" t="str">
        <f ca="1">'[1]2025年已发货'!C:C</f>
        <v>HRB400E Φ20 9m</v>
      </c>
      <c r="D2902" s="2" t="str">
        <f ca="1">'[1]2025年已发货'!D:D</f>
        <v>吨</v>
      </c>
      <c r="E2902" s="2">
        <f ca="1">'[1]2025年已发货'!E:E</f>
        <v>5</v>
      </c>
      <c r="F2902" s="4">
        <f ca="1">'[1]2025年已发货'!F:F</f>
        <v>45784</v>
      </c>
      <c r="G2902" s="2" t="str">
        <f>'[1]2025年已发货'!G:G</f>
        <v>（商投建工达州中医药科技园-1工区）达州市通川区达州中医药职业学院犀牛大道北段</v>
      </c>
      <c r="H2902" s="2" t="str">
        <f ca="1">'[1]2025年已发货'!H:H</f>
        <v>程黄刚</v>
      </c>
      <c r="I2902" s="2">
        <f ca="1">'[1]2025年已发货'!I:I</f>
        <v>15108211617</v>
      </c>
      <c r="J2902" s="2" t="str">
        <f ca="1">_xlfn._xlws.FILTER(辅助信息!D:D,辅助信息!G:G=G2902)</f>
        <v>商投建工达州中医药科技园</v>
      </c>
    </row>
    <row r="2903" hidden="1" spans="1:10">
      <c r="A2903" s="2" t="str">
        <f ca="1">'[1]2025年已发货'!A:A</f>
        <v>晋邦</v>
      </c>
      <c r="B2903" s="2" t="str">
        <f ca="1">'[1]2025年已发货'!B:B</f>
        <v>螺纹钢</v>
      </c>
      <c r="C2903" s="2" t="str">
        <f ca="1">'[1]2025年已发货'!C:C</f>
        <v>HRB400E Φ22 9m</v>
      </c>
      <c r="D2903" s="2" t="str">
        <f ca="1">'[1]2025年已发货'!D:D</f>
        <v>吨</v>
      </c>
      <c r="E2903" s="2">
        <f ca="1">'[1]2025年已发货'!E:E</f>
        <v>23</v>
      </c>
      <c r="F2903" s="4">
        <f ca="1">'[1]2025年已发货'!F:F</f>
        <v>45784</v>
      </c>
      <c r="G2903" s="2" t="str">
        <f>'[1]2025年已发货'!G:G</f>
        <v>（商投建工达州中医药科技园-1工区）达州市通川区达州中医药职业学院犀牛大道北段</v>
      </c>
      <c r="H2903" s="2" t="str">
        <f ca="1">'[1]2025年已发货'!H:H</f>
        <v>程黄刚</v>
      </c>
      <c r="I2903" s="2">
        <f ca="1">'[1]2025年已发货'!I:I</f>
        <v>15108211617</v>
      </c>
      <c r="J2903" s="2" t="str">
        <f>_xlfn._xlws.FILTER(辅助信息!D:D,辅助信息!G:G=G2903)</f>
        <v>商投建工达州中医药科技园</v>
      </c>
    </row>
    <row r="2904" hidden="1" spans="1:10">
      <c r="A2904" s="2" t="str">
        <f ca="1">'[1]2025年已发货'!A:A</f>
        <v>晋邦</v>
      </c>
      <c r="B2904" s="2" t="str">
        <f ca="1">'[1]2025年已发货'!B:B</f>
        <v>盘螺</v>
      </c>
      <c r="C2904" s="2" t="str">
        <f ca="1">'[1]2025年已发货'!C:C</f>
        <v>HRB400E Φ6</v>
      </c>
      <c r="D2904" s="2" t="str">
        <f ca="1">'[1]2025年已发货'!D:D</f>
        <v>吨</v>
      </c>
      <c r="E2904" s="2">
        <f ca="1">'[1]2025年已发货'!E:E</f>
        <v>2</v>
      </c>
      <c r="F2904" s="4">
        <f ca="1">'[1]2025年已发货'!F:F</f>
        <v>45784</v>
      </c>
      <c r="G2904" s="2" t="str">
        <f>'[1]2025年已发货'!G:G</f>
        <v>（十九冶-江龙高速二分部）重庆市云阳县宝坪镇双塆村*宝坪服务区南侧综合楼</v>
      </c>
      <c r="H2904" s="2" t="str">
        <f ca="1">'[1]2025年已发货'!H:H</f>
        <v>张鹏</v>
      </c>
      <c r="I2904" s="2">
        <f ca="1">'[1]2025年已发货'!I:I</f>
        <v>18223006448</v>
      </c>
      <c r="J2904" s="2" vm="1" t="e">
        <f>_xlfn._xlws.FILTER(辅助信息!D:D,辅助信息!G:G=G2904)</f>
        <v>#VALUE!</v>
      </c>
    </row>
    <row r="2905" hidden="1" spans="1:10">
      <c r="A2905" s="2" t="str">
        <f ca="1">'[1]2025年已发货'!A:A</f>
        <v>晋邦</v>
      </c>
      <c r="B2905" s="2" t="str">
        <f ca="1">'[1]2025年已发货'!B:B</f>
        <v>盘螺</v>
      </c>
      <c r="C2905" s="2" t="str">
        <f ca="1">'[1]2025年已发货'!C:C</f>
        <v>HRB400E Φ8</v>
      </c>
      <c r="D2905" s="2" t="str">
        <f ca="1">'[1]2025年已发货'!D:D</f>
        <v>吨</v>
      </c>
      <c r="E2905" s="2">
        <f ca="1">'[1]2025年已发货'!E:E</f>
        <v>5</v>
      </c>
      <c r="F2905" s="4">
        <f ca="1">'[1]2025年已发货'!F:F</f>
        <v>45784</v>
      </c>
      <c r="G2905" s="2" t="str">
        <f>'[1]2025年已发货'!G:G</f>
        <v>（十九冶-江龙高速二分部）重庆市云阳县宝坪镇双塆村*宝坪服务区南侧综合楼</v>
      </c>
      <c r="H2905" s="2" t="str">
        <f ca="1">'[1]2025年已发货'!H:H</f>
        <v>张鹏</v>
      </c>
      <c r="I2905" s="2">
        <f ca="1">'[1]2025年已发货'!I:I</f>
        <v>18223006448</v>
      </c>
      <c r="J2905" s="2" vm="1" t="e">
        <f ca="1">_xlfn._xlws.FILTER(辅助信息!D:D,辅助信息!G:G=G2905)</f>
        <v>#VALUE!</v>
      </c>
    </row>
    <row r="2906" hidden="1" spans="1:10">
      <c r="A2906" s="2" t="str">
        <f ca="1">'[1]2025年已发货'!A:A</f>
        <v>晋邦</v>
      </c>
      <c r="B2906" s="2" t="str">
        <f ca="1">'[1]2025年已发货'!B:B</f>
        <v>直螺纹</v>
      </c>
      <c r="C2906" s="2" t="str">
        <f ca="1">'[1]2025年已发货'!C:C</f>
        <v>HRB400E Φ12 9m</v>
      </c>
      <c r="D2906" s="2" t="str">
        <f ca="1">'[1]2025年已发货'!D:D</f>
        <v>吨</v>
      </c>
      <c r="E2906" s="2">
        <f ca="1">'[1]2025年已发货'!E:E</f>
        <v>7</v>
      </c>
      <c r="F2906" s="4">
        <f ca="1">'[1]2025年已发货'!F:F</f>
        <v>45784</v>
      </c>
      <c r="G2906" s="2" t="str">
        <f>'[1]2025年已发货'!G:G</f>
        <v>（十九冶-江龙高速二分部）重庆市云阳县宝坪镇双塆村*宝坪服务区南侧综合楼</v>
      </c>
      <c r="H2906" s="2" t="str">
        <f ca="1">'[1]2025年已发货'!H:H</f>
        <v>张鹏</v>
      </c>
      <c r="I2906" s="2">
        <f ca="1">'[1]2025年已发货'!I:I</f>
        <v>18223006448</v>
      </c>
      <c r="J2906" s="2" vm="1" t="e">
        <f ca="1">_xlfn._xlws.FILTER(辅助信息!D:D,辅助信息!G:G=G2906)</f>
        <v>#VALUE!</v>
      </c>
    </row>
    <row r="2907" hidden="1" spans="1:10">
      <c r="A2907" s="2" t="str">
        <f ca="1">'[1]2025年已发货'!A:A</f>
        <v>晋邦</v>
      </c>
      <c r="B2907" s="2" t="str">
        <f ca="1">'[1]2025年已发货'!B:B</f>
        <v>直螺纹</v>
      </c>
      <c r="C2907" s="2" t="str">
        <f ca="1">'[1]2025年已发货'!C:C</f>
        <v>HRB400E Φ14 9m</v>
      </c>
      <c r="D2907" s="2" t="str">
        <f ca="1">'[1]2025年已发货'!D:D</f>
        <v>吨</v>
      </c>
      <c r="E2907" s="2">
        <f ca="1">'[1]2025年已发货'!E:E</f>
        <v>8</v>
      </c>
      <c r="F2907" s="4">
        <f ca="1">'[1]2025年已发货'!F:F</f>
        <v>45784</v>
      </c>
      <c r="G2907" s="2" t="str">
        <f>'[1]2025年已发货'!G:G</f>
        <v>（十九冶-江龙高速二分部）重庆市云阳县宝坪镇双塆村*宝坪服务区南侧综合楼</v>
      </c>
      <c r="H2907" s="2" t="str">
        <f ca="1">'[1]2025年已发货'!H:H</f>
        <v>张鹏</v>
      </c>
      <c r="I2907" s="2">
        <f ca="1">'[1]2025年已发货'!I:I</f>
        <v>18223006448</v>
      </c>
      <c r="J2907" s="2" vm="1" t="e">
        <f ca="1">_xlfn._xlws.FILTER(辅助信息!D:D,辅助信息!G:G=G2907)</f>
        <v>#VALUE!</v>
      </c>
    </row>
    <row r="2908" hidden="1" spans="1:10">
      <c r="A2908" s="2" t="str">
        <f ca="1">'[1]2025年已发货'!A:A</f>
        <v>晋邦</v>
      </c>
      <c r="B2908" s="2" t="str">
        <f ca="1">'[1]2025年已发货'!B:B</f>
        <v>直螺纹</v>
      </c>
      <c r="C2908" s="2" t="str">
        <f ca="1">'[1]2025年已发货'!C:C</f>
        <v>HRB400E Φ12 9m</v>
      </c>
      <c r="D2908" s="2" t="str">
        <f ca="1">'[1]2025年已发货'!D:D</f>
        <v>吨</v>
      </c>
      <c r="E2908" s="2">
        <f ca="1">'[1]2025年已发货'!E:E</f>
        <v>8</v>
      </c>
      <c r="F2908" s="4">
        <f ca="1">'[1]2025年已发货'!F:F</f>
        <v>45784</v>
      </c>
      <c r="G2908" s="2" t="str">
        <f>'[1]2025年已发货'!G:G</f>
        <v>（十九冶-江龙高速二分部）重庆市云阳县宝坪镇*宝坪梁场</v>
      </c>
      <c r="H2908" s="2" t="str">
        <f ca="1">'[1]2025年已发货'!H:H</f>
        <v>张鹏</v>
      </c>
      <c r="I2908" s="2">
        <f ca="1">'[1]2025年已发货'!I:I</f>
        <v>18223006448</v>
      </c>
      <c r="J2908" s="2" vm="1" t="e">
        <f ca="1">_xlfn._xlws.FILTER(辅助信息!D:D,辅助信息!G:G=G2908)</f>
        <v>#VALUE!</v>
      </c>
    </row>
    <row r="2909" hidden="1" spans="1:10">
      <c r="A2909" s="2" t="str">
        <f ca="1">'[1]2025年已发货'!A:A</f>
        <v>晋邦</v>
      </c>
      <c r="B2909" s="2" t="str">
        <f ca="1">'[1]2025年已发货'!B:B</f>
        <v>直螺纹</v>
      </c>
      <c r="C2909" s="2" t="str">
        <f ca="1">'[1]2025年已发货'!C:C</f>
        <v>HRB400E Φ16 9m</v>
      </c>
      <c r="D2909" s="2" t="str">
        <f ca="1">'[1]2025年已发货'!D:D</f>
        <v>吨</v>
      </c>
      <c r="E2909" s="2">
        <f ca="1">'[1]2025年已发货'!E:E</f>
        <v>10</v>
      </c>
      <c r="F2909" s="4">
        <f ca="1">'[1]2025年已发货'!F:F</f>
        <v>45784</v>
      </c>
      <c r="G2909" s="2" t="str">
        <f>'[1]2025年已发货'!G:G</f>
        <v>（十九冶-江龙高速二分部）重庆市云阳县S305附近*龙角互通连接线（变更段）</v>
      </c>
      <c r="H2909" s="2" t="str">
        <f ca="1">'[1]2025年已发货'!H:H</f>
        <v>张鹏</v>
      </c>
      <c r="I2909" s="2">
        <f ca="1">'[1]2025年已发货'!I:I</f>
        <v>18223006448</v>
      </c>
      <c r="J2909" s="2" vm="1" t="e">
        <f ca="1">_xlfn._xlws.FILTER(辅助信息!D:D,辅助信息!G:G=G2909)</f>
        <v>#VALUE!</v>
      </c>
    </row>
    <row r="2910" hidden="1" spans="1:10">
      <c r="A2910" s="2" t="str">
        <f ca="1">'[1]2025年已发货'!A:A</f>
        <v>晋邦</v>
      </c>
      <c r="B2910" s="2" t="str">
        <f ca="1">'[1]2025年已发货'!B:B</f>
        <v>直螺纹</v>
      </c>
      <c r="C2910" s="2" t="str">
        <f ca="1">'[1]2025年已发货'!C:C</f>
        <v>HRB400E Φ12 9m</v>
      </c>
      <c r="D2910" s="2" t="str">
        <f ca="1">'[1]2025年已发货'!D:D</f>
        <v>吨</v>
      </c>
      <c r="E2910" s="2">
        <f ca="1">'[1]2025年已发货'!E:E</f>
        <v>10</v>
      </c>
      <c r="F2910" s="4">
        <f ca="1">'[1]2025年已发货'!F:F</f>
        <v>45784</v>
      </c>
      <c r="G2910" s="2" t="str">
        <f>'[1]2025年已发货'!G:G</f>
        <v>（十九冶-江龙高速三分部）重庆市云阳县龙角镇*刘家漕3#桥</v>
      </c>
      <c r="H2910" s="2" t="str">
        <f ca="1">'[1]2025年已发货'!H:H</f>
        <v>任海军</v>
      </c>
      <c r="I2910" s="2">
        <f ca="1">'[1]2025年已发货'!I:I</f>
        <v>17725037830</v>
      </c>
      <c r="J2910" s="2" vm="1" t="e">
        <f ca="1">_xlfn._xlws.FILTER(辅助信息!D:D,辅助信息!G:G=G2910)</f>
        <v>#VALUE!</v>
      </c>
    </row>
    <row r="2911" hidden="1" spans="1:10">
      <c r="A2911" s="2" t="str">
        <f ca="1">'[1]2025年已发货'!A:A</f>
        <v>晋邦</v>
      </c>
      <c r="B2911" s="2" t="str">
        <f ca="1">'[1]2025年已发货'!B:B</f>
        <v>直螺纹</v>
      </c>
      <c r="C2911" s="2" t="str">
        <f ca="1">'[1]2025年已发货'!C:C</f>
        <v>HRB400E Φ16 9m</v>
      </c>
      <c r="D2911" s="2" t="str">
        <f ca="1">'[1]2025年已发货'!D:D</f>
        <v>吨</v>
      </c>
      <c r="E2911" s="2">
        <f ca="1">'[1]2025年已发货'!E:E</f>
        <v>15</v>
      </c>
      <c r="F2911" s="4">
        <f ca="1">'[1]2025年已发货'!F:F</f>
        <v>45784</v>
      </c>
      <c r="G2911" s="2" t="str">
        <f>'[1]2025年已发货'!G:G</f>
        <v>（十九冶-江龙高速三分部）重庆市云阳县龙角镇*刘家漕3#桥</v>
      </c>
      <c r="H2911" s="2" t="str">
        <f ca="1">'[1]2025年已发货'!H:H</f>
        <v>任海军</v>
      </c>
      <c r="I2911" s="2">
        <f ca="1">'[1]2025年已发货'!I:I</f>
        <v>17725037830</v>
      </c>
      <c r="J2911" s="2" vm="1" t="e">
        <f ca="1">_xlfn._xlws.FILTER(辅助信息!D:D,辅助信息!G:G=G2911)</f>
        <v>#VALUE!</v>
      </c>
    </row>
    <row r="2912" hidden="1" spans="1:10">
      <c r="A2912" s="2" t="str">
        <f ca="1">'[1]2025年已发货'!A:A</f>
        <v>晋邦</v>
      </c>
      <c r="B2912" s="2" t="str">
        <f ca="1">'[1]2025年已发货'!B:B</f>
        <v>盘螺</v>
      </c>
      <c r="C2912" s="2" t="str">
        <f ca="1">'[1]2025年已发货'!C:C</f>
        <v>HRB400E Φ10</v>
      </c>
      <c r="D2912" s="2" t="str">
        <f ca="1">'[1]2025年已发货'!D:D</f>
        <v>吨</v>
      </c>
      <c r="E2912" s="2">
        <f ca="1">'[1]2025年已发货'!E:E</f>
        <v>6</v>
      </c>
      <c r="F2912" s="4">
        <f ca="1">'[1]2025年已发货'!F:F</f>
        <v>45784</v>
      </c>
      <c r="G2912" s="2" t="str">
        <f>'[1]2025年已发货'!G:G</f>
        <v>（十九冶-江龙高速三分部）重庆市云阳县龙角镇*刘家漕3#桥</v>
      </c>
      <c r="H2912" s="2" t="str">
        <f ca="1">'[1]2025年已发货'!H:H</f>
        <v>任海军</v>
      </c>
      <c r="I2912" s="2">
        <f ca="1">'[1]2025年已发货'!I:I</f>
        <v>17725037830</v>
      </c>
      <c r="J2912" s="2" vm="1" t="e">
        <f ca="1">_xlfn._xlws.FILTER(辅助信息!D:D,辅助信息!G:G=G2912)</f>
        <v>#VALUE!</v>
      </c>
    </row>
    <row r="2913" hidden="1" spans="1:10">
      <c r="A2913" s="2" t="str">
        <f ca="1">'[1]2025年已发货'!A:A</f>
        <v>晋邦</v>
      </c>
      <c r="B2913" s="2" t="str">
        <f ca="1">'[1]2025年已发货'!B:B</f>
        <v>直螺纹</v>
      </c>
      <c r="C2913" s="2" t="str">
        <f ca="1">'[1]2025年已发货'!C:C</f>
        <v>HRB400E Φ16 9m</v>
      </c>
      <c r="D2913" s="2" t="str">
        <f ca="1">'[1]2025年已发货'!D:D</f>
        <v>吨</v>
      </c>
      <c r="E2913" s="2">
        <f ca="1">'[1]2025年已发货'!E:E</f>
        <v>15</v>
      </c>
      <c r="F2913" s="4">
        <f ca="1">'[1]2025年已发货'!F:F</f>
        <v>45784</v>
      </c>
      <c r="G2913" s="2" t="str">
        <f>'[1]2025年已发货'!G:G</f>
        <v>（十九冶-江龙高速三分部）重庆市云阳县开云高速（钢厂村）*龙缸互通</v>
      </c>
      <c r="H2913" s="2" t="str">
        <f ca="1">'[1]2025年已发货'!H:H</f>
        <v>任海军</v>
      </c>
      <c r="I2913" s="2">
        <f ca="1">'[1]2025年已发货'!I:I</f>
        <v>17725037830</v>
      </c>
      <c r="J2913" s="2" vm="1" t="e">
        <f>_xlfn._xlws.FILTER(辅助信息!D:D,辅助信息!G:G=G2913)</f>
        <v>#VALUE!</v>
      </c>
    </row>
    <row r="2914" hidden="1" spans="1:10">
      <c r="A2914" s="2" t="str">
        <f ca="1">'[1]2025年已发货'!A:A</f>
        <v>晋邦</v>
      </c>
      <c r="B2914" s="2" t="str">
        <f ca="1">'[1]2025年已发货'!B:B</f>
        <v>直螺纹</v>
      </c>
      <c r="C2914" s="2" t="str">
        <f ca="1">'[1]2025年已发货'!C:C</f>
        <v>HRB400E Φ20 9m</v>
      </c>
      <c r="D2914" s="2" t="str">
        <f ca="1">'[1]2025年已发货'!D:D</f>
        <v>吨</v>
      </c>
      <c r="E2914" s="2">
        <f ca="1">'[1]2025年已发货'!E:E</f>
        <v>5</v>
      </c>
      <c r="F2914" s="4">
        <f ca="1">'[1]2025年已发货'!F:F</f>
        <v>45784</v>
      </c>
      <c r="G2914" s="2" t="str">
        <f>'[1]2025年已发货'!G:G</f>
        <v>（十九冶-江龙高速三分部）重庆市云阳县开云高速（钢厂村）*龙缸互通</v>
      </c>
      <c r="H2914" s="2" t="str">
        <f ca="1">'[1]2025年已发货'!H:H</f>
        <v>任海军</v>
      </c>
      <c r="I2914" s="2">
        <f ca="1">'[1]2025年已发货'!I:I</f>
        <v>17725037830</v>
      </c>
      <c r="J2914" s="2" vm="1" t="e">
        <f ca="1">_xlfn._xlws.FILTER(辅助信息!D:D,辅助信息!G:G=G2914)</f>
        <v>#VALUE!</v>
      </c>
    </row>
    <row r="2915" hidden="1" spans="1:10">
      <c r="A2915" s="2" t="str">
        <f ca="1">'[1]2025年已发货'!A:A</f>
        <v>晋邦</v>
      </c>
      <c r="B2915" s="2" t="str">
        <f ca="1">'[1]2025年已发货'!B:B</f>
        <v>直螺纹</v>
      </c>
      <c r="C2915" s="2" t="str">
        <f ca="1">'[1]2025年已发货'!C:C</f>
        <v>HRB400E Φ22 9m</v>
      </c>
      <c r="D2915" s="2" t="str">
        <f ca="1">'[1]2025年已发货'!D:D</f>
        <v>吨</v>
      </c>
      <c r="E2915" s="2">
        <f ca="1">'[1]2025年已发货'!E:E</f>
        <v>8</v>
      </c>
      <c r="F2915" s="4">
        <f ca="1">'[1]2025年已发货'!F:F</f>
        <v>45784</v>
      </c>
      <c r="G2915" s="2" t="str">
        <f>'[1]2025年已发货'!G:G</f>
        <v>（十九冶-江龙高速三分部）重庆市云阳县开云高速（钢厂村）*龙缸互通</v>
      </c>
      <c r="H2915" s="2" t="str">
        <f ca="1">'[1]2025年已发货'!H:H</f>
        <v>任海军</v>
      </c>
      <c r="I2915" s="2">
        <f ca="1">'[1]2025年已发货'!I:I</f>
        <v>17725037830</v>
      </c>
      <c r="J2915" s="2" vm="1" t="e">
        <f ca="1">_xlfn._xlws.FILTER(辅助信息!D:D,辅助信息!G:G=G2915)</f>
        <v>#VALUE!</v>
      </c>
    </row>
    <row r="2916" hidden="1" spans="1:10">
      <c r="A2916" s="2" t="str">
        <f ca="1">'[1]2025年已发货'!A:A</f>
        <v>晋邦</v>
      </c>
      <c r="B2916" s="2" t="str">
        <f ca="1">'[1]2025年已发货'!B:B</f>
        <v>直螺纹</v>
      </c>
      <c r="C2916" s="2" t="str">
        <f ca="1">'[1]2025年已发货'!C:C</f>
        <v>HRB400E Φ32 9m</v>
      </c>
      <c r="D2916" s="2" t="str">
        <f ca="1">'[1]2025年已发货'!D:D</f>
        <v>吨</v>
      </c>
      <c r="E2916" s="2">
        <f ca="1">'[1]2025年已发货'!E:E</f>
        <v>8</v>
      </c>
      <c r="F2916" s="4">
        <f ca="1">'[1]2025年已发货'!F:F</f>
        <v>45784</v>
      </c>
      <c r="G2916" s="2" t="str">
        <f>'[1]2025年已发货'!G:G</f>
        <v>（十九冶-江龙高速三分部）重庆市云阳县开云高速（钢厂村）*龙缸互通</v>
      </c>
      <c r="H2916" s="2" t="str">
        <f ca="1">'[1]2025年已发货'!H:H</f>
        <v>任海军</v>
      </c>
      <c r="I2916" s="2">
        <f ca="1">'[1]2025年已发货'!I:I</f>
        <v>17725037830</v>
      </c>
      <c r="J2916" s="2" vm="1" t="e">
        <f>_xlfn._xlws.FILTER(辅助信息!D:D,辅助信息!G:G=G2916)</f>
        <v>#VALUE!</v>
      </c>
    </row>
    <row r="2917" hidden="1" spans="1:10">
      <c r="A2917" s="2" t="str">
        <f ca="1">'[1]2025年已发货'!A:A</f>
        <v>晋邦</v>
      </c>
      <c r="B2917" s="2" t="str">
        <f ca="1">'[1]2025年已发货'!B:B</f>
        <v>盘螺</v>
      </c>
      <c r="C2917" s="2" t="str">
        <f ca="1">'[1]2025年已发货'!C:C</f>
        <v>HRB400E Φ12</v>
      </c>
      <c r="D2917" s="2" t="str">
        <f ca="1">'[1]2025年已发货'!D:D</f>
        <v>吨</v>
      </c>
      <c r="E2917" s="2">
        <f ca="1">'[1]2025年已发货'!E:E</f>
        <v>12</v>
      </c>
      <c r="F2917" s="4">
        <f ca="1">'[1]2025年已发货'!F:F</f>
        <v>45784</v>
      </c>
      <c r="G2917" s="2" t="str">
        <f>'[1]2025年已发货'!G:G</f>
        <v>（十九冶-华电重庆奉节）重庆市奉节县康乐镇七星村</v>
      </c>
      <c r="H2917" s="2" t="str">
        <f ca="1">'[1]2025年已发货'!H:H</f>
        <v>岑甲乐</v>
      </c>
      <c r="I2917" s="2">
        <f ca="1">'[1]2025年已发货'!I:I</f>
        <v>17349037782</v>
      </c>
      <c r="J2917" s="2" vm="1" t="e">
        <f>_xlfn._xlws.FILTER(辅助信息!D:D,辅助信息!G:G=G2917)</f>
        <v>#VALUE!</v>
      </c>
    </row>
    <row r="2918" hidden="1" spans="1:10">
      <c r="A2918" s="2" t="str">
        <f ca="1">'[1]2025年已发货'!A:A</f>
        <v>晋邦</v>
      </c>
      <c r="B2918" s="2" t="str">
        <f ca="1">'[1]2025年已发货'!B:B</f>
        <v>螺纹钢</v>
      </c>
      <c r="C2918" s="2" t="str">
        <f ca="1">'[1]2025年已发货'!C:C</f>
        <v>HRB400E Φ32 9m</v>
      </c>
      <c r="D2918" s="2" t="str">
        <f ca="1">'[1]2025年已发货'!D:D</f>
        <v>吨</v>
      </c>
      <c r="E2918" s="2">
        <f ca="1">'[1]2025年已发货'!E:E</f>
        <v>24</v>
      </c>
      <c r="F2918" s="4">
        <f ca="1">'[1]2025年已发货'!F:F</f>
        <v>45784</v>
      </c>
      <c r="G2918" s="2" t="str">
        <f>'[1]2025年已发货'!G:G</f>
        <v>（十九冶-华电重庆奉节）重庆市奉节县康乐镇七星村</v>
      </c>
      <c r="H2918" s="2" t="str">
        <f ca="1">'[1]2025年已发货'!H:H</f>
        <v>岑甲乐</v>
      </c>
      <c r="I2918" s="2">
        <f ca="1">'[1]2025年已发货'!I:I</f>
        <v>17349037782</v>
      </c>
      <c r="J2918" s="2" vm="1" t="e">
        <f ca="1">_xlfn._xlws.FILTER(辅助信息!D:D,辅助信息!G:G=G2918)</f>
        <v>#VALUE!</v>
      </c>
    </row>
    <row r="2919" hidden="1" spans="1:10">
      <c r="A2919" s="2" t="str">
        <f ca="1">'[1]2025年已发货'!A:A</f>
        <v>陕钢</v>
      </c>
      <c r="B2919" s="2" t="str">
        <f ca="1">'[1]2025年已发货'!B:B</f>
        <v>盘螺</v>
      </c>
      <c r="C2919" s="2" t="str">
        <f ca="1">'[1]2025年已发货'!C:C</f>
        <v>HRB400EФ8</v>
      </c>
      <c r="D2919" s="2" t="str">
        <f ca="1">'[1]2025年已发货'!D:D</f>
        <v>吨</v>
      </c>
      <c r="E2919" s="2">
        <f ca="1">'[1]2025年已发货'!E:E</f>
        <v>18</v>
      </c>
      <c r="F2919" s="4">
        <f ca="1">'[1]2025年已发货'!F:F</f>
        <v>45785</v>
      </c>
      <c r="G2919" s="2" t="str">
        <f>'[1]2025年已发货'!G:G</f>
        <v>（中核华兴-峨眉山项目）四川省乐山市峨眉山市双福镇梓橦庙红华五期中核华兴工地</v>
      </c>
      <c r="H2919" s="2" t="str">
        <f ca="1">'[1]2025年已发货'!H:H</f>
        <v>李汉军</v>
      </c>
      <c r="I2919" s="2" t="str">
        <f ca="1">'[1]2025年已发货'!I:I</f>
        <v>18691249091</v>
      </c>
      <c r="J2919" s="2" vm="1" t="e">
        <f>_xlfn._xlws.FILTER(辅助信息!D:D,辅助信息!G:G=G2919)</f>
        <v>#VALUE!</v>
      </c>
    </row>
    <row r="2920" hidden="1" spans="1:10">
      <c r="A2920" s="2" t="str">
        <f ca="1">'[1]2025年已发货'!A:A</f>
        <v>陕钢</v>
      </c>
      <c r="B2920" s="2" t="str">
        <f ca="1">'[1]2025年已发货'!B:B</f>
        <v>盘螺</v>
      </c>
      <c r="C2920" s="2" t="str">
        <f ca="1">'[1]2025年已发货'!C:C</f>
        <v>HRB400EФ10</v>
      </c>
      <c r="D2920" s="2" t="str">
        <f ca="1">'[1]2025年已发货'!D:D</f>
        <v>吨</v>
      </c>
      <c r="E2920" s="2">
        <f ca="1">'[1]2025年已发货'!E:E</f>
        <v>17</v>
      </c>
      <c r="F2920" s="4">
        <f ca="1">'[1]2025年已发货'!F:F</f>
        <v>45785</v>
      </c>
      <c r="G2920" s="2" t="str">
        <f>'[1]2025年已发货'!G:G</f>
        <v>（中核华兴-峨眉山项目）四川省乐山市峨眉山市双福镇梓橦庙红华五期中核华兴工地</v>
      </c>
      <c r="H2920" s="2" t="str">
        <f ca="1">'[1]2025年已发货'!H:H</f>
        <v>李汉军</v>
      </c>
      <c r="I2920" s="2" t="str">
        <f ca="1">'[1]2025年已发货'!I:I</f>
        <v>18691249091</v>
      </c>
      <c r="J2920" s="2" vm="1" t="e">
        <f ca="1">_xlfn._xlws.FILTER(辅助信息!D:D,辅助信息!G:G=G2920)</f>
        <v>#VALUE!</v>
      </c>
    </row>
    <row r="2921" hidden="1" spans="1:10">
      <c r="A2921" s="2" t="str">
        <f ca="1">'[1]2025年已发货'!A:A</f>
        <v>达钢</v>
      </c>
      <c r="B2921" s="2" t="str">
        <f ca="1">'[1]2025年已发货'!B:B</f>
        <v>螺纹钢</v>
      </c>
      <c r="C2921" s="2" t="str">
        <f ca="1">'[1]2025年已发货'!C:C</f>
        <v>HRB400E Φ12 9m</v>
      </c>
      <c r="D2921" s="2" t="str">
        <f ca="1">'[1]2025年已发货'!D:D</f>
        <v>吨</v>
      </c>
      <c r="E2921" s="2">
        <f ca="1">'[1]2025年已发货'!E:E</f>
        <v>12</v>
      </c>
      <c r="F2921" s="4">
        <f ca="1">'[1]2025年已发货'!F:F</f>
        <v>45785</v>
      </c>
      <c r="G2921" s="2" t="str">
        <f>'[1]2025年已发货'!G:G</f>
        <v>（五冶钢构宜宾高县月江镇建设项目）  四川省宜宾市高县月江镇刚记超市斜对面(还阳组团沪碳二期项目)</v>
      </c>
      <c r="H2921" s="2" t="str">
        <f ca="1">'[1]2025年已发货'!H:H</f>
        <v>张朝亮</v>
      </c>
      <c r="I2921" s="2">
        <f ca="1">'[1]2025年已发货'!I:I</f>
        <v>15228205853</v>
      </c>
      <c r="J2921" s="2" t="str">
        <f ca="1">_xlfn._xlws.FILTER(辅助信息!D:D,辅助信息!G:G=G2921)</f>
        <v>五冶钢构-宜宾市南溪区高县月江镇建设项目</v>
      </c>
    </row>
    <row r="2922" hidden="1" spans="1:10">
      <c r="A2922" s="2" t="str">
        <f ca="1">'[1]2025年已发货'!A:A</f>
        <v>达钢</v>
      </c>
      <c r="B2922" s="2" t="str">
        <f ca="1">'[1]2025年已发货'!B:B</f>
        <v>螺纹钢</v>
      </c>
      <c r="C2922" s="2" t="str">
        <f ca="1">'[1]2025年已发货'!C:C</f>
        <v>HRB400E Φ14 9m</v>
      </c>
      <c r="D2922" s="2" t="str">
        <f ca="1">'[1]2025年已发货'!D:D</f>
        <v>吨</v>
      </c>
      <c r="E2922" s="2">
        <f ca="1">'[1]2025年已发货'!E:E</f>
        <v>12</v>
      </c>
      <c r="F2922" s="4">
        <f ca="1">'[1]2025年已发货'!F:F</f>
        <v>45785</v>
      </c>
      <c r="G2922" s="2" t="str">
        <f>'[1]2025年已发货'!G:G</f>
        <v>（五冶钢构宜宾高县月江镇建设项目）  四川省宜宾市高县月江镇刚记超市斜对面(还阳组团沪碳二期项目)</v>
      </c>
      <c r="H2922" s="2" t="str">
        <f ca="1">'[1]2025年已发货'!H:H</f>
        <v>张朝亮</v>
      </c>
      <c r="I2922" s="2">
        <f ca="1">'[1]2025年已发货'!I:I</f>
        <v>15228205853</v>
      </c>
      <c r="J2922" s="2" t="str">
        <f ca="1">_xlfn._xlws.FILTER(辅助信息!D:D,辅助信息!G:G=G2922)</f>
        <v>五冶钢构-宜宾市南溪区高县月江镇建设项目</v>
      </c>
    </row>
    <row r="2923" hidden="1" spans="1:10">
      <c r="A2923" s="2" t="str">
        <f ca="1">'[1]2025年已发货'!A:A</f>
        <v>达钢</v>
      </c>
      <c r="B2923" s="2" t="str">
        <f ca="1">'[1]2025年已发货'!B:B</f>
        <v>螺纹钢</v>
      </c>
      <c r="C2923" s="2" t="str">
        <f ca="1">'[1]2025年已发货'!C:C</f>
        <v>HRB400E Φ25 9m</v>
      </c>
      <c r="D2923" s="2" t="str">
        <f ca="1">'[1]2025年已发货'!D:D</f>
        <v>吨</v>
      </c>
      <c r="E2923" s="2">
        <f ca="1">'[1]2025年已发货'!E:E</f>
        <v>12</v>
      </c>
      <c r="F2923" s="4">
        <f ca="1">'[1]2025年已发货'!F:F</f>
        <v>45785</v>
      </c>
      <c r="G2923" s="2" t="str">
        <f>'[1]2025年已发货'!G:G</f>
        <v>（五冶钢构宜宾高县月江镇建设项目）  四川省宜宾市高县月江镇刚记超市斜对面(还阳组团沪碳二期项目)</v>
      </c>
      <c r="H2923" s="2" t="str">
        <f ca="1">'[1]2025年已发货'!H:H</f>
        <v>张朝亮</v>
      </c>
      <c r="I2923" s="2">
        <f ca="1">'[1]2025年已发货'!I:I</f>
        <v>15228205853</v>
      </c>
      <c r="J2923" s="2" t="str">
        <f ca="1">_xlfn._xlws.FILTER(辅助信息!D:D,辅助信息!G:G=G2923)</f>
        <v>五冶钢构-宜宾市南溪区高县月江镇建设项目</v>
      </c>
    </row>
    <row r="2924" hidden="1" spans="1:10">
      <c r="A2924" s="2" t="str">
        <f ca="1">'[1]2025年已发货'!A:A</f>
        <v>达钢</v>
      </c>
      <c r="B2924" s="2" t="str">
        <f ca="1">'[1]2025年已发货'!B:B</f>
        <v>螺纹钢</v>
      </c>
      <c r="C2924" s="2" t="str">
        <f ca="1">'[1]2025年已发货'!C:C</f>
        <v>HRB400E Φ14 9m</v>
      </c>
      <c r="D2924" s="2" t="str">
        <f ca="1">'[1]2025年已发货'!D:D</f>
        <v>吨</v>
      </c>
      <c r="E2924" s="2">
        <f ca="1">'[1]2025年已发货'!E:E</f>
        <v>9</v>
      </c>
      <c r="F2924" s="4">
        <f ca="1">'[1]2025年已发货'!F:F</f>
        <v>45785</v>
      </c>
      <c r="G2924" s="2" t="str">
        <f>'[1]2025年已发货'!G:G</f>
        <v>（华西简阳西城嘉苑）四川省成都市简阳市简城街道高屋村</v>
      </c>
      <c r="H2924" s="2" t="str">
        <f ca="1">'[1]2025年已发货'!H:H</f>
        <v>张瀚镭</v>
      </c>
      <c r="I2924" s="2">
        <f ca="1">'[1]2025年已发货'!I:I</f>
        <v>15884666220</v>
      </c>
      <c r="J2924" s="2" t="str">
        <f ca="1">_xlfn._xlws.FILTER(辅助信息!D:D,辅助信息!G:G=G2924)</f>
        <v>华西简阳西城嘉苑</v>
      </c>
    </row>
    <row r="2925" hidden="1" spans="1:10">
      <c r="A2925" s="2" t="str">
        <f ca="1">'[1]2025年已发货'!A:A</f>
        <v>达钢</v>
      </c>
      <c r="B2925" s="2" t="str">
        <f ca="1">'[1]2025年已发货'!B:B</f>
        <v>螺纹钢</v>
      </c>
      <c r="C2925" s="2" t="str">
        <f ca="1">'[1]2025年已发货'!C:C</f>
        <v>HRB400E Φ25 9m</v>
      </c>
      <c r="D2925" s="2" t="str">
        <f ca="1">'[1]2025年已发货'!D:D</f>
        <v>吨</v>
      </c>
      <c r="E2925" s="2">
        <f ca="1">'[1]2025年已发货'!E:E</f>
        <v>6</v>
      </c>
      <c r="F2925" s="4">
        <f ca="1">'[1]2025年已发货'!F:F</f>
        <v>45785</v>
      </c>
      <c r="G2925" s="2" t="str">
        <f>'[1]2025年已发货'!G:G</f>
        <v>（华西简阳西城嘉苑）四川省成都市简阳市简城街道高屋村</v>
      </c>
      <c r="H2925" s="2" t="str">
        <f ca="1">'[1]2025年已发货'!H:H</f>
        <v>张瀚镭</v>
      </c>
      <c r="I2925" s="2">
        <f ca="1">'[1]2025年已发货'!I:I</f>
        <v>15884666220</v>
      </c>
      <c r="J2925" s="2" t="str">
        <f ca="1">_xlfn._xlws.FILTER(辅助信息!D:D,辅助信息!G:G=G2925)</f>
        <v>华西简阳西城嘉苑</v>
      </c>
    </row>
    <row r="2926" hidden="1" spans="1:10">
      <c r="A2926" s="2" t="str">
        <f ca="1">'[1]2025年已发货'!A:A</f>
        <v>达钢</v>
      </c>
      <c r="B2926" s="2" t="str">
        <f ca="1">'[1]2025年已发货'!B:B</f>
        <v>螺纹钢</v>
      </c>
      <c r="C2926" s="2" t="str">
        <f ca="1">'[1]2025年已发货'!C:C</f>
        <v>HRB500E Φ20</v>
      </c>
      <c r="D2926" s="2" t="str">
        <f ca="1">'[1]2025年已发货'!D:D</f>
        <v>吨</v>
      </c>
      <c r="E2926" s="2">
        <f ca="1">'[1]2025年已发货'!E:E</f>
        <v>9</v>
      </c>
      <c r="F2926" s="4">
        <f ca="1">'[1]2025年已发货'!F:F</f>
        <v>45785</v>
      </c>
      <c r="G2926" s="2" t="str">
        <f>'[1]2025年已发货'!G:G</f>
        <v>（华西简阳西城嘉苑）四川省成都市简阳市简城街道高屋村</v>
      </c>
      <c r="H2926" s="2" t="str">
        <f ca="1">'[1]2025年已发货'!H:H</f>
        <v>张瀚镭</v>
      </c>
      <c r="I2926" s="2">
        <f ca="1">'[1]2025年已发货'!I:I</f>
        <v>15884666220</v>
      </c>
      <c r="J2926" s="2" t="str">
        <f ca="1">_xlfn._xlws.FILTER(辅助信息!D:D,辅助信息!G:G=G2926)</f>
        <v>华西简阳西城嘉苑</v>
      </c>
    </row>
    <row r="2927" hidden="1" spans="1:10">
      <c r="A2927" s="2" t="str">
        <f ca="1">'[1]2025年已发货'!A:A</f>
        <v>达钢</v>
      </c>
      <c r="B2927" s="2" t="str">
        <f ca="1">'[1]2025年已发货'!B:B</f>
        <v>螺纹钢</v>
      </c>
      <c r="C2927" s="2" t="str">
        <f ca="1">'[1]2025年已发货'!C:C</f>
        <v>HRB500E Φ25</v>
      </c>
      <c r="D2927" s="2" t="str">
        <f ca="1">'[1]2025年已发货'!D:D</f>
        <v>吨</v>
      </c>
      <c r="E2927" s="2">
        <f ca="1">'[1]2025年已发货'!E:E</f>
        <v>12</v>
      </c>
      <c r="F2927" s="4">
        <f ca="1">'[1]2025年已发货'!F:F</f>
        <v>45785</v>
      </c>
      <c r="G2927" s="2" t="str">
        <f>'[1]2025年已发货'!G:G</f>
        <v>（华西简阳西城嘉苑）四川省成都市简阳市简城街道高屋村</v>
      </c>
      <c r="H2927" s="2" t="str">
        <f ca="1">'[1]2025年已发货'!H:H</f>
        <v>张瀚镭</v>
      </c>
      <c r="I2927" s="2">
        <f ca="1">'[1]2025年已发货'!I:I</f>
        <v>15884666220</v>
      </c>
      <c r="J2927" s="2" t="str">
        <f ca="1">_xlfn._xlws.FILTER(辅助信息!D:D,辅助信息!G:G=G2927)</f>
        <v>华西简阳西城嘉苑</v>
      </c>
    </row>
    <row r="2928" hidden="1" spans="1:10">
      <c r="A2928" s="2" t="str">
        <f ca="1">'[1]2025年已发货'!A:A</f>
        <v>陕钢</v>
      </c>
      <c r="B2928" s="2" t="str">
        <f ca="1">'[1]2025年已发货'!B:B</f>
        <v>高线</v>
      </c>
      <c r="C2928" s="2" t="str">
        <f ca="1">'[1]2025年已发货'!C:C</f>
        <v>HPB300Φ10</v>
      </c>
      <c r="D2928" s="2" t="str">
        <f ca="1">'[1]2025年已发货'!D:D</f>
        <v>吨</v>
      </c>
      <c r="E2928" s="2">
        <f ca="1">'[1]2025年已发货'!E:E</f>
        <v>35</v>
      </c>
      <c r="F2928" s="4">
        <f ca="1">'[1]2025年已发货'!F:F</f>
        <v>45785</v>
      </c>
      <c r="G2928" s="2" t="str">
        <f>'[1]2025年已发货'!G:G</f>
        <v>（中铁三局-铜资高速1标）四川省资阳市安岳县石羊镇猫坝村2#钢筋场</v>
      </c>
      <c r="H2928" s="2" t="str">
        <f ca="1">'[1]2025年已发货'!H:H</f>
        <v>王雪</v>
      </c>
      <c r="I2928" s="2">
        <f ca="1">'[1]2025年已发货'!I:I</f>
        <v>18729676589</v>
      </c>
      <c r="J2928" s="2" vm="1" t="e">
        <f ca="1">_xlfn._xlws.FILTER(辅助信息!D:D,辅助信息!G:G=G2928)</f>
        <v>#VALUE!</v>
      </c>
    </row>
    <row r="2929" hidden="1" spans="1:10">
      <c r="A2929" s="2" t="str">
        <f ca="1">'[1]2025年已发货'!A:A</f>
        <v>海南海控</v>
      </c>
      <c r="B2929" s="2" t="str">
        <f ca="1">'[1]2025年已发货'!B:B</f>
        <v>螺纹钢</v>
      </c>
      <c r="C2929" s="2" t="str">
        <f ca="1">'[1]2025年已发货'!C:C</f>
        <v>HRB500EФ25*9m</v>
      </c>
      <c r="D2929" s="2" t="str">
        <f ca="1">'[1]2025年已发货'!D:D</f>
        <v>吨</v>
      </c>
      <c r="E2929" s="2">
        <f ca="1">'[1]2025年已发货'!E:E</f>
        <v>140</v>
      </c>
      <c r="F2929" s="4">
        <f ca="1">'[1]2025年已发货'!F:F</f>
        <v>45785</v>
      </c>
      <c r="G2929" s="2" t="str">
        <f>'[1]2025年已发货'!G:G</f>
        <v>（中铁六局呼和公司康新高速TJ4-2标）四川省甘孜藏族自治州康定市新都桥镇东俄罗三村中建八局搅拌站旁</v>
      </c>
      <c r="H2929" s="2" t="str">
        <f ca="1">'[1]2025年已发货'!H:H</f>
        <v>王坤</v>
      </c>
      <c r="I2929" s="2">
        <f ca="1">'[1]2025年已发货'!I:I</f>
        <v>15647490007</v>
      </c>
      <c r="J2929" s="2" vm="1" t="e">
        <f>_xlfn._xlws.FILTER(辅助信息!D:D,辅助信息!G:G=G2929)</f>
        <v>#VALUE!</v>
      </c>
    </row>
    <row r="2930" hidden="1" spans="1:10">
      <c r="A2930" s="2" t="str">
        <f ca="1">'[1]2025年已发货'!A:A</f>
        <v>晋邦</v>
      </c>
      <c r="B2930" s="2" t="str">
        <f ca="1">'[1]2025年已发货'!B:B</f>
        <v>盘螺</v>
      </c>
      <c r="C2930" s="2" t="str">
        <f ca="1">'[1]2025年已发货'!C:C</f>
        <v>HRB400E Φ10</v>
      </c>
      <c r="D2930" s="2" t="str">
        <f ca="1">'[1]2025年已发货'!D:D</f>
        <v>吨</v>
      </c>
      <c r="E2930" s="2">
        <f ca="1">'[1]2025年已发货'!E:E</f>
        <v>20</v>
      </c>
      <c r="F2930" s="4">
        <f ca="1">'[1]2025年已发货'!F:F</f>
        <v>45785</v>
      </c>
      <c r="G2930" s="2" t="str">
        <f>'[1]2025年已发货'!G:G</f>
        <v>（商投建工达州中医药科技园-4工区-11号楼）达州市通川区达州中医药职业学院犀牛大道北段</v>
      </c>
      <c r="H2930" s="2" t="str">
        <f ca="1">'[1]2025年已发货'!H:H</f>
        <v>张扬</v>
      </c>
      <c r="I2930" s="2">
        <f ca="1">'[1]2025年已发货'!I:I</f>
        <v>18381904567</v>
      </c>
      <c r="J2930" s="2" t="str">
        <f>_xlfn._xlws.FILTER(辅助信息!D:D,辅助信息!G:G=G2930)</f>
        <v>商投建工达州中医药科技园</v>
      </c>
    </row>
    <row r="2931" hidden="1" spans="1:10">
      <c r="A2931" s="2" t="str">
        <f ca="1">'[1]2025年已发货'!A:A</f>
        <v>晋邦</v>
      </c>
      <c r="B2931" s="2" t="str">
        <f ca="1">'[1]2025年已发货'!B:B</f>
        <v>螺纹钢</v>
      </c>
      <c r="C2931" s="2" t="str">
        <f ca="1">'[1]2025年已发货'!C:C</f>
        <v>HRB400E Φ25 9m</v>
      </c>
      <c r="D2931" s="2" t="str">
        <f ca="1">'[1]2025年已发货'!D:D</f>
        <v>吨</v>
      </c>
      <c r="E2931" s="2">
        <f ca="1">'[1]2025年已发货'!E:E</f>
        <v>18</v>
      </c>
      <c r="F2931" s="4">
        <f ca="1">'[1]2025年已发货'!F:F</f>
        <v>45785</v>
      </c>
      <c r="G2931" s="2" t="str">
        <f>'[1]2025年已发货'!G:G</f>
        <v>（商投建工达州中医药科技园-4工区-11号楼）达州市通川区达州中医药职业学院犀牛大道北段</v>
      </c>
      <c r="H2931" s="2" t="str">
        <f ca="1">'[1]2025年已发货'!H:H</f>
        <v>张扬</v>
      </c>
      <c r="I2931" s="2">
        <f ca="1">'[1]2025年已发货'!I:I</f>
        <v>18381904567</v>
      </c>
      <c r="J2931" s="2" t="str">
        <f ca="1">_xlfn._xlws.FILTER(辅助信息!D:D,辅助信息!G:G=G2931)</f>
        <v>商投建工达州中医药科技园</v>
      </c>
    </row>
    <row r="2932" hidden="1" spans="1:10">
      <c r="A2932" s="2" t="str">
        <f ca="1">'[1]2025年已发货'!A:A</f>
        <v>晋邦</v>
      </c>
      <c r="B2932" s="2" t="str">
        <f ca="1">'[1]2025年已发货'!B:B</f>
        <v>螺纹钢</v>
      </c>
      <c r="C2932" s="2" t="str">
        <f ca="1">'[1]2025年已发货'!C:C</f>
        <v>HRB400E Φ18 12m</v>
      </c>
      <c r="D2932" s="2" t="str">
        <f ca="1">'[1]2025年已发货'!D:D</f>
        <v>吨</v>
      </c>
      <c r="E2932" s="2">
        <f ca="1">'[1]2025年已发货'!E:E</f>
        <v>38</v>
      </c>
      <c r="F2932" s="4">
        <f ca="1">'[1]2025年已发货'!F:F</f>
        <v>45785</v>
      </c>
      <c r="G2932" s="2" t="str">
        <f>'[1]2025年已发货'!G:G</f>
        <v>（商投建工达州中医药科技园-4工区-11号楼）达州市通川区达州中医药职业学院犀牛大道北段</v>
      </c>
      <c r="H2932" s="2" t="str">
        <f ca="1">'[1]2025年已发货'!H:H</f>
        <v>张扬</v>
      </c>
      <c r="I2932" s="2">
        <f ca="1">'[1]2025年已发货'!I:I</f>
        <v>18381904567</v>
      </c>
      <c r="J2932" s="2" t="str">
        <f ca="1">_xlfn._xlws.FILTER(辅助信息!D:D,辅助信息!G:G=G2932)</f>
        <v>商投建工达州中医药科技园</v>
      </c>
    </row>
    <row r="2933" hidden="1" spans="1:10">
      <c r="A2933" s="2" t="str">
        <f ca="1">'[1]2025年已发货'!A:A</f>
        <v>晋邦</v>
      </c>
      <c r="B2933" s="2" t="str">
        <f ca="1">'[1]2025年已发货'!B:B</f>
        <v>螺纹钢</v>
      </c>
      <c r="C2933" s="2" t="str">
        <f ca="1">'[1]2025年已发货'!C:C</f>
        <v>HRB400E Φ18 12m</v>
      </c>
      <c r="D2933" s="2" t="str">
        <f ca="1">'[1]2025年已发货'!D:D</f>
        <v>吨</v>
      </c>
      <c r="E2933" s="2">
        <f ca="1">'[1]2025年已发货'!E:E</f>
        <v>35</v>
      </c>
      <c r="F2933" s="4">
        <f ca="1">'[1]2025年已发货'!F:F</f>
        <v>45785</v>
      </c>
      <c r="G2933" s="2" t="str">
        <f>'[1]2025年已发货'!G:G</f>
        <v>(宜宾兴港三江新区长江工业园建设项目-M2-2#厂房)宜宾市翠屏区宜宾汽车零部件配套产业基地(纬五路南)</v>
      </c>
      <c r="H2933" s="2" t="str">
        <f ca="1">'[1]2025年已发货'!H:H</f>
        <v>王涛</v>
      </c>
      <c r="I2933" s="2">
        <f ca="1">'[1]2025年已发货'!I:I</f>
        <v>18381110677</v>
      </c>
      <c r="J2933" s="2" t="str">
        <f>_xlfn._xlws.FILTER(辅助信息!D:D,辅助信息!G:G=G2933)</f>
        <v>宜宾兴港三江新区长江工业园建设项目</v>
      </c>
    </row>
    <row r="2934" hidden="1" spans="1:10">
      <c r="A2934" s="2" t="str">
        <f ca="1">'[1]2025年已发货'!A:A</f>
        <v>晋邦</v>
      </c>
      <c r="B2934" s="2" t="str">
        <f ca="1">'[1]2025年已发货'!B:B</f>
        <v>直螺纹</v>
      </c>
      <c r="C2934" s="2" t="str">
        <f ca="1">'[1]2025年已发货'!C:C</f>
        <v>HRB400E Φ12 9m</v>
      </c>
      <c r="D2934" s="2" t="str">
        <f ca="1">'[1]2025年已发货'!D:D</f>
        <v>吨</v>
      </c>
      <c r="E2934" s="2">
        <f ca="1">'[1]2025年已发货'!E:E</f>
        <v>15</v>
      </c>
      <c r="F2934" s="4">
        <f ca="1">'[1]2025年已发货'!F:F</f>
        <v>45785</v>
      </c>
      <c r="G2934" s="2" t="str">
        <f>'[1]2025年已发货'!G:G</f>
        <v>（十九冶-江龙高速三分部）重庆市云阳县蔈草镇三坵田*朗树湾1#桥桥面</v>
      </c>
      <c r="H2934" s="2" t="str">
        <f ca="1">'[1]2025年已发货'!H:H</f>
        <v>任海军</v>
      </c>
      <c r="I2934" s="2">
        <f ca="1">'[1]2025年已发货'!I:I</f>
        <v>17725037830</v>
      </c>
      <c r="J2934" s="2" vm="1" t="e">
        <f ca="1">_xlfn._xlws.FILTER(辅助信息!D:D,辅助信息!G:G=G2934)</f>
        <v>#VALUE!</v>
      </c>
    </row>
    <row r="2935" hidden="1" spans="1:10">
      <c r="A2935" s="2" t="str">
        <f ca="1">'[1]2025年已发货'!A:A</f>
        <v>晋邦</v>
      </c>
      <c r="B2935" s="2" t="str">
        <f ca="1">'[1]2025年已发货'!B:B</f>
        <v>直螺纹</v>
      </c>
      <c r="C2935" s="2" t="str">
        <f ca="1">'[1]2025年已发货'!C:C</f>
        <v>HRB400E Φ16 9m</v>
      </c>
      <c r="D2935" s="2" t="str">
        <f ca="1">'[1]2025年已发货'!D:D</f>
        <v>吨</v>
      </c>
      <c r="E2935" s="2">
        <f ca="1">'[1]2025年已发货'!E:E</f>
        <v>15</v>
      </c>
      <c r="F2935" s="4">
        <f ca="1">'[1]2025年已发货'!F:F</f>
        <v>45785</v>
      </c>
      <c r="G2935" s="2" t="str">
        <f>'[1]2025年已发货'!G:G</f>
        <v>（十九冶-江龙高速三分部）重庆市云阳县蔈草镇三坵田*朗树湾1#桥桥面</v>
      </c>
      <c r="H2935" s="2" t="str">
        <f ca="1">'[1]2025年已发货'!H:H</f>
        <v>任海军</v>
      </c>
      <c r="I2935" s="2">
        <f ca="1">'[1]2025年已发货'!I:I</f>
        <v>17725037830</v>
      </c>
      <c r="J2935" s="2" vm="1" t="e">
        <f ca="1">_xlfn._xlws.FILTER(辅助信息!D:D,辅助信息!G:G=G2935)</f>
        <v>#VALUE!</v>
      </c>
    </row>
    <row r="2936" hidden="1" spans="1:10">
      <c r="A2936" s="2" t="str">
        <f ca="1">'[1]2025年已发货'!A:A</f>
        <v>晋邦</v>
      </c>
      <c r="B2936" s="2" t="str">
        <f ca="1">'[1]2025年已发货'!B:B</f>
        <v>高线</v>
      </c>
      <c r="C2936" s="2" t="str">
        <f ca="1">'[1]2025年已发货'!C:C</f>
        <v>HPB300Φ8</v>
      </c>
      <c r="D2936" s="2" t="str">
        <f ca="1">'[1]2025年已发货'!D:D</f>
        <v>吨</v>
      </c>
      <c r="E2936" s="2">
        <f ca="1">'[1]2025年已发货'!E:E</f>
        <v>5</v>
      </c>
      <c r="F2936" s="4">
        <f ca="1">'[1]2025年已发货'!F:F</f>
        <v>45785</v>
      </c>
      <c r="G2936" s="2" t="str">
        <f>'[1]2025年已发货'!G:G</f>
        <v>（十九冶-江龙高速三分部）重庆市云阳县开云高速（钢厂村）*龙缸互通</v>
      </c>
      <c r="H2936" s="2" t="str">
        <f ca="1">'[1]2025年已发货'!H:H</f>
        <v>任海军</v>
      </c>
      <c r="I2936" s="2">
        <f ca="1">'[1]2025年已发货'!I:I</f>
        <v>17725037830</v>
      </c>
      <c r="J2936" s="2" vm="1" t="e">
        <f ca="1">_xlfn._xlws.FILTER(辅助信息!D:D,辅助信息!G:G=G2936)</f>
        <v>#VALUE!</v>
      </c>
    </row>
    <row r="2937" hidden="1" spans="1:10">
      <c r="A2937" s="2" t="str">
        <f ca="1">'[1]2025年已发货'!A:A</f>
        <v>晋邦</v>
      </c>
      <c r="B2937" s="2" t="str">
        <f ca="1">'[1]2025年已发货'!B:B</f>
        <v>直螺纹</v>
      </c>
      <c r="C2937" s="2" t="str">
        <f ca="1">'[1]2025年已发货'!C:C</f>
        <v>HRB400E Φ12 9m</v>
      </c>
      <c r="D2937" s="2" t="str">
        <f ca="1">'[1]2025年已发货'!D:D</f>
        <v>吨</v>
      </c>
      <c r="E2937" s="2">
        <f ca="1">'[1]2025年已发货'!E:E</f>
        <v>20</v>
      </c>
      <c r="F2937" s="4">
        <f ca="1">'[1]2025年已发货'!F:F</f>
        <v>45785</v>
      </c>
      <c r="G2937" s="2" t="str">
        <f>'[1]2025年已发货'!G:G</f>
        <v>（十九冶-江龙高速一分部）重庆市云阳县宝坪镇双塆村*九倒拐大桥</v>
      </c>
      <c r="H2937" s="2" t="str">
        <f ca="1">'[1]2025年已发货'!H:H</f>
        <v>吴章红</v>
      </c>
      <c r="I2937" s="2">
        <f ca="1">'[1]2025年已发货'!I:I</f>
        <v>18628165772</v>
      </c>
      <c r="J2937" s="2" vm="1" t="e">
        <f ca="1">_xlfn._xlws.FILTER(辅助信息!D:D,辅助信息!G:G=G2937)</f>
        <v>#VALUE!</v>
      </c>
    </row>
    <row r="2938" hidden="1" spans="1:10">
      <c r="A2938" s="2" t="str">
        <f ca="1">'[1]2025年已发货'!A:A</f>
        <v>晋邦</v>
      </c>
      <c r="B2938" s="2" t="str">
        <f ca="1">'[1]2025年已发货'!B:B</f>
        <v>直螺纹</v>
      </c>
      <c r="C2938" s="2" t="str">
        <f ca="1">'[1]2025年已发货'!C:C</f>
        <v>HRB400E Φ16 9m</v>
      </c>
      <c r="D2938" s="2" t="str">
        <f ca="1">'[1]2025年已发货'!D:D</f>
        <v>吨</v>
      </c>
      <c r="E2938" s="2">
        <f ca="1">'[1]2025年已发货'!E:E</f>
        <v>25</v>
      </c>
      <c r="F2938" s="4">
        <f ca="1">'[1]2025年已发货'!F:F</f>
        <v>45785</v>
      </c>
      <c r="G2938" s="2" t="str">
        <f>'[1]2025年已发货'!G:G</f>
        <v>（十九冶-江龙高速一分部）重庆市云阳县宝坪镇双塆村*九倒拐大桥</v>
      </c>
      <c r="H2938" s="2" t="str">
        <f ca="1">'[1]2025年已发货'!H:H</f>
        <v>吴章红</v>
      </c>
      <c r="I2938" s="2">
        <f ca="1">'[1]2025年已发货'!I:I</f>
        <v>18628165772</v>
      </c>
      <c r="J2938" s="2" vm="1" t="e">
        <f ca="1">_xlfn._xlws.FILTER(辅助信息!D:D,辅助信息!G:G=G2938)</f>
        <v>#VALUE!</v>
      </c>
    </row>
    <row r="2939" hidden="1" spans="1:10">
      <c r="A2939" s="2" t="str">
        <f ca="1">'[1]2025年已发货'!A:A</f>
        <v>晋邦</v>
      </c>
      <c r="B2939" s="2" t="str">
        <f ca="1">'[1]2025年已发货'!B:B</f>
        <v>直螺纹</v>
      </c>
      <c r="C2939" s="2" t="str">
        <f ca="1">'[1]2025年已发货'!C:C</f>
        <v>HRB400E Φ25 9m</v>
      </c>
      <c r="D2939" s="2" t="str">
        <f ca="1">'[1]2025年已发货'!D:D</f>
        <v>吨</v>
      </c>
      <c r="E2939" s="2">
        <f ca="1">'[1]2025年已发货'!E:E</f>
        <v>6</v>
      </c>
      <c r="F2939" s="4">
        <f ca="1">'[1]2025年已发货'!F:F</f>
        <v>45785</v>
      </c>
      <c r="G2939" s="2" t="str">
        <f>'[1]2025年已发货'!G:G</f>
        <v>（十九冶-江龙高速一分部）重庆市云阳县宝坪镇双塆村*九倒拐大桥</v>
      </c>
      <c r="H2939" s="2" t="str">
        <f ca="1">'[1]2025年已发货'!H:H</f>
        <v>吴章红</v>
      </c>
      <c r="I2939" s="2">
        <f ca="1">'[1]2025年已发货'!I:I</f>
        <v>18628165772</v>
      </c>
      <c r="J2939" s="2" vm="1" t="e">
        <f ca="1">_xlfn._xlws.FILTER(辅助信息!D:D,辅助信息!G:G=G2939)</f>
        <v>#VALUE!</v>
      </c>
    </row>
    <row r="2940" hidden="1" spans="1:10">
      <c r="A2940" s="2" t="str">
        <f ca="1">'[1]2025年已发货'!A:A</f>
        <v>晋邦</v>
      </c>
      <c r="B2940" s="2" t="str">
        <f ca="1">'[1]2025年已发货'!B:B</f>
        <v>盘螺</v>
      </c>
      <c r="C2940" s="2" t="str">
        <f ca="1">'[1]2025年已发货'!C:C</f>
        <v>HRB400E Φ10</v>
      </c>
      <c r="D2940" s="2" t="str">
        <f ca="1">'[1]2025年已发货'!D:D</f>
        <v>吨</v>
      </c>
      <c r="E2940" s="2">
        <f ca="1">'[1]2025年已发货'!E:E</f>
        <v>9</v>
      </c>
      <c r="F2940" s="4">
        <f ca="1">'[1]2025年已发货'!F:F</f>
        <v>45785</v>
      </c>
      <c r="G2940" s="2" t="str">
        <f>'[1]2025年已发货'!G:G</f>
        <v>（十九冶-江龙高速一分部）重庆市云阳县宝坪镇双塆村*九倒拐大桥</v>
      </c>
      <c r="H2940" s="2" t="str">
        <f ca="1">'[1]2025年已发货'!H:H</f>
        <v>吴章红</v>
      </c>
      <c r="I2940" s="2">
        <f ca="1">'[1]2025年已发货'!I:I</f>
        <v>18628165772</v>
      </c>
      <c r="J2940" s="2" vm="1" t="e">
        <f>_xlfn._xlws.FILTER(辅助信息!D:D,辅助信息!G:G=G2940)</f>
        <v>#VALUE!</v>
      </c>
    </row>
    <row r="2941" hidden="1" spans="1:10">
      <c r="A2941" s="2" t="str">
        <f ca="1">'[1]2025年已发货'!A:A</f>
        <v>晋邦</v>
      </c>
      <c r="B2941" s="2" t="str">
        <f ca="1">'[1]2025年已发货'!B:B</f>
        <v>高线</v>
      </c>
      <c r="C2941" s="2" t="str">
        <f ca="1">'[1]2025年已发货'!C:C</f>
        <v>HPB300Φ10</v>
      </c>
      <c r="D2941" s="2" t="str">
        <f ca="1">'[1]2025年已发货'!D:D</f>
        <v>吨</v>
      </c>
      <c r="E2941" s="2">
        <f ca="1">'[1]2025年已发货'!E:E</f>
        <v>9</v>
      </c>
      <c r="F2941" s="4">
        <f ca="1">'[1]2025年已发货'!F:F</f>
        <v>45785</v>
      </c>
      <c r="G2941" s="2" t="str">
        <f>'[1]2025年已发货'!G:G</f>
        <v>（十九冶-江龙高速一分部）重庆市云阳县宝坪镇双塆村*九倒拐大桥</v>
      </c>
      <c r="H2941" s="2" t="str">
        <f ca="1">'[1]2025年已发货'!H:H</f>
        <v>吴章红</v>
      </c>
      <c r="I2941" s="2">
        <f ca="1">'[1]2025年已发货'!I:I</f>
        <v>18628165772</v>
      </c>
      <c r="J2941" s="2" vm="1" t="e">
        <f>_xlfn._xlws.FILTER(辅助信息!D:D,辅助信息!G:G=G2941)</f>
        <v>#VALUE!</v>
      </c>
    </row>
    <row r="2942" hidden="1" spans="1:10">
      <c r="A2942" s="2" t="str">
        <f ca="1">'[1]2025年已发货'!A:A</f>
        <v>晋邦</v>
      </c>
      <c r="B2942" s="2" t="str">
        <f ca="1">'[1]2025年已发货'!B:B</f>
        <v>直螺纹</v>
      </c>
      <c r="C2942" s="2" t="str">
        <f ca="1">'[1]2025年已发货'!C:C</f>
        <v>HRB400E Φ12 9m</v>
      </c>
      <c r="D2942" s="2" t="str">
        <f ca="1">'[1]2025年已发货'!D:D</f>
        <v>吨</v>
      </c>
      <c r="E2942" s="2">
        <f ca="1">'[1]2025年已发货'!E:E</f>
        <v>108</v>
      </c>
      <c r="F2942" s="4">
        <f ca="1">'[1]2025年已发货'!F:F</f>
        <v>45785</v>
      </c>
      <c r="G2942" s="2" t="str">
        <f>'[1]2025年已发货'!G:G</f>
        <v>（十九冶-江龙高速一分部）重庆市云阳县X886附近中国十九冶开云高速项目总包部西98米*复兴互通预制梁场</v>
      </c>
      <c r="H2942" s="2" t="str">
        <f ca="1">'[1]2025年已发货'!H:H</f>
        <v>吴章红</v>
      </c>
      <c r="I2942" s="2">
        <f ca="1">'[1]2025年已发货'!I:I</f>
        <v>18628165772</v>
      </c>
      <c r="J2942" s="2" vm="1" t="e">
        <f ca="1">_xlfn._xlws.FILTER(辅助信息!D:D,辅助信息!G:G=G2942)</f>
        <v>#VALUE!</v>
      </c>
    </row>
    <row r="2943" hidden="1" spans="1:10">
      <c r="A2943" s="2" t="str">
        <f ca="1">'[1]2025年已发货'!A:A</f>
        <v>德胜</v>
      </c>
      <c r="B2943" s="2" t="str">
        <f ca="1">'[1]2025年已发货'!B:B</f>
        <v>螺纹钢</v>
      </c>
      <c r="C2943" s="2" t="str">
        <f ca="1">'[1]2025年已发货'!C:C</f>
        <v>HRB400E Φ12 12m</v>
      </c>
      <c r="D2943" s="2" t="str">
        <f ca="1">'[1]2025年已发货'!D:D</f>
        <v>吨</v>
      </c>
      <c r="E2943" s="2">
        <f ca="1">'[1]2025年已发货'!E:E</f>
        <v>11.124</v>
      </c>
      <c r="F2943" s="4">
        <f ca="1">'[1]2025年已发货'!F:F</f>
        <v>45786</v>
      </c>
      <c r="G2943" s="2" t="str">
        <f>'[1]2025年已发货'!G:G</f>
        <v>（安久供应链项目）四川省宜宾市翠屏区志诚路</v>
      </c>
      <c r="H2943" s="2" t="str">
        <f ca="1">'[1]2025年已发货'!H:H</f>
        <v>毛新熠</v>
      </c>
      <c r="I2943" s="2">
        <f ca="1">'[1]2025年已发货'!I:I</f>
        <v>18208171901</v>
      </c>
      <c r="J2943" s="2" vm="1" t="e">
        <f>_xlfn._xlws.FILTER(辅助信息!D:D,辅助信息!G:G=G2943)</f>
        <v>#VALUE!</v>
      </c>
    </row>
    <row r="2944" hidden="1" spans="1:10">
      <c r="A2944" s="2" t="str">
        <f ca="1">'[1]2025年已发货'!A:A</f>
        <v>德胜</v>
      </c>
      <c r="B2944" s="2" t="str">
        <f ca="1">'[1]2025年已发货'!B:B</f>
        <v>螺纹钢</v>
      </c>
      <c r="C2944" s="2" t="str">
        <f ca="1">'[1]2025年已发货'!C:C</f>
        <v>HRB400E Φ16 12m</v>
      </c>
      <c r="D2944" s="2" t="str">
        <f ca="1">'[1]2025年已发货'!D:D</f>
        <v>吨</v>
      </c>
      <c r="E2944" s="2">
        <f ca="1">'[1]2025年已发货'!E:E</f>
        <v>5.498</v>
      </c>
      <c r="F2944" s="4">
        <f ca="1">'[1]2025年已发货'!F:F</f>
        <v>45786</v>
      </c>
      <c r="G2944" s="2" t="str">
        <f>'[1]2025年已发货'!G:G</f>
        <v>（安久供应链项目）四川省宜宾市翠屏区志诚路</v>
      </c>
      <c r="H2944" s="2" t="str">
        <f ca="1">'[1]2025年已发货'!H:H</f>
        <v>毛新熠</v>
      </c>
      <c r="I2944" s="2">
        <f ca="1">'[1]2025年已发货'!I:I</f>
        <v>18208171901</v>
      </c>
      <c r="J2944" s="2" vm="1" t="e">
        <f ca="1">_xlfn._xlws.FILTER(辅助信息!D:D,辅助信息!G:G=G2944)</f>
        <v>#VALUE!</v>
      </c>
    </row>
    <row r="2945" hidden="1" spans="1:10">
      <c r="A2945" s="2" t="str">
        <f ca="1">'[1]2025年已发货'!A:A</f>
        <v>德胜</v>
      </c>
      <c r="B2945" s="2" t="str">
        <f ca="1">'[1]2025年已发货'!B:B</f>
        <v>螺纹钢</v>
      </c>
      <c r="C2945" s="2" t="str">
        <f ca="1">'[1]2025年已发货'!C:C</f>
        <v>HRB400E Φ22 12m</v>
      </c>
      <c r="D2945" s="2" t="str">
        <f ca="1">'[1]2025年已发货'!D:D</f>
        <v>吨</v>
      </c>
      <c r="E2945" s="2">
        <f ca="1">'[1]2025年已发货'!E:E</f>
        <v>8.154</v>
      </c>
      <c r="F2945" s="4">
        <f ca="1">'[1]2025年已发货'!F:F</f>
        <v>45786</v>
      </c>
      <c r="G2945" s="2" t="str">
        <f>'[1]2025年已发货'!G:G</f>
        <v>（安久供应链项目）四川省宜宾市翠屏区志诚路</v>
      </c>
      <c r="H2945" s="2" t="str">
        <f ca="1">'[1]2025年已发货'!H:H</f>
        <v>毛新熠</v>
      </c>
      <c r="I2945" s="2">
        <f ca="1">'[1]2025年已发货'!I:I</f>
        <v>18208171901</v>
      </c>
      <c r="J2945" s="2" vm="1" t="e">
        <f ca="1">_xlfn._xlws.FILTER(辅助信息!D:D,辅助信息!G:G=G2945)</f>
        <v>#VALUE!</v>
      </c>
    </row>
    <row r="2946" hidden="1" spans="1:10">
      <c r="A2946" s="2" t="str">
        <f ca="1">'[1]2025年已发货'!A:A</f>
        <v>德胜</v>
      </c>
      <c r="B2946" s="2" t="str">
        <f ca="1">'[1]2025年已发货'!B:B</f>
        <v>螺纹钢</v>
      </c>
      <c r="C2946" s="2" t="str">
        <f ca="1">'[1]2025年已发货'!C:C</f>
        <v>HRB400E Φ25 12m</v>
      </c>
      <c r="D2946" s="2" t="str">
        <f ca="1">'[1]2025年已发货'!D:D</f>
        <v>吨</v>
      </c>
      <c r="E2946" s="2">
        <f ca="1">'[1]2025年已发货'!E:E</f>
        <v>43.616</v>
      </c>
      <c r="F2946" s="4">
        <f ca="1">'[1]2025年已发货'!F:F</f>
        <v>45786</v>
      </c>
      <c r="G2946" s="2" t="str">
        <f>'[1]2025年已发货'!G:G</f>
        <v>（安久供应链项目）四川省宜宾市翠屏区志诚路</v>
      </c>
      <c r="H2946" s="2" t="str">
        <f ca="1">'[1]2025年已发货'!H:H</f>
        <v>毛新熠</v>
      </c>
      <c r="I2946" s="2">
        <f ca="1">'[1]2025年已发货'!I:I</f>
        <v>18208171901</v>
      </c>
      <c r="J2946" s="2" vm="1" t="e">
        <f ca="1">_xlfn._xlws.FILTER(辅助信息!D:D,辅助信息!G:G=G2946)</f>
        <v>#VALUE!</v>
      </c>
    </row>
    <row r="2947" hidden="1" spans="1:10">
      <c r="A2947" s="2" t="str">
        <f ca="1">'[1]2025年已发货'!A:A</f>
        <v>德胜</v>
      </c>
      <c r="B2947" s="2" t="str">
        <f ca="1">'[1]2025年已发货'!B:B</f>
        <v>螺纹钢</v>
      </c>
      <c r="C2947" s="2" t="str">
        <f ca="1">'[1]2025年已发货'!C:C</f>
        <v>HRB400E Φ28 12m</v>
      </c>
      <c r="D2947" s="2" t="str">
        <f ca="1">'[1]2025年已发货'!D:D</f>
        <v>吨</v>
      </c>
      <c r="E2947" s="2">
        <f ca="1">'[1]2025年已发货'!E:E</f>
        <v>89.892</v>
      </c>
      <c r="F2947" s="4">
        <f ca="1">'[1]2025年已发货'!F:F</f>
        <v>45786</v>
      </c>
      <c r="G2947" s="2" t="str">
        <f>'[1]2025年已发货'!G:G</f>
        <v>（安久供应链项目）四川省宜宾市翠屏区志诚路</v>
      </c>
      <c r="H2947" s="2" t="str">
        <f ca="1">'[1]2025年已发货'!H:H</f>
        <v>毛新熠</v>
      </c>
      <c r="I2947" s="2">
        <f ca="1">'[1]2025年已发货'!I:I</f>
        <v>18208171901</v>
      </c>
      <c r="J2947" s="2" vm="1" t="e">
        <f ca="1">_xlfn._xlws.FILTER(辅助信息!D:D,辅助信息!G:G=G2947)</f>
        <v>#VALUE!</v>
      </c>
    </row>
    <row r="2948" hidden="1" spans="1:10">
      <c r="A2948" s="2" t="str">
        <f ca="1">'[1]2025年已发货'!A:A</f>
        <v>德胜</v>
      </c>
      <c r="B2948" s="2" t="str">
        <f ca="1">'[1]2025年已发货'!B:B</f>
        <v>螺纹钢</v>
      </c>
      <c r="C2948" s="2" t="str">
        <f ca="1">'[1]2025年已发货'!C:C</f>
        <v>HRB400E Φ32 12m</v>
      </c>
      <c r="D2948" s="2" t="str">
        <f ca="1">'[1]2025年已发货'!D:D</f>
        <v>吨</v>
      </c>
      <c r="E2948" s="2">
        <f ca="1">'[1]2025年已发货'!E:E</f>
        <v>54.52</v>
      </c>
      <c r="F2948" s="4">
        <f ca="1">'[1]2025年已发货'!F:F</f>
        <v>45786</v>
      </c>
      <c r="G2948" s="2" t="str">
        <f>'[1]2025年已发货'!G:G</f>
        <v>（安久供应链项目）四川省宜宾市翠屏区志诚路</v>
      </c>
      <c r="H2948" s="2" t="str">
        <f ca="1">'[1]2025年已发货'!H:H</f>
        <v>毛新熠</v>
      </c>
      <c r="I2948" s="2">
        <f ca="1">'[1]2025年已发货'!I:I</f>
        <v>18208171901</v>
      </c>
      <c r="J2948" s="2" vm="1" t="e">
        <f ca="1">_xlfn._xlws.FILTER(辅助信息!D:D,辅助信息!G:G=G2948)</f>
        <v>#VALUE!</v>
      </c>
    </row>
    <row r="2949" hidden="1" spans="1:10">
      <c r="A2949" s="2" t="str">
        <f ca="1">'[1]2025年已发货'!A:A</f>
        <v>德胜恒嘉</v>
      </c>
      <c r="B2949" s="2" t="str">
        <f ca="1">'[1]2025年已发货'!B:B</f>
        <v>螺纹钢</v>
      </c>
      <c r="C2949" s="2" t="str">
        <f ca="1">'[1]2025年已发货'!C:C</f>
        <v>HRB400EФ12*9m</v>
      </c>
      <c r="D2949" s="2" t="str">
        <f ca="1">'[1]2025年已发货'!D:D</f>
        <v>吨</v>
      </c>
      <c r="E2949" s="2">
        <f ca="1">'[1]2025年已发货'!E:E</f>
        <v>35</v>
      </c>
      <c r="F2949" s="4">
        <f ca="1">'[1]2025年已发货'!F:F</f>
        <v>45786</v>
      </c>
      <c r="G2949" s="2" t="str">
        <f>'[1]2025年已发货'!G:G</f>
        <v>（中铁八局康新高速TJ4-1标）四川省甘孜州康定市新都桥镇超限载检测站</v>
      </c>
      <c r="H2949" s="2" t="str">
        <f ca="1">'[1]2025年已发货'!H:H</f>
        <v>刘俊</v>
      </c>
      <c r="I2949" s="2">
        <f ca="1">'[1]2025年已发货'!I:I</f>
        <v>18587764925</v>
      </c>
      <c r="J2949" s="2" vm="1" t="e">
        <f ca="1">_xlfn._xlws.FILTER(辅助信息!D:D,辅助信息!G:G=G2949)</f>
        <v>#VALUE!</v>
      </c>
    </row>
    <row r="2950" hidden="1" spans="1:10">
      <c r="A2950" s="2" t="str">
        <f ca="1">'[1]2025年已发货'!A:A</f>
        <v>德胜恒嘉</v>
      </c>
      <c r="B2950" s="2" t="str">
        <f ca="1">'[1]2025年已发货'!B:B</f>
        <v>螺纹钢</v>
      </c>
      <c r="C2950" s="2" t="str">
        <f ca="1">'[1]2025年已发货'!C:C</f>
        <v>HRB400EФ20*12m</v>
      </c>
      <c r="D2950" s="2" t="str">
        <f ca="1">'[1]2025年已发货'!D:D</f>
        <v>吨</v>
      </c>
      <c r="E2950" s="2">
        <f ca="1">'[1]2025年已发货'!E:E</f>
        <v>105</v>
      </c>
      <c r="F2950" s="4">
        <f ca="1">'[1]2025年已发货'!F:F</f>
        <v>45786</v>
      </c>
      <c r="G2950" s="2" t="str">
        <f>'[1]2025年已发货'!G:G</f>
        <v>（中铁八局康新高速TJ4-1标）四川省甘孜州康定市新都桥镇超限载检测站</v>
      </c>
      <c r="H2950" s="2" t="str">
        <f ca="1">'[1]2025年已发货'!H:H</f>
        <v>刘俊</v>
      </c>
      <c r="I2950" s="2">
        <f ca="1">'[1]2025年已发货'!I:I</f>
        <v>18587764925</v>
      </c>
      <c r="J2950" s="2" vm="1" t="e">
        <f>_xlfn._xlws.FILTER(辅助信息!D:D,辅助信息!G:G=G2950)</f>
        <v>#VALUE!</v>
      </c>
    </row>
    <row r="2951" hidden="1" spans="1:10">
      <c r="A2951" s="2" t="str">
        <f ca="1">'[1]2025年已发货'!A:A</f>
        <v>德胜恒嘉</v>
      </c>
      <c r="B2951" s="2" t="str">
        <f ca="1">'[1]2025年已发货'!B:B</f>
        <v>螺纹钢</v>
      </c>
      <c r="C2951" s="2" t="str">
        <f ca="1">'[1]2025年已发货'!C:C</f>
        <v>HRB400EФ22*12m</v>
      </c>
      <c r="D2951" s="2" t="str">
        <f ca="1">'[1]2025年已发货'!D:D</f>
        <v>吨</v>
      </c>
      <c r="E2951" s="2">
        <f ca="1">'[1]2025年已发货'!E:E</f>
        <v>35</v>
      </c>
      <c r="F2951" s="4">
        <f ca="1">'[1]2025年已发货'!F:F</f>
        <v>45786</v>
      </c>
      <c r="G2951" s="2" t="str">
        <f>'[1]2025年已发货'!G:G</f>
        <v>（中铁八局康新高速TJ4-1标）四川省甘孜州康定市新都桥镇超限载检测站</v>
      </c>
      <c r="H2951" s="2" t="str">
        <f ca="1">'[1]2025年已发货'!H:H</f>
        <v>刘俊</v>
      </c>
      <c r="I2951" s="2">
        <f ca="1">'[1]2025年已发货'!I:I</f>
        <v>18587764925</v>
      </c>
      <c r="J2951" s="2" vm="1" t="e">
        <f ca="1">_xlfn._xlws.FILTER(辅助信息!D:D,辅助信息!G:G=G2951)</f>
        <v>#VALUE!</v>
      </c>
    </row>
    <row r="2952" hidden="1" spans="1:10">
      <c r="A2952" s="2" t="str">
        <f ca="1">'[1]2025年已发货'!A:A</f>
        <v>德胜恒嘉</v>
      </c>
      <c r="B2952" s="2" t="str">
        <f ca="1">'[1]2025年已发货'!B:B</f>
        <v>螺纹钢</v>
      </c>
      <c r="C2952" s="2" t="str">
        <f ca="1">'[1]2025年已发货'!C:C</f>
        <v>HRB400EФ28*9m</v>
      </c>
      <c r="D2952" s="2" t="str">
        <f ca="1">'[1]2025年已发货'!D:D</f>
        <v>吨</v>
      </c>
      <c r="E2952" s="2">
        <f ca="1">'[1]2025年已发货'!E:E</f>
        <v>35</v>
      </c>
      <c r="F2952" s="4">
        <f ca="1">'[1]2025年已发货'!F:F</f>
        <v>45786</v>
      </c>
      <c r="G2952" s="2" t="str">
        <f>'[1]2025年已发货'!G:G</f>
        <v>（中铁八局康新高速TJ4-1标）四川省甘孜州康定市新都桥镇超限载检测站</v>
      </c>
      <c r="H2952" s="2" t="str">
        <f ca="1">'[1]2025年已发货'!H:H</f>
        <v>刘俊</v>
      </c>
      <c r="I2952" s="2">
        <f ca="1">'[1]2025年已发货'!I:I</f>
        <v>18587764925</v>
      </c>
      <c r="J2952" s="2" vm="1" t="e">
        <f ca="1">_xlfn._xlws.FILTER(辅助信息!D:D,辅助信息!G:G=G2952)</f>
        <v>#VALUE!</v>
      </c>
    </row>
    <row r="2953" hidden="1" spans="1:10">
      <c r="A2953" s="2" t="str">
        <f ca="1">'[1]2025年已发货'!A:A</f>
        <v>德胜恒嘉</v>
      </c>
      <c r="B2953" s="2" t="str">
        <f ca="1">'[1]2025年已发货'!B:B</f>
        <v>螺纹钢</v>
      </c>
      <c r="C2953" s="2" t="str">
        <f ca="1">'[1]2025年已发货'!C:C</f>
        <v>HRB500EФ25*12m</v>
      </c>
      <c r="D2953" s="2" t="str">
        <f ca="1">'[1]2025年已发货'!D:D</f>
        <v>吨</v>
      </c>
      <c r="E2953" s="2">
        <f ca="1">'[1]2025年已发货'!E:E</f>
        <v>70</v>
      </c>
      <c r="F2953" s="4">
        <f ca="1">'[1]2025年已发货'!F:F</f>
        <v>45786</v>
      </c>
      <c r="G2953" s="2" t="str">
        <f>'[1]2025年已发货'!G:G</f>
        <v>（中铁八局康新高速TJ4-1标）四川省甘孜州康定市新都桥镇超限载检测站</v>
      </c>
      <c r="H2953" s="2" t="str">
        <f ca="1">'[1]2025年已发货'!H:H</f>
        <v>刘俊</v>
      </c>
      <c r="I2953" s="2">
        <f ca="1">'[1]2025年已发货'!I:I</f>
        <v>18587764925</v>
      </c>
      <c r="J2953" s="2" vm="1" t="e">
        <f>_xlfn._xlws.FILTER(辅助信息!D:D,辅助信息!G:G=G2953)</f>
        <v>#VALUE!</v>
      </c>
    </row>
    <row r="2954" hidden="1" spans="1:10">
      <c r="A2954" s="2" t="str">
        <f ca="1">'[1]2025年已发货'!A:A</f>
        <v>达钢</v>
      </c>
      <c r="B2954" s="2" t="str">
        <f ca="1">'[1]2025年已发货'!B:B</f>
        <v>盘螺</v>
      </c>
      <c r="C2954" s="2" t="str">
        <f ca="1">'[1]2025年已发货'!C:C</f>
        <v>HRB400E Φ12</v>
      </c>
      <c r="D2954" s="2" t="str">
        <f ca="1">'[1]2025年已发货'!D:D</f>
        <v>吨</v>
      </c>
      <c r="E2954" s="2">
        <f ca="1">'[1]2025年已发货'!E:E</f>
        <v>35</v>
      </c>
      <c r="F2954" s="4">
        <f ca="1">'[1]2025年已发货'!F:F</f>
        <v>45786</v>
      </c>
      <c r="G2954" s="2" t="str">
        <f>'[1]2025年已发货'!G:G</f>
        <v>（中铁三局-铜资高速1标）四川省资阳市安岳县石羊镇猫坝村2#钢筋场</v>
      </c>
      <c r="H2954" s="2" t="str">
        <f ca="1">'[1]2025年已发货'!H:H</f>
        <v>王雪</v>
      </c>
      <c r="I2954" s="2">
        <f ca="1">'[1]2025年已发货'!I:I</f>
        <v>18729676589</v>
      </c>
      <c r="J2954" s="2" vm="1" t="e">
        <f ca="1">_xlfn._xlws.FILTER(辅助信息!D:D,辅助信息!G:G=G2954)</f>
        <v>#VALUE!</v>
      </c>
    </row>
    <row r="2955" hidden="1" spans="1:10">
      <c r="A2955" s="2" t="str">
        <f ca="1">'[1]2025年已发货'!A:A</f>
        <v>达钢</v>
      </c>
      <c r="B2955" s="2" t="str">
        <f ca="1">'[1]2025年已发货'!B:B</f>
        <v>螺纹钢</v>
      </c>
      <c r="C2955" s="2" t="str">
        <f ca="1">'[1]2025年已发货'!C:C</f>
        <v>HRB500E Φ25</v>
      </c>
      <c r="D2955" s="2" t="str">
        <f ca="1">'[1]2025年已发货'!D:D</f>
        <v>吨</v>
      </c>
      <c r="E2955" s="2">
        <f ca="1">'[1]2025年已发货'!E:E</f>
        <v>35</v>
      </c>
      <c r="F2955" s="4">
        <f ca="1">'[1]2025年已发货'!F:F</f>
        <v>45786</v>
      </c>
      <c r="G2955" s="2" t="str">
        <f>'[1]2025年已发货'!G:G</f>
        <v>（四川商建-射洪城乡一体化项目）遂宁市射洪市忠新幼儿园北侧约220米新溪小区</v>
      </c>
      <c r="H2955" s="2" t="str">
        <f ca="1">'[1]2025年已发货'!H:H</f>
        <v>柏子刚</v>
      </c>
      <c r="I2955" s="2">
        <f ca="1">'[1]2025年已发货'!I:I</f>
        <v>15692885305</v>
      </c>
      <c r="J2955" s="2" t="str">
        <f>_xlfn._xlws.FILTER(辅助信息!D:D,辅助信息!G:G=G2955)</f>
        <v>四川商建
射洪城乡一体化项目</v>
      </c>
    </row>
    <row r="2956" hidden="1" spans="1:10">
      <c r="A2956" s="2" t="str">
        <f ca="1">'[1]2025年已发货'!A:A</f>
        <v>晋邦</v>
      </c>
      <c r="B2956" s="2" t="str">
        <f ca="1">'[1]2025年已发货'!B:B</f>
        <v>盘螺</v>
      </c>
      <c r="C2956" s="2" t="str">
        <f ca="1">'[1]2025年已发货'!C:C</f>
        <v>HRB400E Φ8</v>
      </c>
      <c r="D2956" s="2" t="str">
        <f ca="1">'[1]2025年已发货'!D:D</f>
        <v>吨</v>
      </c>
      <c r="E2956" s="2">
        <f ca="1">'[1]2025年已发货'!E:E</f>
        <v>22.1</v>
      </c>
      <c r="F2956" s="4">
        <f ca="1">'[1]2025年已发货'!F:F</f>
        <v>45786</v>
      </c>
      <c r="G2956" s="2" t="str">
        <f>'[1]2025年已发货'!G:G</f>
        <v>（十九冶-华电重庆奉节）重庆市奉节县康乐镇七星村</v>
      </c>
      <c r="H2956" s="2" t="str">
        <f ca="1">'[1]2025年已发货'!H:H</f>
        <v>岑甲乐</v>
      </c>
      <c r="I2956" s="2">
        <f ca="1">'[1]2025年已发货'!I:I</f>
        <v>17349037782</v>
      </c>
      <c r="J2956" s="2" vm="1" t="e">
        <f ca="1">_xlfn._xlws.FILTER(辅助信息!D:D,辅助信息!G:G=G2956)</f>
        <v>#VALUE!</v>
      </c>
    </row>
    <row r="2957" hidden="1" spans="1:10">
      <c r="A2957" s="2" t="str">
        <f ca="1">'[1]2025年已发货'!A:A</f>
        <v>晋邦</v>
      </c>
      <c r="B2957" s="2" t="str">
        <f ca="1">'[1]2025年已发货'!B:B</f>
        <v>盘螺</v>
      </c>
      <c r="C2957" s="2" t="str">
        <f ca="1">'[1]2025年已发货'!C:C</f>
        <v>HRB400E Φ10</v>
      </c>
      <c r="D2957" s="2" t="str">
        <f ca="1">'[1]2025年已发货'!D:D</f>
        <v>吨</v>
      </c>
      <c r="E2957" s="2">
        <f ca="1">'[1]2025年已发货'!E:E</f>
        <v>19.28</v>
      </c>
      <c r="F2957" s="4">
        <f ca="1">'[1]2025年已发货'!F:F</f>
        <v>45786</v>
      </c>
      <c r="G2957" s="2" t="str">
        <f>'[1]2025年已发货'!G:G</f>
        <v>（十九冶-华电重庆奉节）重庆市奉节县康乐镇七星村</v>
      </c>
      <c r="H2957" s="2" t="str">
        <f ca="1">'[1]2025年已发货'!H:H</f>
        <v>岑甲乐</v>
      </c>
      <c r="I2957" s="2">
        <f ca="1">'[1]2025年已发货'!I:I</f>
        <v>17349037782</v>
      </c>
      <c r="J2957" s="2" vm="1" t="e">
        <f ca="1">_xlfn._xlws.FILTER(辅助信息!D:D,辅助信息!G:G=G2957)</f>
        <v>#VALUE!</v>
      </c>
    </row>
    <row r="2958" hidden="1" spans="1:10">
      <c r="A2958" s="2" t="str">
        <f ca="1">'[1]2025年已发货'!A:A</f>
        <v>晋邦</v>
      </c>
      <c r="B2958" s="2" t="str">
        <f ca="1">'[1]2025年已发货'!B:B</f>
        <v>螺纹钢</v>
      </c>
      <c r="C2958" s="2" t="str">
        <f ca="1">'[1]2025年已发货'!C:C</f>
        <v>HRB400E Φ25 9m</v>
      </c>
      <c r="D2958" s="2" t="str">
        <f ca="1">'[1]2025年已发货'!D:D</f>
        <v>吨</v>
      </c>
      <c r="E2958" s="2">
        <f ca="1">'[1]2025年已发货'!E:E</f>
        <v>30.852</v>
      </c>
      <c r="F2958" s="4">
        <f ca="1">'[1]2025年已发货'!F:F</f>
        <v>45786</v>
      </c>
      <c r="G2958" s="2" t="str">
        <f>'[1]2025年已发货'!G:G</f>
        <v>（十九冶-华电重庆奉节）重庆市奉节县康乐镇七星村</v>
      </c>
      <c r="H2958" s="2" t="str">
        <f ca="1">'[1]2025年已发货'!H:H</f>
        <v>岑甲乐</v>
      </c>
      <c r="I2958" s="2">
        <f ca="1">'[1]2025年已发货'!I:I</f>
        <v>17349037782</v>
      </c>
      <c r="J2958" s="2" vm="1" t="e">
        <f ca="1">_xlfn._xlws.FILTER(辅助信息!D:D,辅助信息!G:G=G2958)</f>
        <v>#VALUE!</v>
      </c>
    </row>
    <row r="2959" hidden="1" spans="1:10">
      <c r="A2959" s="2" t="str">
        <f ca="1">'[1]2025年已发货'!A:A</f>
        <v>晋邦</v>
      </c>
      <c r="B2959" s="2" t="str">
        <f ca="1">'[1]2025年已发货'!B:B</f>
        <v>螺纹钢</v>
      </c>
      <c r="C2959" s="2" t="str">
        <f ca="1">'[1]2025年已发货'!C:C</f>
        <v>HRB400E Φ18 12m</v>
      </c>
      <c r="D2959" s="2" t="str">
        <f ca="1">'[1]2025年已发货'!D:D</f>
        <v>吨</v>
      </c>
      <c r="E2959" s="2">
        <f ca="1">'[1]2025年已发货'!E:E</f>
        <v>35</v>
      </c>
      <c r="F2959" s="4">
        <f ca="1">'[1]2025年已发货'!F:F</f>
        <v>45786</v>
      </c>
      <c r="G2959" s="2" t="str">
        <f>'[1]2025年已发货'!G:G</f>
        <v>(宜宾兴港三江新区长江工业园建设项目-M2-2#厂房)宜宾市翠屏区宜宾汽车零部件配套产业基地(纬五路南)</v>
      </c>
      <c r="H2959" s="2" t="str">
        <f ca="1">'[1]2025年已发货'!H:H</f>
        <v>王涛</v>
      </c>
      <c r="I2959" s="2">
        <f ca="1">'[1]2025年已发货'!I:I</f>
        <v>18381110677</v>
      </c>
      <c r="J2959" s="2" t="str">
        <f ca="1">_xlfn._xlws.FILTER(辅助信息!D:D,辅助信息!G:G=G2959)</f>
        <v>宜宾兴港三江新区长江工业园建设项目</v>
      </c>
    </row>
    <row r="2960" hidden="1" spans="1:10">
      <c r="A2960" s="2" t="str">
        <f ca="1">'[1]2025年已发货'!A:A</f>
        <v>晋邦</v>
      </c>
      <c r="B2960" s="2" t="str">
        <f ca="1">'[1]2025年已发货'!B:B</f>
        <v>盘螺</v>
      </c>
      <c r="C2960" s="2" t="str">
        <f ca="1">'[1]2025年已发货'!C:C</f>
        <v>HRB400E Φ8</v>
      </c>
      <c r="D2960" s="2" t="str">
        <f ca="1">'[1]2025年已发货'!D:D</f>
        <v>吨</v>
      </c>
      <c r="E2960" s="2">
        <f ca="1">'[1]2025年已发货'!E:E</f>
        <v>8</v>
      </c>
      <c r="F2960" s="4">
        <f ca="1">'[1]2025年已发货'!F:F</f>
        <v>45786</v>
      </c>
      <c r="G2960" s="2" t="str">
        <f>'[1]2025年已发货'!G:G</f>
        <v>（商投建工达州中医药科技园-2工区-景观桥）达州市通川区达州中医药职业学院犀牛大道北段</v>
      </c>
      <c r="H2960" s="2" t="str">
        <f ca="1">'[1]2025年已发货'!H:H</f>
        <v>李波</v>
      </c>
      <c r="I2960" s="2">
        <f ca="1">'[1]2025年已发货'!I:I</f>
        <v>18381899787</v>
      </c>
      <c r="J2960" s="2" t="str">
        <f ca="1">_xlfn._xlws.FILTER(辅助信息!D:D,辅助信息!G:G=G2960)</f>
        <v>商投建工达州中医药科技园</v>
      </c>
    </row>
    <row r="2961" hidden="1" spans="1:10">
      <c r="A2961" s="2" t="str">
        <f ca="1">'[1]2025年已发货'!A:A</f>
        <v>晋邦</v>
      </c>
      <c r="B2961" s="2" t="str">
        <f ca="1">'[1]2025年已发货'!B:B</f>
        <v>螺纹钢</v>
      </c>
      <c r="C2961" s="2" t="str">
        <f ca="1">'[1]2025年已发货'!C:C</f>
        <v>HRB400E Φ12 9m</v>
      </c>
      <c r="D2961" s="2" t="str">
        <f ca="1">'[1]2025年已发货'!D:D</f>
        <v>吨</v>
      </c>
      <c r="E2961" s="2">
        <f ca="1">'[1]2025年已发货'!E:E</f>
        <v>3</v>
      </c>
      <c r="F2961" s="4">
        <f ca="1">'[1]2025年已发货'!F:F</f>
        <v>45786</v>
      </c>
      <c r="G2961" s="2" t="str">
        <f>'[1]2025年已发货'!G:G</f>
        <v>（商投建工达州中医药科技园-2工区-景观桥）达州市通川区达州中医药职业学院犀牛大道北段</v>
      </c>
      <c r="H2961" s="2" t="str">
        <f ca="1">'[1]2025年已发货'!H:H</f>
        <v>李波</v>
      </c>
      <c r="I2961" s="2">
        <f ca="1">'[1]2025年已发货'!I:I</f>
        <v>18381899787</v>
      </c>
      <c r="J2961" s="2" t="str">
        <f ca="1">_xlfn._xlws.FILTER(辅助信息!D:D,辅助信息!G:G=G2961)</f>
        <v>商投建工达州中医药科技园</v>
      </c>
    </row>
    <row r="2962" hidden="1" spans="1:10">
      <c r="A2962" s="2" t="str">
        <f ca="1">'[1]2025年已发货'!A:A</f>
        <v>晋邦</v>
      </c>
      <c r="B2962" s="2" t="str">
        <f ca="1">'[1]2025年已发货'!B:B</f>
        <v>螺纹钢</v>
      </c>
      <c r="C2962" s="2" t="str">
        <f ca="1">'[1]2025年已发货'!C:C</f>
        <v>HRB400E Φ14 9m</v>
      </c>
      <c r="D2962" s="2" t="str">
        <f ca="1">'[1]2025年已发货'!D:D</f>
        <v>吨</v>
      </c>
      <c r="E2962" s="2">
        <f ca="1">'[1]2025年已发货'!E:E</f>
        <v>10</v>
      </c>
      <c r="F2962" s="4">
        <f ca="1">'[1]2025年已发货'!F:F</f>
        <v>45786</v>
      </c>
      <c r="G2962" s="2" t="str">
        <f>'[1]2025年已发货'!G:G</f>
        <v>（商投建工达州中医药科技园-2工区-景观桥）达州市通川区达州中医药职业学院犀牛大道北段</v>
      </c>
      <c r="H2962" s="2" t="str">
        <f ca="1">'[1]2025年已发货'!H:H</f>
        <v>李波</v>
      </c>
      <c r="I2962" s="2">
        <f ca="1">'[1]2025年已发货'!I:I</f>
        <v>18381899787</v>
      </c>
      <c r="J2962" s="2" t="str">
        <f ca="1">_xlfn._xlws.FILTER(辅助信息!D:D,辅助信息!G:G=G2962)</f>
        <v>商投建工达州中医药科技园</v>
      </c>
    </row>
    <row r="2963" hidden="1" spans="1:10">
      <c r="A2963" s="2" t="str">
        <f ca="1">'[1]2025年已发货'!A:A</f>
        <v>晋邦</v>
      </c>
      <c r="B2963" s="2" t="str">
        <f ca="1">'[1]2025年已发货'!B:B</f>
        <v>螺纹钢</v>
      </c>
      <c r="C2963" s="2" t="str">
        <f ca="1">'[1]2025年已发货'!C:C</f>
        <v>HRB400E Φ20 9m</v>
      </c>
      <c r="D2963" s="2" t="str">
        <f ca="1">'[1]2025年已发货'!D:D</f>
        <v>吨</v>
      </c>
      <c r="E2963" s="2">
        <f ca="1">'[1]2025年已发货'!E:E</f>
        <v>50</v>
      </c>
      <c r="F2963" s="4">
        <f ca="1">'[1]2025年已发货'!F:F</f>
        <v>45786</v>
      </c>
      <c r="G2963" s="2" t="str">
        <f>'[1]2025年已发货'!G:G</f>
        <v>（商投建工达州中医药科技园-2工区-景观桥）达州市通川区达州中医药职业学院犀牛大道北段</v>
      </c>
      <c r="H2963" s="2" t="str">
        <f ca="1">'[1]2025年已发货'!H:H</f>
        <v>李波</v>
      </c>
      <c r="I2963" s="2">
        <f ca="1">'[1]2025年已发货'!I:I</f>
        <v>18381899787</v>
      </c>
      <c r="J2963" s="2" t="str">
        <f ca="1">_xlfn._xlws.FILTER(辅助信息!D:D,辅助信息!G:G=G2963)</f>
        <v>商投建工达州中医药科技园</v>
      </c>
    </row>
    <row r="2964" hidden="1" spans="1:10">
      <c r="A2964" s="2" t="str">
        <f ca="1">'[1]2025年已发货'!A:A</f>
        <v>晋邦</v>
      </c>
      <c r="B2964" s="2" t="str">
        <f ca="1">'[1]2025年已发货'!B:B</f>
        <v>盘螺</v>
      </c>
      <c r="C2964" s="2" t="str">
        <f ca="1">'[1]2025年已发货'!C:C</f>
        <v>HRB400E Φ8</v>
      </c>
      <c r="D2964" s="2" t="str">
        <f ca="1">'[1]2025年已发货'!D:D</f>
        <v>吨</v>
      </c>
      <c r="E2964" s="2">
        <f ca="1">'[1]2025年已发货'!E:E</f>
        <v>45</v>
      </c>
      <c r="F2964" s="4">
        <f ca="1">'[1]2025年已发货'!F:F</f>
        <v>45786</v>
      </c>
      <c r="G2964" s="2" t="str">
        <f>'[1]2025年已发货'!G:G</f>
        <v>（商投建工达州中医药科技园-4工区-7号楼）达州市通川区达州中医药职业学院犀牛大道北段</v>
      </c>
      <c r="H2964" s="2" t="str">
        <f ca="1">'[1]2025年已发货'!H:H</f>
        <v>张扬</v>
      </c>
      <c r="I2964" s="2">
        <f ca="1">'[1]2025年已发货'!I:I</f>
        <v>18381904567</v>
      </c>
      <c r="J2964" s="2" t="str">
        <f ca="1">_xlfn._xlws.FILTER(辅助信息!D:D,辅助信息!G:G=G2964)</f>
        <v>商投建工达州中医药科技园</v>
      </c>
    </row>
    <row r="2965" hidden="1" spans="1:10">
      <c r="A2965" s="2" t="str">
        <f ca="1">'[1]2025年已发货'!A:A</f>
        <v>晋邦</v>
      </c>
      <c r="B2965" s="2" t="str">
        <f ca="1">'[1]2025年已发货'!B:B</f>
        <v>盘螺</v>
      </c>
      <c r="C2965" s="2" t="str">
        <f ca="1">'[1]2025年已发货'!C:C</f>
        <v>HRB400E Φ10</v>
      </c>
      <c r="D2965" s="2" t="str">
        <f ca="1">'[1]2025年已发货'!D:D</f>
        <v>吨</v>
      </c>
      <c r="E2965" s="2">
        <f ca="1">'[1]2025年已发货'!E:E</f>
        <v>17.5</v>
      </c>
      <c r="F2965" s="4">
        <f ca="1">'[1]2025年已发货'!F:F</f>
        <v>45786</v>
      </c>
      <c r="G2965" s="2" t="str">
        <f>'[1]2025年已发货'!G:G</f>
        <v>（商投建工达州中医药科技园-4工区-11号楼）达州市通川区达州中医药职业学院犀牛大道北段</v>
      </c>
      <c r="H2965" s="2" t="str">
        <f ca="1">'[1]2025年已发货'!H:H</f>
        <v>张扬</v>
      </c>
      <c r="I2965" s="2">
        <f ca="1">'[1]2025年已发货'!I:I</f>
        <v>18381904567</v>
      </c>
      <c r="J2965" s="2" t="str">
        <f ca="1">_xlfn._xlws.FILTER(辅助信息!D:D,辅助信息!G:G=G2965)</f>
        <v>商投建工达州中医药科技园</v>
      </c>
    </row>
    <row r="2966" hidden="1" spans="1:10">
      <c r="A2966" s="2" t="str">
        <f ca="1">'[1]2025年已发货'!A:A</f>
        <v>晋邦</v>
      </c>
      <c r="B2966" s="2" t="str">
        <f ca="1">'[1]2025年已发货'!B:B</f>
        <v>盘圆</v>
      </c>
      <c r="C2966" s="2" t="str">
        <f ca="1">'[1]2025年已发货'!C:C</f>
        <v>HPB300Ф10</v>
      </c>
      <c r="D2966" s="2" t="str">
        <f ca="1">'[1]2025年已发货'!D:D</f>
        <v>吨</v>
      </c>
      <c r="E2966" s="2">
        <f ca="1">'[1]2025年已发货'!E:E</f>
        <v>2</v>
      </c>
      <c r="F2966" s="4">
        <f ca="1">'[1]2025年已发货'!F:F</f>
        <v>45786</v>
      </c>
      <c r="G2966" s="2" t="str">
        <f>'[1]2025年已发货'!G:G</f>
        <v>（成铁西物-重庆渝北金山项目）重庆市渝北区康庄美地C区（司机拍摄签收小票时需设置时间及地点水印）</v>
      </c>
      <c r="H2966" s="2" t="str">
        <f ca="1">'[1]2025年已发货'!H:H</f>
        <v>黄永福</v>
      </c>
      <c r="I2966" s="2" t="str">
        <f ca="1">'[1]2025年已发货'!I:I</f>
        <v>15982823571</v>
      </c>
      <c r="J2966" s="2" vm="1" t="e">
        <f ca="1">_xlfn._xlws.FILTER(辅助信息!D:D,辅助信息!G:G=G2966)</f>
        <v>#VALUE!</v>
      </c>
    </row>
    <row r="2967" hidden="1" spans="1:10">
      <c r="A2967" s="2" t="str">
        <f ca="1">'[1]2025年已发货'!A:A</f>
        <v>晋邦</v>
      </c>
      <c r="B2967" s="2" t="str">
        <f ca="1">'[1]2025年已发货'!B:B</f>
        <v>螺纹钢</v>
      </c>
      <c r="C2967" s="2" t="str">
        <f ca="1">'[1]2025年已发货'!C:C</f>
        <v>HRB400EФ12*9m</v>
      </c>
      <c r="D2967" s="2" t="str">
        <f ca="1">'[1]2025年已发货'!D:D</f>
        <v>吨</v>
      </c>
      <c r="E2967" s="2">
        <f ca="1">'[1]2025年已发货'!E:E</f>
        <v>3</v>
      </c>
      <c r="F2967" s="4">
        <f ca="1">'[1]2025年已发货'!F:F</f>
        <v>45786</v>
      </c>
      <c r="G2967" s="2" t="str">
        <f>'[1]2025年已发货'!G:G</f>
        <v>（成铁西物-重庆渝北金山项目）重庆市渝北区康庄美地C区（司机拍摄签收小票时需设置时间及地点水印）</v>
      </c>
      <c r="H2967" s="2" t="str">
        <f ca="1">'[1]2025年已发货'!H:H</f>
        <v>黄永福</v>
      </c>
      <c r="I2967" s="2" t="str">
        <f ca="1">'[1]2025年已发货'!I:I</f>
        <v>15982823571</v>
      </c>
      <c r="J2967" s="2" vm="1" t="e">
        <f>_xlfn._xlws.FILTER(辅助信息!D:D,辅助信息!G:G=G2967)</f>
        <v>#VALUE!</v>
      </c>
    </row>
    <row r="2968" hidden="1" spans="1:10">
      <c r="A2968" s="2" t="str">
        <f ca="1">'[1]2025年已发货'!A:A</f>
        <v>晋邦</v>
      </c>
      <c r="B2968" s="2" t="str">
        <f ca="1">'[1]2025年已发货'!B:B</f>
        <v>螺纹钢</v>
      </c>
      <c r="C2968" s="2" t="str">
        <f ca="1">'[1]2025年已发货'!C:C</f>
        <v>HRB400EФ16*9m</v>
      </c>
      <c r="D2968" s="2" t="str">
        <f ca="1">'[1]2025年已发货'!D:D</f>
        <v>吨</v>
      </c>
      <c r="E2968" s="2">
        <f ca="1">'[1]2025年已发货'!E:E</f>
        <v>30</v>
      </c>
      <c r="F2968" s="4">
        <f ca="1">'[1]2025年已发货'!F:F</f>
        <v>45786</v>
      </c>
      <c r="G2968" s="2" t="str">
        <f>'[1]2025年已发货'!G:G</f>
        <v>（成铁西物-重庆渝北金山项目）重庆市渝北区康庄美地C区（司机拍摄签收小票时需设置时间及地点水印）</v>
      </c>
      <c r="H2968" s="2" t="str">
        <f ca="1">'[1]2025年已发货'!H:H</f>
        <v>黄永福</v>
      </c>
      <c r="I2968" s="2" t="str">
        <f ca="1">'[1]2025年已发货'!I:I</f>
        <v>15982823571</v>
      </c>
      <c r="J2968" s="2" vm="1" t="e">
        <f ca="1">_xlfn._xlws.FILTER(辅助信息!D:D,辅助信息!G:G=G2968)</f>
        <v>#VALUE!</v>
      </c>
    </row>
    <row r="2969" hidden="1" spans="1:10">
      <c r="A2969" s="2" t="str">
        <f ca="1">'[1]2025年已发货'!A:A</f>
        <v>晋邦</v>
      </c>
      <c r="B2969" s="2" t="str">
        <f ca="1">'[1]2025年已发货'!B:B</f>
        <v>螺纹钢</v>
      </c>
      <c r="C2969" s="2" t="str">
        <f ca="1">'[1]2025年已发货'!C:C</f>
        <v>HRB400EФ20*9m</v>
      </c>
      <c r="D2969" s="2" t="str">
        <f ca="1">'[1]2025年已发货'!D:D</f>
        <v>吨</v>
      </c>
      <c r="E2969" s="2">
        <f ca="1">'[1]2025年已发货'!E:E</f>
        <v>50</v>
      </c>
      <c r="F2969" s="4">
        <f ca="1">'[1]2025年已发货'!F:F</f>
        <v>45786</v>
      </c>
      <c r="G2969" s="2" t="str">
        <f>'[1]2025年已发货'!G:G</f>
        <v>（成铁西物-重庆渝北金山项目）重庆市渝北区康庄美地C区（司机拍摄签收小票时需设置时间及地点水印）</v>
      </c>
      <c r="H2969" s="2" t="str">
        <f ca="1">'[1]2025年已发货'!H:H</f>
        <v>黄永福</v>
      </c>
      <c r="I2969" s="2" t="str">
        <f ca="1">'[1]2025年已发货'!I:I</f>
        <v>15982823571</v>
      </c>
      <c r="J2969" s="2" vm="1" t="e">
        <f>_xlfn._xlws.FILTER(辅助信息!D:D,辅助信息!G:G=G2969)</f>
        <v>#VALUE!</v>
      </c>
    </row>
    <row r="2970" hidden="1" spans="1:10">
      <c r="A2970" s="2" t="str">
        <f ca="1">'[1]2025年已发货'!A:A</f>
        <v>晋邦</v>
      </c>
      <c r="B2970" s="2" t="str">
        <f ca="1">'[1]2025年已发货'!B:B</f>
        <v>螺纹钢</v>
      </c>
      <c r="C2970" s="2" t="str">
        <f ca="1">'[1]2025年已发货'!C:C</f>
        <v>HRB400EФ25*9m</v>
      </c>
      <c r="D2970" s="2" t="str">
        <f ca="1">'[1]2025年已发货'!D:D</f>
        <v>吨</v>
      </c>
      <c r="E2970" s="2">
        <f ca="1">'[1]2025年已发货'!E:E</f>
        <v>7</v>
      </c>
      <c r="F2970" s="4">
        <f ca="1">'[1]2025年已发货'!F:F</f>
        <v>45786</v>
      </c>
      <c r="G2970" s="2" t="str">
        <f>'[1]2025年已发货'!G:G</f>
        <v>（成铁西物-重庆渝北金山项目）重庆市渝北区康庄美地C区（司机拍摄签收小票时需设置时间及地点水印）</v>
      </c>
      <c r="H2970" s="2" t="str">
        <f ca="1">'[1]2025年已发货'!H:H</f>
        <v>黄永福</v>
      </c>
      <c r="I2970" s="2" t="str">
        <f ca="1">'[1]2025年已发货'!I:I</f>
        <v>15982823571</v>
      </c>
      <c r="J2970" s="2" vm="1" t="e">
        <f ca="1">_xlfn._xlws.FILTER(辅助信息!D:D,辅助信息!G:G=G2970)</f>
        <v>#VALUE!</v>
      </c>
    </row>
    <row r="2971" hidden="1" spans="1:10">
      <c r="A2971" s="2" t="str">
        <f ca="1">'[1]2025年已发货'!A:A</f>
        <v>德胜恒嘉</v>
      </c>
      <c r="B2971" s="2" t="str">
        <f ca="1">'[1]2025年已发货'!B:B</f>
        <v>螺纹钢</v>
      </c>
      <c r="C2971" s="2" t="str">
        <f ca="1">'[1]2025年已发货'!C:C</f>
        <v>HRB400E Φ20 9m</v>
      </c>
      <c r="D2971" s="2" t="str">
        <f ca="1">'[1]2025年已发货'!D:D</f>
        <v>吨</v>
      </c>
      <c r="E2971" s="2">
        <f ca="1">'[1]2025年已发货'!E:E</f>
        <v>35</v>
      </c>
      <c r="F2971" s="4">
        <f ca="1">'[1]2025年已发货'!F:F</f>
        <v>45786</v>
      </c>
      <c r="G2971" s="2" t="str">
        <f>'[1]2025年已发货'!G:G</f>
        <v>（五局乐山机场项目）乐山市五通桥区冠英镇</v>
      </c>
      <c r="H2971" s="2" t="str">
        <f ca="1">'[1]2025年已发货'!H:H</f>
        <v>王思思</v>
      </c>
      <c r="I2971" s="2">
        <f ca="1">'[1]2025年已发货'!I:I</f>
        <v>18973190156</v>
      </c>
      <c r="J2971" s="2" vm="1" t="e">
        <f ca="1">_xlfn._xlws.FILTER(辅助信息!D:D,辅助信息!G:G=G2971)</f>
        <v>#VALUE!</v>
      </c>
    </row>
    <row r="2972" hidden="1" spans="1:10">
      <c r="A2972" s="2" t="str">
        <f ca="1">'[1]2025年已发货'!A:A</f>
        <v>晋邦</v>
      </c>
      <c r="B2972" s="2" t="str">
        <f ca="1">'[1]2025年已发货'!B:B</f>
        <v>盘螺</v>
      </c>
      <c r="C2972" s="2" t="str">
        <f ca="1">'[1]2025年已发货'!C:C</f>
        <v>HRB400E Φ6</v>
      </c>
      <c r="D2972" s="2" t="str">
        <f ca="1">'[1]2025年已发货'!D:D</f>
        <v>吨</v>
      </c>
      <c r="E2972" s="2">
        <f ca="1">'[1]2025年已发货'!E:E</f>
        <v>12</v>
      </c>
      <c r="F2972" s="4">
        <f ca="1">'[1]2025年已发货'!F:F</f>
        <v>45787</v>
      </c>
      <c r="G2972" s="2" t="str">
        <f>'[1]2025年已发货'!G:G</f>
        <v>(五冶钢构医学科学产业园建设项目房建三部-管网总坪)四川省南充市顺庆区搬罾街道学府大道二段</v>
      </c>
      <c r="H2972" s="2" t="str">
        <f ca="1">'[1]2025年已发货'!H:H</f>
        <v>郑林</v>
      </c>
      <c r="I2972" s="2">
        <f ca="1">'[1]2025年已发货'!I:I</f>
        <v>18349955455</v>
      </c>
      <c r="J2972" s="2" t="str">
        <f ca="1">_xlfn._xlws.FILTER(辅助信息!D:D,辅助信息!G:G=G2972)</f>
        <v>五冶钢构南充医学科学产业园建设项目</v>
      </c>
    </row>
    <row r="2973" hidden="1" spans="1:10">
      <c r="A2973" s="2" t="str">
        <f ca="1">'[1]2025年已发货'!A:A</f>
        <v>晋邦</v>
      </c>
      <c r="B2973" s="2" t="str">
        <f ca="1">'[1]2025年已发货'!B:B</f>
        <v>盘螺</v>
      </c>
      <c r="C2973" s="2" t="str">
        <f ca="1">'[1]2025年已发货'!C:C</f>
        <v>HRB400E Φ10</v>
      </c>
      <c r="D2973" s="2" t="str">
        <f ca="1">'[1]2025年已发货'!D:D</f>
        <v>吨</v>
      </c>
      <c r="E2973" s="2">
        <f ca="1">'[1]2025年已发货'!E:E</f>
        <v>10</v>
      </c>
      <c r="F2973" s="4">
        <f ca="1">'[1]2025年已发货'!F:F</f>
        <v>45787</v>
      </c>
      <c r="G2973" s="2" t="str">
        <f>'[1]2025年已发货'!G:G</f>
        <v>(五冶钢构医学科学产业园建设项目房建三部-管网总坪)四川省南充市顺庆区搬罾街道学府大道二段</v>
      </c>
      <c r="H2973" s="2" t="str">
        <f ca="1">'[1]2025年已发货'!H:H</f>
        <v>郑林</v>
      </c>
      <c r="I2973" s="2">
        <f ca="1">'[1]2025年已发货'!I:I</f>
        <v>18349955455</v>
      </c>
      <c r="J2973" s="2" t="str">
        <f>_xlfn._xlws.FILTER(辅助信息!D:D,辅助信息!G:G=G2973)</f>
        <v>五冶钢构南充医学科学产业园建设项目</v>
      </c>
    </row>
    <row r="2974" hidden="1" spans="1:10">
      <c r="A2974" s="2" t="str">
        <f ca="1">'[1]2025年已发货'!A:A</f>
        <v>晋邦</v>
      </c>
      <c r="B2974" s="2" t="str">
        <f ca="1">'[1]2025年已发货'!B:B</f>
        <v>螺纹钢</v>
      </c>
      <c r="C2974" s="2" t="str">
        <f ca="1">'[1]2025年已发货'!C:C</f>
        <v>HRB400E Φ12 9m</v>
      </c>
      <c r="D2974" s="2" t="str">
        <f ca="1">'[1]2025年已发货'!D:D</f>
        <v>吨</v>
      </c>
      <c r="E2974" s="2">
        <f ca="1">'[1]2025年已发货'!E:E</f>
        <v>13</v>
      </c>
      <c r="F2974" s="4">
        <f ca="1">'[1]2025年已发货'!F:F</f>
        <v>45787</v>
      </c>
      <c r="G2974" s="2" t="str">
        <f>'[1]2025年已发货'!G:G</f>
        <v>(五冶钢构医学科学产业园建设项目房建三部-管网总坪)四川省南充市顺庆区搬罾街道学府大道二段</v>
      </c>
      <c r="H2974" s="2" t="str">
        <f ca="1">'[1]2025年已发货'!H:H</f>
        <v>郑林</v>
      </c>
      <c r="I2974" s="2">
        <f ca="1">'[1]2025年已发货'!I:I</f>
        <v>18349955455</v>
      </c>
      <c r="J2974" s="2" t="str">
        <f ca="1">_xlfn._xlws.FILTER(辅助信息!D:D,辅助信息!G:G=G2974)</f>
        <v>五冶钢构南充医学科学产业园建设项目</v>
      </c>
    </row>
    <row r="2975" hidden="1" spans="1:10">
      <c r="A2975" s="2" t="str">
        <f ca="1">'[1]2025年已发货'!A:A</f>
        <v>海南海控</v>
      </c>
      <c r="B2975" s="2" t="str">
        <f ca="1">'[1]2025年已发货'!B:B</f>
        <v>盘圆</v>
      </c>
      <c r="C2975" s="2" t="str">
        <f ca="1">'[1]2025年已发货'!C:C</f>
        <v>HPB300Ф8</v>
      </c>
      <c r="D2975" s="2" t="str">
        <f ca="1">'[1]2025年已发货'!D:D</f>
        <v>吨</v>
      </c>
      <c r="E2975" s="2">
        <f ca="1">'[1]2025年已发货'!E:E</f>
        <v>35</v>
      </c>
      <c r="F2975" s="4">
        <f ca="1">'[1]2025年已发货'!F:F</f>
        <v>45787</v>
      </c>
      <c r="G2975" s="2" t="str">
        <f>'[1]2025年已发货'!G:G</f>
        <v>（中铁一局四公司康新高速TJ1-1标贡不卡隧道）四川省甘孜州康定市折多塘村车管所旁</v>
      </c>
      <c r="H2975" s="2" t="str">
        <f ca="1">'[1]2025年已发货'!H:H</f>
        <v>李彰</v>
      </c>
      <c r="I2975" s="2">
        <f ca="1">'[1]2025年已发货'!I:I</f>
        <v>18523285235</v>
      </c>
      <c r="J2975" s="2" vm="1" t="e">
        <f ca="1">_xlfn._xlws.FILTER(辅助信息!D:D,辅助信息!G:G=G2975)</f>
        <v>#VALUE!</v>
      </c>
    </row>
    <row r="2976" hidden="1" spans="1:10">
      <c r="A2976" s="2" t="str">
        <f ca="1">'[1]2025年已发货'!A:A</f>
        <v>海南海控</v>
      </c>
      <c r="B2976" s="2" t="str">
        <f ca="1">'[1]2025年已发货'!B:B</f>
        <v>盘圆</v>
      </c>
      <c r="C2976" s="2" t="str">
        <f ca="1">'[1]2025年已发货'!C:C</f>
        <v>HPB300Ф12</v>
      </c>
      <c r="D2976" s="2" t="str">
        <f ca="1">'[1]2025年已发货'!D:D</f>
        <v>吨</v>
      </c>
      <c r="E2976" s="2">
        <f ca="1">'[1]2025年已发货'!E:E</f>
        <v>30</v>
      </c>
      <c r="F2976" s="4">
        <f ca="1">'[1]2025年已发货'!F:F</f>
        <v>45787</v>
      </c>
      <c r="G2976" s="2" t="str">
        <f>'[1]2025年已发货'!G:G</f>
        <v>（中铁六局呼和公司康新高速TJ4-2标）四川省甘孜藏族自治州康定市新都桥镇东俄罗三村中建八局搅拌站旁</v>
      </c>
      <c r="H2976" s="2" t="str">
        <f ca="1">'[1]2025年已发货'!H:H</f>
        <v>王龙</v>
      </c>
      <c r="I2976" s="2">
        <f ca="1">'[1]2025年已发货'!I:I</f>
        <v>18809490151</v>
      </c>
      <c r="J2976" s="2" vm="1" t="e">
        <f ca="1">_xlfn._xlws.FILTER(辅助信息!D:D,辅助信息!G:G=G2976)</f>
        <v>#VALUE!</v>
      </c>
    </row>
    <row r="2977" hidden="1" spans="1:10">
      <c r="A2977" s="2" t="str">
        <f ca="1">'[1]2025年已发货'!A:A</f>
        <v>海南海控</v>
      </c>
      <c r="B2977" s="2" t="str">
        <f ca="1">'[1]2025年已发货'!B:B</f>
        <v>盘圆</v>
      </c>
      <c r="C2977" s="2" t="str">
        <f ca="1">'[1]2025年已发货'!C:C</f>
        <v>HPB300Ф6</v>
      </c>
      <c r="D2977" s="2" t="str">
        <f ca="1">'[1]2025年已发货'!D:D</f>
        <v>吨</v>
      </c>
      <c r="E2977" s="2">
        <f ca="1">'[1]2025年已发货'!E:E</f>
        <v>4</v>
      </c>
      <c r="F2977" s="4">
        <f ca="1">'[1]2025年已发货'!F:F</f>
        <v>45787</v>
      </c>
      <c r="G2977" s="2" t="str">
        <f>'[1]2025年已发货'!G:G</f>
        <v>（中铁六局呼和公司康新高速TJ4-2标）四川省甘孜藏族自治州康定市新都桥镇东俄罗三村中建八局搅拌站旁</v>
      </c>
      <c r="H2977" s="2" t="str">
        <f ca="1">'[1]2025年已发货'!H:H</f>
        <v>王龙</v>
      </c>
      <c r="I2977" s="2">
        <f ca="1">'[1]2025年已发货'!I:I</f>
        <v>18809490151</v>
      </c>
      <c r="J2977" s="2" vm="1" t="e">
        <f ca="1">_xlfn._xlws.FILTER(辅助信息!D:D,辅助信息!G:G=G2977)</f>
        <v>#VALUE!</v>
      </c>
    </row>
    <row r="2978" hidden="1" spans="1:10">
      <c r="A2978" s="2" t="str">
        <f ca="1">'[1]2025年已发货'!A:A</f>
        <v>德胜恒嘉</v>
      </c>
      <c r="B2978" s="2" t="str">
        <f ca="1">'[1]2025年已发货'!B:B</f>
        <v>螺纹钢</v>
      </c>
      <c r="C2978" s="2" t="str">
        <f ca="1">'[1]2025年已发货'!C:C</f>
        <v>HRB400EФ12*9m</v>
      </c>
      <c r="D2978" s="2" t="str">
        <f ca="1">'[1]2025年已发货'!D:D</f>
        <v>吨</v>
      </c>
      <c r="E2978" s="2">
        <f ca="1">'[1]2025年已发货'!E:E</f>
        <v>35</v>
      </c>
      <c r="F2978" s="4">
        <f ca="1">'[1]2025年已发货'!F:F</f>
        <v>45787</v>
      </c>
      <c r="G2978" s="2" t="str">
        <f>'[1]2025年已发货'!G:G</f>
        <v>（中铁六局呼和公司康新高速TJ4-2标）四川省甘孜藏族自治州康定市新都桥镇东俄罗三村中建八局搅拌站旁</v>
      </c>
      <c r="H2978" s="2" t="str">
        <f ca="1">'[1]2025年已发货'!H:H</f>
        <v>王龙</v>
      </c>
      <c r="I2978" s="2">
        <f ca="1">'[1]2025年已发货'!I:I</f>
        <v>18809490151</v>
      </c>
      <c r="J2978" s="2" vm="1" t="e">
        <f ca="1">_xlfn._xlws.FILTER(辅助信息!D:D,辅助信息!G:G=G2978)</f>
        <v>#VALUE!</v>
      </c>
    </row>
    <row r="2979" hidden="1" spans="1:10">
      <c r="A2979" s="2" t="str">
        <f ca="1">'[1]2025年已发货'!A:A</f>
        <v>德胜恒嘉</v>
      </c>
      <c r="B2979" s="2" t="str">
        <f ca="1">'[1]2025年已发货'!B:B</f>
        <v>螺纹钢</v>
      </c>
      <c r="C2979" s="2" t="str">
        <f ca="1">'[1]2025年已发货'!C:C</f>
        <v>HRB400EФ16*9m</v>
      </c>
      <c r="D2979" s="2" t="str">
        <f ca="1">'[1]2025年已发货'!D:D</f>
        <v>吨</v>
      </c>
      <c r="E2979" s="2">
        <f ca="1">'[1]2025年已发货'!E:E</f>
        <v>35</v>
      </c>
      <c r="F2979" s="4">
        <f ca="1">'[1]2025年已发货'!F:F</f>
        <v>45787</v>
      </c>
      <c r="G2979" s="2" t="str">
        <f>'[1]2025年已发货'!G:G</f>
        <v>（中铁六局呼和公司康新高速TJ4-2标）四川省甘孜藏族自治州康定市新都桥镇东俄罗三村中建八局搅拌站旁</v>
      </c>
      <c r="H2979" s="2" t="str">
        <f ca="1">'[1]2025年已发货'!H:H</f>
        <v>王龙</v>
      </c>
      <c r="I2979" s="2">
        <f ca="1">'[1]2025年已发货'!I:I</f>
        <v>18809490151</v>
      </c>
      <c r="J2979" s="2" vm="1" t="e">
        <f>_xlfn._xlws.FILTER(辅助信息!D:D,辅助信息!G:G=G2979)</f>
        <v>#VALUE!</v>
      </c>
    </row>
    <row r="2980" hidden="1" spans="1:10">
      <c r="A2980" s="2" t="str">
        <f ca="1">'[1]2025年已发货'!A:A</f>
        <v>德胜恒嘉</v>
      </c>
      <c r="B2980" s="2" t="str">
        <f ca="1">'[1]2025年已发货'!B:B</f>
        <v>螺纹钢</v>
      </c>
      <c r="C2980" s="2" t="str">
        <f ca="1">'[1]2025年已发货'!C:C</f>
        <v>HRB400EФ22*9m</v>
      </c>
      <c r="D2980" s="2" t="str">
        <f ca="1">'[1]2025年已发货'!D:D</f>
        <v>吨</v>
      </c>
      <c r="E2980" s="2">
        <f ca="1">'[1]2025年已发货'!E:E</f>
        <v>35</v>
      </c>
      <c r="F2980" s="4">
        <f ca="1">'[1]2025年已发货'!F:F</f>
        <v>45787</v>
      </c>
      <c r="G2980" s="2" t="str">
        <f>'[1]2025年已发货'!G:G</f>
        <v>（中铁六局呼和公司康新高速TJ4-2标）四川省甘孜藏族自治州康定市新都桥镇东俄罗三村中建八局搅拌站旁</v>
      </c>
      <c r="H2980" s="2" t="str">
        <f ca="1">'[1]2025年已发货'!H:H</f>
        <v>许文刚</v>
      </c>
      <c r="I2980" s="2">
        <f ca="1">'[1]2025年已发货'!I:I</f>
        <v>15848808186</v>
      </c>
      <c r="J2980" s="2" vm="1" t="e">
        <f ca="1">_xlfn._xlws.FILTER(辅助信息!D:D,辅助信息!G:G=G2980)</f>
        <v>#VALUE!</v>
      </c>
    </row>
    <row r="2981" hidden="1" spans="1:10">
      <c r="A2981" s="2" t="str">
        <f ca="1">'[1]2025年已发货'!A:A</f>
        <v>德胜恒嘉</v>
      </c>
      <c r="B2981" s="2" t="str">
        <f ca="1">'[1]2025年已发货'!B:B</f>
        <v>螺纹钢</v>
      </c>
      <c r="C2981" s="2" t="str">
        <f ca="1">'[1]2025年已发货'!C:C</f>
        <v>HRB400EФ12*9m</v>
      </c>
      <c r="D2981" s="2" t="str">
        <f ca="1">'[1]2025年已发货'!D:D</f>
        <v>吨</v>
      </c>
      <c r="E2981" s="2">
        <f ca="1">'[1]2025年已发货'!E:E</f>
        <v>70</v>
      </c>
      <c r="F2981" s="4">
        <f ca="1">'[1]2025年已发货'!F:F</f>
        <v>45787</v>
      </c>
      <c r="G2981" s="2" t="str">
        <f>'[1]2025年已发货'!G:G</f>
        <v>（中铁六局呼和公司康新高速TJ4-2标）四川省甘孜藏族自治州康定市新都桥镇东俄罗三村中建八局搅拌站旁</v>
      </c>
      <c r="H2981" s="2" t="str">
        <f ca="1">'[1]2025年已发货'!H:H</f>
        <v>王坤</v>
      </c>
      <c r="I2981" s="2">
        <f ca="1">'[1]2025年已发货'!I:I</f>
        <v>15647490007</v>
      </c>
      <c r="J2981" s="2" vm="1" t="e">
        <f ca="1">_xlfn._xlws.FILTER(辅助信息!D:D,辅助信息!G:G=G2981)</f>
        <v>#VALUE!</v>
      </c>
    </row>
    <row r="2982" hidden="1" spans="1:10">
      <c r="A2982" s="2" t="str">
        <f ca="1">'[1]2025年已发货'!A:A</f>
        <v>德胜恒嘉</v>
      </c>
      <c r="B2982" s="2" t="str">
        <f ca="1">'[1]2025年已发货'!B:B</f>
        <v>螺纹钢</v>
      </c>
      <c r="C2982" s="2" t="str">
        <f ca="1">'[1]2025年已发货'!C:C</f>
        <v>HRB400EФ14*9m</v>
      </c>
      <c r="D2982" s="2" t="str">
        <f ca="1">'[1]2025年已发货'!D:D</f>
        <v>吨</v>
      </c>
      <c r="E2982" s="2">
        <f ca="1">'[1]2025年已发货'!E:E</f>
        <v>105</v>
      </c>
      <c r="F2982" s="4">
        <f ca="1">'[1]2025年已发货'!F:F</f>
        <v>45787</v>
      </c>
      <c r="G2982" s="2" t="str">
        <f>'[1]2025年已发货'!G:G</f>
        <v>（中铁六局呼和公司康新高速TJ4-2标）四川省甘孜藏族自治州康定市新都桥镇东俄罗三村中建八局搅拌站旁</v>
      </c>
      <c r="H2982" s="2" t="str">
        <f ca="1">'[1]2025年已发货'!H:H</f>
        <v>王坤</v>
      </c>
      <c r="I2982" s="2">
        <f ca="1">'[1]2025年已发货'!I:I</f>
        <v>15647490007</v>
      </c>
      <c r="J2982" s="2" vm="1" t="e">
        <f ca="1">_xlfn._xlws.FILTER(辅助信息!D:D,辅助信息!G:G=G2982)</f>
        <v>#VALUE!</v>
      </c>
    </row>
    <row r="2983" hidden="1" spans="1:10">
      <c r="A2983" s="2" t="str">
        <f ca="1">'[1]2025年已发货'!A:A</f>
        <v>德胜恒嘉</v>
      </c>
      <c r="B2983" s="2" t="str">
        <f ca="1">'[1]2025年已发货'!B:B</f>
        <v>螺纹钢</v>
      </c>
      <c r="C2983" s="2" t="str">
        <f ca="1">'[1]2025年已发货'!C:C</f>
        <v>HRB500EФ22*9m</v>
      </c>
      <c r="D2983" s="2" t="str">
        <f ca="1">'[1]2025年已发货'!D:D</f>
        <v>吨</v>
      </c>
      <c r="E2983" s="2">
        <f ca="1">'[1]2025年已发货'!E:E</f>
        <v>70</v>
      </c>
      <c r="F2983" s="4">
        <f ca="1">'[1]2025年已发货'!F:F</f>
        <v>45787</v>
      </c>
      <c r="G2983" s="2" t="str">
        <f>'[1]2025年已发货'!G:G</f>
        <v>（中铁六局呼和公司康新高速TJ4-2标）四川省甘孜藏族自治州康定市新都桥镇东俄罗三村中建八局搅拌站旁</v>
      </c>
      <c r="H2983" s="2" t="str">
        <f ca="1">'[1]2025年已发货'!H:H</f>
        <v>王坤</v>
      </c>
      <c r="I2983" s="2">
        <f ca="1">'[1]2025年已发货'!I:I</f>
        <v>15647490007</v>
      </c>
      <c r="J2983" s="2" vm="1" t="e">
        <f ca="1">_xlfn._xlws.FILTER(辅助信息!D:D,辅助信息!G:G=G2983)</f>
        <v>#VALUE!</v>
      </c>
    </row>
    <row r="2984" hidden="1" spans="1:10">
      <c r="A2984" s="2" t="str">
        <f ca="1">'[1]2025年已发货'!A:A</f>
        <v>德胜恒嘉</v>
      </c>
      <c r="B2984" s="2" t="str">
        <f ca="1">'[1]2025年已发货'!B:B</f>
        <v>螺纹钢</v>
      </c>
      <c r="C2984" s="2" t="str">
        <f ca="1">'[1]2025年已发货'!C:C</f>
        <v>HRB500EФ25*9m</v>
      </c>
      <c r="D2984" s="2" t="str">
        <f ca="1">'[1]2025年已发货'!D:D</f>
        <v>吨</v>
      </c>
      <c r="E2984" s="2">
        <f ca="1">'[1]2025年已发货'!E:E</f>
        <v>140</v>
      </c>
      <c r="F2984" s="4">
        <f ca="1">'[1]2025年已发货'!F:F</f>
        <v>45787</v>
      </c>
      <c r="G2984" s="2" t="str">
        <f>'[1]2025年已发货'!G:G</f>
        <v>（中铁六局呼和公司康新高速TJ4-2标）四川省甘孜藏族自治州康定市新都桥镇东俄罗三村中建八局搅拌站旁</v>
      </c>
      <c r="H2984" s="2" t="str">
        <f ca="1">'[1]2025年已发货'!H:H</f>
        <v>王坤</v>
      </c>
      <c r="I2984" s="2">
        <f ca="1">'[1]2025年已发货'!I:I</f>
        <v>15647490007</v>
      </c>
      <c r="J2984" s="2" vm="1" t="e">
        <f ca="1">_xlfn._xlws.FILTER(辅助信息!D:D,辅助信息!G:G=G2984)</f>
        <v>#VALUE!</v>
      </c>
    </row>
    <row r="2985" hidden="1" spans="1:10">
      <c r="A2985" s="2" t="str">
        <f ca="1">'[1]2025年已发货'!A:A</f>
        <v>德胜恒嘉</v>
      </c>
      <c r="B2985" s="2" t="str">
        <f ca="1">'[1]2025年已发货'!B:B</f>
        <v>螺纹钢</v>
      </c>
      <c r="C2985" s="2" t="str">
        <f ca="1">'[1]2025年已发货'!C:C</f>
        <v>HRB400EФ20*9m</v>
      </c>
      <c r="D2985" s="2" t="str">
        <f ca="1">'[1]2025年已发货'!D:D</f>
        <v>吨</v>
      </c>
      <c r="E2985" s="2">
        <f ca="1">'[1]2025年已发货'!E:E</f>
        <v>70</v>
      </c>
      <c r="F2985" s="4">
        <f ca="1">'[1]2025年已发货'!F:F</f>
        <v>45787</v>
      </c>
      <c r="G2985" s="2" t="str">
        <f>'[1]2025年已发货'!G:G</f>
        <v>（中铁六局呼和公司康新高速TJ4-2标）四川省甘孜藏族自治州康定市新都桥镇东俄罗三村中建八局搅拌站旁</v>
      </c>
      <c r="H2985" s="2" t="str">
        <f ca="1">'[1]2025年已发货'!H:H</f>
        <v>王龙</v>
      </c>
      <c r="I2985" s="2">
        <f ca="1">'[1]2025年已发货'!I:I</f>
        <v>18809490151</v>
      </c>
      <c r="J2985" s="2" vm="1" t="e">
        <f ca="1">_xlfn._xlws.FILTER(辅助信息!D:D,辅助信息!G:G=G2985)</f>
        <v>#VALUE!</v>
      </c>
    </row>
    <row r="2986" hidden="1" spans="1:10">
      <c r="A2986" s="2" t="str">
        <f ca="1">'[1]2025年已发货'!A:A</f>
        <v>钢固融</v>
      </c>
      <c r="B2986" s="2" t="str">
        <f ca="1">'[1]2025年已发货'!B:B</f>
        <v>盘圆</v>
      </c>
      <c r="C2986" s="2" t="str">
        <f ca="1">'[1]2025年已发货'!C:C</f>
        <v>HRB300Ф8</v>
      </c>
      <c r="D2986" s="2" t="str">
        <f ca="1">'[1]2025年已发货'!D:D</f>
        <v>吨</v>
      </c>
      <c r="E2986" s="2">
        <f ca="1">'[1]2025年已发货'!E:E</f>
        <v>10</v>
      </c>
      <c r="F2986" s="4">
        <f ca="1">'[1]2025年已发货'!F:F</f>
        <v>45787</v>
      </c>
      <c r="G2986" s="2" t="str">
        <f>'[1]2025年已发货'!G:G</f>
        <v>（中核中原-温江北林医养综合体项目）四川省成都市温江区万春大道第三人民医院东</v>
      </c>
      <c r="H2986" s="2" t="str">
        <f ca="1">'[1]2025年已发货'!H:H</f>
        <v>蔡杰</v>
      </c>
      <c r="I2986" s="2">
        <f ca="1">'[1]2025年已发货'!I:I</f>
        <v>18875129329</v>
      </c>
      <c r="J2986" s="2" vm="1" t="e">
        <f ca="1">_xlfn._xlws.FILTER(辅助信息!D:D,辅助信息!G:G=G2986)</f>
        <v>#VALUE!</v>
      </c>
    </row>
    <row r="2987" hidden="1" spans="1:10">
      <c r="A2987" s="2" t="str">
        <f ca="1">'[1]2025年已发货'!A:A</f>
        <v>钢固融</v>
      </c>
      <c r="B2987" s="2" t="str">
        <f ca="1">'[1]2025年已发货'!B:B</f>
        <v>盘圆</v>
      </c>
      <c r="C2987" s="2" t="str">
        <f ca="1">'[1]2025年已发货'!C:C</f>
        <v>HRB300Ф10</v>
      </c>
      <c r="D2987" s="2" t="str">
        <f ca="1">'[1]2025年已发货'!D:D</f>
        <v>吨</v>
      </c>
      <c r="E2987" s="2">
        <f ca="1">'[1]2025年已发货'!E:E</f>
        <v>2</v>
      </c>
      <c r="F2987" s="4">
        <f ca="1">'[1]2025年已发货'!F:F</f>
        <v>45787</v>
      </c>
      <c r="G2987" s="2" t="str">
        <f>'[1]2025年已发货'!G:G</f>
        <v>（中核中原-温江北林医养综合体项目）四川省成都市温江区万春大道第三人民医院东</v>
      </c>
      <c r="H2987" s="2" t="str">
        <f ca="1">'[1]2025年已发货'!H:H</f>
        <v>蔡杰</v>
      </c>
      <c r="I2987" s="2">
        <f ca="1">'[1]2025年已发货'!I:I</f>
        <v>18875129329</v>
      </c>
      <c r="J2987" s="2" vm="1" t="e">
        <f ca="1">_xlfn._xlws.FILTER(辅助信息!D:D,辅助信息!G:G=G2987)</f>
        <v>#VALUE!</v>
      </c>
    </row>
    <row r="2988" hidden="1" spans="1:10">
      <c r="A2988" s="2" t="str">
        <f ca="1">'[1]2025年已发货'!A:A</f>
        <v>钢固融</v>
      </c>
      <c r="B2988" s="2" t="str">
        <f ca="1">'[1]2025年已发货'!B:B</f>
        <v>螺纹钢</v>
      </c>
      <c r="C2988" s="2" t="str">
        <f ca="1">'[1]2025年已发货'!C:C</f>
        <v>HRB400EФ12*9m</v>
      </c>
      <c r="D2988" s="2" t="str">
        <f ca="1">'[1]2025年已发货'!D:D</f>
        <v>吨</v>
      </c>
      <c r="E2988" s="2">
        <f ca="1">'[1]2025年已发货'!E:E</f>
        <v>18</v>
      </c>
      <c r="F2988" s="4">
        <f ca="1">'[1]2025年已发货'!F:F</f>
        <v>45787</v>
      </c>
      <c r="G2988" s="2" t="str">
        <f>'[1]2025年已发货'!G:G</f>
        <v>（中核中原-温江北林医养综合体项目）四川省成都市温江区万春大道第三人民医院东</v>
      </c>
      <c r="H2988" s="2" t="str">
        <f ca="1">'[1]2025年已发货'!H:H</f>
        <v>蔡杰</v>
      </c>
      <c r="I2988" s="2">
        <f ca="1">'[1]2025年已发货'!I:I</f>
        <v>18875129329</v>
      </c>
      <c r="J2988" s="2" vm="1" t="e">
        <f ca="1">_xlfn._xlws.FILTER(辅助信息!D:D,辅助信息!G:G=G2988)</f>
        <v>#VALUE!</v>
      </c>
    </row>
    <row r="2989" hidden="1" spans="1:10">
      <c r="A2989" s="2" t="str">
        <f ca="1">'[1]2025年已发货'!A:A</f>
        <v>钢固融</v>
      </c>
      <c r="B2989" s="2" t="str">
        <f ca="1">'[1]2025年已发货'!B:B</f>
        <v>螺纹钢</v>
      </c>
      <c r="C2989" s="2" t="str">
        <f ca="1">'[1]2025年已发货'!C:C</f>
        <v>HRB400EФ14*12m</v>
      </c>
      <c r="D2989" s="2" t="str">
        <f ca="1">'[1]2025年已发货'!D:D</f>
        <v>吨</v>
      </c>
      <c r="E2989" s="2">
        <f ca="1">'[1]2025年已发货'!E:E</f>
        <v>10</v>
      </c>
      <c r="F2989" s="4">
        <f ca="1">'[1]2025年已发货'!F:F</f>
        <v>45787</v>
      </c>
      <c r="G2989" s="2" t="str">
        <f>'[1]2025年已发货'!G:G</f>
        <v>（中核中原-温江北林医养综合体项目）四川省成都市温江区万春大道第三人民医院东</v>
      </c>
      <c r="H2989" s="2" t="str">
        <f ca="1">'[1]2025年已发货'!H:H</f>
        <v>蔡杰</v>
      </c>
      <c r="I2989" s="2">
        <f ca="1">'[1]2025年已发货'!I:I</f>
        <v>18875129329</v>
      </c>
      <c r="J2989" s="2" vm="1" t="e">
        <f ca="1">_xlfn._xlws.FILTER(辅助信息!D:D,辅助信息!G:G=G2989)</f>
        <v>#VALUE!</v>
      </c>
    </row>
    <row r="2990" hidden="1" spans="1:10">
      <c r="A2990" s="2" t="str">
        <f ca="1">'[1]2025年已发货'!A:A</f>
        <v>钢固融</v>
      </c>
      <c r="B2990" s="2" t="str">
        <f ca="1">'[1]2025年已发货'!B:B</f>
        <v>螺纹钢</v>
      </c>
      <c r="C2990" s="2" t="str">
        <f ca="1">'[1]2025年已发货'!C:C</f>
        <v>HRB400EФ16*9m</v>
      </c>
      <c r="D2990" s="2" t="str">
        <f ca="1">'[1]2025年已发货'!D:D</f>
        <v>吨</v>
      </c>
      <c r="E2990" s="2">
        <f ca="1">'[1]2025年已发货'!E:E</f>
        <v>15</v>
      </c>
      <c r="F2990" s="4">
        <f ca="1">'[1]2025年已发货'!F:F</f>
        <v>45787</v>
      </c>
      <c r="G2990" s="2" t="str">
        <f>'[1]2025年已发货'!G:G</f>
        <v>（中核中原-温江北林医养综合体项目）四川省成都市温江区万春大道第三人民医院东</v>
      </c>
      <c r="H2990" s="2" t="str">
        <f ca="1">'[1]2025年已发货'!H:H</f>
        <v>蔡杰</v>
      </c>
      <c r="I2990" s="2">
        <f ca="1">'[1]2025年已发货'!I:I</f>
        <v>18875129329</v>
      </c>
      <c r="J2990" s="2" vm="1" t="e">
        <f ca="1">_xlfn._xlws.FILTER(辅助信息!D:D,辅助信息!G:G=G2990)</f>
        <v>#VALUE!</v>
      </c>
    </row>
    <row r="2991" hidden="1" spans="1:10">
      <c r="A2991" s="2" t="str">
        <f ca="1">'[1]2025年已发货'!A:A</f>
        <v>钢固融</v>
      </c>
      <c r="B2991" s="2" t="str">
        <f ca="1">'[1]2025年已发货'!B:B</f>
        <v>螺纹钢</v>
      </c>
      <c r="C2991" s="2" t="str">
        <f ca="1">'[1]2025年已发货'!C:C</f>
        <v>HRB400EФ18*9m</v>
      </c>
      <c r="D2991" s="2" t="str">
        <f ca="1">'[1]2025年已发货'!D:D</f>
        <v>吨</v>
      </c>
      <c r="E2991" s="2">
        <f ca="1">'[1]2025年已发货'!E:E</f>
        <v>10</v>
      </c>
      <c r="F2991" s="4">
        <f ca="1">'[1]2025年已发货'!F:F</f>
        <v>45787</v>
      </c>
      <c r="G2991" s="2" t="str">
        <f>'[1]2025年已发货'!G:G</f>
        <v>（中核中原-温江北林医养综合体项目）四川省成都市温江区万春大道第三人民医院东</v>
      </c>
      <c r="H2991" s="2" t="str">
        <f ca="1">'[1]2025年已发货'!H:H</f>
        <v>蔡杰</v>
      </c>
      <c r="I2991" s="2">
        <f ca="1">'[1]2025年已发货'!I:I</f>
        <v>18875129329</v>
      </c>
      <c r="J2991" s="2" vm="1" t="e">
        <f ca="1">_xlfn._xlws.FILTER(辅助信息!D:D,辅助信息!G:G=G2991)</f>
        <v>#VALUE!</v>
      </c>
    </row>
    <row r="2992" hidden="1" spans="1:10">
      <c r="A2992" s="2" t="str">
        <f ca="1">'[1]2025年已发货'!A:A</f>
        <v>钢固融</v>
      </c>
      <c r="B2992" s="2" t="str">
        <f ca="1">'[1]2025年已发货'!B:B</f>
        <v>螺纹钢</v>
      </c>
      <c r="C2992" s="2" t="str">
        <f ca="1">'[1]2025年已发货'!C:C</f>
        <v>HRB400EФ18*12m</v>
      </c>
      <c r="D2992" s="2" t="str">
        <f ca="1">'[1]2025年已发货'!D:D</f>
        <v>吨</v>
      </c>
      <c r="E2992" s="2">
        <f ca="1">'[1]2025年已发货'!E:E</f>
        <v>10</v>
      </c>
      <c r="F2992" s="4">
        <f ca="1">'[1]2025年已发货'!F:F</f>
        <v>45787</v>
      </c>
      <c r="G2992" s="2" t="str">
        <f>'[1]2025年已发货'!G:G</f>
        <v>（中核中原-温江北林医养综合体项目）四川省成都市温江区万春大道第三人民医院东</v>
      </c>
      <c r="H2992" s="2" t="str">
        <f ca="1">'[1]2025年已发货'!H:H</f>
        <v>蔡杰</v>
      </c>
      <c r="I2992" s="2">
        <f ca="1">'[1]2025年已发货'!I:I</f>
        <v>18875129329</v>
      </c>
      <c r="J2992" s="2" vm="1" t="e">
        <f>_xlfn._xlws.FILTER(辅助信息!D:D,辅助信息!G:G=G2992)</f>
        <v>#VALUE!</v>
      </c>
    </row>
    <row r="2993" hidden="1" spans="1:10">
      <c r="A2993" s="2" t="str">
        <f ca="1">'[1]2025年已发货'!A:A</f>
        <v>钢固融</v>
      </c>
      <c r="B2993" s="2" t="str">
        <f ca="1">'[1]2025年已发货'!B:B</f>
        <v>螺纹钢</v>
      </c>
      <c r="C2993" s="2" t="str">
        <f ca="1">'[1]2025年已发货'!C:C</f>
        <v>HRB400EФ20*9mm</v>
      </c>
      <c r="D2993" s="2" t="str">
        <f ca="1">'[1]2025年已发货'!D:D</f>
        <v>吨</v>
      </c>
      <c r="E2993" s="2">
        <f ca="1">'[1]2025年已发货'!E:E</f>
        <v>5</v>
      </c>
      <c r="F2993" s="4">
        <f ca="1">'[1]2025年已发货'!F:F</f>
        <v>45787</v>
      </c>
      <c r="G2993" s="2" t="str">
        <f>'[1]2025年已发货'!G:G</f>
        <v>（中核中原-温江北林医养综合体项目）四川省成都市温江区万春大道第三人民医院东</v>
      </c>
      <c r="H2993" s="2" t="str">
        <f ca="1">'[1]2025年已发货'!H:H</f>
        <v>蔡杰</v>
      </c>
      <c r="I2993" s="2">
        <f ca="1">'[1]2025年已发货'!I:I</f>
        <v>18875129329</v>
      </c>
      <c r="J2993" s="2" vm="1" t="e">
        <f ca="1">_xlfn._xlws.FILTER(辅助信息!D:D,辅助信息!G:G=G2993)</f>
        <v>#VALUE!</v>
      </c>
    </row>
    <row r="2994" hidden="1" spans="1:10">
      <c r="A2994" s="2" t="str">
        <f ca="1">'[1]2025年已发货'!A:A</f>
        <v>钢固融</v>
      </c>
      <c r="B2994" s="2" t="str">
        <f ca="1">'[1]2025年已发货'!B:B</f>
        <v>螺纹钢</v>
      </c>
      <c r="C2994" s="2" t="str">
        <f ca="1">'[1]2025年已发货'!C:C</f>
        <v>HRB400EФ20*12mm</v>
      </c>
      <c r="D2994" s="2" t="str">
        <f ca="1">'[1]2025年已发货'!D:D</f>
        <v>吨</v>
      </c>
      <c r="E2994" s="2">
        <f ca="1">'[1]2025年已发货'!E:E</f>
        <v>5</v>
      </c>
      <c r="F2994" s="4">
        <f ca="1">'[1]2025年已发货'!F:F</f>
        <v>45787</v>
      </c>
      <c r="G2994" s="2" t="str">
        <f>'[1]2025年已发货'!G:G</f>
        <v>（中核中原-温江北林医养综合体项目）四川省成都市温江区万春大道第三人民医院东</v>
      </c>
      <c r="H2994" s="2" t="str">
        <f ca="1">'[1]2025年已发货'!H:H</f>
        <v>蔡杰</v>
      </c>
      <c r="I2994" s="2">
        <f ca="1">'[1]2025年已发货'!I:I</f>
        <v>18875129329</v>
      </c>
      <c r="J2994" s="2" vm="1" t="e">
        <f ca="1">_xlfn._xlws.FILTER(辅助信息!D:D,辅助信息!G:G=G2994)</f>
        <v>#VALUE!</v>
      </c>
    </row>
    <row r="2995" hidden="1" spans="1:10">
      <c r="A2995" s="2" t="str">
        <f ca="1">'[1]2025年已发货'!A:A</f>
        <v>钢固融</v>
      </c>
      <c r="B2995" s="2" t="str">
        <f ca="1">'[1]2025年已发货'!B:B</f>
        <v>螺纹钢</v>
      </c>
      <c r="C2995" s="2" t="str">
        <f ca="1">'[1]2025年已发货'!C:C</f>
        <v>HRB400EФ22*9mm</v>
      </c>
      <c r="D2995" s="2" t="str">
        <f ca="1">'[1]2025年已发货'!D:D</f>
        <v>吨</v>
      </c>
      <c r="E2995" s="2">
        <f ca="1">'[1]2025年已发货'!E:E</f>
        <v>5</v>
      </c>
      <c r="F2995" s="4">
        <f ca="1">'[1]2025年已发货'!F:F</f>
        <v>45787</v>
      </c>
      <c r="G2995" s="2" t="str">
        <f>'[1]2025年已发货'!G:G</f>
        <v>（中核中原-温江北林医养综合体项目）四川省成都市温江区万春大道第三人民医院东</v>
      </c>
      <c r="H2995" s="2" t="str">
        <f ca="1">'[1]2025年已发货'!H:H</f>
        <v>蔡杰</v>
      </c>
      <c r="I2995" s="2">
        <f ca="1">'[1]2025年已发货'!I:I</f>
        <v>18875129329</v>
      </c>
      <c r="J2995" s="2" vm="1" t="e">
        <f>_xlfn._xlws.FILTER(辅助信息!D:D,辅助信息!G:G=G2995)</f>
        <v>#VALUE!</v>
      </c>
    </row>
    <row r="2996" hidden="1" spans="1:10">
      <c r="A2996" s="2" t="str">
        <f ca="1">'[1]2025年已发货'!A:A</f>
        <v>钢固融</v>
      </c>
      <c r="B2996" s="2" t="str">
        <f ca="1">'[1]2025年已发货'!B:B</f>
        <v>螺纹钢</v>
      </c>
      <c r="C2996" s="2" t="str">
        <f ca="1">'[1]2025年已发货'!C:C</f>
        <v>HRB400EФ22*12mm</v>
      </c>
      <c r="D2996" s="2" t="str">
        <f ca="1">'[1]2025年已发货'!D:D</f>
        <v>吨</v>
      </c>
      <c r="E2996" s="2">
        <f ca="1">'[1]2025年已发货'!E:E</f>
        <v>5</v>
      </c>
      <c r="F2996" s="4">
        <f ca="1">'[1]2025年已发货'!F:F</f>
        <v>45787</v>
      </c>
      <c r="G2996" s="2" t="str">
        <f>'[1]2025年已发货'!G:G</f>
        <v>（中核中原-温江北林医养综合体项目）四川省成都市温江区万春大道第三人民医院东</v>
      </c>
      <c r="H2996" s="2" t="str">
        <f ca="1">'[1]2025年已发货'!H:H</f>
        <v>蔡杰</v>
      </c>
      <c r="I2996" s="2">
        <f ca="1">'[1]2025年已发货'!I:I</f>
        <v>18875129329</v>
      </c>
      <c r="J2996" s="2" vm="1" t="e">
        <f>_xlfn._xlws.FILTER(辅助信息!D:D,辅助信息!G:G=G2996)</f>
        <v>#VALUE!</v>
      </c>
    </row>
    <row r="2997" hidden="1" spans="1:10">
      <c r="A2997" s="2" t="str">
        <f ca="1">'[1]2025年已发货'!A:A</f>
        <v>钢固融</v>
      </c>
      <c r="B2997" s="2" t="str">
        <f ca="1">'[1]2025年已发货'!B:B</f>
        <v>螺纹钢</v>
      </c>
      <c r="C2997" s="2" t="str">
        <f ca="1">'[1]2025年已发货'!C:C</f>
        <v>HRB400EФ25*12m</v>
      </c>
      <c r="D2997" s="2" t="str">
        <f ca="1">'[1]2025年已发货'!D:D</f>
        <v>吨</v>
      </c>
      <c r="E2997" s="2">
        <f ca="1">'[1]2025年已发货'!E:E</f>
        <v>5</v>
      </c>
      <c r="F2997" s="4">
        <f ca="1">'[1]2025年已发货'!F:F</f>
        <v>45787</v>
      </c>
      <c r="G2997" s="2" t="str">
        <f>'[1]2025年已发货'!G:G</f>
        <v>（中核中原-温江北林医养综合体项目）四川省成都市温江区万春大道第三人民医院东</v>
      </c>
      <c r="H2997" s="2" t="str">
        <f ca="1">'[1]2025年已发货'!H:H</f>
        <v>蔡杰</v>
      </c>
      <c r="I2997" s="2">
        <f ca="1">'[1]2025年已发货'!I:I</f>
        <v>18875129329</v>
      </c>
      <c r="J2997" s="2" vm="1" t="e">
        <f>_xlfn._xlws.FILTER(辅助信息!D:D,辅助信息!G:G=G2997)</f>
        <v>#VALUE!</v>
      </c>
    </row>
    <row r="2998" hidden="1" spans="1:10">
      <c r="A2998" s="2" t="str">
        <f ca="1">'[1]2025年已发货'!A:A</f>
        <v>钢固融</v>
      </c>
      <c r="B2998" s="2" t="str">
        <f ca="1">'[1]2025年已发货'!B:B</f>
        <v>螺纹钢</v>
      </c>
      <c r="C2998" s="2" t="str">
        <f ca="1">'[1]2025年已发货'!C:C</f>
        <v>HRB500EФ20*9mm</v>
      </c>
      <c r="D2998" s="2" t="str">
        <f ca="1">'[1]2025年已发货'!D:D</f>
        <v>吨</v>
      </c>
      <c r="E2998" s="2">
        <f ca="1">'[1]2025年已发货'!E:E</f>
        <v>35</v>
      </c>
      <c r="F2998" s="4">
        <f ca="1">'[1]2025年已发货'!F:F</f>
        <v>45787</v>
      </c>
      <c r="G2998" s="2" t="str">
        <f>'[1]2025年已发货'!G:G</f>
        <v>（中核中原-温江北林医养综合体项目）四川省成都市温江区万春大道第三人民医院东</v>
      </c>
      <c r="H2998" s="2" t="str">
        <f ca="1">'[1]2025年已发货'!H:H</f>
        <v>蔡杰</v>
      </c>
      <c r="I2998" s="2">
        <f ca="1">'[1]2025年已发货'!I:I</f>
        <v>18875129329</v>
      </c>
      <c r="J2998" s="2" vm="1" t="e">
        <f>_xlfn._xlws.FILTER(辅助信息!D:D,辅助信息!G:G=G2998)</f>
        <v>#VALUE!</v>
      </c>
    </row>
    <row r="2999" hidden="1" spans="1:10">
      <c r="A2999" s="2" t="str">
        <f ca="1">'[1]2025年已发货'!A:A</f>
        <v>达钢</v>
      </c>
      <c r="B2999" s="2" t="str">
        <f ca="1">'[1]2025年已发货'!B:B</f>
        <v>螺纹钢</v>
      </c>
      <c r="C2999" s="2" t="str">
        <f ca="1">'[1]2025年已发货'!C:C</f>
        <v>HRB400E Φ12×9米</v>
      </c>
      <c r="D2999" s="2" t="str">
        <f ca="1">'[1]2025年已发货'!D:D</f>
        <v>吨</v>
      </c>
      <c r="E2999" s="2">
        <f ca="1">'[1]2025年已发货'!E:E</f>
        <v>35</v>
      </c>
      <c r="F2999" s="4">
        <f ca="1">'[1]2025年已发货'!F:F</f>
        <v>45787</v>
      </c>
      <c r="G2999" s="2" t="str">
        <f>'[1]2025年已发货'!G:G</f>
        <v>自永4标一局四公司（四川省内江市隆昌市金鹅街道自永4标一局四公司钢筋棚）</v>
      </c>
      <c r="H2999" s="2" t="str">
        <f ca="1">'[1]2025年已发货'!H:H</f>
        <v>郝优</v>
      </c>
      <c r="I2999" s="2">
        <f ca="1">'[1]2025年已发货'!I:I</f>
        <v>13891371707</v>
      </c>
      <c r="J2999" s="2" vm="1" t="e">
        <f ca="1">_xlfn._xlws.FILTER(辅助信息!D:D,辅助信息!G:G=G2999)</f>
        <v>#VALUE!</v>
      </c>
    </row>
    <row r="3000" hidden="1" spans="1:10">
      <c r="A3000" s="2" t="str">
        <f ca="1">'[1]2025年已发货'!A:A</f>
        <v>达钢</v>
      </c>
      <c r="B3000" s="2" t="str">
        <f ca="1">'[1]2025年已发货'!B:B</f>
        <v>螺纹钢</v>
      </c>
      <c r="C3000" s="2" t="str">
        <f ca="1">'[1]2025年已发货'!C:C</f>
        <v>HRB400E Φ12×12米</v>
      </c>
      <c r="D3000" s="2" t="str">
        <f ca="1">'[1]2025年已发货'!D:D</f>
        <v>吨</v>
      </c>
      <c r="E3000" s="2">
        <f ca="1">'[1]2025年已发货'!E:E</f>
        <v>35</v>
      </c>
      <c r="F3000" s="4">
        <f ca="1">'[1]2025年已发货'!F:F</f>
        <v>45787</v>
      </c>
      <c r="G3000" s="2" t="str">
        <f>'[1]2025年已发货'!G:G</f>
        <v>自永4标一局四公司（四川省内江市隆昌市金鹅街道自永4标一局四公司钢筋棚）</v>
      </c>
      <c r="H3000" s="2" t="str">
        <f ca="1">'[1]2025年已发货'!H:H</f>
        <v>郝优</v>
      </c>
      <c r="I3000" s="2">
        <f ca="1">'[1]2025年已发货'!I:I</f>
        <v>13891371707</v>
      </c>
      <c r="J3000" s="2" vm="1" t="e">
        <f ca="1">_xlfn._xlws.FILTER(辅助信息!D:D,辅助信息!G:G=G3000)</f>
        <v>#VALUE!</v>
      </c>
    </row>
    <row r="3001" hidden="1" spans="1:10">
      <c r="A3001" s="2" t="str">
        <f ca="1">'[1]2025年已发货'!A:A</f>
        <v>达钢</v>
      </c>
      <c r="B3001" s="2" t="str">
        <f ca="1">'[1]2025年已发货'!B:B</f>
        <v>螺纹钢</v>
      </c>
      <c r="C3001" s="2" t="str">
        <f ca="1">'[1]2025年已发货'!C:C</f>
        <v>HRB400E Φ32×12米</v>
      </c>
      <c r="D3001" s="2" t="str">
        <f ca="1">'[1]2025年已发货'!D:D</f>
        <v>吨</v>
      </c>
      <c r="E3001" s="2">
        <f ca="1">'[1]2025年已发货'!E:E</f>
        <v>35</v>
      </c>
      <c r="F3001" s="4">
        <f ca="1">'[1]2025年已发货'!F:F</f>
        <v>45787</v>
      </c>
      <c r="G3001" s="2" t="str">
        <f>'[1]2025年已发货'!G:G</f>
        <v>自永4标一局四公司（四川省内江市隆昌市金鹅街道自永4标一局四公司钢筋棚）</v>
      </c>
      <c r="H3001" s="2" t="str">
        <f ca="1">'[1]2025年已发货'!H:H</f>
        <v>郝优</v>
      </c>
      <c r="I3001" s="2">
        <f ca="1">'[1]2025年已发货'!I:I</f>
        <v>13891371707</v>
      </c>
      <c r="J3001" s="2" vm="1" t="e">
        <f ca="1">_xlfn._xlws.FILTER(辅助信息!D:D,辅助信息!G:G=G3001)</f>
        <v>#VALUE!</v>
      </c>
    </row>
    <row r="3002" hidden="1" spans="1:10">
      <c r="A3002" s="2" t="str">
        <f ca="1">'[1]2025年已发货'!A:A</f>
        <v>钢固融</v>
      </c>
      <c r="B3002" s="2" t="str">
        <f ca="1">'[1]2025年已发货'!B:B</f>
        <v>盘螺</v>
      </c>
      <c r="C3002" s="2" t="str">
        <f ca="1">'[1]2025年已发货'!C:C</f>
        <v>HRB400E Φ8</v>
      </c>
      <c r="D3002" s="2" t="str">
        <f ca="1">'[1]2025年已发货'!D:D</f>
        <v>吨</v>
      </c>
      <c r="E3002" s="2">
        <f ca="1">'[1]2025年已发货'!E:E</f>
        <v>7</v>
      </c>
      <c r="F3002" s="4">
        <f ca="1">'[1]2025年已发货'!F:F</f>
        <v>45787</v>
      </c>
      <c r="G3002" s="2" t="str">
        <f>'[1]2025年已发货'!G:G</f>
        <v>（中铁五局新津tod项目）成都市新津区旭辉天府未来城南(华金路南)</v>
      </c>
      <c r="H3002" s="2" t="str">
        <f ca="1">'[1]2025年已发货'!H:H</f>
        <v>戴军</v>
      </c>
      <c r="I3002" s="2">
        <f ca="1">'[1]2025年已发货'!I:I</f>
        <v>15984585768</v>
      </c>
      <c r="J3002" s="2" vm="1" t="e">
        <f ca="1">_xlfn._xlws.FILTER(辅助信息!D:D,辅助信息!G:G=G3002)</f>
        <v>#VALUE!</v>
      </c>
    </row>
    <row r="3003" hidden="1" spans="1:10">
      <c r="A3003" s="2" t="str">
        <f ca="1">'[1]2025年已发货'!A:A</f>
        <v>钢固融</v>
      </c>
      <c r="B3003" s="2" t="str">
        <f ca="1">'[1]2025年已发货'!B:B</f>
        <v>螺纹钢</v>
      </c>
      <c r="C3003" s="2" t="str">
        <f ca="1">'[1]2025年已发货'!C:C</f>
        <v>HRB400E Φ12 9m</v>
      </c>
      <c r="D3003" s="2" t="str">
        <f ca="1">'[1]2025年已发货'!D:D</f>
        <v>吨</v>
      </c>
      <c r="E3003" s="2">
        <f ca="1">'[1]2025年已发货'!E:E</f>
        <v>15</v>
      </c>
      <c r="F3003" s="4">
        <f ca="1">'[1]2025年已发货'!F:F</f>
        <v>45787</v>
      </c>
      <c r="G3003" s="2" t="str">
        <f>'[1]2025年已发货'!G:G</f>
        <v>（中铁五局新津tod项目）成都市新津区旭辉天府未来城南(华金路南)</v>
      </c>
      <c r="H3003" s="2" t="str">
        <f ca="1">'[1]2025年已发货'!H:H</f>
        <v>戴军</v>
      </c>
      <c r="I3003" s="2">
        <f ca="1">'[1]2025年已发货'!I:I</f>
        <v>15984585768</v>
      </c>
      <c r="J3003" s="2" vm="1" t="e">
        <f>_xlfn._xlws.FILTER(辅助信息!D:D,辅助信息!G:G=G3003)</f>
        <v>#VALUE!</v>
      </c>
    </row>
    <row r="3004" hidden="1" spans="1:10">
      <c r="A3004" s="2" t="str">
        <f ca="1">'[1]2025年已发货'!A:A</f>
        <v>钢固融</v>
      </c>
      <c r="B3004" s="2" t="str">
        <f ca="1">'[1]2025年已发货'!B:B</f>
        <v>螺纹钢</v>
      </c>
      <c r="C3004" s="2" t="str">
        <f ca="1">'[1]2025年已发货'!C:C</f>
        <v>HRB400E Φ25 9m</v>
      </c>
      <c r="D3004" s="2" t="str">
        <f ca="1">'[1]2025年已发货'!D:D</f>
        <v>吨</v>
      </c>
      <c r="E3004" s="2">
        <f ca="1">'[1]2025年已发货'!E:E</f>
        <v>12</v>
      </c>
      <c r="F3004" s="4">
        <f ca="1">'[1]2025年已发货'!F:F</f>
        <v>45787</v>
      </c>
      <c r="G3004" s="2" t="str">
        <f>'[1]2025年已发货'!G:G</f>
        <v>（中铁五局新津tod项目）成都市新津区旭辉天府未来城南(华金路南)</v>
      </c>
      <c r="H3004" s="2" t="str">
        <f ca="1">'[1]2025年已发货'!H:H</f>
        <v>戴军</v>
      </c>
      <c r="I3004" s="2">
        <f ca="1">'[1]2025年已发货'!I:I</f>
        <v>15984585768</v>
      </c>
      <c r="J3004" s="2" vm="1" t="e">
        <f ca="1">_xlfn._xlws.FILTER(辅助信息!D:D,辅助信息!G:G=G3004)</f>
        <v>#VALUE!</v>
      </c>
    </row>
    <row r="3005" hidden="1" spans="1:10">
      <c r="A3005" s="2" t="str">
        <f ca="1">'[1]2025年已发货'!A:A</f>
        <v>德胜</v>
      </c>
      <c r="B3005" s="2" t="str">
        <f ca="1">'[1]2025年已发货'!B:B</f>
        <v>螺纹钢</v>
      </c>
      <c r="C3005" s="2" t="str">
        <f ca="1">'[1]2025年已发货'!C:C</f>
        <v>HRB400E Φ25 9m</v>
      </c>
      <c r="D3005" s="2" t="str">
        <f ca="1">'[1]2025年已发货'!D:D</f>
        <v>吨</v>
      </c>
      <c r="E3005" s="2">
        <f ca="1">'[1]2025年已发货'!E:E</f>
        <v>35</v>
      </c>
      <c r="F3005" s="4">
        <f ca="1">'[1]2025年已发货'!F:F</f>
        <v>45787</v>
      </c>
      <c r="G3005" s="2" t="str">
        <f>'[1]2025年已发货'!G:G</f>
        <v>（中铁三局成渝扩容ZCB3-1项目部）内江市胜利收费站红绿灯500米</v>
      </c>
      <c r="H3005" s="2" t="str">
        <f ca="1">'[1]2025年已发货'!H:H</f>
        <v>王岩</v>
      </c>
      <c r="I3005" s="2">
        <f ca="1">'[1]2025年已发货'!I:I</f>
        <v>17634813323</v>
      </c>
      <c r="J3005" s="2" vm="1" t="e">
        <f ca="1">_xlfn._xlws.FILTER(辅助信息!D:D,辅助信息!G:G=G3005)</f>
        <v>#VALUE!</v>
      </c>
    </row>
    <row r="3006" hidden="1" spans="1:10">
      <c r="A3006" s="2" t="str">
        <f ca="1">'[1]2025年已发货'!A:A</f>
        <v>达钢</v>
      </c>
      <c r="B3006" s="2" t="str">
        <f ca="1">'[1]2025年已发货'!B:B</f>
        <v>盘螺</v>
      </c>
      <c r="C3006" s="2" t="str">
        <f ca="1">'[1]2025年已发货'!C:C</f>
        <v>HRB400E Φ12</v>
      </c>
      <c r="D3006" s="2" t="str">
        <f ca="1">'[1]2025年已发货'!D:D</f>
        <v>吨</v>
      </c>
      <c r="E3006" s="2">
        <f ca="1">'[1]2025年已发货'!E:E</f>
        <v>57</v>
      </c>
      <c r="F3006" s="4">
        <f ca="1">'[1]2025年已发货'!F:F</f>
        <v>45787</v>
      </c>
      <c r="G3006" s="2" t="str">
        <f>'[1]2025年已发货'!G:G</f>
        <v>（华西简阳西城嘉苑）四川省成都市简阳市简城街道高屋村</v>
      </c>
      <c r="H3006" s="2" t="str">
        <f ca="1">'[1]2025年已发货'!H:H</f>
        <v>张瀚镭</v>
      </c>
      <c r="I3006" s="2">
        <f ca="1">'[1]2025年已发货'!I:I</f>
        <v>15884666220</v>
      </c>
      <c r="J3006" s="2" t="str">
        <f>_xlfn._xlws.FILTER(辅助信息!D:D,辅助信息!G:G=G3006)</f>
        <v>华西简阳西城嘉苑</v>
      </c>
    </row>
    <row r="3007" hidden="1" spans="1:10">
      <c r="A3007" s="2" t="str">
        <f ca="1">'[1]2025年已发货'!A:A</f>
        <v>达钢</v>
      </c>
      <c r="B3007" s="2" t="str">
        <f ca="1">'[1]2025年已发货'!B:B</f>
        <v>螺纹钢</v>
      </c>
      <c r="C3007" s="2" t="str">
        <f ca="1">'[1]2025年已发货'!C:C</f>
        <v>HRB400E Φ14 9m</v>
      </c>
      <c r="D3007" s="2" t="str">
        <f ca="1">'[1]2025年已发货'!D:D</f>
        <v>吨</v>
      </c>
      <c r="E3007" s="2">
        <f ca="1">'[1]2025年已发货'!E:E</f>
        <v>14</v>
      </c>
      <c r="F3007" s="4">
        <f ca="1">'[1]2025年已发货'!F:F</f>
        <v>45787</v>
      </c>
      <c r="G3007" s="2" t="str">
        <f>'[1]2025年已发货'!G:G</f>
        <v>（华西简阳西城嘉苑）四川省成都市简阳市简城街道高屋村</v>
      </c>
      <c r="H3007" s="2" t="str">
        <f ca="1">'[1]2025年已发货'!H:H</f>
        <v>张瀚镭</v>
      </c>
      <c r="I3007" s="2">
        <f ca="1">'[1]2025年已发货'!I:I</f>
        <v>15884666220</v>
      </c>
      <c r="J3007" s="2" t="str">
        <f ca="1">_xlfn._xlws.FILTER(辅助信息!D:D,辅助信息!G:G=G3007)</f>
        <v>华西简阳西城嘉苑</v>
      </c>
    </row>
    <row r="3008" hidden="1" spans="1:10">
      <c r="A3008" s="2" t="str">
        <f ca="1">'[1]2025年已发货'!A:A</f>
        <v>达钢</v>
      </c>
      <c r="B3008" s="2" t="str">
        <f ca="1">'[1]2025年已发货'!B:B</f>
        <v>螺纹钢</v>
      </c>
      <c r="C3008" s="2" t="str">
        <f ca="1">'[1]2025年已发货'!C:C</f>
        <v>HRB400E Φ16 9m</v>
      </c>
      <c r="D3008" s="2" t="str">
        <f ca="1">'[1]2025年已发货'!D:D</f>
        <v>吨</v>
      </c>
      <c r="E3008" s="2">
        <f ca="1">'[1]2025年已发货'!E:E</f>
        <v>57</v>
      </c>
      <c r="F3008" s="4">
        <f ca="1">'[1]2025年已发货'!F:F</f>
        <v>45787</v>
      </c>
      <c r="G3008" s="2" t="str">
        <f>'[1]2025年已发货'!G:G</f>
        <v>（华西简阳西城嘉苑）四川省成都市简阳市简城街道高屋村</v>
      </c>
      <c r="H3008" s="2" t="str">
        <f ca="1">'[1]2025年已发货'!H:H</f>
        <v>张瀚镭</v>
      </c>
      <c r="I3008" s="2">
        <f ca="1">'[1]2025年已发货'!I:I</f>
        <v>15884666220</v>
      </c>
      <c r="J3008" s="2" t="str">
        <f ca="1">_xlfn._xlws.FILTER(辅助信息!D:D,辅助信息!G:G=G3008)</f>
        <v>华西简阳西城嘉苑</v>
      </c>
    </row>
    <row r="3009" hidden="1" spans="1:10">
      <c r="A3009" s="2" t="str">
        <f ca="1">'[1]2025年已发货'!A:A</f>
        <v>达钢</v>
      </c>
      <c r="B3009" s="2" t="str">
        <f ca="1">'[1]2025年已发货'!B:B</f>
        <v>螺纹钢</v>
      </c>
      <c r="C3009" s="2" t="str">
        <f ca="1">'[1]2025年已发货'!C:C</f>
        <v>HRB500E Φ12</v>
      </c>
      <c r="D3009" s="2" t="str">
        <f ca="1">'[1]2025年已发货'!D:D</f>
        <v>吨</v>
      </c>
      <c r="E3009" s="2">
        <f ca="1">'[1]2025年已发货'!E:E</f>
        <v>3</v>
      </c>
      <c r="F3009" s="4">
        <f ca="1">'[1]2025年已发货'!F:F</f>
        <v>45787</v>
      </c>
      <c r="G3009" s="2" t="str">
        <f>'[1]2025年已发货'!G:G</f>
        <v>（华西简阳西城嘉苑）四川省成都市简阳市简城街道高屋村</v>
      </c>
      <c r="H3009" s="2" t="str">
        <f ca="1">'[1]2025年已发货'!H:H</f>
        <v>张瀚镭</v>
      </c>
      <c r="I3009" s="2">
        <f ca="1">'[1]2025年已发货'!I:I</f>
        <v>15884666220</v>
      </c>
      <c r="J3009" s="2" t="str">
        <f ca="1">_xlfn._xlws.FILTER(辅助信息!D:D,辅助信息!G:G=G3009)</f>
        <v>华西简阳西城嘉苑</v>
      </c>
    </row>
    <row r="3010" hidden="1" spans="1:10">
      <c r="A3010" s="2" t="str">
        <f ca="1">'[1]2025年已发货'!A:A</f>
        <v>达钢</v>
      </c>
      <c r="B3010" s="2" t="str">
        <f ca="1">'[1]2025年已发货'!B:B</f>
        <v>螺纹钢</v>
      </c>
      <c r="C3010" s="2" t="str">
        <f ca="1">'[1]2025年已发货'!C:C</f>
        <v>HRB500E Φ14</v>
      </c>
      <c r="D3010" s="2" t="str">
        <f ca="1">'[1]2025年已发货'!D:D</f>
        <v>吨</v>
      </c>
      <c r="E3010" s="2">
        <f ca="1">'[1]2025年已发货'!E:E</f>
        <v>3</v>
      </c>
      <c r="F3010" s="4">
        <f ca="1">'[1]2025年已发货'!F:F</f>
        <v>45787</v>
      </c>
      <c r="G3010" s="2" t="str">
        <f>'[1]2025年已发货'!G:G</f>
        <v>（华西简阳西城嘉苑）四川省成都市简阳市简城街道高屋村</v>
      </c>
      <c r="H3010" s="2" t="str">
        <f ca="1">'[1]2025年已发货'!H:H</f>
        <v>张瀚镭</v>
      </c>
      <c r="I3010" s="2">
        <f ca="1">'[1]2025年已发货'!I:I</f>
        <v>15884666220</v>
      </c>
      <c r="J3010" s="2" t="str">
        <f ca="1">_xlfn._xlws.FILTER(辅助信息!D:D,辅助信息!G:G=G3010)</f>
        <v>华西简阳西城嘉苑</v>
      </c>
    </row>
    <row r="3011" hidden="1" spans="1:10">
      <c r="A3011" s="2" t="str">
        <f ca="1">'[1]2025年已发货'!A:A</f>
        <v>达钢</v>
      </c>
      <c r="B3011" s="2" t="str">
        <f ca="1">'[1]2025年已发货'!B:B</f>
        <v>螺纹钢</v>
      </c>
      <c r="C3011" s="2" t="str">
        <f ca="1">'[1]2025年已发货'!C:C</f>
        <v>HRB500E Φ16</v>
      </c>
      <c r="D3011" s="2" t="str">
        <f ca="1">'[1]2025年已发货'!D:D</f>
        <v>吨</v>
      </c>
      <c r="E3011" s="2">
        <f ca="1">'[1]2025年已发货'!E:E</f>
        <v>3</v>
      </c>
      <c r="F3011" s="4">
        <f ca="1">'[1]2025年已发货'!F:F</f>
        <v>45787</v>
      </c>
      <c r="G3011" s="2" t="str">
        <f>'[1]2025年已发货'!G:G</f>
        <v>（华西简阳西城嘉苑）四川省成都市简阳市简城街道高屋村</v>
      </c>
      <c r="H3011" s="2" t="str">
        <f ca="1">'[1]2025年已发货'!H:H</f>
        <v>张瀚镭</v>
      </c>
      <c r="I3011" s="2">
        <f ca="1">'[1]2025年已发货'!I:I</f>
        <v>15884666220</v>
      </c>
      <c r="J3011" s="2" t="str">
        <f>_xlfn._xlws.FILTER(辅助信息!D:D,辅助信息!G:G=G3011)</f>
        <v>华西简阳西城嘉苑</v>
      </c>
    </row>
    <row r="3012" hidden="1" spans="1:10">
      <c r="A3012" s="2" t="str">
        <f ca="1">'[1]2025年已发货'!A:A</f>
        <v>达钢</v>
      </c>
      <c r="B3012" s="2" t="str">
        <f ca="1">'[1]2025年已发货'!B:B</f>
        <v>螺纹钢</v>
      </c>
      <c r="C3012" s="2" t="str">
        <f ca="1">'[1]2025年已发货'!C:C</f>
        <v>HRB500E Φ20</v>
      </c>
      <c r="D3012" s="2" t="str">
        <f ca="1">'[1]2025年已发货'!D:D</f>
        <v>吨</v>
      </c>
      <c r="E3012" s="2">
        <f ca="1">'[1]2025年已发货'!E:E</f>
        <v>3</v>
      </c>
      <c r="F3012" s="4">
        <f ca="1">'[1]2025年已发货'!F:F</f>
        <v>45787</v>
      </c>
      <c r="G3012" s="2" t="str">
        <f>'[1]2025年已发货'!G:G</f>
        <v>（华西简阳西城嘉苑）四川省成都市简阳市简城街道高屋村</v>
      </c>
      <c r="H3012" s="2" t="str">
        <f ca="1">'[1]2025年已发货'!H:H</f>
        <v>张瀚镭</v>
      </c>
      <c r="I3012" s="2">
        <f ca="1">'[1]2025年已发货'!I:I</f>
        <v>15884666220</v>
      </c>
      <c r="J3012" s="2" t="str">
        <f ca="1">_xlfn._xlws.FILTER(辅助信息!D:D,辅助信息!G:G=G3012)</f>
        <v>华西简阳西城嘉苑</v>
      </c>
    </row>
    <row r="3013" hidden="1" spans="1:10">
      <c r="A3013" s="2" t="str">
        <f ca="1">'[1]2025年已发货'!A:A</f>
        <v>达钢</v>
      </c>
      <c r="B3013" s="2" t="str">
        <f ca="1">'[1]2025年已发货'!B:B</f>
        <v>螺纹钢</v>
      </c>
      <c r="C3013" s="2" t="str">
        <f ca="1">'[1]2025年已发货'!C:C</f>
        <v>HRB500E Φ25</v>
      </c>
      <c r="D3013" s="2" t="str">
        <f ca="1">'[1]2025年已发货'!D:D</f>
        <v>吨</v>
      </c>
      <c r="E3013" s="2">
        <f ca="1">'[1]2025年已发货'!E:E</f>
        <v>3</v>
      </c>
      <c r="F3013" s="4">
        <f ca="1">'[1]2025年已发货'!F:F</f>
        <v>45787</v>
      </c>
      <c r="G3013" s="2" t="str">
        <f>'[1]2025年已发货'!G:G</f>
        <v>（华西简阳西城嘉苑）四川省成都市简阳市简城街道高屋村</v>
      </c>
      <c r="H3013" s="2" t="str">
        <f ca="1">'[1]2025年已发货'!H:H</f>
        <v>张瀚镭</v>
      </c>
      <c r="I3013" s="2">
        <f ca="1">'[1]2025年已发货'!I:I</f>
        <v>15884666220</v>
      </c>
      <c r="J3013" s="2" t="str">
        <f ca="1">_xlfn._xlws.FILTER(辅助信息!D:D,辅助信息!G:G=G3013)</f>
        <v>华西简阳西城嘉苑</v>
      </c>
    </row>
    <row r="3014" hidden="1" spans="1:10">
      <c r="A3014" s="2" t="str">
        <f ca="1">'[1]2025年已发货'!A:A</f>
        <v>晋邦</v>
      </c>
      <c r="B3014" s="2" t="str">
        <f ca="1">'[1]2025年已发货'!B:B</f>
        <v>盘螺</v>
      </c>
      <c r="C3014" s="2" t="str">
        <f ca="1">'[1]2025年已发货'!C:C</f>
        <v>HRB400E Φ10</v>
      </c>
      <c r="D3014" s="2" t="str">
        <f ca="1">'[1]2025年已发货'!D:D</f>
        <v>吨</v>
      </c>
      <c r="E3014" s="2">
        <f ca="1">'[1]2025年已发货'!E:E</f>
        <v>8</v>
      </c>
      <c r="F3014" s="4">
        <f ca="1">'[1]2025年已发货'!F:F</f>
        <v>45787</v>
      </c>
      <c r="G3014" s="2" t="str">
        <f>'[1]2025年已发货'!G:G</f>
        <v>（商投建工达州中医药科技园-2工区-景观桥）达州市通川区达州中医药职业学院犀牛大道北段</v>
      </c>
      <c r="H3014" s="2" t="str">
        <f ca="1">'[1]2025年已发货'!H:H</f>
        <v>李波</v>
      </c>
      <c r="I3014" s="2">
        <f ca="1">'[1]2025年已发货'!I:I</f>
        <v>18381899787</v>
      </c>
      <c r="J3014" s="2" t="str">
        <f ca="1">_xlfn._xlws.FILTER(辅助信息!D:D,辅助信息!G:G=G3014)</f>
        <v>商投建工达州中医药科技园</v>
      </c>
    </row>
    <row r="3015" hidden="1" spans="1:10">
      <c r="A3015" s="2" t="str">
        <f ca="1">'[1]2025年已发货'!A:A</f>
        <v>晋邦</v>
      </c>
      <c r="B3015" s="2" t="str">
        <f ca="1">'[1]2025年已发货'!B:B</f>
        <v>螺纹钢</v>
      </c>
      <c r="C3015" s="2" t="str">
        <f ca="1">'[1]2025年已发货'!C:C</f>
        <v>HRB400E Φ32 9m</v>
      </c>
      <c r="D3015" s="2" t="str">
        <f ca="1">'[1]2025年已发货'!D:D</f>
        <v>吨</v>
      </c>
      <c r="E3015" s="2">
        <f ca="1">'[1]2025年已发货'!E:E</f>
        <v>17</v>
      </c>
      <c r="F3015" s="4">
        <f ca="1">'[1]2025年已发货'!F:F</f>
        <v>45787</v>
      </c>
      <c r="G3015" s="2" t="str">
        <f>'[1]2025年已发货'!G:G</f>
        <v>（商投建工达州中医药科技园-2工区-景观桥）达州市通川区达州中医药职业学院犀牛大道北段</v>
      </c>
      <c r="H3015" s="2" t="str">
        <f ca="1">'[1]2025年已发货'!H:H</f>
        <v>李波</v>
      </c>
      <c r="I3015" s="2">
        <f ca="1">'[1]2025年已发货'!I:I</f>
        <v>18381899787</v>
      </c>
      <c r="J3015" s="2" t="str">
        <f>_xlfn._xlws.FILTER(辅助信息!D:D,辅助信息!G:G=G3015)</f>
        <v>商投建工达州中医药科技园</v>
      </c>
    </row>
    <row r="3016" hidden="1" spans="1:10">
      <c r="A3016" s="2" t="str">
        <f ca="1">'[1]2025年已发货'!A:A</f>
        <v>晋邦</v>
      </c>
      <c r="B3016" s="2" t="str">
        <f ca="1">'[1]2025年已发货'!B:B</f>
        <v>螺纹钢</v>
      </c>
      <c r="C3016" s="2" t="str">
        <f ca="1">'[1]2025年已发货'!C:C</f>
        <v>HRB400E Φ20 9m</v>
      </c>
      <c r="D3016" s="2" t="str">
        <f ca="1">'[1]2025年已发货'!D:D</f>
        <v>吨</v>
      </c>
      <c r="E3016" s="2">
        <f ca="1">'[1]2025年已发货'!E:E</f>
        <v>10</v>
      </c>
      <c r="F3016" s="4">
        <f ca="1">'[1]2025年已发货'!F:F</f>
        <v>45787</v>
      </c>
      <c r="G3016" s="2" t="str">
        <f>'[1]2025年已发货'!G:G</f>
        <v>（商投建工达州中医药科技园-2工区-景观桥）达州市通川区达州中医药职业学院犀牛大道北段</v>
      </c>
      <c r="H3016" s="2" t="str">
        <f ca="1">'[1]2025年已发货'!H:H</f>
        <v>李波</v>
      </c>
      <c r="I3016" s="2">
        <f ca="1">'[1]2025年已发货'!I:I</f>
        <v>18381899787</v>
      </c>
      <c r="J3016" s="2" t="str">
        <f>_xlfn._xlws.FILTER(辅助信息!D:D,辅助信息!G:G=G3016)</f>
        <v>商投建工达州中医药科技园</v>
      </c>
    </row>
    <row r="3017" hidden="1" spans="1:10">
      <c r="A3017" s="2" t="str">
        <f ca="1">'[1]2025年已发货'!A:A</f>
        <v>达钢</v>
      </c>
      <c r="B3017" s="2" t="str">
        <f ca="1">'[1]2025年已发货'!B:B</f>
        <v>螺纹钢</v>
      </c>
      <c r="C3017" s="2" t="str">
        <f ca="1">'[1]2025年已发货'!C:C</f>
        <v>HRB500E Φ12</v>
      </c>
      <c r="D3017" s="2" t="str">
        <f ca="1">'[1]2025年已发货'!D:D</f>
        <v>吨</v>
      </c>
      <c r="E3017" s="2">
        <f ca="1">'[1]2025年已发货'!E:E</f>
        <v>20</v>
      </c>
      <c r="F3017" s="4">
        <f ca="1">'[1]2025年已发货'!F:F</f>
        <v>45787</v>
      </c>
      <c r="G3017" s="2" t="str">
        <f>'[1]2025年已发货'!G:G</f>
        <v>（商投建工达州中医药科技园-4工区-7号楼）达州市通川区达州中医药职业学院犀牛大道北段</v>
      </c>
      <c r="H3017" s="2" t="str">
        <f ca="1">'[1]2025年已发货'!H:H</f>
        <v>张扬</v>
      </c>
      <c r="I3017" s="2">
        <f ca="1">'[1]2025年已发货'!I:I</f>
        <v>18381904567</v>
      </c>
      <c r="J3017" s="2" t="str">
        <f>_xlfn._xlws.FILTER(辅助信息!D:D,辅助信息!G:G=G3017)</f>
        <v>商投建工达州中医药科技园</v>
      </c>
    </row>
    <row r="3018" hidden="1" spans="1:10">
      <c r="A3018" s="2" t="str">
        <f ca="1">'[1]2025年已发货'!A:A</f>
        <v>达钢</v>
      </c>
      <c r="B3018" s="2" t="str">
        <f ca="1">'[1]2025年已发货'!B:B</f>
        <v>螺纹钢</v>
      </c>
      <c r="C3018" s="2" t="str">
        <f ca="1">'[1]2025年已发货'!C:C</f>
        <v>HRB500E Φ25</v>
      </c>
      <c r="D3018" s="2" t="str">
        <f ca="1">'[1]2025年已发货'!D:D</f>
        <v>吨</v>
      </c>
      <c r="E3018" s="2">
        <f ca="1">'[1]2025年已发货'!E:E</f>
        <v>25</v>
      </c>
      <c r="F3018" s="4">
        <f ca="1">'[1]2025年已发货'!F:F</f>
        <v>45787</v>
      </c>
      <c r="G3018" s="2" t="str">
        <f>'[1]2025年已发货'!G:G</f>
        <v>（商投建工达州中医药科技园-4工区-7号楼）达州市通川区达州中医药职业学院犀牛大道北段</v>
      </c>
      <c r="H3018" s="2" t="str">
        <f ca="1">'[1]2025年已发货'!H:H</f>
        <v>张扬</v>
      </c>
      <c r="I3018" s="2">
        <f ca="1">'[1]2025年已发货'!I:I</f>
        <v>18381904567</v>
      </c>
      <c r="J3018" s="2" t="str">
        <f ca="1">_xlfn._xlws.FILTER(辅助信息!D:D,辅助信息!G:G=G3018)</f>
        <v>商投建工达州中医药科技园</v>
      </c>
    </row>
    <row r="3019" hidden="1" spans="1:10">
      <c r="A3019" s="2" t="str">
        <f ca="1">'[1]2025年已发货'!A:A</f>
        <v>吉晨盛泰</v>
      </c>
      <c r="B3019" s="2" t="str">
        <f ca="1">'[1]2025年已发货'!B:B</f>
        <v>盘螺</v>
      </c>
      <c r="C3019" s="2" t="str">
        <f ca="1">'[1]2025年已发货'!C:C</f>
        <v>HRB400E10</v>
      </c>
      <c r="D3019" s="2" t="str">
        <f ca="1">'[1]2025年已发货'!D:D</f>
        <v>吨</v>
      </c>
      <c r="E3019" s="2">
        <f ca="1">'[1]2025年已发货'!E:E</f>
        <v>30</v>
      </c>
      <c r="F3019" s="4">
        <f ca="1">'[1]2025年已发货'!F:F</f>
        <v>45787</v>
      </c>
      <c r="G3019" s="2" t="str">
        <f>'[1]2025年已发货'!G:G</f>
        <v>5标二分部十局第七公司四川省凉山州彝族自治州昭觉县</v>
      </c>
      <c r="H3019" s="2" t="str">
        <f ca="1">'[1]2025年已发货'!H:H</f>
        <v>王浩</v>
      </c>
      <c r="I3019" s="2">
        <f ca="1">'[1]2025年已发货'!I:I</f>
        <v>18292113429</v>
      </c>
      <c r="J3019" s="2" vm="1" t="e">
        <f ca="1">_xlfn._xlws.FILTER(辅助信息!D:D,辅助信息!G:G=G3019)</f>
        <v>#VALUE!</v>
      </c>
    </row>
    <row r="3020" hidden="1" spans="1:10">
      <c r="A3020" s="2" t="str">
        <f ca="1">'[1]2025年已发货'!A:A</f>
        <v>吉晨盛泰</v>
      </c>
      <c r="B3020" s="2" t="str">
        <f ca="1">'[1]2025年已发货'!B:B</f>
        <v>螺纹钢</v>
      </c>
      <c r="C3020" s="2" t="str">
        <f ca="1">'[1]2025年已发货'!C:C</f>
        <v>HRB400E14</v>
      </c>
      <c r="D3020" s="2" t="str">
        <f ca="1">'[1]2025年已发货'!D:D</f>
        <v>吨</v>
      </c>
      <c r="E3020" s="2">
        <f ca="1">'[1]2025年已发货'!E:E</f>
        <v>12</v>
      </c>
      <c r="F3020" s="4">
        <f ca="1">'[1]2025年已发货'!F:F</f>
        <v>45787</v>
      </c>
      <c r="G3020" s="2" t="str">
        <f>'[1]2025年已发货'!G:G</f>
        <v>5标二分部十局第七公司四川省凉山州彝族自治州昭觉县</v>
      </c>
      <c r="H3020" s="2" t="str">
        <f ca="1">'[1]2025年已发货'!H:H</f>
        <v>王浩</v>
      </c>
      <c r="I3020" s="2">
        <f ca="1">'[1]2025年已发货'!I:I</f>
        <v>18292113429</v>
      </c>
      <c r="J3020" s="2" vm="1" t="e">
        <f ca="1">_xlfn._xlws.FILTER(辅助信息!D:D,辅助信息!G:G=G3020)</f>
        <v>#VALUE!</v>
      </c>
    </row>
    <row r="3021" hidden="1" spans="1:10">
      <c r="A3021" s="2" t="str">
        <f ca="1">'[1]2025年已发货'!A:A</f>
        <v>吉晨盛泰</v>
      </c>
      <c r="B3021" s="2" t="str">
        <f ca="1">'[1]2025年已发货'!B:B</f>
        <v>螺纹钢</v>
      </c>
      <c r="C3021" s="2" t="str">
        <f ca="1">'[1]2025年已发货'!C:C</f>
        <v>HRB400E16</v>
      </c>
      <c r="D3021" s="2" t="str">
        <f ca="1">'[1]2025年已发货'!D:D</f>
        <v>吨</v>
      </c>
      <c r="E3021" s="2">
        <f ca="1">'[1]2025年已发货'!E:E</f>
        <v>12</v>
      </c>
      <c r="F3021" s="4">
        <f ca="1">'[1]2025年已发货'!F:F</f>
        <v>45787</v>
      </c>
      <c r="G3021" s="2" t="str">
        <f>'[1]2025年已发货'!G:G</f>
        <v>5标二分部十局第七公司四川省凉山州彝族自治州昭觉县</v>
      </c>
      <c r="H3021" s="2" t="str">
        <f ca="1">'[1]2025年已发货'!H:H</f>
        <v>王浩</v>
      </c>
      <c r="I3021" s="2">
        <f ca="1">'[1]2025年已发货'!I:I</f>
        <v>18292113429</v>
      </c>
      <c r="J3021" s="2" vm="1" t="e">
        <f ca="1">_xlfn._xlws.FILTER(辅助信息!D:D,辅助信息!G:G=G3021)</f>
        <v>#VALUE!</v>
      </c>
    </row>
    <row r="3022" hidden="1" spans="1:10">
      <c r="A3022" s="2" t="str">
        <f ca="1">'[1]2025年已发货'!A:A</f>
        <v>吉晨盛泰</v>
      </c>
      <c r="B3022" s="2" t="str">
        <f ca="1">'[1]2025年已发货'!B:B</f>
        <v>螺纹钢</v>
      </c>
      <c r="C3022" s="2" t="str">
        <f ca="1">'[1]2025年已发货'!C:C</f>
        <v>HRB500E28</v>
      </c>
      <c r="D3022" s="2" t="str">
        <f ca="1">'[1]2025年已发货'!D:D</f>
        <v>吨</v>
      </c>
      <c r="E3022" s="2">
        <f ca="1">'[1]2025年已发货'!E:E</f>
        <v>26</v>
      </c>
      <c r="F3022" s="4">
        <f ca="1">'[1]2025年已发货'!F:F</f>
        <v>45787</v>
      </c>
      <c r="G3022" s="2" t="str">
        <f>'[1]2025年已发货'!G:G</f>
        <v>5标二分部十局第七公司四川省凉山州彝族自治州昭觉县</v>
      </c>
      <c r="H3022" s="2" t="str">
        <f ca="1">'[1]2025年已发货'!H:H</f>
        <v>王浩</v>
      </c>
      <c r="I3022" s="2">
        <f ca="1">'[1]2025年已发货'!I:I</f>
        <v>18292113429</v>
      </c>
      <c r="J3022" s="2" vm="1" t="e">
        <f ca="1">_xlfn._xlws.FILTER(辅助信息!D:D,辅助信息!G:G=G3022)</f>
        <v>#VALUE!</v>
      </c>
    </row>
    <row r="3023" hidden="1" spans="1:10">
      <c r="A3023" s="2" t="str">
        <f ca="1">'[1]2025年已发货'!A:A</f>
        <v>吉晨盛泰</v>
      </c>
      <c r="B3023" s="2" t="str">
        <f ca="1">'[1]2025年已发货'!B:B</f>
        <v>螺纹钢</v>
      </c>
      <c r="C3023" s="2" t="str">
        <f ca="1">'[1]2025年已发货'!C:C</f>
        <v>HRB400EФ14mm</v>
      </c>
      <c r="D3023" s="2" t="str">
        <f ca="1">'[1]2025年已发货'!D:D</f>
        <v>吨</v>
      </c>
      <c r="E3023" s="2">
        <f ca="1">'[1]2025年已发货'!E:E</f>
        <v>5</v>
      </c>
      <c r="F3023" s="4">
        <f ca="1">'[1]2025年已发货'!F:F</f>
        <v>45787</v>
      </c>
      <c r="G3023" s="2" t="str">
        <f>'[1]2025年已发货'!G:G</f>
        <v>5标一分部十局第七公司凉山州布拖县委只洛乡</v>
      </c>
      <c r="H3023" s="2" t="str">
        <f ca="1">'[1]2025年已发货'!H:H</f>
        <v>吴裕</v>
      </c>
      <c r="I3023" s="2">
        <f ca="1">'[1]2025年已发货'!I:I</f>
        <v>19802920715</v>
      </c>
      <c r="J3023" s="2" vm="1" t="e">
        <f ca="1">_xlfn._xlws.FILTER(辅助信息!D:D,辅助信息!G:G=G3023)</f>
        <v>#VALUE!</v>
      </c>
    </row>
    <row r="3024" hidden="1" spans="1:10">
      <c r="A3024" s="2" t="str">
        <f ca="1">'[1]2025年已发货'!A:A</f>
        <v>吉晨盛泰</v>
      </c>
      <c r="B3024" s="2" t="str">
        <f ca="1">'[1]2025年已发货'!B:B</f>
        <v>螺纹钢</v>
      </c>
      <c r="C3024" s="2" t="str">
        <f ca="1">'[1]2025年已发货'!C:C</f>
        <v>HRB400EФ20mm</v>
      </c>
      <c r="D3024" s="2" t="str">
        <f ca="1">'[1]2025年已发货'!D:D</f>
        <v>吨</v>
      </c>
      <c r="E3024" s="2">
        <f ca="1">'[1]2025年已发货'!E:E</f>
        <v>14</v>
      </c>
      <c r="F3024" s="4">
        <f ca="1">'[1]2025年已发货'!F:F</f>
        <v>45787</v>
      </c>
      <c r="G3024" s="2" t="str">
        <f>'[1]2025年已发货'!G:G</f>
        <v>5标一分部十局第七公司凉山州布拖县委只洛乡</v>
      </c>
      <c r="H3024" s="2" t="str">
        <f ca="1">'[1]2025年已发货'!H:H</f>
        <v>吴裕</v>
      </c>
      <c r="I3024" s="2">
        <f ca="1">'[1]2025年已发货'!I:I</f>
        <v>19802920715</v>
      </c>
      <c r="J3024" s="2" vm="1" t="e">
        <f>_xlfn._xlws.FILTER(辅助信息!D:D,辅助信息!G:G=G3024)</f>
        <v>#VALUE!</v>
      </c>
    </row>
    <row r="3025" hidden="1" spans="1:10">
      <c r="A3025" s="2" t="str">
        <f ca="1">'[1]2025年已发货'!A:A</f>
        <v>吉晨盛泰</v>
      </c>
      <c r="B3025" s="2" t="str">
        <f ca="1">'[1]2025年已发货'!B:B</f>
        <v>螺纹钢</v>
      </c>
      <c r="C3025" s="2" t="str">
        <f ca="1">'[1]2025年已发货'!C:C</f>
        <v>HRB500EФ25mm</v>
      </c>
      <c r="D3025" s="2" t="str">
        <f ca="1">'[1]2025年已发货'!D:D</f>
        <v>吨</v>
      </c>
      <c r="E3025" s="2">
        <f ca="1">'[1]2025年已发货'!E:E</f>
        <v>15</v>
      </c>
      <c r="F3025" s="4">
        <f ca="1">'[1]2025年已发货'!F:F</f>
        <v>45787</v>
      </c>
      <c r="G3025" s="2" t="str">
        <f>'[1]2025年已发货'!G:G</f>
        <v>5标一分部十局第七公司凉山州布拖县委只洛乡</v>
      </c>
      <c r="H3025" s="2" t="str">
        <f ca="1">'[1]2025年已发货'!H:H</f>
        <v>吴裕</v>
      </c>
      <c r="I3025" s="2">
        <f ca="1">'[1]2025年已发货'!I:I</f>
        <v>19802920715</v>
      </c>
      <c r="J3025" s="2" vm="1" t="e">
        <f ca="1">_xlfn._xlws.FILTER(辅助信息!D:D,辅助信息!G:G=G3025)</f>
        <v>#VALUE!</v>
      </c>
    </row>
    <row r="3026" hidden="1" spans="1:10">
      <c r="A3026" s="2" t="str">
        <f ca="1">'[1]2025年已发货'!A:A</f>
        <v>吉晨盛泰</v>
      </c>
      <c r="B3026" s="2" t="str">
        <f ca="1">'[1]2025年已发货'!B:B</f>
        <v>螺纹钢</v>
      </c>
      <c r="C3026" s="2" t="str">
        <f ca="1">'[1]2025年已发货'!C:C</f>
        <v>HRB500EФ32mm</v>
      </c>
      <c r="D3026" s="2" t="str">
        <f ca="1">'[1]2025年已发货'!D:D</f>
        <v>吨</v>
      </c>
      <c r="E3026" s="2">
        <f ca="1">'[1]2025年已发货'!E:E</f>
        <v>3</v>
      </c>
      <c r="F3026" s="4">
        <f ca="1">'[1]2025年已发货'!F:F</f>
        <v>45787</v>
      </c>
      <c r="G3026" s="2" t="str">
        <f>'[1]2025年已发货'!G:G</f>
        <v>5标一分部十局第七公司凉山州布拖县委只洛乡</v>
      </c>
      <c r="H3026" s="2" t="str">
        <f ca="1">'[1]2025年已发货'!H:H</f>
        <v>吴裕</v>
      </c>
      <c r="I3026" s="2">
        <f ca="1">'[1]2025年已发货'!I:I</f>
        <v>19802920715</v>
      </c>
      <c r="J3026" s="2" vm="1" t="e">
        <f ca="1">_xlfn._xlws.FILTER(辅助信息!D:D,辅助信息!G:G=G3026)</f>
        <v>#VALUE!</v>
      </c>
    </row>
    <row r="3027" hidden="1" spans="1:10">
      <c r="A3027" s="2" t="str">
        <f ca="1">'[1]2025年已发货'!A:A</f>
        <v>吉晨盛泰</v>
      </c>
      <c r="B3027" s="2" t="str">
        <f ca="1">'[1]2025年已发货'!B:B</f>
        <v>高线</v>
      </c>
      <c r="C3027" s="2" t="str">
        <f ca="1">'[1]2025年已发货'!C:C</f>
        <v>HPB300φ8mm</v>
      </c>
      <c r="D3027" s="2" t="str">
        <f ca="1">'[1]2025年已发货'!D:D</f>
        <v>吨</v>
      </c>
      <c r="E3027" s="2">
        <f ca="1">'[1]2025年已发货'!E:E</f>
        <v>20</v>
      </c>
      <c r="F3027" s="4">
        <f ca="1">'[1]2025年已发货'!F:F</f>
        <v>45787</v>
      </c>
      <c r="G3027" s="2" t="str">
        <f>'[1]2025年已发货'!G:G</f>
        <v>5标三分部凉山州昭觉县谷曲镇洛不喜</v>
      </c>
      <c r="H3027" s="2" t="str">
        <f ca="1">'[1]2025年已发货'!H:H</f>
        <v>魏忠魁 </v>
      </c>
      <c r="I3027" s="2">
        <f ca="1">'[1]2025年已发货'!I:I</f>
        <v>18229056777</v>
      </c>
      <c r="J3027" s="2" vm="1" t="e">
        <f ca="1">_xlfn._xlws.FILTER(辅助信息!D:D,辅助信息!G:G=G3027)</f>
        <v>#VALUE!</v>
      </c>
    </row>
    <row r="3028" hidden="1" spans="1:10">
      <c r="A3028" s="2" t="str">
        <f ca="1">'[1]2025年已发货'!A:A</f>
        <v>吉晨盛泰</v>
      </c>
      <c r="B3028" s="2" t="str">
        <f ca="1">'[1]2025年已发货'!B:B</f>
        <v>螺纹钢</v>
      </c>
      <c r="C3028" s="2" t="str">
        <f ca="1">'[1]2025年已发货'!C:C</f>
        <v>HRB400EФ16mm</v>
      </c>
      <c r="D3028" s="2" t="str">
        <f ca="1">'[1]2025年已发货'!D:D</f>
        <v>吨</v>
      </c>
      <c r="E3028" s="2">
        <f ca="1">'[1]2025年已发货'!E:E</f>
        <v>21</v>
      </c>
      <c r="F3028" s="4">
        <f ca="1">'[1]2025年已发货'!F:F</f>
        <v>45787</v>
      </c>
      <c r="G3028" s="2" t="str">
        <f>'[1]2025年已发货'!G:G</f>
        <v>5标三分部凉山州昭觉县谷曲镇洛不喜</v>
      </c>
      <c r="H3028" s="2" t="str">
        <f ca="1">'[1]2025年已发货'!H:H</f>
        <v>魏忠魁 </v>
      </c>
      <c r="I3028" s="2">
        <f ca="1">'[1]2025年已发货'!I:I</f>
        <v>18229056777</v>
      </c>
      <c r="J3028" s="2" vm="1" t="e">
        <f ca="1">_xlfn._xlws.FILTER(辅助信息!D:D,辅助信息!G:G=G3028)</f>
        <v>#VALUE!</v>
      </c>
    </row>
    <row r="3029" hidden="1" spans="1:10">
      <c r="A3029" s="2" t="str">
        <f ca="1">'[1]2025年已发货'!A:A</f>
        <v>吉晨盛泰</v>
      </c>
      <c r="B3029" s="2" t="str">
        <f ca="1">'[1]2025年已发货'!B:B</f>
        <v>盘螺</v>
      </c>
      <c r="C3029" s="2" t="str">
        <f ca="1">'[1]2025年已发货'!C:C</f>
        <v>HRB400EФ10mm</v>
      </c>
      <c r="D3029" s="2" t="str">
        <f ca="1">'[1]2025年已发货'!D:D</f>
        <v>吨</v>
      </c>
      <c r="E3029" s="2">
        <f ca="1">'[1]2025年已发货'!E:E</f>
        <v>35</v>
      </c>
      <c r="F3029" s="4">
        <f ca="1">'[1]2025年已发货'!F:F</f>
        <v>45787</v>
      </c>
      <c r="G3029" s="2" t="str">
        <f>'[1]2025年已发货'!G:G</f>
        <v>5标三分部凉山州昭觉县新城镇阿都马打（中铁十局西昭高速3号拌合站过磅）</v>
      </c>
      <c r="H3029" s="2" t="str">
        <f ca="1">'[1]2025年已发货'!H:H</f>
        <v>魏忠魁 </v>
      </c>
      <c r="I3029" s="2">
        <f ca="1">'[1]2025年已发货'!I:I</f>
        <v>18229056777</v>
      </c>
      <c r="J3029" s="2" vm="1" t="e">
        <f>_xlfn._xlws.FILTER(辅助信息!D:D,辅助信息!G:G=G3029)</f>
        <v>#VALUE!</v>
      </c>
    </row>
    <row r="3030" hidden="1" spans="1:10">
      <c r="A3030" s="2" t="str">
        <f ca="1">'[1]2025年已发货'!A:A</f>
        <v>吉晨盛泰</v>
      </c>
      <c r="B3030" s="2" t="str">
        <f ca="1">'[1]2025年已发货'!B:B</f>
        <v>螺纹钢</v>
      </c>
      <c r="C3030" s="2" t="str">
        <f ca="1">'[1]2025年已发货'!C:C</f>
        <v>HRB400EФ12mm</v>
      </c>
      <c r="D3030" s="2" t="str">
        <f ca="1">'[1]2025年已发货'!D:D</f>
        <v>吨</v>
      </c>
      <c r="E3030" s="2">
        <f ca="1">'[1]2025年已发货'!E:E</f>
        <v>35</v>
      </c>
      <c r="F3030" s="4">
        <f ca="1">'[1]2025年已发货'!F:F</f>
        <v>45787</v>
      </c>
      <c r="G3030" s="2" t="str">
        <f>'[1]2025年已发货'!G:G</f>
        <v>5标三分部凉山州昭觉县新城镇阿都马打（中铁十局西昭高速3号拌合站过磅）</v>
      </c>
      <c r="H3030" s="2" t="str">
        <f ca="1">'[1]2025年已发货'!H:H</f>
        <v>魏忠魁 </v>
      </c>
      <c r="I3030" s="2">
        <f ca="1">'[1]2025年已发货'!I:I</f>
        <v>18229056777</v>
      </c>
      <c r="J3030" s="2" vm="1" t="e">
        <f ca="1">_xlfn._xlws.FILTER(辅助信息!D:D,辅助信息!G:G=G3030)</f>
        <v>#VALUE!</v>
      </c>
    </row>
    <row r="3031" hidden="1" spans="1:10">
      <c r="A3031" s="2" t="str">
        <f ca="1">'[1]2025年已发货'!A:A</f>
        <v>吉晨盛泰</v>
      </c>
      <c r="B3031" s="2" t="str">
        <f ca="1">'[1]2025年已发货'!B:B</f>
        <v>螺纹钢</v>
      </c>
      <c r="C3031" s="2" t="str">
        <f ca="1">'[1]2025年已发货'!C:C</f>
        <v>HRB400EФ16mm</v>
      </c>
      <c r="D3031" s="2" t="str">
        <f ca="1">'[1]2025年已发货'!D:D</f>
        <v>吨</v>
      </c>
      <c r="E3031" s="2">
        <f ca="1">'[1]2025年已发货'!E:E</f>
        <v>35</v>
      </c>
      <c r="F3031" s="4">
        <f ca="1">'[1]2025年已发货'!F:F</f>
        <v>45787</v>
      </c>
      <c r="G3031" s="2" t="str">
        <f>'[1]2025年已发货'!G:G</f>
        <v>5标三分部凉山州昭觉县新城镇阿都马打（中铁十局西昭高速3号拌合站过磅）</v>
      </c>
      <c r="H3031" s="2" t="str">
        <f ca="1">'[1]2025年已发货'!H:H</f>
        <v>魏忠魁 </v>
      </c>
      <c r="I3031" s="2">
        <f ca="1">'[1]2025年已发货'!I:I</f>
        <v>18229056777</v>
      </c>
      <c r="J3031" s="2" vm="1" t="e">
        <f ca="1">_xlfn._xlws.FILTER(辅助信息!D:D,辅助信息!G:G=G3031)</f>
        <v>#VALUE!</v>
      </c>
    </row>
    <row r="3032" hidden="1" spans="1:10">
      <c r="A3032" s="2" t="str">
        <f ca="1">'[1]2025年已发货'!A:A</f>
        <v>吉晨盛泰</v>
      </c>
      <c r="B3032" s="2" t="str">
        <f ca="1">'[1]2025年已发货'!B:B</f>
        <v>盘螺</v>
      </c>
      <c r="C3032" s="2" t="str">
        <f ca="1">'[1]2025年已发货'!C:C</f>
        <v>HRB400EΦ10</v>
      </c>
      <c r="D3032" s="2" t="str">
        <f ca="1">'[1]2025年已发货'!D:D</f>
        <v>吨</v>
      </c>
      <c r="E3032" s="2">
        <f ca="1">'[1]2025年已发货'!E:E</f>
        <v>70</v>
      </c>
      <c r="F3032" s="4">
        <f ca="1">'[1]2025年已发货'!F:F</f>
        <v>45787</v>
      </c>
      <c r="G3032" s="2" t="str">
        <f>'[1]2025年已发货'!G:G</f>
        <v>（中铁一局四公司西昭高速6标4分部）四川省凉山彝族自治州昭觉县杨日占里</v>
      </c>
      <c r="H3032" s="2" t="str">
        <f ca="1">'[1]2025年已发货'!H:H</f>
        <v>马占全</v>
      </c>
      <c r="I3032" s="2">
        <f ca="1">'[1]2025年已发货'!I:I</f>
        <v>18189516465</v>
      </c>
      <c r="J3032" s="2" vm="1" t="e">
        <f ca="1">_xlfn._xlws.FILTER(辅助信息!D:D,辅助信息!G:G=G3032)</f>
        <v>#VALUE!</v>
      </c>
    </row>
    <row r="3033" hidden="1" spans="1:10">
      <c r="A3033" s="2" t="str">
        <f ca="1">'[1]2025年已发货'!A:A</f>
        <v>吉晨盛泰</v>
      </c>
      <c r="B3033" s="2" t="str">
        <f ca="1">'[1]2025年已发货'!B:B</f>
        <v>螺纹钢</v>
      </c>
      <c r="C3033" s="2" t="str">
        <f ca="1">'[1]2025年已发货'!C:C</f>
        <v>HRB400EФ12mm</v>
      </c>
      <c r="D3033" s="2" t="str">
        <f ca="1">'[1]2025年已发货'!D:D</f>
        <v>吨</v>
      </c>
      <c r="E3033" s="2">
        <f ca="1">'[1]2025年已发货'!E:E</f>
        <v>70</v>
      </c>
      <c r="F3033" s="4">
        <f ca="1">'[1]2025年已发货'!F:F</f>
        <v>45787</v>
      </c>
      <c r="G3033" s="2" t="str">
        <f>'[1]2025年已发货'!G:G</f>
        <v>（中铁一局四公司西昭高速6标4分部）四川省凉山彝族自治州昭觉县杨日占里</v>
      </c>
      <c r="H3033" s="2" t="str">
        <f ca="1">'[1]2025年已发货'!H:H</f>
        <v>马占全</v>
      </c>
      <c r="I3033" s="2">
        <f ca="1">'[1]2025年已发货'!I:I</f>
        <v>18189516465</v>
      </c>
      <c r="J3033" s="2" vm="1" t="e">
        <f ca="1">_xlfn._xlws.FILTER(辅助信息!D:D,辅助信息!G:G=G3033)</f>
        <v>#VALUE!</v>
      </c>
    </row>
    <row r="3034" hidden="1" spans="1:10">
      <c r="A3034" s="2" t="str">
        <f ca="1">'[1]2025年已发货'!A:A</f>
        <v>吉晨盛泰</v>
      </c>
      <c r="B3034" s="2" t="str">
        <f ca="1">'[1]2025年已发货'!B:B</f>
        <v>盘螺</v>
      </c>
      <c r="C3034" s="2" t="str">
        <f ca="1">'[1]2025年已发货'!C:C</f>
        <v>HRB400EΦ12</v>
      </c>
      <c r="D3034" s="2" t="str">
        <f ca="1">'[1]2025年已发货'!D:D</f>
        <v>吨</v>
      </c>
      <c r="E3034" s="2">
        <f ca="1">'[1]2025年已发货'!E:E</f>
        <v>70</v>
      </c>
      <c r="F3034" s="4">
        <f ca="1">'[1]2025年已发货'!F:F</f>
        <v>45787</v>
      </c>
      <c r="G3034" s="2" t="str">
        <f>'[1]2025年已发货'!G:G</f>
        <v>（中铁一局四公司西昭高速6标4分部）四川省凉山彝族自治州昭觉县杨日占里</v>
      </c>
      <c r="H3034" s="2" t="str">
        <f ca="1">'[1]2025年已发货'!H:H</f>
        <v>马占全</v>
      </c>
      <c r="I3034" s="2">
        <f ca="1">'[1]2025年已发货'!I:I</f>
        <v>18189516465</v>
      </c>
      <c r="J3034" s="2" vm="1" t="e">
        <f>_xlfn._xlws.FILTER(辅助信息!D:D,辅助信息!G:G=G3034)</f>
        <v>#VALUE!</v>
      </c>
    </row>
    <row r="3035" hidden="1" spans="1:10">
      <c r="A3035" s="2" t="str">
        <f ca="1">'[1]2025年已发货'!A:A</f>
        <v>吉晨盛泰</v>
      </c>
      <c r="B3035" s="2" t="str">
        <f ca="1">'[1]2025年已发货'!B:B</f>
        <v>螺纹钢</v>
      </c>
      <c r="C3035" s="2" t="str">
        <f ca="1">'[1]2025年已发货'!C:C</f>
        <v>HRB400EФ16mm</v>
      </c>
      <c r="D3035" s="2" t="str">
        <f ca="1">'[1]2025年已发货'!D:D</f>
        <v>吨</v>
      </c>
      <c r="E3035" s="2">
        <f ca="1">'[1]2025年已发货'!E:E</f>
        <v>70</v>
      </c>
      <c r="F3035" s="4">
        <f ca="1">'[1]2025年已发货'!F:F</f>
        <v>45787</v>
      </c>
      <c r="G3035" s="2" t="str">
        <f>'[1]2025年已发货'!G:G</f>
        <v>（中铁一局四公司西昭高速6标4分部）四川省凉山彝族自治州昭觉县杨日占里</v>
      </c>
      <c r="H3035" s="2" t="str">
        <f ca="1">'[1]2025年已发货'!H:H</f>
        <v>马占全</v>
      </c>
      <c r="I3035" s="2">
        <f ca="1">'[1]2025年已发货'!I:I</f>
        <v>18189516465</v>
      </c>
      <c r="J3035" s="2" vm="1" t="e">
        <f ca="1">_xlfn._xlws.FILTER(辅助信息!D:D,辅助信息!G:G=G3035)</f>
        <v>#VALUE!</v>
      </c>
    </row>
    <row r="3036" hidden="1" spans="1:10">
      <c r="A3036" s="2" t="str">
        <f ca="1">'[1]2025年已发货'!A:A</f>
        <v>吉晨盛泰</v>
      </c>
      <c r="B3036" s="2" t="str">
        <f ca="1">'[1]2025年已发货'!B:B</f>
        <v>高线</v>
      </c>
      <c r="C3036" s="2" t="str">
        <f ca="1">'[1]2025年已发货'!C:C</f>
        <v>HPB3008</v>
      </c>
      <c r="D3036" s="2" t="str">
        <f ca="1">'[1]2025年已发货'!D:D</f>
        <v>吨</v>
      </c>
      <c r="E3036" s="2">
        <f ca="1">'[1]2025年已发货'!E:E</f>
        <v>28</v>
      </c>
      <c r="F3036" s="4">
        <f ca="1">'[1]2025年已发货'!F:F</f>
        <v>45787</v>
      </c>
      <c r="G3036" s="2" t="str">
        <f>'[1]2025年已发货'!G:G</f>
        <v>（ 中铁一局四公司西昭高速6标3部）昭觉县洒拉地坡乡三分部山里钢筋场</v>
      </c>
      <c r="H3036" s="2" t="str">
        <f ca="1">'[1]2025年已发货'!H:H</f>
        <v>陈忠</v>
      </c>
      <c r="I3036" s="2">
        <f ca="1">'[1]2025年已发货'!I:I</f>
        <v>15730783825</v>
      </c>
      <c r="J3036" s="2" vm="1" t="e">
        <f ca="1">_xlfn._xlws.FILTER(辅助信息!D:D,辅助信息!G:G=G3036)</f>
        <v>#VALUE!</v>
      </c>
    </row>
    <row r="3037" hidden="1" spans="1:10">
      <c r="A3037" s="2" t="str">
        <f ca="1">'[1]2025年已发货'!A:A</f>
        <v>吉晨盛泰</v>
      </c>
      <c r="B3037" s="2" t="str">
        <f ca="1">'[1]2025年已发货'!B:B</f>
        <v>盘螺</v>
      </c>
      <c r="C3037" s="2" t="str">
        <f ca="1">'[1]2025年已发货'!C:C</f>
        <v>HRB400E10</v>
      </c>
      <c r="D3037" s="2" t="str">
        <f ca="1">'[1]2025年已发货'!D:D</f>
        <v>吨</v>
      </c>
      <c r="E3037" s="2">
        <f ca="1">'[1]2025年已发货'!E:E</f>
        <v>50</v>
      </c>
      <c r="F3037" s="4">
        <f ca="1">'[1]2025年已发货'!F:F</f>
        <v>45787</v>
      </c>
      <c r="G3037" s="2" t="str">
        <f>'[1]2025年已发货'!G:G</f>
        <v>（ 中铁一局四公司西昭高速6标3部）昭觉县洒拉地坡乡三分部山里钢筋场</v>
      </c>
      <c r="H3037" s="2" t="str">
        <f ca="1">'[1]2025年已发货'!H:H</f>
        <v>陈忠</v>
      </c>
      <c r="I3037" s="2">
        <f ca="1">'[1]2025年已发货'!I:I</f>
        <v>15730783825</v>
      </c>
      <c r="J3037" s="2" vm="1" t="e">
        <f ca="1">_xlfn._xlws.FILTER(辅助信息!D:D,辅助信息!G:G=G3037)</f>
        <v>#VALUE!</v>
      </c>
    </row>
    <row r="3038" hidden="1" spans="1:10">
      <c r="A3038" s="2" t="str">
        <f ca="1">'[1]2025年已发货'!A:A</f>
        <v>吉晨盛泰</v>
      </c>
      <c r="B3038" s="2" t="str">
        <f ca="1">'[1]2025年已发货'!B:B</f>
        <v>盘螺</v>
      </c>
      <c r="C3038" s="2" t="str">
        <f ca="1">'[1]2025年已发货'!C:C</f>
        <v>HRB400E12</v>
      </c>
      <c r="D3038" s="2" t="str">
        <f ca="1">'[1]2025年已发货'!D:D</f>
        <v>吨</v>
      </c>
      <c r="E3038" s="2">
        <f ca="1">'[1]2025年已发货'!E:E</f>
        <v>120</v>
      </c>
      <c r="F3038" s="4">
        <f ca="1">'[1]2025年已发货'!F:F</f>
        <v>45787</v>
      </c>
      <c r="G3038" s="2" t="str">
        <f>'[1]2025年已发货'!G:G</f>
        <v>（ 中铁一局四公司西昭高速6标3部）昭觉县洒拉地坡乡三分部山里钢筋场</v>
      </c>
      <c r="H3038" s="2" t="str">
        <f ca="1">'[1]2025年已发货'!H:H</f>
        <v>陈忠</v>
      </c>
      <c r="I3038" s="2">
        <f ca="1">'[1]2025年已发货'!I:I</f>
        <v>15730783825</v>
      </c>
      <c r="J3038" s="2" vm="1" t="e">
        <f ca="1">_xlfn._xlws.FILTER(辅助信息!D:D,辅助信息!G:G=G3038)</f>
        <v>#VALUE!</v>
      </c>
    </row>
    <row r="3039" hidden="1" spans="1:10">
      <c r="A3039" s="2" t="str">
        <f ca="1">'[1]2025年已发货'!A:A</f>
        <v>吉晨盛泰</v>
      </c>
      <c r="B3039" s="2" t="str">
        <f ca="1">'[1]2025年已发货'!B:B</f>
        <v>盘螺</v>
      </c>
      <c r="C3039" s="2" t="str">
        <f ca="1">'[1]2025年已发货'!C:C</f>
        <v>HRB400E8</v>
      </c>
      <c r="D3039" s="2" t="str">
        <f ca="1">'[1]2025年已发货'!D:D</f>
        <v>吨</v>
      </c>
      <c r="E3039" s="2">
        <f ca="1">'[1]2025年已发货'!E:E</f>
        <v>14</v>
      </c>
      <c r="F3039" s="4">
        <f ca="1">'[1]2025年已发货'!F:F</f>
        <v>45787</v>
      </c>
      <c r="G3039" s="2" t="str">
        <f>'[1]2025年已发货'!G:G</f>
        <v>（ 中铁一局四公司西昭高速6标3部）昭觉县洒拉地坡乡三分部山里钢筋场</v>
      </c>
      <c r="H3039" s="2" t="str">
        <f ca="1">'[1]2025年已发货'!H:H</f>
        <v>陈忠</v>
      </c>
      <c r="I3039" s="2">
        <f ca="1">'[1]2025年已发货'!I:I</f>
        <v>15730783825</v>
      </c>
      <c r="J3039" s="2" vm="1" t="e">
        <f ca="1">_xlfn._xlws.FILTER(辅助信息!D:D,辅助信息!G:G=G3039)</f>
        <v>#VALUE!</v>
      </c>
    </row>
    <row r="3040" hidden="1" spans="1:10">
      <c r="A3040" s="2" t="str">
        <f ca="1">'[1]2025年已发货'!A:A</f>
        <v>吉晨盛泰</v>
      </c>
      <c r="B3040" s="2" t="str">
        <f ca="1">'[1]2025年已发货'!B:B</f>
        <v>螺纹钢</v>
      </c>
      <c r="C3040" s="2" t="str">
        <f ca="1">'[1]2025年已发货'!C:C</f>
        <v>HRB400E12</v>
      </c>
      <c r="D3040" s="2" t="str">
        <f ca="1">'[1]2025年已发货'!D:D</f>
        <v>吨</v>
      </c>
      <c r="E3040" s="2">
        <f ca="1">'[1]2025年已发货'!E:E</f>
        <v>9</v>
      </c>
      <c r="F3040" s="4">
        <f ca="1">'[1]2025年已发货'!F:F</f>
        <v>45787</v>
      </c>
      <c r="G3040" s="2" t="str">
        <f>'[1]2025年已发货'!G:G</f>
        <v>（ 中铁一局四公司西昭高速6标3部）昭觉县洒拉地坡乡三分部山里钢筋场</v>
      </c>
      <c r="H3040" s="2" t="str">
        <f ca="1">'[1]2025年已发货'!H:H</f>
        <v>陈忠</v>
      </c>
      <c r="I3040" s="2">
        <f ca="1">'[1]2025年已发货'!I:I</f>
        <v>15730783825</v>
      </c>
      <c r="J3040" s="2" vm="1" t="e">
        <f ca="1">_xlfn._xlws.FILTER(辅助信息!D:D,辅助信息!G:G=G3040)</f>
        <v>#VALUE!</v>
      </c>
    </row>
    <row r="3041" hidden="1" spans="1:10">
      <c r="A3041" s="2" t="str">
        <f ca="1">'[1]2025年已发货'!A:A</f>
        <v>吉晨盛泰</v>
      </c>
      <c r="B3041" s="2" t="str">
        <f ca="1">'[1]2025年已发货'!B:B</f>
        <v>螺纹钢</v>
      </c>
      <c r="C3041" s="2" t="str">
        <f ca="1">'[1]2025年已发货'!C:C</f>
        <v>HRB400E14</v>
      </c>
      <c r="D3041" s="2" t="str">
        <f ca="1">'[1]2025年已发货'!D:D</f>
        <v>吨</v>
      </c>
      <c r="E3041" s="2">
        <f ca="1">'[1]2025年已发货'!E:E</f>
        <v>3</v>
      </c>
      <c r="F3041" s="4">
        <f ca="1">'[1]2025年已发货'!F:F</f>
        <v>45787</v>
      </c>
      <c r="G3041" s="2" t="str">
        <f>'[1]2025年已发货'!G:G</f>
        <v>（ 中铁一局四公司西昭高速6标3部）昭觉县洒拉地坡乡三分部山里钢筋场</v>
      </c>
      <c r="H3041" s="2" t="str">
        <f ca="1">'[1]2025年已发货'!H:H</f>
        <v>陈忠</v>
      </c>
      <c r="I3041" s="2">
        <f ca="1">'[1]2025年已发货'!I:I</f>
        <v>15730783825</v>
      </c>
      <c r="J3041" s="2" vm="1" t="e">
        <f>_xlfn._xlws.FILTER(辅助信息!D:D,辅助信息!G:G=G3041)</f>
        <v>#VALUE!</v>
      </c>
    </row>
    <row r="3042" hidden="1" spans="1:10">
      <c r="A3042" s="2" t="str">
        <f ca="1">'[1]2025年已发货'!A:A</f>
        <v>吉晨盛泰</v>
      </c>
      <c r="B3042" s="2" t="str">
        <f ca="1">'[1]2025年已发货'!B:B</f>
        <v>螺纹钢</v>
      </c>
      <c r="C3042" s="2" t="str">
        <f ca="1">'[1]2025年已发货'!C:C</f>
        <v>HRB400E12</v>
      </c>
      <c r="D3042" s="2" t="str">
        <f ca="1">'[1]2025年已发货'!D:D</f>
        <v>吨</v>
      </c>
      <c r="E3042" s="2">
        <f ca="1">'[1]2025年已发货'!E:E</f>
        <v>50</v>
      </c>
      <c r="F3042" s="4">
        <f ca="1">'[1]2025年已发货'!F:F</f>
        <v>45787</v>
      </c>
      <c r="G3042" s="2" t="str">
        <f>'[1]2025年已发货'!G:G</f>
        <v>（ 中铁一局四公司西昭高速6标3部）昭觉县洒拉地坡乡三分部山里钢筋场</v>
      </c>
      <c r="H3042" s="2" t="str">
        <f ca="1">'[1]2025年已发货'!H:H</f>
        <v>陈忠</v>
      </c>
      <c r="I3042" s="2">
        <f ca="1">'[1]2025年已发货'!I:I</f>
        <v>15730783825</v>
      </c>
      <c r="J3042" s="2" vm="1" t="e">
        <f ca="1">_xlfn._xlws.FILTER(辅助信息!D:D,辅助信息!G:G=G3042)</f>
        <v>#VALUE!</v>
      </c>
    </row>
    <row r="3043" hidden="1" spans="1:10">
      <c r="A3043" s="2" t="str">
        <f ca="1">'[1]2025年已发货'!A:A</f>
        <v>吉晨盛泰</v>
      </c>
      <c r="B3043" s="2" t="str">
        <f ca="1">'[1]2025年已发货'!B:B</f>
        <v>螺纹钢</v>
      </c>
      <c r="C3043" s="2" t="str">
        <f ca="1">'[1]2025年已发货'!C:C</f>
        <v>HRB400E14</v>
      </c>
      <c r="D3043" s="2" t="str">
        <f ca="1">'[1]2025年已发货'!D:D</f>
        <v>吨</v>
      </c>
      <c r="E3043" s="2">
        <f ca="1">'[1]2025年已发货'!E:E</f>
        <v>50</v>
      </c>
      <c r="F3043" s="4">
        <f ca="1">'[1]2025年已发货'!F:F</f>
        <v>45787</v>
      </c>
      <c r="G3043" s="2" t="str">
        <f>'[1]2025年已发货'!G:G</f>
        <v>（ 中铁一局四公司西昭高速6标3部）昭觉县洒拉地坡乡三分部山里钢筋场</v>
      </c>
      <c r="H3043" s="2" t="str">
        <f ca="1">'[1]2025年已发货'!H:H</f>
        <v>陈忠</v>
      </c>
      <c r="I3043" s="2">
        <f ca="1">'[1]2025年已发货'!I:I</f>
        <v>15730783825</v>
      </c>
      <c r="J3043" s="2" vm="1" t="e">
        <f ca="1">_xlfn._xlws.FILTER(辅助信息!D:D,辅助信息!G:G=G3043)</f>
        <v>#VALUE!</v>
      </c>
    </row>
    <row r="3044" hidden="1" spans="1:10">
      <c r="A3044" s="2" t="str">
        <f ca="1">'[1]2025年已发货'!A:A</f>
        <v>吉晨盛泰</v>
      </c>
      <c r="B3044" s="2" t="str">
        <f ca="1">'[1]2025年已发货'!B:B</f>
        <v>螺纹钢</v>
      </c>
      <c r="C3044" s="2" t="str">
        <f ca="1">'[1]2025年已发货'!C:C</f>
        <v>HRB400E16</v>
      </c>
      <c r="D3044" s="2" t="str">
        <f ca="1">'[1]2025年已发货'!D:D</f>
        <v>吨</v>
      </c>
      <c r="E3044" s="2">
        <f ca="1">'[1]2025年已发货'!E:E</f>
        <v>120</v>
      </c>
      <c r="F3044" s="4">
        <f ca="1">'[1]2025年已发货'!F:F</f>
        <v>45787</v>
      </c>
      <c r="G3044" s="2" t="str">
        <f>'[1]2025年已发货'!G:G</f>
        <v>（ 中铁一局四公司西昭高速6标3部）昭觉县洒拉地坡乡三分部山里钢筋场</v>
      </c>
      <c r="H3044" s="2" t="str">
        <f ca="1">'[1]2025年已发货'!H:H</f>
        <v>陈忠</v>
      </c>
      <c r="I3044" s="2">
        <f ca="1">'[1]2025年已发货'!I:I</f>
        <v>15730783825</v>
      </c>
      <c r="J3044" s="2" vm="1" t="e">
        <f ca="1">_xlfn._xlws.FILTER(辅助信息!D:D,辅助信息!G:G=G3044)</f>
        <v>#VALUE!</v>
      </c>
    </row>
    <row r="3045" hidden="1" spans="1:10">
      <c r="A3045" s="2" t="str">
        <f ca="1">'[1]2025年已发货'!A:A</f>
        <v>吉晨盛泰</v>
      </c>
      <c r="B3045" s="2" t="str">
        <f ca="1">'[1]2025年已发货'!B:B</f>
        <v>螺纹钢</v>
      </c>
      <c r="C3045" s="2" t="str">
        <f ca="1">'[1]2025年已发货'!C:C</f>
        <v>HRB400E20</v>
      </c>
      <c r="D3045" s="2" t="str">
        <f ca="1">'[1]2025年已发货'!D:D</f>
        <v>吨</v>
      </c>
      <c r="E3045" s="2">
        <f ca="1">'[1]2025年已发货'!E:E</f>
        <v>8</v>
      </c>
      <c r="F3045" s="4">
        <f ca="1">'[1]2025年已发货'!F:F</f>
        <v>45787</v>
      </c>
      <c r="G3045" s="2" t="str">
        <f>'[1]2025年已发货'!G:G</f>
        <v>（ 中铁一局四公司西昭高速6标3部）昭觉县洒拉地坡乡三分部山里钢筋场</v>
      </c>
      <c r="H3045" s="2" t="str">
        <f ca="1">'[1]2025年已发货'!H:H</f>
        <v>陈忠</v>
      </c>
      <c r="I3045" s="2">
        <f ca="1">'[1]2025年已发货'!I:I</f>
        <v>15730783825</v>
      </c>
      <c r="J3045" s="2" vm="1" t="e">
        <f>_xlfn._xlws.FILTER(辅助信息!D:D,辅助信息!G:G=G3045)</f>
        <v>#VALUE!</v>
      </c>
    </row>
    <row r="3046" hidden="1" spans="1:10">
      <c r="A3046" s="2" t="str">
        <f ca="1">'[1]2025年已发货'!A:A</f>
        <v>吉晨盛泰</v>
      </c>
      <c r="B3046" s="2" t="str">
        <f ca="1">'[1]2025年已发货'!B:B</f>
        <v>螺纹钢</v>
      </c>
      <c r="C3046" s="2" t="str">
        <f ca="1">'[1]2025年已发货'!C:C</f>
        <v>HRB400E22</v>
      </c>
      <c r="D3046" s="2" t="str">
        <f ca="1">'[1]2025年已发货'!D:D</f>
        <v>吨</v>
      </c>
      <c r="E3046" s="2">
        <f ca="1">'[1]2025年已发货'!E:E</f>
        <v>2</v>
      </c>
      <c r="F3046" s="4">
        <f ca="1">'[1]2025年已发货'!F:F</f>
        <v>45787</v>
      </c>
      <c r="G3046" s="2" t="str">
        <f>'[1]2025年已发货'!G:G</f>
        <v>（ 中铁一局四公司西昭高速6标3部）昭觉县洒拉地坡乡三分部山里钢筋场</v>
      </c>
      <c r="H3046" s="2" t="str">
        <f ca="1">'[1]2025年已发货'!H:H</f>
        <v>陈忠</v>
      </c>
      <c r="I3046" s="2">
        <f ca="1">'[1]2025年已发货'!I:I</f>
        <v>15730783825</v>
      </c>
      <c r="J3046" s="2" vm="1" t="e">
        <f ca="1">_xlfn._xlws.FILTER(辅助信息!D:D,辅助信息!G:G=G3046)</f>
        <v>#VALUE!</v>
      </c>
    </row>
    <row r="3047" hidden="1" spans="1:10">
      <c r="A3047" s="2" t="str">
        <f ca="1">'[1]2025年已发货'!A:A</f>
        <v>吉晨盛泰</v>
      </c>
      <c r="B3047" s="2" t="str">
        <f ca="1">'[1]2025年已发货'!B:B</f>
        <v>螺纹钢</v>
      </c>
      <c r="C3047" s="2" t="str">
        <f ca="1">'[1]2025年已发货'!C:C</f>
        <v>HRB400E25</v>
      </c>
      <c r="D3047" s="2" t="str">
        <f ca="1">'[1]2025年已发货'!D:D</f>
        <v>吨</v>
      </c>
      <c r="E3047" s="2">
        <f ca="1">'[1]2025年已发货'!E:E</f>
        <v>2</v>
      </c>
      <c r="F3047" s="4">
        <f ca="1">'[1]2025年已发货'!F:F</f>
        <v>45787</v>
      </c>
      <c r="G3047" s="2" t="str">
        <f>'[1]2025年已发货'!G:G</f>
        <v>（ 中铁一局四公司西昭高速6标3部）昭觉县洒拉地坡乡三分部山里钢筋场</v>
      </c>
      <c r="H3047" s="2" t="str">
        <f ca="1">'[1]2025年已发货'!H:H</f>
        <v>陈忠</v>
      </c>
      <c r="I3047" s="2">
        <f ca="1">'[1]2025年已发货'!I:I</f>
        <v>15730783825</v>
      </c>
      <c r="J3047" s="2" vm="1" t="e">
        <f ca="1">_xlfn._xlws.FILTER(辅助信息!D:D,辅助信息!G:G=G3047)</f>
        <v>#VALUE!</v>
      </c>
    </row>
    <row r="3048" hidden="1" spans="1:10">
      <c r="A3048" s="2" t="str">
        <f ca="1">'[1]2025年已发货'!A:A</f>
        <v>吉晨盛泰</v>
      </c>
      <c r="B3048" s="2" t="str">
        <f ca="1">'[1]2025年已发货'!B:B</f>
        <v>螺纹钢</v>
      </c>
      <c r="C3048" s="2" t="str">
        <f ca="1">'[1]2025年已发货'!C:C</f>
        <v>HRB500E25</v>
      </c>
      <c r="D3048" s="2" t="str">
        <f ca="1">'[1]2025年已发货'!D:D</f>
        <v>吨</v>
      </c>
      <c r="E3048" s="2">
        <f ca="1">'[1]2025年已发货'!E:E</f>
        <v>40</v>
      </c>
      <c r="F3048" s="4">
        <f ca="1">'[1]2025年已发货'!F:F</f>
        <v>45787</v>
      </c>
      <c r="G3048" s="2" t="str">
        <f>'[1]2025年已发货'!G:G</f>
        <v>（ 中铁一局四公司西昭高速6标3部）昭觉县洒拉地坡乡三分部山里钢筋场</v>
      </c>
      <c r="H3048" s="2" t="str">
        <f ca="1">'[1]2025年已发货'!H:H</f>
        <v>陈忠</v>
      </c>
      <c r="I3048" s="2">
        <f ca="1">'[1]2025年已发货'!I:I</f>
        <v>15730783825</v>
      </c>
      <c r="J3048" s="2" vm="1" t="e">
        <f ca="1">_xlfn._xlws.FILTER(辅助信息!D:D,辅助信息!G:G=G3048)</f>
        <v>#VALUE!</v>
      </c>
    </row>
    <row r="3049" hidden="1" spans="1:10">
      <c r="A3049" s="2" t="str">
        <f ca="1">'[1]2025年已发货'!A:A</f>
        <v>吉晨盛泰</v>
      </c>
      <c r="B3049" s="2" t="str">
        <f ca="1">'[1]2025年已发货'!B:B</f>
        <v>螺纹钢</v>
      </c>
      <c r="C3049" s="2" t="str">
        <f ca="1">'[1]2025年已发货'!C:C</f>
        <v>HRB500E28</v>
      </c>
      <c r="D3049" s="2" t="str">
        <f ca="1">'[1]2025年已发货'!D:D</f>
        <v>吨</v>
      </c>
      <c r="E3049" s="2">
        <f ca="1">'[1]2025年已发货'!E:E</f>
        <v>80</v>
      </c>
      <c r="F3049" s="4">
        <f ca="1">'[1]2025年已发货'!F:F</f>
        <v>45787</v>
      </c>
      <c r="G3049" s="2" t="str">
        <f>'[1]2025年已发货'!G:G</f>
        <v>（ 中铁一局四公司西昭高速6标3部）昭觉县洒拉地坡乡三分部山里钢筋场</v>
      </c>
      <c r="H3049" s="2" t="str">
        <f ca="1">'[1]2025年已发货'!H:H</f>
        <v>陈忠</v>
      </c>
      <c r="I3049" s="2">
        <f ca="1">'[1]2025年已发货'!I:I</f>
        <v>15730783825</v>
      </c>
      <c r="J3049" s="2" vm="1" t="e">
        <f ca="1">_xlfn._xlws.FILTER(辅助信息!D:D,辅助信息!G:G=G3049)</f>
        <v>#VALUE!</v>
      </c>
    </row>
    <row r="3050" hidden="1" spans="1:10">
      <c r="A3050" s="2" t="str">
        <f ca="1">'[1]2025年已发货'!A:A</f>
        <v>吉晨盛泰</v>
      </c>
      <c r="B3050" s="2" t="str">
        <f ca="1">'[1]2025年已发货'!B:B</f>
        <v>螺纹钢</v>
      </c>
      <c r="C3050" s="2" t="str">
        <f ca="1">'[1]2025年已发货'!C:C</f>
        <v>HRB500E32</v>
      </c>
      <c r="D3050" s="2" t="str">
        <f ca="1">'[1]2025年已发货'!D:D</f>
        <v>吨</v>
      </c>
      <c r="E3050" s="2">
        <f ca="1">'[1]2025年已发货'!E:E</f>
        <v>80</v>
      </c>
      <c r="F3050" s="4">
        <f ca="1">'[1]2025年已发货'!F:F</f>
        <v>45787</v>
      </c>
      <c r="G3050" s="2" t="str">
        <f>'[1]2025年已发货'!G:G</f>
        <v>（ 中铁一局四公司西昭高速6标3部）昭觉县洒拉地坡乡三分部山里钢筋场</v>
      </c>
      <c r="H3050" s="2" t="str">
        <f ca="1">'[1]2025年已发货'!H:H</f>
        <v>陈忠</v>
      </c>
      <c r="I3050" s="2">
        <f ca="1">'[1]2025年已发货'!I:I</f>
        <v>15730783825</v>
      </c>
      <c r="J3050" s="2" vm="1" t="e">
        <f ca="1">_xlfn._xlws.FILTER(辅助信息!D:D,辅助信息!G:G=G3050)</f>
        <v>#VALUE!</v>
      </c>
    </row>
    <row r="3051" hidden="1" spans="1:10">
      <c r="A3051" s="2" t="str">
        <f ca="1">'[1]2025年已发货'!A:A</f>
        <v>吉晨盛泰</v>
      </c>
      <c r="B3051" s="2" t="str">
        <f ca="1">'[1]2025年已发货'!B:B</f>
        <v>螺纹钢</v>
      </c>
      <c r="C3051" s="2" t="str">
        <f ca="1">'[1]2025年已发货'!C:C</f>
        <v>HRB400E12</v>
      </c>
      <c r="D3051" s="2" t="str">
        <f ca="1">'[1]2025年已发货'!D:D</f>
        <v>吨</v>
      </c>
      <c r="E3051" s="2">
        <f ca="1">'[1]2025年已发货'!E:E</f>
        <v>80</v>
      </c>
      <c r="F3051" s="4">
        <f ca="1">'[1]2025年已发货'!F:F</f>
        <v>45787</v>
      </c>
      <c r="G3051" s="2" t="str">
        <f>'[1]2025年已发货'!G:G</f>
        <v>（中铁六局呼和浩特铁路建设公司西昭高速7标二分部)西昌市川兴镇则各</v>
      </c>
      <c r="H3051" s="2" t="str">
        <f ca="1">'[1]2025年已发货'!H:H</f>
        <v>石建龙</v>
      </c>
      <c r="I3051" s="2">
        <f ca="1">'[1]2025年已发货'!I:I</f>
        <v>14747304923</v>
      </c>
      <c r="J3051" s="2" vm="1" t="e">
        <f ca="1">_xlfn._xlws.FILTER(辅助信息!D:D,辅助信息!G:G=G3051)</f>
        <v>#VALUE!</v>
      </c>
    </row>
    <row r="3052" hidden="1" spans="1:10">
      <c r="A3052" s="2" t="str">
        <f ca="1">'[1]2025年已发货'!A:A</f>
        <v>德胜</v>
      </c>
      <c r="B3052" s="2" t="str">
        <f ca="1">'[1]2025年已发货'!B:B</f>
        <v>螺纹钢</v>
      </c>
      <c r="C3052" s="2" t="str">
        <f ca="1">'[1]2025年已发货'!C:C</f>
        <v>HRB400E Φ25 9m</v>
      </c>
      <c r="D3052" s="2" t="str">
        <f ca="1">'[1]2025年已发货'!D:D</f>
        <v>吨</v>
      </c>
      <c r="E3052" s="2">
        <f ca="1">'[1]2025年已发货'!E:E</f>
        <v>35</v>
      </c>
      <c r="F3052" s="4">
        <f ca="1">'[1]2025年已发货'!F:F</f>
        <v>45788</v>
      </c>
      <c r="G3052" s="2" t="str">
        <f>'[1]2025年已发货'!G:G</f>
        <v>（中铁三局成渝扩容ZCB3-1项目部）内江市胜利收费站红绿灯500米</v>
      </c>
      <c r="H3052" s="2" t="str">
        <f ca="1">'[1]2025年已发货'!H:H</f>
        <v>王岩</v>
      </c>
      <c r="I3052" s="2">
        <f ca="1">'[1]2025年已发货'!I:I</f>
        <v>17634813323</v>
      </c>
      <c r="J3052" s="2" vm="1" t="e">
        <f ca="1">_xlfn._xlws.FILTER(辅助信息!D:D,辅助信息!G:G=G3052)</f>
        <v>#VALUE!</v>
      </c>
    </row>
    <row r="3053" hidden="1" spans="1:10">
      <c r="A3053" s="2" t="str">
        <f ca="1">'[1]2025年已发货'!A:A</f>
        <v>达钢</v>
      </c>
      <c r="B3053" s="2" t="str">
        <f ca="1">'[1]2025年已发货'!B:B</f>
        <v>螺纹钢</v>
      </c>
      <c r="C3053" s="2" t="str">
        <f ca="1">'[1]2025年已发货'!C:C</f>
        <v>HRB400E Φ12 9m</v>
      </c>
      <c r="D3053" s="2" t="str">
        <f ca="1">'[1]2025年已发货'!D:D</f>
        <v>吨</v>
      </c>
      <c r="E3053" s="2">
        <f ca="1">'[1]2025年已发货'!E:E</f>
        <v>9</v>
      </c>
      <c r="F3053" s="4">
        <f ca="1">'[1]2025年已发货'!F:F</f>
        <v>45788</v>
      </c>
      <c r="G3053" s="2" t="str">
        <f>'[1]2025年已发货'!G:G</f>
        <v>（五冶钢构宜宾高县月江镇建设项目）  四川省宜宾市高县月江镇刚记超市斜对面(还阳组团沪碳二期项目)</v>
      </c>
      <c r="H3053" s="2" t="str">
        <f ca="1">'[1]2025年已发货'!H:H</f>
        <v>张朝亮</v>
      </c>
      <c r="I3053" s="2">
        <f ca="1">'[1]2025年已发货'!I:I</f>
        <v>15228205853</v>
      </c>
      <c r="J3053" s="2" t="str">
        <f ca="1">_xlfn._xlws.FILTER(辅助信息!D:D,辅助信息!G:G=G3053)</f>
        <v>五冶钢构-宜宾市南溪区高县月江镇建设项目</v>
      </c>
    </row>
    <row r="3054" hidden="1" spans="1:10">
      <c r="A3054" s="2" t="str">
        <f ca="1">'[1]2025年已发货'!A:A</f>
        <v>达钢</v>
      </c>
      <c r="B3054" s="2" t="str">
        <f ca="1">'[1]2025年已发货'!B:B</f>
        <v>螺纹钢</v>
      </c>
      <c r="C3054" s="2" t="str">
        <f ca="1">'[1]2025年已发货'!C:C</f>
        <v>HRB400E Φ14 9m</v>
      </c>
      <c r="D3054" s="2" t="str">
        <f ca="1">'[1]2025年已发货'!D:D</f>
        <v>吨</v>
      </c>
      <c r="E3054" s="2">
        <f ca="1">'[1]2025年已发货'!E:E</f>
        <v>9</v>
      </c>
      <c r="F3054" s="4">
        <f ca="1">'[1]2025年已发货'!F:F</f>
        <v>45788</v>
      </c>
      <c r="G3054" s="2" t="str">
        <f>'[1]2025年已发货'!G:G</f>
        <v>（五冶钢构宜宾高县月江镇建设项目）  四川省宜宾市高县月江镇刚记超市斜对面(还阳组团沪碳二期项目)</v>
      </c>
      <c r="H3054" s="2" t="str">
        <f ca="1">'[1]2025年已发货'!H:H</f>
        <v>张朝亮</v>
      </c>
      <c r="I3054" s="2">
        <f ca="1">'[1]2025年已发货'!I:I</f>
        <v>15228205853</v>
      </c>
      <c r="J3054" s="2" t="str">
        <f ca="1">_xlfn._xlws.FILTER(辅助信息!D:D,辅助信息!G:G=G3054)</f>
        <v>五冶钢构-宜宾市南溪区高县月江镇建设项目</v>
      </c>
    </row>
    <row r="3055" hidden="1" spans="1:10">
      <c r="A3055" s="2" t="str">
        <f ca="1">'[1]2025年已发货'!A:A</f>
        <v>达钢</v>
      </c>
      <c r="B3055" s="2" t="str">
        <f ca="1">'[1]2025年已发货'!B:B</f>
        <v>螺纹钢</v>
      </c>
      <c r="C3055" s="2" t="str">
        <f ca="1">'[1]2025年已发货'!C:C</f>
        <v>HRB400E Φ22 9m</v>
      </c>
      <c r="D3055" s="2" t="str">
        <f ca="1">'[1]2025年已发货'!D:D</f>
        <v>吨</v>
      </c>
      <c r="E3055" s="2">
        <f ca="1">'[1]2025年已发货'!E:E</f>
        <v>18</v>
      </c>
      <c r="F3055" s="4">
        <f ca="1">'[1]2025年已发货'!F:F</f>
        <v>45788</v>
      </c>
      <c r="G3055" s="2" t="str">
        <f>'[1]2025年已发货'!G:G</f>
        <v>（五冶钢构宜宾高县月江镇建设项目）  四川省宜宾市高县月江镇刚记超市斜对面(还阳组团沪碳二期项目)</v>
      </c>
      <c r="H3055" s="2" t="str">
        <f ca="1">'[1]2025年已发货'!H:H</f>
        <v>张朝亮</v>
      </c>
      <c r="I3055" s="2">
        <f ca="1">'[1]2025年已发货'!I:I</f>
        <v>15228205853</v>
      </c>
      <c r="J3055" s="2" t="str">
        <f ca="1">_xlfn._xlws.FILTER(辅助信息!D:D,辅助信息!G:G=G3055)</f>
        <v>五冶钢构-宜宾市南溪区高县月江镇建设项目</v>
      </c>
    </row>
    <row r="3056" hidden="1" spans="1:10">
      <c r="A3056" s="2" t="str">
        <f ca="1">'[1]2025年已发货'!A:A</f>
        <v>达钢</v>
      </c>
      <c r="B3056" s="2" t="str">
        <f ca="1">'[1]2025年已发货'!B:B</f>
        <v>螺纹钢</v>
      </c>
      <c r="C3056" s="2" t="str">
        <f ca="1">'[1]2025年已发货'!C:C</f>
        <v>HRB400E Φ16×12米</v>
      </c>
      <c r="D3056" s="2" t="str">
        <f ca="1">'[1]2025年已发货'!D:D</f>
        <v>吨</v>
      </c>
      <c r="E3056" s="2">
        <f ca="1">'[1]2025年已发货'!E:E</f>
        <v>35</v>
      </c>
      <c r="F3056" s="4">
        <f ca="1">'[1]2025年已发货'!F:F</f>
        <v>45788</v>
      </c>
      <c r="G3056" s="2" t="str">
        <f>'[1]2025年已发货'!G:G</f>
        <v>自永4标一局四公司（四川省内江市隆昌市金鹅街道自永4标一局四公司钢筋棚）</v>
      </c>
      <c r="H3056" s="2" t="str">
        <f ca="1">'[1]2025年已发货'!H:H</f>
        <v>郝优</v>
      </c>
      <c r="I3056" s="2">
        <f ca="1">'[1]2025年已发货'!I:I</f>
        <v>13891371707</v>
      </c>
      <c r="J3056" s="2" vm="1" t="e">
        <f>_xlfn._xlws.FILTER(辅助信息!D:D,辅助信息!G:G=G3056)</f>
        <v>#VALUE!</v>
      </c>
    </row>
    <row r="3057" hidden="1" spans="1:10">
      <c r="A3057" s="2" t="str">
        <f ca="1">'[1]2025年已发货'!A:A</f>
        <v>泸钢</v>
      </c>
      <c r="B3057" s="2" t="str">
        <f ca="1">'[1]2025年已发货'!B:B</f>
        <v>盘螺</v>
      </c>
      <c r="C3057" s="2" t="str">
        <f ca="1">'[1]2025年已发货'!C:C</f>
        <v>HRB400E Φ6</v>
      </c>
      <c r="D3057" s="2" t="str">
        <f ca="1">'[1]2025年已发货'!D:D</f>
        <v>吨</v>
      </c>
      <c r="E3057" s="2">
        <f ca="1">'[1]2025年已发货'!E:E</f>
        <v>35</v>
      </c>
      <c r="F3057" s="4">
        <f ca="1">'[1]2025年已发货'!F:F</f>
        <v>45788</v>
      </c>
      <c r="G3057" s="2" t="str">
        <f>'[1]2025年已发货'!G:G</f>
        <v>（四川商建-射洪城乡一体化项目）遂宁市射洪市忠新幼儿园北侧约220米新溪小区</v>
      </c>
      <c r="H3057" s="2" t="str">
        <f ca="1">'[1]2025年已发货'!H:H</f>
        <v>柏子刚</v>
      </c>
      <c r="I3057" s="2">
        <f ca="1">'[1]2025年已发货'!I:I</f>
        <v>15692885305</v>
      </c>
      <c r="J3057" s="2" t="str">
        <f ca="1">_xlfn._xlws.FILTER(辅助信息!D:D,辅助信息!G:G=G3057)</f>
        <v>四川商建
射洪城乡一体化项目</v>
      </c>
    </row>
    <row r="3058" hidden="1" spans="1:10">
      <c r="A3058" s="2" t="str">
        <f ca="1">'[1]2025年已发货'!A:A</f>
        <v>泸钢</v>
      </c>
      <c r="B3058" s="2" t="str">
        <f ca="1">'[1]2025年已发货'!B:B</f>
        <v>盘螺</v>
      </c>
      <c r="C3058" s="2" t="str">
        <f ca="1">'[1]2025年已发货'!C:C</f>
        <v>HRB400E Φ8</v>
      </c>
      <c r="D3058" s="2" t="str">
        <f ca="1">'[1]2025年已发货'!D:D</f>
        <v>吨</v>
      </c>
      <c r="E3058" s="2">
        <f ca="1">'[1]2025年已发货'!E:E</f>
        <v>35</v>
      </c>
      <c r="F3058" s="4">
        <f ca="1">'[1]2025年已发货'!F:F</f>
        <v>45788</v>
      </c>
      <c r="G3058" s="2" t="str">
        <f>'[1]2025年已发货'!G:G</f>
        <v>（五冶钢构宜宾高县月江镇建设项目）  四川省宜宾市高县月江镇刚记超市斜对面(还阳组团沪碳二期项目)</v>
      </c>
      <c r="H3058" s="2" t="str">
        <f ca="1">'[1]2025年已发货'!H:H</f>
        <v>张朝亮</v>
      </c>
      <c r="I3058" s="2">
        <f ca="1">'[1]2025年已发货'!I:I</f>
        <v>15228205853</v>
      </c>
      <c r="J3058" s="2" t="str">
        <f>_xlfn._xlws.FILTER(辅助信息!D:D,辅助信息!G:G=G3058)</f>
        <v>五冶钢构-宜宾市南溪区高县月江镇建设项目</v>
      </c>
    </row>
    <row r="3059" hidden="1" spans="1:10">
      <c r="A3059" s="2" t="str">
        <f ca="1">'[1]2025年已发货'!A:A</f>
        <v>钢固融</v>
      </c>
      <c r="B3059" s="2" t="str">
        <f ca="1">'[1]2025年已发货'!B:B</f>
        <v>螺纹钢</v>
      </c>
      <c r="C3059" s="2" t="str">
        <f ca="1">'[1]2025年已发货'!C:C</f>
        <v>HRB400EФ14*9m</v>
      </c>
      <c r="D3059" s="2" t="str">
        <f ca="1">'[1]2025年已发货'!D:D</f>
        <v>吨</v>
      </c>
      <c r="E3059" s="2">
        <f ca="1">'[1]2025年已发货'!E:E</f>
        <v>10</v>
      </c>
      <c r="F3059" s="4">
        <f ca="1">'[1]2025年已发货'!F:F</f>
        <v>45788</v>
      </c>
      <c r="G3059" s="2" t="str">
        <f>'[1]2025年已发货'!G:G</f>
        <v>（中核中原-温江北林医养综合体项目）四川省成都市温江区万春大道第三人民医院东</v>
      </c>
      <c r="H3059" s="2" t="str">
        <f ca="1">'[1]2025年已发货'!H:H</f>
        <v>蔡杰</v>
      </c>
      <c r="I3059" s="2">
        <f ca="1">'[1]2025年已发货'!I:I</f>
        <v>18875129329</v>
      </c>
      <c r="J3059" s="2" vm="1" t="e">
        <f ca="1">_xlfn._xlws.FILTER(辅助信息!D:D,辅助信息!G:G=G3059)</f>
        <v>#VALUE!</v>
      </c>
    </row>
    <row r="3060" hidden="1" spans="1:10">
      <c r="A3060" s="2" t="str">
        <f ca="1">'[1]2025年已发货'!A:A</f>
        <v>钢固融</v>
      </c>
      <c r="B3060" s="2" t="str">
        <f ca="1">'[1]2025年已发货'!B:B</f>
        <v>螺纹钢</v>
      </c>
      <c r="C3060" s="2" t="str">
        <f ca="1">'[1]2025年已发货'!C:C</f>
        <v>HRB400EФ16*12m</v>
      </c>
      <c r="D3060" s="2" t="str">
        <f ca="1">'[1]2025年已发货'!D:D</f>
        <v>吨</v>
      </c>
      <c r="E3060" s="2">
        <f ca="1">'[1]2025年已发货'!E:E</f>
        <v>15</v>
      </c>
      <c r="F3060" s="4">
        <f ca="1">'[1]2025年已发货'!F:F</f>
        <v>45788</v>
      </c>
      <c r="G3060" s="2" t="str">
        <f>'[1]2025年已发货'!G:G</f>
        <v>（中核中原-温江北林医养综合体项目）四川省成都市温江区万春大道第三人民医院东</v>
      </c>
      <c r="H3060" s="2" t="str">
        <f ca="1">'[1]2025年已发货'!H:H</f>
        <v>蔡杰</v>
      </c>
      <c r="I3060" s="2">
        <f ca="1">'[1]2025年已发货'!I:I</f>
        <v>18875129329</v>
      </c>
      <c r="J3060" s="2" vm="1" t="e">
        <f ca="1">_xlfn._xlws.FILTER(辅助信息!D:D,辅助信息!G:G=G3060)</f>
        <v>#VALUE!</v>
      </c>
    </row>
    <row r="3061" hidden="1" spans="1:10">
      <c r="A3061" s="2" t="str">
        <f ca="1">'[1]2025年已发货'!A:A</f>
        <v>钢固融</v>
      </c>
      <c r="B3061" s="2" t="str">
        <f ca="1">'[1]2025年已发货'!B:B</f>
        <v>螺纹钢</v>
      </c>
      <c r="C3061" s="2" t="str">
        <f ca="1">'[1]2025年已发货'!C:C</f>
        <v>HRB400EФ12*9m</v>
      </c>
      <c r="D3061" s="2" t="str">
        <f ca="1">'[1]2025年已发货'!D:D</f>
        <v>吨</v>
      </c>
      <c r="E3061" s="2">
        <f ca="1">'[1]2025年已发货'!E:E</f>
        <v>10</v>
      </c>
      <c r="F3061" s="4">
        <f ca="1">'[1]2025年已发货'!F:F</f>
        <v>45788</v>
      </c>
      <c r="G3061" s="2" t="str">
        <f>'[1]2025年已发货'!G:G</f>
        <v>（中核中原-温江北林医养综合体项目）四川省成都市温江区万春大道第三人民医院东</v>
      </c>
      <c r="H3061" s="2" t="str">
        <f ca="1">'[1]2025年已发货'!H:H</f>
        <v>蔡杰</v>
      </c>
      <c r="I3061" s="2">
        <f ca="1">'[1]2025年已发货'!I:I</f>
        <v>18875129329</v>
      </c>
      <c r="J3061" s="2" vm="1" t="e">
        <f ca="1">_xlfn._xlws.FILTER(辅助信息!D:D,辅助信息!G:G=G3061)</f>
        <v>#VALUE!</v>
      </c>
    </row>
    <row r="3062" hidden="1" spans="1:10">
      <c r="A3062" s="2" t="str">
        <f ca="1">'[1]2025年已发货'!A:A</f>
        <v>吉晨盛泰</v>
      </c>
      <c r="B3062" s="2" t="str">
        <f ca="1">'[1]2025年已发货'!B:B</f>
        <v>螺纹钢</v>
      </c>
      <c r="C3062" s="2" t="str">
        <f ca="1">'[1]2025年已发货'!C:C</f>
        <v>HRB400EФ14</v>
      </c>
      <c r="D3062" s="2" t="str">
        <f ca="1">'[1]2025年已发货'!D:D</f>
        <v>吨</v>
      </c>
      <c r="E3062" s="2">
        <f ca="1">'[1]2025年已发货'!E:E</f>
        <v>120</v>
      </c>
      <c r="F3062" s="4">
        <f ca="1">'[1]2025年已发货'!F:F</f>
        <v>45789</v>
      </c>
      <c r="G3062" s="2" t="str">
        <f>'[1]2025年已发货'!G:G</f>
        <v>（中铁三局五公司西昭高速4标2号钢筋厂)凉山州布拖县特基村</v>
      </c>
      <c r="H3062" s="2" t="str">
        <f ca="1">'[1]2025年已发货'!H:H</f>
        <v>李阳</v>
      </c>
      <c r="I3062" s="2">
        <f ca="1">'[1]2025年已发货'!I:I</f>
        <v>18353423022</v>
      </c>
      <c r="J3062" s="2" vm="1" t="e">
        <f ca="1">_xlfn._xlws.FILTER(辅助信息!D:D,辅助信息!G:G=G3062)</f>
        <v>#VALUE!</v>
      </c>
    </row>
    <row r="3063" hidden="1" spans="1:10">
      <c r="A3063" s="2" t="str">
        <f ca="1">'[1]2025年已发货'!A:A</f>
        <v>吉晨盛泰</v>
      </c>
      <c r="B3063" s="2" t="str">
        <f ca="1">'[1]2025年已发货'!B:B</f>
        <v>螺纹钢</v>
      </c>
      <c r="C3063" s="2" t="str">
        <f ca="1">'[1]2025年已发货'!C:C</f>
        <v>HRB400EФ20</v>
      </c>
      <c r="D3063" s="2" t="str">
        <f ca="1">'[1]2025年已发货'!D:D</f>
        <v>吨</v>
      </c>
      <c r="E3063" s="2">
        <f ca="1">'[1]2025年已发货'!E:E</f>
        <v>60</v>
      </c>
      <c r="F3063" s="4">
        <f ca="1">'[1]2025年已发货'!F:F</f>
        <v>45789</v>
      </c>
      <c r="G3063" s="2" t="str">
        <f>'[1]2025年已发货'!G:G</f>
        <v>（中铁三局五公司西昭高速4标2号钢筋厂)凉山州布拖县特基村</v>
      </c>
      <c r="H3063" s="2" t="str">
        <f ca="1">'[1]2025年已发货'!H:H</f>
        <v>李阳</v>
      </c>
      <c r="I3063" s="2">
        <f ca="1">'[1]2025年已发货'!I:I</f>
        <v>18353423022</v>
      </c>
      <c r="J3063" s="2" vm="1" t="e">
        <f>_xlfn._xlws.FILTER(辅助信息!D:D,辅助信息!G:G=G3063)</f>
        <v>#VALUE!</v>
      </c>
    </row>
    <row r="3064" hidden="1" spans="1:10">
      <c r="A3064" s="2" t="str">
        <f ca="1">'[1]2025年已发货'!A:A</f>
        <v>吉晨盛泰</v>
      </c>
      <c r="B3064" s="2" t="str">
        <f ca="1">'[1]2025年已发货'!B:B</f>
        <v>螺纹钢</v>
      </c>
      <c r="C3064" s="2" t="str">
        <f ca="1">'[1]2025年已发货'!C:C</f>
        <v>HRB400EФ22</v>
      </c>
      <c r="D3064" s="2" t="str">
        <f ca="1">'[1]2025年已发货'!D:D</f>
        <v>吨</v>
      </c>
      <c r="E3064" s="2">
        <f ca="1">'[1]2025年已发货'!E:E</f>
        <v>80</v>
      </c>
      <c r="F3064" s="4">
        <f ca="1">'[1]2025年已发货'!F:F</f>
        <v>45789</v>
      </c>
      <c r="G3064" s="2" t="str">
        <f>'[1]2025年已发货'!G:G</f>
        <v>（中铁三局五公司西昭高速4标2号钢筋厂)凉山州布拖县特基村</v>
      </c>
      <c r="H3064" s="2" t="str">
        <f ca="1">'[1]2025年已发货'!H:H</f>
        <v>李阳</v>
      </c>
      <c r="I3064" s="2">
        <f ca="1">'[1]2025年已发货'!I:I</f>
        <v>18353423022</v>
      </c>
      <c r="J3064" s="2" vm="1" t="e">
        <f ca="1">_xlfn._xlws.FILTER(辅助信息!D:D,辅助信息!G:G=G3064)</f>
        <v>#VALUE!</v>
      </c>
    </row>
    <row r="3065" hidden="1" spans="1:10">
      <c r="A3065" s="2" t="str">
        <f ca="1">'[1]2025年已发货'!A:A</f>
        <v>吉晨盛泰</v>
      </c>
      <c r="B3065" s="2" t="str">
        <f ca="1">'[1]2025年已发货'!B:B</f>
        <v>螺纹钢</v>
      </c>
      <c r="C3065" s="2" t="str">
        <f ca="1">'[1]2025年已发货'!C:C</f>
        <v>HRB400EФ25</v>
      </c>
      <c r="D3065" s="2" t="str">
        <f ca="1">'[1]2025年已发货'!D:D</f>
        <v>吨</v>
      </c>
      <c r="E3065" s="2">
        <f ca="1">'[1]2025年已发货'!E:E</f>
        <v>80</v>
      </c>
      <c r="F3065" s="4">
        <f ca="1">'[1]2025年已发货'!F:F</f>
        <v>45789</v>
      </c>
      <c r="G3065" s="2" t="str">
        <f>'[1]2025年已发货'!G:G</f>
        <v>（中铁三局五公司西昭高速4标2号钢筋厂)凉山州布拖县特基村</v>
      </c>
      <c r="H3065" s="2" t="str">
        <f ca="1">'[1]2025年已发货'!H:H</f>
        <v>李阳</v>
      </c>
      <c r="I3065" s="2">
        <f ca="1">'[1]2025年已发货'!I:I</f>
        <v>18353423022</v>
      </c>
      <c r="J3065" s="2" vm="1" t="e">
        <f>_xlfn._xlws.FILTER(辅助信息!D:D,辅助信息!G:G=G3065)</f>
        <v>#VALUE!</v>
      </c>
    </row>
    <row r="3066" hidden="1" spans="1:10">
      <c r="A3066" s="2" t="str">
        <f ca="1">'[1]2025年已发货'!A:A</f>
        <v>吉晨盛泰</v>
      </c>
      <c r="B3066" s="2" t="str">
        <f ca="1">'[1]2025年已发货'!B:B</f>
        <v>螺纹钢</v>
      </c>
      <c r="C3066" s="2" t="str">
        <f ca="1">'[1]2025年已发货'!C:C</f>
        <v>HRB500EФ25</v>
      </c>
      <c r="D3066" s="2" t="str">
        <f ca="1">'[1]2025年已发货'!D:D</f>
        <v>吨</v>
      </c>
      <c r="E3066" s="2">
        <f ca="1">'[1]2025年已发货'!E:E</f>
        <v>160</v>
      </c>
      <c r="F3066" s="4">
        <f ca="1">'[1]2025年已发货'!F:F</f>
        <v>45789</v>
      </c>
      <c r="G3066" s="2" t="str">
        <f>'[1]2025年已发货'!G:G</f>
        <v>（中铁三局五公司西昭高速4标2号钢筋厂)凉山州布拖县特基村</v>
      </c>
      <c r="H3066" s="2" t="str">
        <f ca="1">'[1]2025年已发货'!H:H</f>
        <v>李阳</v>
      </c>
      <c r="I3066" s="2">
        <f ca="1">'[1]2025年已发货'!I:I</f>
        <v>18353423022</v>
      </c>
      <c r="J3066" s="2" vm="1" t="e">
        <f>_xlfn._xlws.FILTER(辅助信息!D:D,辅助信息!G:G=G3066)</f>
        <v>#VALUE!</v>
      </c>
    </row>
    <row r="3067" hidden="1" spans="1:10">
      <c r="A3067" s="2" t="str">
        <f ca="1">'[1]2025年已发货'!A:A</f>
        <v>吉晨盛泰</v>
      </c>
      <c r="B3067" s="2" t="str">
        <f ca="1">'[1]2025年已发货'!B:B</f>
        <v>盘螺</v>
      </c>
      <c r="C3067" s="2" t="str">
        <f ca="1">'[1]2025年已发货'!C:C</f>
        <v>HRB400EФ10</v>
      </c>
      <c r="D3067" s="2" t="str">
        <f ca="1">'[1]2025年已发货'!D:D</f>
        <v>吨</v>
      </c>
      <c r="E3067" s="2">
        <f ca="1">'[1]2025年已发货'!E:E</f>
        <v>20</v>
      </c>
      <c r="F3067" s="4">
        <f ca="1">'[1]2025年已发货'!F:F</f>
        <v>45789</v>
      </c>
      <c r="G3067" s="2" t="str">
        <f>'[1]2025年已发货'!G:G</f>
        <v>（中铁一局四公司西昭高速6标1分部）四川省凉山彝族自治州西昌市川兴镇普诗乡李子村</v>
      </c>
      <c r="H3067" s="2" t="str">
        <f ca="1">'[1]2025年已发货'!H:H</f>
        <v>党牛</v>
      </c>
      <c r="I3067" s="2">
        <f ca="1">'[1]2025年已发货'!I:I</f>
        <v>19996000463</v>
      </c>
      <c r="J3067" s="2" vm="1" t="e">
        <f ca="1">_xlfn._xlws.FILTER(辅助信息!D:D,辅助信息!G:G=G3067)</f>
        <v>#VALUE!</v>
      </c>
    </row>
    <row r="3068" hidden="1" spans="1:10">
      <c r="A3068" s="2" t="str">
        <f ca="1">'[1]2025年已发货'!A:A</f>
        <v>吉晨盛泰</v>
      </c>
      <c r="B3068" s="2" t="str">
        <f ca="1">'[1]2025年已发货'!B:B</f>
        <v>螺纹钢</v>
      </c>
      <c r="C3068" s="2" t="str">
        <f ca="1">'[1]2025年已发货'!C:C</f>
        <v>HRB400EФ12</v>
      </c>
      <c r="D3068" s="2" t="str">
        <f ca="1">'[1]2025年已发货'!D:D</f>
        <v>吨</v>
      </c>
      <c r="E3068" s="2">
        <f ca="1">'[1]2025年已发货'!E:E</f>
        <v>90</v>
      </c>
      <c r="F3068" s="4">
        <f ca="1">'[1]2025年已发货'!F:F</f>
        <v>45789</v>
      </c>
      <c r="G3068" s="2" t="str">
        <f>'[1]2025年已发货'!G:G</f>
        <v>（中铁一局四公司西昭高速6标1分部）四川省凉山彝族自治州西昌市川兴镇普诗乡李子村</v>
      </c>
      <c r="H3068" s="2" t="str">
        <f ca="1">'[1]2025年已发货'!H:H</f>
        <v>党牛</v>
      </c>
      <c r="I3068" s="2">
        <f ca="1">'[1]2025年已发货'!I:I</f>
        <v>19996000463</v>
      </c>
      <c r="J3068" s="2" vm="1" t="e">
        <f ca="1">_xlfn._xlws.FILTER(辅助信息!D:D,辅助信息!G:G=G3068)</f>
        <v>#VALUE!</v>
      </c>
    </row>
    <row r="3069" hidden="1" spans="1:10">
      <c r="A3069" s="2" t="str">
        <f ca="1">'[1]2025年已发货'!A:A</f>
        <v>吉晨盛泰</v>
      </c>
      <c r="B3069" s="2" t="str">
        <f ca="1">'[1]2025年已发货'!B:B</f>
        <v>螺纹钢</v>
      </c>
      <c r="C3069" s="2" t="str">
        <f ca="1">'[1]2025年已发货'!C:C</f>
        <v>HRB400EФ16</v>
      </c>
      <c r="D3069" s="2" t="str">
        <f ca="1">'[1]2025年已发货'!D:D</f>
        <v>吨</v>
      </c>
      <c r="E3069" s="2">
        <f ca="1">'[1]2025年已发货'!E:E</f>
        <v>25</v>
      </c>
      <c r="F3069" s="4">
        <f ca="1">'[1]2025年已发货'!F:F</f>
        <v>45789</v>
      </c>
      <c r="G3069" s="2" t="str">
        <f>'[1]2025年已发货'!G:G</f>
        <v>（中铁一局四公司西昭高速6标1分部）四川省凉山彝族自治州西昌市川兴镇普诗乡李子村</v>
      </c>
      <c r="H3069" s="2" t="str">
        <f ca="1">'[1]2025年已发货'!H:H</f>
        <v>党牛</v>
      </c>
      <c r="I3069" s="2">
        <f ca="1">'[1]2025年已发货'!I:I</f>
        <v>19996000463</v>
      </c>
      <c r="J3069" s="2" vm="1" t="e">
        <f ca="1">_xlfn._xlws.FILTER(辅助信息!D:D,辅助信息!G:G=G3069)</f>
        <v>#VALUE!</v>
      </c>
    </row>
    <row r="3070" hidden="1" spans="1:10">
      <c r="A3070" s="2" t="str">
        <f ca="1">'[1]2025年已发货'!A:A</f>
        <v>吉晨盛泰</v>
      </c>
      <c r="B3070" s="2" t="str">
        <f ca="1">'[1]2025年已发货'!B:B</f>
        <v>螺纹钢</v>
      </c>
      <c r="C3070" s="2" t="str">
        <f ca="1">'[1]2025年已发货'!C:C</f>
        <v>HRB500EФ25</v>
      </c>
      <c r="D3070" s="2" t="str">
        <f ca="1">'[1]2025年已发货'!D:D</f>
        <v>吨</v>
      </c>
      <c r="E3070" s="2">
        <f ca="1">'[1]2025年已发货'!E:E</f>
        <v>23</v>
      </c>
      <c r="F3070" s="4">
        <f ca="1">'[1]2025年已发货'!F:F</f>
        <v>45789</v>
      </c>
      <c r="G3070" s="2" t="str">
        <f>'[1]2025年已发货'!G:G</f>
        <v>（中铁一局四公司西昭高速6标1分部）四川省凉山彝族自治州西昌市川兴镇普诗乡李子村</v>
      </c>
      <c r="H3070" s="2" t="str">
        <f ca="1">'[1]2025年已发货'!H:H</f>
        <v>党牛</v>
      </c>
      <c r="I3070" s="2">
        <f ca="1">'[1]2025年已发货'!I:I</f>
        <v>19996000463</v>
      </c>
      <c r="J3070" s="2" vm="1" t="e">
        <f>_xlfn._xlws.FILTER(辅助信息!D:D,辅助信息!G:G=G3070)</f>
        <v>#VALUE!</v>
      </c>
    </row>
    <row r="3071" hidden="1" spans="1:10">
      <c r="A3071" s="2" t="str">
        <f ca="1">'[1]2025年已发货'!A:A</f>
        <v>吉晨盛泰</v>
      </c>
      <c r="B3071" s="2" t="str">
        <f ca="1">'[1]2025年已发货'!B:B</f>
        <v>螺纹钢</v>
      </c>
      <c r="C3071" s="2" t="str">
        <f ca="1">'[1]2025年已发货'!C:C</f>
        <v>HRB500EФ28</v>
      </c>
      <c r="D3071" s="2" t="str">
        <f ca="1">'[1]2025年已发货'!D:D</f>
        <v>吨</v>
      </c>
      <c r="E3071" s="2">
        <f ca="1">'[1]2025年已发货'!E:E</f>
        <v>12</v>
      </c>
      <c r="F3071" s="4">
        <f ca="1">'[1]2025年已发货'!F:F</f>
        <v>45789</v>
      </c>
      <c r="G3071" s="2" t="str">
        <f>'[1]2025年已发货'!G:G</f>
        <v>（中铁一局四公司西昭高速6标1分部）四川省凉山彝族自治州西昌市川兴镇普诗乡李子村</v>
      </c>
      <c r="H3071" s="2" t="str">
        <f ca="1">'[1]2025年已发货'!H:H</f>
        <v>党牛</v>
      </c>
      <c r="I3071" s="2">
        <f ca="1">'[1]2025年已发货'!I:I</f>
        <v>19996000463</v>
      </c>
      <c r="J3071" s="2" vm="1" t="e">
        <f ca="1">_xlfn._xlws.FILTER(辅助信息!D:D,辅助信息!G:G=G3071)</f>
        <v>#VALUE!</v>
      </c>
    </row>
    <row r="3072" hidden="1" spans="1:10">
      <c r="A3072" s="2" t="str">
        <f ca="1">'[1]2025年已发货'!A:A</f>
        <v>吉晨盛泰</v>
      </c>
      <c r="B3072" s="2" t="str">
        <f ca="1">'[1]2025年已发货'!B:B</f>
        <v>高线</v>
      </c>
      <c r="C3072" s="2" t="str">
        <f ca="1">'[1]2025年已发货'!C:C</f>
        <v>HPB300Ф8</v>
      </c>
      <c r="D3072" s="2" t="str">
        <f ca="1">'[1]2025年已发货'!D:D</f>
        <v>吨</v>
      </c>
      <c r="E3072" s="2">
        <f ca="1">'[1]2025年已发货'!E:E</f>
        <v>24</v>
      </c>
      <c r="F3072" s="4">
        <f ca="1">'[1]2025年已发货'!F:F</f>
        <v>45789</v>
      </c>
      <c r="G3072" s="2" t="str">
        <f>'[1]2025年已发货'!G:G</f>
        <v>（中铁一局四公司西昭高速6标1分部）四川省凉山彝族自治州西昌市川兴镇普诗乡李子村</v>
      </c>
      <c r="H3072" s="2" t="str">
        <f ca="1">'[1]2025年已发货'!H:H</f>
        <v>党牛</v>
      </c>
      <c r="I3072" s="2">
        <f ca="1">'[1]2025年已发货'!I:I</f>
        <v>19996000463</v>
      </c>
      <c r="J3072" s="2" vm="1" t="e">
        <f ca="1">_xlfn._xlws.FILTER(辅助信息!D:D,辅助信息!G:G=G3072)</f>
        <v>#VALUE!</v>
      </c>
    </row>
    <row r="3073" hidden="1" spans="1:10">
      <c r="A3073" s="2" t="str">
        <f ca="1">'[1]2025年已发货'!A:A</f>
        <v>吉晨盛泰</v>
      </c>
      <c r="B3073" s="2" t="str">
        <f ca="1">'[1]2025年已发货'!B:B</f>
        <v>螺纹钢</v>
      </c>
      <c r="C3073" s="2" t="str">
        <f ca="1">'[1]2025年已发货'!C:C</f>
        <v>HRB400EФ22</v>
      </c>
      <c r="D3073" s="2" t="str">
        <f ca="1">'[1]2025年已发货'!D:D</f>
        <v>吨</v>
      </c>
      <c r="E3073" s="2">
        <f ca="1">'[1]2025年已发货'!E:E</f>
        <v>46</v>
      </c>
      <c r="F3073" s="4">
        <f ca="1">'[1]2025年已发货'!F:F</f>
        <v>45789</v>
      </c>
      <c r="G3073" s="2" t="str">
        <f>'[1]2025年已发货'!G:G</f>
        <v>（中铁一局四公司西昭高速6标1分部）四川省凉山彝族自治州西昌市川兴镇普诗乡李子村</v>
      </c>
      <c r="H3073" s="2" t="str">
        <f ca="1">'[1]2025年已发货'!H:H</f>
        <v>党牛</v>
      </c>
      <c r="I3073" s="2">
        <f ca="1">'[1]2025年已发货'!I:I</f>
        <v>19996000463</v>
      </c>
      <c r="J3073" s="2" vm="1" t="e">
        <f ca="1">_xlfn._xlws.FILTER(辅助信息!D:D,辅助信息!G:G=G3073)</f>
        <v>#VALUE!</v>
      </c>
    </row>
    <row r="3074" hidden="1" spans="1:10">
      <c r="A3074" s="2" t="str">
        <f ca="1">'[1]2025年已发货'!A:A</f>
        <v>陕钢</v>
      </c>
      <c r="B3074" s="2" t="str">
        <f ca="1">'[1]2025年已发货'!B:B</f>
        <v>盘螺</v>
      </c>
      <c r="C3074" s="2" t="str">
        <f ca="1">'[1]2025年已发货'!C:C</f>
        <v>HRB400EФ8</v>
      </c>
      <c r="D3074" s="2" t="str">
        <f ca="1">'[1]2025年已发货'!D:D</f>
        <v>吨</v>
      </c>
      <c r="E3074" s="2">
        <f ca="1">'[1]2025年已发货'!E:E</f>
        <v>19</v>
      </c>
      <c r="F3074" s="4">
        <f ca="1">'[1]2025年已发货'!F:F</f>
        <v>45789</v>
      </c>
      <c r="G3074" s="2" t="str">
        <f>'[1]2025年已发货'!G:G</f>
        <v>（中核华兴-峨眉山项目）四川省乐山市峨眉山市双福镇梓橦庙红华五期中核华兴工地</v>
      </c>
      <c r="H3074" s="2" t="str">
        <f ca="1">'[1]2025年已发货'!H:H</f>
        <v>李汉军</v>
      </c>
      <c r="I3074" s="2" t="str">
        <f ca="1">'[1]2025年已发货'!I:I</f>
        <v>18691249091</v>
      </c>
      <c r="J3074" s="2" vm="1" t="e">
        <f ca="1">_xlfn._xlws.FILTER(辅助信息!D:D,辅助信息!G:G=G3074)</f>
        <v>#VALUE!</v>
      </c>
    </row>
    <row r="3075" hidden="1" spans="1:10">
      <c r="A3075" s="2" t="str">
        <f ca="1">'[1]2025年已发货'!A:A</f>
        <v>陕钢</v>
      </c>
      <c r="B3075" s="2" t="str">
        <f ca="1">'[1]2025年已发货'!B:B</f>
        <v>盘螺</v>
      </c>
      <c r="C3075" s="2" t="str">
        <f ca="1">'[1]2025年已发货'!C:C</f>
        <v>HRB400EФ10</v>
      </c>
      <c r="D3075" s="2" t="str">
        <f ca="1">'[1]2025年已发货'!D:D</f>
        <v>吨</v>
      </c>
      <c r="E3075" s="2">
        <f ca="1">'[1]2025年已发货'!E:E</f>
        <v>14</v>
      </c>
      <c r="F3075" s="4">
        <f ca="1">'[1]2025年已发货'!F:F</f>
        <v>45789</v>
      </c>
      <c r="G3075" s="2" t="str">
        <f>'[1]2025年已发货'!G:G</f>
        <v>（中核华兴-峨眉山项目）四川省乐山市峨眉山市双福镇梓橦庙红华五期中核华兴工地</v>
      </c>
      <c r="H3075" s="2" t="str">
        <f ca="1">'[1]2025年已发货'!H:H</f>
        <v>李汉军</v>
      </c>
      <c r="I3075" s="2" t="str">
        <f ca="1">'[1]2025年已发货'!I:I</f>
        <v>18691249091</v>
      </c>
      <c r="J3075" s="2" vm="1" t="e">
        <f>_xlfn._xlws.FILTER(辅助信息!D:D,辅助信息!G:G=G3075)</f>
        <v>#VALUE!</v>
      </c>
    </row>
    <row r="3076" hidden="1" spans="1:10">
      <c r="A3076" s="2" t="str">
        <f ca="1">'[1]2025年已发货'!A:A</f>
        <v>陕钢</v>
      </c>
      <c r="B3076" s="2" t="str">
        <f ca="1">'[1]2025年已发货'!B:B</f>
        <v>螺纹钢</v>
      </c>
      <c r="C3076" s="2" t="str">
        <f ca="1">'[1]2025年已发货'!C:C</f>
        <v>HRB500EФ32*9m</v>
      </c>
      <c r="D3076" s="2" t="str">
        <f ca="1">'[1]2025年已发货'!D:D</f>
        <v>吨</v>
      </c>
      <c r="E3076" s="2">
        <f ca="1">'[1]2025年已发货'!E:E</f>
        <v>2.5</v>
      </c>
      <c r="F3076" s="4">
        <f ca="1">'[1]2025年已发货'!F:F</f>
        <v>45789</v>
      </c>
      <c r="G3076" s="2" t="str">
        <f>'[1]2025年已发货'!G:G</f>
        <v>（中核华兴-峨眉山项目）四川省乐山市峨眉山市双福镇梓橦庙红华五期中核华兴工地</v>
      </c>
      <c r="H3076" s="2" t="str">
        <f ca="1">'[1]2025年已发货'!H:H</f>
        <v>李汉军</v>
      </c>
      <c r="I3076" s="2" t="str">
        <f ca="1">'[1]2025年已发货'!I:I</f>
        <v>18691249091</v>
      </c>
      <c r="J3076" s="2" vm="1" t="e">
        <f>_xlfn._xlws.FILTER(辅助信息!D:D,辅助信息!G:G=G3076)</f>
        <v>#VALUE!</v>
      </c>
    </row>
    <row r="3077" hidden="1" spans="1:10">
      <c r="A3077" s="2" t="str">
        <f ca="1">'[1]2025年已发货'!A:A</f>
        <v>陕钢</v>
      </c>
      <c r="B3077" s="2" t="str">
        <f ca="1">'[1]2025年已发货'!B:B</f>
        <v>盘螺</v>
      </c>
      <c r="C3077" s="2" t="str">
        <f ca="1">'[1]2025年已发货'!C:C</f>
        <v>HRB400E Φ10</v>
      </c>
      <c r="D3077" s="2" t="str">
        <f ca="1">'[1]2025年已发货'!D:D</f>
        <v>吨</v>
      </c>
      <c r="E3077" s="2">
        <f ca="1">'[1]2025年已发货'!E:E</f>
        <v>35</v>
      </c>
      <c r="F3077" s="4">
        <f ca="1">'[1]2025年已发货'!F:F</f>
        <v>45789</v>
      </c>
      <c r="G3077" s="2" t="str">
        <f>'[1]2025年已发货'!G:G</f>
        <v>（华西简阳西城嘉苑）四川省成都市简阳市简城街道高屋村</v>
      </c>
      <c r="H3077" s="2" t="str">
        <f ca="1">'[1]2025年已发货'!H:H</f>
        <v>张瀚镭</v>
      </c>
      <c r="I3077" s="2">
        <f ca="1">'[1]2025年已发货'!I:I</f>
        <v>15884666220</v>
      </c>
      <c r="J3077" s="2" t="str">
        <f ca="1">_xlfn._xlws.FILTER(辅助信息!D:D,辅助信息!G:G=G3077)</f>
        <v>华西简阳西城嘉苑</v>
      </c>
    </row>
    <row r="3078" hidden="1" spans="1:10">
      <c r="A3078" s="2" t="str">
        <f ca="1">'[1]2025年已发货'!A:A</f>
        <v>德胜</v>
      </c>
      <c r="B3078" s="2" t="str">
        <f ca="1">'[1]2025年已发货'!B:B</f>
        <v>螺纹钢</v>
      </c>
      <c r="C3078" s="2" t="str">
        <f ca="1">'[1]2025年已发货'!C:C</f>
        <v>HRB400E Φ18 9m</v>
      </c>
      <c r="D3078" s="2" t="str">
        <f ca="1">'[1]2025年已发货'!D:D</f>
        <v>吨</v>
      </c>
      <c r="E3078" s="2">
        <f ca="1">'[1]2025年已发货'!E:E</f>
        <v>12</v>
      </c>
      <c r="F3078" s="4">
        <f ca="1">'[1]2025年已发货'!F:F</f>
        <v>45789</v>
      </c>
      <c r="G3078" s="2" t="str">
        <f>'[1]2025年已发货'!G:G</f>
        <v>（华西简阳西城嘉苑）四川省成都市简阳市简城街道高屋村</v>
      </c>
      <c r="H3078" s="2" t="str">
        <f ca="1">'[1]2025年已发货'!H:H</f>
        <v>张瀚镭</v>
      </c>
      <c r="I3078" s="2">
        <f ca="1">'[1]2025年已发货'!I:I</f>
        <v>15884666220</v>
      </c>
      <c r="J3078" s="2" t="str">
        <f ca="1">_xlfn._xlws.FILTER(辅助信息!D:D,辅助信息!G:G=G3078)</f>
        <v>华西简阳西城嘉苑</v>
      </c>
    </row>
    <row r="3079" hidden="1" spans="1:10">
      <c r="A3079" s="2" t="str">
        <f ca="1">'[1]2025年已发货'!A:A</f>
        <v>德胜</v>
      </c>
      <c r="B3079" s="2" t="str">
        <f ca="1">'[1]2025年已发货'!B:B</f>
        <v>螺纹钢</v>
      </c>
      <c r="C3079" s="2" t="str">
        <f ca="1">'[1]2025年已发货'!C:C</f>
        <v>HRB400E Φ20 9m</v>
      </c>
      <c r="D3079" s="2" t="str">
        <f ca="1">'[1]2025年已发货'!D:D</f>
        <v>吨</v>
      </c>
      <c r="E3079" s="2">
        <f ca="1">'[1]2025年已发货'!E:E</f>
        <v>25.5</v>
      </c>
      <c r="F3079" s="4">
        <f ca="1">'[1]2025年已发货'!F:F</f>
        <v>45789</v>
      </c>
      <c r="G3079" s="2" t="str">
        <f>'[1]2025年已发货'!G:G</f>
        <v>（华西简阳西城嘉苑）四川省成都市简阳市简城街道高屋村</v>
      </c>
      <c r="H3079" s="2" t="str">
        <f ca="1">'[1]2025年已发货'!H:H</f>
        <v>张瀚镭</v>
      </c>
      <c r="I3079" s="2">
        <f ca="1">'[1]2025年已发货'!I:I</f>
        <v>15884666220</v>
      </c>
      <c r="J3079" s="2" t="str">
        <f ca="1">_xlfn._xlws.FILTER(辅助信息!D:D,辅助信息!G:G=G3079)</f>
        <v>华西简阳西城嘉苑</v>
      </c>
    </row>
    <row r="3080" hidden="1" spans="1:10">
      <c r="A3080" s="2" t="str">
        <f ca="1">'[1]2025年已发货'!A:A</f>
        <v>德胜</v>
      </c>
      <c r="B3080" s="2" t="str">
        <f ca="1">'[1]2025年已发货'!B:B</f>
        <v>螺纹钢</v>
      </c>
      <c r="C3080" s="2" t="str">
        <f ca="1">'[1]2025年已发货'!C:C</f>
        <v>HRB400E Φ22 9m</v>
      </c>
      <c r="D3080" s="2" t="str">
        <f ca="1">'[1]2025年已发货'!D:D</f>
        <v>吨</v>
      </c>
      <c r="E3080" s="2">
        <f ca="1">'[1]2025年已发货'!E:E</f>
        <v>7</v>
      </c>
      <c r="F3080" s="4">
        <f ca="1">'[1]2025年已发货'!F:F</f>
        <v>45789</v>
      </c>
      <c r="G3080" s="2" t="str">
        <f>'[1]2025年已发货'!G:G</f>
        <v>（华西简阳西城嘉苑）四川省成都市简阳市简城街道高屋村</v>
      </c>
      <c r="H3080" s="2" t="str">
        <f ca="1">'[1]2025年已发货'!H:H</f>
        <v>张瀚镭</v>
      </c>
      <c r="I3080" s="2">
        <f ca="1">'[1]2025年已发货'!I:I</f>
        <v>15884666220</v>
      </c>
      <c r="J3080" s="2" t="str">
        <f ca="1">_xlfn._xlws.FILTER(辅助信息!D:D,辅助信息!G:G=G3080)</f>
        <v>华西简阳西城嘉苑</v>
      </c>
    </row>
    <row r="3081" hidden="1" spans="1:10">
      <c r="A3081" s="2" t="str">
        <f ca="1">'[1]2025年已发货'!A:A</f>
        <v>德胜</v>
      </c>
      <c r="B3081" s="2" t="str">
        <f ca="1">'[1]2025年已发货'!B:B</f>
        <v>螺纹钢</v>
      </c>
      <c r="C3081" s="2" t="str">
        <f ca="1">'[1]2025年已发货'!C:C</f>
        <v>HRB400E Φ25 9m</v>
      </c>
      <c r="D3081" s="2" t="str">
        <f ca="1">'[1]2025年已发货'!D:D</f>
        <v>吨</v>
      </c>
      <c r="E3081" s="2">
        <f ca="1">'[1]2025年已发货'!E:E</f>
        <v>14.5</v>
      </c>
      <c r="F3081" s="4">
        <f ca="1">'[1]2025年已发货'!F:F</f>
        <v>45789</v>
      </c>
      <c r="G3081" s="2" t="str">
        <f>'[1]2025年已发货'!G:G</f>
        <v>（华西简阳西城嘉苑）四川省成都市简阳市简城街道高屋村</v>
      </c>
      <c r="H3081" s="2" t="str">
        <f ca="1">'[1]2025年已发货'!H:H</f>
        <v>张瀚镭</v>
      </c>
      <c r="I3081" s="2">
        <f ca="1">'[1]2025年已发货'!I:I</f>
        <v>15884666220</v>
      </c>
      <c r="J3081" s="2" t="str">
        <f ca="1">_xlfn._xlws.FILTER(辅助信息!D:D,辅助信息!G:G=G3081)</f>
        <v>华西简阳西城嘉苑</v>
      </c>
    </row>
    <row r="3082" hidden="1" spans="1:10">
      <c r="A3082" s="2" t="str">
        <f ca="1">'[1]2025年已发货'!A:A</f>
        <v>德胜</v>
      </c>
      <c r="B3082" s="2" t="str">
        <f ca="1">'[1]2025年已发货'!B:B</f>
        <v>螺纹钢</v>
      </c>
      <c r="C3082" s="2" t="str">
        <f ca="1">'[1]2025年已发货'!C:C</f>
        <v>HRB500E Φ18</v>
      </c>
      <c r="D3082" s="2" t="str">
        <f ca="1">'[1]2025年已发货'!D:D</f>
        <v>吨</v>
      </c>
      <c r="E3082" s="2">
        <f ca="1">'[1]2025年已发货'!E:E</f>
        <v>2.5</v>
      </c>
      <c r="F3082" s="4">
        <f ca="1">'[1]2025年已发货'!F:F</f>
        <v>45789</v>
      </c>
      <c r="G3082" s="2" t="str">
        <f>'[1]2025年已发货'!G:G</f>
        <v>（华西简阳西城嘉苑）四川省成都市简阳市简城街道高屋村</v>
      </c>
      <c r="H3082" s="2" t="str">
        <f ca="1">'[1]2025年已发货'!H:H</f>
        <v>张瀚镭</v>
      </c>
      <c r="I3082" s="2">
        <f ca="1">'[1]2025年已发货'!I:I</f>
        <v>15884666220</v>
      </c>
      <c r="J3082" s="2" t="str">
        <f ca="1">_xlfn._xlws.FILTER(辅助信息!D:D,辅助信息!G:G=G3082)</f>
        <v>华西简阳西城嘉苑</v>
      </c>
    </row>
    <row r="3083" hidden="1" spans="1:10">
      <c r="A3083" s="2" t="str">
        <f ca="1">'[1]2025年已发货'!A:A</f>
        <v>德胜</v>
      </c>
      <c r="B3083" s="2" t="str">
        <f ca="1">'[1]2025年已发货'!B:B</f>
        <v>螺纹钢</v>
      </c>
      <c r="C3083" s="2" t="str">
        <f ca="1">'[1]2025年已发货'!C:C</f>
        <v>HRB500E Φ22</v>
      </c>
      <c r="D3083" s="2" t="str">
        <f ca="1">'[1]2025年已发货'!D:D</f>
        <v>吨</v>
      </c>
      <c r="E3083" s="2">
        <f ca="1">'[1]2025年已发货'!E:E</f>
        <v>8.5</v>
      </c>
      <c r="F3083" s="4">
        <f ca="1">'[1]2025年已发货'!F:F</f>
        <v>45789</v>
      </c>
      <c r="G3083" s="2" t="str">
        <f>'[1]2025年已发货'!G:G</f>
        <v>（华西简阳西城嘉苑）四川省成都市简阳市简城街道高屋村</v>
      </c>
      <c r="H3083" s="2" t="str">
        <f ca="1">'[1]2025年已发货'!H:H</f>
        <v>张瀚镭</v>
      </c>
      <c r="I3083" s="2">
        <f ca="1">'[1]2025年已发货'!I:I</f>
        <v>15884666220</v>
      </c>
      <c r="J3083" s="2" t="str">
        <f>_xlfn._xlws.FILTER(辅助信息!D:D,辅助信息!G:G=G3083)</f>
        <v>华西简阳西城嘉苑</v>
      </c>
    </row>
    <row r="3084" hidden="1" spans="1:10">
      <c r="A3084" s="2" t="str">
        <f ca="1">'[1]2025年已发货'!A:A</f>
        <v>德胜</v>
      </c>
      <c r="B3084" s="2" t="str">
        <f ca="1">'[1]2025年已发货'!B:B</f>
        <v>螺纹钢</v>
      </c>
      <c r="C3084" s="2" t="str">
        <f ca="1">'[1]2025年已发货'!C:C</f>
        <v>HRB400E Φ22 9m</v>
      </c>
      <c r="D3084" s="2" t="str">
        <f ca="1">'[1]2025年已发货'!D:D</f>
        <v>吨</v>
      </c>
      <c r="E3084" s="2">
        <f ca="1">'[1]2025年已发货'!E:E</f>
        <v>27</v>
      </c>
      <c r="F3084" s="4">
        <f ca="1">'[1]2025年已发货'!F:F</f>
        <v>45789</v>
      </c>
      <c r="G3084" s="2" t="str">
        <f>'[1]2025年已发货'!G:G</f>
        <v>(中铁科研院宜宾泥溪项目)中铁科研院集团有限公司宜宾市泥溪东互通式立交下穿成贵客专铁路工程项目钢筋加工厂</v>
      </c>
      <c r="H3084" s="2" t="str">
        <f ca="1">'[1]2025年已发货'!H:H</f>
        <v>蔡鹏/程港</v>
      </c>
      <c r="I3084" s="2" t="str">
        <f ca="1">'[1]2025年已发货'!I:I</f>
        <v>19130850820/18208257412</v>
      </c>
      <c r="J3084" s="2" t="str">
        <f ca="1">_xlfn._xlws.FILTER(辅助信息!D:D,辅助信息!G:G=G3084)</f>
        <v>中铁科研院宜宾泥溪项目</v>
      </c>
    </row>
    <row r="3085" hidden="1" spans="1:10">
      <c r="A3085" s="2" t="str">
        <f ca="1">'[1]2025年已发货'!A:A</f>
        <v>德胜</v>
      </c>
      <c r="B3085" s="2" t="str">
        <f ca="1">'[1]2025年已发货'!B:B</f>
        <v>螺纹钢</v>
      </c>
      <c r="C3085" s="2" t="str">
        <f ca="1">'[1]2025年已发货'!C:C</f>
        <v>HRB400E Φ28 9m</v>
      </c>
      <c r="D3085" s="2" t="str">
        <f ca="1">'[1]2025年已发货'!D:D</f>
        <v>吨</v>
      </c>
      <c r="E3085" s="2">
        <f ca="1">'[1]2025年已发货'!E:E</f>
        <v>36</v>
      </c>
      <c r="F3085" s="4">
        <f ca="1">'[1]2025年已发货'!F:F</f>
        <v>45789</v>
      </c>
      <c r="G3085" s="2" t="str">
        <f>'[1]2025年已发货'!G:G</f>
        <v>(中铁科研院宜宾泥溪项目)中铁科研院集团有限公司宜宾市泥溪东互通式立交下穿成贵客专铁路工程项目钢筋加工厂</v>
      </c>
      <c r="H3085" s="2" t="str">
        <f ca="1">'[1]2025年已发货'!H:H</f>
        <v>蔡鹏/程港</v>
      </c>
      <c r="I3085" s="2" t="str">
        <f ca="1">'[1]2025年已发货'!I:I</f>
        <v>19130850820/18208257412</v>
      </c>
      <c r="J3085" s="2" t="str">
        <f ca="1">_xlfn._xlws.FILTER(辅助信息!D:D,辅助信息!G:G=G3085)</f>
        <v>中铁科研院宜宾泥溪项目</v>
      </c>
    </row>
    <row r="3086" hidden="1" spans="1:10">
      <c r="A3086" s="2" t="str">
        <f ca="1">'[1]2025年已发货'!A:A</f>
        <v>德胜</v>
      </c>
      <c r="B3086" s="2" t="str">
        <f ca="1">'[1]2025年已发货'!B:B</f>
        <v>螺纹钢</v>
      </c>
      <c r="C3086" s="2" t="str">
        <f ca="1">'[1]2025年已发货'!C:C</f>
        <v>HRB400E Φ16 9m</v>
      </c>
      <c r="D3086" s="2" t="str">
        <f ca="1">'[1]2025年已发货'!D:D</f>
        <v>吨</v>
      </c>
      <c r="E3086" s="2">
        <f ca="1">'[1]2025年已发货'!E:E</f>
        <v>6</v>
      </c>
      <c r="F3086" s="4">
        <f ca="1">'[1]2025年已发货'!F:F</f>
        <v>45789</v>
      </c>
      <c r="G3086" s="2" t="str">
        <f>'[1]2025年已发货'!G:G</f>
        <v>(中铁科研院宜宾泥溪项目)中铁科研院集团有限公司宜宾市泥溪东互通式立交下穿成贵客专铁路工程项目钢筋加工厂</v>
      </c>
      <c r="H3086" s="2" t="str">
        <f ca="1">'[1]2025年已发货'!H:H</f>
        <v>蔡鹏/程港</v>
      </c>
      <c r="I3086" s="2" t="str">
        <f ca="1">'[1]2025年已发货'!I:I</f>
        <v>19130850820/18208257412</v>
      </c>
      <c r="J3086" s="2" t="str">
        <f>_xlfn._xlws.FILTER(辅助信息!D:D,辅助信息!G:G=G3086)</f>
        <v>中铁科研院宜宾泥溪项目</v>
      </c>
    </row>
    <row r="3087" hidden="1" spans="1:10">
      <c r="A3087" s="2" t="str">
        <f ca="1">'[1]2025年已发货'!A:A</f>
        <v>德胜恒嘉</v>
      </c>
      <c r="B3087" s="2" t="str">
        <f ca="1">'[1]2025年已发货'!B:B</f>
        <v>螺纹钢</v>
      </c>
      <c r="C3087" s="2" t="str">
        <f ca="1">'[1]2025年已发货'!C:C</f>
        <v>HRB400E Φ16 12m</v>
      </c>
      <c r="D3087" s="2" t="str">
        <f ca="1">'[1]2025年已发货'!D:D</f>
        <v>吨</v>
      </c>
      <c r="E3087" s="2">
        <f ca="1">'[1]2025年已发货'!E:E</f>
        <v>20</v>
      </c>
      <c r="F3087" s="4">
        <f ca="1">'[1]2025年已发货'!F:F</f>
        <v>45789</v>
      </c>
      <c r="G3087" s="2" t="str">
        <f>'[1]2025年已发货'!G:G</f>
        <v>（中铁北京局-资乐高速6标）四川省乐山市市中区土主镇资乐高速TJ6标项目试验室</v>
      </c>
      <c r="H3087" s="2" t="str">
        <f ca="1">'[1]2025年已发货'!H:H</f>
        <v>刘岩</v>
      </c>
      <c r="I3087" s="2">
        <f ca="1">'[1]2025年已发货'!I:I</f>
        <v>18543566469</v>
      </c>
      <c r="J3087" s="2" vm="1" t="e">
        <f ca="1">_xlfn._xlws.FILTER(辅助信息!D:D,辅助信息!G:G=G3087)</f>
        <v>#VALUE!</v>
      </c>
    </row>
    <row r="3088" hidden="1" spans="1:10">
      <c r="A3088" s="2" t="str">
        <f ca="1">'[1]2025年已发货'!A:A</f>
        <v>德胜恒嘉</v>
      </c>
      <c r="B3088" s="2" t="str">
        <f ca="1">'[1]2025年已发货'!B:B</f>
        <v>螺纹钢</v>
      </c>
      <c r="C3088" s="2" t="str">
        <f ca="1">'[1]2025年已发货'!C:C</f>
        <v>HRB400E Φ12 9m</v>
      </c>
      <c r="D3088" s="2" t="str">
        <f ca="1">'[1]2025年已发货'!D:D</f>
        <v>吨</v>
      </c>
      <c r="E3088" s="2">
        <f ca="1">'[1]2025年已发货'!E:E</f>
        <v>15</v>
      </c>
      <c r="F3088" s="4">
        <f ca="1">'[1]2025年已发货'!F:F</f>
        <v>45789</v>
      </c>
      <c r="G3088" s="2" t="str">
        <f>'[1]2025年已发货'!G:G</f>
        <v>（中铁北京局-资乐高速6标）四川省乐山市市中区土主镇资乐高速TJ6标项目试验室</v>
      </c>
      <c r="H3088" s="2" t="str">
        <f ca="1">'[1]2025年已发货'!H:H</f>
        <v>刘岩</v>
      </c>
      <c r="I3088" s="2">
        <f ca="1">'[1]2025年已发货'!I:I</f>
        <v>18543566469</v>
      </c>
      <c r="J3088" s="2" vm="1" t="e">
        <f ca="1">_xlfn._xlws.FILTER(辅助信息!D:D,辅助信息!G:G=G3088)</f>
        <v>#VALUE!</v>
      </c>
    </row>
    <row r="3089" hidden="1" spans="1:10">
      <c r="A3089" s="2" t="str">
        <f ca="1">'[1]2025年已发货'!A:A</f>
        <v>德胜恒嘉</v>
      </c>
      <c r="B3089" s="2" t="str">
        <f ca="1">'[1]2025年已发货'!B:B</f>
        <v>螺纹钢</v>
      </c>
      <c r="C3089" s="2" t="str">
        <f ca="1">'[1]2025年已发货'!C:C</f>
        <v>HRB400E Φ25 12m</v>
      </c>
      <c r="D3089" s="2" t="str">
        <f ca="1">'[1]2025年已发货'!D:D</f>
        <v>吨</v>
      </c>
      <c r="E3089" s="2">
        <f ca="1">'[1]2025年已发货'!E:E</f>
        <v>35</v>
      </c>
      <c r="F3089" s="4">
        <f ca="1">'[1]2025年已发货'!F:F</f>
        <v>45789</v>
      </c>
      <c r="G3089" s="2" t="str">
        <f>'[1]2025年已发货'!G:G</f>
        <v>（中铁北京局-资乐高速6标）四川省乐山市市中区土主镇资乐高速TJ6标项目试验室</v>
      </c>
      <c r="H3089" s="2" t="str">
        <f ca="1">'[1]2025年已发货'!H:H</f>
        <v>刘岩</v>
      </c>
      <c r="I3089" s="2">
        <f ca="1">'[1]2025年已发货'!I:I</f>
        <v>18543566469</v>
      </c>
      <c r="J3089" s="2" vm="1" t="e">
        <f ca="1">_xlfn._xlws.FILTER(辅助信息!D:D,辅助信息!G:G=G3089)</f>
        <v>#VALUE!</v>
      </c>
    </row>
    <row r="3090" hidden="1" spans="1:10">
      <c r="A3090" s="2" t="str">
        <f ca="1">'[1]2025年已发货'!A:A</f>
        <v>德胜恒嘉</v>
      </c>
      <c r="B3090" s="2" t="str">
        <f ca="1">'[1]2025年已发货'!B:B</f>
        <v>螺纹钢</v>
      </c>
      <c r="C3090" s="2" t="str">
        <f ca="1">'[1]2025年已发货'!C:C</f>
        <v>HRB500E Φ28 9m</v>
      </c>
      <c r="D3090" s="2" t="str">
        <f ca="1">'[1]2025年已发货'!D:D</f>
        <v>吨</v>
      </c>
      <c r="E3090" s="2">
        <f ca="1">'[1]2025年已发货'!E:E</f>
        <v>35</v>
      </c>
      <c r="F3090" s="4">
        <f ca="1">'[1]2025年已发货'!F:F</f>
        <v>45789</v>
      </c>
      <c r="G3090" s="2" t="str">
        <f>'[1]2025年已发货'!G:G</f>
        <v>（中铁北京局-资乐高速6标）四川省乐山市市中区土主镇资乐高速TJ6标项目试验室</v>
      </c>
      <c r="H3090" s="2" t="str">
        <f ca="1">'[1]2025年已发货'!H:H</f>
        <v>刘岩</v>
      </c>
      <c r="I3090" s="2">
        <f ca="1">'[1]2025年已发货'!I:I</f>
        <v>18543566469</v>
      </c>
      <c r="J3090" s="2" vm="1" t="e">
        <f ca="1">_xlfn._xlws.FILTER(辅助信息!D:D,辅助信息!G:G=G3090)</f>
        <v>#VALUE!</v>
      </c>
    </row>
    <row r="3091" hidden="1" spans="1:10">
      <c r="A3091" s="2" t="str">
        <f ca="1">'[1]2025年已发货'!A:A</f>
        <v>泸钢</v>
      </c>
      <c r="B3091" s="2" t="str">
        <f ca="1">'[1]2025年已发货'!B:B</f>
        <v>盘螺</v>
      </c>
      <c r="C3091" s="2" t="str">
        <f ca="1">'[1]2025年已发货'!C:C</f>
        <v>HRB400E Φ8</v>
      </c>
      <c r="D3091" s="2" t="str">
        <f ca="1">'[1]2025年已发货'!D:D</f>
        <v>吨</v>
      </c>
      <c r="E3091" s="2">
        <f ca="1">'[1]2025年已发货'!E:E</f>
        <v>23</v>
      </c>
      <c r="F3091" s="4">
        <f ca="1">'[1]2025年已发货'!F:F</f>
        <v>45789</v>
      </c>
      <c r="G3091" s="2" t="str">
        <f>'[1]2025年已发货'!G:G</f>
        <v>（五冶钢构宜宾高县月江镇建设项目）  四川省宜宾市高县月江镇刚记超市斜对面(还阳组团沪碳二期项目)</v>
      </c>
      <c r="H3091" s="2" t="str">
        <f ca="1">'[1]2025年已发货'!H:H</f>
        <v>张朝亮</v>
      </c>
      <c r="I3091" s="2">
        <f ca="1">'[1]2025年已发货'!I:I</f>
        <v>15228205853</v>
      </c>
      <c r="J3091" s="2" t="str">
        <f ca="1">_xlfn._xlws.FILTER(辅助信息!D:D,辅助信息!G:G=G3091)</f>
        <v>五冶钢构-宜宾市南溪区高县月江镇建设项目</v>
      </c>
    </row>
    <row r="3092" hidden="1" spans="1:10">
      <c r="A3092" s="2" t="str">
        <f ca="1">'[1]2025年已发货'!A:A</f>
        <v>泸钢</v>
      </c>
      <c r="B3092" s="2" t="str">
        <f ca="1">'[1]2025年已发货'!B:B</f>
        <v>螺纹钢</v>
      </c>
      <c r="C3092" s="2" t="str">
        <f ca="1">'[1]2025年已发货'!C:C</f>
        <v>HRB400E Φ20 9m</v>
      </c>
      <c r="D3092" s="2" t="str">
        <f ca="1">'[1]2025年已发货'!D:D</f>
        <v>吨</v>
      </c>
      <c r="E3092" s="2">
        <f ca="1">'[1]2025年已发货'!E:E</f>
        <v>9</v>
      </c>
      <c r="F3092" s="4">
        <f ca="1">'[1]2025年已发货'!F:F</f>
        <v>45789</v>
      </c>
      <c r="G3092" s="2" t="str">
        <f>'[1]2025年已发货'!G:G</f>
        <v>（五冶钢构宜宾高县月江镇建设项目）  四川省宜宾市高县月江镇刚记超市斜对面(还阳组团沪碳二期项目)</v>
      </c>
      <c r="H3092" s="2" t="str">
        <f ca="1">'[1]2025年已发货'!H:H</f>
        <v>张朝亮</v>
      </c>
      <c r="I3092" s="2">
        <f ca="1">'[1]2025年已发货'!I:I</f>
        <v>15228205853</v>
      </c>
      <c r="J3092" s="2" t="str">
        <f ca="1">_xlfn._xlws.FILTER(辅助信息!D:D,辅助信息!G:G=G3092)</f>
        <v>五冶钢构-宜宾市南溪区高县月江镇建设项目</v>
      </c>
    </row>
    <row r="3093" hidden="1" spans="1:10">
      <c r="A3093" s="2" t="str">
        <f ca="1">'[1]2025年已发货'!A:A</f>
        <v>泸钢</v>
      </c>
      <c r="B3093" s="2" t="str">
        <f ca="1">'[1]2025年已发货'!B:B</f>
        <v>螺纹钢</v>
      </c>
      <c r="C3093" s="2" t="str">
        <f ca="1">'[1]2025年已发货'!C:C</f>
        <v>HRB400E Φ22 9m</v>
      </c>
      <c r="D3093" s="2" t="str">
        <f ca="1">'[1]2025年已发货'!D:D</f>
        <v>吨</v>
      </c>
      <c r="E3093" s="2">
        <f ca="1">'[1]2025年已发货'!E:E</f>
        <v>3</v>
      </c>
      <c r="F3093" s="4">
        <f ca="1">'[1]2025年已发货'!F:F</f>
        <v>45789</v>
      </c>
      <c r="G3093" s="2" t="str">
        <f>'[1]2025年已发货'!G:G</f>
        <v>（五冶钢构宜宾高县月江镇建设项目）  四川省宜宾市高县月江镇刚记超市斜对面(还阳组团沪碳二期项目)</v>
      </c>
      <c r="H3093" s="2" t="str">
        <f ca="1">'[1]2025年已发货'!H:H</f>
        <v>张朝亮</v>
      </c>
      <c r="I3093" s="2">
        <f ca="1">'[1]2025年已发货'!I:I</f>
        <v>15228205853</v>
      </c>
      <c r="J3093" s="2" t="str">
        <f ca="1">_xlfn._xlws.FILTER(辅助信息!D:D,辅助信息!G:G=G3093)</f>
        <v>五冶钢构-宜宾市南溪区高县月江镇建设项目</v>
      </c>
    </row>
    <row r="3094" hidden="1" spans="1:10">
      <c r="A3094" s="2" t="str">
        <f ca="1">'[1]2025年已发货'!A:A</f>
        <v>德胜</v>
      </c>
      <c r="B3094" s="2" t="str">
        <f ca="1">'[1]2025年已发货'!B:B</f>
        <v>螺纹钢</v>
      </c>
      <c r="C3094" s="2" t="str">
        <f ca="1">'[1]2025年已发货'!C:C</f>
        <v>HRB400E Φ12 12m</v>
      </c>
      <c r="D3094" s="2" t="str">
        <f ca="1">'[1]2025年已发货'!D:D</f>
        <v>吨</v>
      </c>
      <c r="E3094" s="2">
        <f ca="1">'[1]2025年已发货'!E:E</f>
        <v>8</v>
      </c>
      <c r="F3094" s="4">
        <f ca="1">'[1]2025年已发货'!F:F</f>
        <v>45789</v>
      </c>
      <c r="G3094" s="2" t="str">
        <f>'[1]2025年已发货'!G:G</f>
        <v>（安久供应链项目）四川省宜宾市翠屏区志诚路</v>
      </c>
      <c r="H3094" s="2" t="str">
        <f ca="1">'[1]2025年已发货'!H:H</f>
        <v>毛新熠</v>
      </c>
      <c r="I3094" s="2">
        <f ca="1">'[1]2025年已发货'!I:I</f>
        <v>18208171901</v>
      </c>
      <c r="J3094" s="2" vm="1" t="e">
        <f ca="1">_xlfn._xlws.FILTER(辅助信息!D:D,辅助信息!G:G=G3094)</f>
        <v>#VALUE!</v>
      </c>
    </row>
    <row r="3095" hidden="1" spans="1:10">
      <c r="A3095" s="2" t="str">
        <f ca="1">'[1]2025年已发货'!A:A</f>
        <v>德胜</v>
      </c>
      <c r="B3095" s="2" t="str">
        <f ca="1">'[1]2025年已发货'!B:B</f>
        <v>螺纹钢</v>
      </c>
      <c r="C3095" s="2" t="str">
        <f ca="1">'[1]2025年已发货'!C:C</f>
        <v>HRB400E Φ16 12m</v>
      </c>
      <c r="D3095" s="2" t="str">
        <f ca="1">'[1]2025年已发货'!D:D</f>
        <v>吨</v>
      </c>
      <c r="E3095" s="2">
        <f ca="1">'[1]2025年已发货'!E:E</f>
        <v>27</v>
      </c>
      <c r="F3095" s="4">
        <f ca="1">'[1]2025年已发货'!F:F</f>
        <v>45789</v>
      </c>
      <c r="G3095" s="2" t="str">
        <f>'[1]2025年已发货'!G:G</f>
        <v>（安久供应链项目）四川省宜宾市翠屏区志诚路</v>
      </c>
      <c r="H3095" s="2" t="str">
        <f ca="1">'[1]2025年已发货'!H:H</f>
        <v>毛新熠</v>
      </c>
      <c r="I3095" s="2">
        <f ca="1">'[1]2025年已发货'!I:I</f>
        <v>18208171901</v>
      </c>
      <c r="J3095" s="2" vm="1" t="e">
        <f>_xlfn._xlws.FILTER(辅助信息!D:D,辅助信息!G:G=G3095)</f>
        <v>#VALUE!</v>
      </c>
    </row>
    <row r="3096" hidden="1" spans="1:10">
      <c r="A3096" s="2" t="str">
        <f ca="1">'[1]2025年已发货'!A:A</f>
        <v>八局</v>
      </c>
      <c r="B3096" s="2" t="str">
        <f ca="1">'[1]2025年已发货'!B:B</f>
        <v>螺纹钢</v>
      </c>
      <c r="C3096" s="2" t="str">
        <f ca="1">'[1]2025年已发货'!C:C</f>
        <v>HRB400E Φ12×9米</v>
      </c>
      <c r="D3096" s="2" t="str">
        <f ca="1">'[1]2025年已发货'!D:D</f>
        <v>吨</v>
      </c>
      <c r="E3096" s="2">
        <f ca="1">'[1]2025年已发货'!E:E</f>
        <v>30</v>
      </c>
      <c r="F3096" s="4">
        <f ca="1">'[1]2025年已发货'!F:F</f>
        <v>45789</v>
      </c>
      <c r="G3096" s="2" t="str">
        <f>'[1]2025年已发货'!G:G</f>
        <v>（自永2标九局西南分公司钢筋棚）四川省自贡市骑龙镇大湾村</v>
      </c>
      <c r="H3096" s="2" t="str">
        <f ca="1">'[1]2025年已发货'!H:H</f>
        <v>高彦彬</v>
      </c>
      <c r="I3096" s="2">
        <f ca="1">'[1]2025年已发货'!I:I</f>
        <v>13835906370</v>
      </c>
      <c r="J3096" s="2" vm="1" t="e">
        <f>_xlfn._xlws.FILTER(辅助信息!D:D,辅助信息!G:G=G3096)</f>
        <v>#VALUE!</v>
      </c>
    </row>
    <row r="3097" hidden="1" spans="1:10">
      <c r="A3097" s="2" t="str">
        <f ca="1">'[1]2025年已发货'!A:A</f>
        <v>八局</v>
      </c>
      <c r="B3097" s="2" t="str">
        <f ca="1">'[1]2025年已发货'!B:B</f>
        <v>螺纹钢</v>
      </c>
      <c r="C3097" s="2" t="str">
        <f ca="1">'[1]2025年已发货'!C:C</f>
        <v>HRB400E Φ14×9米</v>
      </c>
      <c r="D3097" s="2" t="str">
        <f ca="1">'[1]2025年已发货'!D:D</f>
        <v>吨</v>
      </c>
      <c r="E3097" s="2">
        <f ca="1">'[1]2025年已发货'!E:E</f>
        <v>3</v>
      </c>
      <c r="F3097" s="4">
        <f ca="1">'[1]2025年已发货'!F:F</f>
        <v>45789</v>
      </c>
      <c r="G3097" s="2" t="str">
        <f>'[1]2025年已发货'!G:G</f>
        <v>（自永2标九局西南分公司钢筋棚）四川省自贡市骑龙镇大湾村</v>
      </c>
      <c r="H3097" s="2" t="str">
        <f ca="1">'[1]2025年已发货'!H:H</f>
        <v>高彦彬</v>
      </c>
      <c r="I3097" s="2">
        <f ca="1">'[1]2025年已发货'!I:I</f>
        <v>13835906370</v>
      </c>
      <c r="J3097" s="2" vm="1" t="e">
        <f ca="1">_xlfn._xlws.FILTER(辅助信息!D:D,辅助信息!G:G=G3097)</f>
        <v>#VALUE!</v>
      </c>
    </row>
    <row r="3098" hidden="1" spans="1:10">
      <c r="A3098" s="2" t="str">
        <f ca="1">'[1]2025年已发货'!A:A</f>
        <v>八局</v>
      </c>
      <c r="B3098" s="2" t="str">
        <f ca="1">'[1]2025年已发货'!B:B</f>
        <v>螺纹钢</v>
      </c>
      <c r="C3098" s="2" t="str">
        <f ca="1">'[1]2025年已发货'!C:C</f>
        <v>HRB400E Φ16×9米</v>
      </c>
      <c r="D3098" s="2" t="str">
        <f ca="1">'[1]2025年已发货'!D:D</f>
        <v>吨</v>
      </c>
      <c r="E3098" s="2">
        <f ca="1">'[1]2025年已发货'!E:E</f>
        <v>3</v>
      </c>
      <c r="F3098" s="4">
        <f ca="1">'[1]2025年已发货'!F:F</f>
        <v>45789</v>
      </c>
      <c r="G3098" s="2" t="str">
        <f>'[1]2025年已发货'!G:G</f>
        <v>（自永2标九局西南分公司钢筋棚）四川省自贡市骑龙镇大湾村</v>
      </c>
      <c r="H3098" s="2" t="str">
        <f ca="1">'[1]2025年已发货'!H:H</f>
        <v>高彦彬</v>
      </c>
      <c r="I3098" s="2">
        <f ca="1">'[1]2025年已发货'!I:I</f>
        <v>13835906370</v>
      </c>
      <c r="J3098" s="2" vm="1" t="e">
        <f ca="1">_xlfn._xlws.FILTER(辅助信息!D:D,辅助信息!G:G=G3098)</f>
        <v>#VALUE!</v>
      </c>
    </row>
    <row r="3099" hidden="1" spans="1:10">
      <c r="A3099" s="2" t="str">
        <f ca="1">'[1]2025年已发货'!A:A</f>
        <v>八局</v>
      </c>
      <c r="B3099" s="2" t="str">
        <f ca="1">'[1]2025年已发货'!B:B</f>
        <v>螺纹钢</v>
      </c>
      <c r="C3099" s="2" t="str">
        <f ca="1">'[1]2025年已发货'!C:C</f>
        <v>HRB400E Φ20×9米</v>
      </c>
      <c r="D3099" s="2" t="str">
        <f ca="1">'[1]2025年已发货'!D:D</f>
        <v>吨</v>
      </c>
      <c r="E3099" s="2">
        <f ca="1">'[1]2025年已发货'!E:E</f>
        <v>10</v>
      </c>
      <c r="F3099" s="4">
        <f ca="1">'[1]2025年已发货'!F:F</f>
        <v>45789</v>
      </c>
      <c r="G3099" s="2" t="str">
        <f>'[1]2025年已发货'!G:G</f>
        <v>（自永2标九局西南分公司钢筋棚）四川省自贡市骑龙镇大湾村</v>
      </c>
      <c r="H3099" s="2" t="str">
        <f ca="1">'[1]2025年已发货'!H:H</f>
        <v>高彦彬</v>
      </c>
      <c r="I3099" s="2">
        <f ca="1">'[1]2025年已发货'!I:I</f>
        <v>13835906370</v>
      </c>
      <c r="J3099" s="2" vm="1" t="e">
        <f ca="1">_xlfn._xlws.FILTER(辅助信息!D:D,辅助信息!G:G=G3099)</f>
        <v>#VALUE!</v>
      </c>
    </row>
    <row r="3100" hidden="1" spans="1:10">
      <c r="A3100" s="2" t="str">
        <f ca="1">'[1]2025年已发货'!A:A</f>
        <v>八局</v>
      </c>
      <c r="B3100" s="2" t="str">
        <f ca="1">'[1]2025年已发货'!B:B</f>
        <v>螺纹钢</v>
      </c>
      <c r="C3100" s="2" t="str">
        <f ca="1">'[1]2025年已发货'!C:C</f>
        <v>HRB400E Φ25×9米</v>
      </c>
      <c r="D3100" s="2" t="str">
        <f ca="1">'[1]2025年已发货'!D:D</f>
        <v>吨</v>
      </c>
      <c r="E3100" s="2">
        <f ca="1">'[1]2025年已发货'!E:E</f>
        <v>30</v>
      </c>
      <c r="F3100" s="4">
        <f ca="1">'[1]2025年已发货'!F:F</f>
        <v>45789</v>
      </c>
      <c r="G3100" s="2" t="str">
        <f>'[1]2025年已发货'!G:G</f>
        <v>（自永2标九局西南分公司钢筋棚）四川省自贡市骑龙镇大湾村</v>
      </c>
      <c r="H3100" s="2" t="str">
        <f ca="1">'[1]2025年已发货'!H:H</f>
        <v>高彦彬</v>
      </c>
      <c r="I3100" s="2">
        <f ca="1">'[1]2025年已发货'!I:I</f>
        <v>13835906370</v>
      </c>
      <c r="J3100" s="2" vm="1" t="e">
        <f ca="1">_xlfn._xlws.FILTER(辅助信息!D:D,辅助信息!G:G=G3100)</f>
        <v>#VALUE!</v>
      </c>
    </row>
    <row r="3101" hidden="1" spans="1:10">
      <c r="A3101" s="2" t="str">
        <f ca="1">'[1]2025年已发货'!A:A</f>
        <v>八局</v>
      </c>
      <c r="B3101" s="2" t="str">
        <f ca="1">'[1]2025年已发货'!B:B</f>
        <v>螺纹钢</v>
      </c>
      <c r="C3101" s="2" t="str">
        <f ca="1">'[1]2025年已发货'!C:C</f>
        <v>HRB400E Φ32×9米</v>
      </c>
      <c r="D3101" s="2" t="str">
        <f ca="1">'[1]2025年已发货'!D:D</f>
        <v>吨</v>
      </c>
      <c r="E3101" s="2">
        <f ca="1">'[1]2025年已发货'!E:E</f>
        <v>20</v>
      </c>
      <c r="F3101" s="4">
        <f ca="1">'[1]2025年已发货'!F:F</f>
        <v>45789</v>
      </c>
      <c r="G3101" s="2" t="str">
        <f>'[1]2025年已发货'!G:G</f>
        <v>（自永2标九局西南分公司钢筋棚）四川省自贡市骑龙镇大湾村</v>
      </c>
      <c r="H3101" s="2" t="str">
        <f ca="1">'[1]2025年已发货'!H:H</f>
        <v>高彦彬</v>
      </c>
      <c r="I3101" s="2">
        <f ca="1">'[1]2025年已发货'!I:I</f>
        <v>13835906370</v>
      </c>
      <c r="J3101" s="2" vm="1" t="e">
        <f>_xlfn._xlws.FILTER(辅助信息!D:D,辅助信息!G:G=G3101)</f>
        <v>#VALUE!</v>
      </c>
    </row>
    <row r="3102" hidden="1" spans="1:10">
      <c r="A3102" s="2" t="str">
        <f ca="1">'[1]2025年已发货'!A:A</f>
        <v>八局</v>
      </c>
      <c r="B3102" s="2" t="str">
        <f ca="1">'[1]2025年已发货'!B:B</f>
        <v>螺纹钢</v>
      </c>
      <c r="C3102" s="2" t="str">
        <f ca="1">'[1]2025年已发货'!C:C</f>
        <v>HRB400E Φ22×9米</v>
      </c>
      <c r="D3102" s="2" t="str">
        <f ca="1">'[1]2025年已发货'!D:D</f>
        <v>吨</v>
      </c>
      <c r="E3102" s="2">
        <f ca="1">'[1]2025年已发货'!E:E</f>
        <v>3</v>
      </c>
      <c r="F3102" s="4">
        <f ca="1">'[1]2025年已发货'!F:F</f>
        <v>45789</v>
      </c>
      <c r="G3102" s="2" t="str">
        <f>'[1]2025年已发货'!G:G</f>
        <v>（自永2标九局西南分公司钢筋棚）四川省自贡市骑龙镇大湾村</v>
      </c>
      <c r="H3102" s="2" t="str">
        <f ca="1">'[1]2025年已发货'!H:H</f>
        <v>高彦彬</v>
      </c>
      <c r="I3102" s="2">
        <f ca="1">'[1]2025年已发货'!I:I</f>
        <v>13835906370</v>
      </c>
      <c r="J3102" s="2" vm="1" t="e">
        <f ca="1">_xlfn._xlws.FILTER(辅助信息!D:D,辅助信息!G:G=G3102)</f>
        <v>#VALUE!</v>
      </c>
    </row>
    <row r="3103" hidden="1" spans="1:10">
      <c r="A3103" s="2" t="str">
        <f ca="1">'[1]2025年已发货'!A:A</f>
        <v>八局</v>
      </c>
      <c r="B3103" s="2" t="str">
        <f ca="1">'[1]2025年已发货'!B:B</f>
        <v>螺纹钢</v>
      </c>
      <c r="C3103" s="2" t="str">
        <f ca="1">'[1]2025年已发货'!C:C</f>
        <v>HRB400E Φ28×9米</v>
      </c>
      <c r="D3103" s="2" t="str">
        <f ca="1">'[1]2025年已发货'!D:D</f>
        <v>吨</v>
      </c>
      <c r="E3103" s="2">
        <f ca="1">'[1]2025年已发货'!E:E</f>
        <v>30</v>
      </c>
      <c r="F3103" s="4">
        <f ca="1">'[1]2025年已发货'!F:F</f>
        <v>45789</v>
      </c>
      <c r="G3103" s="2" t="str">
        <f>'[1]2025年已发货'!G:G</f>
        <v>（自永2标九局西南分公司钢筋棚）四川省自贡市骑龙镇大湾村</v>
      </c>
      <c r="H3103" s="2" t="str">
        <f ca="1">'[1]2025年已发货'!H:H</f>
        <v>高彦彬</v>
      </c>
      <c r="I3103" s="2">
        <f ca="1">'[1]2025年已发货'!I:I</f>
        <v>13835906370</v>
      </c>
      <c r="J3103" s="2" vm="1" t="e">
        <f ca="1">_xlfn._xlws.FILTER(辅助信息!D:D,辅助信息!G:G=G3103)</f>
        <v>#VALUE!</v>
      </c>
    </row>
    <row r="3104" hidden="1" spans="1:10">
      <c r="A3104" s="2" t="str">
        <f ca="1">'[1]2025年已发货'!A:A</f>
        <v>八局</v>
      </c>
      <c r="B3104" s="2" t="str">
        <f ca="1">'[1]2025年已发货'!B:B</f>
        <v>螺纹钢</v>
      </c>
      <c r="C3104" s="2" t="str">
        <f ca="1">'[1]2025年已发货'!C:C</f>
        <v>HRB500E Φ28×9米</v>
      </c>
      <c r="D3104" s="2" t="str">
        <f ca="1">'[1]2025年已发货'!D:D</f>
        <v>吨</v>
      </c>
      <c r="E3104" s="2">
        <f ca="1">'[1]2025年已发货'!E:E</f>
        <v>50</v>
      </c>
      <c r="F3104" s="4">
        <f ca="1">'[1]2025年已发货'!F:F</f>
        <v>45789</v>
      </c>
      <c r="G3104" s="2" t="str">
        <f>'[1]2025年已发货'!G:G</f>
        <v>（自永2标九局西南分公司钢筋棚）四川省自贡市骑龙镇大湾村</v>
      </c>
      <c r="H3104" s="2" t="str">
        <f ca="1">'[1]2025年已发货'!H:H</f>
        <v>高彦彬</v>
      </c>
      <c r="I3104" s="2">
        <f ca="1">'[1]2025年已发货'!I:I</f>
        <v>13835906370</v>
      </c>
      <c r="J3104" s="2" vm="1" t="e">
        <f>_xlfn._xlws.FILTER(辅助信息!D:D,辅助信息!G:G=G3104)</f>
        <v>#VALUE!</v>
      </c>
    </row>
    <row r="3105" hidden="1" spans="1:10">
      <c r="A3105" s="2" t="str">
        <f ca="1">'[1]2025年已发货'!A:A</f>
        <v>晋邦</v>
      </c>
      <c r="B3105" s="2" t="str">
        <f ca="1">'[1]2025年已发货'!B:B</f>
        <v>盘螺</v>
      </c>
      <c r="C3105" s="2" t="str">
        <f ca="1">'[1]2025年已发货'!C:C</f>
        <v>HRB400E Φ10</v>
      </c>
      <c r="D3105" s="2" t="str">
        <f ca="1">'[1]2025年已发货'!D:D</f>
        <v>吨</v>
      </c>
      <c r="E3105" s="2">
        <f ca="1">'[1]2025年已发货'!E:E</f>
        <v>35</v>
      </c>
      <c r="F3105" s="4">
        <f ca="1">'[1]2025年已发货'!F:F</f>
        <v>45789</v>
      </c>
      <c r="G3105" s="2" t="str">
        <f>'[1]2025年已发货'!G:G</f>
        <v>中铁建工集团贵州有限公司水城古镇改造工程(荷谐园三期)设计施工总承包项目部</v>
      </c>
      <c r="H3105" s="2" t="str">
        <f ca="1">'[1]2025年已发货'!H:H</f>
        <v>陈国旺</v>
      </c>
      <c r="I3105" s="2">
        <f ca="1">'[1]2025年已发货'!I:I</f>
        <v>18761662588</v>
      </c>
      <c r="J3105" s="2" vm="1" t="e">
        <f ca="1">_xlfn._xlws.FILTER(辅助信息!D:D,辅助信息!G:G=G3105)</f>
        <v>#VALUE!</v>
      </c>
    </row>
    <row r="3106" hidden="1" spans="1:10">
      <c r="A3106" s="2" t="str">
        <f ca="1">'[1]2025年已发货'!A:A</f>
        <v>达钢</v>
      </c>
      <c r="B3106" s="2" t="str">
        <f ca="1">'[1]2025年已发货'!B:B</f>
        <v>直螺纹</v>
      </c>
      <c r="C3106" s="2" t="str">
        <f ca="1">'[1]2025年已发货'!C:C</f>
        <v>HRB400E Φ12 9m</v>
      </c>
      <c r="D3106" s="2" t="str">
        <f ca="1">'[1]2025年已发货'!D:D</f>
        <v>吨</v>
      </c>
      <c r="E3106" s="2">
        <f ca="1">'[1]2025年已发货'!E:E</f>
        <v>35</v>
      </c>
      <c r="F3106" s="4">
        <f ca="1">'[1]2025年已发货'!F:F</f>
        <v>45789</v>
      </c>
      <c r="G3106" s="2" t="str">
        <f>'[1]2025年已发货'!G:G</f>
        <v>（十九冶-江龙高速三分部）重庆市云阳县蔈草镇三坵田*小尖山梁场</v>
      </c>
      <c r="H3106" s="2" t="str">
        <f ca="1">'[1]2025年已发货'!H:H</f>
        <v>任海军</v>
      </c>
      <c r="I3106" s="2">
        <f ca="1">'[1]2025年已发货'!I:I</f>
        <v>17725037830</v>
      </c>
      <c r="J3106" s="2" vm="1" t="e">
        <f ca="1">_xlfn._xlws.FILTER(辅助信息!D:D,辅助信息!G:G=G3106)</f>
        <v>#VALUE!</v>
      </c>
    </row>
    <row r="3107" hidden="1" spans="1:10">
      <c r="A3107" s="2" t="str">
        <f ca="1">'[1]2025年已发货'!A:A</f>
        <v>晋邦</v>
      </c>
      <c r="B3107" s="2" t="str">
        <f ca="1">'[1]2025年已发货'!B:B</f>
        <v>螺纹钢</v>
      </c>
      <c r="C3107" s="2" t="str">
        <f ca="1">'[1]2025年已发货'!C:C</f>
        <v>HRB400E Φ18 9m</v>
      </c>
      <c r="D3107" s="2" t="str">
        <f ca="1">'[1]2025年已发货'!D:D</f>
        <v>吨</v>
      </c>
      <c r="E3107" s="2">
        <f ca="1">'[1]2025年已发货'!E:E</f>
        <v>33.47</v>
      </c>
      <c r="F3107" s="4">
        <f ca="1">'[1]2025年已发货'!F:F</f>
        <v>45789</v>
      </c>
      <c r="G3107" s="2" t="str">
        <f>'[1]2025年已发货'!G:G</f>
        <v>（十九冶-华电重庆奉节）重庆市奉节县康乐镇七星村</v>
      </c>
      <c r="H3107" s="2" t="str">
        <f ca="1">'[1]2025年已发货'!H:H</f>
        <v>岑甲乐</v>
      </c>
      <c r="I3107" s="2">
        <f ca="1">'[1]2025年已发货'!I:I</f>
        <v>17349037782</v>
      </c>
      <c r="J3107" s="2" vm="1" t="e">
        <f ca="1">_xlfn._xlws.FILTER(辅助信息!D:D,辅助信息!G:G=G3107)</f>
        <v>#VALUE!</v>
      </c>
    </row>
    <row r="3108" hidden="1" spans="1:10">
      <c r="A3108" s="2" t="str">
        <f ca="1">'[1]2025年已发货'!A:A</f>
        <v>晋邦</v>
      </c>
      <c r="B3108" s="2" t="str">
        <f ca="1">'[1]2025年已发货'!B:B</f>
        <v>螺纹钢</v>
      </c>
      <c r="C3108" s="2" t="str">
        <f ca="1">'[1]2025年已发货'!C:C</f>
        <v>HRB400E Φ20 9m</v>
      </c>
      <c r="D3108" s="2" t="str">
        <f ca="1">'[1]2025年已发货'!D:D</f>
        <v>吨</v>
      </c>
      <c r="E3108" s="2">
        <f ca="1">'[1]2025年已发货'!E:E</f>
        <v>13</v>
      </c>
      <c r="F3108" s="4">
        <f ca="1">'[1]2025年已发货'!F:F</f>
        <v>45789</v>
      </c>
      <c r="G3108" s="2" t="str">
        <f>'[1]2025年已发货'!G:G</f>
        <v>（十九冶-华电重庆奉节）重庆市奉节县康乐镇七星村</v>
      </c>
      <c r="H3108" s="2" t="str">
        <f ca="1">'[1]2025年已发货'!H:H</f>
        <v>岑甲乐</v>
      </c>
      <c r="I3108" s="2">
        <f ca="1">'[1]2025年已发货'!I:I</f>
        <v>17349037782</v>
      </c>
      <c r="J3108" s="2" vm="1" t="e">
        <f ca="1">_xlfn._xlws.FILTER(辅助信息!D:D,辅助信息!G:G=G3108)</f>
        <v>#VALUE!</v>
      </c>
    </row>
    <row r="3109" hidden="1" spans="1:10">
      <c r="A3109" s="2" t="str">
        <f ca="1">'[1]2025年已发货'!A:A</f>
        <v>晋邦</v>
      </c>
      <c r="B3109" s="2" t="str">
        <f ca="1">'[1]2025年已发货'!B:B</f>
        <v>螺纹钢</v>
      </c>
      <c r="C3109" s="2" t="str">
        <f ca="1">'[1]2025年已发货'!C:C</f>
        <v>HRB400E Φ14 9m</v>
      </c>
      <c r="D3109" s="2" t="str">
        <f ca="1">'[1]2025年已发货'!D:D</f>
        <v>吨</v>
      </c>
      <c r="E3109" s="2">
        <f ca="1">'[1]2025年已发货'!E:E</f>
        <v>23</v>
      </c>
      <c r="F3109" s="4">
        <f ca="1">'[1]2025年已发货'!F:F</f>
        <v>45789</v>
      </c>
      <c r="G3109" s="2" t="str">
        <f>'[1]2025年已发货'!G:G</f>
        <v>（十九冶-华电重庆奉节）重庆市奉节县康乐镇七星村</v>
      </c>
      <c r="H3109" s="2" t="str">
        <f ca="1">'[1]2025年已发货'!H:H</f>
        <v>岑甲乐</v>
      </c>
      <c r="I3109" s="2">
        <f ca="1">'[1]2025年已发货'!I:I</f>
        <v>17349037782</v>
      </c>
      <c r="J3109" s="2" vm="1" t="e">
        <f ca="1">_xlfn._xlws.FILTER(辅助信息!D:D,辅助信息!G:G=G3109)</f>
        <v>#VALUE!</v>
      </c>
    </row>
    <row r="3110" hidden="1" spans="1:10">
      <c r="A3110" s="2" t="str">
        <f ca="1">'[1]2025年已发货'!A:A</f>
        <v>晋邦</v>
      </c>
      <c r="B3110" s="2" t="str">
        <f ca="1">'[1]2025年已发货'!B:B</f>
        <v>高线</v>
      </c>
      <c r="C3110" s="2" t="str">
        <f ca="1">'[1]2025年已发货'!C:C</f>
        <v>HPB300Φ8</v>
      </c>
      <c r="D3110" s="2" t="str">
        <f ca="1">'[1]2025年已发货'!D:D</f>
        <v>吨</v>
      </c>
      <c r="E3110" s="2">
        <f ca="1">'[1]2025年已发货'!E:E</f>
        <v>2</v>
      </c>
      <c r="F3110" s="4">
        <f ca="1">'[1]2025年已发货'!F:F</f>
        <v>45789</v>
      </c>
      <c r="G3110" s="2" t="str">
        <f>'[1]2025年已发货'!G:G</f>
        <v>（十九冶-江龙高速三分部）重庆市云阳县开云高速（钢厂村）*龙缸互通</v>
      </c>
      <c r="H3110" s="2" t="str">
        <f ca="1">'[1]2025年已发货'!H:H</f>
        <v>任海军</v>
      </c>
      <c r="I3110" s="2">
        <f ca="1">'[1]2025年已发货'!I:I</f>
        <v>17725037830</v>
      </c>
      <c r="J3110" s="2" vm="1" t="e">
        <f>_xlfn._xlws.FILTER(辅助信息!D:D,辅助信息!G:G=G3110)</f>
        <v>#VALUE!</v>
      </c>
    </row>
    <row r="3111" hidden="1" spans="1:10">
      <c r="A3111" s="2" t="str">
        <f ca="1">'[1]2025年已发货'!A:A</f>
        <v>晋邦</v>
      </c>
      <c r="B3111" s="2" t="str">
        <f ca="1">'[1]2025年已发货'!B:B</f>
        <v>直螺纹</v>
      </c>
      <c r="C3111" s="2" t="str">
        <f ca="1">'[1]2025年已发货'!C:C</f>
        <v>HRB400E Φ12 9m</v>
      </c>
      <c r="D3111" s="2" t="str">
        <f ca="1">'[1]2025年已发货'!D:D</f>
        <v>吨</v>
      </c>
      <c r="E3111" s="2">
        <f ca="1">'[1]2025年已发货'!E:E</f>
        <v>10</v>
      </c>
      <c r="F3111" s="4">
        <f ca="1">'[1]2025年已发货'!F:F</f>
        <v>45789</v>
      </c>
      <c r="G3111" s="2" t="str">
        <f>'[1]2025年已发货'!G:G</f>
        <v>（十九冶-江龙高速三分部）重庆市云阳县开云高速（钢厂村）*龙缸互通</v>
      </c>
      <c r="H3111" s="2" t="str">
        <f ca="1">'[1]2025年已发货'!H:H</f>
        <v>任海军</v>
      </c>
      <c r="I3111" s="2">
        <f ca="1">'[1]2025年已发货'!I:I</f>
        <v>17725037830</v>
      </c>
      <c r="J3111" s="2" vm="1" t="e">
        <f ca="1">_xlfn._xlws.FILTER(辅助信息!D:D,辅助信息!G:G=G3111)</f>
        <v>#VALUE!</v>
      </c>
    </row>
    <row r="3112" hidden="1" spans="1:10">
      <c r="A3112" s="2" t="str">
        <f ca="1">'[1]2025年已发货'!A:A</f>
        <v>晋邦</v>
      </c>
      <c r="B3112" s="2" t="str">
        <f ca="1">'[1]2025年已发货'!B:B</f>
        <v>直螺纹</v>
      </c>
      <c r="C3112" s="2" t="str">
        <f ca="1">'[1]2025年已发货'!C:C</f>
        <v>HRB400E Φ14 9m</v>
      </c>
      <c r="D3112" s="2" t="str">
        <f ca="1">'[1]2025年已发货'!D:D</f>
        <v>吨</v>
      </c>
      <c r="E3112" s="2">
        <f ca="1">'[1]2025年已发货'!E:E</f>
        <v>8</v>
      </c>
      <c r="F3112" s="4">
        <f ca="1">'[1]2025年已发货'!F:F</f>
        <v>45789</v>
      </c>
      <c r="G3112" s="2" t="str">
        <f>'[1]2025年已发货'!G:G</f>
        <v>（十九冶-江龙高速三分部）重庆市云阳县开云高速（钢厂村）*龙缸互通</v>
      </c>
      <c r="H3112" s="2" t="str">
        <f ca="1">'[1]2025年已发货'!H:H</f>
        <v>任海军</v>
      </c>
      <c r="I3112" s="2">
        <f ca="1">'[1]2025年已发货'!I:I</f>
        <v>17725037830</v>
      </c>
      <c r="J3112" s="2" vm="1" t="e">
        <f ca="1">_xlfn._xlws.FILTER(辅助信息!D:D,辅助信息!G:G=G3112)</f>
        <v>#VALUE!</v>
      </c>
    </row>
    <row r="3113" hidden="1" spans="1:10">
      <c r="A3113" s="2" t="str">
        <f ca="1">'[1]2025年已发货'!A:A</f>
        <v>晋邦</v>
      </c>
      <c r="B3113" s="2" t="str">
        <f ca="1">'[1]2025年已发货'!B:B</f>
        <v>直螺纹</v>
      </c>
      <c r="C3113" s="2" t="str">
        <f ca="1">'[1]2025年已发货'!C:C</f>
        <v>HRB400E Φ20 9m</v>
      </c>
      <c r="D3113" s="2" t="str">
        <f ca="1">'[1]2025年已发货'!D:D</f>
        <v>吨</v>
      </c>
      <c r="E3113" s="2">
        <f ca="1">'[1]2025年已发货'!E:E</f>
        <v>5</v>
      </c>
      <c r="F3113" s="4">
        <f ca="1">'[1]2025年已发货'!F:F</f>
        <v>45789</v>
      </c>
      <c r="G3113" s="2" t="str">
        <f>'[1]2025年已发货'!G:G</f>
        <v>（十九冶-江龙高速三分部）重庆市云阳县开云高速（钢厂村）*龙缸互通</v>
      </c>
      <c r="H3113" s="2" t="str">
        <f ca="1">'[1]2025年已发货'!H:H</f>
        <v>任海军</v>
      </c>
      <c r="I3113" s="2">
        <f ca="1">'[1]2025年已发货'!I:I</f>
        <v>17725037830</v>
      </c>
      <c r="J3113" s="2" vm="1" t="e">
        <f ca="1">_xlfn._xlws.FILTER(辅助信息!D:D,辅助信息!G:G=G3113)</f>
        <v>#VALUE!</v>
      </c>
    </row>
    <row r="3114" hidden="1" spans="1:10">
      <c r="A3114" s="2" t="str">
        <f ca="1">'[1]2025年已发货'!A:A</f>
        <v>晋邦</v>
      </c>
      <c r="B3114" s="2" t="str">
        <f ca="1">'[1]2025年已发货'!B:B</f>
        <v>直螺纹</v>
      </c>
      <c r="C3114" s="2" t="str">
        <f ca="1">'[1]2025年已发货'!C:C</f>
        <v>HRB400E Φ25 9m</v>
      </c>
      <c r="D3114" s="2" t="str">
        <f ca="1">'[1]2025年已发货'!D:D</f>
        <v>吨</v>
      </c>
      <c r="E3114" s="2">
        <f ca="1">'[1]2025年已发货'!E:E</f>
        <v>15</v>
      </c>
      <c r="F3114" s="4">
        <f ca="1">'[1]2025年已发货'!F:F</f>
        <v>45789</v>
      </c>
      <c r="G3114" s="2" t="str">
        <f>'[1]2025年已发货'!G:G</f>
        <v>（十九冶-江龙高速三分部）重庆市云阳县开云高速（钢厂村）*龙缸互通</v>
      </c>
      <c r="H3114" s="2" t="str">
        <f ca="1">'[1]2025年已发货'!H:H</f>
        <v>任海军</v>
      </c>
      <c r="I3114" s="2">
        <f ca="1">'[1]2025年已发货'!I:I</f>
        <v>17725037830</v>
      </c>
      <c r="J3114" s="2" vm="1" t="e">
        <f ca="1">_xlfn._xlws.FILTER(辅助信息!D:D,辅助信息!G:G=G3114)</f>
        <v>#VALUE!</v>
      </c>
    </row>
    <row r="3115" hidden="1" spans="1:10">
      <c r="A3115" s="2" t="str">
        <f ca="1">'[1]2025年已发货'!A:A</f>
        <v>晋邦</v>
      </c>
      <c r="B3115" s="2" t="str">
        <f ca="1">'[1]2025年已发货'!B:B</f>
        <v>直螺纹</v>
      </c>
      <c r="C3115" s="2" t="str">
        <f ca="1">'[1]2025年已发货'!C:C</f>
        <v>HRB400E Φ28 9m</v>
      </c>
      <c r="D3115" s="2" t="str">
        <f ca="1">'[1]2025年已发货'!D:D</f>
        <v>吨</v>
      </c>
      <c r="E3115" s="2">
        <f ca="1">'[1]2025年已发货'!E:E</f>
        <v>11</v>
      </c>
      <c r="F3115" s="4">
        <f ca="1">'[1]2025年已发货'!F:F</f>
        <v>45789</v>
      </c>
      <c r="G3115" s="2" t="str">
        <f>'[1]2025年已发货'!G:G</f>
        <v>（十九冶-江龙高速三分部）重庆市云阳县龙角镇*皮家营梁场</v>
      </c>
      <c r="H3115" s="2" t="str">
        <f ca="1">'[1]2025年已发货'!H:H</f>
        <v>任海军</v>
      </c>
      <c r="I3115" s="2">
        <f ca="1">'[1]2025年已发货'!I:I</f>
        <v>17725037830</v>
      </c>
      <c r="J3115" s="2" vm="1" t="e">
        <f ca="1">_xlfn._xlws.FILTER(辅助信息!D:D,辅助信息!G:G=G3115)</f>
        <v>#VALUE!</v>
      </c>
    </row>
    <row r="3116" hidden="1" spans="1:10">
      <c r="A3116" s="2" t="str">
        <f ca="1">'[1]2025年已发货'!A:A</f>
        <v>晋邦</v>
      </c>
      <c r="B3116" s="2" t="str">
        <f ca="1">'[1]2025年已发货'!B:B</f>
        <v>直螺纹</v>
      </c>
      <c r="C3116" s="2" t="str">
        <f ca="1">'[1]2025年已发货'!C:C</f>
        <v>HRB400E Φ16 9m</v>
      </c>
      <c r="D3116" s="2" t="str">
        <f ca="1">'[1]2025年已发货'!D:D</f>
        <v>吨</v>
      </c>
      <c r="E3116" s="2">
        <f ca="1">'[1]2025年已发货'!E:E</f>
        <v>15</v>
      </c>
      <c r="F3116" s="4">
        <f ca="1">'[1]2025年已发货'!F:F</f>
        <v>45789</v>
      </c>
      <c r="G3116" s="2" t="str">
        <f>'[1]2025年已发货'!G:G</f>
        <v>（十九冶-江龙高速三分部）重庆市云阳县龙角镇*皮家营梁场</v>
      </c>
      <c r="H3116" s="2" t="str">
        <f ca="1">'[1]2025年已发货'!H:H</f>
        <v>任海军</v>
      </c>
      <c r="I3116" s="2">
        <f ca="1">'[1]2025年已发货'!I:I</f>
        <v>17725037830</v>
      </c>
      <c r="J3116" s="2" vm="1" t="e">
        <f>_xlfn._xlws.FILTER(辅助信息!D:D,辅助信息!G:G=G3116)</f>
        <v>#VALUE!</v>
      </c>
    </row>
    <row r="3117" hidden="1" spans="1:10">
      <c r="A3117" s="2" t="str">
        <f ca="1">'[1]2025年已发货'!A:A</f>
        <v>晋邦</v>
      </c>
      <c r="B3117" s="2" t="str">
        <f ca="1">'[1]2025年已发货'!B:B</f>
        <v>直螺纹</v>
      </c>
      <c r="C3117" s="2" t="str">
        <f ca="1">'[1]2025年已发货'!C:C</f>
        <v>HRB400E Φ12 9m</v>
      </c>
      <c r="D3117" s="2" t="str">
        <f ca="1">'[1]2025年已发货'!D:D</f>
        <v>吨</v>
      </c>
      <c r="E3117" s="2">
        <f ca="1">'[1]2025年已发货'!E:E</f>
        <v>15</v>
      </c>
      <c r="F3117" s="4">
        <f ca="1">'[1]2025年已发货'!F:F</f>
        <v>45789</v>
      </c>
      <c r="G3117" s="2" t="str">
        <f>'[1]2025年已发货'!G:G</f>
        <v>（十九冶-江龙高速三分部）重庆市云阳县龙角镇*刘家漕3#桥</v>
      </c>
      <c r="H3117" s="2" t="str">
        <f ca="1">'[1]2025年已发货'!H:H</f>
        <v>任海军</v>
      </c>
      <c r="I3117" s="2">
        <f ca="1">'[1]2025年已发货'!I:I</f>
        <v>17725037830</v>
      </c>
      <c r="J3117" s="2" vm="1" t="e">
        <f>_xlfn._xlws.FILTER(辅助信息!D:D,辅助信息!G:G=G3117)</f>
        <v>#VALUE!</v>
      </c>
    </row>
    <row r="3118" hidden="1" spans="1:10">
      <c r="A3118" s="2" t="str">
        <f ca="1">'[1]2025年已发货'!A:A</f>
        <v>晋邦</v>
      </c>
      <c r="B3118" s="2" t="str">
        <f ca="1">'[1]2025年已发货'!B:B</f>
        <v>盘螺</v>
      </c>
      <c r="C3118" s="2" t="str">
        <f ca="1">'[1]2025年已发货'!C:C</f>
        <v>HRB400E Φ10</v>
      </c>
      <c r="D3118" s="2" t="str">
        <f ca="1">'[1]2025年已发货'!D:D</f>
        <v>吨</v>
      </c>
      <c r="E3118" s="2">
        <f ca="1">'[1]2025年已发货'!E:E</f>
        <v>6</v>
      </c>
      <c r="F3118" s="4">
        <f ca="1">'[1]2025年已发货'!F:F</f>
        <v>45789</v>
      </c>
      <c r="G3118" s="2" t="str">
        <f>'[1]2025年已发货'!G:G</f>
        <v>（十九冶-江龙高速三分部）重庆市云阳县龙角镇*刘家漕3#桥</v>
      </c>
      <c r="H3118" s="2" t="str">
        <f ca="1">'[1]2025年已发货'!H:H</f>
        <v>任海军</v>
      </c>
      <c r="I3118" s="2">
        <f ca="1">'[1]2025年已发货'!I:I</f>
        <v>17725037830</v>
      </c>
      <c r="J3118" s="2" vm="1" t="e">
        <f ca="1">_xlfn._xlws.FILTER(辅助信息!D:D,辅助信息!G:G=G3118)</f>
        <v>#VALUE!</v>
      </c>
    </row>
    <row r="3119" hidden="1" spans="1:10">
      <c r="A3119" s="2" t="str">
        <f ca="1">'[1]2025年已发货'!A:A</f>
        <v>晋邦</v>
      </c>
      <c r="B3119" s="2" t="str">
        <f ca="1">'[1]2025年已发货'!B:B</f>
        <v>高线</v>
      </c>
      <c r="C3119" s="2" t="str">
        <f ca="1">'[1]2025年已发货'!C:C</f>
        <v>HPB300Φ10</v>
      </c>
      <c r="D3119" s="2" t="str">
        <f ca="1">'[1]2025年已发货'!D:D</f>
        <v>吨</v>
      </c>
      <c r="E3119" s="2">
        <f ca="1">'[1]2025年已发货'!E:E</f>
        <v>5</v>
      </c>
      <c r="F3119" s="4">
        <f ca="1">'[1]2025年已发货'!F:F</f>
        <v>45789</v>
      </c>
      <c r="G3119" s="2" t="str">
        <f>'[1]2025年已发货'!G:G</f>
        <v>（十九冶-江龙高速三分部）重庆市云阳县龙角镇*刘家漕3#桥</v>
      </c>
      <c r="H3119" s="2" t="str">
        <f ca="1">'[1]2025年已发货'!H:H</f>
        <v>任海军</v>
      </c>
      <c r="I3119" s="2">
        <f ca="1">'[1]2025年已发货'!I:I</f>
        <v>17725037830</v>
      </c>
      <c r="J3119" s="2" vm="1" t="e">
        <f>_xlfn._xlws.FILTER(辅助信息!D:D,辅助信息!G:G=G3119)</f>
        <v>#VALUE!</v>
      </c>
    </row>
    <row r="3120" hidden="1" spans="1:10">
      <c r="A3120" s="2" t="str">
        <f ca="1">'[1]2025年已发货'!A:A</f>
        <v>晋邦</v>
      </c>
      <c r="B3120" s="2" t="str">
        <f ca="1">'[1]2025年已发货'!B:B</f>
        <v>直螺纹</v>
      </c>
      <c r="C3120" s="2" t="str">
        <f ca="1">'[1]2025年已发货'!C:C</f>
        <v>HRB400E Φ12 9m</v>
      </c>
      <c r="D3120" s="2" t="str">
        <f ca="1">'[1]2025年已发货'!D:D</f>
        <v>吨</v>
      </c>
      <c r="E3120" s="2">
        <f ca="1">'[1]2025年已发货'!E:E</f>
        <v>15</v>
      </c>
      <c r="F3120" s="4">
        <f ca="1">'[1]2025年已发货'!F:F</f>
        <v>45789</v>
      </c>
      <c r="G3120" s="2" t="str">
        <f>'[1]2025年已发货'!G:G</f>
        <v>（十九冶-江龙高速三分部）重庆市云阳县蔈草镇三坵田*小尖山梁场</v>
      </c>
      <c r="H3120" s="2" t="str">
        <f ca="1">'[1]2025年已发货'!H:H</f>
        <v>任海军</v>
      </c>
      <c r="I3120" s="2">
        <f ca="1">'[1]2025年已发货'!I:I</f>
        <v>17725037830</v>
      </c>
      <c r="J3120" s="2" vm="1" t="e">
        <f ca="1">_xlfn._xlws.FILTER(辅助信息!D:D,辅助信息!G:G=G3120)</f>
        <v>#VALUE!</v>
      </c>
    </row>
    <row r="3121" hidden="1" spans="1:10">
      <c r="A3121" s="2" t="str">
        <f ca="1">'[1]2025年已发货'!A:A</f>
        <v>晋邦</v>
      </c>
      <c r="B3121" s="2" t="str">
        <f ca="1">'[1]2025年已发货'!B:B</f>
        <v>直螺纹</v>
      </c>
      <c r="C3121" s="2" t="str">
        <f ca="1">'[1]2025年已发货'!C:C</f>
        <v>HRB400E Φ25 9m</v>
      </c>
      <c r="D3121" s="2" t="str">
        <f ca="1">'[1]2025年已发货'!D:D</f>
        <v>吨</v>
      </c>
      <c r="E3121" s="2">
        <f ca="1">'[1]2025年已发货'!E:E</f>
        <v>10</v>
      </c>
      <c r="F3121" s="4">
        <f ca="1">'[1]2025年已发货'!F:F</f>
        <v>45789</v>
      </c>
      <c r="G3121" s="2" t="str">
        <f>'[1]2025年已发货'!G:G</f>
        <v>（十九冶-江龙高速三分部）重庆市云阳县蔈草镇三坵田*小尖山梁场</v>
      </c>
      <c r="H3121" s="2" t="str">
        <f ca="1">'[1]2025年已发货'!H:H</f>
        <v>任海军</v>
      </c>
      <c r="I3121" s="2">
        <f ca="1">'[1]2025年已发货'!I:I</f>
        <v>17725037830</v>
      </c>
      <c r="J3121" s="2" vm="1" t="e">
        <f ca="1">_xlfn._xlws.FILTER(辅助信息!D:D,辅助信息!G:G=G3121)</f>
        <v>#VALUE!</v>
      </c>
    </row>
    <row r="3122" hidden="1" spans="1:10">
      <c r="A3122" s="2" t="str">
        <f ca="1">'[1]2025年已发货'!A:A</f>
        <v>晋邦</v>
      </c>
      <c r="B3122" s="2" t="str">
        <f ca="1">'[1]2025年已发货'!B:B</f>
        <v>盘螺</v>
      </c>
      <c r="C3122" s="2" t="str">
        <f ca="1">'[1]2025年已发货'!C:C</f>
        <v>HRB400E Φ10</v>
      </c>
      <c r="D3122" s="2" t="str">
        <f ca="1">'[1]2025年已发货'!D:D</f>
        <v>吨</v>
      </c>
      <c r="E3122" s="2">
        <f ca="1">'[1]2025年已发货'!E:E</f>
        <v>15</v>
      </c>
      <c r="F3122" s="4">
        <f ca="1">'[1]2025年已发货'!F:F</f>
        <v>45789</v>
      </c>
      <c r="G3122" s="2" t="str">
        <f>'[1]2025年已发货'!G:G</f>
        <v>（十九冶-江龙高速三分部）重庆市云阳县蔈草镇三坵田*小尖山梁场</v>
      </c>
      <c r="H3122" s="2" t="str">
        <f ca="1">'[1]2025年已发货'!H:H</f>
        <v>任海军</v>
      </c>
      <c r="I3122" s="2">
        <f ca="1">'[1]2025年已发货'!I:I</f>
        <v>17725037830</v>
      </c>
      <c r="J3122" s="2" vm="1" t="e">
        <f ca="1">_xlfn._xlws.FILTER(辅助信息!D:D,辅助信息!G:G=G3122)</f>
        <v>#VALUE!</v>
      </c>
    </row>
    <row r="3123" hidden="1" spans="1:10">
      <c r="A3123" s="2" t="str">
        <f ca="1">'[1]2025年已发货'!A:A</f>
        <v>晋邦</v>
      </c>
      <c r="B3123" s="2" t="str">
        <f ca="1">'[1]2025年已发货'!B:B</f>
        <v>高线</v>
      </c>
      <c r="C3123" s="2" t="str">
        <f ca="1">'[1]2025年已发货'!C:C</f>
        <v>HPB300Φ10</v>
      </c>
      <c r="D3123" s="2" t="str">
        <f ca="1">'[1]2025年已发货'!D:D</f>
        <v>吨</v>
      </c>
      <c r="E3123" s="2">
        <f ca="1">'[1]2025年已发货'!E:E</f>
        <v>10</v>
      </c>
      <c r="F3123" s="4">
        <f ca="1">'[1]2025年已发货'!F:F</f>
        <v>45789</v>
      </c>
      <c r="G3123" s="2" t="str">
        <f>'[1]2025年已发货'!G:G</f>
        <v>（十九冶-江龙高速三分部）重庆市云阳县蔈草镇三坵田*小尖山梁场</v>
      </c>
      <c r="H3123" s="2" t="str">
        <f ca="1">'[1]2025年已发货'!H:H</f>
        <v>任海军</v>
      </c>
      <c r="I3123" s="2">
        <f ca="1">'[1]2025年已发货'!I:I</f>
        <v>17725037830</v>
      </c>
      <c r="J3123" s="2" vm="1" t="e">
        <f ca="1">_xlfn._xlws.FILTER(辅助信息!D:D,辅助信息!G:G=G3123)</f>
        <v>#VALUE!</v>
      </c>
    </row>
    <row r="3124" hidden="1" spans="1:10">
      <c r="A3124" s="2" t="str">
        <f ca="1">'[1]2025年已发货'!A:A</f>
        <v>晋邦</v>
      </c>
      <c r="B3124" s="2" t="str">
        <f ca="1">'[1]2025年已发货'!B:B</f>
        <v>盘螺</v>
      </c>
      <c r="C3124" s="2" t="str">
        <f ca="1">'[1]2025年已发货'!C:C</f>
        <v>HRB400E Φ6</v>
      </c>
      <c r="D3124" s="2" t="str">
        <f ca="1">'[1]2025年已发货'!D:D</f>
        <v>吨</v>
      </c>
      <c r="E3124" s="2">
        <f ca="1">'[1]2025年已发货'!E:E</f>
        <v>1.18</v>
      </c>
      <c r="F3124" s="4">
        <f ca="1">'[1]2025年已发货'!F:F</f>
        <v>45789</v>
      </c>
      <c r="G3124" s="2" t="str">
        <f>'[1]2025年已发货'!G:G</f>
        <v>（十九冶-江龙高速一分部）重庆市云阳县X886附近中国十九冶开云高速项目总包部西北43米*复兴拌合站</v>
      </c>
      <c r="H3124" s="2" t="str">
        <f ca="1">'[1]2025年已发货'!H:H</f>
        <v>吴章红</v>
      </c>
      <c r="I3124" s="2">
        <f ca="1">'[1]2025年已发货'!I:I</f>
        <v>18628165772</v>
      </c>
      <c r="J3124" s="2" vm="1" t="e">
        <f ca="1">_xlfn._xlws.FILTER(辅助信息!D:D,辅助信息!G:G=G3124)</f>
        <v>#VALUE!</v>
      </c>
    </row>
    <row r="3125" hidden="1" spans="1:10">
      <c r="A3125" s="2" t="str">
        <f ca="1">'[1]2025年已发货'!A:A</f>
        <v>晋邦</v>
      </c>
      <c r="B3125" s="2" t="str">
        <f ca="1">'[1]2025年已发货'!B:B</f>
        <v>盘螺</v>
      </c>
      <c r="C3125" s="2" t="str">
        <f ca="1">'[1]2025年已发货'!C:C</f>
        <v>HRB400E Φ8</v>
      </c>
      <c r="D3125" s="2" t="str">
        <f ca="1">'[1]2025年已发货'!D:D</f>
        <v>吨</v>
      </c>
      <c r="E3125" s="2">
        <f ca="1">'[1]2025年已发货'!E:E</f>
        <v>15.178</v>
      </c>
      <c r="F3125" s="4">
        <f ca="1">'[1]2025年已发货'!F:F</f>
        <v>45789</v>
      </c>
      <c r="G3125" s="2" t="str">
        <f>'[1]2025年已发货'!G:G</f>
        <v>（十九冶-江龙高速一分部）重庆市云阳县X886附近中国十九冶开云高速项目总包部西北43米*复兴拌合站</v>
      </c>
      <c r="H3125" s="2" t="str">
        <f ca="1">'[1]2025年已发货'!H:H</f>
        <v>吴章红</v>
      </c>
      <c r="I3125" s="2">
        <f ca="1">'[1]2025年已发货'!I:I</f>
        <v>18628165772</v>
      </c>
      <c r="J3125" s="2" vm="1" t="e">
        <f ca="1">_xlfn._xlws.FILTER(辅助信息!D:D,辅助信息!G:G=G3125)</f>
        <v>#VALUE!</v>
      </c>
    </row>
    <row r="3126" hidden="1" spans="1:10">
      <c r="A3126" s="2" t="str">
        <f ca="1">'[1]2025年已发货'!A:A</f>
        <v>晋邦</v>
      </c>
      <c r="B3126" s="2" t="str">
        <f ca="1">'[1]2025年已发货'!B:B</f>
        <v>盘螺</v>
      </c>
      <c r="C3126" s="2" t="str">
        <f ca="1">'[1]2025年已发货'!C:C</f>
        <v>HRB400E Φ10</v>
      </c>
      <c r="D3126" s="2" t="str">
        <f ca="1">'[1]2025年已发货'!D:D</f>
        <v>吨</v>
      </c>
      <c r="E3126" s="2">
        <f ca="1">'[1]2025年已发货'!E:E</f>
        <v>4.647</v>
      </c>
      <c r="F3126" s="4">
        <f ca="1">'[1]2025年已发货'!F:F</f>
        <v>45789</v>
      </c>
      <c r="G3126" s="2" t="str">
        <f>'[1]2025年已发货'!G:G</f>
        <v>（十九冶-江龙高速一分部）重庆市云阳县X886附近中国十九冶开云高速项目总包部西北43米*复兴拌合站</v>
      </c>
      <c r="H3126" s="2" t="str">
        <f ca="1">'[1]2025年已发货'!H:H</f>
        <v>吴章红</v>
      </c>
      <c r="I3126" s="2">
        <f ca="1">'[1]2025年已发货'!I:I</f>
        <v>18628165772</v>
      </c>
      <c r="J3126" s="2" vm="1" t="e">
        <f>_xlfn._xlws.FILTER(辅助信息!D:D,辅助信息!G:G=G3126)</f>
        <v>#VALUE!</v>
      </c>
    </row>
    <row r="3127" hidden="1" spans="1:10">
      <c r="A3127" s="2" t="str">
        <f ca="1">'[1]2025年已发货'!A:A</f>
        <v>晋邦</v>
      </c>
      <c r="B3127" s="2" t="str">
        <f ca="1">'[1]2025年已发货'!B:B</f>
        <v>直螺纹</v>
      </c>
      <c r="C3127" s="2" t="str">
        <f ca="1">'[1]2025年已发货'!C:C</f>
        <v>HRB400E Φ12 9m</v>
      </c>
      <c r="D3127" s="2" t="str">
        <f ca="1">'[1]2025年已发货'!D:D</f>
        <v>吨</v>
      </c>
      <c r="E3127" s="2">
        <f ca="1">'[1]2025年已发货'!E:E</f>
        <v>5.667</v>
      </c>
      <c r="F3127" s="4">
        <f ca="1">'[1]2025年已发货'!F:F</f>
        <v>45789</v>
      </c>
      <c r="G3127" s="2" t="str">
        <f>'[1]2025年已发货'!G:G</f>
        <v>（十九冶-江龙高速一分部）重庆市云阳县X886附近中国十九冶开云高速项目总包部西北43米*复兴拌合站</v>
      </c>
      <c r="H3127" s="2" t="str">
        <f ca="1">'[1]2025年已发货'!H:H</f>
        <v>吴章红</v>
      </c>
      <c r="I3127" s="2">
        <f ca="1">'[1]2025年已发货'!I:I</f>
        <v>18628165772</v>
      </c>
      <c r="J3127" s="2" vm="1" t="e">
        <f ca="1">_xlfn._xlws.FILTER(辅助信息!D:D,辅助信息!G:G=G3127)</f>
        <v>#VALUE!</v>
      </c>
    </row>
    <row r="3128" hidden="1" spans="1:10">
      <c r="A3128" s="2" t="str">
        <f ca="1">'[1]2025年已发货'!A:A</f>
        <v>晋邦</v>
      </c>
      <c r="B3128" s="2" t="str">
        <f ca="1">'[1]2025年已发货'!B:B</f>
        <v>直螺纹</v>
      </c>
      <c r="C3128" s="2" t="str">
        <f ca="1">'[1]2025年已发货'!C:C</f>
        <v>HRB400E Φ16 9m</v>
      </c>
      <c r="D3128" s="2" t="str">
        <f ca="1">'[1]2025年已发货'!D:D</f>
        <v>吨</v>
      </c>
      <c r="E3128" s="2">
        <f ca="1">'[1]2025年已发货'!E:E</f>
        <v>1.453</v>
      </c>
      <c r="F3128" s="4">
        <f ca="1">'[1]2025年已发货'!F:F</f>
        <v>45789</v>
      </c>
      <c r="G3128" s="2" t="str">
        <f>'[1]2025年已发货'!G:G</f>
        <v>（十九冶-江龙高速一分部）重庆市云阳县X886附近中国十九冶开云高速项目总包部西北43米*复兴拌合站</v>
      </c>
      <c r="H3128" s="2" t="str">
        <f ca="1">'[1]2025年已发货'!H:H</f>
        <v>吴章红</v>
      </c>
      <c r="I3128" s="2">
        <f ca="1">'[1]2025年已发货'!I:I</f>
        <v>18628165772</v>
      </c>
      <c r="J3128" s="2" vm="1" t="e">
        <f ca="1">_xlfn._xlws.FILTER(辅助信息!D:D,辅助信息!G:G=G3128)</f>
        <v>#VALUE!</v>
      </c>
    </row>
    <row r="3129" hidden="1" spans="1:10">
      <c r="A3129" s="2" t="str">
        <f ca="1">'[1]2025年已发货'!A:A</f>
        <v>晋邦</v>
      </c>
      <c r="B3129" s="2" t="str">
        <f ca="1">'[1]2025年已发货'!B:B</f>
        <v>直螺纹</v>
      </c>
      <c r="C3129" s="2" t="str">
        <f ca="1">'[1]2025年已发货'!C:C</f>
        <v>HRB400E Φ18 9m</v>
      </c>
      <c r="D3129" s="2" t="str">
        <f ca="1">'[1]2025年已发货'!D:D</f>
        <v>吨</v>
      </c>
      <c r="E3129" s="2">
        <f ca="1">'[1]2025年已发货'!E:E</f>
        <v>7.41</v>
      </c>
      <c r="F3129" s="4">
        <f ca="1">'[1]2025年已发货'!F:F</f>
        <v>45789</v>
      </c>
      <c r="G3129" s="2" t="str">
        <f>'[1]2025年已发货'!G:G</f>
        <v>（十九冶-江龙高速一分部）重庆市云阳县X886附近中国十九冶开云高速项目总包部西北43米*复兴拌合站</v>
      </c>
      <c r="H3129" s="2" t="str">
        <f ca="1">'[1]2025年已发货'!H:H</f>
        <v>吴章红</v>
      </c>
      <c r="I3129" s="2">
        <f ca="1">'[1]2025年已发货'!I:I</f>
        <v>18628165772</v>
      </c>
      <c r="J3129" s="2" vm="1" t="e">
        <f>_xlfn._xlws.FILTER(辅助信息!D:D,辅助信息!G:G=G3129)</f>
        <v>#VALUE!</v>
      </c>
    </row>
    <row r="3130" hidden="1" spans="1:10">
      <c r="A3130" s="2" t="str">
        <f ca="1">'[1]2025年已发货'!A:A</f>
        <v>晋邦</v>
      </c>
      <c r="B3130" s="2" t="str">
        <f ca="1">'[1]2025年已发货'!B:B</f>
        <v>直螺纹</v>
      </c>
      <c r="C3130" s="2" t="str">
        <f ca="1">'[1]2025年已发货'!C:C</f>
        <v>HRB400E Φ20 9m</v>
      </c>
      <c r="D3130" s="2" t="str">
        <f ca="1">'[1]2025年已发货'!D:D</f>
        <v>吨</v>
      </c>
      <c r="E3130" s="2">
        <f ca="1">'[1]2025年已发货'!E:E</f>
        <v>5.413</v>
      </c>
      <c r="F3130" s="4">
        <f ca="1">'[1]2025年已发货'!F:F</f>
        <v>45789</v>
      </c>
      <c r="G3130" s="2" t="str">
        <f>'[1]2025年已发货'!G:G</f>
        <v>（十九冶-江龙高速一分部）重庆市云阳县X886附近中国十九冶开云高速项目总包部西北43米*复兴拌合站</v>
      </c>
      <c r="H3130" s="2" t="str">
        <f ca="1">'[1]2025年已发货'!H:H</f>
        <v>吴章红</v>
      </c>
      <c r="I3130" s="2">
        <f ca="1">'[1]2025年已发货'!I:I</f>
        <v>18628165772</v>
      </c>
      <c r="J3130" s="2" vm="1" t="e">
        <f ca="1">_xlfn._xlws.FILTER(辅助信息!D:D,辅助信息!G:G=G3130)</f>
        <v>#VALUE!</v>
      </c>
    </row>
    <row r="3131" hidden="1" spans="1:10">
      <c r="A3131" s="2" t="str">
        <f ca="1">'[1]2025年已发货'!A:A</f>
        <v>晋邦</v>
      </c>
      <c r="B3131" s="2" t="str">
        <f ca="1">'[1]2025年已发货'!B:B</f>
        <v>直螺纹</v>
      </c>
      <c r="C3131" s="2" t="str">
        <f ca="1">'[1]2025年已发货'!C:C</f>
        <v>HRB400E Φ22 9m</v>
      </c>
      <c r="D3131" s="2" t="str">
        <f ca="1">'[1]2025年已发货'!D:D</f>
        <v>吨</v>
      </c>
      <c r="E3131" s="2">
        <f ca="1">'[1]2025年已发货'!E:E</f>
        <v>3.171</v>
      </c>
      <c r="F3131" s="4">
        <f ca="1">'[1]2025年已发货'!F:F</f>
        <v>45789</v>
      </c>
      <c r="G3131" s="2" t="str">
        <f>'[1]2025年已发货'!G:G</f>
        <v>（十九冶-江龙高速一分部）重庆市云阳县X886附近中国十九冶开云高速项目总包部西北43米*复兴拌合站</v>
      </c>
      <c r="H3131" s="2" t="str">
        <f ca="1">'[1]2025年已发货'!H:H</f>
        <v>吴章红</v>
      </c>
      <c r="I3131" s="2">
        <f ca="1">'[1]2025年已发货'!I:I</f>
        <v>18628165772</v>
      </c>
      <c r="J3131" s="2" vm="1" t="e">
        <f ca="1">_xlfn._xlws.FILTER(辅助信息!D:D,辅助信息!G:G=G3131)</f>
        <v>#VALUE!</v>
      </c>
    </row>
    <row r="3132" hidden="1" spans="1:10">
      <c r="A3132" s="2" t="str">
        <f ca="1">'[1]2025年已发货'!A:A</f>
        <v>晋邦</v>
      </c>
      <c r="B3132" s="2" t="str">
        <f ca="1">'[1]2025年已发货'!B:B</f>
        <v>直螺纹</v>
      </c>
      <c r="C3132" s="2" t="str">
        <f ca="1">'[1]2025年已发货'!C:C</f>
        <v>HRB400E Φ25 9m</v>
      </c>
      <c r="D3132" s="2" t="str">
        <f ca="1">'[1]2025年已发货'!D:D</f>
        <v>吨</v>
      </c>
      <c r="E3132" s="2">
        <f ca="1">'[1]2025年已发货'!E:E</f>
        <v>3.197</v>
      </c>
      <c r="F3132" s="4">
        <f ca="1">'[1]2025年已发货'!F:F</f>
        <v>45789</v>
      </c>
      <c r="G3132" s="2" t="str">
        <f>'[1]2025年已发货'!G:G</f>
        <v>（十九冶-江龙高速一分部）重庆市云阳县X886附近中国十九冶开云高速项目总包部西北43米*复兴拌合站</v>
      </c>
      <c r="H3132" s="2" t="str">
        <f ca="1">'[1]2025年已发货'!H:H</f>
        <v>吴章红</v>
      </c>
      <c r="I3132" s="2">
        <f ca="1">'[1]2025年已发货'!I:I</f>
        <v>18628165772</v>
      </c>
      <c r="J3132" s="2" vm="1" t="e">
        <f ca="1">_xlfn._xlws.FILTER(辅助信息!D:D,辅助信息!G:G=G3132)</f>
        <v>#VALUE!</v>
      </c>
    </row>
    <row r="3133" hidden="1" spans="1:10">
      <c r="A3133" s="2" t="str">
        <f ca="1">'[1]2025年已发货'!A:A</f>
        <v>陕钢</v>
      </c>
      <c r="B3133" s="2" t="str">
        <f ca="1">'[1]2025年已发货'!B:B</f>
        <v>盘螺</v>
      </c>
      <c r="C3133" s="2" t="str">
        <f ca="1">'[1]2025年已发货'!C:C</f>
        <v>HRB400E Φ6</v>
      </c>
      <c r="D3133" s="2" t="str">
        <f ca="1">'[1]2025年已发货'!D:D</f>
        <v>吨</v>
      </c>
      <c r="E3133" s="2">
        <f ca="1">'[1]2025年已发货'!E:E</f>
        <v>4</v>
      </c>
      <c r="F3133" s="4">
        <f ca="1">'[1]2025年已发货'!F:F</f>
        <v>45790</v>
      </c>
      <c r="G3133" s="2" t="str">
        <f>'[1]2025年已发货'!G:G</f>
        <v>（华西简阳西城嘉苑）四川省成都市简阳市简城街道高屋村</v>
      </c>
      <c r="H3133" s="2" t="str">
        <f ca="1">'[1]2025年已发货'!H:H</f>
        <v>张瀚镭</v>
      </c>
      <c r="I3133" s="2">
        <f ca="1">'[1]2025年已发货'!I:I</f>
        <v>15884666220</v>
      </c>
      <c r="J3133" s="2" t="str">
        <f ca="1">_xlfn._xlws.FILTER(辅助信息!D:D,辅助信息!G:G=G3133)</f>
        <v>华西简阳西城嘉苑</v>
      </c>
    </row>
    <row r="3134" hidden="1" spans="1:10">
      <c r="A3134" s="2" t="str">
        <f ca="1">'[1]2025年已发货'!A:A</f>
        <v>陕钢</v>
      </c>
      <c r="B3134" s="2" t="str">
        <f ca="1">'[1]2025年已发货'!B:B</f>
        <v>盘螺</v>
      </c>
      <c r="C3134" s="2" t="str">
        <f ca="1">'[1]2025年已发货'!C:C</f>
        <v>HRB400E Φ8</v>
      </c>
      <c r="D3134" s="2" t="str">
        <f ca="1">'[1]2025年已发货'!D:D</f>
        <v>吨</v>
      </c>
      <c r="E3134" s="2">
        <f ca="1">'[1]2025年已发货'!E:E</f>
        <v>32</v>
      </c>
      <c r="F3134" s="4">
        <f ca="1">'[1]2025年已发货'!F:F</f>
        <v>45790</v>
      </c>
      <c r="G3134" s="2" t="str">
        <f>'[1]2025年已发货'!G:G</f>
        <v>（华西简阳西城嘉苑）四川省成都市简阳市简城街道高屋村</v>
      </c>
      <c r="H3134" s="2" t="str">
        <f ca="1">'[1]2025年已发货'!H:H</f>
        <v>张瀚镭</v>
      </c>
      <c r="I3134" s="2">
        <f ca="1">'[1]2025年已发货'!I:I</f>
        <v>15884666220</v>
      </c>
      <c r="J3134" s="2" t="str">
        <f>_xlfn._xlws.FILTER(辅助信息!D:D,辅助信息!G:G=G3134)</f>
        <v>华西简阳西城嘉苑</v>
      </c>
    </row>
    <row r="3135" hidden="1" spans="1:10">
      <c r="A3135" s="2" t="str">
        <f ca="1">'[1]2025年已发货'!A:A</f>
        <v>德胜</v>
      </c>
      <c r="B3135" s="2" t="str">
        <f ca="1">'[1]2025年已发货'!B:B</f>
        <v>螺纹钢</v>
      </c>
      <c r="C3135" s="2" t="str">
        <f ca="1">'[1]2025年已发货'!C:C</f>
        <v>HRB400E Φ14 9m</v>
      </c>
      <c r="D3135" s="2" t="str">
        <f ca="1">'[1]2025年已发货'!D:D</f>
        <v>吨</v>
      </c>
      <c r="E3135" s="2">
        <f ca="1">'[1]2025年已发货'!E:E</f>
        <v>9</v>
      </c>
      <c r="F3135" s="4">
        <f ca="1">'[1]2025年已发货'!F:F</f>
        <v>45790</v>
      </c>
      <c r="G3135" s="2" t="str">
        <f>'[1]2025年已发货'!G:G</f>
        <v>成都市都江堰市石羊镇丰乐村10组殡仪馆旁</v>
      </c>
      <c r="H3135" s="2" t="str">
        <f ca="1">'[1]2025年已发货'!H:H</f>
        <v>马佳荣</v>
      </c>
      <c r="I3135" s="2">
        <f ca="1">'[1]2025年已发货'!I:I</f>
        <v>17872107112</v>
      </c>
      <c r="J3135" s="2" vm="1" t="e">
        <f>_xlfn._xlws.FILTER(辅助信息!D:D,辅助信息!G:G=G3135)</f>
        <v>#VALUE!</v>
      </c>
    </row>
    <row r="3136" hidden="1" spans="1:10">
      <c r="A3136" s="2" t="str">
        <f ca="1">'[1]2025年已发货'!A:A</f>
        <v>德胜</v>
      </c>
      <c r="B3136" s="2" t="str">
        <f ca="1">'[1]2025年已发货'!B:B</f>
        <v>螺纹钢</v>
      </c>
      <c r="C3136" s="2" t="str">
        <f ca="1">'[1]2025年已发货'!C:C</f>
        <v>HRB400E Φ18 9m</v>
      </c>
      <c r="D3136" s="2" t="str">
        <f ca="1">'[1]2025年已发货'!D:D</f>
        <v>吨</v>
      </c>
      <c r="E3136" s="2">
        <f ca="1">'[1]2025年已发货'!E:E</f>
        <v>15</v>
      </c>
      <c r="F3136" s="4">
        <f ca="1">'[1]2025年已发货'!F:F</f>
        <v>45790</v>
      </c>
      <c r="G3136" s="2" t="str">
        <f>'[1]2025年已发货'!G:G</f>
        <v>成都市都江堰市石羊镇丰乐村10组殡仪馆旁</v>
      </c>
      <c r="H3136" s="2" t="str">
        <f ca="1">'[1]2025年已发货'!H:H</f>
        <v>马佳荣</v>
      </c>
      <c r="I3136" s="2">
        <f ca="1">'[1]2025年已发货'!I:I</f>
        <v>17872107112</v>
      </c>
      <c r="J3136" s="2" vm="1" t="e">
        <f ca="1">_xlfn._xlws.FILTER(辅助信息!D:D,辅助信息!G:G=G3136)</f>
        <v>#VALUE!</v>
      </c>
    </row>
    <row r="3137" hidden="1" spans="1:10">
      <c r="A3137" s="2" t="str">
        <f ca="1">'[1]2025年已发货'!A:A</f>
        <v>德胜</v>
      </c>
      <c r="B3137" s="2" t="str">
        <f ca="1">'[1]2025年已发货'!B:B</f>
        <v>螺纹钢</v>
      </c>
      <c r="C3137" s="2" t="str">
        <f ca="1">'[1]2025年已发货'!C:C</f>
        <v>HRB400E Φ20 9m</v>
      </c>
      <c r="D3137" s="2" t="str">
        <f ca="1">'[1]2025年已发货'!D:D</f>
        <v>吨</v>
      </c>
      <c r="E3137" s="2">
        <f ca="1">'[1]2025年已发货'!E:E</f>
        <v>11</v>
      </c>
      <c r="F3137" s="4">
        <f ca="1">'[1]2025年已发货'!F:F</f>
        <v>45790</v>
      </c>
      <c r="G3137" s="2" t="str">
        <f>'[1]2025年已发货'!G:G</f>
        <v>成都市都江堰市石羊镇丰乐村10组殡仪馆旁</v>
      </c>
      <c r="H3137" s="2" t="str">
        <f ca="1">'[1]2025年已发货'!H:H</f>
        <v>马佳荣</v>
      </c>
      <c r="I3137" s="2">
        <f ca="1">'[1]2025年已发货'!I:I</f>
        <v>17872107112</v>
      </c>
      <c r="J3137" s="2" vm="1" t="e">
        <f ca="1">_xlfn._xlws.FILTER(辅助信息!D:D,辅助信息!G:G=G3137)</f>
        <v>#VALUE!</v>
      </c>
    </row>
    <row r="3138" hidden="1" spans="1:10">
      <c r="A3138" s="2" t="str">
        <f ca="1">'[1]2025年已发货'!A:A</f>
        <v>晋邦</v>
      </c>
      <c r="B3138" s="2" t="str">
        <f ca="1">'[1]2025年已发货'!B:B</f>
        <v>高线</v>
      </c>
      <c r="C3138" s="2" t="str">
        <f ca="1">'[1]2025年已发货'!C:C</f>
        <v>HPB300 Φ8</v>
      </c>
      <c r="D3138" s="2" t="str">
        <f ca="1">'[1]2025年已发货'!D:D</f>
        <v>吨</v>
      </c>
      <c r="E3138" s="2">
        <f ca="1">'[1]2025年已发货'!E:E</f>
        <v>7</v>
      </c>
      <c r="F3138" s="4">
        <f ca="1">'[1]2025年已发货'!F:F</f>
        <v>45790</v>
      </c>
      <c r="G3138" s="2" t="str">
        <f>'[1]2025年已发货'!G:G</f>
        <v>（华西简阳西城嘉苑）四川省成都市简阳市简城街道高屋村</v>
      </c>
      <c r="H3138" s="2" t="str">
        <f ca="1">'[1]2025年已发货'!H:H</f>
        <v>张瀚镭</v>
      </c>
      <c r="I3138" s="2">
        <f ca="1">'[1]2025年已发货'!I:I</f>
        <v>15884666220</v>
      </c>
      <c r="J3138" s="2" t="str">
        <f ca="1">_xlfn._xlws.FILTER(辅助信息!D:D,辅助信息!G:G=G3138)</f>
        <v>华西简阳西城嘉苑</v>
      </c>
    </row>
    <row r="3139" hidden="1" spans="1:10">
      <c r="A3139" s="2" t="str">
        <f ca="1">'[1]2025年已发货'!A:A</f>
        <v>晋邦</v>
      </c>
      <c r="B3139" s="2" t="str">
        <f ca="1">'[1]2025年已发货'!B:B</f>
        <v>盘螺</v>
      </c>
      <c r="C3139" s="2" t="str">
        <f ca="1">'[1]2025年已发货'!C:C</f>
        <v>HRB400E Φ8</v>
      </c>
      <c r="D3139" s="2" t="str">
        <f ca="1">'[1]2025年已发货'!D:D</f>
        <v>吨</v>
      </c>
      <c r="E3139" s="2">
        <f ca="1">'[1]2025年已发货'!E:E</f>
        <v>30</v>
      </c>
      <c r="F3139" s="4">
        <f ca="1">'[1]2025年已发货'!F:F</f>
        <v>45790</v>
      </c>
      <c r="G3139" s="2" t="str">
        <f>'[1]2025年已发货'!G:G</f>
        <v>（华西简阳西城嘉苑）四川省成都市简阳市简城街道高屋村</v>
      </c>
      <c r="H3139" s="2" t="str">
        <f ca="1">'[1]2025年已发货'!H:H</f>
        <v>张瀚镭</v>
      </c>
      <c r="I3139" s="2">
        <f ca="1">'[1]2025年已发货'!I:I</f>
        <v>15884666220</v>
      </c>
      <c r="J3139" s="2" t="str">
        <f ca="1">_xlfn._xlws.FILTER(辅助信息!D:D,辅助信息!G:G=G3139)</f>
        <v>华西简阳西城嘉苑</v>
      </c>
    </row>
    <row r="3140" hidden="1" spans="1:10">
      <c r="A3140" s="2" t="str">
        <f ca="1">'[1]2025年已发货'!A:A</f>
        <v>晋邦</v>
      </c>
      <c r="B3140" s="2" t="str">
        <f ca="1">'[1]2025年已发货'!B:B</f>
        <v>盘螺</v>
      </c>
      <c r="C3140" s="2" t="str">
        <f ca="1">'[1]2025年已发货'!C:C</f>
        <v>HRB400E Φ10</v>
      </c>
      <c r="D3140" s="2" t="str">
        <f ca="1">'[1]2025年已发货'!D:D</f>
        <v>吨</v>
      </c>
      <c r="E3140" s="2">
        <f ca="1">'[1]2025年已发货'!E:E</f>
        <v>100</v>
      </c>
      <c r="F3140" s="4">
        <f ca="1">'[1]2025年已发货'!F:F</f>
        <v>45790</v>
      </c>
      <c r="G3140" s="2" t="str">
        <f>'[1]2025年已发货'!G:G</f>
        <v>（华西简阳西城嘉苑）四川省成都市简阳市简城街道高屋村</v>
      </c>
      <c r="H3140" s="2" t="str">
        <f ca="1">'[1]2025年已发货'!H:H</f>
        <v>张瀚镭</v>
      </c>
      <c r="I3140" s="2">
        <f ca="1">'[1]2025年已发货'!I:I</f>
        <v>15884666220</v>
      </c>
      <c r="J3140" s="2" t="str">
        <f>_xlfn._xlws.FILTER(辅助信息!D:D,辅助信息!G:G=G3140)</f>
        <v>华西简阳西城嘉苑</v>
      </c>
    </row>
    <row r="3141" hidden="1" spans="1:10">
      <c r="A3141" s="2" t="str">
        <f ca="1">'[1]2025年已发货'!A:A</f>
        <v>晋邦</v>
      </c>
      <c r="B3141" s="2" t="str">
        <f ca="1">'[1]2025年已发货'!B:B</f>
        <v>直螺纹</v>
      </c>
      <c r="C3141" s="2" t="str">
        <f ca="1">'[1]2025年已发货'!C:C</f>
        <v>HRB400E Φ12 9m</v>
      </c>
      <c r="D3141" s="2" t="str">
        <f ca="1">'[1]2025年已发货'!D:D</f>
        <v>吨</v>
      </c>
      <c r="E3141" s="2">
        <f ca="1">'[1]2025年已发货'!E:E</f>
        <v>23</v>
      </c>
      <c r="F3141" s="4">
        <f ca="1">'[1]2025年已发货'!F:F</f>
        <v>45790</v>
      </c>
      <c r="G3141" s="2" t="str">
        <f>'[1]2025年已发货'!G:G</f>
        <v>（十九冶-江龙高速一分部）重庆市云阳县X886附近中国十九冶开云高速项目总包部西98米*龙王溪大桥桥面</v>
      </c>
      <c r="H3141" s="2" t="str">
        <f ca="1">'[1]2025年已发货'!H:H</f>
        <v>吴章红</v>
      </c>
      <c r="I3141" s="2">
        <f ca="1">'[1]2025年已发货'!I:I</f>
        <v>18628165772</v>
      </c>
      <c r="J3141" s="2" vm="1" t="e">
        <f ca="1">_xlfn._xlws.FILTER(辅助信息!D:D,辅助信息!G:G=G3141)</f>
        <v>#VALUE!</v>
      </c>
    </row>
    <row r="3142" hidden="1" spans="1:10">
      <c r="A3142" s="2" t="str">
        <f ca="1">'[1]2025年已发货'!A:A</f>
        <v>晋邦</v>
      </c>
      <c r="B3142" s="2" t="str">
        <f ca="1">'[1]2025年已发货'!B:B</f>
        <v>盘螺</v>
      </c>
      <c r="C3142" s="2" t="str">
        <f ca="1">'[1]2025年已发货'!C:C</f>
        <v>HRB400E Φ10</v>
      </c>
      <c r="D3142" s="2" t="str">
        <f ca="1">'[1]2025年已发货'!D:D</f>
        <v>吨</v>
      </c>
      <c r="E3142" s="2">
        <f ca="1">'[1]2025年已发货'!E:E</f>
        <v>5</v>
      </c>
      <c r="F3142" s="4">
        <f ca="1">'[1]2025年已发货'!F:F</f>
        <v>45790</v>
      </c>
      <c r="G3142" s="2" t="str">
        <f>'[1]2025年已发货'!G:G</f>
        <v>（十九冶-江龙高速一分部）重庆市云阳县X886附近中国十九冶开云高速项目总包部西98米*龙王溪大桥桥面</v>
      </c>
      <c r="H3142" s="2" t="str">
        <f ca="1">'[1]2025年已发货'!H:H</f>
        <v>吴章红</v>
      </c>
      <c r="I3142" s="2">
        <f ca="1">'[1]2025年已发货'!I:I</f>
        <v>18628165772</v>
      </c>
      <c r="J3142" s="2" vm="1" t="e">
        <f>_xlfn._xlws.FILTER(辅助信息!D:D,辅助信息!G:G=G3142)</f>
        <v>#VALUE!</v>
      </c>
    </row>
    <row r="3143" hidden="1" spans="1:10">
      <c r="A3143" s="2" t="str">
        <f ca="1">'[1]2025年已发货'!A:A</f>
        <v>晋邦</v>
      </c>
      <c r="B3143" s="2" t="str">
        <f ca="1">'[1]2025年已发货'!B:B</f>
        <v>高线</v>
      </c>
      <c r="C3143" s="2" t="str">
        <f ca="1">'[1]2025年已发货'!C:C</f>
        <v>HPB300Φ10</v>
      </c>
      <c r="D3143" s="2" t="str">
        <f ca="1">'[1]2025年已发货'!D:D</f>
        <v>吨</v>
      </c>
      <c r="E3143" s="2">
        <f ca="1">'[1]2025年已发货'!E:E</f>
        <v>7.5</v>
      </c>
      <c r="F3143" s="4">
        <f ca="1">'[1]2025年已发货'!F:F</f>
        <v>45790</v>
      </c>
      <c r="G3143" s="2" t="str">
        <f>'[1]2025年已发货'!G:G</f>
        <v>（十九冶-江龙高速一分部）重庆市云阳县X886附近中国十九冶开云高速项目总包部西98米*龙王溪大桥桥面</v>
      </c>
      <c r="H3143" s="2" t="str">
        <f ca="1">'[1]2025年已发货'!H:H</f>
        <v>吴章红</v>
      </c>
      <c r="I3143" s="2">
        <f ca="1">'[1]2025年已发货'!I:I</f>
        <v>18628165772</v>
      </c>
      <c r="J3143" s="2" vm="1" t="e">
        <f ca="1">_xlfn._xlws.FILTER(辅助信息!D:D,辅助信息!G:G=G3143)</f>
        <v>#VALUE!</v>
      </c>
    </row>
    <row r="3144" hidden="1" spans="1:10">
      <c r="A3144" s="2" t="str">
        <f ca="1">'[1]2025年已发货'!A:A</f>
        <v>晋邦</v>
      </c>
      <c r="B3144" s="2" t="str">
        <f ca="1">'[1]2025年已发货'!B:B</f>
        <v>直螺纹</v>
      </c>
      <c r="C3144" s="2" t="str">
        <f ca="1">'[1]2025年已发货'!C:C</f>
        <v>HRB400E Φ12 9m</v>
      </c>
      <c r="D3144" s="2" t="str">
        <f ca="1">'[1]2025年已发货'!D:D</f>
        <v>吨</v>
      </c>
      <c r="E3144" s="2">
        <f ca="1">'[1]2025年已发货'!E:E</f>
        <v>17</v>
      </c>
      <c r="F3144" s="4">
        <f ca="1">'[1]2025年已发货'!F:F</f>
        <v>45790</v>
      </c>
      <c r="G3144" s="2" t="str">
        <f>'[1]2025年已发货'!G:G</f>
        <v>（十九冶-江龙高速一分部）重庆市云阳县X886附近中国十九冶开云高速项目总包部西98米*复兴互通预制梁场</v>
      </c>
      <c r="H3144" s="2" t="str">
        <f ca="1">'[1]2025年已发货'!H:H</f>
        <v>吴章红</v>
      </c>
      <c r="I3144" s="2">
        <f ca="1">'[1]2025年已发货'!I:I</f>
        <v>18628165772</v>
      </c>
      <c r="J3144" s="2" vm="1" t="e">
        <f ca="1">_xlfn._xlws.FILTER(辅助信息!D:D,辅助信息!G:G=G3144)</f>
        <v>#VALUE!</v>
      </c>
    </row>
    <row r="3145" hidden="1" spans="1:10">
      <c r="A3145" s="2" t="str">
        <f ca="1">'[1]2025年已发货'!A:A</f>
        <v>德胜</v>
      </c>
      <c r="B3145" s="2" t="str">
        <f ca="1">'[1]2025年已发货'!B:B</f>
        <v>螺纹钢</v>
      </c>
      <c r="C3145" s="2" t="str">
        <f ca="1">'[1]2025年已发货'!C:C</f>
        <v>HRB400E Φ18 9m</v>
      </c>
      <c r="D3145" s="2" t="str">
        <f ca="1">'[1]2025年已发货'!D:D</f>
        <v>吨</v>
      </c>
      <c r="E3145" s="2">
        <f ca="1">'[1]2025年已发货'!E:E</f>
        <v>35</v>
      </c>
      <c r="F3145" s="4">
        <f ca="1">'[1]2025年已发货'!F:F</f>
        <v>45790</v>
      </c>
      <c r="G3145" s="2" t="str">
        <f>'[1]2025年已发货'!G:G</f>
        <v>（华西简阳西城嘉苑）四川省成都市简阳市简城街道高屋村</v>
      </c>
      <c r="H3145" s="2" t="str">
        <f ca="1">'[1]2025年已发货'!H:H</f>
        <v>张瀚镭</v>
      </c>
      <c r="I3145" s="2">
        <f ca="1">'[1]2025年已发货'!I:I</f>
        <v>15884666220</v>
      </c>
      <c r="J3145" s="2" t="str">
        <f>_xlfn._xlws.FILTER(辅助信息!D:D,辅助信息!G:G=G3145)</f>
        <v>华西简阳西城嘉苑</v>
      </c>
    </row>
    <row r="3146" hidden="1" spans="1:10">
      <c r="A3146" s="2" t="str">
        <f ca="1">'[1]2025年已发货'!A:A</f>
        <v>德胜</v>
      </c>
      <c r="B3146" s="2" t="str">
        <f ca="1">'[1]2025年已发货'!B:B</f>
        <v>螺纹钢</v>
      </c>
      <c r="C3146" s="2" t="str">
        <f ca="1">'[1]2025年已发货'!C:C</f>
        <v>HRB400EФ18*9m</v>
      </c>
      <c r="D3146" s="2" t="str">
        <f ca="1">'[1]2025年已发货'!D:D</f>
        <v>吨</v>
      </c>
      <c r="E3146" s="2">
        <f ca="1">'[1]2025年已发货'!E:E</f>
        <v>105</v>
      </c>
      <c r="F3146" s="4">
        <f ca="1">'[1]2025年已发货'!F:F</f>
        <v>45790</v>
      </c>
      <c r="G3146" s="2" t="str">
        <f>'[1]2025年已发货'!G:G</f>
        <v>（中铁六局呼和公司康新高速TJ4-2标）四川省甘孜藏族自治州康定市新都桥镇东俄罗三村中建八局搅拌站旁</v>
      </c>
      <c r="H3146" s="2" t="str">
        <f ca="1">'[1]2025年已发货'!H:H</f>
        <v>王坤</v>
      </c>
      <c r="I3146" s="2">
        <f ca="1">'[1]2025年已发货'!I:I</f>
        <v>15647490007</v>
      </c>
      <c r="J3146" s="2" vm="1" t="e">
        <f>_xlfn._xlws.FILTER(辅助信息!D:D,辅助信息!G:G=G3146)</f>
        <v>#VALUE!</v>
      </c>
    </row>
    <row r="3147" hidden="1" spans="1:10">
      <c r="A3147" s="2" t="str">
        <f ca="1">'[1]2025年已发货'!A:A</f>
        <v>八局</v>
      </c>
      <c r="B3147" s="2" t="str">
        <f ca="1">'[1]2025年已发货'!B:B</f>
        <v>螺纹钢</v>
      </c>
      <c r="C3147" s="2" t="str">
        <f ca="1">'[1]2025年已发货'!C:C</f>
        <v>HRB400E Φ32 12m</v>
      </c>
      <c r="D3147" s="2" t="str">
        <f ca="1">'[1]2025年已发货'!D:D</f>
        <v>吨</v>
      </c>
      <c r="E3147" s="2">
        <f ca="1">'[1]2025年已发货'!E:E</f>
        <v>35</v>
      </c>
      <c r="F3147" s="4">
        <f ca="1">'[1]2025年已发货'!F:F</f>
        <v>45790</v>
      </c>
      <c r="G3147" s="2" t="str">
        <f>'[1]2025年已发货'!G:G</f>
        <v>（中铁北京局-资乐高速6标）四川省乐山市市中区土主镇资乐高速TJ6标项目试验室</v>
      </c>
      <c r="H3147" s="2" t="str">
        <f ca="1">'[1]2025年已发货'!H:H</f>
        <v>刘岩</v>
      </c>
      <c r="I3147" s="2">
        <f ca="1">'[1]2025年已发货'!I:I</f>
        <v>18543566469</v>
      </c>
      <c r="J3147" s="2" vm="1" t="e">
        <f ca="1">_xlfn._xlws.FILTER(辅助信息!D:D,辅助信息!G:G=G3147)</f>
        <v>#VALUE!</v>
      </c>
    </row>
    <row r="3148" hidden="1" spans="1:10">
      <c r="A3148" s="2" t="str">
        <f ca="1">'[1]2025年已发货'!A:A</f>
        <v>八局</v>
      </c>
      <c r="B3148" s="2" t="str">
        <f ca="1">'[1]2025年已发货'!B:B</f>
        <v>盘螺</v>
      </c>
      <c r="C3148" s="2" t="str">
        <f ca="1">'[1]2025年已发货'!C:C</f>
        <v>HRB400E Φ12</v>
      </c>
      <c r="D3148" s="2" t="str">
        <f ca="1">'[1]2025年已发货'!D:D</f>
        <v>吨</v>
      </c>
      <c r="E3148" s="2">
        <f ca="1">'[1]2025年已发货'!E:E</f>
        <v>35</v>
      </c>
      <c r="F3148" s="4">
        <f ca="1">'[1]2025年已发货'!F:F</f>
        <v>45790</v>
      </c>
      <c r="G3148" s="2" t="str">
        <f>'[1]2025年已发货'!G:G</f>
        <v>（中铁广州局-资乐高速5标）四川省乐山市井研县希望大道116号</v>
      </c>
      <c r="H3148" s="2" t="str">
        <f ca="1">'[1]2025年已发货'!H:H</f>
        <v>廖俊杰</v>
      </c>
      <c r="I3148" s="2">
        <f ca="1">'[1]2025年已发货'!I:I</f>
        <v>15775100965</v>
      </c>
      <c r="J3148" s="2" vm="1" t="e">
        <f>_xlfn._xlws.FILTER(辅助信息!D:D,辅助信息!G:G=G3148)</f>
        <v>#VALUE!</v>
      </c>
    </row>
    <row r="3149" hidden="1" spans="1:10">
      <c r="A3149" s="2" t="str">
        <f ca="1">'[1]2025年已发货'!A:A</f>
        <v>八局</v>
      </c>
      <c r="B3149" s="2" t="str">
        <f ca="1">'[1]2025年已发货'!B:B</f>
        <v>螺纹钢</v>
      </c>
      <c r="C3149" s="2" t="str">
        <f ca="1">'[1]2025年已发货'!C:C</f>
        <v>HRB400E Φ25 12m</v>
      </c>
      <c r="D3149" s="2" t="str">
        <f ca="1">'[1]2025年已发货'!D:D</f>
        <v>吨</v>
      </c>
      <c r="E3149" s="2">
        <f ca="1">'[1]2025年已发货'!E:E</f>
        <v>35</v>
      </c>
      <c r="F3149" s="4">
        <f ca="1">'[1]2025年已发货'!F:F</f>
        <v>45790</v>
      </c>
      <c r="G3149" s="2" t="str">
        <f>'[1]2025年已发货'!G:G</f>
        <v>（中铁广州局-资乐高速5标）四川省乐山市井研县希望大道116号</v>
      </c>
      <c r="H3149" s="2" t="str">
        <f ca="1">'[1]2025年已发货'!H:H</f>
        <v>廖俊杰</v>
      </c>
      <c r="I3149" s="2">
        <f ca="1">'[1]2025年已发货'!I:I</f>
        <v>15775100965</v>
      </c>
      <c r="J3149" s="2" vm="1" t="e">
        <f ca="1">_xlfn._xlws.FILTER(辅助信息!D:D,辅助信息!G:G=G3149)</f>
        <v>#VALUE!</v>
      </c>
    </row>
    <row r="3150" hidden="1" spans="1:10">
      <c r="A3150" s="2" t="str">
        <f ca="1">'[1]2025年已发货'!A:A</f>
        <v>八局</v>
      </c>
      <c r="B3150" s="2" t="str">
        <f ca="1">'[1]2025年已发货'!B:B</f>
        <v>螺纹钢</v>
      </c>
      <c r="C3150" s="2" t="str">
        <f ca="1">'[1]2025年已发货'!C:C</f>
        <v>HRB400E Φ28 9m</v>
      </c>
      <c r="D3150" s="2" t="str">
        <f ca="1">'[1]2025年已发货'!D:D</f>
        <v>吨</v>
      </c>
      <c r="E3150" s="2">
        <f ca="1">'[1]2025年已发货'!E:E</f>
        <v>35</v>
      </c>
      <c r="F3150" s="4">
        <f ca="1">'[1]2025年已发货'!F:F</f>
        <v>45790</v>
      </c>
      <c r="G3150" s="2" t="str">
        <f>'[1]2025年已发货'!G:G</f>
        <v>（中铁广州局-资乐高速5标）四川省乐山市井研县希望大道116号</v>
      </c>
      <c r="H3150" s="2" t="str">
        <f ca="1">'[1]2025年已发货'!H:H</f>
        <v>廖俊杰</v>
      </c>
      <c r="I3150" s="2">
        <f ca="1">'[1]2025年已发货'!I:I</f>
        <v>15775100965</v>
      </c>
      <c r="J3150" s="2" vm="1" t="e">
        <f>_xlfn._xlws.FILTER(辅助信息!D:D,辅助信息!G:G=G3150)</f>
        <v>#VALUE!</v>
      </c>
    </row>
    <row r="3151" hidden="1" spans="1:10">
      <c r="A3151" s="2" t="str">
        <f ca="1">'[1]2025年已发货'!A:A</f>
        <v>八局</v>
      </c>
      <c r="B3151" s="2" t="str">
        <f ca="1">'[1]2025年已发货'!B:B</f>
        <v>螺纹钢</v>
      </c>
      <c r="C3151" s="2" t="str">
        <f ca="1">'[1]2025年已发货'!C:C</f>
        <v>HRB400E Φ20 12m</v>
      </c>
      <c r="D3151" s="2" t="str">
        <f ca="1">'[1]2025年已发货'!D:D</f>
        <v>吨</v>
      </c>
      <c r="E3151" s="2">
        <f ca="1">'[1]2025年已发货'!E:E</f>
        <v>35</v>
      </c>
      <c r="F3151" s="4">
        <f ca="1">'[1]2025年已发货'!F:F</f>
        <v>45790</v>
      </c>
      <c r="G3151" s="2" t="str">
        <f>'[1]2025年已发货'!G:G</f>
        <v>（中铁广州局-资乐高速5标）四川省乐山市井研县希望大道116号</v>
      </c>
      <c r="H3151" s="2" t="str">
        <f ca="1">'[1]2025年已发货'!H:H</f>
        <v>廖俊杰</v>
      </c>
      <c r="I3151" s="2">
        <f ca="1">'[1]2025年已发货'!I:I</f>
        <v>15775100965</v>
      </c>
      <c r="J3151" s="2" vm="1" t="e">
        <f ca="1">_xlfn._xlws.FILTER(辅助信息!D:D,辅助信息!G:G=G3151)</f>
        <v>#VALUE!</v>
      </c>
    </row>
    <row r="3152" hidden="1" spans="1:10">
      <c r="A3152" s="2" t="str">
        <f ca="1">'[1]2025年已发货'!A:A</f>
        <v>八局</v>
      </c>
      <c r="B3152" s="2" t="str">
        <f ca="1">'[1]2025年已发货'!B:B</f>
        <v>螺纹钢</v>
      </c>
      <c r="C3152" s="2" t="str">
        <f ca="1">'[1]2025年已发货'!C:C</f>
        <v>HRB400E Φ16 9m</v>
      </c>
      <c r="D3152" s="2" t="str">
        <f ca="1">'[1]2025年已发货'!D:D</f>
        <v>吨</v>
      </c>
      <c r="E3152" s="2">
        <f ca="1">'[1]2025年已发货'!E:E</f>
        <v>18</v>
      </c>
      <c r="F3152" s="4">
        <f ca="1">'[1]2025年已发货'!F:F</f>
        <v>45790</v>
      </c>
      <c r="G3152" s="2" t="str">
        <f>'[1]2025年已发货'!G:G</f>
        <v>（中铁广州局-资乐高速5标）四川省乐山市井研县希望大道116号</v>
      </c>
      <c r="H3152" s="2" t="str">
        <f ca="1">'[1]2025年已发货'!H:H</f>
        <v>廖俊杰</v>
      </c>
      <c r="I3152" s="2">
        <f ca="1">'[1]2025年已发货'!I:I</f>
        <v>15775100965</v>
      </c>
      <c r="J3152" s="2" vm="1" t="e">
        <f ca="1">_xlfn._xlws.FILTER(辅助信息!D:D,辅助信息!G:G=G3152)</f>
        <v>#VALUE!</v>
      </c>
    </row>
    <row r="3153" hidden="1" spans="1:10">
      <c r="A3153" s="2" t="str">
        <f ca="1">'[1]2025年已发货'!A:A</f>
        <v>八局</v>
      </c>
      <c r="B3153" s="2" t="str">
        <f ca="1">'[1]2025年已发货'!B:B</f>
        <v>螺纹钢</v>
      </c>
      <c r="C3153" s="2" t="str">
        <f ca="1">'[1]2025年已发货'!C:C</f>
        <v>HRB400E Φ20 9m</v>
      </c>
      <c r="D3153" s="2" t="str">
        <f ca="1">'[1]2025年已发货'!D:D</f>
        <v>吨</v>
      </c>
      <c r="E3153" s="2">
        <f ca="1">'[1]2025年已发货'!E:E</f>
        <v>18</v>
      </c>
      <c r="F3153" s="4">
        <f ca="1">'[1]2025年已发货'!F:F</f>
        <v>45790</v>
      </c>
      <c r="G3153" s="2" t="str">
        <f>'[1]2025年已发货'!G:G</f>
        <v>（中铁广州局-资乐高速5标）四川省乐山市井研县希望大道116号</v>
      </c>
      <c r="H3153" s="2" t="str">
        <f ca="1">'[1]2025年已发货'!H:H</f>
        <v>廖俊杰</v>
      </c>
      <c r="I3153" s="2">
        <f ca="1">'[1]2025年已发货'!I:I</f>
        <v>15775100965</v>
      </c>
      <c r="J3153" s="2" vm="1" t="e">
        <f ca="1">_xlfn._xlws.FILTER(辅助信息!D:D,辅助信息!G:G=G3153)</f>
        <v>#VALUE!</v>
      </c>
    </row>
    <row r="3154" hidden="1" spans="1:10">
      <c r="A3154" s="2" t="str">
        <f ca="1">'[1]2025年已发货'!A:A</f>
        <v>八局</v>
      </c>
      <c r="B3154" s="2" t="str">
        <f ca="1">'[1]2025年已发货'!B:B</f>
        <v>螺纹钢</v>
      </c>
      <c r="C3154" s="2" t="str">
        <f ca="1">'[1]2025年已发货'!C:C</f>
        <v>HRB400E Φ25 12m</v>
      </c>
      <c r="D3154" s="2" t="str">
        <f ca="1">'[1]2025年已发货'!D:D</f>
        <v>吨</v>
      </c>
      <c r="E3154" s="2">
        <f ca="1">'[1]2025年已发货'!E:E</f>
        <v>105</v>
      </c>
      <c r="F3154" s="4">
        <f ca="1">'[1]2025年已发货'!F:F</f>
        <v>45790</v>
      </c>
      <c r="G3154" s="2" t="str">
        <f>'[1]2025年已发货'!G:G</f>
        <v>（中铁广州局-成渝扩容2标）成渝扩容项目ZCB3-2标2＃拌和站【雁江区联盟桥东北50米(资资路) 】</v>
      </c>
      <c r="H3154" s="2" t="str">
        <f ca="1">'[1]2025年已发货'!H:H</f>
        <v>刘沛琦</v>
      </c>
      <c r="I3154" s="2">
        <f ca="1">'[1]2025年已发货'!I:I</f>
        <v>18011784798</v>
      </c>
      <c r="J3154" s="2" vm="1" t="e">
        <f>_xlfn._xlws.FILTER(辅助信息!D:D,辅助信息!G:G=G3154)</f>
        <v>#VALUE!</v>
      </c>
    </row>
    <row r="3155" hidden="1" spans="1:10">
      <c r="A3155" s="2" t="str">
        <f ca="1">'[1]2025年已发货'!A:A</f>
        <v>八局</v>
      </c>
      <c r="B3155" s="2" t="str">
        <f ca="1">'[1]2025年已发货'!B:B</f>
        <v>螺纹钢</v>
      </c>
      <c r="C3155" s="2" t="str">
        <f ca="1">'[1]2025年已发货'!C:C</f>
        <v>HRB400E Φ25 12m</v>
      </c>
      <c r="D3155" s="2" t="str">
        <f ca="1">'[1]2025年已发货'!D:D</f>
        <v>吨</v>
      </c>
      <c r="E3155" s="2">
        <f ca="1">'[1]2025年已发货'!E:E</f>
        <v>70</v>
      </c>
      <c r="F3155" s="4">
        <f ca="1">'[1]2025年已发货'!F:F</f>
        <v>45790</v>
      </c>
      <c r="G3155" s="2" t="str">
        <f>'[1]2025年已发货'!G:G</f>
        <v>（中铁广州局-成渝扩容2标）四川省资阳市雁江区南双路杨家糖房</v>
      </c>
      <c r="H3155" s="2" t="str">
        <f ca="1">'[1]2025年已发货'!H:H</f>
        <v>邓志强</v>
      </c>
      <c r="I3155" s="2">
        <f ca="1">'[1]2025年已发货'!I:I</f>
        <v>17603045490</v>
      </c>
      <c r="J3155" s="2" vm="1" t="e">
        <f ca="1">_xlfn._xlws.FILTER(辅助信息!D:D,辅助信息!G:G=G3155)</f>
        <v>#VALUE!</v>
      </c>
    </row>
    <row r="3156" hidden="1" spans="1:10">
      <c r="A3156" s="2" t="str">
        <f ca="1">'[1]2025年已发货'!A:A</f>
        <v>德胜</v>
      </c>
      <c r="B3156" s="2" t="str">
        <f ca="1">'[1]2025年已发货'!B:B</f>
        <v>螺纹钢</v>
      </c>
      <c r="C3156" s="2" t="str">
        <f ca="1">'[1]2025年已发货'!C:C</f>
        <v>HRB400E Φ12 12m</v>
      </c>
      <c r="D3156" s="2" t="str">
        <f ca="1">'[1]2025年已发货'!D:D</f>
        <v>吨</v>
      </c>
      <c r="E3156" s="2">
        <f ca="1">'[1]2025年已发货'!E:E</f>
        <v>36.153</v>
      </c>
      <c r="F3156" s="4">
        <f ca="1">'[1]2025年已发货'!F:F</f>
        <v>45791</v>
      </c>
      <c r="G3156" s="2" t="str">
        <f>'[1]2025年已发货'!G:G</f>
        <v>（安久供应链项目）四川省宜宾市翠屏区志诚路</v>
      </c>
      <c r="H3156" s="2" t="str">
        <f ca="1">'[1]2025年已发货'!H:H</f>
        <v>毛新熠</v>
      </c>
      <c r="I3156" s="2">
        <f ca="1">'[1]2025年已发货'!I:I</f>
        <v>18208171901</v>
      </c>
      <c r="J3156" s="2" vm="1" t="e">
        <f ca="1">_xlfn._xlws.FILTER(辅助信息!D:D,辅助信息!G:G=G3156)</f>
        <v>#VALUE!</v>
      </c>
    </row>
    <row r="3157" hidden="1" spans="1:10">
      <c r="A3157" s="2" t="str">
        <f ca="1">'[1]2025年已发货'!A:A</f>
        <v>德胜</v>
      </c>
      <c r="B3157" s="2" t="str">
        <f ca="1">'[1]2025年已发货'!B:B</f>
        <v>螺纹钢</v>
      </c>
      <c r="C3157" s="2" t="str">
        <f ca="1">'[1]2025年已发货'!C:C</f>
        <v>HRB400E Φ25 12m</v>
      </c>
      <c r="D3157" s="2" t="str">
        <f ca="1">'[1]2025年已发货'!D:D</f>
        <v>吨</v>
      </c>
      <c r="E3157" s="2">
        <f ca="1">'[1]2025年已发货'!E:E</f>
        <v>35.438</v>
      </c>
      <c r="F3157" s="4">
        <f ca="1">'[1]2025年已发货'!F:F</f>
        <v>45791</v>
      </c>
      <c r="G3157" s="2" t="str">
        <f>'[1]2025年已发货'!G:G</f>
        <v>（安久供应链项目）四川省宜宾市翠屏区志诚路</v>
      </c>
      <c r="H3157" s="2" t="str">
        <f ca="1">'[1]2025年已发货'!H:H</f>
        <v>毛新熠</v>
      </c>
      <c r="I3157" s="2">
        <f ca="1">'[1]2025年已发货'!I:I</f>
        <v>18208171901</v>
      </c>
      <c r="J3157" s="2" vm="1" t="e">
        <f ca="1">_xlfn._xlws.FILTER(辅助信息!D:D,辅助信息!G:G=G3157)</f>
        <v>#VALUE!</v>
      </c>
    </row>
    <row r="3158" hidden="1" spans="1:10">
      <c r="A3158" s="2" t="str">
        <f ca="1">'[1]2025年已发货'!A:A</f>
        <v>德胜</v>
      </c>
      <c r="B3158" s="2" t="str">
        <f ca="1">'[1]2025年已发货'!B:B</f>
        <v>螺纹钢</v>
      </c>
      <c r="C3158" s="2" t="str">
        <f ca="1">'[1]2025年已发货'!C:C</f>
        <v>HRB400E Φ12 12m</v>
      </c>
      <c r="D3158" s="2" t="str">
        <f ca="1">'[1]2025年已发货'!D:D</f>
        <v>吨</v>
      </c>
      <c r="E3158" s="2">
        <f ca="1">'[1]2025年已发货'!E:E</f>
        <v>30.591</v>
      </c>
      <c r="F3158" s="4">
        <f ca="1">'[1]2025年已发货'!F:F</f>
        <v>45791</v>
      </c>
      <c r="G3158" s="2" t="str">
        <f>'[1]2025年已发货'!G:G</f>
        <v>（安久供应链项目）四川省宜宾市翠屏区志诚路</v>
      </c>
      <c r="H3158" s="2" t="str">
        <f ca="1">'[1]2025年已发货'!H:H</f>
        <v>毛新熠</v>
      </c>
      <c r="I3158" s="2">
        <f ca="1">'[1]2025年已发货'!I:I</f>
        <v>18208171901</v>
      </c>
      <c r="J3158" s="2" vm="1" t="e">
        <f ca="1">_xlfn._xlws.FILTER(辅助信息!D:D,辅助信息!G:G=G3158)</f>
        <v>#VALUE!</v>
      </c>
    </row>
    <row r="3159" hidden="1" spans="1:10">
      <c r="A3159" s="2" t="str">
        <f ca="1">'[1]2025年已发货'!A:A</f>
        <v>德胜</v>
      </c>
      <c r="B3159" s="2" t="str">
        <f ca="1">'[1]2025年已发货'!B:B</f>
        <v>螺纹钢</v>
      </c>
      <c r="C3159" s="2" t="str">
        <f ca="1">'[1]2025年已发货'!C:C</f>
        <v>HRB400E Φ16 12m</v>
      </c>
      <c r="D3159" s="2" t="str">
        <f ca="1">'[1]2025年已发货'!D:D</f>
        <v>吨</v>
      </c>
      <c r="E3159" s="2">
        <f ca="1">'[1]2025年已发货'!E:E</f>
        <v>19.243</v>
      </c>
      <c r="F3159" s="4">
        <f ca="1">'[1]2025年已发货'!F:F</f>
        <v>45791</v>
      </c>
      <c r="G3159" s="2" t="str">
        <f>'[1]2025年已发货'!G:G</f>
        <v>（安久供应链项目）四川省宜宾市翠屏区志诚路</v>
      </c>
      <c r="H3159" s="2" t="str">
        <f ca="1">'[1]2025年已发货'!H:H</f>
        <v>毛新熠</v>
      </c>
      <c r="I3159" s="2">
        <f ca="1">'[1]2025年已发货'!I:I</f>
        <v>18208171901</v>
      </c>
      <c r="J3159" s="2" vm="1" t="e">
        <f ca="1">_xlfn._xlws.FILTER(辅助信息!D:D,辅助信息!G:G=G3159)</f>
        <v>#VALUE!</v>
      </c>
    </row>
    <row r="3160" hidden="1" spans="1:10">
      <c r="A3160" s="2" t="str">
        <f ca="1">'[1]2025年已发货'!A:A</f>
        <v>德胜</v>
      </c>
      <c r="B3160" s="2" t="str">
        <f ca="1">'[1]2025年已发货'!B:B</f>
        <v>螺纹钢</v>
      </c>
      <c r="C3160" s="2" t="str">
        <f ca="1">'[1]2025年已发货'!C:C</f>
        <v>HRB400E Φ20 12m</v>
      </c>
      <c r="D3160" s="2" t="str">
        <f ca="1">'[1]2025年已发货'!D:D</f>
        <v>吨</v>
      </c>
      <c r="E3160" s="2">
        <f ca="1">'[1]2025年已发货'!E:E</f>
        <v>19.299</v>
      </c>
      <c r="F3160" s="4">
        <f ca="1">'[1]2025年已发货'!F:F</f>
        <v>45791</v>
      </c>
      <c r="G3160" s="2" t="str">
        <f>'[1]2025年已发货'!G:G</f>
        <v>（安久供应链项目）四川省宜宾市翠屏区志诚路</v>
      </c>
      <c r="H3160" s="2" t="str">
        <f ca="1">'[1]2025年已发货'!H:H</f>
        <v>毛新熠</v>
      </c>
      <c r="I3160" s="2">
        <f ca="1">'[1]2025年已发货'!I:I</f>
        <v>18208171901</v>
      </c>
      <c r="J3160" s="2" vm="1" t="e">
        <f ca="1">_xlfn._xlws.FILTER(辅助信息!D:D,辅助信息!G:G=G3160)</f>
        <v>#VALUE!</v>
      </c>
    </row>
    <row r="3161" hidden="1" spans="1:10">
      <c r="A3161" s="2" t="str">
        <f ca="1">'[1]2025年已发货'!A:A</f>
        <v>德胜</v>
      </c>
      <c r="B3161" s="2" t="str">
        <f ca="1">'[1]2025年已发货'!B:B</f>
        <v>螺纹钢</v>
      </c>
      <c r="C3161" s="2" t="str">
        <f ca="1">'[1]2025年已发货'!C:C</f>
        <v>HRB400E Φ22 12m</v>
      </c>
      <c r="D3161" s="2" t="str">
        <f ca="1">'[1]2025年已发货'!D:D</f>
        <v>吨</v>
      </c>
      <c r="E3161" s="2">
        <f ca="1">'[1]2025年已发货'!E:E</f>
        <v>19.026</v>
      </c>
      <c r="F3161" s="4">
        <f ca="1">'[1]2025年已发货'!F:F</f>
        <v>45791</v>
      </c>
      <c r="G3161" s="2" t="str">
        <f>'[1]2025年已发货'!G:G</f>
        <v>（安久供应链项目）四川省宜宾市翠屏区志诚路</v>
      </c>
      <c r="H3161" s="2" t="str">
        <f ca="1">'[1]2025年已发货'!H:H</f>
        <v>毛新熠</v>
      </c>
      <c r="I3161" s="2">
        <f ca="1">'[1]2025年已发货'!I:I</f>
        <v>18208171901</v>
      </c>
      <c r="J3161" s="2" vm="1" t="e">
        <f>_xlfn._xlws.FILTER(辅助信息!D:D,辅助信息!G:G=G3161)</f>
        <v>#VALUE!</v>
      </c>
    </row>
    <row r="3162" hidden="1" spans="1:10">
      <c r="A3162" s="2" t="str">
        <f ca="1">'[1]2025年已发货'!A:A</f>
        <v>德胜</v>
      </c>
      <c r="B3162" s="2" t="str">
        <f ca="1">'[1]2025年已发货'!B:B</f>
        <v>螺纹钢</v>
      </c>
      <c r="C3162" s="2" t="str">
        <f ca="1">'[1]2025年已发货'!C:C</f>
        <v>HRB400E Φ25 12m</v>
      </c>
      <c r="D3162" s="2" t="str">
        <f ca="1">'[1]2025年已发货'!D:D</f>
        <v>吨</v>
      </c>
      <c r="E3162" s="2">
        <f ca="1">'[1]2025年已发货'!E:E</f>
        <v>16.356</v>
      </c>
      <c r="F3162" s="4">
        <f ca="1">'[1]2025年已发货'!F:F</f>
        <v>45791</v>
      </c>
      <c r="G3162" s="2" t="str">
        <f>'[1]2025年已发货'!G:G</f>
        <v>（安久供应链项目）四川省宜宾市翠屏区志诚路</v>
      </c>
      <c r="H3162" s="2" t="str">
        <f ca="1">'[1]2025年已发货'!H:H</f>
        <v>毛新熠</v>
      </c>
      <c r="I3162" s="2">
        <f ca="1">'[1]2025年已发货'!I:I</f>
        <v>18208171901</v>
      </c>
      <c r="J3162" s="2" vm="1" t="e">
        <f>_xlfn._xlws.FILTER(辅助信息!D:D,辅助信息!G:G=G3162)</f>
        <v>#VALUE!</v>
      </c>
    </row>
    <row r="3163" hidden="1" spans="1:10">
      <c r="A3163" s="2" t="str">
        <f ca="1">'[1]2025年已发货'!A:A</f>
        <v>德胜</v>
      </c>
      <c r="B3163" s="2" t="str">
        <f ca="1">'[1]2025年已发货'!B:B</f>
        <v>螺纹钢</v>
      </c>
      <c r="C3163" s="2" t="str">
        <f ca="1">'[1]2025年已发货'!C:C</f>
        <v>HRB400E Φ28 12m</v>
      </c>
      <c r="D3163" s="2" t="str">
        <f ca="1">'[1]2025年已发货'!D:D</f>
        <v>吨</v>
      </c>
      <c r="E3163" s="2">
        <f ca="1">'[1]2025年已发货'!E:E</f>
        <v>38.136</v>
      </c>
      <c r="F3163" s="4">
        <f ca="1">'[1]2025年已发货'!F:F</f>
        <v>45791</v>
      </c>
      <c r="G3163" s="2" t="str">
        <f>'[1]2025年已发货'!G:G</f>
        <v>（安久供应链项目）四川省宜宾市翠屏区志诚路</v>
      </c>
      <c r="H3163" s="2" t="str">
        <f ca="1">'[1]2025年已发货'!H:H</f>
        <v>毛新熠</v>
      </c>
      <c r="I3163" s="2">
        <f ca="1">'[1]2025年已发货'!I:I</f>
        <v>18208171901</v>
      </c>
      <c r="J3163" s="2" vm="1" t="e">
        <f>_xlfn._xlws.FILTER(辅助信息!D:D,辅助信息!G:G=G3163)</f>
        <v>#VALUE!</v>
      </c>
    </row>
    <row r="3164" hidden="1" spans="1:10">
      <c r="A3164" s="2" t="str">
        <f ca="1">'[1]2025年已发货'!A:A</f>
        <v>德胜</v>
      </c>
      <c r="B3164" s="2" t="str">
        <f ca="1">'[1]2025年已发货'!B:B</f>
        <v>螺纹钢</v>
      </c>
      <c r="C3164" s="2" t="str">
        <f ca="1">'[1]2025年已发货'!C:C</f>
        <v>HRB400E Φ25 12m</v>
      </c>
      <c r="D3164" s="2" t="str">
        <f ca="1">'[1]2025年已发货'!D:D</f>
        <v>吨</v>
      </c>
      <c r="E3164" s="2">
        <f ca="1">'[1]2025年已发货'!E:E</f>
        <v>40.89</v>
      </c>
      <c r="F3164" s="4">
        <f ca="1">'[1]2025年已发货'!F:F</f>
        <v>45791</v>
      </c>
      <c r="G3164" s="2" t="str">
        <f>'[1]2025年已发货'!G:G</f>
        <v>（安久供应链项目）四川省宜宾市翠屏区志诚路</v>
      </c>
      <c r="H3164" s="2" t="str">
        <f ca="1">'[1]2025年已发货'!H:H</f>
        <v>毛新熠</v>
      </c>
      <c r="I3164" s="2">
        <f ca="1">'[1]2025年已发货'!I:I</f>
        <v>18208171901</v>
      </c>
      <c r="J3164" s="2" vm="1" t="e">
        <f>_xlfn._xlws.FILTER(辅助信息!D:D,辅助信息!G:G=G3164)</f>
        <v>#VALUE!</v>
      </c>
    </row>
    <row r="3165" hidden="1" spans="1:10">
      <c r="A3165" s="2" t="str">
        <f ca="1">'[1]2025年已发货'!A:A</f>
        <v>德胜</v>
      </c>
      <c r="B3165" s="2" t="str">
        <f ca="1">'[1]2025年已发货'!B:B</f>
        <v>螺纹钢</v>
      </c>
      <c r="C3165" s="2" t="str">
        <f ca="1">'[1]2025年已发货'!C:C</f>
        <v>HRB400E Φ28 12m</v>
      </c>
      <c r="D3165" s="2" t="str">
        <f ca="1">'[1]2025年已发货'!D:D</f>
        <v>吨</v>
      </c>
      <c r="E3165" s="2">
        <f ca="1">'[1]2025年已发货'!E:E</f>
        <v>19.068</v>
      </c>
      <c r="F3165" s="4">
        <f ca="1">'[1]2025年已发货'!F:F</f>
        <v>45791</v>
      </c>
      <c r="G3165" s="2" t="str">
        <f>'[1]2025年已发货'!G:G</f>
        <v>（安久供应链项目）四川省宜宾市翠屏区志诚路</v>
      </c>
      <c r="H3165" s="2" t="str">
        <f ca="1">'[1]2025年已发货'!H:H</f>
        <v>毛新熠</v>
      </c>
      <c r="I3165" s="2">
        <f ca="1">'[1]2025年已发货'!I:I</f>
        <v>18208171901</v>
      </c>
      <c r="J3165" s="2" vm="1" t="e">
        <f>_xlfn._xlws.FILTER(辅助信息!D:D,辅助信息!G:G=G3165)</f>
        <v>#VALUE!</v>
      </c>
    </row>
    <row r="3166" hidden="1" spans="1:10">
      <c r="A3166" s="2" t="str">
        <f ca="1">'[1]2025年已发货'!A:A</f>
        <v>德胜</v>
      </c>
      <c r="B3166" s="2" t="str">
        <f ca="1">'[1]2025年已发货'!B:B</f>
        <v>螺纹钢</v>
      </c>
      <c r="C3166" s="2" t="str">
        <f ca="1">'[1]2025年已发货'!C:C</f>
        <v>HRB400E Φ32 12m</v>
      </c>
      <c r="D3166" s="2" t="str">
        <f ca="1">'[1]2025年已发货'!D:D</f>
        <v>吨</v>
      </c>
      <c r="E3166" s="2">
        <f ca="1">'[1]2025年已发货'!E:E</f>
        <v>10.904</v>
      </c>
      <c r="F3166" s="4">
        <f ca="1">'[1]2025年已发货'!F:F</f>
        <v>45791</v>
      </c>
      <c r="G3166" s="2" t="str">
        <f>'[1]2025年已发货'!G:G</f>
        <v>（安久供应链项目）四川省宜宾市翠屏区志诚路</v>
      </c>
      <c r="H3166" s="2" t="str">
        <f ca="1">'[1]2025年已发货'!H:H</f>
        <v>毛新熠</v>
      </c>
      <c r="I3166" s="2">
        <f ca="1">'[1]2025年已发货'!I:I</f>
        <v>18208171901</v>
      </c>
      <c r="J3166" s="2" vm="1" t="e">
        <f ca="1">_xlfn._xlws.FILTER(辅助信息!D:D,辅助信息!G:G=G3166)</f>
        <v>#VALUE!</v>
      </c>
    </row>
    <row r="3167" hidden="1" spans="1:10">
      <c r="A3167" s="2" t="str">
        <f ca="1">'[1]2025年已发货'!A:A</f>
        <v>钢固融</v>
      </c>
      <c r="B3167" s="2" t="str">
        <f ca="1">'[1]2025年已发货'!B:B</f>
        <v>螺纹钢</v>
      </c>
      <c r="C3167" s="2" t="str">
        <f ca="1">'[1]2025年已发货'!C:C</f>
        <v>HRB400E Φ14 9m</v>
      </c>
      <c r="D3167" s="2" t="str">
        <f ca="1">'[1]2025年已发货'!D:D</f>
        <v>吨</v>
      </c>
      <c r="E3167" s="2">
        <f ca="1">'[1]2025年已发货'!E:E</f>
        <v>12</v>
      </c>
      <c r="F3167" s="4">
        <f ca="1">'[1]2025年已发货'!F:F</f>
        <v>45791</v>
      </c>
      <c r="G3167" s="2" t="str">
        <f>'[1]2025年已发货'!G:G</f>
        <v>（中铁五局新津tod项目）成都市新津区旭辉天府未来城南(华金路南)</v>
      </c>
      <c r="H3167" s="2" t="str">
        <f ca="1">'[1]2025年已发货'!H:H</f>
        <v>戴军</v>
      </c>
      <c r="I3167" s="2">
        <f ca="1">'[1]2025年已发货'!I:I</f>
        <v>15984585768</v>
      </c>
      <c r="J3167" s="2" vm="1" t="e">
        <f>_xlfn._xlws.FILTER(辅助信息!D:D,辅助信息!G:G=G3167)</f>
        <v>#VALUE!</v>
      </c>
    </row>
    <row r="3168" hidden="1" spans="1:10">
      <c r="A3168" s="2" t="str">
        <f ca="1">'[1]2025年已发货'!A:A</f>
        <v>钢固融</v>
      </c>
      <c r="B3168" s="2" t="str">
        <f ca="1">'[1]2025年已发货'!B:B</f>
        <v>螺纹钢</v>
      </c>
      <c r="C3168" s="2" t="str">
        <f ca="1">'[1]2025年已发货'!C:C</f>
        <v>HRB500E Φ12 9m</v>
      </c>
      <c r="D3168" s="2" t="str">
        <f ca="1">'[1]2025年已发货'!D:D</f>
        <v>吨</v>
      </c>
      <c r="E3168" s="2">
        <f ca="1">'[1]2025年已发货'!E:E</f>
        <v>3</v>
      </c>
      <c r="F3168" s="4">
        <f ca="1">'[1]2025年已发货'!F:F</f>
        <v>45791</v>
      </c>
      <c r="G3168" s="2" t="str">
        <f>'[1]2025年已发货'!G:G</f>
        <v>（中铁五局新津tod项目）成都市新津区旭辉天府未来城南(华金路南)</v>
      </c>
      <c r="H3168" s="2" t="str">
        <f ca="1">'[1]2025年已发货'!H:H</f>
        <v>戴军</v>
      </c>
      <c r="I3168" s="2">
        <f ca="1">'[1]2025年已发货'!I:I</f>
        <v>15984585768</v>
      </c>
      <c r="J3168" s="2" vm="1" t="e">
        <f ca="1">_xlfn._xlws.FILTER(辅助信息!D:D,辅助信息!G:G=G3168)</f>
        <v>#VALUE!</v>
      </c>
    </row>
    <row r="3169" hidden="1" spans="1:10">
      <c r="A3169" s="2" t="str">
        <f ca="1">'[1]2025年已发货'!A:A</f>
        <v>钢固融</v>
      </c>
      <c r="B3169" s="2" t="str">
        <f ca="1">'[1]2025年已发货'!B:B</f>
        <v>螺纹钢</v>
      </c>
      <c r="C3169" s="2" t="str">
        <f ca="1">'[1]2025年已发货'!C:C</f>
        <v>HRB500E Φ14 9m</v>
      </c>
      <c r="D3169" s="2" t="str">
        <f ca="1">'[1]2025年已发货'!D:D</f>
        <v>吨</v>
      </c>
      <c r="E3169" s="2">
        <f ca="1">'[1]2025年已发货'!E:E</f>
        <v>3</v>
      </c>
      <c r="F3169" s="4">
        <f ca="1">'[1]2025年已发货'!F:F</f>
        <v>45791</v>
      </c>
      <c r="G3169" s="2" t="str">
        <f>'[1]2025年已发货'!G:G</f>
        <v>（中铁五局新津tod项目）成都市新津区旭辉天府未来城南(华金路南)</v>
      </c>
      <c r="H3169" s="2" t="str">
        <f ca="1">'[1]2025年已发货'!H:H</f>
        <v>戴军</v>
      </c>
      <c r="I3169" s="2">
        <f ca="1">'[1]2025年已发货'!I:I</f>
        <v>15984585768</v>
      </c>
      <c r="J3169" s="2" vm="1" t="e">
        <f>_xlfn._xlws.FILTER(辅助信息!D:D,辅助信息!G:G=G3169)</f>
        <v>#VALUE!</v>
      </c>
    </row>
    <row r="3170" hidden="1" spans="1:10">
      <c r="A3170" s="2" t="str">
        <f ca="1">'[1]2025年已发货'!A:A</f>
        <v>钢固融</v>
      </c>
      <c r="B3170" s="2" t="str">
        <f ca="1">'[1]2025年已发货'!B:B</f>
        <v>螺纹钢</v>
      </c>
      <c r="C3170" s="2" t="str">
        <f ca="1">'[1]2025年已发货'!C:C</f>
        <v>HRB500E Φ20 9m</v>
      </c>
      <c r="D3170" s="2" t="str">
        <f ca="1">'[1]2025年已发货'!D:D</f>
        <v>吨</v>
      </c>
      <c r="E3170" s="2">
        <f ca="1">'[1]2025年已发货'!E:E</f>
        <v>3</v>
      </c>
      <c r="F3170" s="4">
        <f ca="1">'[1]2025年已发货'!F:F</f>
        <v>45791</v>
      </c>
      <c r="G3170" s="2" t="str">
        <f>'[1]2025年已发货'!G:G</f>
        <v>（中铁五局新津tod项目）成都市新津区旭辉天府未来城南(华金路南)</v>
      </c>
      <c r="H3170" s="2" t="str">
        <f ca="1">'[1]2025年已发货'!H:H</f>
        <v>戴军</v>
      </c>
      <c r="I3170" s="2">
        <f ca="1">'[1]2025年已发货'!I:I</f>
        <v>15984585768</v>
      </c>
      <c r="J3170" s="2" vm="1" t="e">
        <f ca="1">_xlfn._xlws.FILTER(辅助信息!D:D,辅助信息!G:G=G3170)</f>
        <v>#VALUE!</v>
      </c>
    </row>
    <row r="3171" hidden="1" spans="1:10">
      <c r="A3171" s="2" t="str">
        <f ca="1">'[1]2025年已发货'!A:A</f>
        <v>钢固融</v>
      </c>
      <c r="B3171" s="2" t="str">
        <f ca="1">'[1]2025年已发货'!B:B</f>
        <v>螺纹钢</v>
      </c>
      <c r="C3171" s="2" t="str">
        <f ca="1">'[1]2025年已发货'!C:C</f>
        <v>HRB500E Φ22 9m</v>
      </c>
      <c r="D3171" s="2" t="str">
        <f ca="1">'[1]2025年已发货'!D:D</f>
        <v>吨</v>
      </c>
      <c r="E3171" s="2">
        <f ca="1">'[1]2025年已发货'!E:E</f>
        <v>3</v>
      </c>
      <c r="F3171" s="4">
        <f ca="1">'[1]2025年已发货'!F:F</f>
        <v>45791</v>
      </c>
      <c r="G3171" s="2" t="str">
        <f>'[1]2025年已发货'!G:G</f>
        <v>（中铁五局新津tod项目）成都市新津区旭辉天府未来城南(华金路南)</v>
      </c>
      <c r="H3171" s="2" t="str">
        <f ca="1">'[1]2025年已发货'!H:H</f>
        <v>戴军</v>
      </c>
      <c r="I3171" s="2">
        <f ca="1">'[1]2025年已发货'!I:I</f>
        <v>15984585768</v>
      </c>
      <c r="J3171" s="2" vm="1" t="e">
        <f ca="1">_xlfn._xlws.FILTER(辅助信息!D:D,辅助信息!G:G=G3171)</f>
        <v>#VALUE!</v>
      </c>
    </row>
    <row r="3172" hidden="1" spans="1:10">
      <c r="A3172" s="2" t="str">
        <f ca="1">'[1]2025年已发货'!A:A</f>
        <v>钢固融</v>
      </c>
      <c r="B3172" s="2" t="str">
        <f ca="1">'[1]2025年已发货'!B:B</f>
        <v>螺纹钢</v>
      </c>
      <c r="C3172" s="2" t="str">
        <f ca="1">'[1]2025年已发货'!C:C</f>
        <v>HRB500E Φ25 9m</v>
      </c>
      <c r="D3172" s="2" t="str">
        <f ca="1">'[1]2025年已发货'!D:D</f>
        <v>吨</v>
      </c>
      <c r="E3172" s="2">
        <f ca="1">'[1]2025年已发货'!E:E</f>
        <v>10</v>
      </c>
      <c r="F3172" s="4">
        <f ca="1">'[1]2025年已发货'!F:F</f>
        <v>45791</v>
      </c>
      <c r="G3172" s="2" t="str">
        <f>'[1]2025年已发货'!G:G</f>
        <v>（中铁五局新津tod项目）成都市新津区旭辉天府未来城南(华金路南)</v>
      </c>
      <c r="H3172" s="2" t="str">
        <f ca="1">'[1]2025年已发货'!H:H</f>
        <v>戴军</v>
      </c>
      <c r="I3172" s="2">
        <f ca="1">'[1]2025年已发货'!I:I</f>
        <v>15984585768</v>
      </c>
      <c r="J3172" s="2" vm="1" t="e">
        <f ca="1">_xlfn._xlws.FILTER(辅助信息!D:D,辅助信息!G:G=G3172)</f>
        <v>#VALUE!</v>
      </c>
    </row>
    <row r="3173" hidden="1" spans="1:10">
      <c r="A3173" s="2" t="str">
        <f ca="1">'[1]2025年已发货'!A:A</f>
        <v>德胜</v>
      </c>
      <c r="B3173" s="2" t="str">
        <f ca="1">'[1]2025年已发货'!B:B</f>
        <v>螺纹钢</v>
      </c>
      <c r="C3173" s="2" t="str">
        <f ca="1">'[1]2025年已发货'!C:C</f>
        <v>HRB400E Φ12 9m</v>
      </c>
      <c r="D3173" s="2" t="str">
        <f ca="1">'[1]2025年已发货'!D:D</f>
        <v>吨</v>
      </c>
      <c r="E3173" s="2">
        <f ca="1">'[1]2025年已发货'!E:E</f>
        <v>18</v>
      </c>
      <c r="F3173" s="4">
        <f ca="1">'[1]2025年已发货'!F:F</f>
        <v>45791</v>
      </c>
      <c r="G3173" s="2" t="str">
        <f>'[1]2025年已发货'!G:G</f>
        <v>（中铁五局新津tod项目）成都市新津区旭辉天府未来城南(华金路南)</v>
      </c>
      <c r="H3173" s="2" t="str">
        <f ca="1">'[1]2025年已发货'!H:H</f>
        <v>李霜</v>
      </c>
      <c r="I3173" s="2">
        <f ca="1">'[1]2025年已发货'!I:I</f>
        <v>18785086540</v>
      </c>
      <c r="J3173" s="2" vm="1" t="e">
        <f ca="1">_xlfn._xlws.FILTER(辅助信息!D:D,辅助信息!G:G=G3173)</f>
        <v>#VALUE!</v>
      </c>
    </row>
    <row r="3174" hidden="1" spans="1:10">
      <c r="A3174" s="2" t="str">
        <f ca="1">'[1]2025年已发货'!A:A</f>
        <v>德胜</v>
      </c>
      <c r="B3174" s="2" t="str">
        <f ca="1">'[1]2025年已发货'!B:B</f>
        <v>螺纹钢</v>
      </c>
      <c r="C3174" s="2" t="str">
        <f ca="1">'[1]2025年已发货'!C:C</f>
        <v>HRB400E Φ14 9m</v>
      </c>
      <c r="D3174" s="2" t="str">
        <f ca="1">'[1]2025年已发货'!D:D</f>
        <v>吨</v>
      </c>
      <c r="E3174" s="2">
        <f ca="1">'[1]2025年已发货'!E:E</f>
        <v>3</v>
      </c>
      <c r="F3174" s="4">
        <f ca="1">'[1]2025年已发货'!F:F</f>
        <v>45791</v>
      </c>
      <c r="G3174" s="2" t="str">
        <f>'[1]2025年已发货'!G:G</f>
        <v>（中铁五局新津tod项目）成都市新津区旭辉天府未来城南(华金路南)</v>
      </c>
      <c r="H3174" s="2" t="str">
        <f ca="1">'[1]2025年已发货'!H:H</f>
        <v>李霜</v>
      </c>
      <c r="I3174" s="2">
        <f ca="1">'[1]2025年已发货'!I:I</f>
        <v>18785086540</v>
      </c>
      <c r="J3174" s="2" vm="1" t="e">
        <f ca="1">_xlfn._xlws.FILTER(辅助信息!D:D,辅助信息!G:G=G3174)</f>
        <v>#VALUE!</v>
      </c>
    </row>
    <row r="3175" hidden="1" spans="1:10">
      <c r="A3175" s="2" t="str">
        <f ca="1">'[1]2025年已发货'!A:A</f>
        <v>德胜</v>
      </c>
      <c r="B3175" s="2" t="str">
        <f ca="1">'[1]2025年已发货'!B:B</f>
        <v>螺纹钢</v>
      </c>
      <c r="C3175" s="2" t="str">
        <f ca="1">'[1]2025年已发货'!C:C</f>
        <v>HRB500E Φ16 9m</v>
      </c>
      <c r="D3175" s="2" t="str">
        <f ca="1">'[1]2025年已发货'!D:D</f>
        <v>吨</v>
      </c>
      <c r="E3175" s="2">
        <f ca="1">'[1]2025年已发货'!E:E</f>
        <v>3</v>
      </c>
      <c r="F3175" s="4">
        <f ca="1">'[1]2025年已发货'!F:F</f>
        <v>45791</v>
      </c>
      <c r="G3175" s="2" t="str">
        <f>'[1]2025年已发货'!G:G</f>
        <v>（中铁五局新津tod项目）成都市新津区旭辉天府未来城南(华金路南)</v>
      </c>
      <c r="H3175" s="2" t="str">
        <f ca="1">'[1]2025年已发货'!H:H</f>
        <v>李霜</v>
      </c>
      <c r="I3175" s="2">
        <f ca="1">'[1]2025年已发货'!I:I</f>
        <v>18785086540</v>
      </c>
      <c r="J3175" s="2" vm="1" t="e">
        <f ca="1">_xlfn._xlws.FILTER(辅助信息!D:D,辅助信息!G:G=G3175)</f>
        <v>#VALUE!</v>
      </c>
    </row>
    <row r="3176" hidden="1" spans="1:10">
      <c r="A3176" s="2" t="str">
        <f ca="1">'[1]2025年已发货'!A:A</f>
        <v>德胜</v>
      </c>
      <c r="B3176" s="2" t="str">
        <f ca="1">'[1]2025年已发货'!B:B</f>
        <v>螺纹钢</v>
      </c>
      <c r="C3176" s="2" t="str">
        <f ca="1">'[1]2025年已发货'!C:C</f>
        <v>HRB500E Φ18 9m</v>
      </c>
      <c r="D3176" s="2" t="str">
        <f ca="1">'[1]2025年已发货'!D:D</f>
        <v>吨</v>
      </c>
      <c r="E3176" s="2">
        <f ca="1">'[1]2025年已发货'!E:E</f>
        <v>3</v>
      </c>
      <c r="F3176" s="4">
        <f ca="1">'[1]2025年已发货'!F:F</f>
        <v>45791</v>
      </c>
      <c r="G3176" s="2" t="str">
        <f>'[1]2025年已发货'!G:G</f>
        <v>（中铁五局新津tod项目）成都市新津区旭辉天府未来城南(华金路南)</v>
      </c>
      <c r="H3176" s="2" t="str">
        <f ca="1">'[1]2025年已发货'!H:H</f>
        <v>李霜</v>
      </c>
      <c r="I3176" s="2">
        <f ca="1">'[1]2025年已发货'!I:I</f>
        <v>18785086540</v>
      </c>
      <c r="J3176" s="2" vm="1" t="e">
        <f ca="1">_xlfn._xlws.FILTER(辅助信息!D:D,辅助信息!G:G=G3176)</f>
        <v>#VALUE!</v>
      </c>
    </row>
    <row r="3177" hidden="1" spans="1:10">
      <c r="A3177" s="2" t="str">
        <f ca="1">'[1]2025年已发货'!A:A</f>
        <v>德胜</v>
      </c>
      <c r="B3177" s="2" t="str">
        <f ca="1">'[1]2025年已发货'!B:B</f>
        <v>螺纹钢</v>
      </c>
      <c r="C3177" s="2" t="str">
        <f ca="1">'[1]2025年已发货'!C:C</f>
        <v>HRB500E Φ25 9m</v>
      </c>
      <c r="D3177" s="2" t="str">
        <f ca="1">'[1]2025年已发货'!D:D</f>
        <v>吨</v>
      </c>
      <c r="E3177" s="2">
        <f ca="1">'[1]2025年已发货'!E:E</f>
        <v>10</v>
      </c>
      <c r="F3177" s="4">
        <f ca="1">'[1]2025年已发货'!F:F</f>
        <v>45791</v>
      </c>
      <c r="G3177" s="2" t="str">
        <f>'[1]2025年已发货'!G:G</f>
        <v>（中铁五局新津tod项目）成都市新津区旭辉天府未来城南(华金路南)</v>
      </c>
      <c r="H3177" s="2" t="str">
        <f ca="1">'[1]2025年已发货'!H:H</f>
        <v>李霜</v>
      </c>
      <c r="I3177" s="2">
        <f ca="1">'[1]2025年已发货'!I:I</f>
        <v>18785086540</v>
      </c>
      <c r="J3177" s="2" vm="1" t="e">
        <f ca="1">_xlfn._xlws.FILTER(辅助信息!D:D,辅助信息!G:G=G3177)</f>
        <v>#VALUE!</v>
      </c>
    </row>
    <row r="3178" hidden="1" spans="1:10">
      <c r="A3178" s="2" t="str">
        <f ca="1">'[1]2025年已发货'!A:A</f>
        <v>钢固融</v>
      </c>
      <c r="B3178" s="2" t="str">
        <f ca="1">'[1]2025年已发货'!B:B</f>
        <v>螺纹钢</v>
      </c>
      <c r="C3178" s="2" t="str">
        <f ca="1">'[1]2025年已发货'!C:C</f>
        <v>HRB500EФ32*9m</v>
      </c>
      <c r="D3178" s="2" t="str">
        <f ca="1">'[1]2025年已发货'!D:D</f>
        <v>吨</v>
      </c>
      <c r="E3178" s="2">
        <f ca="1">'[1]2025年已发货'!E:E</f>
        <v>140</v>
      </c>
      <c r="F3178" s="4">
        <f ca="1">'[1]2025年已发货'!F:F</f>
        <v>45791</v>
      </c>
      <c r="G3178" s="2" t="str">
        <f>'[1]2025年已发货'!G:G</f>
        <v>（中铁九桥康新高速TJ1-3标）四川省甘孜州康定市折多塘村车管所旁（使用德胜、威钢、成实）</v>
      </c>
      <c r="H3178" s="2" t="str">
        <f ca="1">'[1]2025年已发货'!H:H</f>
        <v>王营光</v>
      </c>
      <c r="I3178" s="2">
        <f ca="1">'[1]2025年已发货'!I:I</f>
        <v>13479287250</v>
      </c>
      <c r="J3178" s="2" vm="1" t="e">
        <f>_xlfn._xlws.FILTER(辅助信息!D:D,辅助信息!G:G=G3178)</f>
        <v>#VALUE!</v>
      </c>
    </row>
    <row r="3179" hidden="1" spans="1:10">
      <c r="A3179" s="2" t="str">
        <f ca="1">'[1]2025年已发货'!A:A</f>
        <v>八局</v>
      </c>
      <c r="B3179" s="2" t="str">
        <f ca="1">'[1]2025年已发货'!B:B</f>
        <v>盘螺</v>
      </c>
      <c r="C3179" s="2" t="str">
        <f ca="1">'[1]2025年已发货'!C:C</f>
        <v>HRB400E Φ12</v>
      </c>
      <c r="D3179" s="2" t="str">
        <f ca="1">'[1]2025年已发货'!D:D</f>
        <v>吨</v>
      </c>
      <c r="E3179" s="2">
        <f ca="1">'[1]2025年已发货'!E:E</f>
        <v>35</v>
      </c>
      <c r="F3179" s="4">
        <f ca="1">'[1]2025年已发货'!F:F</f>
        <v>45791</v>
      </c>
      <c r="G3179" s="2" t="str">
        <f>'[1]2025年已发货'!G:G</f>
        <v>（中铁广州局-资乐高速5标）四川省乐山市井研县希望大道116号</v>
      </c>
      <c r="H3179" s="2" t="str">
        <f ca="1">'[1]2025年已发货'!H:H</f>
        <v>廖俊杰</v>
      </c>
      <c r="I3179" s="2">
        <f ca="1">'[1]2025年已发货'!I:I</f>
        <v>15775100965</v>
      </c>
      <c r="J3179" s="2" vm="1" t="e">
        <f ca="1">_xlfn._xlws.FILTER(辅助信息!D:D,辅助信息!G:G=G3179)</f>
        <v>#VALUE!</v>
      </c>
    </row>
    <row r="3180" hidden="1" spans="1:10">
      <c r="A3180" s="2" t="str">
        <f ca="1">'[1]2025年已发货'!A:A</f>
        <v>润耀</v>
      </c>
      <c r="B3180" s="2" t="str">
        <f ca="1">'[1]2025年已发货'!B:B</f>
        <v>盘螺</v>
      </c>
      <c r="C3180" s="2" t="str">
        <f ca="1">'[1]2025年已发货'!C:C</f>
        <v>HRB400E Φ12</v>
      </c>
      <c r="D3180" s="2" t="str">
        <f ca="1">'[1]2025年已发货'!D:D</f>
        <v>吨</v>
      </c>
      <c r="E3180" s="2">
        <f ca="1">'[1]2025年已发货'!E:E</f>
        <v>10</v>
      </c>
      <c r="F3180" s="4">
        <f ca="1">'[1]2025年已发货'!F:F</f>
        <v>45791</v>
      </c>
      <c r="G3180" s="2" t="str">
        <f>'[1]2025年已发货'!G:G</f>
        <v>（华西萌海科创农业生态谷）成都市简阳市白金山水库</v>
      </c>
      <c r="H3180" s="2" t="str">
        <f ca="1">'[1]2025年已发货'!H:H</f>
        <v>石清国</v>
      </c>
      <c r="I3180" s="2">
        <f ca="1">'[1]2025年已发货'!I:I</f>
        <v>13458642015</v>
      </c>
      <c r="J3180" s="2" t="str">
        <f>_xlfn._xlws.FILTER(辅助信息!D:D,辅助信息!G:G=G3180)</f>
        <v>华西萌海-科创农业生态谷</v>
      </c>
    </row>
    <row r="3181" hidden="1" spans="1:10">
      <c r="A3181" s="2" t="str">
        <f ca="1">'[1]2025年已发货'!A:A</f>
        <v>润耀</v>
      </c>
      <c r="B3181" s="2" t="str">
        <f ca="1">'[1]2025年已发货'!B:B</f>
        <v>螺纹钢</v>
      </c>
      <c r="C3181" s="2" t="str">
        <f ca="1">'[1]2025年已发货'!C:C</f>
        <v>HRB400E Φ12 9m</v>
      </c>
      <c r="D3181" s="2" t="str">
        <f ca="1">'[1]2025年已发货'!D:D</f>
        <v>吨</v>
      </c>
      <c r="E3181" s="2">
        <f ca="1">'[1]2025年已发货'!E:E</f>
        <v>8</v>
      </c>
      <c r="F3181" s="4">
        <f ca="1">'[1]2025年已发货'!F:F</f>
        <v>45791</v>
      </c>
      <c r="G3181" s="2" t="str">
        <f>'[1]2025年已发货'!G:G</f>
        <v>（华西萌海科创农业生态谷）成都市简阳市白金山水库</v>
      </c>
      <c r="H3181" s="2" t="str">
        <f ca="1">'[1]2025年已发货'!H:H</f>
        <v>石清国</v>
      </c>
      <c r="I3181" s="2">
        <f ca="1">'[1]2025年已发货'!I:I</f>
        <v>13458642015</v>
      </c>
      <c r="J3181" s="2" t="str">
        <f>_xlfn._xlws.FILTER(辅助信息!D:D,辅助信息!G:G=G3181)</f>
        <v>华西萌海-科创农业生态谷</v>
      </c>
    </row>
    <row r="3182" hidden="1" spans="1:10">
      <c r="A3182" s="2" t="str">
        <f ca="1">'[1]2025年已发货'!A:A</f>
        <v>润耀</v>
      </c>
      <c r="B3182" s="2" t="str">
        <f ca="1">'[1]2025年已发货'!B:B</f>
        <v>螺纹钢</v>
      </c>
      <c r="C3182" s="2" t="str">
        <f ca="1">'[1]2025年已发货'!C:C</f>
        <v>HRB400E Φ14 9m</v>
      </c>
      <c r="D3182" s="2" t="str">
        <f ca="1">'[1]2025年已发货'!D:D</f>
        <v>吨</v>
      </c>
      <c r="E3182" s="2">
        <f ca="1">'[1]2025年已发货'!E:E</f>
        <v>3</v>
      </c>
      <c r="F3182" s="4">
        <f ca="1">'[1]2025年已发货'!F:F</f>
        <v>45791</v>
      </c>
      <c r="G3182" s="2" t="str">
        <f>'[1]2025年已发货'!G:G</f>
        <v>（华西萌海科创农业生态谷）成都市简阳市白金山水库</v>
      </c>
      <c r="H3182" s="2" t="str">
        <f ca="1">'[1]2025年已发货'!H:H</f>
        <v>石清国</v>
      </c>
      <c r="I3182" s="2">
        <f ca="1">'[1]2025年已发货'!I:I</f>
        <v>13458642015</v>
      </c>
      <c r="J3182" s="2" t="str">
        <f ca="1">_xlfn._xlws.FILTER(辅助信息!D:D,辅助信息!G:G=G3182)</f>
        <v>华西萌海-科创农业生态谷</v>
      </c>
    </row>
    <row r="3183" hidden="1" spans="1:10">
      <c r="A3183" s="2" t="str">
        <f ca="1">'[1]2025年已发货'!A:A</f>
        <v>润耀</v>
      </c>
      <c r="B3183" s="2" t="str">
        <f ca="1">'[1]2025年已发货'!B:B</f>
        <v>螺纹钢</v>
      </c>
      <c r="C3183" s="2" t="str">
        <f ca="1">'[1]2025年已发货'!C:C</f>
        <v>HRB500E Φ25</v>
      </c>
      <c r="D3183" s="2" t="str">
        <f ca="1">'[1]2025年已发货'!D:D</f>
        <v>吨</v>
      </c>
      <c r="E3183" s="2">
        <f ca="1">'[1]2025年已发货'!E:E</f>
        <v>14</v>
      </c>
      <c r="F3183" s="4">
        <f ca="1">'[1]2025年已发货'!F:F</f>
        <v>45791</v>
      </c>
      <c r="G3183" s="2" t="str">
        <f>'[1]2025年已发货'!G:G</f>
        <v>（华西萌海科创农业生态谷）成都市简阳市白金山水库</v>
      </c>
      <c r="H3183" s="2" t="str">
        <f ca="1">'[1]2025年已发货'!H:H</f>
        <v>石清国</v>
      </c>
      <c r="I3183" s="2">
        <f ca="1">'[1]2025年已发货'!I:I</f>
        <v>13458642015</v>
      </c>
      <c r="J3183" s="2" t="str">
        <f>_xlfn._xlws.FILTER(辅助信息!D:D,辅助信息!G:G=G3183)</f>
        <v>华西萌海-科创农业生态谷</v>
      </c>
    </row>
    <row r="3184" hidden="1" spans="1:10">
      <c r="A3184" s="2" t="str">
        <f ca="1">'[1]2025年已发货'!A:A</f>
        <v>吉晨盛泰</v>
      </c>
      <c r="B3184" s="2" t="str">
        <f ca="1">'[1]2025年已发货'!B:B</f>
        <v>螺纹钢</v>
      </c>
      <c r="C3184" s="2" t="str">
        <f ca="1">'[1]2025年已发货'!C:C</f>
        <v>HRB400E Φ28</v>
      </c>
      <c r="D3184" s="2" t="str">
        <f ca="1">'[1]2025年已发货'!D:D</f>
        <v>吨</v>
      </c>
      <c r="E3184" s="2">
        <f ca="1">'[1]2025年已发货'!E:E</f>
        <v>15</v>
      </c>
      <c r="F3184" s="4">
        <f ca="1">'[1]2025年已发货'!F:F</f>
        <v>45792</v>
      </c>
      <c r="G3184" s="2" t="str">
        <f>'[1]2025年已发货'!G:G</f>
        <v>中铁隧道局路桥公司西昭高速2标1分部凉山州金阳县派来镇</v>
      </c>
      <c r="H3184" s="2" t="str">
        <f ca="1">'[1]2025年已发货'!H:H</f>
        <v>杨勇</v>
      </c>
      <c r="I3184" s="2">
        <f ca="1">'[1]2025年已发货'!I:I</f>
        <v>18882117172</v>
      </c>
      <c r="J3184" s="2" vm="1" t="e">
        <f ca="1">_xlfn._xlws.FILTER(辅助信息!D:D,辅助信息!G:G=G3184)</f>
        <v>#VALUE!</v>
      </c>
    </row>
    <row r="3185" hidden="1" spans="1:10">
      <c r="A3185" s="2" t="str">
        <f ca="1">'[1]2025年已发货'!A:A</f>
        <v>吉晨盛泰</v>
      </c>
      <c r="B3185" s="2" t="str">
        <f ca="1">'[1]2025年已发货'!B:B</f>
        <v>螺纹钢</v>
      </c>
      <c r="C3185" s="2" t="str">
        <f ca="1">'[1]2025年已发货'!C:C</f>
        <v>HRB400E Φ25</v>
      </c>
      <c r="D3185" s="2" t="str">
        <f ca="1">'[1]2025年已发货'!D:D</f>
        <v>吨</v>
      </c>
      <c r="E3185" s="2">
        <f ca="1">'[1]2025年已发货'!E:E</f>
        <v>75</v>
      </c>
      <c r="F3185" s="4">
        <f ca="1">'[1]2025年已发货'!F:F</f>
        <v>45792</v>
      </c>
      <c r="G3185" s="2" t="str">
        <f>'[1]2025年已发货'!G:G</f>
        <v>中铁隧道局路桥公司西昭高速2标1分部凉山州金阳县派来镇</v>
      </c>
      <c r="H3185" s="2" t="str">
        <f ca="1">'[1]2025年已发货'!H:H</f>
        <v>杨勇</v>
      </c>
      <c r="I3185" s="2">
        <f ca="1">'[1]2025年已发货'!I:I</f>
        <v>18882117172</v>
      </c>
      <c r="J3185" s="2" vm="1" t="e">
        <f>_xlfn._xlws.FILTER(辅助信息!D:D,辅助信息!G:G=G3185)</f>
        <v>#VALUE!</v>
      </c>
    </row>
    <row r="3186" hidden="1" spans="1:10">
      <c r="A3186" s="2" t="str">
        <f ca="1">'[1]2025年已发货'!A:A</f>
        <v>吉晨盛泰</v>
      </c>
      <c r="B3186" s="2" t="str">
        <f ca="1">'[1]2025年已发货'!B:B</f>
        <v>螺纹钢</v>
      </c>
      <c r="C3186" s="2" t="str">
        <f ca="1">'[1]2025年已发货'!C:C</f>
        <v>HRB400E Φ12</v>
      </c>
      <c r="D3186" s="2" t="str">
        <f ca="1">'[1]2025年已发货'!D:D</f>
        <v>吨</v>
      </c>
      <c r="E3186" s="2">
        <f ca="1">'[1]2025年已发货'!E:E</f>
        <v>15</v>
      </c>
      <c r="F3186" s="4">
        <f ca="1">'[1]2025年已发货'!F:F</f>
        <v>45792</v>
      </c>
      <c r="G3186" s="2" t="str">
        <f>'[1]2025年已发货'!G:G</f>
        <v>中铁隧道局路桥公司西昭高速2标1分部凉山州金阳县派来镇</v>
      </c>
      <c r="H3186" s="2" t="str">
        <f ca="1">'[1]2025年已发货'!H:H</f>
        <v>杨勇</v>
      </c>
      <c r="I3186" s="2">
        <f ca="1">'[1]2025年已发货'!I:I</f>
        <v>18882117172</v>
      </c>
      <c r="J3186" s="2" vm="1" t="e">
        <f>_xlfn._xlws.FILTER(辅助信息!D:D,辅助信息!G:G=G3186)</f>
        <v>#VALUE!</v>
      </c>
    </row>
    <row r="3187" hidden="1" spans="1:10">
      <c r="A3187" s="2" t="str">
        <f ca="1">'[1]2025年已发货'!A:A</f>
        <v>吉晨盛泰</v>
      </c>
      <c r="B3187" s="2" t="str">
        <f ca="1">'[1]2025年已发货'!B:B</f>
        <v>螺纹钢</v>
      </c>
      <c r="C3187" s="2" t="str">
        <f ca="1">'[1]2025年已发货'!C:C</f>
        <v>HRB400E Φ22</v>
      </c>
      <c r="D3187" s="2" t="str">
        <f ca="1">'[1]2025年已发货'!D:D</f>
        <v>吨</v>
      </c>
      <c r="E3187" s="2">
        <f ca="1">'[1]2025年已发货'!E:E</f>
        <v>45</v>
      </c>
      <c r="F3187" s="4">
        <f ca="1">'[1]2025年已发货'!F:F</f>
        <v>45792</v>
      </c>
      <c r="G3187" s="2" t="str">
        <f>'[1]2025年已发货'!G:G</f>
        <v>中铁隧道局路桥公司西昭高速2标1分部凉山州金阳县派来镇</v>
      </c>
      <c r="H3187" s="2" t="str">
        <f ca="1">'[1]2025年已发货'!H:H</f>
        <v>杨勇</v>
      </c>
      <c r="I3187" s="2">
        <f ca="1">'[1]2025年已发货'!I:I</f>
        <v>18882117172</v>
      </c>
      <c r="J3187" s="2" vm="1" t="e">
        <f ca="1">_xlfn._xlws.FILTER(辅助信息!D:D,辅助信息!G:G=G3187)</f>
        <v>#VALUE!</v>
      </c>
    </row>
    <row r="3188" hidden="1" spans="1:10">
      <c r="A3188" s="2" t="str">
        <f ca="1">'[1]2025年已发货'!A:A</f>
        <v>吉晨盛泰</v>
      </c>
      <c r="B3188" s="2" t="str">
        <f ca="1">'[1]2025年已发货'!B:B</f>
        <v>盘螺</v>
      </c>
      <c r="C3188" s="2" t="str">
        <f ca="1">'[1]2025年已发货'!C:C</f>
        <v>HRB400E10</v>
      </c>
      <c r="D3188" s="2" t="str">
        <f ca="1">'[1]2025年已发货'!D:D</f>
        <v>吨</v>
      </c>
      <c r="E3188" s="2">
        <f ca="1">'[1]2025年已发货'!E:E</f>
        <v>35</v>
      </c>
      <c r="F3188" s="4">
        <f ca="1">'[1]2025年已发货'!F:F</f>
        <v>45792</v>
      </c>
      <c r="G3188" s="2" t="str">
        <f>'[1]2025年已发货'!G:G</f>
        <v>（ 中铁一局四公司西昭高速6标3部）昭觉县洒拉地坡乡三分部山里钢筋场</v>
      </c>
      <c r="H3188" s="2" t="str">
        <f ca="1">'[1]2025年已发货'!H:H</f>
        <v>陈忠</v>
      </c>
      <c r="I3188" s="2">
        <f ca="1">'[1]2025年已发货'!I:I</f>
        <v>15730783825</v>
      </c>
      <c r="J3188" s="2" vm="1" t="e">
        <f ca="1">_xlfn._xlws.FILTER(辅助信息!D:D,辅助信息!G:G=G3188)</f>
        <v>#VALUE!</v>
      </c>
    </row>
    <row r="3189" hidden="1" spans="1:10">
      <c r="A3189" s="2" t="str">
        <f ca="1">'[1]2025年已发货'!A:A</f>
        <v>吉晨盛泰</v>
      </c>
      <c r="B3189" s="2" t="str">
        <f ca="1">'[1]2025年已发货'!B:B</f>
        <v>盘螺</v>
      </c>
      <c r="C3189" s="2" t="str">
        <f ca="1">'[1]2025年已发货'!C:C</f>
        <v>HRB400EΦ10</v>
      </c>
      <c r="D3189" s="2" t="str">
        <f ca="1">'[1]2025年已发货'!D:D</f>
        <v>吨</v>
      </c>
      <c r="E3189" s="2">
        <f ca="1">'[1]2025年已发货'!E:E</f>
        <v>35</v>
      </c>
      <c r="F3189" s="4">
        <f ca="1">'[1]2025年已发货'!F:F</f>
        <v>45792</v>
      </c>
      <c r="G3189" s="2" t="str">
        <f>'[1]2025年已发货'!G:G</f>
        <v>（中铁广州局深圳公司西昭高速9标）四川省凉山彝族自治州西昌市西乡乡三百村</v>
      </c>
      <c r="H3189" s="2" t="str">
        <f ca="1">'[1]2025年已发货'!H:H</f>
        <v>伍红林</v>
      </c>
      <c r="I3189" s="2">
        <f ca="1">'[1]2025年已发货'!I:I</f>
        <v>18683860677</v>
      </c>
      <c r="J3189" s="2" vm="1" t="e">
        <f ca="1">_xlfn._xlws.FILTER(辅助信息!D:D,辅助信息!G:G=G3189)</f>
        <v>#VALUE!</v>
      </c>
    </row>
    <row r="3190" hidden="1" spans="1:10">
      <c r="A3190" s="2" t="str">
        <f ca="1">'[1]2025年已发货'!A:A</f>
        <v>吉晨盛泰</v>
      </c>
      <c r="B3190" s="2" t="str">
        <f ca="1">'[1]2025年已发货'!B:B</f>
        <v>螺纹钢</v>
      </c>
      <c r="C3190" s="2" t="str">
        <f ca="1">'[1]2025年已发货'!C:C</f>
        <v>HRB400EΦ12*9m</v>
      </c>
      <c r="D3190" s="2" t="str">
        <f ca="1">'[1]2025年已发货'!D:D</f>
        <v>吨</v>
      </c>
      <c r="E3190" s="2">
        <f ca="1">'[1]2025年已发货'!E:E</f>
        <v>70</v>
      </c>
      <c r="F3190" s="4">
        <f ca="1">'[1]2025年已发货'!F:F</f>
        <v>45792</v>
      </c>
      <c r="G3190" s="2" t="str">
        <f>'[1]2025年已发货'!G:G</f>
        <v>（中铁广州局深圳公司西昭高速9标）四川省凉山彝族自治州西昌市西乡乡三百村</v>
      </c>
      <c r="H3190" s="2" t="str">
        <f ca="1">'[1]2025年已发货'!H:H</f>
        <v>伍红林</v>
      </c>
      <c r="I3190" s="2">
        <f ca="1">'[1]2025年已发货'!I:I</f>
        <v>18683860677</v>
      </c>
      <c r="J3190" s="2" vm="1" t="e">
        <f ca="1">_xlfn._xlws.FILTER(辅助信息!D:D,辅助信息!G:G=G3190)</f>
        <v>#VALUE!</v>
      </c>
    </row>
    <row r="3191" hidden="1" spans="1:10">
      <c r="A3191" s="2" t="str">
        <f ca="1">'[1]2025年已发货'!A:A</f>
        <v>吉晨盛泰</v>
      </c>
      <c r="B3191" s="2" t="str">
        <f ca="1">'[1]2025年已发货'!B:B</f>
        <v>螺纹钢</v>
      </c>
      <c r="C3191" s="2" t="str">
        <f ca="1">'[1]2025年已发货'!C:C</f>
        <v>HRB400EΦ12*12m</v>
      </c>
      <c r="D3191" s="2" t="str">
        <f ca="1">'[1]2025年已发货'!D:D</f>
        <v>吨</v>
      </c>
      <c r="E3191" s="2">
        <f ca="1">'[1]2025年已发货'!E:E</f>
        <v>60</v>
      </c>
      <c r="F3191" s="4">
        <f ca="1">'[1]2025年已发货'!F:F</f>
        <v>45792</v>
      </c>
      <c r="G3191" s="2" t="str">
        <f>'[1]2025年已发货'!G:G</f>
        <v>（中铁广州局深圳公司西昭高速9标）四川省凉山彝族自治州西昌市西乡乡三百村</v>
      </c>
      <c r="H3191" s="2" t="str">
        <f ca="1">'[1]2025年已发货'!H:H</f>
        <v>伍红林</v>
      </c>
      <c r="I3191" s="2">
        <f ca="1">'[1]2025年已发货'!I:I</f>
        <v>18683860677</v>
      </c>
      <c r="J3191" s="2" vm="1" t="e">
        <f ca="1">_xlfn._xlws.FILTER(辅助信息!D:D,辅助信息!G:G=G3191)</f>
        <v>#VALUE!</v>
      </c>
    </row>
    <row r="3192" hidden="1" spans="1:10">
      <c r="A3192" s="2" t="str">
        <f ca="1">'[1]2025年已发货'!A:A</f>
        <v>吉晨盛泰</v>
      </c>
      <c r="B3192" s="2" t="str">
        <f ca="1">'[1]2025年已发货'!B:B</f>
        <v>螺纹钢</v>
      </c>
      <c r="C3192" s="2" t="str">
        <f ca="1">'[1]2025年已发货'!C:C</f>
        <v>HRB400EΦ16*9m</v>
      </c>
      <c r="D3192" s="2" t="str">
        <f ca="1">'[1]2025年已发货'!D:D</f>
        <v>吨</v>
      </c>
      <c r="E3192" s="2">
        <f ca="1">'[1]2025年已发货'!E:E</f>
        <v>35</v>
      </c>
      <c r="F3192" s="4">
        <f ca="1">'[1]2025年已发货'!F:F</f>
        <v>45792</v>
      </c>
      <c r="G3192" s="2" t="str">
        <f>'[1]2025年已发货'!G:G</f>
        <v>（中铁广州局深圳公司西昭高速9标）四川省凉山彝族自治州西昌市西乡乡三百村</v>
      </c>
      <c r="H3192" s="2" t="str">
        <f ca="1">'[1]2025年已发货'!H:H</f>
        <v>伍红林</v>
      </c>
      <c r="I3192" s="2">
        <f ca="1">'[1]2025年已发货'!I:I</f>
        <v>18683860677</v>
      </c>
      <c r="J3192" s="2" vm="1" t="e">
        <f ca="1">_xlfn._xlws.FILTER(辅助信息!D:D,辅助信息!G:G=G3192)</f>
        <v>#VALUE!</v>
      </c>
    </row>
    <row r="3193" hidden="1" spans="1:10">
      <c r="A3193" s="2" t="str">
        <f ca="1">'[1]2025年已发货'!A:A</f>
        <v>吉晨盛泰</v>
      </c>
      <c r="B3193" s="2" t="str">
        <f ca="1">'[1]2025年已发货'!B:B</f>
        <v>螺纹钢</v>
      </c>
      <c r="C3193" s="2" t="str">
        <f ca="1">'[1]2025年已发货'!C:C</f>
        <v>HRB400EΦ18*9m</v>
      </c>
      <c r="D3193" s="2" t="str">
        <f ca="1">'[1]2025年已发货'!D:D</f>
        <v>吨</v>
      </c>
      <c r="E3193" s="2">
        <f ca="1">'[1]2025年已发货'!E:E</f>
        <v>12</v>
      </c>
      <c r="F3193" s="4">
        <f ca="1">'[1]2025年已发货'!F:F</f>
        <v>45792</v>
      </c>
      <c r="G3193" s="2" t="str">
        <f>'[1]2025年已发货'!G:G</f>
        <v>（中铁广州局深圳公司西昭高速9标）四川省凉山彝族自治州西昌市西乡乡三百村</v>
      </c>
      <c r="H3193" s="2" t="str">
        <f ca="1">'[1]2025年已发货'!H:H</f>
        <v>伍红林</v>
      </c>
      <c r="I3193" s="2">
        <f ca="1">'[1]2025年已发货'!I:I</f>
        <v>18683860677</v>
      </c>
      <c r="J3193" s="2" vm="1" t="e">
        <f>_xlfn._xlws.FILTER(辅助信息!D:D,辅助信息!G:G=G3193)</f>
        <v>#VALUE!</v>
      </c>
    </row>
    <row r="3194" hidden="1" spans="1:10">
      <c r="A3194" s="2" t="str">
        <f ca="1">'[1]2025年已发货'!A:A</f>
        <v>吉晨盛泰</v>
      </c>
      <c r="B3194" s="2" t="str">
        <f ca="1">'[1]2025年已发货'!B:B</f>
        <v>螺纹钢</v>
      </c>
      <c r="C3194" s="2" t="str">
        <f ca="1">'[1]2025年已发货'!C:C</f>
        <v>HRB400EΦ22*9m</v>
      </c>
      <c r="D3194" s="2" t="str">
        <f ca="1">'[1]2025年已发货'!D:D</f>
        <v>吨</v>
      </c>
      <c r="E3194" s="2">
        <f ca="1">'[1]2025年已发货'!E:E</f>
        <v>47</v>
      </c>
      <c r="F3194" s="4">
        <f ca="1">'[1]2025年已发货'!F:F</f>
        <v>45792</v>
      </c>
      <c r="G3194" s="2" t="str">
        <f>'[1]2025年已发货'!G:G</f>
        <v>（中铁广州局深圳公司西昭高速9标）四川省凉山彝族自治州西昌市西乡乡三百村</v>
      </c>
      <c r="H3194" s="2" t="str">
        <f ca="1">'[1]2025年已发货'!H:H</f>
        <v>伍红林</v>
      </c>
      <c r="I3194" s="2">
        <f ca="1">'[1]2025年已发货'!I:I</f>
        <v>18683860677</v>
      </c>
      <c r="J3194" s="2" vm="1" t="e">
        <f ca="1">_xlfn._xlws.FILTER(辅助信息!D:D,辅助信息!G:G=G3194)</f>
        <v>#VALUE!</v>
      </c>
    </row>
    <row r="3195" hidden="1" spans="1:10">
      <c r="A3195" s="2" t="str">
        <f ca="1">'[1]2025年已发货'!A:A</f>
        <v>吉晨盛泰</v>
      </c>
      <c r="B3195" s="2" t="str">
        <f ca="1">'[1]2025年已发货'!B:B</f>
        <v>螺纹钢</v>
      </c>
      <c r="C3195" s="2" t="str">
        <f ca="1">'[1]2025年已发货'!C:C</f>
        <v>HRB500EΦ28*9m</v>
      </c>
      <c r="D3195" s="2" t="str">
        <f ca="1">'[1]2025年已发货'!D:D</f>
        <v>吨</v>
      </c>
      <c r="E3195" s="2">
        <f ca="1">'[1]2025年已发货'!E:E</f>
        <v>120</v>
      </c>
      <c r="F3195" s="4">
        <f ca="1">'[1]2025年已发货'!F:F</f>
        <v>45792</v>
      </c>
      <c r="G3195" s="2" t="str">
        <f>'[1]2025年已发货'!G:G</f>
        <v>（中铁广州局深圳公司西昭高速9标）四川省凉山彝族自治州西昌市西乡乡三百村</v>
      </c>
      <c r="H3195" s="2" t="str">
        <f ca="1">'[1]2025年已发货'!H:H</f>
        <v>伍红林</v>
      </c>
      <c r="I3195" s="2">
        <f ca="1">'[1]2025年已发货'!I:I</f>
        <v>18683860677</v>
      </c>
      <c r="J3195" s="2" vm="1" t="e">
        <f ca="1">_xlfn._xlws.FILTER(辅助信息!D:D,辅助信息!G:G=G3195)</f>
        <v>#VALUE!</v>
      </c>
    </row>
    <row r="3196" hidden="1" spans="1:10">
      <c r="A3196" s="2" t="str">
        <f ca="1">'[1]2025年已发货'!A:A</f>
        <v>德胜</v>
      </c>
      <c r="B3196" s="2" t="str">
        <f ca="1">'[1]2025年已发货'!B:B</f>
        <v>螺纹钢</v>
      </c>
      <c r="C3196" s="2" t="str">
        <f ca="1">'[1]2025年已发货'!C:C</f>
        <v>HRB500E Φ22</v>
      </c>
      <c r="D3196" s="2" t="str">
        <f ca="1">'[1]2025年已发货'!D:D</f>
        <v>吨</v>
      </c>
      <c r="E3196" s="2">
        <f ca="1">'[1]2025年已发货'!E:E</f>
        <v>35</v>
      </c>
      <c r="F3196" s="4">
        <f ca="1">'[1]2025年已发货'!F:F</f>
        <v>45792</v>
      </c>
      <c r="G3196" s="2" t="str">
        <f>'[1]2025年已发货'!G:G</f>
        <v>（中铁六局呼和公司康新高速TJ4-2标）四川省甘孜藏族自治州康定市新都桥镇东俄罗三村中建八局搅拌站旁</v>
      </c>
      <c r="H3196" s="2" t="str">
        <f ca="1">'[1]2025年已发货'!H:H</f>
        <v>王坤</v>
      </c>
      <c r="I3196" s="2">
        <f ca="1">'[1]2025年已发货'!I:I</f>
        <v>15647490007</v>
      </c>
      <c r="J3196" s="2" vm="1" t="e">
        <f ca="1">_xlfn._xlws.FILTER(辅助信息!D:D,辅助信息!G:G=G3196)</f>
        <v>#VALUE!</v>
      </c>
    </row>
    <row r="3197" hidden="1" spans="1:10">
      <c r="A3197" s="2" t="str">
        <f ca="1">'[1]2025年已发货'!A:A</f>
        <v>德胜</v>
      </c>
      <c r="B3197" s="2" t="str">
        <f ca="1">'[1]2025年已发货'!B:B</f>
        <v>螺纹钢</v>
      </c>
      <c r="C3197" s="2" t="str">
        <f ca="1">'[1]2025年已发货'!C:C</f>
        <v>HRB500E Φ22 12m</v>
      </c>
      <c r="D3197" s="2" t="str">
        <f ca="1">'[1]2025年已发货'!D:D</f>
        <v>吨</v>
      </c>
      <c r="E3197" s="2">
        <f ca="1">'[1]2025年已发货'!E:E</f>
        <v>70</v>
      </c>
      <c r="F3197" s="4">
        <f ca="1">'[1]2025年已发货'!F:F</f>
        <v>45792</v>
      </c>
      <c r="G3197" s="2" t="str">
        <f>'[1]2025年已发货'!G:G</f>
        <v>(宜宾兴港三江新区长江工业园建设项目-3#8#土建)宜宾市翠屏区宜宾汽车零部件配套产业基地(纬五路南)</v>
      </c>
      <c r="H3197" s="2" t="str">
        <f ca="1">'[1]2025年已发货'!H:H</f>
        <v>严石林</v>
      </c>
      <c r="I3197" s="2">
        <f ca="1">'[1]2025年已发货'!I:I</f>
        <v>15924731822</v>
      </c>
      <c r="J3197" s="2" t="str">
        <f ca="1">_xlfn._xlws.FILTER(辅助信息!D:D,辅助信息!G:G=G3197)</f>
        <v>宜宾兴港三江新区长江工业园建设项目</v>
      </c>
    </row>
    <row r="3198" hidden="1" spans="1:10">
      <c r="A3198" s="2" t="str">
        <f ca="1">'[1]2025年已发货'!A:A</f>
        <v>海南海控</v>
      </c>
      <c r="B3198" s="2" t="str">
        <f ca="1">'[1]2025年已发货'!B:B</f>
        <v>盘螺</v>
      </c>
      <c r="C3198" s="2" t="str">
        <f ca="1">'[1]2025年已发货'!C:C</f>
        <v>HRB400EФ12</v>
      </c>
      <c r="D3198" s="2" t="str">
        <f ca="1">'[1]2025年已发货'!D:D</f>
        <v>吨</v>
      </c>
      <c r="E3198" s="2">
        <f ca="1">'[1]2025年已发货'!E:E</f>
        <v>70</v>
      </c>
      <c r="F3198" s="4">
        <f ca="1">'[1]2025年已发货'!F:F</f>
        <v>45792</v>
      </c>
      <c r="G3198" s="2" t="str">
        <f>'[1]2025年已发货'!G:G</f>
        <v>（中铁六局呼和公司康新高速TJ4-2标）四川省甘孜藏族自治州康定市新都桥镇东俄罗三村中建八局搅拌站旁</v>
      </c>
      <c r="H3198" s="2" t="str">
        <f ca="1">'[1]2025年已发货'!H:H</f>
        <v>王坤</v>
      </c>
      <c r="I3198" s="2">
        <f ca="1">'[1]2025年已发货'!I:I</f>
        <v>15647490007</v>
      </c>
      <c r="J3198" s="2" vm="1" t="e">
        <f ca="1">_xlfn._xlws.FILTER(辅助信息!D:D,辅助信息!G:G=G3198)</f>
        <v>#VALUE!</v>
      </c>
    </row>
    <row r="3199" hidden="1" spans="1:10">
      <c r="A3199" s="2" t="str">
        <f ca="1">'[1]2025年已发货'!A:A</f>
        <v>钢固融</v>
      </c>
      <c r="B3199" s="2" t="str">
        <f ca="1">'[1]2025年已发货'!B:B</f>
        <v>盘螺</v>
      </c>
      <c r="C3199" s="2" t="str">
        <f ca="1">'[1]2025年已发货'!C:C</f>
        <v>HRB400E Φ10</v>
      </c>
      <c r="D3199" s="2" t="str">
        <f ca="1">'[1]2025年已发货'!D:D</f>
        <v>吨</v>
      </c>
      <c r="E3199" s="2">
        <f ca="1">'[1]2025年已发货'!E:E</f>
        <v>26</v>
      </c>
      <c r="F3199" s="4">
        <f ca="1">'[1]2025年已发货'!F:F</f>
        <v>45792</v>
      </c>
      <c r="G3199" s="2" t="str">
        <f>'[1]2025年已发货'!G:G</f>
        <v>（中铁五局新津tod项目）成都市新津区旭辉天府未来城南(华金路南)</v>
      </c>
      <c r="H3199" s="2" t="str">
        <f ca="1">'[1]2025年已发货'!H:H</f>
        <v>戴军</v>
      </c>
      <c r="I3199" s="2">
        <f ca="1">'[1]2025年已发货'!I:I</f>
        <v>15984585768</v>
      </c>
      <c r="J3199" s="2" vm="1" t="e">
        <f ca="1">_xlfn._xlws.FILTER(辅助信息!D:D,辅助信息!G:G=G3199)</f>
        <v>#VALUE!</v>
      </c>
    </row>
    <row r="3200" hidden="1" spans="1:10">
      <c r="A3200" s="2" t="str">
        <f ca="1">'[1]2025年已发货'!A:A</f>
        <v>钢固融</v>
      </c>
      <c r="B3200" s="2" t="str">
        <f ca="1">'[1]2025年已发货'!B:B</f>
        <v>盘螺</v>
      </c>
      <c r="C3200" s="2" t="str">
        <f ca="1">'[1]2025年已发货'!C:C</f>
        <v>HRB400E Φ8</v>
      </c>
      <c r="D3200" s="2" t="str">
        <f ca="1">'[1]2025年已发货'!D:D</f>
        <v>吨</v>
      </c>
      <c r="E3200" s="2">
        <f ca="1">'[1]2025年已发货'!E:E</f>
        <v>8</v>
      </c>
      <c r="F3200" s="4">
        <f ca="1">'[1]2025年已发货'!F:F</f>
        <v>45792</v>
      </c>
      <c r="G3200" s="2" t="str">
        <f>'[1]2025年已发货'!G:G</f>
        <v>（中铁五局新津tod项目）成都市新津区旭辉天府未来城南(华金路南)</v>
      </c>
      <c r="H3200" s="2" t="str">
        <f ca="1">'[1]2025年已发货'!H:H</f>
        <v>戴军</v>
      </c>
      <c r="I3200" s="2">
        <f ca="1">'[1]2025年已发货'!I:I</f>
        <v>15984585768</v>
      </c>
      <c r="J3200" s="2" vm="1" t="e">
        <f ca="1">_xlfn._xlws.FILTER(辅助信息!D:D,辅助信息!G:G=G3200)</f>
        <v>#VALUE!</v>
      </c>
    </row>
    <row r="3201" hidden="1" spans="1:10">
      <c r="A3201" s="2" t="str">
        <f ca="1">'[1]2025年已发货'!A:A</f>
        <v>钢固融</v>
      </c>
      <c r="B3201" s="2" t="str">
        <f ca="1">'[1]2025年已发货'!B:B</f>
        <v>螺纹钢</v>
      </c>
      <c r="C3201" s="2" t="str">
        <f ca="1">'[1]2025年已发货'!C:C</f>
        <v>HRB400E Φ12 9m</v>
      </c>
      <c r="D3201" s="2" t="str">
        <f ca="1">'[1]2025年已发货'!D:D</f>
        <v>吨</v>
      </c>
      <c r="E3201" s="2">
        <f ca="1">'[1]2025年已发货'!E:E</f>
        <v>5</v>
      </c>
      <c r="F3201" s="4">
        <f ca="1">'[1]2025年已发货'!F:F</f>
        <v>45792</v>
      </c>
      <c r="G3201" s="2" t="str">
        <f>'[1]2025年已发货'!G:G</f>
        <v>（五局建筑温江tod项目）罗欣安若维他药业(成都)有限公司南94米温江区海发路附近</v>
      </c>
      <c r="H3201" s="2" t="str">
        <f ca="1">'[1]2025年已发货'!H:H</f>
        <v>兰</v>
      </c>
      <c r="I3201" s="2">
        <f ca="1">'[1]2025年已发货'!I:I</f>
        <v>18281603736</v>
      </c>
      <c r="J3201" s="2" vm="1" t="e">
        <f ca="1">_xlfn._xlws.FILTER(辅助信息!D:D,辅助信息!G:G=G3201)</f>
        <v>#VALUE!</v>
      </c>
    </row>
    <row r="3202" hidden="1" spans="1:10">
      <c r="A3202" s="2" t="str">
        <f ca="1">'[1]2025年已发货'!A:A</f>
        <v>钢固融</v>
      </c>
      <c r="B3202" s="2" t="str">
        <f ca="1">'[1]2025年已发货'!B:B</f>
        <v>螺纹钢</v>
      </c>
      <c r="C3202" s="2" t="str">
        <f ca="1">'[1]2025年已发货'!C:C</f>
        <v>HRB400E Φ14 9m</v>
      </c>
      <c r="D3202" s="2" t="str">
        <f ca="1">'[1]2025年已发货'!D:D</f>
        <v>吨</v>
      </c>
      <c r="E3202" s="2">
        <f ca="1">'[1]2025年已发货'!E:E</f>
        <v>2.5</v>
      </c>
      <c r="F3202" s="4">
        <f ca="1">'[1]2025年已发货'!F:F</f>
        <v>45792</v>
      </c>
      <c r="G3202" s="2" t="str">
        <f>'[1]2025年已发货'!G:G</f>
        <v>（五局建筑温江tod项目）罗欣安若维他药业(成都)有限公司南94米温江区海发路附近</v>
      </c>
      <c r="H3202" s="2" t="str">
        <f ca="1">'[1]2025年已发货'!H:H</f>
        <v>兰</v>
      </c>
      <c r="I3202" s="2">
        <f ca="1">'[1]2025年已发货'!I:I</f>
        <v>18281603736</v>
      </c>
      <c r="J3202" s="2" vm="1" t="e">
        <f>_xlfn._xlws.FILTER(辅助信息!D:D,辅助信息!G:G=G3202)</f>
        <v>#VALUE!</v>
      </c>
    </row>
    <row r="3203" hidden="1" spans="1:10">
      <c r="A3203" s="2" t="str">
        <f ca="1">'[1]2025年已发货'!A:A</f>
        <v>钢固融</v>
      </c>
      <c r="B3203" s="2" t="str">
        <f ca="1">'[1]2025年已发货'!B:B</f>
        <v>螺纹钢</v>
      </c>
      <c r="C3203" s="2" t="str">
        <f ca="1">'[1]2025年已发货'!C:C</f>
        <v>HRB400E Φ18 9m</v>
      </c>
      <c r="D3203" s="2" t="str">
        <f ca="1">'[1]2025年已发货'!D:D</f>
        <v>吨</v>
      </c>
      <c r="E3203" s="2">
        <f ca="1">'[1]2025年已发货'!E:E</f>
        <v>2.5</v>
      </c>
      <c r="F3203" s="4">
        <f ca="1">'[1]2025年已发货'!F:F</f>
        <v>45792</v>
      </c>
      <c r="G3203" s="2" t="str">
        <f>'[1]2025年已发货'!G:G</f>
        <v>（五局建筑温江tod项目）罗欣安若维他药业(成都)有限公司南94米温江区海发路附近</v>
      </c>
      <c r="H3203" s="2" t="str">
        <f ca="1">'[1]2025年已发货'!H:H</f>
        <v>兰</v>
      </c>
      <c r="I3203" s="2">
        <f ca="1">'[1]2025年已发货'!I:I</f>
        <v>18281603736</v>
      </c>
      <c r="J3203" s="2" vm="1" t="e">
        <f>_xlfn._xlws.FILTER(辅助信息!D:D,辅助信息!G:G=G3203)</f>
        <v>#VALUE!</v>
      </c>
    </row>
    <row r="3204" hidden="1" spans="1:10">
      <c r="A3204" s="2" t="str">
        <f ca="1">'[1]2025年已发货'!A:A</f>
        <v>钢固融</v>
      </c>
      <c r="B3204" s="2" t="str">
        <f ca="1">'[1]2025年已发货'!B:B</f>
        <v>螺纹钢</v>
      </c>
      <c r="C3204" s="2" t="str">
        <f ca="1">'[1]2025年已发货'!C:C</f>
        <v>HRB400E Φ20 9m</v>
      </c>
      <c r="D3204" s="2" t="str">
        <f ca="1">'[1]2025年已发货'!D:D</f>
        <v>吨</v>
      </c>
      <c r="E3204" s="2">
        <f ca="1">'[1]2025年已发货'!E:E</f>
        <v>17.5</v>
      </c>
      <c r="F3204" s="4">
        <f ca="1">'[1]2025年已发货'!F:F</f>
        <v>45792</v>
      </c>
      <c r="G3204" s="2" t="str">
        <f>'[1]2025年已发货'!G:G</f>
        <v>（五局建筑温江tod项目）罗欣安若维他药业(成都)有限公司南94米温江区海发路附近</v>
      </c>
      <c r="H3204" s="2" t="str">
        <f ca="1">'[1]2025年已发货'!H:H</f>
        <v>兰</v>
      </c>
      <c r="I3204" s="2">
        <f ca="1">'[1]2025年已发货'!I:I</f>
        <v>18281603736</v>
      </c>
      <c r="J3204" s="2" vm="1" t="e">
        <f>_xlfn._xlws.FILTER(辅助信息!D:D,辅助信息!G:G=G3204)</f>
        <v>#VALUE!</v>
      </c>
    </row>
    <row r="3205" hidden="1" spans="1:10">
      <c r="A3205" s="2" t="str">
        <f ca="1">'[1]2025年已发货'!A:A</f>
        <v>钢固融</v>
      </c>
      <c r="B3205" s="2" t="str">
        <f ca="1">'[1]2025年已发货'!B:B</f>
        <v>螺纹钢</v>
      </c>
      <c r="C3205" s="2" t="str">
        <f ca="1">'[1]2025年已发货'!C:C</f>
        <v>HRB400E Φ22 9m</v>
      </c>
      <c r="D3205" s="2" t="str">
        <f ca="1">'[1]2025年已发货'!D:D</f>
        <v>吨</v>
      </c>
      <c r="E3205" s="2">
        <f ca="1">'[1]2025年已发货'!E:E</f>
        <v>35</v>
      </c>
      <c r="F3205" s="4">
        <f ca="1">'[1]2025年已发货'!F:F</f>
        <v>45792</v>
      </c>
      <c r="G3205" s="2" t="str">
        <f>'[1]2025年已发货'!G:G</f>
        <v>（五局建筑温江tod项目）罗欣安若维他药业(成都)有限公司南94米温江区海发路附近</v>
      </c>
      <c r="H3205" s="2" t="str">
        <f ca="1">'[1]2025年已发货'!H:H</f>
        <v>兰</v>
      </c>
      <c r="I3205" s="2">
        <f ca="1">'[1]2025年已发货'!I:I</f>
        <v>18281603736</v>
      </c>
      <c r="J3205" s="2" vm="1" t="e">
        <f ca="1">_xlfn._xlws.FILTER(辅助信息!D:D,辅助信息!G:G=G3205)</f>
        <v>#VALUE!</v>
      </c>
    </row>
    <row r="3206" hidden="1" spans="1:10">
      <c r="A3206" s="2" t="str">
        <f ca="1">'[1]2025年已发货'!A:A</f>
        <v>钢固融</v>
      </c>
      <c r="B3206" s="2" t="str">
        <f ca="1">'[1]2025年已发货'!B:B</f>
        <v>螺纹钢</v>
      </c>
      <c r="C3206" s="2" t="str">
        <f ca="1">'[1]2025年已发货'!C:C</f>
        <v>HRB400E Φ25 9m</v>
      </c>
      <c r="D3206" s="2" t="str">
        <f ca="1">'[1]2025年已发货'!D:D</f>
        <v>吨</v>
      </c>
      <c r="E3206" s="2">
        <f ca="1">'[1]2025年已发货'!E:E</f>
        <v>2.5</v>
      </c>
      <c r="F3206" s="4">
        <f ca="1">'[1]2025年已发货'!F:F</f>
        <v>45792</v>
      </c>
      <c r="G3206" s="2" t="str">
        <f>'[1]2025年已发货'!G:G</f>
        <v>（五局建筑温江tod项目）罗欣安若维他药业(成都)有限公司南94米温江区海发路附近</v>
      </c>
      <c r="H3206" s="2" t="str">
        <f ca="1">'[1]2025年已发货'!H:H</f>
        <v>兰</v>
      </c>
      <c r="I3206" s="2">
        <f ca="1">'[1]2025年已发货'!I:I</f>
        <v>18281603736</v>
      </c>
      <c r="J3206" s="2" vm="1" t="e">
        <f ca="1">_xlfn._xlws.FILTER(辅助信息!D:D,辅助信息!G:G=G3206)</f>
        <v>#VALUE!</v>
      </c>
    </row>
    <row r="3207" hidden="1" spans="1:10">
      <c r="A3207" s="2" t="str">
        <f ca="1">'[1]2025年已发货'!A:A</f>
        <v>晋邦</v>
      </c>
      <c r="B3207" s="2" t="str">
        <f ca="1">'[1]2025年已发货'!B:B</f>
        <v>盘螺</v>
      </c>
      <c r="C3207" s="2" t="str">
        <f ca="1">'[1]2025年已发货'!C:C</f>
        <v>HRB400E Φ8</v>
      </c>
      <c r="D3207" s="2" t="str">
        <f ca="1">'[1]2025年已发货'!D:D</f>
        <v>吨</v>
      </c>
      <c r="E3207" s="2">
        <f ca="1">'[1]2025年已发货'!E:E</f>
        <v>15</v>
      </c>
      <c r="F3207" s="4">
        <f ca="1">'[1]2025年已发货'!F:F</f>
        <v>45792</v>
      </c>
      <c r="G3207" s="2" t="str">
        <f>'[1]2025年已发货'!G:G</f>
        <v>（十九冶-江龙高速二分部）重庆市云阳县宝坪镇双塆村*宝坪服务区南侧综合楼</v>
      </c>
      <c r="H3207" s="2" t="str">
        <f ca="1">'[1]2025年已发货'!H:H</f>
        <v>张鹏</v>
      </c>
      <c r="I3207" s="2">
        <f ca="1">'[1]2025年已发货'!I:I</f>
        <v>18223006448</v>
      </c>
      <c r="J3207" s="2" vm="1" t="e">
        <f ca="1">_xlfn._xlws.FILTER(辅助信息!D:D,辅助信息!G:G=G3207)</f>
        <v>#VALUE!</v>
      </c>
    </row>
    <row r="3208" hidden="1" spans="1:10">
      <c r="A3208" s="2" t="str">
        <f ca="1">'[1]2025年已发货'!A:A</f>
        <v>晋邦</v>
      </c>
      <c r="B3208" s="2" t="str">
        <f ca="1">'[1]2025年已发货'!B:B</f>
        <v>直螺纹</v>
      </c>
      <c r="C3208" s="2" t="str">
        <f ca="1">'[1]2025年已发货'!C:C</f>
        <v>HRB400E Φ12 9m</v>
      </c>
      <c r="D3208" s="2" t="str">
        <f ca="1">'[1]2025年已发货'!D:D</f>
        <v>吨</v>
      </c>
      <c r="E3208" s="2">
        <f ca="1">'[1]2025年已发货'!E:E</f>
        <v>4</v>
      </c>
      <c r="F3208" s="4">
        <f ca="1">'[1]2025年已发货'!F:F</f>
        <v>45792</v>
      </c>
      <c r="G3208" s="2" t="str">
        <f>'[1]2025年已发货'!G:G</f>
        <v>（十九冶-江龙高速二分部）重庆市云阳县宝坪镇双塆村*宝坪服务区南侧综合楼</v>
      </c>
      <c r="H3208" s="2" t="str">
        <f ca="1">'[1]2025年已发货'!H:H</f>
        <v>张鹏</v>
      </c>
      <c r="I3208" s="2">
        <f ca="1">'[1]2025年已发货'!I:I</f>
        <v>18223006448</v>
      </c>
      <c r="J3208" s="2" vm="1" t="e">
        <f ca="1">_xlfn._xlws.FILTER(辅助信息!D:D,辅助信息!G:G=G3208)</f>
        <v>#VALUE!</v>
      </c>
    </row>
    <row r="3209" hidden="1" spans="1:10">
      <c r="A3209" s="2" t="str">
        <f ca="1">'[1]2025年已发货'!A:A</f>
        <v>晋邦</v>
      </c>
      <c r="B3209" s="2" t="str">
        <f ca="1">'[1]2025年已发货'!B:B</f>
        <v>直螺纹</v>
      </c>
      <c r="C3209" s="2" t="str">
        <f ca="1">'[1]2025年已发货'!C:C</f>
        <v>HRB400E Φ18 9m</v>
      </c>
      <c r="D3209" s="2" t="str">
        <f ca="1">'[1]2025年已发货'!D:D</f>
        <v>吨</v>
      </c>
      <c r="E3209" s="2">
        <f ca="1">'[1]2025年已发货'!E:E</f>
        <v>2</v>
      </c>
      <c r="F3209" s="4">
        <f ca="1">'[1]2025年已发货'!F:F</f>
        <v>45792</v>
      </c>
      <c r="G3209" s="2" t="str">
        <f>'[1]2025年已发货'!G:G</f>
        <v>（十九冶-江龙高速二分部）重庆市云阳县宝坪镇双塆村*宝坪服务区南侧综合楼</v>
      </c>
      <c r="H3209" s="2" t="str">
        <f ca="1">'[1]2025年已发货'!H:H</f>
        <v>张鹏</v>
      </c>
      <c r="I3209" s="2">
        <f ca="1">'[1]2025年已发货'!I:I</f>
        <v>18223006448</v>
      </c>
      <c r="J3209" s="2" vm="1" t="e">
        <f ca="1">_xlfn._xlws.FILTER(辅助信息!D:D,辅助信息!G:G=G3209)</f>
        <v>#VALUE!</v>
      </c>
    </row>
    <row r="3210" hidden="1" spans="1:10">
      <c r="A3210" s="2" t="str">
        <f ca="1">'[1]2025年已发货'!A:A</f>
        <v>晋邦</v>
      </c>
      <c r="B3210" s="2" t="str">
        <f ca="1">'[1]2025年已发货'!B:B</f>
        <v>直螺纹</v>
      </c>
      <c r="C3210" s="2" t="str">
        <f ca="1">'[1]2025年已发货'!C:C</f>
        <v>HRB400E Φ20 9m</v>
      </c>
      <c r="D3210" s="2" t="str">
        <f ca="1">'[1]2025年已发货'!D:D</f>
        <v>吨</v>
      </c>
      <c r="E3210" s="2">
        <f ca="1">'[1]2025年已发货'!E:E</f>
        <v>10</v>
      </c>
      <c r="F3210" s="4">
        <f ca="1">'[1]2025年已发货'!F:F</f>
        <v>45792</v>
      </c>
      <c r="G3210" s="2" t="str">
        <f>'[1]2025年已发货'!G:G</f>
        <v>（十九冶-江龙高速二分部）重庆市云阳县宝坪镇双塆村*宝坪服务区南侧综合楼</v>
      </c>
      <c r="H3210" s="2" t="str">
        <f ca="1">'[1]2025年已发货'!H:H</f>
        <v>张鹏</v>
      </c>
      <c r="I3210" s="2">
        <f ca="1">'[1]2025年已发货'!I:I</f>
        <v>18223006448</v>
      </c>
      <c r="J3210" s="2" vm="1" t="e">
        <f ca="1">_xlfn._xlws.FILTER(辅助信息!D:D,辅助信息!G:G=G3210)</f>
        <v>#VALUE!</v>
      </c>
    </row>
    <row r="3211" hidden="1" spans="1:10">
      <c r="A3211" s="2" t="str">
        <f ca="1">'[1]2025年已发货'!A:A</f>
        <v>晋邦</v>
      </c>
      <c r="B3211" s="2" t="str">
        <f ca="1">'[1]2025年已发货'!B:B</f>
        <v>直螺纹</v>
      </c>
      <c r="C3211" s="2" t="str">
        <f ca="1">'[1]2025年已发货'!C:C</f>
        <v>HRB400E Φ25 9m</v>
      </c>
      <c r="D3211" s="2" t="str">
        <f ca="1">'[1]2025年已发货'!D:D</f>
        <v>吨</v>
      </c>
      <c r="E3211" s="2">
        <f ca="1">'[1]2025年已发货'!E:E</f>
        <v>7</v>
      </c>
      <c r="F3211" s="4">
        <f ca="1">'[1]2025年已发货'!F:F</f>
        <v>45792</v>
      </c>
      <c r="G3211" s="2" t="str">
        <f>'[1]2025年已发货'!G:G</f>
        <v>（十九冶-江龙高速二分部）重庆市云阳县宝坪镇双塆村*宝坪服务区南侧综合楼</v>
      </c>
      <c r="H3211" s="2" t="str">
        <f ca="1">'[1]2025年已发货'!H:H</f>
        <v>张鹏</v>
      </c>
      <c r="I3211" s="2">
        <f ca="1">'[1]2025年已发货'!I:I</f>
        <v>18223006448</v>
      </c>
      <c r="J3211" s="2" vm="1" t="e">
        <f ca="1">_xlfn._xlws.FILTER(辅助信息!D:D,辅助信息!G:G=G3211)</f>
        <v>#VALUE!</v>
      </c>
    </row>
    <row r="3212" hidden="1" spans="1:10">
      <c r="A3212" s="2" t="str">
        <f ca="1">'[1]2025年已发货'!A:A</f>
        <v>晋邦</v>
      </c>
      <c r="B3212" s="2" t="str">
        <f ca="1">'[1]2025年已发货'!B:B</f>
        <v>盘螺</v>
      </c>
      <c r="C3212" s="2" t="str">
        <f ca="1">'[1]2025年已发货'!C:C</f>
        <v>HRB400E Φ12</v>
      </c>
      <c r="D3212" s="2" t="str">
        <f ca="1">'[1]2025年已发货'!D:D</f>
        <v>吨</v>
      </c>
      <c r="E3212" s="2">
        <f ca="1">'[1]2025年已发货'!E:E</f>
        <v>26</v>
      </c>
      <c r="F3212" s="4">
        <f ca="1">'[1]2025年已发货'!F:F</f>
        <v>45792</v>
      </c>
      <c r="G3212" s="2" t="str">
        <f>'[1]2025年已发货'!G:G</f>
        <v>（十九冶-华电重庆奉节）重庆市奉节县康乐镇七星村</v>
      </c>
      <c r="H3212" s="2" t="str">
        <f ca="1">'[1]2025年已发货'!H:H</f>
        <v>岑甲乐</v>
      </c>
      <c r="I3212" s="2">
        <f ca="1">'[1]2025年已发货'!I:I</f>
        <v>17349037782</v>
      </c>
      <c r="J3212" s="2" vm="1" t="e">
        <f ca="1">_xlfn._xlws.FILTER(辅助信息!D:D,辅助信息!G:G=G3212)</f>
        <v>#VALUE!</v>
      </c>
    </row>
    <row r="3213" hidden="1" spans="1:10">
      <c r="A3213" s="2" t="str">
        <f ca="1">'[1]2025年已发货'!A:A</f>
        <v>晋邦</v>
      </c>
      <c r="B3213" s="2" t="str">
        <f ca="1">'[1]2025年已发货'!B:B</f>
        <v>螺纹钢</v>
      </c>
      <c r="C3213" s="2" t="str">
        <f ca="1">'[1]2025年已发货'!C:C</f>
        <v>HRB400E Φ25 9m</v>
      </c>
      <c r="D3213" s="2" t="str">
        <f ca="1">'[1]2025年已发货'!D:D</f>
        <v>吨</v>
      </c>
      <c r="E3213" s="2">
        <f ca="1">'[1]2025年已发货'!E:E</f>
        <v>9</v>
      </c>
      <c r="F3213" s="4">
        <f ca="1">'[1]2025年已发货'!F:F</f>
        <v>45792</v>
      </c>
      <c r="G3213" s="2" t="str">
        <f>'[1]2025年已发货'!G:G</f>
        <v>（十九冶-华电重庆奉节）重庆市奉节县康乐镇七星村</v>
      </c>
      <c r="H3213" s="2" t="str">
        <f ca="1">'[1]2025年已发货'!H:H</f>
        <v>岑甲乐</v>
      </c>
      <c r="I3213" s="2">
        <f ca="1">'[1]2025年已发货'!I:I</f>
        <v>17349037782</v>
      </c>
      <c r="J3213" s="2" vm="1" t="e">
        <f ca="1">_xlfn._xlws.FILTER(辅助信息!D:D,辅助信息!G:G=G3213)</f>
        <v>#VALUE!</v>
      </c>
    </row>
    <row r="3214" hidden="1" spans="1:10">
      <c r="A3214" s="2" t="str">
        <f ca="1">'[1]2025年已发货'!A:A</f>
        <v>晋邦</v>
      </c>
      <c r="B3214" s="2" t="str">
        <f ca="1">'[1]2025年已发货'!B:B</f>
        <v>螺纹钢</v>
      </c>
      <c r="C3214" s="2" t="str">
        <f ca="1">'[1]2025年已发货'!C:C</f>
        <v>HRB400E Φ32 9m</v>
      </c>
      <c r="D3214" s="2" t="str">
        <f ca="1">'[1]2025年已发货'!D:D</f>
        <v>吨</v>
      </c>
      <c r="E3214" s="2">
        <f ca="1">'[1]2025年已发货'!E:E</f>
        <v>166</v>
      </c>
      <c r="F3214" s="4">
        <f ca="1">'[1]2025年已发货'!F:F</f>
        <v>45792</v>
      </c>
      <c r="G3214" s="2" t="str">
        <f>'[1]2025年已发货'!G:G</f>
        <v>（十九冶-华电重庆奉节）重庆市奉节县康乐镇七星村</v>
      </c>
      <c r="H3214" s="2" t="str">
        <f ca="1">'[1]2025年已发货'!H:H</f>
        <v>岑甲乐</v>
      </c>
      <c r="I3214" s="2">
        <f ca="1">'[1]2025年已发货'!I:I</f>
        <v>17349037782</v>
      </c>
      <c r="J3214" s="2" vm="1" t="e">
        <f ca="1">_xlfn._xlws.FILTER(辅助信息!D:D,辅助信息!G:G=G3214)</f>
        <v>#VALUE!</v>
      </c>
    </row>
    <row r="3215" hidden="1" spans="1:10">
      <c r="A3215" s="2" t="str">
        <f ca="1">'[1]2025年已发货'!A:A</f>
        <v>晋邦</v>
      </c>
      <c r="B3215" s="2" t="str">
        <f ca="1">'[1]2025年已发货'!B:B</f>
        <v>盘螺</v>
      </c>
      <c r="C3215" s="2" t="str">
        <f ca="1">'[1]2025年已发货'!C:C</f>
        <v>HRB400E Φ10</v>
      </c>
      <c r="D3215" s="2" t="str">
        <f ca="1">'[1]2025年已发货'!D:D</f>
        <v>吨</v>
      </c>
      <c r="E3215" s="2">
        <f ca="1">'[1]2025年已发货'!E:E</f>
        <v>10</v>
      </c>
      <c r="F3215" s="4">
        <f ca="1">'[1]2025年已发货'!F:F</f>
        <v>45792</v>
      </c>
      <c r="G3215" s="2" t="str">
        <f>'[1]2025年已发货'!G:G</f>
        <v>（十九冶-华电重庆奉节）重庆市奉节县康乐镇七星村</v>
      </c>
      <c r="H3215" s="2" t="str">
        <f ca="1">'[1]2025年已发货'!H:H</f>
        <v>岑甲乐</v>
      </c>
      <c r="I3215" s="2">
        <f ca="1">'[1]2025年已发货'!I:I</f>
        <v>17349037782</v>
      </c>
      <c r="J3215" s="2" vm="1" t="e">
        <f>_xlfn._xlws.FILTER(辅助信息!D:D,辅助信息!G:G=G3215)</f>
        <v>#VALUE!</v>
      </c>
    </row>
    <row r="3216" hidden="1" spans="1:10">
      <c r="A3216" s="2" t="str">
        <f ca="1">'[1]2025年已发货'!A:A</f>
        <v>晋邦</v>
      </c>
      <c r="B3216" s="2" t="str">
        <f ca="1">'[1]2025年已发货'!B:B</f>
        <v>螺纹钢</v>
      </c>
      <c r="C3216" s="2" t="str">
        <f ca="1">'[1]2025年已发货'!C:C</f>
        <v>HRB400E Φ25 9m</v>
      </c>
      <c r="D3216" s="2" t="str">
        <f ca="1">'[1]2025年已发货'!D:D</f>
        <v>吨</v>
      </c>
      <c r="E3216" s="2">
        <f ca="1">'[1]2025年已发货'!E:E</f>
        <v>5</v>
      </c>
      <c r="F3216" s="4">
        <f ca="1">'[1]2025年已发货'!F:F</f>
        <v>45792</v>
      </c>
      <c r="G3216" s="2" t="str">
        <f>'[1]2025年已发货'!G:G</f>
        <v>（十九冶-华电重庆奉节）重庆市奉节县康乐镇七星村</v>
      </c>
      <c r="H3216" s="2" t="str">
        <f ca="1">'[1]2025年已发货'!H:H</f>
        <v>岑甲乐</v>
      </c>
      <c r="I3216" s="2">
        <f ca="1">'[1]2025年已发货'!I:I</f>
        <v>17349037782</v>
      </c>
      <c r="J3216" s="2" vm="1" t="e">
        <f ca="1">_xlfn._xlws.FILTER(辅助信息!D:D,辅助信息!G:G=G3216)</f>
        <v>#VALUE!</v>
      </c>
    </row>
    <row r="3217" hidden="1" spans="1:10">
      <c r="A3217" s="2" t="str">
        <f ca="1">'[1]2025年已发货'!A:A</f>
        <v>晋邦</v>
      </c>
      <c r="B3217" s="2" t="str">
        <f ca="1">'[1]2025年已发货'!B:B</f>
        <v>螺纹钢</v>
      </c>
      <c r="C3217" s="2" t="str">
        <f ca="1">'[1]2025年已发货'!C:C</f>
        <v>HRB400E Φ32 9m</v>
      </c>
      <c r="D3217" s="2" t="str">
        <f ca="1">'[1]2025年已发货'!D:D</f>
        <v>吨</v>
      </c>
      <c r="E3217" s="2">
        <f ca="1">'[1]2025年已发货'!E:E</f>
        <v>80</v>
      </c>
      <c r="F3217" s="4">
        <f ca="1">'[1]2025年已发货'!F:F</f>
        <v>45792</v>
      </c>
      <c r="G3217" s="2" t="str">
        <f>'[1]2025年已发货'!G:G</f>
        <v>（十九冶-华电重庆奉节）重庆市奉节县康乐镇七星村</v>
      </c>
      <c r="H3217" s="2" t="str">
        <f ca="1">'[1]2025年已发货'!H:H</f>
        <v>岑甲乐</v>
      </c>
      <c r="I3217" s="2">
        <f ca="1">'[1]2025年已发货'!I:I</f>
        <v>17349037782</v>
      </c>
      <c r="J3217" s="2" vm="1" t="e">
        <f ca="1">_xlfn._xlws.FILTER(辅助信息!D:D,辅助信息!G:G=G3217)</f>
        <v>#VALUE!</v>
      </c>
    </row>
    <row r="3218" hidden="1" spans="1:10">
      <c r="A3218" s="2" t="str">
        <f ca="1">'[1]2025年已发货'!A:A</f>
        <v>八局</v>
      </c>
      <c r="B3218" s="2" t="str">
        <f ca="1">'[1]2025年已发货'!B:B</f>
        <v>螺纹钢</v>
      </c>
      <c r="C3218" s="2" t="str">
        <f ca="1">'[1]2025年已发货'!C:C</f>
        <v>HRB400E Φ14 12m</v>
      </c>
      <c r="D3218" s="2" t="str">
        <f ca="1">'[1]2025年已发货'!D:D</f>
        <v>吨</v>
      </c>
      <c r="E3218" s="2">
        <f ca="1">'[1]2025年已发货'!E:E</f>
        <v>35</v>
      </c>
      <c r="F3218" s="4">
        <f ca="1">'[1]2025年已发货'!F:F</f>
        <v>45792</v>
      </c>
      <c r="G3218" s="2" t="str">
        <f>'[1]2025年已发货'!G:G</f>
        <v>（中铁五局-成渝扩容3标）四川省资阳市雁江区伍隍镇铺子村雁江区X138</v>
      </c>
      <c r="H3218" s="2" t="str">
        <f ca="1">'[1]2025年已发货'!H:H</f>
        <v>王健</v>
      </c>
      <c r="I3218" s="2">
        <f ca="1">'[1]2025年已发货'!I:I</f>
        <v>17726168395</v>
      </c>
      <c r="J3218" s="2" vm="1" t="e">
        <f ca="1">_xlfn._xlws.FILTER(辅助信息!D:D,辅助信息!G:G=G3218)</f>
        <v>#VALUE!</v>
      </c>
    </row>
    <row r="3219" hidden="1" spans="1:10">
      <c r="A3219" s="2" t="str">
        <f ca="1">'[1]2025年已发货'!A:A</f>
        <v>八局</v>
      </c>
      <c r="B3219" s="2" t="str">
        <f ca="1">'[1]2025年已发货'!B:B</f>
        <v>螺纹钢</v>
      </c>
      <c r="C3219" s="2" t="str">
        <f ca="1">'[1]2025年已发货'!C:C</f>
        <v>HRB400E Φ16 12m</v>
      </c>
      <c r="D3219" s="2" t="str">
        <f ca="1">'[1]2025年已发货'!D:D</f>
        <v>吨</v>
      </c>
      <c r="E3219" s="2">
        <f ca="1">'[1]2025年已发货'!E:E</f>
        <v>70</v>
      </c>
      <c r="F3219" s="4">
        <f ca="1">'[1]2025年已发货'!F:F</f>
        <v>45792</v>
      </c>
      <c r="G3219" s="2" t="str">
        <f>'[1]2025年已发货'!G:G</f>
        <v>（中铁五局-成渝扩容3标）四川省资阳市雁江区伍隍镇铺子村雁江区X138</v>
      </c>
      <c r="H3219" s="2" t="str">
        <f ca="1">'[1]2025年已发货'!H:H</f>
        <v>王健</v>
      </c>
      <c r="I3219" s="2">
        <f ca="1">'[1]2025年已发货'!I:I</f>
        <v>17726168395</v>
      </c>
      <c r="J3219" s="2" vm="1" t="e">
        <f ca="1">_xlfn._xlws.FILTER(辅助信息!D:D,辅助信息!G:G=G3219)</f>
        <v>#VALUE!</v>
      </c>
    </row>
    <row r="3220" hidden="1" spans="1:10">
      <c r="A3220" s="2" t="str">
        <f ca="1">'[1]2025年已发货'!A:A</f>
        <v>八局</v>
      </c>
      <c r="B3220" s="2" t="str">
        <f ca="1">'[1]2025年已发货'!B:B</f>
        <v>螺纹钢</v>
      </c>
      <c r="C3220" s="2" t="str">
        <f ca="1">'[1]2025年已发货'!C:C</f>
        <v>HRB400E Φ22 12m</v>
      </c>
      <c r="D3220" s="2" t="str">
        <f ca="1">'[1]2025年已发货'!D:D</f>
        <v>吨</v>
      </c>
      <c r="E3220" s="2">
        <f ca="1">'[1]2025年已发货'!E:E</f>
        <v>35</v>
      </c>
      <c r="F3220" s="4">
        <f ca="1">'[1]2025年已发货'!F:F</f>
        <v>45792</v>
      </c>
      <c r="G3220" s="2" t="str">
        <f>'[1]2025年已发货'!G:G</f>
        <v>（中铁五局-成渝扩容3标）四川省资阳市雁江区伍隍镇铺子村雁江区X138</v>
      </c>
      <c r="H3220" s="2" t="str">
        <f ca="1">'[1]2025年已发货'!H:H</f>
        <v>王健</v>
      </c>
      <c r="I3220" s="2">
        <f ca="1">'[1]2025年已发货'!I:I</f>
        <v>17726168395</v>
      </c>
      <c r="J3220" s="2" vm="1" t="e">
        <f ca="1">_xlfn._xlws.FILTER(辅助信息!D:D,辅助信息!G:G=G3220)</f>
        <v>#VALUE!</v>
      </c>
    </row>
    <row r="3221" hidden="1" spans="1:10">
      <c r="A3221" s="2" t="str">
        <f ca="1">'[1]2025年已发货'!A:A</f>
        <v>八局</v>
      </c>
      <c r="B3221" s="2" t="str">
        <f ca="1">'[1]2025年已发货'!B:B</f>
        <v>螺纹钢</v>
      </c>
      <c r="C3221" s="2" t="str">
        <f ca="1">'[1]2025年已发货'!C:C</f>
        <v>HRB400E Φ25×12米</v>
      </c>
      <c r="D3221" s="2" t="str">
        <f ca="1">'[1]2025年已发货'!D:D</f>
        <v>吨</v>
      </c>
      <c r="E3221" s="2">
        <f ca="1">'[1]2025年已发货'!E:E</f>
        <v>35</v>
      </c>
      <c r="F3221" s="4">
        <f ca="1">'[1]2025年已发货'!F:F</f>
        <v>45792</v>
      </c>
      <c r="G3221" s="2" t="str">
        <f>'[1]2025年已发货'!G:G</f>
        <v>自永4标一局四公司（四川省内江市隆昌市金鹅街道自永4标一局四公司钢筋棚）</v>
      </c>
      <c r="H3221" s="2" t="str">
        <f ca="1">'[1]2025年已发货'!H:H</f>
        <v>郝优</v>
      </c>
      <c r="I3221" s="2">
        <f ca="1">'[1]2025年已发货'!I:I</f>
        <v>13891371707</v>
      </c>
      <c r="J3221" s="2" vm="1" t="e">
        <f ca="1">_xlfn._xlws.FILTER(辅助信息!D:D,辅助信息!G:G=G3221)</f>
        <v>#VALUE!</v>
      </c>
    </row>
    <row r="3222" hidden="1" spans="1:10">
      <c r="A3222" s="2" t="str">
        <f ca="1">'[1]2025年已发货'!A:A</f>
        <v>八局</v>
      </c>
      <c r="B3222" s="2" t="str">
        <f ca="1">'[1]2025年已发货'!B:B</f>
        <v>螺纹钢</v>
      </c>
      <c r="C3222" s="2" t="str">
        <f ca="1">'[1]2025年已发货'!C:C</f>
        <v>HRB400E Φ22×12米</v>
      </c>
      <c r="D3222" s="2" t="str">
        <f ca="1">'[1]2025年已发货'!D:D</f>
        <v>吨</v>
      </c>
      <c r="E3222" s="2">
        <f ca="1">'[1]2025年已发货'!E:E</f>
        <v>35</v>
      </c>
      <c r="F3222" s="4">
        <f ca="1">'[1]2025年已发货'!F:F</f>
        <v>45792</v>
      </c>
      <c r="G3222" s="2" t="str">
        <f>'[1]2025年已发货'!G:G</f>
        <v>自永4标一局四公司（四川省内江市隆昌市金鹅街道自永4标一局四公司钢筋棚）</v>
      </c>
      <c r="H3222" s="2" t="str">
        <f ca="1">'[1]2025年已发货'!H:H</f>
        <v>郝优</v>
      </c>
      <c r="I3222" s="2">
        <f ca="1">'[1]2025年已发货'!I:I</f>
        <v>13891371707</v>
      </c>
      <c r="J3222" s="2" vm="1" t="e">
        <f ca="1">_xlfn._xlws.FILTER(辅助信息!D:D,辅助信息!G:G=G3222)</f>
        <v>#VALUE!</v>
      </c>
    </row>
    <row r="3223" hidden="1" spans="1:10">
      <c r="A3223" s="2" t="str">
        <f ca="1">'[1]2025年已发货'!A:A</f>
        <v>八局</v>
      </c>
      <c r="B3223" s="2" t="str">
        <f ca="1">'[1]2025年已发货'!B:B</f>
        <v>螺纹钢</v>
      </c>
      <c r="C3223" s="2" t="str">
        <f ca="1">'[1]2025年已发货'!C:C</f>
        <v>HRB400E Φ22×9米</v>
      </c>
      <c r="D3223" s="2" t="str">
        <f ca="1">'[1]2025年已发货'!D:D</f>
        <v>吨</v>
      </c>
      <c r="E3223" s="2">
        <f ca="1">'[1]2025年已发货'!E:E</f>
        <v>35</v>
      </c>
      <c r="F3223" s="4">
        <f ca="1">'[1]2025年已发货'!F:F</f>
        <v>45792</v>
      </c>
      <c r="G3223" s="2" t="str">
        <f>'[1]2025年已发货'!G:G</f>
        <v>自永4标一局四公司（四川省内江市隆昌市金鹅街道自永4标一局四公司钢筋棚）</v>
      </c>
      <c r="H3223" s="2" t="str">
        <f ca="1">'[1]2025年已发货'!H:H</f>
        <v>郝优</v>
      </c>
      <c r="I3223" s="2">
        <f ca="1">'[1]2025年已发货'!I:I</f>
        <v>13891371707</v>
      </c>
      <c r="J3223" s="2" vm="1" t="e">
        <f ca="1">_xlfn._xlws.FILTER(辅助信息!D:D,辅助信息!G:G=G3223)</f>
        <v>#VALUE!</v>
      </c>
    </row>
    <row r="3224" hidden="1" spans="1:10">
      <c r="A3224" s="2" t="str">
        <f ca="1">'[1]2025年已发货'!A:A</f>
        <v>湖北商贸</v>
      </c>
      <c r="B3224" s="2" t="str">
        <f ca="1">'[1]2025年已发货'!B:B</f>
        <v>螺纹钢</v>
      </c>
      <c r="C3224" s="2" t="str">
        <f ca="1">'[1]2025年已发货'!C:C</f>
        <v>HRB400E Φ12 9m</v>
      </c>
      <c r="D3224" s="2" t="str">
        <f ca="1">'[1]2025年已发货'!D:D</f>
        <v>吨</v>
      </c>
      <c r="E3224" s="2">
        <f ca="1">'[1]2025年已发货'!E:E</f>
        <v>35</v>
      </c>
      <c r="F3224" s="4">
        <f ca="1">'[1]2025年已发货'!F:F</f>
        <v>45792</v>
      </c>
      <c r="G3224" s="2" t="str">
        <f>'[1]2025年已发货'!G:G</f>
        <v>（中铁十局-资乐高速4标）四川省眉山市仁寿县彰加镇促进村中铁十局资乐高速1#钢筋场</v>
      </c>
      <c r="H3224" s="2" t="str">
        <f ca="1">'[1]2025年已发货'!H:H</f>
        <v>杨飞</v>
      </c>
      <c r="I3224" s="2">
        <f ca="1">'[1]2025年已发货'!I:I</f>
        <v>15667998777</v>
      </c>
      <c r="J3224" s="2" vm="1" t="e">
        <f>_xlfn._xlws.FILTER(辅助信息!D:D,辅助信息!G:G=G3224)</f>
        <v>#VALUE!</v>
      </c>
    </row>
    <row r="3225" hidden="1" spans="1:10">
      <c r="A3225" s="2" t="str">
        <f ca="1">'[1]2025年已发货'!A:A</f>
        <v>湖北商贸</v>
      </c>
      <c r="B3225" s="2" t="str">
        <f ca="1">'[1]2025年已发货'!B:B</f>
        <v>螺纹钢</v>
      </c>
      <c r="C3225" s="2" t="str">
        <f ca="1">'[1]2025年已发货'!C:C</f>
        <v>HRB400E Φ14 12m</v>
      </c>
      <c r="D3225" s="2" t="str">
        <f ca="1">'[1]2025年已发货'!D:D</f>
        <v>吨</v>
      </c>
      <c r="E3225" s="2">
        <f ca="1">'[1]2025年已发货'!E:E</f>
        <v>35</v>
      </c>
      <c r="F3225" s="4">
        <f ca="1">'[1]2025年已发货'!F:F</f>
        <v>45792</v>
      </c>
      <c r="G3225" s="2" t="str">
        <f>'[1]2025年已发货'!G:G</f>
        <v>（中铁十局-资乐高速4标）四川省眉山市仁寿县彰加镇促进村中铁十局资乐高速1#钢筋场</v>
      </c>
      <c r="H3225" s="2" t="str">
        <f ca="1">'[1]2025年已发货'!H:H</f>
        <v>杨飞</v>
      </c>
      <c r="I3225" s="2">
        <f ca="1">'[1]2025年已发货'!I:I</f>
        <v>15667998777</v>
      </c>
      <c r="J3225" s="2" vm="1" t="e">
        <f ca="1">_xlfn._xlws.FILTER(辅助信息!D:D,辅助信息!G:G=G3225)</f>
        <v>#VALUE!</v>
      </c>
    </row>
    <row r="3226" hidden="1" spans="1:10">
      <c r="A3226" s="2" t="str">
        <f ca="1">'[1]2025年已发货'!A:A</f>
        <v>湖北商贸</v>
      </c>
      <c r="B3226" s="2" t="str">
        <f ca="1">'[1]2025年已发货'!B:B</f>
        <v>螺纹钢</v>
      </c>
      <c r="C3226" s="2" t="str">
        <f ca="1">'[1]2025年已发货'!C:C</f>
        <v>HRB400E Φ16 9m</v>
      </c>
      <c r="D3226" s="2" t="str">
        <f ca="1">'[1]2025年已发货'!D:D</f>
        <v>吨</v>
      </c>
      <c r="E3226" s="2">
        <f ca="1">'[1]2025年已发货'!E:E</f>
        <v>20</v>
      </c>
      <c r="F3226" s="4">
        <f ca="1">'[1]2025年已发货'!F:F</f>
        <v>45792</v>
      </c>
      <c r="G3226" s="2" t="str">
        <f>'[1]2025年已发货'!G:G</f>
        <v>（中铁十局-资乐高速4标）四川省眉山市仁寿县彰加镇促进村中铁十局资乐高速1#钢筋场</v>
      </c>
      <c r="H3226" s="2" t="str">
        <f ca="1">'[1]2025年已发货'!H:H</f>
        <v>杨飞</v>
      </c>
      <c r="I3226" s="2">
        <f ca="1">'[1]2025年已发货'!I:I</f>
        <v>15667998777</v>
      </c>
      <c r="J3226" s="2" vm="1" t="e">
        <f ca="1">_xlfn._xlws.FILTER(辅助信息!D:D,辅助信息!G:G=G3226)</f>
        <v>#VALUE!</v>
      </c>
    </row>
    <row r="3227" hidden="1" spans="1:10">
      <c r="A3227" s="2" t="str">
        <f ca="1">'[1]2025年已发货'!A:A</f>
        <v>湖北商贸</v>
      </c>
      <c r="B3227" s="2" t="str">
        <f ca="1">'[1]2025年已发货'!B:B</f>
        <v>螺纹钢</v>
      </c>
      <c r="C3227" s="2" t="str">
        <f ca="1">'[1]2025年已发货'!C:C</f>
        <v>HRB400E Φ25 12m</v>
      </c>
      <c r="D3227" s="2" t="str">
        <f ca="1">'[1]2025年已发货'!D:D</f>
        <v>吨</v>
      </c>
      <c r="E3227" s="2">
        <f ca="1">'[1]2025年已发货'!E:E</f>
        <v>15</v>
      </c>
      <c r="F3227" s="4">
        <f ca="1">'[1]2025年已发货'!F:F</f>
        <v>45792</v>
      </c>
      <c r="G3227" s="2" t="str">
        <f>'[1]2025年已发货'!G:G</f>
        <v>（中铁十局-资乐高速4标）四川省眉山市仁寿县彰加镇促进村中铁十局资乐高速1#钢筋场</v>
      </c>
      <c r="H3227" s="2" t="str">
        <f ca="1">'[1]2025年已发货'!H:H</f>
        <v>杨飞</v>
      </c>
      <c r="I3227" s="2">
        <f ca="1">'[1]2025年已发货'!I:I</f>
        <v>15667998777</v>
      </c>
      <c r="J3227" s="2" vm="1" t="e">
        <f ca="1">_xlfn._xlws.FILTER(辅助信息!D:D,辅助信息!G:G=G3227)</f>
        <v>#VALUE!</v>
      </c>
    </row>
    <row r="3228" hidden="1" spans="1:10">
      <c r="A3228" s="2" t="str">
        <f ca="1">'[1]2025年已发货'!A:A</f>
        <v>湖北商贸</v>
      </c>
      <c r="B3228" s="2" t="str">
        <f ca="1">'[1]2025年已发货'!B:B</f>
        <v>螺纹钢</v>
      </c>
      <c r="C3228" s="2" t="str">
        <f ca="1">'[1]2025年已发货'!C:C</f>
        <v>HRB400E Φ32 12m</v>
      </c>
      <c r="D3228" s="2" t="str">
        <f ca="1">'[1]2025年已发货'!D:D</f>
        <v>吨</v>
      </c>
      <c r="E3228" s="2">
        <f ca="1">'[1]2025年已发货'!E:E</f>
        <v>35</v>
      </c>
      <c r="F3228" s="4">
        <f ca="1">'[1]2025年已发货'!F:F</f>
        <v>45792</v>
      </c>
      <c r="G3228" s="2" t="str">
        <f>'[1]2025年已发货'!G:G</f>
        <v>（中铁十局-资乐高速4标）四川省眉山市仁寿县彰加镇促进村中铁十局资乐高速1#钢筋场</v>
      </c>
      <c r="H3228" s="2" t="str">
        <f ca="1">'[1]2025年已发货'!H:H</f>
        <v>杨飞</v>
      </c>
      <c r="I3228" s="2">
        <f ca="1">'[1]2025年已发货'!I:I</f>
        <v>15667998777</v>
      </c>
      <c r="J3228" s="2" vm="1" t="e">
        <f ca="1">_xlfn._xlws.FILTER(辅助信息!D:D,辅助信息!G:G=G3228)</f>
        <v>#VALUE!</v>
      </c>
    </row>
    <row r="3229" hidden="1" spans="1:10">
      <c r="A3229" s="2" t="str">
        <f ca="1">'[1]2025年已发货'!A:A</f>
        <v>湖北商贸</v>
      </c>
      <c r="B3229" s="2" t="str">
        <f ca="1">'[1]2025年已发货'!B:B</f>
        <v>螺纹钢</v>
      </c>
      <c r="C3229" s="2" t="str">
        <f ca="1">'[1]2025年已发货'!C:C</f>
        <v>HRB500E Φ25 12m</v>
      </c>
      <c r="D3229" s="2" t="str">
        <f ca="1">'[1]2025年已发货'!D:D</f>
        <v>吨</v>
      </c>
      <c r="E3229" s="2">
        <f ca="1">'[1]2025年已发货'!E:E</f>
        <v>35</v>
      </c>
      <c r="F3229" s="4">
        <f ca="1">'[1]2025年已发货'!F:F</f>
        <v>45792</v>
      </c>
      <c r="G3229" s="2" t="str">
        <f>'[1]2025年已发货'!G:G</f>
        <v>（中铁十局-资乐高速4标）四川省眉山市仁寿县彰加镇促进村中铁十局资乐高速1#钢筋场</v>
      </c>
      <c r="H3229" s="2" t="str">
        <f ca="1">'[1]2025年已发货'!H:H</f>
        <v>杨飞</v>
      </c>
      <c r="I3229" s="2">
        <f ca="1">'[1]2025年已发货'!I:I</f>
        <v>15667998777</v>
      </c>
      <c r="J3229" s="2" vm="1" t="e">
        <f ca="1">_xlfn._xlws.FILTER(辅助信息!D:D,辅助信息!G:G=G3229)</f>
        <v>#VALUE!</v>
      </c>
    </row>
    <row r="3230" hidden="1" spans="1:10">
      <c r="A3230" s="2" t="str">
        <f ca="1">'[1]2025年已发货'!A:A</f>
        <v>湖北商贸</v>
      </c>
      <c r="B3230" s="2" t="str">
        <f ca="1">'[1]2025年已发货'!B:B</f>
        <v>螺纹钢</v>
      </c>
      <c r="C3230" s="2" t="str">
        <f ca="1">'[1]2025年已发货'!C:C</f>
        <v>HRB500E Φ28 12m</v>
      </c>
      <c r="D3230" s="2" t="str">
        <f ca="1">'[1]2025年已发货'!D:D</f>
        <v>吨</v>
      </c>
      <c r="E3230" s="2">
        <f ca="1">'[1]2025年已发货'!E:E</f>
        <v>35</v>
      </c>
      <c r="F3230" s="4">
        <f ca="1">'[1]2025年已发货'!F:F</f>
        <v>45792</v>
      </c>
      <c r="G3230" s="2" t="str">
        <f>'[1]2025年已发货'!G:G</f>
        <v>（中铁十局-资乐高速4标）四川省眉山市仁寿县彰加镇促进村中铁十局2#钢筋厂</v>
      </c>
      <c r="H3230" s="2" t="str">
        <f ca="1">'[1]2025年已发货'!H:H</f>
        <v>杨飞</v>
      </c>
      <c r="I3230" s="2">
        <f ca="1">'[1]2025年已发货'!I:I</f>
        <v>15667998777</v>
      </c>
      <c r="J3230" s="2" vm="1" t="e">
        <f>_xlfn._xlws.FILTER(辅助信息!D:D,辅助信息!G:G=G3230)</f>
        <v>#VALUE!</v>
      </c>
    </row>
    <row r="3231" hidden="1" spans="1:10">
      <c r="A3231" s="2" t="str">
        <f ca="1">'[1]2025年已发货'!A:A</f>
        <v>湖北商贸</v>
      </c>
      <c r="B3231" s="2" t="str">
        <f ca="1">'[1]2025年已发货'!B:B</f>
        <v>螺纹钢</v>
      </c>
      <c r="C3231" s="2" t="str">
        <f ca="1">'[1]2025年已发货'!C:C</f>
        <v>HRB400E Φ25 12m</v>
      </c>
      <c r="D3231" s="2" t="str">
        <f ca="1">'[1]2025年已发货'!D:D</f>
        <v>吨</v>
      </c>
      <c r="E3231" s="2">
        <f ca="1">'[1]2025年已发货'!E:E</f>
        <v>35</v>
      </c>
      <c r="F3231" s="4">
        <f ca="1">'[1]2025年已发货'!F:F</f>
        <v>45792</v>
      </c>
      <c r="G3231" s="2" t="str">
        <f>'[1]2025年已发货'!G:G</f>
        <v>（中铁十局-资乐高速4标）四川省眉山市仁寿县彰加镇促进村中铁十局2#钢筋厂</v>
      </c>
      <c r="H3231" s="2" t="str">
        <f ca="1">'[1]2025年已发货'!H:H</f>
        <v>杨飞</v>
      </c>
      <c r="I3231" s="2">
        <f ca="1">'[1]2025年已发货'!I:I</f>
        <v>15667998777</v>
      </c>
      <c r="J3231" s="2" vm="1" t="e">
        <f ca="1">_xlfn._xlws.FILTER(辅助信息!D:D,辅助信息!G:G=G3231)</f>
        <v>#VALUE!</v>
      </c>
    </row>
    <row r="3232" hidden="1" spans="1:10">
      <c r="A3232" s="2" t="str">
        <f ca="1">'[1]2025年已发货'!A:A</f>
        <v>湖北商贸</v>
      </c>
      <c r="B3232" s="2" t="str">
        <f ca="1">'[1]2025年已发货'!B:B</f>
        <v>盘螺</v>
      </c>
      <c r="C3232" s="2" t="str">
        <f ca="1">'[1]2025年已发货'!C:C</f>
        <v>HRB400E Φ12</v>
      </c>
      <c r="D3232" s="2" t="str">
        <f ca="1">'[1]2025年已发货'!D:D</f>
        <v>吨</v>
      </c>
      <c r="E3232" s="2">
        <f ca="1">'[1]2025年已发货'!E:E</f>
        <v>70</v>
      </c>
      <c r="F3232" s="4">
        <f ca="1">'[1]2025年已发货'!F:F</f>
        <v>45792</v>
      </c>
      <c r="G3232" s="2" t="str">
        <f>'[1]2025年已发货'!G:G</f>
        <v>（中铁广州局-资乐高速5标）四川省乐山市井研县希望大道116号</v>
      </c>
      <c r="H3232" s="2" t="str">
        <f ca="1">'[1]2025年已发货'!H:H</f>
        <v>廖俊杰</v>
      </c>
      <c r="I3232" s="2">
        <f ca="1">'[1]2025年已发货'!I:I</f>
        <v>15775100965</v>
      </c>
      <c r="J3232" s="2" vm="1" t="e">
        <f>_xlfn._xlws.FILTER(辅助信息!D:D,辅助信息!G:G=G3232)</f>
        <v>#VALUE!</v>
      </c>
    </row>
    <row r="3233" hidden="1" spans="1:10">
      <c r="A3233" s="2" t="str">
        <f ca="1">'[1]2025年已发货'!A:A</f>
        <v>润耀</v>
      </c>
      <c r="B3233" s="2" t="str">
        <f ca="1">'[1]2025年已发货'!B:B</f>
        <v>盘螺</v>
      </c>
      <c r="C3233" s="2" t="str">
        <f ca="1">'[1]2025年已发货'!C:C</f>
        <v>HRB400E Φ8</v>
      </c>
      <c r="D3233" s="2" t="str">
        <f ca="1">'[1]2025年已发货'!D:D</f>
        <v>吨</v>
      </c>
      <c r="E3233" s="2">
        <f ca="1">'[1]2025年已发货'!E:E</f>
        <v>25</v>
      </c>
      <c r="F3233" s="4">
        <f ca="1">'[1]2025年已发货'!F:F</f>
        <v>45793</v>
      </c>
      <c r="G3233" s="2" t="str">
        <f>'[1]2025年已发货'!G:G</f>
        <v>（华西萌海科创农业生态谷）成都市简阳市白金山水库</v>
      </c>
      <c r="H3233" s="2" t="str">
        <f ca="1">'[1]2025年已发货'!H:H</f>
        <v>石清国</v>
      </c>
      <c r="I3233" s="2">
        <f ca="1">'[1]2025年已发货'!I:I</f>
        <v>13458642015</v>
      </c>
      <c r="J3233" s="2" t="str">
        <f>_xlfn._xlws.FILTER(辅助信息!D:D,辅助信息!G:G=G3233)</f>
        <v>华西萌海-科创农业生态谷</v>
      </c>
    </row>
    <row r="3234" hidden="1" spans="1:10">
      <c r="A3234" s="2" t="str">
        <f ca="1">'[1]2025年已发货'!A:A</f>
        <v>润耀</v>
      </c>
      <c r="B3234" s="2" t="str">
        <f ca="1">'[1]2025年已发货'!B:B</f>
        <v>盘螺</v>
      </c>
      <c r="C3234" s="2" t="str">
        <f ca="1">'[1]2025年已发货'!C:C</f>
        <v>HRB400E Φ10</v>
      </c>
      <c r="D3234" s="2" t="str">
        <f ca="1">'[1]2025年已发货'!D:D</f>
        <v>吨</v>
      </c>
      <c r="E3234" s="2">
        <f ca="1">'[1]2025年已发货'!E:E</f>
        <v>10</v>
      </c>
      <c r="F3234" s="4">
        <f ca="1">'[1]2025年已发货'!F:F</f>
        <v>45793</v>
      </c>
      <c r="G3234" s="2" t="str">
        <f>'[1]2025年已发货'!G:G</f>
        <v>（华西萌海科创农业生态谷）成都市简阳市白金山水库</v>
      </c>
      <c r="H3234" s="2" t="str">
        <f ca="1">'[1]2025年已发货'!H:H</f>
        <v>石清国</v>
      </c>
      <c r="I3234" s="2">
        <f ca="1">'[1]2025年已发货'!I:I</f>
        <v>13458642015</v>
      </c>
      <c r="J3234" s="2" t="str">
        <f ca="1">_xlfn._xlws.FILTER(辅助信息!D:D,辅助信息!G:G=G3234)</f>
        <v>华西萌海-科创农业生态谷</v>
      </c>
    </row>
    <row r="3235" hidden="1" spans="1:10">
      <c r="A3235" s="2" t="str">
        <f ca="1">'[1]2025年已发货'!A:A</f>
        <v>润耀</v>
      </c>
      <c r="B3235" s="2" t="str">
        <f ca="1">'[1]2025年已发货'!B:B</f>
        <v>螺纹钢</v>
      </c>
      <c r="C3235" s="2" t="str">
        <f ca="1">'[1]2025年已发货'!C:C</f>
        <v>HRB400E Φ14 9m</v>
      </c>
      <c r="D3235" s="2" t="str">
        <f ca="1">'[1]2025年已发货'!D:D</f>
        <v>吨</v>
      </c>
      <c r="E3235" s="2">
        <f ca="1">'[1]2025年已发货'!E:E</f>
        <v>6</v>
      </c>
      <c r="F3235" s="4">
        <f ca="1">'[1]2025年已发货'!F:F</f>
        <v>45793</v>
      </c>
      <c r="G3235" s="2" t="str">
        <f>'[1]2025年已发货'!G:G</f>
        <v>（华西简阳西城嘉苑）四川省成都市简阳市简城街道高屋村</v>
      </c>
      <c r="H3235" s="2" t="str">
        <f ca="1">'[1]2025年已发货'!H:H</f>
        <v>张瀚镭</v>
      </c>
      <c r="I3235" s="2">
        <f ca="1">'[1]2025年已发货'!I:I</f>
        <v>15884666220</v>
      </c>
      <c r="J3235" s="2" t="str">
        <f ca="1">_xlfn._xlws.FILTER(辅助信息!D:D,辅助信息!G:G=G3235)</f>
        <v>华西简阳西城嘉苑</v>
      </c>
    </row>
    <row r="3236" hidden="1" spans="1:10">
      <c r="A3236" s="2" t="str">
        <f ca="1">'[1]2025年已发货'!A:A</f>
        <v>润耀</v>
      </c>
      <c r="B3236" s="2" t="str">
        <f ca="1">'[1]2025年已发货'!B:B</f>
        <v>螺纹钢</v>
      </c>
      <c r="C3236" s="2" t="str">
        <f ca="1">'[1]2025年已发货'!C:C</f>
        <v>HRB400E Φ16 9m</v>
      </c>
      <c r="D3236" s="2" t="str">
        <f ca="1">'[1]2025年已发货'!D:D</f>
        <v>吨</v>
      </c>
      <c r="E3236" s="2">
        <f ca="1">'[1]2025年已发货'!E:E</f>
        <v>15</v>
      </c>
      <c r="F3236" s="4">
        <f ca="1">'[1]2025年已发货'!F:F</f>
        <v>45793</v>
      </c>
      <c r="G3236" s="2" t="str">
        <f>'[1]2025年已发货'!G:G</f>
        <v>（华西简阳西城嘉苑）四川省成都市简阳市简城街道高屋村</v>
      </c>
      <c r="H3236" s="2" t="str">
        <f ca="1">'[1]2025年已发货'!H:H</f>
        <v>张瀚镭</v>
      </c>
      <c r="I3236" s="2">
        <f ca="1">'[1]2025年已发货'!I:I</f>
        <v>15884666220</v>
      </c>
      <c r="J3236" s="2" t="str">
        <f ca="1">_xlfn._xlws.FILTER(辅助信息!D:D,辅助信息!G:G=G3236)</f>
        <v>华西简阳西城嘉苑</v>
      </c>
    </row>
    <row r="3237" hidden="1" spans="1:10">
      <c r="A3237" s="2" t="str">
        <f ca="1">'[1]2025年已发货'!A:A</f>
        <v>润耀</v>
      </c>
      <c r="B3237" s="2" t="str">
        <f ca="1">'[1]2025年已发货'!B:B</f>
        <v>螺纹钢</v>
      </c>
      <c r="C3237" s="2" t="str">
        <f ca="1">'[1]2025年已发货'!C:C</f>
        <v>HRB400E Φ18 9m</v>
      </c>
      <c r="D3237" s="2" t="str">
        <f ca="1">'[1]2025年已发货'!D:D</f>
        <v>吨</v>
      </c>
      <c r="E3237" s="2">
        <f ca="1">'[1]2025年已发货'!E:E</f>
        <v>9</v>
      </c>
      <c r="F3237" s="4">
        <f ca="1">'[1]2025年已发货'!F:F</f>
        <v>45793</v>
      </c>
      <c r="G3237" s="2" t="str">
        <f>'[1]2025年已发货'!G:G</f>
        <v>（华西简阳西城嘉苑）四川省成都市简阳市简城街道高屋村</v>
      </c>
      <c r="H3237" s="2" t="str">
        <f ca="1">'[1]2025年已发货'!H:H</f>
        <v>张瀚镭</v>
      </c>
      <c r="I3237" s="2">
        <f ca="1">'[1]2025年已发货'!I:I</f>
        <v>15884666220</v>
      </c>
      <c r="J3237" s="2" t="str">
        <f>_xlfn._xlws.FILTER(辅助信息!D:D,辅助信息!G:G=G3237)</f>
        <v>华西简阳西城嘉苑</v>
      </c>
    </row>
    <row r="3238" hidden="1" spans="1:10">
      <c r="A3238" s="2" t="str">
        <f ca="1">'[1]2025年已发货'!A:A</f>
        <v>润耀</v>
      </c>
      <c r="B3238" s="2" t="str">
        <f ca="1">'[1]2025年已发货'!B:B</f>
        <v>螺纹钢</v>
      </c>
      <c r="C3238" s="2" t="str">
        <f ca="1">'[1]2025年已发货'!C:C</f>
        <v>HRB400E Φ20 9m</v>
      </c>
      <c r="D3238" s="2" t="str">
        <f ca="1">'[1]2025年已发货'!D:D</f>
        <v>吨</v>
      </c>
      <c r="E3238" s="2">
        <f ca="1">'[1]2025年已发货'!E:E</f>
        <v>6</v>
      </c>
      <c r="F3238" s="4">
        <f ca="1">'[1]2025年已发货'!F:F</f>
        <v>45793</v>
      </c>
      <c r="G3238" s="2" t="str">
        <f>'[1]2025年已发货'!G:G</f>
        <v>（华西简阳西城嘉苑）四川省成都市简阳市简城街道高屋村</v>
      </c>
      <c r="H3238" s="2" t="str">
        <f ca="1">'[1]2025年已发货'!H:H</f>
        <v>张瀚镭</v>
      </c>
      <c r="I3238" s="2">
        <f ca="1">'[1]2025年已发货'!I:I</f>
        <v>15884666220</v>
      </c>
      <c r="J3238" s="2" t="str">
        <f>_xlfn._xlws.FILTER(辅助信息!D:D,辅助信息!G:G=G3238)</f>
        <v>华西简阳西城嘉苑</v>
      </c>
    </row>
    <row r="3239" hidden="1" spans="1:10">
      <c r="A3239" s="2" t="str">
        <f ca="1">'[1]2025年已发货'!A:A</f>
        <v>润耀</v>
      </c>
      <c r="B3239" s="2" t="str">
        <f ca="1">'[1]2025年已发货'!B:B</f>
        <v>螺纹钢</v>
      </c>
      <c r="C3239" s="2" t="str">
        <f ca="1">'[1]2025年已发货'!C:C</f>
        <v>HRB400E Φ22 9m</v>
      </c>
      <c r="D3239" s="2" t="str">
        <f ca="1">'[1]2025年已发货'!D:D</f>
        <v>吨</v>
      </c>
      <c r="E3239" s="2">
        <f ca="1">'[1]2025年已发货'!E:E</f>
        <v>3</v>
      </c>
      <c r="F3239" s="4">
        <f ca="1">'[1]2025年已发货'!F:F</f>
        <v>45793</v>
      </c>
      <c r="G3239" s="2" t="str">
        <f>'[1]2025年已发货'!G:G</f>
        <v>（华西简阳西城嘉苑）四川省成都市简阳市简城街道高屋村</v>
      </c>
      <c r="H3239" s="2" t="str">
        <f ca="1">'[1]2025年已发货'!H:H</f>
        <v>张瀚镭</v>
      </c>
      <c r="I3239" s="2">
        <f ca="1">'[1]2025年已发货'!I:I</f>
        <v>15884666220</v>
      </c>
      <c r="J3239" s="2" t="str">
        <f ca="1">_xlfn._xlws.FILTER(辅助信息!D:D,辅助信息!G:G=G3239)</f>
        <v>华西简阳西城嘉苑</v>
      </c>
    </row>
    <row r="3240" hidden="1" spans="1:10">
      <c r="A3240" s="2" t="str">
        <f ca="1">'[1]2025年已发货'!A:A</f>
        <v>润耀</v>
      </c>
      <c r="B3240" s="2" t="str">
        <f ca="1">'[1]2025年已发货'!B:B</f>
        <v>螺纹钢</v>
      </c>
      <c r="C3240" s="2" t="str">
        <f ca="1">'[1]2025年已发货'!C:C</f>
        <v>HRB400E Φ25 9m</v>
      </c>
      <c r="D3240" s="2" t="str">
        <f ca="1">'[1]2025年已发货'!D:D</f>
        <v>吨</v>
      </c>
      <c r="E3240" s="2">
        <f ca="1">'[1]2025年已发货'!E:E</f>
        <v>3</v>
      </c>
      <c r="F3240" s="4">
        <f ca="1">'[1]2025年已发货'!F:F</f>
        <v>45793</v>
      </c>
      <c r="G3240" s="2" t="str">
        <f>'[1]2025年已发货'!G:G</f>
        <v>（华西简阳西城嘉苑）四川省成都市简阳市简城街道高屋村</v>
      </c>
      <c r="H3240" s="2" t="str">
        <f ca="1">'[1]2025年已发货'!H:H</f>
        <v>张瀚镭</v>
      </c>
      <c r="I3240" s="2">
        <f ca="1">'[1]2025年已发货'!I:I</f>
        <v>15884666220</v>
      </c>
      <c r="J3240" s="2" t="str">
        <f ca="1">_xlfn._xlws.FILTER(辅助信息!D:D,辅助信息!G:G=G3240)</f>
        <v>华西简阳西城嘉苑</v>
      </c>
    </row>
    <row r="3241" hidden="1" spans="1:10">
      <c r="A3241" s="2" t="str">
        <f ca="1">'[1]2025年已发货'!A:A</f>
        <v>润耀</v>
      </c>
      <c r="B3241" s="2" t="str">
        <f ca="1">'[1]2025年已发货'!B:B</f>
        <v>螺纹钢</v>
      </c>
      <c r="C3241" s="2" t="str">
        <f ca="1">'[1]2025年已发货'!C:C</f>
        <v>HRB500E Φ12</v>
      </c>
      <c r="D3241" s="2" t="str">
        <f ca="1">'[1]2025年已发货'!D:D</f>
        <v>吨</v>
      </c>
      <c r="E3241" s="2">
        <f ca="1">'[1]2025年已发货'!E:E</f>
        <v>3</v>
      </c>
      <c r="F3241" s="4">
        <f ca="1">'[1]2025年已发货'!F:F</f>
        <v>45793</v>
      </c>
      <c r="G3241" s="2" t="str">
        <f>'[1]2025年已发货'!G:G</f>
        <v>（华西简阳西城嘉苑）四川省成都市简阳市简城街道高屋村</v>
      </c>
      <c r="H3241" s="2" t="str">
        <f ca="1">'[1]2025年已发货'!H:H</f>
        <v>张瀚镭</v>
      </c>
      <c r="I3241" s="2">
        <f ca="1">'[1]2025年已发货'!I:I</f>
        <v>15884666220</v>
      </c>
      <c r="J3241" s="2" t="str">
        <f ca="1">_xlfn._xlws.FILTER(辅助信息!D:D,辅助信息!G:G=G3241)</f>
        <v>华西简阳西城嘉苑</v>
      </c>
    </row>
    <row r="3242" hidden="1" spans="1:10">
      <c r="A3242" s="2" t="str">
        <f ca="1">'[1]2025年已发货'!A:A</f>
        <v>润耀</v>
      </c>
      <c r="B3242" s="2" t="str">
        <f ca="1">'[1]2025年已发货'!B:B</f>
        <v>螺纹钢</v>
      </c>
      <c r="C3242" s="2" t="str">
        <f ca="1">'[1]2025年已发货'!C:C</f>
        <v>HRB500E Φ14</v>
      </c>
      <c r="D3242" s="2" t="str">
        <f ca="1">'[1]2025年已发货'!D:D</f>
        <v>吨</v>
      </c>
      <c r="E3242" s="2">
        <f ca="1">'[1]2025年已发货'!E:E</f>
        <v>3</v>
      </c>
      <c r="F3242" s="4">
        <f ca="1">'[1]2025年已发货'!F:F</f>
        <v>45793</v>
      </c>
      <c r="G3242" s="2" t="str">
        <f>'[1]2025年已发货'!G:G</f>
        <v>（华西简阳西城嘉苑）四川省成都市简阳市简城街道高屋村</v>
      </c>
      <c r="H3242" s="2" t="str">
        <f ca="1">'[1]2025年已发货'!H:H</f>
        <v>张瀚镭</v>
      </c>
      <c r="I3242" s="2">
        <f ca="1">'[1]2025年已发货'!I:I</f>
        <v>15884666220</v>
      </c>
      <c r="J3242" s="2" t="str">
        <f>_xlfn._xlws.FILTER(辅助信息!D:D,辅助信息!G:G=G3242)</f>
        <v>华西简阳西城嘉苑</v>
      </c>
    </row>
    <row r="3243" hidden="1" spans="1:10">
      <c r="A3243" s="2" t="str">
        <f ca="1">'[1]2025年已发货'!A:A</f>
        <v>润耀</v>
      </c>
      <c r="B3243" s="2" t="str">
        <f ca="1">'[1]2025年已发货'!B:B</f>
        <v>螺纹钢</v>
      </c>
      <c r="C3243" s="2" t="str">
        <f ca="1">'[1]2025年已发货'!C:C</f>
        <v>HRB500E Φ16</v>
      </c>
      <c r="D3243" s="2" t="str">
        <f ca="1">'[1]2025年已发货'!D:D</f>
        <v>吨</v>
      </c>
      <c r="E3243" s="2">
        <f ca="1">'[1]2025年已发货'!E:E</f>
        <v>3</v>
      </c>
      <c r="F3243" s="4">
        <f ca="1">'[1]2025年已发货'!F:F</f>
        <v>45793</v>
      </c>
      <c r="G3243" s="2" t="str">
        <f>'[1]2025年已发货'!G:G</f>
        <v>（华西简阳西城嘉苑）四川省成都市简阳市简城街道高屋村</v>
      </c>
      <c r="H3243" s="2" t="str">
        <f ca="1">'[1]2025年已发货'!H:H</f>
        <v>张瀚镭</v>
      </c>
      <c r="I3243" s="2">
        <f ca="1">'[1]2025年已发货'!I:I</f>
        <v>15884666220</v>
      </c>
      <c r="J3243" s="2" t="str">
        <f ca="1">_xlfn._xlws.FILTER(辅助信息!D:D,辅助信息!G:G=G3243)</f>
        <v>华西简阳西城嘉苑</v>
      </c>
    </row>
    <row r="3244" hidden="1" spans="1:10">
      <c r="A3244" s="2" t="str">
        <f ca="1">'[1]2025年已发货'!A:A</f>
        <v>润耀</v>
      </c>
      <c r="B3244" s="2" t="str">
        <f ca="1">'[1]2025年已发货'!B:B</f>
        <v>螺纹钢</v>
      </c>
      <c r="C3244" s="2" t="str">
        <f ca="1">'[1]2025年已发货'!C:C</f>
        <v>HRB500E Φ18</v>
      </c>
      <c r="D3244" s="2" t="str">
        <f ca="1">'[1]2025年已发货'!D:D</f>
        <v>吨</v>
      </c>
      <c r="E3244" s="2">
        <f ca="1">'[1]2025年已发货'!E:E</f>
        <v>3</v>
      </c>
      <c r="F3244" s="4">
        <f ca="1">'[1]2025年已发货'!F:F</f>
        <v>45793</v>
      </c>
      <c r="G3244" s="2" t="str">
        <f>'[1]2025年已发货'!G:G</f>
        <v>（华西简阳西城嘉苑）四川省成都市简阳市简城街道高屋村</v>
      </c>
      <c r="H3244" s="2" t="str">
        <f ca="1">'[1]2025年已发货'!H:H</f>
        <v>张瀚镭</v>
      </c>
      <c r="I3244" s="2">
        <f ca="1">'[1]2025年已发货'!I:I</f>
        <v>15884666220</v>
      </c>
      <c r="J3244" s="2" t="str">
        <f ca="1">_xlfn._xlws.FILTER(辅助信息!D:D,辅助信息!G:G=G3244)</f>
        <v>华西简阳西城嘉苑</v>
      </c>
    </row>
    <row r="3245" hidden="1" spans="1:10">
      <c r="A3245" s="2" t="str">
        <f ca="1">'[1]2025年已发货'!A:A</f>
        <v>润耀</v>
      </c>
      <c r="B3245" s="2" t="str">
        <f ca="1">'[1]2025年已发货'!B:B</f>
        <v>螺纹钢</v>
      </c>
      <c r="C3245" s="2" t="str">
        <f ca="1">'[1]2025年已发货'!C:C</f>
        <v>HRB500E Φ20</v>
      </c>
      <c r="D3245" s="2" t="str">
        <f ca="1">'[1]2025年已发货'!D:D</f>
        <v>吨</v>
      </c>
      <c r="E3245" s="2">
        <f ca="1">'[1]2025年已发货'!E:E</f>
        <v>6</v>
      </c>
      <c r="F3245" s="4">
        <f ca="1">'[1]2025年已发货'!F:F</f>
        <v>45793</v>
      </c>
      <c r="G3245" s="2" t="str">
        <f>'[1]2025年已发货'!G:G</f>
        <v>（华西简阳西城嘉苑）四川省成都市简阳市简城街道高屋村</v>
      </c>
      <c r="H3245" s="2" t="str">
        <f ca="1">'[1]2025年已发货'!H:H</f>
        <v>张瀚镭</v>
      </c>
      <c r="I3245" s="2">
        <f ca="1">'[1]2025年已发货'!I:I</f>
        <v>15884666220</v>
      </c>
      <c r="J3245" s="2" t="str">
        <f ca="1">_xlfn._xlws.FILTER(辅助信息!D:D,辅助信息!G:G=G3245)</f>
        <v>华西简阳西城嘉苑</v>
      </c>
    </row>
    <row r="3246" hidden="1" spans="1:10">
      <c r="A3246" s="2" t="str">
        <f ca="1">'[1]2025年已发货'!A:A</f>
        <v>润耀</v>
      </c>
      <c r="B3246" s="2" t="str">
        <f ca="1">'[1]2025年已发货'!B:B</f>
        <v>螺纹钢</v>
      </c>
      <c r="C3246" s="2" t="str">
        <f ca="1">'[1]2025年已发货'!C:C</f>
        <v>HRB500E Φ22</v>
      </c>
      <c r="D3246" s="2" t="str">
        <f ca="1">'[1]2025年已发货'!D:D</f>
        <v>吨</v>
      </c>
      <c r="E3246" s="2">
        <f ca="1">'[1]2025年已发货'!E:E</f>
        <v>3</v>
      </c>
      <c r="F3246" s="4">
        <f ca="1">'[1]2025年已发货'!F:F</f>
        <v>45793</v>
      </c>
      <c r="G3246" s="2" t="str">
        <f>'[1]2025年已发货'!G:G</f>
        <v>（华西简阳西城嘉苑）四川省成都市简阳市简城街道高屋村</v>
      </c>
      <c r="H3246" s="2" t="str">
        <f ca="1">'[1]2025年已发货'!H:H</f>
        <v>张瀚镭</v>
      </c>
      <c r="I3246" s="2">
        <f ca="1">'[1]2025年已发货'!I:I</f>
        <v>15884666220</v>
      </c>
      <c r="J3246" s="2" t="str">
        <f ca="1">_xlfn._xlws.FILTER(辅助信息!D:D,辅助信息!G:G=G3246)</f>
        <v>华西简阳西城嘉苑</v>
      </c>
    </row>
    <row r="3247" hidden="1" spans="1:10">
      <c r="A3247" s="2" t="str">
        <f ca="1">'[1]2025年已发货'!A:A</f>
        <v>润耀</v>
      </c>
      <c r="B3247" s="2" t="str">
        <f ca="1">'[1]2025年已发货'!B:B</f>
        <v>螺纹钢</v>
      </c>
      <c r="C3247" s="2" t="str">
        <f ca="1">'[1]2025年已发货'!C:C</f>
        <v>HRB500E Φ25</v>
      </c>
      <c r="D3247" s="2" t="str">
        <f ca="1">'[1]2025年已发货'!D:D</f>
        <v>吨</v>
      </c>
      <c r="E3247" s="2">
        <f ca="1">'[1]2025年已发货'!E:E</f>
        <v>9</v>
      </c>
      <c r="F3247" s="4">
        <f ca="1">'[1]2025年已发货'!F:F</f>
        <v>45793</v>
      </c>
      <c r="G3247" s="2" t="str">
        <f>'[1]2025年已发货'!G:G</f>
        <v>（华西简阳西城嘉苑）四川省成都市简阳市简城街道高屋村</v>
      </c>
      <c r="H3247" s="2" t="str">
        <f ca="1">'[1]2025年已发货'!H:H</f>
        <v>张瀚镭</v>
      </c>
      <c r="I3247" s="2">
        <f ca="1">'[1]2025年已发货'!I:I</f>
        <v>15884666220</v>
      </c>
      <c r="J3247" s="2" t="str">
        <f ca="1">_xlfn._xlws.FILTER(辅助信息!D:D,辅助信息!G:G=G3247)</f>
        <v>华西简阳西城嘉苑</v>
      </c>
    </row>
    <row r="3248" hidden="1" spans="1:10">
      <c r="A3248" s="2" t="str">
        <f ca="1">'[1]2025年已发货'!A:A</f>
        <v>达钢</v>
      </c>
      <c r="B3248" s="2" t="str">
        <f ca="1">'[1]2025年已发货'!B:B</f>
        <v>盘螺</v>
      </c>
      <c r="C3248" s="2" t="str">
        <f ca="1">'[1]2025年已发货'!C:C</f>
        <v>HRB400E Φ6</v>
      </c>
      <c r="D3248" s="2" t="str">
        <f ca="1">'[1]2025年已发货'!D:D</f>
        <v>吨</v>
      </c>
      <c r="E3248" s="2">
        <f ca="1">'[1]2025年已发货'!E:E</f>
        <v>14</v>
      </c>
      <c r="F3248" s="4">
        <f ca="1">'[1]2025年已发货'!F:F</f>
        <v>45793</v>
      </c>
      <c r="G3248" s="2" t="str">
        <f>'[1]2025年已发货'!G:G</f>
        <v>（达州市公共卫生临床医疗中心项目-一标-1号制作房）达州市通川区西外复兴镇公共卫生临床医疗中心项目</v>
      </c>
      <c r="H3248" s="2" t="str">
        <f ca="1">'[1]2025年已发货'!H:H</f>
        <v>潘建发</v>
      </c>
      <c r="I3248" s="2">
        <f ca="1">'[1]2025年已发货'!I:I</f>
        <v>13658059919</v>
      </c>
      <c r="J3248" s="2" t="str">
        <f ca="1">_xlfn._xlws.FILTER(辅助信息!D:D,辅助信息!G:G=G3248)</f>
        <v>五冶钢构达州市公共卫生临床医疗中心项目</v>
      </c>
    </row>
    <row r="3249" hidden="1" spans="1:10">
      <c r="A3249" s="2" t="str">
        <f ca="1">'[1]2025年已发货'!A:A</f>
        <v>达钢</v>
      </c>
      <c r="B3249" s="2" t="str">
        <f ca="1">'[1]2025年已发货'!B:B</f>
        <v>盘螺</v>
      </c>
      <c r="C3249" s="2" t="str">
        <f ca="1">'[1]2025年已发货'!C:C</f>
        <v>HRB400E Φ10</v>
      </c>
      <c r="D3249" s="2" t="str">
        <f ca="1">'[1]2025年已发货'!D:D</f>
        <v>吨</v>
      </c>
      <c r="E3249" s="2">
        <f ca="1">'[1]2025年已发货'!E:E</f>
        <v>7</v>
      </c>
      <c r="F3249" s="4">
        <f ca="1">'[1]2025年已发货'!F:F</f>
        <v>45793</v>
      </c>
      <c r="G3249" s="2" t="str">
        <f>'[1]2025年已发货'!G:G</f>
        <v>（达州市公共卫生临床医疗中心项目-一标-1号制作房）达州市通川区西外复兴镇公共卫生临床医疗中心项目</v>
      </c>
      <c r="H3249" s="2" t="str">
        <f ca="1">'[1]2025年已发货'!H:H</f>
        <v>潘建发</v>
      </c>
      <c r="I3249" s="2">
        <f ca="1">'[1]2025年已发货'!I:I</f>
        <v>13658059919</v>
      </c>
      <c r="J3249" s="2" t="str">
        <f ca="1">_xlfn._xlws.FILTER(辅助信息!D:D,辅助信息!G:G=G3249)</f>
        <v>五冶钢构达州市公共卫生临床医疗中心项目</v>
      </c>
    </row>
    <row r="3250" hidden="1" spans="1:10">
      <c r="A3250" s="2" t="str">
        <f ca="1">'[1]2025年已发货'!A:A</f>
        <v>达钢</v>
      </c>
      <c r="B3250" s="2" t="str">
        <f ca="1">'[1]2025年已发货'!B:B</f>
        <v>螺纹钢</v>
      </c>
      <c r="C3250" s="2" t="str">
        <f ca="1">'[1]2025年已发货'!C:C</f>
        <v>HRB400E Φ12 9m</v>
      </c>
      <c r="D3250" s="2" t="str">
        <f ca="1">'[1]2025年已发货'!D:D</f>
        <v>吨</v>
      </c>
      <c r="E3250" s="2">
        <f ca="1">'[1]2025年已发货'!E:E</f>
        <v>2</v>
      </c>
      <c r="F3250" s="4">
        <f ca="1">'[1]2025年已发货'!F:F</f>
        <v>45793</v>
      </c>
      <c r="G3250" s="2" t="str">
        <f>'[1]2025年已发货'!G:G</f>
        <v>（达州市公共卫生临床医疗中心项目-一标-1号制作房）达州市通川区西外复兴镇公共卫生临床医疗中心项目</v>
      </c>
      <c r="H3250" s="2" t="str">
        <f ca="1">'[1]2025年已发货'!H:H</f>
        <v>潘建发</v>
      </c>
      <c r="I3250" s="2">
        <f ca="1">'[1]2025年已发货'!I:I</f>
        <v>13658059919</v>
      </c>
      <c r="J3250" s="2" t="str">
        <f ca="1">_xlfn._xlws.FILTER(辅助信息!D:D,辅助信息!G:G=G3250)</f>
        <v>五冶钢构达州市公共卫生临床医疗中心项目</v>
      </c>
    </row>
    <row r="3251" hidden="1" spans="1:10">
      <c r="A3251" s="2" t="str">
        <f ca="1">'[1]2025年已发货'!A:A</f>
        <v>达钢</v>
      </c>
      <c r="B3251" s="2" t="str">
        <f ca="1">'[1]2025年已发货'!B:B</f>
        <v>螺纹钢</v>
      </c>
      <c r="C3251" s="2" t="str">
        <f ca="1">'[1]2025年已发货'!C:C</f>
        <v>HRB400E Φ14 9m</v>
      </c>
      <c r="D3251" s="2" t="str">
        <f ca="1">'[1]2025年已发货'!D:D</f>
        <v>吨</v>
      </c>
      <c r="E3251" s="2">
        <f ca="1">'[1]2025年已发货'!E:E</f>
        <v>2</v>
      </c>
      <c r="F3251" s="4">
        <f ca="1">'[1]2025年已发货'!F:F</f>
        <v>45793</v>
      </c>
      <c r="G3251" s="2" t="str">
        <f>'[1]2025年已发货'!G:G</f>
        <v>（达州市公共卫生临床医疗中心项目-一标-1号制作房）达州市通川区西外复兴镇公共卫生临床医疗中心项目</v>
      </c>
      <c r="H3251" s="2" t="str">
        <f ca="1">'[1]2025年已发货'!H:H</f>
        <v>潘建发</v>
      </c>
      <c r="I3251" s="2">
        <f ca="1">'[1]2025年已发货'!I:I</f>
        <v>13658059919</v>
      </c>
      <c r="J3251" s="2" t="str">
        <f ca="1">_xlfn._xlws.FILTER(辅助信息!D:D,辅助信息!G:G=G3251)</f>
        <v>五冶钢构达州市公共卫生临床医疗中心项目</v>
      </c>
    </row>
    <row r="3252" hidden="1" spans="1:10">
      <c r="A3252" s="2" t="str">
        <f ca="1">'[1]2025年已发货'!A:A</f>
        <v>达钢</v>
      </c>
      <c r="B3252" s="2" t="str">
        <f ca="1">'[1]2025年已发货'!B:B</f>
        <v>螺纹钢</v>
      </c>
      <c r="C3252" s="2" t="str">
        <f ca="1">'[1]2025年已发货'!C:C</f>
        <v>HRB400E Φ14 9m</v>
      </c>
      <c r="D3252" s="2" t="str">
        <f ca="1">'[1]2025年已发货'!D:D</f>
        <v>吨</v>
      </c>
      <c r="E3252" s="2">
        <f ca="1">'[1]2025年已发货'!E:E</f>
        <v>35</v>
      </c>
      <c r="F3252" s="4">
        <f ca="1">'[1]2025年已发货'!F:F</f>
        <v>45793</v>
      </c>
      <c r="G3252" s="2" t="str">
        <f>'[1]2025年已发货'!G:G</f>
        <v>(五冶钢构医学科学产业园建设项目房建一部-四标（3-7）)四川省南充市顺庆区搬罾街道学府大道二段</v>
      </c>
      <c r="H3252" s="2" t="str">
        <f ca="1">'[1]2025年已发货'!H:H</f>
        <v>胡泽宇</v>
      </c>
      <c r="I3252" s="2">
        <f ca="1">'[1]2025年已发货'!I:I</f>
        <v>18141337338</v>
      </c>
      <c r="J3252" s="2" t="str">
        <f>_xlfn._xlws.FILTER(辅助信息!D:D,辅助信息!G:G=G3252)</f>
        <v>五冶钢构南充医学科学产业园建设项目</v>
      </c>
    </row>
    <row r="3253" hidden="1" spans="1:10">
      <c r="A3253" s="2" t="str">
        <f ca="1">'[1]2025年已发货'!A:A</f>
        <v>海南海控</v>
      </c>
      <c r="B3253" s="2" t="str">
        <f ca="1">'[1]2025年已发货'!B:B</f>
        <v>盘圆</v>
      </c>
      <c r="C3253" s="2" t="str">
        <f ca="1">'[1]2025年已发货'!C:C</f>
        <v>HPB300Ф8</v>
      </c>
      <c r="D3253" s="2" t="str">
        <f ca="1">'[1]2025年已发货'!D:D</f>
        <v>吨</v>
      </c>
      <c r="E3253" s="2">
        <f ca="1">'[1]2025年已发货'!E:E</f>
        <v>35</v>
      </c>
      <c r="F3253" s="4">
        <f ca="1">'[1]2025年已发货'!F:F</f>
        <v>45793</v>
      </c>
      <c r="G3253" s="2" t="str">
        <f>'[1]2025年已发货'!G:G</f>
        <v>（中铁一局四公司康新高速TJ1-1标康定隧道）四川省甘孜州康定市榆林街道甘孜州博物馆旁</v>
      </c>
      <c r="H3253" s="2" t="str">
        <f ca="1">'[1]2025年已发货'!H:H</f>
        <v>陈由斌</v>
      </c>
      <c r="I3253" s="2">
        <f ca="1">'[1]2025年已发货'!I:I</f>
        <v>15005068786</v>
      </c>
      <c r="J3253" s="2" vm="1" t="e">
        <f ca="1">_xlfn._xlws.FILTER(辅助信息!D:D,辅助信息!G:G=G3253)</f>
        <v>#VALUE!</v>
      </c>
    </row>
    <row r="3254" hidden="1" spans="1:10">
      <c r="A3254" s="2" t="str">
        <f ca="1">'[1]2025年已发货'!A:A</f>
        <v>海南海控</v>
      </c>
      <c r="B3254" s="2" t="str">
        <f ca="1">'[1]2025年已发货'!B:B</f>
        <v>螺纹钢</v>
      </c>
      <c r="C3254" s="2" t="str">
        <f ca="1">'[1]2025年已发货'!C:C</f>
        <v>HRB400EФ22*9m</v>
      </c>
      <c r="D3254" s="2" t="str">
        <f ca="1">'[1]2025年已发货'!D:D</f>
        <v>吨</v>
      </c>
      <c r="E3254" s="2">
        <f ca="1">'[1]2025年已发货'!E:E</f>
        <v>35</v>
      </c>
      <c r="F3254" s="4">
        <f ca="1">'[1]2025年已发货'!F:F</f>
        <v>45793</v>
      </c>
      <c r="G3254" s="2" t="str">
        <f>'[1]2025年已发货'!G:G</f>
        <v>（中铁一局四公司康新高速TJ1-1标康定隧道）四川省甘孜州康定市榆林街道甘孜州博物馆旁</v>
      </c>
      <c r="H3254" s="2" t="str">
        <f ca="1">'[1]2025年已发货'!H:H</f>
        <v>陈由斌</v>
      </c>
      <c r="I3254" s="2">
        <f ca="1">'[1]2025年已发货'!I:I</f>
        <v>15005068786</v>
      </c>
      <c r="J3254" s="2" vm="1" t="e">
        <f>_xlfn._xlws.FILTER(辅助信息!D:D,辅助信息!G:G=G3254)</f>
        <v>#VALUE!</v>
      </c>
    </row>
    <row r="3255" hidden="1" spans="1:10">
      <c r="A3255" s="2" t="str">
        <f ca="1">'[1]2025年已发货'!A:A</f>
        <v>海南海控</v>
      </c>
      <c r="B3255" s="2" t="str">
        <f ca="1">'[1]2025年已发货'!B:B</f>
        <v>螺纹钢</v>
      </c>
      <c r="C3255" s="2" t="str">
        <f ca="1">'[1]2025年已发货'!C:C</f>
        <v>HRB400EФ25*9m</v>
      </c>
      <c r="D3255" s="2" t="str">
        <f ca="1">'[1]2025年已发货'!D:D</f>
        <v>吨</v>
      </c>
      <c r="E3255" s="2">
        <f ca="1">'[1]2025年已发货'!E:E</f>
        <v>35</v>
      </c>
      <c r="F3255" s="4">
        <f ca="1">'[1]2025年已发货'!F:F</f>
        <v>45793</v>
      </c>
      <c r="G3255" s="2" t="str">
        <f>'[1]2025年已发货'!G:G</f>
        <v>（中铁一局四公司康新高速TJ1-1标雅加梗隧道）四川省甘孜州康定市雅加梗</v>
      </c>
      <c r="H3255" s="2" t="str">
        <f ca="1">'[1]2025年已发货'!H:H</f>
        <v>范国义</v>
      </c>
      <c r="I3255" s="2">
        <f ca="1">'[1]2025年已发货'!I:I</f>
        <v>15897676433</v>
      </c>
      <c r="J3255" s="2" vm="1" t="e">
        <f ca="1">_xlfn._xlws.FILTER(辅助信息!D:D,辅助信息!G:G=G3255)</f>
        <v>#VALUE!</v>
      </c>
    </row>
    <row r="3256" hidden="1" spans="1:10">
      <c r="A3256" s="2" t="str">
        <f ca="1">'[1]2025年已发货'!A:A</f>
        <v>海南海控</v>
      </c>
      <c r="B3256" s="2" t="str">
        <f ca="1">'[1]2025年已发货'!B:B</f>
        <v>盘圆</v>
      </c>
      <c r="C3256" s="2" t="str">
        <f ca="1">'[1]2025年已发货'!C:C</f>
        <v>HPB300Ф10</v>
      </c>
      <c r="D3256" s="2" t="str">
        <f ca="1">'[1]2025年已发货'!D:D</f>
        <v>吨</v>
      </c>
      <c r="E3256" s="2">
        <f ca="1">'[1]2025年已发货'!E:E</f>
        <v>35</v>
      </c>
      <c r="F3256" s="4">
        <f ca="1">'[1]2025年已发货'!F:F</f>
        <v>45793</v>
      </c>
      <c r="G3256" s="2" t="str">
        <f>'[1]2025年已发货'!G:G</f>
        <v>（中铁八局康新高速TJ4-1标）四川省甘孜州康定市新都桥镇超限载检测站</v>
      </c>
      <c r="H3256" s="2" t="str">
        <f ca="1">'[1]2025年已发货'!H:H</f>
        <v>刘俊</v>
      </c>
      <c r="I3256" s="2">
        <f ca="1">'[1]2025年已发货'!I:I</f>
        <v>18587764925</v>
      </c>
      <c r="J3256" s="2" vm="1" t="e">
        <f>_xlfn._xlws.FILTER(辅助信息!D:D,辅助信息!G:G=G3256)</f>
        <v>#VALUE!</v>
      </c>
    </row>
    <row r="3257" hidden="1" spans="1:10">
      <c r="A3257" s="2" t="str">
        <f ca="1">'[1]2025年已发货'!A:A</f>
        <v>海南海控</v>
      </c>
      <c r="B3257" s="2" t="str">
        <f ca="1">'[1]2025年已发货'!B:B</f>
        <v>螺纹钢</v>
      </c>
      <c r="C3257" s="2" t="str">
        <f ca="1">'[1]2025年已发货'!C:C</f>
        <v>HRB400EФ16*9m</v>
      </c>
      <c r="D3257" s="2" t="str">
        <f ca="1">'[1]2025年已发货'!D:D</f>
        <v>吨</v>
      </c>
      <c r="E3257" s="2">
        <f ca="1">'[1]2025年已发货'!E:E</f>
        <v>35</v>
      </c>
      <c r="F3257" s="4">
        <f ca="1">'[1]2025年已发货'!F:F</f>
        <v>45793</v>
      </c>
      <c r="G3257" s="2" t="str">
        <f>'[1]2025年已发货'!G:G</f>
        <v>（中铁八局康新高速TJ4-1标）四川省甘孜州康定市新都桥镇超限载检测站</v>
      </c>
      <c r="H3257" s="2" t="str">
        <f ca="1">'[1]2025年已发货'!H:H</f>
        <v>刘俊</v>
      </c>
      <c r="I3257" s="2">
        <f ca="1">'[1]2025年已发货'!I:I</f>
        <v>18587764925</v>
      </c>
      <c r="J3257" s="2" vm="1" t="e">
        <f ca="1">_xlfn._xlws.FILTER(辅助信息!D:D,辅助信息!G:G=G3257)</f>
        <v>#VALUE!</v>
      </c>
    </row>
    <row r="3258" hidden="1" spans="1:10">
      <c r="A3258" s="2" t="str">
        <f ca="1">'[1]2025年已发货'!A:A</f>
        <v>海南海控</v>
      </c>
      <c r="B3258" s="2" t="str">
        <f ca="1">'[1]2025年已发货'!B:B</f>
        <v>螺纹钢</v>
      </c>
      <c r="C3258" s="2" t="str">
        <f ca="1">'[1]2025年已发货'!C:C</f>
        <v>HRB400EФ20*12m</v>
      </c>
      <c r="D3258" s="2" t="str">
        <f ca="1">'[1]2025年已发货'!D:D</f>
        <v>吨</v>
      </c>
      <c r="E3258" s="2">
        <f ca="1">'[1]2025年已发货'!E:E</f>
        <v>35</v>
      </c>
      <c r="F3258" s="4">
        <f ca="1">'[1]2025年已发货'!F:F</f>
        <v>45793</v>
      </c>
      <c r="G3258" s="2" t="str">
        <f>'[1]2025年已发货'!G:G</f>
        <v>（中铁八局康新高速TJ4-1标）四川省甘孜州康定市新都桥镇超限载检测站</v>
      </c>
      <c r="H3258" s="2" t="str">
        <f ca="1">'[1]2025年已发货'!H:H</f>
        <v>刘俊</v>
      </c>
      <c r="I3258" s="2">
        <f ca="1">'[1]2025年已发货'!I:I</f>
        <v>18587764925</v>
      </c>
      <c r="J3258" s="2" vm="1" t="e">
        <f ca="1">_xlfn._xlws.FILTER(辅助信息!D:D,辅助信息!G:G=G3258)</f>
        <v>#VALUE!</v>
      </c>
    </row>
    <row r="3259" hidden="1" spans="1:10">
      <c r="A3259" s="2" t="str">
        <f ca="1">'[1]2025年已发货'!A:A</f>
        <v>海南海控</v>
      </c>
      <c r="B3259" s="2" t="str">
        <f ca="1">'[1]2025年已发货'!B:B</f>
        <v>螺纹钢</v>
      </c>
      <c r="C3259" s="2" t="str">
        <f ca="1">'[1]2025年已发货'!C:C</f>
        <v>HRB500EФ25*9m</v>
      </c>
      <c r="D3259" s="2" t="str">
        <f ca="1">'[1]2025年已发货'!D:D</f>
        <v>吨</v>
      </c>
      <c r="E3259" s="2">
        <f ca="1">'[1]2025年已发货'!E:E</f>
        <v>35</v>
      </c>
      <c r="F3259" s="4">
        <f ca="1">'[1]2025年已发货'!F:F</f>
        <v>45793</v>
      </c>
      <c r="G3259" s="2" t="str">
        <f>'[1]2025年已发货'!G:G</f>
        <v>（中铁八局康新高速TJ4-1标）四川省甘孜州康定市新都桥镇超限载检测站</v>
      </c>
      <c r="H3259" s="2" t="str">
        <f ca="1">'[1]2025年已发货'!H:H</f>
        <v>刘俊</v>
      </c>
      <c r="I3259" s="2">
        <f ca="1">'[1]2025年已发货'!I:I</f>
        <v>18587764925</v>
      </c>
      <c r="J3259" s="2" vm="1" t="e">
        <f ca="1">_xlfn._xlws.FILTER(辅助信息!D:D,辅助信息!G:G=G3259)</f>
        <v>#VALUE!</v>
      </c>
    </row>
    <row r="3260" hidden="1" spans="1:10">
      <c r="A3260" s="2" t="str">
        <f ca="1">'[1]2025年已发货'!A:A</f>
        <v>海南海控</v>
      </c>
      <c r="B3260" s="2" t="str">
        <f ca="1">'[1]2025年已发货'!B:B</f>
        <v>螺纹钢</v>
      </c>
      <c r="C3260" s="2" t="str">
        <f ca="1">'[1]2025年已发货'!C:C</f>
        <v>HRB500EФ25*12m</v>
      </c>
      <c r="D3260" s="2" t="str">
        <f ca="1">'[1]2025年已发货'!D:D</f>
        <v>吨</v>
      </c>
      <c r="E3260" s="2">
        <f ca="1">'[1]2025年已发货'!E:E</f>
        <v>70</v>
      </c>
      <c r="F3260" s="4">
        <f ca="1">'[1]2025年已发货'!F:F</f>
        <v>45793</v>
      </c>
      <c r="G3260" s="2" t="str">
        <f>'[1]2025年已发货'!G:G</f>
        <v>（中铁八局康新高速TJ4-1标）四川省甘孜州康定市新都桥镇超限载检测站</v>
      </c>
      <c r="H3260" s="2" t="str">
        <f ca="1">'[1]2025年已发货'!H:H</f>
        <v>刘俊</v>
      </c>
      <c r="I3260" s="2">
        <f ca="1">'[1]2025年已发货'!I:I</f>
        <v>18587764925</v>
      </c>
      <c r="J3260" s="2" vm="1" t="e">
        <f>_xlfn._xlws.FILTER(辅助信息!D:D,辅助信息!G:G=G3260)</f>
        <v>#VALUE!</v>
      </c>
    </row>
    <row r="3261" hidden="1" spans="1:10">
      <c r="A3261" s="2" t="str">
        <f ca="1">'[1]2025年已发货'!A:A</f>
        <v>海南海控</v>
      </c>
      <c r="B3261" s="2" t="str">
        <f ca="1">'[1]2025年已发货'!B:B</f>
        <v>盘螺</v>
      </c>
      <c r="C3261" s="2" t="str">
        <f ca="1">'[1]2025年已发货'!C:C</f>
        <v>HRB400EΦ12</v>
      </c>
      <c r="D3261" s="2" t="str">
        <f ca="1">'[1]2025年已发货'!D:D</f>
        <v>吨</v>
      </c>
      <c r="E3261" s="2">
        <f ca="1">'[1]2025年已发货'!E:E</f>
        <v>35</v>
      </c>
      <c r="F3261" s="4">
        <f ca="1">'[1]2025年已发货'!F:F</f>
        <v>45793</v>
      </c>
      <c r="G3261" s="2" t="str">
        <f>'[1]2025年已发货'!G:G</f>
        <v>（中铁八局康新高速TJ4-1标）四川省甘孜州康定市新都桥镇超限载检测站</v>
      </c>
      <c r="H3261" s="2" t="str">
        <f ca="1">'[1]2025年已发货'!H:H</f>
        <v>刘俊</v>
      </c>
      <c r="I3261" s="2">
        <f ca="1">'[1]2025年已发货'!I:I</f>
        <v>18587764925</v>
      </c>
      <c r="J3261" s="2" vm="1" t="e">
        <f ca="1">_xlfn._xlws.FILTER(辅助信息!D:D,辅助信息!G:G=G3261)</f>
        <v>#VALUE!</v>
      </c>
    </row>
    <row r="3262" hidden="1" spans="1:10">
      <c r="A3262" s="2" t="str">
        <f ca="1">'[1]2025年已发货'!A:A</f>
        <v>德胜</v>
      </c>
      <c r="B3262" s="2" t="str">
        <f ca="1">'[1]2025年已发货'!B:B</f>
        <v>螺纹钢</v>
      </c>
      <c r="C3262" s="2" t="str">
        <f ca="1">'[1]2025年已发货'!C:C</f>
        <v>HRB500E Φ22×9米</v>
      </c>
      <c r="D3262" s="2" t="str">
        <f ca="1">'[1]2025年已发货'!D:D</f>
        <v>吨</v>
      </c>
      <c r="E3262" s="2">
        <f ca="1">'[1]2025年已发货'!E:E</f>
        <v>35</v>
      </c>
      <c r="F3262" s="4">
        <f ca="1">'[1]2025年已发货'!F:F</f>
        <v>45793</v>
      </c>
      <c r="G3262" s="2" t="str">
        <f>'[1]2025年已发货'!G:G</f>
        <v>自永4标一局四公司（四川省内江市隆昌市金鹅街道自永4标一局四公司钢筋棚）</v>
      </c>
      <c r="H3262" s="2" t="str">
        <f ca="1">'[1]2025年已发货'!H:H</f>
        <v>郝优</v>
      </c>
      <c r="I3262" s="2">
        <f ca="1">'[1]2025年已发货'!I:I</f>
        <v>13891371707</v>
      </c>
      <c r="J3262" s="2" vm="1" t="e">
        <f ca="1">_xlfn._xlws.FILTER(辅助信息!D:D,辅助信息!G:G=G3262)</f>
        <v>#VALUE!</v>
      </c>
    </row>
    <row r="3263" hidden="1" spans="1:10">
      <c r="A3263" s="2" t="str">
        <f ca="1">'[1]2025年已发货'!A:A</f>
        <v>德胜</v>
      </c>
      <c r="B3263" s="2" t="str">
        <f ca="1">'[1]2025年已发货'!B:B</f>
        <v>螺纹钢</v>
      </c>
      <c r="C3263" s="2" t="str">
        <f ca="1">'[1]2025年已发货'!C:C</f>
        <v>HRB400E Φ32×12米</v>
      </c>
      <c r="D3263" s="2" t="str">
        <f ca="1">'[1]2025年已发货'!D:D</f>
        <v>吨</v>
      </c>
      <c r="E3263" s="2">
        <f ca="1">'[1]2025年已发货'!E:E</f>
        <v>35</v>
      </c>
      <c r="F3263" s="4">
        <f ca="1">'[1]2025年已发货'!F:F</f>
        <v>45793</v>
      </c>
      <c r="G3263" s="2" t="str">
        <f>'[1]2025年已发货'!G:G</f>
        <v>自永4标一局四公司（四川省内江市隆昌市金鹅街道自永4标一局四公司钢筋棚）</v>
      </c>
      <c r="H3263" s="2" t="str">
        <f ca="1">'[1]2025年已发货'!H:H</f>
        <v>郝优</v>
      </c>
      <c r="I3263" s="2">
        <f ca="1">'[1]2025年已发货'!I:I</f>
        <v>13891371707</v>
      </c>
      <c r="J3263" s="2" vm="1" t="e">
        <f ca="1">_xlfn._xlws.FILTER(辅助信息!D:D,辅助信息!G:G=G3263)</f>
        <v>#VALUE!</v>
      </c>
    </row>
    <row r="3264" hidden="1" spans="1:10">
      <c r="A3264" s="2" t="str">
        <f ca="1">'[1]2025年已发货'!A:A</f>
        <v>德胜</v>
      </c>
      <c r="B3264" s="2" t="str">
        <f ca="1">'[1]2025年已发货'!B:B</f>
        <v>螺纹钢</v>
      </c>
      <c r="C3264" s="2" t="str">
        <f ca="1">'[1]2025年已发货'!C:C</f>
        <v>HRB500E Φ28×12米</v>
      </c>
      <c r="D3264" s="2" t="str">
        <f ca="1">'[1]2025年已发货'!D:D</f>
        <v>吨</v>
      </c>
      <c r="E3264" s="2">
        <f ca="1">'[1]2025年已发货'!E:E</f>
        <v>35</v>
      </c>
      <c r="F3264" s="4">
        <f ca="1">'[1]2025年已发货'!F:F</f>
        <v>45793</v>
      </c>
      <c r="G3264" s="2" t="str">
        <f>'[1]2025年已发货'!G:G</f>
        <v>自永4标一局四公司（四川省内江市隆昌市金鹅街道自永4标一局四公司钢筋棚）</v>
      </c>
      <c r="H3264" s="2" t="str">
        <f ca="1">'[1]2025年已发货'!H:H</f>
        <v>郝优</v>
      </c>
      <c r="I3264" s="2">
        <f ca="1">'[1]2025年已发货'!I:I</f>
        <v>13891371707</v>
      </c>
      <c r="J3264" s="2" vm="1" t="e">
        <f ca="1">_xlfn._xlws.FILTER(辅助信息!D:D,辅助信息!G:G=G3264)</f>
        <v>#VALUE!</v>
      </c>
    </row>
    <row r="3265" hidden="1" spans="1:10">
      <c r="A3265" s="2" t="str">
        <f ca="1">'[1]2025年已发货'!A:A</f>
        <v>德胜</v>
      </c>
      <c r="B3265" s="2" t="str">
        <f ca="1">'[1]2025年已发货'!B:B</f>
        <v>螺纹钢</v>
      </c>
      <c r="C3265" s="2" t="str">
        <f ca="1">'[1]2025年已发货'!C:C</f>
        <v>HRB400E Φ28×12米</v>
      </c>
      <c r="D3265" s="2" t="str">
        <f ca="1">'[1]2025年已发货'!D:D</f>
        <v>吨</v>
      </c>
      <c r="E3265" s="2">
        <f ca="1">'[1]2025年已发货'!E:E</f>
        <v>35</v>
      </c>
      <c r="F3265" s="4">
        <f ca="1">'[1]2025年已发货'!F:F</f>
        <v>45793</v>
      </c>
      <c r="G3265" s="2" t="str">
        <f>'[1]2025年已发货'!G:G</f>
        <v>自永4标一局四公司（四川省内江市隆昌市金鹅街道自永4标一局四公司钢筋棚）</v>
      </c>
      <c r="H3265" s="2" t="str">
        <f ca="1">'[1]2025年已发货'!H:H</f>
        <v>郝优</v>
      </c>
      <c r="I3265" s="2">
        <f ca="1">'[1]2025年已发货'!I:I</f>
        <v>13891371707</v>
      </c>
      <c r="J3265" s="2" vm="1" t="e">
        <f ca="1">_xlfn._xlws.FILTER(辅助信息!D:D,辅助信息!G:G=G3265)</f>
        <v>#VALUE!</v>
      </c>
    </row>
    <row r="3266" hidden="1" spans="1:10">
      <c r="A3266" s="2" t="str">
        <f ca="1">'[1]2025年已发货'!A:A</f>
        <v>德胜</v>
      </c>
      <c r="B3266" s="2" t="str">
        <f ca="1">'[1]2025年已发货'!B:B</f>
        <v>螺纹钢</v>
      </c>
      <c r="C3266" s="2" t="str">
        <f ca="1">'[1]2025年已发货'!C:C</f>
        <v>HRB500E Φ25×12米</v>
      </c>
      <c r="D3266" s="2" t="str">
        <f ca="1">'[1]2025年已发货'!D:D</f>
        <v>吨</v>
      </c>
      <c r="E3266" s="2">
        <f ca="1">'[1]2025年已发货'!E:E</f>
        <v>35</v>
      </c>
      <c r="F3266" s="4">
        <f ca="1">'[1]2025年已发货'!F:F</f>
        <v>45793</v>
      </c>
      <c r="G3266" s="2" t="str">
        <f>'[1]2025年已发货'!G:G</f>
        <v>自永4标一局四公司（四川省内江市隆昌市金鹅街道自永4标一局四公司钢筋棚）</v>
      </c>
      <c r="H3266" s="2" t="str">
        <f ca="1">'[1]2025年已发货'!H:H</f>
        <v>郝优</v>
      </c>
      <c r="I3266" s="2">
        <f ca="1">'[1]2025年已发货'!I:I</f>
        <v>13891371707</v>
      </c>
      <c r="J3266" s="2" vm="1" t="e">
        <f ca="1">_xlfn._xlws.FILTER(辅助信息!D:D,辅助信息!G:G=G3266)</f>
        <v>#VALUE!</v>
      </c>
    </row>
    <row r="3267" hidden="1" spans="1:10">
      <c r="A3267" s="2" t="str">
        <f ca="1">'[1]2025年已发货'!A:A</f>
        <v>德胜</v>
      </c>
      <c r="B3267" s="2" t="str">
        <f ca="1">'[1]2025年已发货'!B:B</f>
        <v>螺纹钢</v>
      </c>
      <c r="C3267" s="2" t="str">
        <f ca="1">'[1]2025年已发货'!C:C</f>
        <v>HRB400E Φ32×12米</v>
      </c>
      <c r="D3267" s="2" t="str">
        <f ca="1">'[1]2025年已发货'!D:D</f>
        <v>吨</v>
      </c>
      <c r="E3267" s="2">
        <f ca="1">'[1]2025年已发货'!E:E</f>
        <v>35</v>
      </c>
      <c r="F3267" s="4">
        <f ca="1">'[1]2025年已发货'!F:F</f>
        <v>45793</v>
      </c>
      <c r="G3267" s="2" t="str">
        <f>'[1]2025年已发货'!G:G</f>
        <v>（自永2标九局西南分公司钢筋棚）四川省自贡市骑龙镇大湾村</v>
      </c>
      <c r="H3267" s="2" t="str">
        <f ca="1">'[1]2025年已发货'!H:H</f>
        <v>高彦彬</v>
      </c>
      <c r="I3267" s="2">
        <f ca="1">'[1]2025年已发货'!I:I</f>
        <v>13835906370</v>
      </c>
      <c r="J3267" s="2" vm="1" t="e">
        <f ca="1">_xlfn._xlws.FILTER(辅助信息!D:D,辅助信息!G:G=G3267)</f>
        <v>#VALUE!</v>
      </c>
    </row>
    <row r="3268" hidden="1" spans="1:10">
      <c r="A3268" s="2" t="str">
        <f ca="1">'[1]2025年已发货'!A:A</f>
        <v>德胜</v>
      </c>
      <c r="B3268" s="2" t="str">
        <f ca="1">'[1]2025年已发货'!B:B</f>
        <v>螺纹钢</v>
      </c>
      <c r="C3268" s="2" t="str">
        <f ca="1">'[1]2025年已发货'!C:C</f>
        <v>HRB400E Φ12 12m</v>
      </c>
      <c r="D3268" s="2" t="str">
        <f ca="1">'[1]2025年已发货'!D:D</f>
        <v>吨</v>
      </c>
      <c r="E3268" s="2">
        <f ca="1">'[1]2025年已发货'!E:E</f>
        <v>35</v>
      </c>
      <c r="F3268" s="4">
        <f ca="1">'[1]2025年已发货'!F:F</f>
        <v>45793</v>
      </c>
      <c r="G3268" s="2" t="str">
        <f>'[1]2025年已发货'!G:G</f>
        <v>（中铁广州局-成渝扩容2标）成渝扩容项目ZCB3-2标2＃拌和站【雁江区联盟桥东北50米(资资路) 】</v>
      </c>
      <c r="H3268" s="2" t="str">
        <f ca="1">'[1]2025年已发货'!H:H</f>
        <v>刘沛琦</v>
      </c>
      <c r="I3268" s="2">
        <f ca="1">'[1]2025年已发货'!I:I</f>
        <v>18011784798</v>
      </c>
      <c r="J3268" s="2" vm="1" t="e">
        <f>_xlfn._xlws.FILTER(辅助信息!D:D,辅助信息!G:G=G3268)</f>
        <v>#VALUE!</v>
      </c>
    </row>
    <row r="3269" hidden="1" spans="1:10">
      <c r="A3269" s="2" t="str">
        <f ca="1">'[1]2025年已发货'!A:A</f>
        <v>德胜</v>
      </c>
      <c r="B3269" s="2" t="str">
        <f ca="1">'[1]2025年已发货'!B:B</f>
        <v>螺纹钢</v>
      </c>
      <c r="C3269" s="2" t="str">
        <f ca="1">'[1]2025年已发货'!C:C</f>
        <v>HRB400E Φ28 12m</v>
      </c>
      <c r="D3269" s="2" t="str">
        <f ca="1">'[1]2025年已发货'!D:D</f>
        <v>吨</v>
      </c>
      <c r="E3269" s="2">
        <f ca="1">'[1]2025年已发货'!E:E</f>
        <v>70</v>
      </c>
      <c r="F3269" s="4">
        <f ca="1">'[1]2025年已发货'!F:F</f>
        <v>45793</v>
      </c>
      <c r="G3269" s="2" t="str">
        <f>'[1]2025年已发货'!G:G</f>
        <v>（中铁五局-成渝扩容3标）四川省资阳市雁江区伍隍镇铺子村雁江区X138</v>
      </c>
      <c r="H3269" s="2" t="str">
        <f ca="1">'[1]2025年已发货'!H:H</f>
        <v>王健</v>
      </c>
      <c r="I3269" s="2">
        <f ca="1">'[1]2025年已发货'!I:I</f>
        <v>17726168395</v>
      </c>
      <c r="J3269" s="2" vm="1" t="e">
        <f ca="1">_xlfn._xlws.FILTER(辅助信息!D:D,辅助信息!G:G=G3269)</f>
        <v>#VALUE!</v>
      </c>
    </row>
    <row r="3270" hidden="1" spans="1:10">
      <c r="A3270" s="2" t="str">
        <f ca="1">'[1]2025年已发货'!A:A</f>
        <v>德胜</v>
      </c>
      <c r="B3270" s="2" t="str">
        <f ca="1">'[1]2025年已发货'!B:B</f>
        <v>螺纹钢</v>
      </c>
      <c r="C3270" s="2" t="str">
        <f ca="1">'[1]2025年已发货'!C:C</f>
        <v>HRB400E Φ20 12m</v>
      </c>
      <c r="D3270" s="2" t="str">
        <f ca="1">'[1]2025年已发货'!D:D</f>
        <v>吨</v>
      </c>
      <c r="E3270" s="2">
        <f ca="1">'[1]2025年已发货'!E:E</f>
        <v>35</v>
      </c>
      <c r="F3270" s="4">
        <f ca="1">'[1]2025年已发货'!F:F</f>
        <v>45793</v>
      </c>
      <c r="G3270" s="2" t="str">
        <f>'[1]2025年已发货'!G:G</f>
        <v>（中铁五局-成渝扩容3标）四川省资阳市雁江区伍隍镇铺子村雁江区X138</v>
      </c>
      <c r="H3270" s="2" t="str">
        <f ca="1">'[1]2025年已发货'!H:H</f>
        <v>王健</v>
      </c>
      <c r="I3270" s="2">
        <f ca="1">'[1]2025年已发货'!I:I</f>
        <v>17726168395</v>
      </c>
      <c r="J3270" s="2" vm="1" t="e">
        <f ca="1">_xlfn._xlws.FILTER(辅助信息!D:D,辅助信息!G:G=G3270)</f>
        <v>#VALUE!</v>
      </c>
    </row>
    <row r="3271" hidden="1" spans="1:10">
      <c r="A3271" s="2" t="str">
        <f ca="1">'[1]2025年已发货'!A:A</f>
        <v>德胜</v>
      </c>
      <c r="B3271" s="2" t="str">
        <f ca="1">'[1]2025年已发货'!B:B</f>
        <v>螺纹钢</v>
      </c>
      <c r="C3271" s="2" t="str">
        <f ca="1">'[1]2025年已发货'!C:C</f>
        <v>HRB400EФ12*9m</v>
      </c>
      <c r="D3271" s="2" t="str">
        <f ca="1">'[1]2025年已发货'!D:D</f>
        <v>吨</v>
      </c>
      <c r="E3271" s="2">
        <f ca="1">'[1]2025年已发货'!E:E</f>
        <v>14</v>
      </c>
      <c r="F3271" s="4">
        <f ca="1">'[1]2025年已发货'!F:F</f>
        <v>45793</v>
      </c>
      <c r="G3271" s="2" t="str">
        <f>'[1]2025年已发货'!G:G</f>
        <v>四川省南充市营山县咸安大道成都元泽环境技术有限公司营山分公司（中核华兴市政道路项目部）</v>
      </c>
      <c r="H3271" s="2" t="str">
        <f ca="1">'[1]2025年已发货'!H:H</f>
        <v>黎家敏</v>
      </c>
      <c r="I3271" s="2" t="str">
        <f ca="1">'[1]2025年已发货'!I:I</f>
        <v>15082798787</v>
      </c>
      <c r="J3271" s="2" vm="1" t="e">
        <f ca="1">_xlfn._xlws.FILTER(辅助信息!D:D,辅助信息!G:G=G3271)</f>
        <v>#VALUE!</v>
      </c>
    </row>
    <row r="3272" hidden="1" spans="1:10">
      <c r="A3272" s="2" t="str">
        <f ca="1">'[1]2025年已发货'!A:A</f>
        <v>德胜</v>
      </c>
      <c r="B3272" s="2" t="str">
        <f ca="1">'[1]2025年已发货'!B:B</f>
        <v>螺纹钢</v>
      </c>
      <c r="C3272" s="2" t="str">
        <f ca="1">'[1]2025年已发货'!C:C</f>
        <v>HRB400EФ22*9m</v>
      </c>
      <c r="D3272" s="2" t="str">
        <f ca="1">'[1]2025年已发货'!D:D</f>
        <v>吨</v>
      </c>
      <c r="E3272" s="2">
        <f ca="1">'[1]2025年已发货'!E:E</f>
        <v>16</v>
      </c>
      <c r="F3272" s="4">
        <f ca="1">'[1]2025年已发货'!F:F</f>
        <v>45793</v>
      </c>
      <c r="G3272" s="2" t="str">
        <f>'[1]2025年已发货'!G:G</f>
        <v>四川省南充市营山县咸安大道成都元泽环境技术有限公司营山分公司（中核华兴市政道路项目部）</v>
      </c>
      <c r="H3272" s="2" t="str">
        <f ca="1">'[1]2025年已发货'!H:H</f>
        <v>黎家敏</v>
      </c>
      <c r="I3272" s="2" t="str">
        <f ca="1">'[1]2025年已发货'!I:I</f>
        <v>15082798787</v>
      </c>
      <c r="J3272" s="2" vm="1" t="e">
        <f ca="1">_xlfn._xlws.FILTER(辅助信息!D:D,辅助信息!G:G=G3272)</f>
        <v>#VALUE!</v>
      </c>
    </row>
    <row r="3273" hidden="1" spans="1:10">
      <c r="A3273" s="2" t="str">
        <f ca="1">'[1]2025年已发货'!A:A</f>
        <v>德胜</v>
      </c>
      <c r="B3273" s="2" t="str">
        <f ca="1">'[1]2025年已发货'!B:B</f>
        <v>螺纹钢</v>
      </c>
      <c r="C3273" s="2" t="str">
        <f ca="1">'[1]2025年已发货'!C:C</f>
        <v>HRB400EФ25*9m</v>
      </c>
      <c r="D3273" s="2" t="str">
        <f ca="1">'[1]2025年已发货'!D:D</f>
        <v>吨</v>
      </c>
      <c r="E3273" s="2">
        <f ca="1">'[1]2025年已发货'!E:E</f>
        <v>2.5</v>
      </c>
      <c r="F3273" s="4">
        <f ca="1">'[1]2025年已发货'!F:F</f>
        <v>45793</v>
      </c>
      <c r="G3273" s="2" t="str">
        <f>'[1]2025年已发货'!G:G</f>
        <v>四川省南充市营山县咸安大道成都元泽环境技术有限公司营山分公司（中核华兴市政道路项目部）</v>
      </c>
      <c r="H3273" s="2" t="str">
        <f ca="1">'[1]2025年已发货'!H:H</f>
        <v>黎家敏</v>
      </c>
      <c r="I3273" s="2" t="str">
        <f ca="1">'[1]2025年已发货'!I:I</f>
        <v>15082798787</v>
      </c>
      <c r="J3273" s="2" vm="1" t="e">
        <f ca="1">_xlfn._xlws.FILTER(辅助信息!D:D,辅助信息!G:G=G3273)</f>
        <v>#VALUE!</v>
      </c>
    </row>
    <row r="3274" hidden="1" spans="1:10">
      <c r="A3274" s="2" t="str">
        <f ca="1">'[1]2025年已发货'!A:A</f>
        <v>德胜</v>
      </c>
      <c r="B3274" s="2" t="str">
        <f ca="1">'[1]2025年已发货'!B:B</f>
        <v>螺纹钢</v>
      </c>
      <c r="C3274" s="2" t="str">
        <f ca="1">'[1]2025年已发货'!C:C</f>
        <v>HRB400EФ28*9m</v>
      </c>
      <c r="D3274" s="2" t="str">
        <f ca="1">'[1]2025年已发货'!D:D</f>
        <v>吨</v>
      </c>
      <c r="E3274" s="2">
        <f ca="1">'[1]2025年已发货'!E:E</f>
        <v>2.5</v>
      </c>
      <c r="F3274" s="4">
        <f ca="1">'[1]2025年已发货'!F:F</f>
        <v>45793</v>
      </c>
      <c r="G3274" s="2" t="str">
        <f>'[1]2025年已发货'!G:G</f>
        <v>四川省南充市营山县咸安大道成都元泽环境技术有限公司营山分公司（中核华兴市政道路项目部）</v>
      </c>
      <c r="H3274" s="2" t="str">
        <f ca="1">'[1]2025年已发货'!H:H</f>
        <v>黎家敏</v>
      </c>
      <c r="I3274" s="2" t="str">
        <f ca="1">'[1]2025年已发货'!I:I</f>
        <v>15082798787</v>
      </c>
      <c r="J3274" s="2" vm="1" t="e">
        <f>_xlfn._xlws.FILTER(辅助信息!D:D,辅助信息!G:G=G3274)</f>
        <v>#VALUE!</v>
      </c>
    </row>
    <row r="3275" hidden="1" spans="1:10">
      <c r="A3275" s="2" t="str">
        <f ca="1">'[1]2025年已发货'!A:A</f>
        <v>泸钢</v>
      </c>
      <c r="B3275" s="2" t="str">
        <f ca="1">'[1]2025年已发货'!B:B</f>
        <v>高线</v>
      </c>
      <c r="C3275" s="2" t="str">
        <f ca="1">'[1]2025年已发货'!C:C</f>
        <v>HPB300 Φ8</v>
      </c>
      <c r="D3275" s="2" t="str">
        <f ca="1">'[1]2025年已发货'!D:D</f>
        <v>吨</v>
      </c>
      <c r="E3275" s="2">
        <f ca="1">'[1]2025年已发货'!E:E</f>
        <v>17</v>
      </c>
      <c r="F3275" s="4">
        <f ca="1">'[1]2025年已发货'!F:F</f>
        <v>45793</v>
      </c>
      <c r="G3275" s="2" t="str">
        <f>'[1]2025年已发货'!G:G</f>
        <v>自永4标一局四公司（四川省内江市隆昌市金鹅街道自永4标一局四公司钢筋棚）</v>
      </c>
      <c r="H3275" s="2" t="str">
        <f ca="1">'[1]2025年已发货'!H:H</f>
        <v>郝优</v>
      </c>
      <c r="I3275" s="2">
        <f ca="1">'[1]2025年已发货'!I:I</f>
        <v>13891371707</v>
      </c>
      <c r="J3275" s="2" vm="1" t="e">
        <f ca="1">_xlfn._xlws.FILTER(辅助信息!D:D,辅助信息!G:G=G3275)</f>
        <v>#VALUE!</v>
      </c>
    </row>
    <row r="3276" hidden="1" spans="1:10">
      <c r="A3276" s="2" t="str">
        <f ca="1">'[1]2025年已发货'!A:A</f>
        <v>泸钢</v>
      </c>
      <c r="B3276" s="2" t="str">
        <f ca="1">'[1]2025年已发货'!B:B</f>
        <v>螺纹钢</v>
      </c>
      <c r="C3276" s="2" t="str">
        <f ca="1">'[1]2025年已发货'!C:C</f>
        <v>HRB400E Φ16×9米</v>
      </c>
      <c r="D3276" s="2" t="str">
        <f ca="1">'[1]2025年已发货'!D:D</f>
        <v>吨</v>
      </c>
      <c r="E3276" s="2">
        <f ca="1">'[1]2025年已发货'!E:E</f>
        <v>18</v>
      </c>
      <c r="F3276" s="4">
        <f ca="1">'[1]2025年已发货'!F:F</f>
        <v>45793</v>
      </c>
      <c r="G3276" s="2" t="str">
        <f>'[1]2025年已发货'!G:G</f>
        <v>自永4标一局四公司（四川省内江市隆昌市金鹅街道自永4标一局四公司钢筋棚）</v>
      </c>
      <c r="H3276" s="2" t="str">
        <f ca="1">'[1]2025年已发货'!H:H</f>
        <v>郝优</v>
      </c>
      <c r="I3276" s="2">
        <f ca="1">'[1]2025年已发货'!I:I</f>
        <v>13891371707</v>
      </c>
      <c r="J3276" s="2" vm="1" t="e">
        <f ca="1">_xlfn._xlws.FILTER(辅助信息!D:D,辅助信息!G:G=G3276)</f>
        <v>#VALUE!</v>
      </c>
    </row>
    <row r="3277" hidden="1" spans="1:10">
      <c r="A3277" s="2" t="str">
        <f ca="1">'[1]2025年已发货'!A:A</f>
        <v>八局</v>
      </c>
      <c r="B3277" s="2" t="str">
        <f ca="1">'[1]2025年已发货'!B:B</f>
        <v>螺纹钢</v>
      </c>
      <c r="C3277" s="2" t="str">
        <f ca="1">'[1]2025年已发货'!C:C</f>
        <v>HRB400E Φ25×12米</v>
      </c>
      <c r="D3277" s="2" t="str">
        <f ca="1">'[1]2025年已发货'!D:D</f>
        <v>吨</v>
      </c>
      <c r="E3277" s="2">
        <f ca="1">'[1]2025年已发货'!E:E</f>
        <v>35</v>
      </c>
      <c r="F3277" s="4">
        <f ca="1">'[1]2025年已发货'!F:F</f>
        <v>45793</v>
      </c>
      <c r="G3277" s="2" t="str">
        <f>'[1]2025年已发货'!G:G</f>
        <v>（自永2标九局西南分公司钢筋棚）四川省自贡市骑龙镇大湾村</v>
      </c>
      <c r="H3277" s="2" t="str">
        <f ca="1">'[1]2025年已发货'!H:H</f>
        <v>高彦彬</v>
      </c>
      <c r="I3277" s="2">
        <f ca="1">'[1]2025年已发货'!I:I</f>
        <v>13835906370</v>
      </c>
      <c r="J3277" s="2" vm="1" t="e">
        <f>_xlfn._xlws.FILTER(辅助信息!D:D,辅助信息!G:G=G3277)</f>
        <v>#VALUE!</v>
      </c>
    </row>
    <row r="3278" hidden="1" spans="1:10">
      <c r="A3278" s="2" t="str">
        <f ca="1">'[1]2025年已发货'!A:A</f>
        <v>湖北商贸</v>
      </c>
      <c r="B3278" s="2" t="str">
        <f ca="1">'[1]2025年已发货'!B:B</f>
        <v>高线</v>
      </c>
      <c r="C3278" s="2" t="str">
        <f ca="1">'[1]2025年已发货'!C:C</f>
        <v>HPB300Φ10</v>
      </c>
      <c r="D3278" s="2" t="str">
        <f ca="1">'[1]2025年已发货'!D:D</f>
        <v>吨</v>
      </c>
      <c r="E3278" s="2">
        <f ca="1">'[1]2025年已发货'!E:E</f>
        <v>70</v>
      </c>
      <c r="F3278" s="4">
        <f ca="1">'[1]2025年已发货'!F:F</f>
        <v>45793</v>
      </c>
      <c r="G3278" s="2" t="str">
        <f>'[1]2025年已发货'!G:G</f>
        <v>（中铁三局-铜资高速1标）四川省资阳市安岳县石羊镇猫坝村2#钢筋场</v>
      </c>
      <c r="H3278" s="2" t="str">
        <f ca="1">'[1]2025年已发货'!H:H</f>
        <v>王雪</v>
      </c>
      <c r="I3278" s="2">
        <f ca="1">'[1]2025年已发货'!I:I</f>
        <v>18729676589</v>
      </c>
      <c r="J3278" s="2" vm="1" t="e">
        <f>_xlfn._xlws.FILTER(辅助信息!D:D,辅助信息!G:G=G3278)</f>
        <v>#VALUE!</v>
      </c>
    </row>
    <row r="3279" hidden="1" spans="1:10">
      <c r="A3279" s="2" t="str">
        <f ca="1">'[1]2025年已发货'!A:A</f>
        <v>湖北商贸</v>
      </c>
      <c r="B3279" s="2" t="str">
        <f ca="1">'[1]2025年已发货'!B:B</f>
        <v>螺纹钢</v>
      </c>
      <c r="C3279" s="2" t="str">
        <f ca="1">'[1]2025年已发货'!C:C</f>
        <v>HRB400E Φ14 9m</v>
      </c>
      <c r="D3279" s="2" t="str">
        <f ca="1">'[1]2025年已发货'!D:D</f>
        <v>吨</v>
      </c>
      <c r="E3279" s="2">
        <f ca="1">'[1]2025年已发货'!E:E</f>
        <v>35</v>
      </c>
      <c r="F3279" s="4">
        <f ca="1">'[1]2025年已发货'!F:F</f>
        <v>45793</v>
      </c>
      <c r="G3279" s="2" t="str">
        <f>'[1]2025年已发货'!G:G</f>
        <v>（中铁三局-铜资高速1标）四川省资阳市安岳县石羊镇猫坝村2#钢筋场</v>
      </c>
      <c r="H3279" s="2" t="str">
        <f ca="1">'[1]2025年已发货'!H:H</f>
        <v>王雪</v>
      </c>
      <c r="I3279" s="2">
        <f ca="1">'[1]2025年已发货'!I:I</f>
        <v>18729676589</v>
      </c>
      <c r="J3279" s="2" vm="1" t="e">
        <f>_xlfn._xlws.FILTER(辅助信息!D:D,辅助信息!G:G=G3279)</f>
        <v>#VALUE!</v>
      </c>
    </row>
    <row r="3280" hidden="1" spans="1:10">
      <c r="A3280" s="2" t="str">
        <f ca="1">'[1]2025年已发货'!A:A</f>
        <v>湖北商贸</v>
      </c>
      <c r="B3280" s="2" t="str">
        <f ca="1">'[1]2025年已发货'!B:B</f>
        <v>螺纹钢</v>
      </c>
      <c r="C3280" s="2" t="str">
        <f ca="1">'[1]2025年已发货'!C:C</f>
        <v>HRB400E Φ28 12m</v>
      </c>
      <c r="D3280" s="2" t="str">
        <f ca="1">'[1]2025年已发货'!D:D</f>
        <v>吨</v>
      </c>
      <c r="E3280" s="2">
        <f ca="1">'[1]2025年已发货'!E:E</f>
        <v>35</v>
      </c>
      <c r="F3280" s="4">
        <f ca="1">'[1]2025年已发货'!F:F</f>
        <v>45793</v>
      </c>
      <c r="G3280" s="2" t="str">
        <f>'[1]2025年已发货'!G:G</f>
        <v>（中铁广州局-资乐高速5标）四川省乐山市井研县希望大道116号</v>
      </c>
      <c r="H3280" s="2" t="str">
        <f ca="1">'[1]2025年已发货'!H:H</f>
        <v>廖俊杰</v>
      </c>
      <c r="I3280" s="2">
        <f ca="1">'[1]2025年已发货'!I:I</f>
        <v>15775100965</v>
      </c>
      <c r="J3280" s="2" vm="1" t="e">
        <f ca="1">_xlfn._xlws.FILTER(辅助信息!D:D,辅助信息!G:G=G3280)</f>
        <v>#VALUE!</v>
      </c>
    </row>
    <row r="3281" hidden="1" spans="1:10">
      <c r="A3281" s="2" t="str">
        <f ca="1">'[1]2025年已发货'!A:A</f>
        <v>湖北商贸</v>
      </c>
      <c r="B3281" s="2" t="str">
        <f ca="1">'[1]2025年已发货'!B:B</f>
        <v>螺纹钢</v>
      </c>
      <c r="C3281" s="2" t="str">
        <f ca="1">'[1]2025年已发货'!C:C</f>
        <v>HRB400E Φ25 12m</v>
      </c>
      <c r="D3281" s="2" t="str">
        <f ca="1">'[1]2025年已发货'!D:D</f>
        <v>吨</v>
      </c>
      <c r="E3281" s="2">
        <f ca="1">'[1]2025年已发货'!E:E</f>
        <v>20</v>
      </c>
      <c r="F3281" s="4">
        <f ca="1">'[1]2025年已发货'!F:F</f>
        <v>45793</v>
      </c>
      <c r="G3281" s="2" t="str">
        <f>'[1]2025年已发货'!G:G</f>
        <v>（中铁广州局-资乐高速5标）四川省乐山市井研县希望大道116号</v>
      </c>
      <c r="H3281" s="2" t="str">
        <f ca="1">'[1]2025年已发货'!H:H</f>
        <v>廖俊杰</v>
      </c>
      <c r="I3281" s="2">
        <f ca="1">'[1]2025年已发货'!I:I</f>
        <v>15775100965</v>
      </c>
      <c r="J3281" s="2" vm="1" t="e">
        <f>_xlfn._xlws.FILTER(辅助信息!D:D,辅助信息!G:G=G3281)</f>
        <v>#VALUE!</v>
      </c>
    </row>
    <row r="3282" hidden="1" spans="1:10">
      <c r="A3282" s="2" t="str">
        <f ca="1">'[1]2025年已发货'!A:A</f>
        <v>湖北商贸</v>
      </c>
      <c r="B3282" s="2" t="str">
        <f ca="1">'[1]2025年已发货'!B:B</f>
        <v>螺纹钢</v>
      </c>
      <c r="C3282" s="2" t="str">
        <f ca="1">'[1]2025年已发货'!C:C</f>
        <v>HRB400E Φ20 12m</v>
      </c>
      <c r="D3282" s="2" t="str">
        <f ca="1">'[1]2025年已发货'!D:D</f>
        <v>吨</v>
      </c>
      <c r="E3282" s="2">
        <f ca="1">'[1]2025年已发货'!E:E</f>
        <v>15</v>
      </c>
      <c r="F3282" s="4">
        <f ca="1">'[1]2025年已发货'!F:F</f>
        <v>45793</v>
      </c>
      <c r="G3282" s="2" t="str">
        <f>'[1]2025年已发货'!G:G</f>
        <v>（中铁广州局-资乐高速5标）四川省乐山市井研县希望大道116号</v>
      </c>
      <c r="H3282" s="2" t="str">
        <f ca="1">'[1]2025年已发货'!H:H</f>
        <v>廖俊杰</v>
      </c>
      <c r="I3282" s="2">
        <f ca="1">'[1]2025年已发货'!I:I</f>
        <v>15775100965</v>
      </c>
      <c r="J3282" s="2" vm="1" t="e">
        <f ca="1">_xlfn._xlws.FILTER(辅助信息!D:D,辅助信息!G:G=G3282)</f>
        <v>#VALUE!</v>
      </c>
    </row>
    <row r="3283" hidden="1" spans="1:10">
      <c r="A3283" s="2" t="str">
        <f ca="1">'[1]2025年已发货'!A:A</f>
        <v>钢固融</v>
      </c>
      <c r="B3283" s="2" t="str">
        <f ca="1">'[1]2025年已发货'!B:B</f>
        <v>盘螺</v>
      </c>
      <c r="C3283" s="2" t="str">
        <f ca="1">'[1]2025年已发货'!C:C</f>
        <v>HRB400E Φ10</v>
      </c>
      <c r="D3283" s="2" t="str">
        <f ca="1">'[1]2025年已发货'!D:D</f>
        <v>吨</v>
      </c>
      <c r="E3283" s="2">
        <f ca="1">'[1]2025年已发货'!E:E</f>
        <v>2</v>
      </c>
      <c r="F3283" s="4">
        <f ca="1">'[1]2025年已发货'!F:F</f>
        <v>45793</v>
      </c>
      <c r="G3283" s="2" t="str">
        <f>'[1]2025年已发货'!G:G</f>
        <v>（五冶怡心湖）五冶西河基地自用项目</v>
      </c>
      <c r="H3283" s="2" t="str">
        <f ca="1">'[1]2025年已发货'!H:H</f>
        <v>罗权</v>
      </c>
      <c r="I3283" s="2">
        <f ca="1">'[1]2025年已发货'!I:I</f>
        <v>15208436083</v>
      </c>
      <c r="J3283" s="2" vm="1" t="e">
        <f ca="1">_xlfn._xlws.FILTER(辅助信息!D:D,辅助信息!G:G=G3283)</f>
        <v>#VALUE!</v>
      </c>
    </row>
    <row r="3284" hidden="1" spans="1:10">
      <c r="A3284" s="2" t="str">
        <f ca="1">'[1]2025年已发货'!A:A</f>
        <v>晋邦</v>
      </c>
      <c r="B3284" s="2" t="str">
        <f ca="1">'[1]2025年已发货'!B:B</f>
        <v>盘螺</v>
      </c>
      <c r="C3284" s="2" t="str">
        <f ca="1">'[1]2025年已发货'!C:C</f>
        <v>HRB400E Φ10</v>
      </c>
      <c r="D3284" s="2" t="str">
        <f ca="1">'[1]2025年已发货'!D:D</f>
        <v>吨</v>
      </c>
      <c r="E3284" s="2">
        <f ca="1">'[1]2025年已发货'!E:E</f>
        <v>18</v>
      </c>
      <c r="F3284" s="4">
        <f ca="1">'[1]2025年已发货'!F:F</f>
        <v>45793</v>
      </c>
      <c r="G3284" s="2" t="str">
        <f>'[1]2025年已发货'!G:G</f>
        <v>（十九冶-江龙高速一分部）重庆市云阳县X886附近中国十九冶开云高速项目总包部西98米*复兴互通预制梁场</v>
      </c>
      <c r="H3284" s="2" t="str">
        <f ca="1">'[1]2025年已发货'!H:H</f>
        <v>吴章红</v>
      </c>
      <c r="I3284" s="2">
        <f ca="1">'[1]2025年已发货'!I:I</f>
        <v>18628165772</v>
      </c>
      <c r="J3284" s="2" vm="1" t="e">
        <f ca="1">_xlfn._xlws.FILTER(辅助信息!D:D,辅助信息!G:G=G3284)</f>
        <v>#VALUE!</v>
      </c>
    </row>
    <row r="3285" hidden="1" spans="1:10">
      <c r="A3285" s="2" t="str">
        <f ca="1">'[1]2025年已发货'!A:A</f>
        <v>晋邦</v>
      </c>
      <c r="B3285" s="2" t="str">
        <f ca="1">'[1]2025年已发货'!B:B</f>
        <v>高线</v>
      </c>
      <c r="C3285" s="2" t="str">
        <f ca="1">'[1]2025年已发货'!C:C</f>
        <v>HPB300Φ10</v>
      </c>
      <c r="D3285" s="2" t="str">
        <f ca="1">'[1]2025年已发货'!D:D</f>
        <v>吨</v>
      </c>
      <c r="E3285" s="2">
        <f ca="1">'[1]2025年已发货'!E:E</f>
        <v>18</v>
      </c>
      <c r="F3285" s="4">
        <f ca="1">'[1]2025年已发货'!F:F</f>
        <v>45793</v>
      </c>
      <c r="G3285" s="2" t="str">
        <f>'[1]2025年已发货'!G:G</f>
        <v>（十九冶-江龙高速一分部）重庆市云阳县X886附近中国十九冶开云高速项目总包部西98米*复兴互通预制梁场</v>
      </c>
      <c r="H3285" s="2" t="str">
        <f ca="1">'[1]2025年已发货'!H:H</f>
        <v>吴章红</v>
      </c>
      <c r="I3285" s="2">
        <f ca="1">'[1]2025年已发货'!I:I</f>
        <v>18628165772</v>
      </c>
      <c r="J3285" s="2" vm="1" t="e">
        <f ca="1">_xlfn._xlws.FILTER(辅助信息!D:D,辅助信息!G:G=G3285)</f>
        <v>#VALUE!</v>
      </c>
    </row>
    <row r="3286" hidden="1" spans="1:10">
      <c r="A3286" s="2" t="str">
        <f ca="1">IFERROR('[1]2025年已发货'!A:A,"")</f>
        <v>陕钢</v>
      </c>
      <c r="B3286" s="2" t="str">
        <f ca="1">IFERROR('[1]2025年已发货'!B:B,"")</f>
        <v>盘螺</v>
      </c>
      <c r="C3286" s="2" t="str">
        <f ca="1">IFERROR('[1]2025年已发货'!C:C,"")</f>
        <v>HRB400E Φ6</v>
      </c>
      <c r="D3286" s="2" t="str">
        <f ca="1">IFERROR('[1]2025年已发货'!D:D,"")</f>
        <v>吨</v>
      </c>
      <c r="E3286" s="2">
        <f ca="1">IFERROR('[1]2025年已发货'!E:E,"")</f>
        <v>10</v>
      </c>
      <c r="F3286" s="4">
        <f ca="1">IFERROR('[1]2025年已发货'!F:F,"")</f>
        <v>45793</v>
      </c>
      <c r="G3286" s="2" t="str">
        <f>IFERROR('[1]2025年已发货'!G:G,"")</f>
        <v>（北京工程局乐山机场项目）乐山市五通桥区冠英镇</v>
      </c>
      <c r="H3286" s="2" t="str">
        <f ca="1">IFERROR('[1]2025年已发货'!H:H,"")</f>
        <v>王治</v>
      </c>
      <c r="I3286" s="2">
        <f ca="1">IFERROR('[1]2025年已发货'!I:I,"")</f>
        <v>18811564698</v>
      </c>
      <c r="J3286" s="2" vm="1" t="e">
        <f ca="1">_xlfn._xlws.FILTER(辅助信息!D:D,辅助信息!G:G=G3286)</f>
        <v>#VALUE!</v>
      </c>
    </row>
    <row r="3287" hidden="1" spans="1:10">
      <c r="A3287" s="2" t="str">
        <f ca="1">IFERROR('[1]2025年已发货'!A:A,"")</f>
        <v>陕钢</v>
      </c>
      <c r="B3287" s="2" t="str">
        <f ca="1">IFERROR('[1]2025年已发货'!B:B,"")</f>
        <v>盘螺</v>
      </c>
      <c r="C3287" s="2" t="str">
        <f ca="1">IFERROR('[1]2025年已发货'!C:C,"")</f>
        <v>HRB400E Φ8</v>
      </c>
      <c r="D3287" s="2" t="str">
        <f ca="1">IFERROR('[1]2025年已发货'!D:D,"")</f>
        <v>吨</v>
      </c>
      <c r="E3287" s="2">
        <f ca="1">IFERROR('[1]2025年已发货'!E:E,"")</f>
        <v>25</v>
      </c>
      <c r="F3287" s="4">
        <f ca="1">IFERROR('[1]2025年已发货'!F:F,"")</f>
        <v>45793</v>
      </c>
      <c r="G3287" s="2" t="str">
        <f>IFERROR('[1]2025年已发货'!G:G,"")</f>
        <v>（北京工程局乐山机场项目）乐山市五通桥区冠英镇</v>
      </c>
      <c r="H3287" s="2" t="str">
        <f ca="1">IFERROR('[1]2025年已发货'!H:H,"")</f>
        <v>王治</v>
      </c>
      <c r="I3287" s="2">
        <f ca="1">IFERROR('[1]2025年已发货'!I:I,"")</f>
        <v>18811564698</v>
      </c>
      <c r="J3287" s="2" vm="1" t="e">
        <f ca="1">_xlfn._xlws.FILTER(辅助信息!D:D,辅助信息!G:G=G3287)</f>
        <v>#VALUE!</v>
      </c>
    </row>
    <row r="3288" hidden="1" spans="1:10">
      <c r="A3288" s="2" t="str">
        <f ca="1">'[1]2025年已发货'!A:A</f>
        <v>德胜</v>
      </c>
      <c r="B3288" s="2" t="str">
        <f ca="1">'[1]2025年已发货'!B:B</f>
        <v>螺纹钢</v>
      </c>
      <c r="C3288" s="2" t="str">
        <f ca="1">'[1]2025年已发货'!C:C</f>
        <v>HRB400E Φ12 9m</v>
      </c>
      <c r="D3288" s="2" t="str">
        <f ca="1">'[1]2025年已发货'!D:D</f>
        <v>吨</v>
      </c>
      <c r="E3288" s="2">
        <f ca="1">'[1]2025年已发货'!E:E</f>
        <v>12</v>
      </c>
      <c r="F3288" s="4">
        <f ca="1">'[1]2025年已发货'!F:F</f>
        <v>45793</v>
      </c>
      <c r="G3288" s="2" t="str">
        <f>'[1]2025年已发货'!G:G</f>
        <v>（五局乐山机场项目）乐山市五通桥区冠英镇</v>
      </c>
      <c r="H3288" s="2" t="str">
        <f ca="1">'[1]2025年已发货'!H:H</f>
        <v>王思思</v>
      </c>
      <c r="I3288" s="2">
        <f ca="1">'[1]2025年已发货'!I:I</f>
        <v>18973190156</v>
      </c>
      <c r="J3288" s="2" vm="1" t="e">
        <f ca="1">_xlfn._xlws.FILTER(辅助信息!D:D,辅助信息!G:G=G3288)</f>
        <v>#VALUE!</v>
      </c>
    </row>
    <row r="3289" hidden="1" spans="1:10">
      <c r="A3289" s="2" t="str">
        <f ca="1">'[1]2025年已发货'!A:A</f>
        <v>德胜</v>
      </c>
      <c r="B3289" s="2" t="str">
        <f ca="1">'[1]2025年已发货'!B:B</f>
        <v>螺纹钢</v>
      </c>
      <c r="C3289" s="2" t="str">
        <f ca="1">'[1]2025年已发货'!C:C</f>
        <v>HRB400E Φ18 9m</v>
      </c>
      <c r="D3289" s="2" t="str">
        <f ca="1">'[1]2025年已发货'!D:D</f>
        <v>吨</v>
      </c>
      <c r="E3289" s="2">
        <f ca="1">'[1]2025年已发货'!E:E</f>
        <v>22.5</v>
      </c>
      <c r="F3289" s="4">
        <f ca="1">'[1]2025年已发货'!F:F</f>
        <v>45793</v>
      </c>
      <c r="G3289" s="2" t="str">
        <f>'[1]2025年已发货'!G:G</f>
        <v>（五局乐山机场项目）乐山市五通桥区冠英镇</v>
      </c>
      <c r="H3289" s="2" t="str">
        <f ca="1">'[1]2025年已发货'!H:H</f>
        <v>王思思</v>
      </c>
      <c r="I3289" s="2">
        <f ca="1">'[1]2025年已发货'!I:I</f>
        <v>18973190156</v>
      </c>
      <c r="J3289" s="2" vm="1" t="e">
        <f ca="1">_xlfn._xlws.FILTER(辅助信息!D:D,辅助信息!G:G=G3289)</f>
        <v>#VALUE!</v>
      </c>
    </row>
    <row r="3290" hidden="1" spans="1:10">
      <c r="A3290" s="2" t="str">
        <f ca="1">'[1]2025年已发货'!A:A</f>
        <v>德胜</v>
      </c>
      <c r="B3290" s="2" t="str">
        <f ca="1">'[1]2025年已发货'!B:B</f>
        <v>螺纹钢</v>
      </c>
      <c r="C3290" s="2" t="str">
        <f ca="1">'[1]2025年已发货'!C:C</f>
        <v>HRB400E Φ22 9m</v>
      </c>
      <c r="D3290" s="2" t="str">
        <f ca="1">'[1]2025年已发货'!D:D</f>
        <v>吨</v>
      </c>
      <c r="E3290" s="2">
        <f ca="1">'[1]2025年已发货'!E:E</f>
        <v>70</v>
      </c>
      <c r="F3290" s="4">
        <f ca="1">'[1]2025年已发货'!F:F</f>
        <v>45793</v>
      </c>
      <c r="G3290" s="2" t="str">
        <f>'[1]2025年已发货'!G:G</f>
        <v>（五冶怡心湖项目）龙泉驿区双堰塘钓鱼东100米(北川路)龙泉驿区北川路</v>
      </c>
      <c r="H3290" s="2" t="str">
        <f ca="1">'[1]2025年已发货'!H:H</f>
        <v>董文学</v>
      </c>
      <c r="I3290" s="2">
        <f ca="1">'[1]2025年已发货'!I:I</f>
        <v>15828110575</v>
      </c>
      <c r="J3290" s="2" vm="1" t="e">
        <f>_xlfn._xlws.FILTER(辅助信息!D:D,辅助信息!G:G=G3290)</f>
        <v>#VALUE!</v>
      </c>
    </row>
    <row r="3291" hidden="1" spans="1:10">
      <c r="A3291" s="2" t="str">
        <f ca="1">'[1]2025年已发货'!A:A</f>
        <v>钢固融</v>
      </c>
      <c r="B3291" s="2" t="str">
        <f ca="1">'[1]2025年已发货'!B:B</f>
        <v>高线</v>
      </c>
      <c r="C3291" s="2" t="str">
        <f ca="1">'[1]2025年已发货'!C:C</f>
        <v>HPB300Φ10</v>
      </c>
      <c r="D3291" s="2" t="str">
        <f ca="1">'[1]2025年已发货'!D:D</f>
        <v>吨</v>
      </c>
      <c r="E3291" s="2">
        <f ca="1">'[1]2025年已发货'!E:E</f>
        <v>35</v>
      </c>
      <c r="F3291" s="4">
        <f ca="1">'[1]2025年已发货'!F:F</f>
        <v>45793</v>
      </c>
      <c r="G3291" s="2" t="str">
        <f>'[1]2025年已发货'!G:G</f>
        <v>（五冶怡心湖项目）龙泉驿区双堰塘钓鱼东100米(北川路)龙泉驿区北川路</v>
      </c>
      <c r="H3291" s="2" t="str">
        <f ca="1">'[1]2025年已发货'!H:H</f>
        <v>董文学</v>
      </c>
      <c r="I3291" s="2">
        <f ca="1">'[1]2025年已发货'!I:I</f>
        <v>15828110575</v>
      </c>
      <c r="J3291" s="2" vm="1" t="e">
        <f ca="1">_xlfn._xlws.FILTER(辅助信息!D:D,辅助信息!G:G=G3291)</f>
        <v>#VALUE!</v>
      </c>
    </row>
    <row r="3292" hidden="1" spans="1:10">
      <c r="A3292" s="2" t="str">
        <f ca="1">'[1]2025年已发货'!A:A</f>
        <v>湖北商贸</v>
      </c>
      <c r="B3292" s="2" t="str">
        <f ca="1">'[1]2025年已发货'!B:B</f>
        <v>高线</v>
      </c>
      <c r="C3292" s="2" t="str">
        <f ca="1">'[1]2025年已发货'!C:C</f>
        <v>HPB300Φ8</v>
      </c>
      <c r="D3292" s="2" t="str">
        <f ca="1">'[1]2025年已发货'!D:D</f>
        <v>吨</v>
      </c>
      <c r="E3292" s="2">
        <f ca="1">'[1]2025年已发货'!E:E</f>
        <v>18</v>
      </c>
      <c r="F3292" s="4">
        <f ca="1">'[1]2025年已发货'!F:F</f>
        <v>45794</v>
      </c>
      <c r="G3292" s="2" t="str">
        <f>'[1]2025年已发货'!G:G</f>
        <v>（中铁北京局-资乐高速6标）四川省乐山市市中区土主镇资乐高速TJ6标项目试验室</v>
      </c>
      <c r="H3292" s="2" t="str">
        <f ca="1">'[1]2025年已发货'!H:H</f>
        <v>刘岩</v>
      </c>
      <c r="I3292" s="2">
        <f ca="1">'[1]2025年已发货'!I:I</f>
        <v>18543566469</v>
      </c>
      <c r="J3292" s="2" vm="1" t="e">
        <f>_xlfn._xlws.FILTER(辅助信息!D:D,辅助信息!G:G=G3292)</f>
        <v>#VALUE!</v>
      </c>
    </row>
    <row r="3293" hidden="1" spans="1:10">
      <c r="A3293" s="2" t="str">
        <f ca="1">'[1]2025年已发货'!A:A</f>
        <v>湖北商贸</v>
      </c>
      <c r="B3293" s="2" t="str">
        <f ca="1">'[1]2025年已发货'!B:B</f>
        <v>高线</v>
      </c>
      <c r="C3293" s="2" t="str">
        <f ca="1">'[1]2025年已发货'!C:C</f>
        <v>HPB300Φ10</v>
      </c>
      <c r="D3293" s="2" t="str">
        <f ca="1">'[1]2025年已发货'!D:D</f>
        <v>吨</v>
      </c>
      <c r="E3293" s="2">
        <f ca="1">'[1]2025年已发货'!E:E</f>
        <v>17</v>
      </c>
      <c r="F3293" s="4">
        <f ca="1">'[1]2025年已发货'!F:F</f>
        <v>45794</v>
      </c>
      <c r="G3293" s="2" t="str">
        <f>'[1]2025年已发货'!G:G</f>
        <v>（中铁北京局-资乐高速6标）四川省乐山市市中区土主镇资乐高速TJ6标项目试验室</v>
      </c>
      <c r="H3293" s="2" t="str">
        <f ca="1">'[1]2025年已发货'!H:H</f>
        <v>刘岩</v>
      </c>
      <c r="I3293" s="2">
        <f ca="1">'[1]2025年已发货'!I:I</f>
        <v>18543566469</v>
      </c>
      <c r="J3293" s="2" vm="1" t="e">
        <f ca="1">_xlfn._xlws.FILTER(辅助信息!D:D,辅助信息!G:G=G3293)</f>
        <v>#VALUE!</v>
      </c>
    </row>
    <row r="3294" hidden="1" spans="1:10">
      <c r="A3294" s="2" t="str">
        <f ca="1">'[1]2025年已发货'!A:A</f>
        <v>湖北商贸</v>
      </c>
      <c r="B3294" s="2" t="str">
        <f ca="1">'[1]2025年已发货'!B:B</f>
        <v>螺纹钢</v>
      </c>
      <c r="C3294" s="2" t="str">
        <f ca="1">'[1]2025年已发货'!C:C</f>
        <v>HRB400E Φ25 9m</v>
      </c>
      <c r="D3294" s="2" t="str">
        <f ca="1">'[1]2025年已发货'!D:D</f>
        <v>吨</v>
      </c>
      <c r="E3294" s="2">
        <f ca="1">'[1]2025年已发货'!E:E</f>
        <v>18</v>
      </c>
      <c r="F3294" s="4">
        <f ca="1">'[1]2025年已发货'!F:F</f>
        <v>45794</v>
      </c>
      <c r="G3294" s="2" t="str">
        <f>'[1]2025年已发货'!G:G</f>
        <v>（中铁北京局-资乐高速6标）四川省乐山市市中区土主镇资乐高速TJ6标项目试验室</v>
      </c>
      <c r="H3294" s="2" t="str">
        <f ca="1">'[1]2025年已发货'!H:H</f>
        <v>刘岩</v>
      </c>
      <c r="I3294" s="2">
        <f ca="1">'[1]2025年已发货'!I:I</f>
        <v>18543566469</v>
      </c>
      <c r="J3294" s="2" vm="1" t="e">
        <f ca="1">_xlfn._xlws.FILTER(辅助信息!D:D,辅助信息!G:G=G3294)</f>
        <v>#VALUE!</v>
      </c>
    </row>
    <row r="3295" hidden="1" spans="1:10">
      <c r="A3295" s="2" t="str">
        <f ca="1">'[1]2025年已发货'!A:A</f>
        <v>湖北商贸</v>
      </c>
      <c r="B3295" s="2" t="str">
        <f ca="1">'[1]2025年已发货'!B:B</f>
        <v>螺纹钢</v>
      </c>
      <c r="C3295" s="2" t="str">
        <f ca="1">'[1]2025年已发货'!C:C</f>
        <v>HRB400E Φ28 9m</v>
      </c>
      <c r="D3295" s="2" t="str">
        <f ca="1">'[1]2025年已发货'!D:D</f>
        <v>吨</v>
      </c>
      <c r="E3295" s="2">
        <f ca="1">'[1]2025年已发货'!E:E</f>
        <v>17</v>
      </c>
      <c r="F3295" s="4">
        <f ca="1">'[1]2025年已发货'!F:F</f>
        <v>45794</v>
      </c>
      <c r="G3295" s="2" t="str">
        <f>'[1]2025年已发货'!G:G</f>
        <v>（中铁北京局-资乐高速6标）四川省乐山市市中区土主镇资乐高速TJ6标项目试验室</v>
      </c>
      <c r="H3295" s="2" t="str">
        <f ca="1">'[1]2025年已发货'!H:H</f>
        <v>刘岩</v>
      </c>
      <c r="I3295" s="2">
        <f ca="1">'[1]2025年已发货'!I:I</f>
        <v>18543566469</v>
      </c>
      <c r="J3295" s="2" vm="1" t="e">
        <f>_xlfn._xlws.FILTER(辅助信息!D:D,辅助信息!G:G=G3295)</f>
        <v>#VALUE!</v>
      </c>
    </row>
    <row r="3296" hidden="1" spans="1:10">
      <c r="A3296" s="2" t="str">
        <f ca="1">'[1]2025年已发货'!A:A</f>
        <v>达钢</v>
      </c>
      <c r="B3296" s="2" t="str">
        <f ca="1">'[1]2025年已发货'!B:B</f>
        <v>盘螺</v>
      </c>
      <c r="C3296" s="2" t="str">
        <f ca="1">'[1]2025年已发货'!C:C</f>
        <v>HRB400E Φ10</v>
      </c>
      <c r="D3296" s="2" t="str">
        <f ca="1">'[1]2025年已发货'!D:D</f>
        <v>吨</v>
      </c>
      <c r="E3296" s="2">
        <f ca="1">'[1]2025年已发货'!E:E</f>
        <v>70</v>
      </c>
      <c r="F3296" s="4">
        <f ca="1">'[1]2025年已发货'!F:F</f>
        <v>45794</v>
      </c>
      <c r="G3296" s="2" t="str">
        <f>'[1]2025年已发货'!G:G</f>
        <v>（五局乐山机场项目）乐山市五通桥区冠英镇</v>
      </c>
      <c r="H3296" s="2" t="str">
        <f ca="1">'[1]2025年已发货'!H:H</f>
        <v>王思思</v>
      </c>
      <c r="I3296" s="2">
        <f ca="1">'[1]2025年已发货'!I:I</f>
        <v>18973190156</v>
      </c>
      <c r="J3296" s="2" vm="1" t="e">
        <f ca="1">_xlfn._xlws.FILTER(辅助信息!D:D,辅助信息!G:G=G3296)</f>
        <v>#VALUE!</v>
      </c>
    </row>
    <row r="3297" hidden="1" spans="1:10">
      <c r="A3297" s="2" t="str">
        <f ca="1">'[1]2025年已发货'!A:A</f>
        <v>达钢</v>
      </c>
      <c r="B3297" s="2" t="str">
        <f ca="1">'[1]2025年已发货'!B:B</f>
        <v>螺纹钢</v>
      </c>
      <c r="C3297" s="2" t="str">
        <f ca="1">'[1]2025年已发货'!C:C</f>
        <v>HRB400E Φ12 9m</v>
      </c>
      <c r="D3297" s="2" t="str">
        <f ca="1">'[1]2025年已发货'!D:D</f>
        <v>吨</v>
      </c>
      <c r="E3297" s="2">
        <f ca="1">'[1]2025年已发货'!E:E</f>
        <v>21</v>
      </c>
      <c r="F3297" s="4">
        <f ca="1">'[1]2025年已发货'!F:F</f>
        <v>45794</v>
      </c>
      <c r="G3297" s="2" t="str">
        <f>'[1]2025年已发货'!G:G</f>
        <v>（五局乐山机场项目）乐山市五通桥区冠英镇</v>
      </c>
      <c r="H3297" s="2" t="str">
        <f ca="1">'[1]2025年已发货'!H:H</f>
        <v>王思思</v>
      </c>
      <c r="I3297" s="2">
        <f ca="1">'[1]2025年已发货'!I:I</f>
        <v>18973190156</v>
      </c>
      <c r="J3297" s="2" vm="1" t="e">
        <f>_xlfn._xlws.FILTER(辅助信息!D:D,辅助信息!G:G=G3297)</f>
        <v>#VALUE!</v>
      </c>
    </row>
    <row r="3298" hidden="1" spans="1:10">
      <c r="A3298" s="2" t="str">
        <f ca="1">'[1]2025年已发货'!A:A</f>
        <v>达钢</v>
      </c>
      <c r="B3298" s="2" t="str">
        <f ca="1">'[1]2025年已发货'!B:B</f>
        <v>盘螺</v>
      </c>
      <c r="C3298" s="2" t="str">
        <f ca="1">'[1]2025年已发货'!C:C</f>
        <v>HRB400E Φ6</v>
      </c>
      <c r="D3298" s="2" t="str">
        <f ca="1">'[1]2025年已发货'!D:D</f>
        <v>吨</v>
      </c>
      <c r="E3298" s="2">
        <f ca="1">'[1]2025年已发货'!E:E</f>
        <v>15</v>
      </c>
      <c r="F3298" s="4">
        <f ca="1">'[1]2025年已发货'!F:F</f>
        <v>45794</v>
      </c>
      <c r="G3298" s="2" t="str">
        <f>'[1]2025年已发货'!G:G</f>
        <v>（五局乐山机场项目）乐山市五通桥区冠英镇</v>
      </c>
      <c r="H3298" s="2" t="str">
        <f ca="1">'[1]2025年已发货'!H:H</f>
        <v>王思思</v>
      </c>
      <c r="I3298" s="2">
        <f ca="1">'[1]2025年已发货'!I:I</f>
        <v>18973190156</v>
      </c>
      <c r="J3298" s="2" vm="1" t="e">
        <f ca="1">_xlfn._xlws.FILTER(辅助信息!D:D,辅助信息!G:G=G3298)</f>
        <v>#VALUE!</v>
      </c>
    </row>
    <row r="3299" hidden="1" spans="1:10">
      <c r="A3299" s="2" t="str">
        <f ca="1">'[1]2025年已发货'!A:A</f>
        <v>德胜</v>
      </c>
      <c r="B3299" s="2" t="str">
        <f ca="1">'[1]2025年已发货'!B:B</f>
        <v>螺纹钢</v>
      </c>
      <c r="C3299" s="2" t="str">
        <f ca="1">'[1]2025年已发货'!C:C</f>
        <v>HRB400E Φ12 9m</v>
      </c>
      <c r="D3299" s="2" t="str">
        <f ca="1">'[1]2025年已发货'!D:D</f>
        <v>吨</v>
      </c>
      <c r="E3299" s="2">
        <f ca="1">'[1]2025年已发货'!E:E</f>
        <v>50</v>
      </c>
      <c r="F3299" s="4">
        <f ca="1">'[1]2025年已发货'!F:F</f>
        <v>45794</v>
      </c>
      <c r="G3299" s="2" t="str">
        <f>'[1]2025年已发货'!G:G</f>
        <v>（五局乐山机场项目）乐山市五通桥区冠英镇</v>
      </c>
      <c r="H3299" s="2" t="str">
        <f ca="1">'[1]2025年已发货'!H:H</f>
        <v>蒲</v>
      </c>
      <c r="I3299" s="2">
        <f ca="1">'[1]2025年已发货'!I:I</f>
        <v>19180333999</v>
      </c>
      <c r="J3299" s="2" vm="1" t="e">
        <f ca="1">_xlfn._xlws.FILTER(辅助信息!D:D,辅助信息!G:G=G3299)</f>
        <v>#VALUE!</v>
      </c>
    </row>
    <row r="3300" hidden="1" spans="1:10">
      <c r="A3300" s="2" t="str">
        <f ca="1">'[1]2025年已发货'!A:A</f>
        <v>德胜</v>
      </c>
      <c r="B3300" s="2" t="str">
        <f ca="1">'[1]2025年已发货'!B:B</f>
        <v>螺纹钢</v>
      </c>
      <c r="C3300" s="2" t="str">
        <f ca="1">'[1]2025年已发货'!C:C</f>
        <v>HRB400E Φ16 9m</v>
      </c>
      <c r="D3300" s="2" t="str">
        <f ca="1">'[1]2025年已发货'!D:D</f>
        <v>吨</v>
      </c>
      <c r="E3300" s="2">
        <f ca="1">'[1]2025年已发货'!E:E</f>
        <v>20</v>
      </c>
      <c r="F3300" s="4">
        <f ca="1">'[1]2025年已发货'!F:F</f>
        <v>45794</v>
      </c>
      <c r="G3300" s="2" t="str">
        <f>'[1]2025年已发货'!G:G</f>
        <v>（五局乐山机场项目）乐山市五通桥区冠英镇</v>
      </c>
      <c r="H3300" s="2" t="str">
        <f ca="1">'[1]2025年已发货'!H:H</f>
        <v>蒲</v>
      </c>
      <c r="I3300" s="2">
        <f ca="1">'[1]2025年已发货'!I:I</f>
        <v>19180333999</v>
      </c>
      <c r="J3300" s="2" vm="1" t="e">
        <f>_xlfn._xlws.FILTER(辅助信息!D:D,辅助信息!G:G=G3300)</f>
        <v>#VALUE!</v>
      </c>
    </row>
    <row r="3301" hidden="1" spans="1:10">
      <c r="A3301" s="2" t="str">
        <f ca="1">'[1]2025年已发货'!A:A</f>
        <v>德胜</v>
      </c>
      <c r="B3301" s="2" t="str">
        <f ca="1">'[1]2025年已发货'!B:B</f>
        <v>螺纹钢</v>
      </c>
      <c r="C3301" s="2" t="str">
        <f ca="1">'[1]2025年已发货'!C:C</f>
        <v>HRB400E Φ16 9m</v>
      </c>
      <c r="D3301" s="2" t="str">
        <f ca="1">'[1]2025年已发货'!D:D</f>
        <v>吨</v>
      </c>
      <c r="E3301" s="2">
        <f ca="1">'[1]2025年已发货'!E:E</f>
        <v>2.5</v>
      </c>
      <c r="F3301" s="4">
        <f ca="1">'[1]2025年已发货'!F:F</f>
        <v>45794</v>
      </c>
      <c r="G3301" s="2" t="str">
        <f>'[1]2025年已发货'!G:G</f>
        <v>（北京工程局乐山机场项目）乐山市五通桥区冠英镇</v>
      </c>
      <c r="H3301" s="2" t="str">
        <f ca="1">'[1]2025年已发货'!H:H</f>
        <v>王治</v>
      </c>
      <c r="I3301" s="2">
        <f ca="1">'[1]2025年已发货'!I:I</f>
        <v>18811564698</v>
      </c>
      <c r="J3301" s="2" vm="1" t="e">
        <f ca="1">_xlfn._xlws.FILTER(辅助信息!D:D,辅助信息!G:G=G3301)</f>
        <v>#VALUE!</v>
      </c>
    </row>
    <row r="3302" hidden="1" spans="1:10">
      <c r="A3302" s="2" t="str">
        <f ca="1">'[1]2025年已发货'!A:A</f>
        <v>德胜</v>
      </c>
      <c r="B3302" s="2" t="str">
        <f ca="1">'[1]2025年已发货'!B:B</f>
        <v>螺纹钢</v>
      </c>
      <c r="C3302" s="2" t="str">
        <f ca="1">'[1]2025年已发货'!C:C</f>
        <v>HRB400E Φ20 9m</v>
      </c>
      <c r="D3302" s="2" t="str">
        <f ca="1">'[1]2025年已发货'!D:D</f>
        <v>吨</v>
      </c>
      <c r="E3302" s="2">
        <f ca="1">'[1]2025年已发货'!E:E</f>
        <v>8</v>
      </c>
      <c r="F3302" s="4">
        <f ca="1">'[1]2025年已发货'!F:F</f>
        <v>45794</v>
      </c>
      <c r="G3302" s="2" t="str">
        <f>'[1]2025年已发货'!G:G</f>
        <v>（北京工程局乐山机场项目）乐山市五通桥区冠英镇</v>
      </c>
      <c r="H3302" s="2" t="str">
        <f ca="1">'[1]2025年已发货'!H:H</f>
        <v>王治</v>
      </c>
      <c r="I3302" s="2">
        <f ca="1">'[1]2025年已发货'!I:I</f>
        <v>18811564698</v>
      </c>
      <c r="J3302" s="2" vm="1" t="e">
        <f ca="1">_xlfn._xlws.FILTER(辅助信息!D:D,辅助信息!G:G=G3302)</f>
        <v>#VALUE!</v>
      </c>
    </row>
    <row r="3303" hidden="1" spans="1:10">
      <c r="A3303" s="2" t="str">
        <f ca="1">'[1]2025年已发货'!A:A</f>
        <v>德胜</v>
      </c>
      <c r="B3303" s="2" t="str">
        <f ca="1">'[1]2025年已发货'!B:B</f>
        <v>螺纹钢</v>
      </c>
      <c r="C3303" s="2" t="str">
        <f ca="1">'[1]2025年已发货'!C:C</f>
        <v>HRB400E Φ22 9m</v>
      </c>
      <c r="D3303" s="2" t="str">
        <f ca="1">'[1]2025年已发货'!D:D</f>
        <v>吨</v>
      </c>
      <c r="E3303" s="2">
        <f ca="1">'[1]2025年已发货'!E:E</f>
        <v>8</v>
      </c>
      <c r="F3303" s="4">
        <f ca="1">'[1]2025年已发货'!F:F</f>
        <v>45794</v>
      </c>
      <c r="G3303" s="2" t="str">
        <f>'[1]2025年已发货'!G:G</f>
        <v>（北京工程局乐山机场项目）乐山市五通桥区冠英镇</v>
      </c>
      <c r="H3303" s="2" t="str">
        <f ca="1">'[1]2025年已发货'!H:H</f>
        <v>王治</v>
      </c>
      <c r="I3303" s="2">
        <f ca="1">'[1]2025年已发货'!I:I</f>
        <v>18811564698</v>
      </c>
      <c r="J3303" s="2" vm="1" t="e">
        <f ca="1">_xlfn._xlws.FILTER(辅助信息!D:D,辅助信息!G:G=G3303)</f>
        <v>#VALUE!</v>
      </c>
    </row>
    <row r="3304" hidden="1" spans="1:10">
      <c r="A3304" s="2" t="str">
        <f ca="1">'[1]2025年已发货'!A:A</f>
        <v>德胜</v>
      </c>
      <c r="B3304" s="2" t="str">
        <f ca="1">'[1]2025年已发货'!B:B</f>
        <v>螺纹钢</v>
      </c>
      <c r="C3304" s="2" t="str">
        <f ca="1">'[1]2025年已发货'!C:C</f>
        <v>HRB400E Φ25 9m</v>
      </c>
      <c r="D3304" s="2" t="str">
        <f ca="1">'[1]2025年已发货'!D:D</f>
        <v>吨</v>
      </c>
      <c r="E3304" s="2">
        <f ca="1">'[1]2025年已发货'!E:E</f>
        <v>18</v>
      </c>
      <c r="F3304" s="4">
        <f ca="1">'[1]2025年已发货'!F:F</f>
        <v>45794</v>
      </c>
      <c r="G3304" s="2" t="str">
        <f>'[1]2025年已发货'!G:G</f>
        <v>（北京工程局乐山机场项目）乐山市五通桥区冠英镇</v>
      </c>
      <c r="H3304" s="2" t="str">
        <f ca="1">'[1]2025年已发货'!H:H</f>
        <v>王治</v>
      </c>
      <c r="I3304" s="2">
        <f ca="1">'[1]2025年已发货'!I:I</f>
        <v>18811564698</v>
      </c>
      <c r="J3304" s="2" vm="1" t="e">
        <f ca="1">_xlfn._xlws.FILTER(辅助信息!D:D,辅助信息!G:G=G3304)</f>
        <v>#VALUE!</v>
      </c>
    </row>
    <row r="3305" hidden="1" spans="1:10">
      <c r="A3305" s="2" t="str">
        <f ca="1">'[1]2025年已发货'!A:A</f>
        <v>陕钢</v>
      </c>
      <c r="B3305" s="2" t="str">
        <f ca="1">'[1]2025年已发货'!B:B</f>
        <v>盘螺</v>
      </c>
      <c r="C3305" s="2" t="str">
        <f ca="1">'[1]2025年已发货'!C:C</f>
        <v>HRB400E Φ8</v>
      </c>
      <c r="D3305" s="2" t="str">
        <f ca="1">'[1]2025年已发货'!D:D</f>
        <v>吨</v>
      </c>
      <c r="E3305" s="2">
        <f ca="1">'[1]2025年已发货'!E:E</f>
        <v>35</v>
      </c>
      <c r="F3305" s="4">
        <f ca="1">'[1]2025年已发货'!F:F</f>
        <v>45795</v>
      </c>
      <c r="G3305" s="2" t="str">
        <f>'[1]2025年已发货'!G:G</f>
        <v>（五局乐山机场项目）乐山市五通桥区冠英镇</v>
      </c>
      <c r="H3305" s="2" t="str">
        <f ca="1">'[1]2025年已发货'!H:H</f>
        <v>王思思</v>
      </c>
      <c r="I3305" s="2">
        <f ca="1">'[1]2025年已发货'!I:I</f>
        <v>18973190156</v>
      </c>
      <c r="J3305" s="2" vm="1" t="e">
        <f ca="1">_xlfn._xlws.FILTER(辅助信息!D:D,辅助信息!G:G=G3305)</f>
        <v>#VALUE!</v>
      </c>
    </row>
    <row r="3306" hidden="1" spans="1:10">
      <c r="A3306" s="2" t="str">
        <f ca="1">'[1]2025年已发货'!A:A</f>
        <v>陕钢</v>
      </c>
      <c r="B3306" s="2" t="str">
        <f ca="1">'[1]2025年已发货'!B:B</f>
        <v>高线</v>
      </c>
      <c r="C3306" s="2" t="str">
        <f ca="1">'[1]2025年已发货'!C:C</f>
        <v>HPB300Φ6</v>
      </c>
      <c r="D3306" s="2" t="str">
        <f ca="1">'[1]2025年已发货'!D:D</f>
        <v>吨</v>
      </c>
      <c r="E3306" s="2">
        <f ca="1">'[1]2025年已发货'!E:E</f>
        <v>12.5</v>
      </c>
      <c r="F3306" s="4">
        <f ca="1">'[1]2025年已发货'!F:F</f>
        <v>45795</v>
      </c>
      <c r="G3306" s="2" t="str">
        <f>'[1]2025年已发货'!G:G</f>
        <v>（北京工程局乐山机场项目）乐山市五通桥区冠英镇</v>
      </c>
      <c r="H3306" s="2" t="str">
        <f ca="1">'[1]2025年已发货'!H:H</f>
        <v>王治</v>
      </c>
      <c r="I3306" s="2">
        <f ca="1">'[1]2025年已发货'!I:I</f>
        <v>18811564698</v>
      </c>
      <c r="J3306" s="2" vm="1" t="e">
        <f ca="1">_xlfn._xlws.FILTER(辅助信息!D:D,辅助信息!G:G=G3306)</f>
        <v>#VALUE!</v>
      </c>
    </row>
    <row r="3307" hidden="1" spans="1:10">
      <c r="A3307" s="2" t="str">
        <f ca="1">'[1]2025年已发货'!A:A</f>
        <v>陕钢</v>
      </c>
      <c r="B3307" s="2" t="str">
        <f ca="1">'[1]2025年已发货'!B:B</f>
        <v>盘螺</v>
      </c>
      <c r="C3307" s="2" t="str">
        <f ca="1">'[1]2025年已发货'!C:C</f>
        <v>HRB400E Φ6</v>
      </c>
      <c r="D3307" s="2" t="str">
        <f ca="1">'[1]2025年已发货'!D:D</f>
        <v>吨</v>
      </c>
      <c r="E3307" s="2">
        <f ca="1">'[1]2025年已发货'!E:E</f>
        <v>5</v>
      </c>
      <c r="F3307" s="4">
        <f ca="1">'[1]2025年已发货'!F:F</f>
        <v>45795</v>
      </c>
      <c r="G3307" s="2" t="str">
        <f>'[1]2025年已发货'!G:G</f>
        <v>（北京工程局乐山机场项目）乐山市五通桥区冠英镇</v>
      </c>
      <c r="H3307" s="2" t="str">
        <f ca="1">'[1]2025年已发货'!H:H</f>
        <v>王治</v>
      </c>
      <c r="I3307" s="2">
        <f ca="1">'[1]2025年已发货'!I:I</f>
        <v>18811564698</v>
      </c>
      <c r="J3307" s="2" vm="1" t="e">
        <f>_xlfn._xlws.FILTER(辅助信息!D:D,辅助信息!G:G=G3307)</f>
        <v>#VALUE!</v>
      </c>
    </row>
    <row r="3308" hidden="1" spans="1:10">
      <c r="A3308" s="2" t="str">
        <f ca="1">'[1]2025年已发货'!A:A</f>
        <v>陕钢</v>
      </c>
      <c r="B3308" s="2" t="str">
        <f ca="1">'[1]2025年已发货'!B:B</f>
        <v>盘螺</v>
      </c>
      <c r="C3308" s="2" t="str">
        <f ca="1">'[1]2025年已发货'!C:C</f>
        <v>HRB400E Φ8</v>
      </c>
      <c r="D3308" s="2" t="str">
        <f ca="1">'[1]2025年已发货'!D:D</f>
        <v>吨</v>
      </c>
      <c r="E3308" s="2">
        <f ca="1">'[1]2025年已发货'!E:E</f>
        <v>45</v>
      </c>
      <c r="F3308" s="4">
        <f ca="1">'[1]2025年已发货'!F:F</f>
        <v>45795</v>
      </c>
      <c r="G3308" s="2" t="str">
        <f>'[1]2025年已发货'!G:G</f>
        <v>（北京工程局乐山机场项目）乐山市五通桥区冠英镇</v>
      </c>
      <c r="H3308" s="2" t="str">
        <f ca="1">'[1]2025年已发货'!H:H</f>
        <v>王治</v>
      </c>
      <c r="I3308" s="2">
        <f ca="1">'[1]2025年已发货'!I:I</f>
        <v>18811564698</v>
      </c>
      <c r="J3308" s="2" vm="1" t="e">
        <f ca="1">_xlfn._xlws.FILTER(辅助信息!D:D,辅助信息!G:G=G3308)</f>
        <v>#VALUE!</v>
      </c>
    </row>
    <row r="3309" hidden="1" spans="1:10">
      <c r="A3309" s="2" t="str">
        <f ca="1">'[1]2025年已发货'!A:A</f>
        <v>陕钢</v>
      </c>
      <c r="B3309" s="2" t="str">
        <f ca="1">'[1]2025年已发货'!B:B</f>
        <v>盘螺</v>
      </c>
      <c r="C3309" s="2" t="str">
        <f ca="1">'[1]2025年已发货'!C:C</f>
        <v>HRB400E Φ10</v>
      </c>
      <c r="D3309" s="2" t="str">
        <f ca="1">'[1]2025年已发货'!D:D</f>
        <v>吨</v>
      </c>
      <c r="E3309" s="2">
        <f ca="1">'[1]2025年已发货'!E:E</f>
        <v>35</v>
      </c>
      <c r="F3309" s="4">
        <f ca="1">'[1]2025年已发货'!F:F</f>
        <v>45795</v>
      </c>
      <c r="G3309" s="2" t="str">
        <f>'[1]2025年已发货'!G:G</f>
        <v>（北京工程局乐山机场项目）乐山市五通桥区冠英镇</v>
      </c>
      <c r="H3309" s="2" t="str">
        <f ca="1">'[1]2025年已发货'!H:H</f>
        <v>王治</v>
      </c>
      <c r="I3309" s="2">
        <f ca="1">'[1]2025年已发货'!I:I</f>
        <v>18811564698</v>
      </c>
      <c r="J3309" s="2" vm="1" t="e">
        <f ca="1">_xlfn._xlws.FILTER(辅助信息!D:D,辅助信息!G:G=G3309)</f>
        <v>#VALUE!</v>
      </c>
    </row>
    <row r="3310" hidden="1" spans="1:10">
      <c r="A3310" s="2" t="str">
        <f ca="1">'[1]2025年已发货'!A:A</f>
        <v>陕钢</v>
      </c>
      <c r="B3310" s="2" t="str">
        <f ca="1">'[1]2025年已发货'!B:B</f>
        <v>盘螺</v>
      </c>
      <c r="C3310" s="2" t="str">
        <f ca="1">'[1]2025年已发货'!C:C</f>
        <v>HRB400E Φ12</v>
      </c>
      <c r="D3310" s="2" t="str">
        <f ca="1">'[1]2025年已发货'!D:D</f>
        <v>吨</v>
      </c>
      <c r="E3310" s="2">
        <f ca="1">'[1]2025年已发货'!E:E</f>
        <v>10</v>
      </c>
      <c r="F3310" s="4">
        <f ca="1">'[1]2025年已发货'!F:F</f>
        <v>45795</v>
      </c>
      <c r="G3310" s="2" t="str">
        <f>'[1]2025年已发货'!G:G</f>
        <v>（北京工程局乐山机场项目）乐山市五通桥区冠英镇</v>
      </c>
      <c r="H3310" s="2" t="str">
        <f ca="1">'[1]2025年已发货'!H:H</f>
        <v>王治</v>
      </c>
      <c r="I3310" s="2">
        <f ca="1">'[1]2025年已发货'!I:I</f>
        <v>18811564698</v>
      </c>
      <c r="J3310" s="2" vm="1" t="e">
        <f ca="1">_xlfn._xlws.FILTER(辅助信息!D:D,辅助信息!G:G=G3310)</f>
        <v>#VALUE!</v>
      </c>
    </row>
    <row r="3311" hidden="1" spans="1:10">
      <c r="A3311" s="2" t="str">
        <f ca="1">'[1]2025年已发货'!A:A</f>
        <v>陕钢</v>
      </c>
      <c r="B3311" s="2" t="str">
        <f ca="1">'[1]2025年已发货'!B:B</f>
        <v>螺纹钢</v>
      </c>
      <c r="C3311" s="2" t="str">
        <f ca="1">'[1]2025年已发货'!C:C</f>
        <v>HRB400E Φ20 9m</v>
      </c>
      <c r="D3311" s="2" t="str">
        <f ca="1">'[1]2025年已发货'!D:D</f>
        <v>吨</v>
      </c>
      <c r="E3311" s="2">
        <f ca="1">'[1]2025年已发货'!E:E</f>
        <v>35</v>
      </c>
      <c r="F3311" s="4">
        <f ca="1">'[1]2025年已发货'!F:F</f>
        <v>45795</v>
      </c>
      <c r="G3311" s="2" t="str">
        <f>'[1]2025年已发货'!G:G</f>
        <v>（五局建筑温江tod项目）罗欣安若维他药业(成都)有限公司南94米温江区海发路附近</v>
      </c>
      <c r="H3311" s="2" t="str">
        <f ca="1">'[1]2025年已发货'!H:H</f>
        <v>兰</v>
      </c>
      <c r="I3311" s="2">
        <f ca="1">'[1]2025年已发货'!I:I</f>
        <v>18281603736</v>
      </c>
      <c r="J3311" s="2" vm="1" t="e">
        <f ca="1">_xlfn._xlws.FILTER(辅助信息!D:D,辅助信息!G:G=G3311)</f>
        <v>#VALUE!</v>
      </c>
    </row>
    <row r="3312" hidden="1" spans="1:10">
      <c r="A3312" s="2" t="str">
        <f ca="1">'[1]2025年已发货'!A:A</f>
        <v>陕钢</v>
      </c>
      <c r="B3312" s="2" t="str">
        <f ca="1">'[1]2025年已发货'!B:B</f>
        <v>螺纹钢</v>
      </c>
      <c r="C3312" s="2" t="str">
        <f ca="1">'[1]2025年已发货'!C:C</f>
        <v>HRB400E Φ22 9m</v>
      </c>
      <c r="D3312" s="2" t="str">
        <f ca="1">'[1]2025年已发货'!D:D</f>
        <v>吨</v>
      </c>
      <c r="E3312" s="2">
        <f ca="1">'[1]2025年已发货'!E:E</f>
        <v>30</v>
      </c>
      <c r="F3312" s="4">
        <f ca="1">'[1]2025年已发货'!F:F</f>
        <v>45795</v>
      </c>
      <c r="G3312" s="2" t="str">
        <f>'[1]2025年已发货'!G:G</f>
        <v>（五局建筑温江tod项目）罗欣安若维他药业(成都)有限公司南94米温江区海发路附近</v>
      </c>
      <c r="H3312" s="2" t="str">
        <f ca="1">'[1]2025年已发货'!H:H</f>
        <v>兰</v>
      </c>
      <c r="I3312" s="2">
        <f ca="1">'[1]2025年已发货'!I:I</f>
        <v>18281603736</v>
      </c>
      <c r="J3312" s="2" vm="1" t="e">
        <f ca="1">_xlfn._xlws.FILTER(辅助信息!D:D,辅助信息!G:G=G3312)</f>
        <v>#VALUE!</v>
      </c>
    </row>
    <row r="3313" hidden="1" spans="1:10">
      <c r="A3313" s="2" t="str">
        <f ca="1">'[1]2025年已发货'!A:A</f>
        <v>陕钢</v>
      </c>
      <c r="B3313" s="2" t="str">
        <f ca="1">'[1]2025年已发货'!B:B</f>
        <v>高线</v>
      </c>
      <c r="C3313" s="2" t="str">
        <f ca="1">'[1]2025年已发货'!C:C</f>
        <v>HPB300Φ8</v>
      </c>
      <c r="D3313" s="2" t="str">
        <f ca="1">'[1]2025年已发货'!D:D</f>
        <v>吨</v>
      </c>
      <c r="E3313" s="2">
        <f ca="1">'[1]2025年已发货'!E:E</f>
        <v>5.145</v>
      </c>
      <c r="F3313" s="4">
        <f ca="1">'[1]2025年已发货'!F:F</f>
        <v>45795</v>
      </c>
      <c r="G3313" s="2" t="str">
        <f>'[1]2025年已发货'!G:G</f>
        <v>（五局建筑温江tod项目）罗欣安若维他药业(成都)有限公司南94米温江区海发路附近</v>
      </c>
      <c r="H3313" s="2" t="str">
        <f ca="1">'[1]2025年已发货'!H:H</f>
        <v>兰</v>
      </c>
      <c r="I3313" s="2">
        <f ca="1">'[1]2025年已发货'!I:I</f>
        <v>18281603736</v>
      </c>
      <c r="J3313" s="2" vm="1" t="e">
        <f ca="1">_xlfn._xlws.FILTER(辅助信息!D:D,辅助信息!G:G=G3313)</f>
        <v>#VALUE!</v>
      </c>
    </row>
    <row r="3314" hidden="1" spans="1:10">
      <c r="A3314" s="2" t="str">
        <f ca="1">'[1]2025年已发货'!A:A</f>
        <v>陕钢</v>
      </c>
      <c r="B3314" s="2" t="str">
        <f ca="1">'[1]2025年已发货'!B:B</f>
        <v>高线</v>
      </c>
      <c r="C3314" s="2" t="str">
        <f ca="1">'[1]2025年已发货'!C:C</f>
        <v>HPB300Φ10</v>
      </c>
      <c r="D3314" s="2" t="str">
        <f ca="1">'[1]2025年已发货'!D:D</f>
        <v>吨</v>
      </c>
      <c r="E3314" s="2">
        <f ca="1">'[1]2025年已发货'!E:E</f>
        <v>20</v>
      </c>
      <c r="F3314" s="4">
        <f ca="1">'[1]2025年已发货'!F:F</f>
        <v>45795</v>
      </c>
      <c r="G3314" s="2" t="str">
        <f>'[1]2025年已发货'!G:G</f>
        <v>（中铁五局-成渝扩容3标）四川省资阳市雁江区伍隍镇铺子村雁江区X138</v>
      </c>
      <c r="H3314" s="2" t="str">
        <f ca="1">'[1]2025年已发货'!H:H</f>
        <v>王健</v>
      </c>
      <c r="I3314" s="2">
        <f ca="1">'[1]2025年已发货'!I:I</f>
        <v>17726168395</v>
      </c>
      <c r="J3314" s="2" vm="1" t="e">
        <f ca="1">_xlfn._xlws.FILTER(辅助信息!D:D,辅助信息!G:G=G3314)</f>
        <v>#VALUE!</v>
      </c>
    </row>
    <row r="3315" hidden="1" spans="1:10">
      <c r="A3315" s="2" t="str">
        <f ca="1">'[1]2025年已发货'!A:A</f>
        <v>陕钢</v>
      </c>
      <c r="B3315" s="2" t="str">
        <f ca="1">'[1]2025年已发货'!B:B</f>
        <v>高线</v>
      </c>
      <c r="C3315" s="2" t="str">
        <f ca="1">'[1]2025年已发货'!C:C</f>
        <v>HPB300Φ12</v>
      </c>
      <c r="D3315" s="2" t="str">
        <f ca="1">'[1]2025年已发货'!D:D</f>
        <v>吨</v>
      </c>
      <c r="E3315" s="2">
        <f ca="1">'[1]2025年已发货'!E:E</f>
        <v>15</v>
      </c>
      <c r="F3315" s="4">
        <f ca="1">'[1]2025年已发货'!F:F</f>
        <v>45795</v>
      </c>
      <c r="G3315" s="2" t="str">
        <f>'[1]2025年已发货'!G:G</f>
        <v>（中铁五局-成渝扩容3标）四川省资阳市雁江区伍隍镇铺子村雁江区X138</v>
      </c>
      <c r="H3315" s="2" t="str">
        <f ca="1">'[1]2025年已发货'!H:H</f>
        <v>王健</v>
      </c>
      <c r="I3315" s="2">
        <f ca="1">'[1]2025年已发货'!I:I</f>
        <v>17726168395</v>
      </c>
      <c r="J3315" s="2" vm="1" t="e">
        <f ca="1">_xlfn._xlws.FILTER(辅助信息!D:D,辅助信息!G:G=G3315)</f>
        <v>#VALUE!</v>
      </c>
    </row>
    <row r="3316" hidden="1" spans="1:10">
      <c r="A3316" s="2" t="str">
        <f ca="1">'[1]2025年已发货'!A:A</f>
        <v>德胜</v>
      </c>
      <c r="B3316" s="2" t="str">
        <f ca="1">'[1]2025年已发货'!B:B</f>
        <v>螺纹钢</v>
      </c>
      <c r="C3316" s="2" t="str">
        <f ca="1">'[1]2025年已发货'!C:C</f>
        <v>HRB400EΦ32*9m</v>
      </c>
      <c r="D3316" s="2" t="str">
        <f ca="1">'[1]2025年已发货'!D:D</f>
        <v>吨</v>
      </c>
      <c r="E3316" s="2">
        <f ca="1">'[1]2025年已发货'!E:E</f>
        <v>35</v>
      </c>
      <c r="F3316" s="4">
        <f ca="1">'[1]2025年已发货'!F:F</f>
        <v>45796</v>
      </c>
      <c r="G3316" s="2" t="str">
        <f>'[1]2025年已发货'!G:G</f>
        <v>乐山市峨边县沙坪镇中铁一局钢筋加工厂（污水处理厂）</v>
      </c>
      <c r="H3316" s="2" t="str">
        <f ca="1">'[1]2025年已发货'!H:H</f>
        <v>冯雷</v>
      </c>
      <c r="I3316" s="2" t="str">
        <f ca="1">'[1]2025年已发货'!I:I</f>
        <v>18700069985</v>
      </c>
      <c r="J3316" s="2" vm="1" t="e">
        <f ca="1">_xlfn._xlws.FILTER(辅助信息!D:D,辅助信息!G:G=G3316)</f>
        <v>#VALUE!</v>
      </c>
    </row>
    <row r="3317" hidden="1" spans="1:10">
      <c r="A3317" s="2" t="str">
        <f ca="1">'[1]2025年已发货'!A:A</f>
        <v>德胜</v>
      </c>
      <c r="B3317" s="2" t="str">
        <f ca="1">'[1]2025年已发货'!B:B</f>
        <v>螺纹钢</v>
      </c>
      <c r="C3317" s="2" t="str">
        <f ca="1">'[1]2025年已发货'!C:C</f>
        <v>HRB400EФ18*9m</v>
      </c>
      <c r="D3317" s="2" t="str">
        <f ca="1">'[1]2025年已发货'!D:D</f>
        <v>吨</v>
      </c>
      <c r="E3317" s="2">
        <f ca="1">'[1]2025年已发货'!E:E</f>
        <v>35</v>
      </c>
      <c r="F3317" s="4">
        <f ca="1">'[1]2025年已发货'!F:F</f>
        <v>45796</v>
      </c>
      <c r="G3317" s="2" t="str">
        <f>'[1]2025年已发货'!G:G</f>
        <v>（成铁西物-重庆渝北金山项目）重庆市渝北区康庄美地C区（司机拍摄签收小票时需设置时间及地点水印）</v>
      </c>
      <c r="H3317" s="2" t="str">
        <f ca="1">'[1]2025年已发货'!H:H</f>
        <v>黄永福</v>
      </c>
      <c r="I3317" s="2" t="str">
        <f ca="1">'[1]2025年已发货'!I:I</f>
        <v>15982823571</v>
      </c>
      <c r="J3317" s="2" vm="1" t="e">
        <f>_xlfn._xlws.FILTER(辅助信息!D:D,辅助信息!G:G=G3317)</f>
        <v>#VALUE!</v>
      </c>
    </row>
    <row r="3318" hidden="1" spans="1:10">
      <c r="A3318" s="2" t="str">
        <f ca="1">'[1]2025年已发货'!A:A</f>
        <v>德胜</v>
      </c>
      <c r="B3318" s="2" t="str">
        <f ca="1">'[1]2025年已发货'!B:B</f>
        <v>螺纹钢</v>
      </c>
      <c r="C3318" s="2" t="str">
        <f ca="1">'[1]2025年已发货'!C:C</f>
        <v>HRB400E Φ14 12m</v>
      </c>
      <c r="D3318" s="2" t="str">
        <f ca="1">'[1]2025年已发货'!D:D</f>
        <v>吨</v>
      </c>
      <c r="E3318" s="2">
        <f ca="1">'[1]2025年已发货'!E:E</f>
        <v>35</v>
      </c>
      <c r="F3318" s="4">
        <f ca="1">'[1]2025年已发货'!F:F</f>
        <v>45796</v>
      </c>
      <c r="G3318" s="2" t="str">
        <f>'[1]2025年已发货'!G:G</f>
        <v>（中铁北京局-资乐高速6标）四川省乐山市市中区土主镇资乐高速TJ6标项目试验室</v>
      </c>
      <c r="H3318" s="2" t="str">
        <f ca="1">'[1]2025年已发货'!H:H</f>
        <v>刘岩</v>
      </c>
      <c r="I3318" s="2">
        <f ca="1">'[1]2025年已发货'!I:I</f>
        <v>18543566469</v>
      </c>
      <c r="J3318" s="2" vm="1" t="e">
        <f ca="1">_xlfn._xlws.FILTER(辅助信息!D:D,辅助信息!G:G=G3318)</f>
        <v>#VALUE!</v>
      </c>
    </row>
    <row r="3319" hidden="1" spans="1:10">
      <c r="A3319" s="2" t="str">
        <f ca="1">'[1]2025年已发货'!A:A</f>
        <v>润耀</v>
      </c>
      <c r="B3319" s="2" t="str">
        <f ca="1">'[1]2025年已发货'!B:B</f>
        <v>盘螺</v>
      </c>
      <c r="C3319" s="2" t="str">
        <f ca="1">'[1]2025年已发货'!C:C</f>
        <v>HRB400E Φ8</v>
      </c>
      <c r="D3319" s="2" t="str">
        <f ca="1">'[1]2025年已发货'!D:D</f>
        <v>吨</v>
      </c>
      <c r="E3319" s="2">
        <f ca="1">'[1]2025年已发货'!E:E</f>
        <v>23</v>
      </c>
      <c r="F3319" s="4">
        <f ca="1">'[1]2025年已发货'!F:F</f>
        <v>45796</v>
      </c>
      <c r="G3319" s="2" t="str">
        <f>'[1]2025年已发货'!G:G</f>
        <v>（北京工程局乐山机场项目）乐山市五通桥区冠英镇</v>
      </c>
      <c r="H3319" s="2" t="str">
        <f ca="1">'[1]2025年已发货'!H:H</f>
        <v>王治</v>
      </c>
      <c r="I3319" s="2">
        <f ca="1">'[1]2025年已发货'!I:I</f>
        <v>18811564698</v>
      </c>
      <c r="J3319" s="2" vm="1" t="e">
        <f ca="1">_xlfn._xlws.FILTER(辅助信息!D:D,辅助信息!G:G=G3319)</f>
        <v>#VALUE!</v>
      </c>
    </row>
    <row r="3320" hidden="1" spans="1:10">
      <c r="A3320" s="2" t="str">
        <f ca="1">'[1]2025年已发货'!A:A</f>
        <v>润耀</v>
      </c>
      <c r="B3320" s="2" t="str">
        <f ca="1">'[1]2025年已发货'!B:B</f>
        <v>螺纹钢</v>
      </c>
      <c r="C3320" s="2" t="str">
        <f ca="1">'[1]2025年已发货'!C:C</f>
        <v>HRB400E Φ25 9m</v>
      </c>
      <c r="D3320" s="2" t="str">
        <f ca="1">'[1]2025年已发货'!D:D</f>
        <v>吨</v>
      </c>
      <c r="E3320" s="2">
        <f ca="1">'[1]2025年已发货'!E:E</f>
        <v>10</v>
      </c>
      <c r="F3320" s="4">
        <f ca="1">'[1]2025年已发货'!F:F</f>
        <v>45796</v>
      </c>
      <c r="G3320" s="2" t="str">
        <f>'[1]2025年已发货'!G:G</f>
        <v>（北京工程局乐山机场项目）乐山市五通桥区冠英镇</v>
      </c>
      <c r="H3320" s="2" t="str">
        <f ca="1">'[1]2025年已发货'!H:H</f>
        <v>王治</v>
      </c>
      <c r="I3320" s="2">
        <f ca="1">'[1]2025年已发货'!I:I</f>
        <v>18811564698</v>
      </c>
      <c r="J3320" s="2" vm="1" t="e">
        <f ca="1">_xlfn._xlws.FILTER(辅助信息!D:D,辅助信息!G:G=G3320)</f>
        <v>#VALUE!</v>
      </c>
    </row>
    <row r="3321" hidden="1" spans="1:10">
      <c r="A3321" s="2" t="str">
        <f ca="1">'[1]2025年已发货'!A:A</f>
        <v>湖北商贸</v>
      </c>
      <c r="B3321" s="2" t="str">
        <f ca="1">'[1]2025年已发货'!B:B</f>
        <v>盘螺</v>
      </c>
      <c r="C3321" s="2" t="str">
        <f ca="1">'[1]2025年已发货'!C:C</f>
        <v>HRB400E Φ12</v>
      </c>
      <c r="D3321" s="2" t="str">
        <f ca="1">'[1]2025年已发货'!D:D</f>
        <v>吨</v>
      </c>
      <c r="E3321" s="2">
        <f ca="1">'[1]2025年已发货'!E:E</f>
        <v>25</v>
      </c>
      <c r="F3321" s="4">
        <f ca="1">'[1]2025年已发货'!F:F</f>
        <v>45796</v>
      </c>
      <c r="G3321" s="2" t="str">
        <f>'[1]2025年已发货'!G:G</f>
        <v>（中铁三局-铜资高速1标）四川省资阳市安岳县石羊镇猫坝村2#钢筋场</v>
      </c>
      <c r="H3321" s="2" t="str">
        <f ca="1">'[1]2025年已发货'!H:H</f>
        <v>王雪</v>
      </c>
      <c r="I3321" s="2">
        <f ca="1">'[1]2025年已发货'!I:I</f>
        <v>18729676589</v>
      </c>
      <c r="J3321" s="2" vm="1" t="e">
        <f ca="1">_xlfn._xlws.FILTER(辅助信息!D:D,辅助信息!G:G=G3321)</f>
        <v>#VALUE!</v>
      </c>
    </row>
    <row r="3322" hidden="1" spans="1:10">
      <c r="A3322" s="2" t="str">
        <f ca="1">'[1]2025年已发货'!A:A</f>
        <v>湖北商贸</v>
      </c>
      <c r="B3322" s="2" t="str">
        <f ca="1">'[1]2025年已发货'!B:B</f>
        <v>高线</v>
      </c>
      <c r="C3322" s="2" t="str">
        <f ca="1">'[1]2025年已发货'!C:C</f>
        <v>HPB300Φ8</v>
      </c>
      <c r="D3322" s="2" t="str">
        <f ca="1">'[1]2025年已发货'!D:D</f>
        <v>吨</v>
      </c>
      <c r="E3322" s="2">
        <f ca="1">'[1]2025年已发货'!E:E</f>
        <v>10</v>
      </c>
      <c r="F3322" s="4">
        <f ca="1">'[1]2025年已发货'!F:F</f>
        <v>45796</v>
      </c>
      <c r="G3322" s="2" t="str">
        <f>'[1]2025年已发货'!G:G</f>
        <v>（中铁三局-铜资高速1标）四川省资阳市安岳县石羊镇猫坝村2#钢筋场</v>
      </c>
      <c r="H3322" s="2" t="str">
        <f ca="1">'[1]2025年已发货'!H:H</f>
        <v>王雪</v>
      </c>
      <c r="I3322" s="2">
        <f ca="1">'[1]2025年已发货'!I:I</f>
        <v>18729676589</v>
      </c>
      <c r="J3322" s="2" vm="1" t="e">
        <f>_xlfn._xlws.FILTER(辅助信息!D:D,辅助信息!G:G=G3322)</f>
        <v>#VALUE!</v>
      </c>
    </row>
    <row r="3323" hidden="1" spans="1:10">
      <c r="A3323" s="2" t="str">
        <f ca="1">'[1]2025年已发货'!A:A</f>
        <v>钢固融</v>
      </c>
      <c r="B3323" s="2" t="str">
        <f ca="1">'[1]2025年已发货'!B:B</f>
        <v>盘螺</v>
      </c>
      <c r="C3323" s="2" t="str">
        <f ca="1">'[1]2025年已发货'!C:C</f>
        <v>HRB400E Φ6</v>
      </c>
      <c r="D3323" s="2" t="str">
        <f ca="1">'[1]2025年已发货'!D:D</f>
        <v>吨</v>
      </c>
      <c r="E3323" s="2">
        <f ca="1">'[1]2025年已发货'!E:E</f>
        <v>4</v>
      </c>
      <c r="F3323" s="4">
        <f ca="1">'[1]2025年已发货'!F:F</f>
        <v>45796</v>
      </c>
      <c r="G3323" s="2" t="str">
        <f>'[1]2025年已发货'!G:G</f>
        <v>（中铁五局新津tod项目）成都市新津区旭辉天府未来城南(华金路南)</v>
      </c>
      <c r="H3323" s="2" t="str">
        <f ca="1">'[1]2025年已发货'!H:H</f>
        <v>戴军</v>
      </c>
      <c r="I3323" s="2">
        <f ca="1">'[1]2025年已发货'!I:I</f>
        <v>15984585768</v>
      </c>
      <c r="J3323" s="2" vm="1" t="e">
        <f>_xlfn._xlws.FILTER(辅助信息!D:D,辅助信息!G:G=G3323)</f>
        <v>#VALUE!</v>
      </c>
    </row>
    <row r="3324" hidden="1" spans="1:10">
      <c r="A3324" s="2" t="str">
        <f ca="1">'[1]2025年已发货'!A:A</f>
        <v>钢固融</v>
      </c>
      <c r="B3324" s="2" t="str">
        <f ca="1">'[1]2025年已发货'!B:B</f>
        <v>盘螺</v>
      </c>
      <c r="C3324" s="2" t="str">
        <f ca="1">'[1]2025年已发货'!C:C</f>
        <v>HRB400E Φ8</v>
      </c>
      <c r="D3324" s="2" t="str">
        <f ca="1">'[1]2025年已发货'!D:D</f>
        <v>吨</v>
      </c>
      <c r="E3324" s="2">
        <f ca="1">'[1]2025年已发货'!E:E</f>
        <v>8</v>
      </c>
      <c r="F3324" s="4">
        <f ca="1">'[1]2025年已发货'!F:F</f>
        <v>45796</v>
      </c>
      <c r="G3324" s="2" t="str">
        <f>'[1]2025年已发货'!G:G</f>
        <v>（中铁五局新津tod项目）成都市新津区旭辉天府未来城南(华金路南)</v>
      </c>
      <c r="H3324" s="2" t="str">
        <f ca="1">'[1]2025年已发货'!H:H</f>
        <v>戴军</v>
      </c>
      <c r="I3324" s="2">
        <f ca="1">'[1]2025年已发货'!I:I</f>
        <v>15984585768</v>
      </c>
      <c r="J3324" s="2" vm="1" t="e">
        <f>_xlfn._xlws.FILTER(辅助信息!D:D,辅助信息!G:G=G3324)</f>
        <v>#VALUE!</v>
      </c>
    </row>
    <row r="3325" hidden="1" spans="1:10">
      <c r="A3325" s="2" t="str">
        <f ca="1">'[1]2025年已发货'!A:A</f>
        <v>钢固融</v>
      </c>
      <c r="B3325" s="2" t="str">
        <f ca="1">'[1]2025年已发货'!B:B</f>
        <v>盘螺</v>
      </c>
      <c r="C3325" s="2" t="str">
        <f ca="1">'[1]2025年已发货'!C:C</f>
        <v>HRB400E Φ10</v>
      </c>
      <c r="D3325" s="2" t="str">
        <f ca="1">'[1]2025年已发货'!D:D</f>
        <v>吨</v>
      </c>
      <c r="E3325" s="2">
        <f ca="1">'[1]2025年已发货'!E:E</f>
        <v>25</v>
      </c>
      <c r="F3325" s="4">
        <f ca="1">'[1]2025年已发货'!F:F</f>
        <v>45796</v>
      </c>
      <c r="G3325" s="2" t="str">
        <f>'[1]2025年已发货'!G:G</f>
        <v>（中铁五局新津tod项目）成都市新津区旭辉天府未来城南(华金路南)</v>
      </c>
      <c r="H3325" s="2" t="str">
        <f ca="1">'[1]2025年已发货'!H:H</f>
        <v>戴军</v>
      </c>
      <c r="I3325" s="2">
        <f ca="1">'[1]2025年已发货'!I:I</f>
        <v>15984585768</v>
      </c>
      <c r="J3325" s="2" vm="1" t="e">
        <f ca="1">_xlfn._xlws.FILTER(辅助信息!D:D,辅助信息!G:G=G3325)</f>
        <v>#VALUE!</v>
      </c>
    </row>
    <row r="3326" hidden="1" spans="1:10">
      <c r="A3326" s="2" t="str">
        <f ca="1">'[1]2025年已发货'!A:A</f>
        <v>钢固融</v>
      </c>
      <c r="B3326" s="2" t="str">
        <f ca="1">'[1]2025年已发货'!B:B</f>
        <v>螺纹钢</v>
      </c>
      <c r="C3326" s="2" t="str">
        <f ca="1">'[1]2025年已发货'!C:C</f>
        <v>HRB400E Φ12 9m</v>
      </c>
      <c r="D3326" s="2" t="str">
        <f ca="1">'[1]2025年已发货'!D:D</f>
        <v>吨</v>
      </c>
      <c r="E3326" s="2">
        <f ca="1">'[1]2025年已发货'!E:E</f>
        <v>20</v>
      </c>
      <c r="F3326" s="4">
        <f ca="1">'[1]2025年已发货'!F:F</f>
        <v>45796</v>
      </c>
      <c r="G3326" s="2" t="str">
        <f>'[1]2025年已发货'!G:G</f>
        <v>（中铁五局新津tod项目）成都市新津区旭辉天府未来城南(华金路南)</v>
      </c>
      <c r="H3326" s="2" t="str">
        <f ca="1">'[1]2025年已发货'!H:H</f>
        <v>戴军</v>
      </c>
      <c r="I3326" s="2">
        <f ca="1">'[1]2025年已发货'!I:I</f>
        <v>15984585768</v>
      </c>
      <c r="J3326" s="2" vm="1" t="e">
        <f ca="1">_xlfn._xlws.FILTER(辅助信息!D:D,辅助信息!G:G=G3326)</f>
        <v>#VALUE!</v>
      </c>
    </row>
    <row r="3327" hidden="1" spans="1:10">
      <c r="A3327" s="2" t="str">
        <f ca="1">'[1]2025年已发货'!A:A</f>
        <v>钢固融</v>
      </c>
      <c r="B3327" s="2" t="str">
        <f ca="1">'[1]2025年已发货'!B:B</f>
        <v>螺纹钢</v>
      </c>
      <c r="C3327" s="2" t="str">
        <f ca="1">'[1]2025年已发货'!C:C</f>
        <v>HRB400E Φ14 9m</v>
      </c>
      <c r="D3327" s="2" t="str">
        <f ca="1">'[1]2025年已发货'!D:D</f>
        <v>吨</v>
      </c>
      <c r="E3327" s="2">
        <f ca="1">'[1]2025年已发货'!E:E</f>
        <v>9</v>
      </c>
      <c r="F3327" s="4">
        <f ca="1">'[1]2025年已发货'!F:F</f>
        <v>45796</v>
      </c>
      <c r="G3327" s="2" t="str">
        <f>'[1]2025年已发货'!G:G</f>
        <v>（中铁五局新津tod项目）成都市新津区旭辉天府未来城南(华金路南)</v>
      </c>
      <c r="H3327" s="2" t="str">
        <f ca="1">'[1]2025年已发货'!H:H</f>
        <v>戴军</v>
      </c>
      <c r="I3327" s="2">
        <f ca="1">'[1]2025年已发货'!I:I</f>
        <v>15984585768</v>
      </c>
      <c r="J3327" s="2" vm="1" t="e">
        <f>_xlfn._xlws.FILTER(辅助信息!D:D,辅助信息!G:G=G3327)</f>
        <v>#VALUE!</v>
      </c>
    </row>
    <row r="3328" hidden="1" spans="1:10">
      <c r="A3328" s="2" t="str">
        <f ca="1">'[1]2025年已发货'!A:A</f>
        <v>钢固融</v>
      </c>
      <c r="B3328" s="2" t="str">
        <f ca="1">'[1]2025年已发货'!B:B</f>
        <v>螺纹钢</v>
      </c>
      <c r="C3328" s="2" t="str">
        <f ca="1">'[1]2025年已发货'!C:C</f>
        <v>HRB400E Φ16 9m</v>
      </c>
      <c r="D3328" s="2" t="str">
        <f ca="1">'[1]2025年已发货'!D:D</f>
        <v>吨</v>
      </c>
      <c r="E3328" s="2">
        <f ca="1">'[1]2025年已发货'!E:E</f>
        <v>6</v>
      </c>
      <c r="F3328" s="4">
        <f ca="1">'[1]2025年已发货'!F:F</f>
        <v>45796</v>
      </c>
      <c r="G3328" s="2" t="str">
        <f>'[1]2025年已发货'!G:G</f>
        <v>（中铁五局新津tod项目）成都市新津区旭辉天府未来城南(华金路南)</v>
      </c>
      <c r="H3328" s="2" t="str">
        <f ca="1">'[1]2025年已发货'!H:H</f>
        <v>戴军</v>
      </c>
      <c r="I3328" s="2">
        <f ca="1">'[1]2025年已发货'!I:I</f>
        <v>15984585768</v>
      </c>
      <c r="J3328" s="2" vm="1" t="e">
        <f>_xlfn._xlws.FILTER(辅助信息!D:D,辅助信息!G:G=G3328)</f>
        <v>#VALUE!</v>
      </c>
    </row>
    <row r="3329" hidden="1" spans="1:10">
      <c r="A3329" s="2" t="str">
        <f ca="1">'[1]2025年已发货'!A:A</f>
        <v>钢固融</v>
      </c>
      <c r="B3329" s="2" t="str">
        <f ca="1">'[1]2025年已发货'!B:B</f>
        <v>螺纹钢</v>
      </c>
      <c r="C3329" s="2" t="str">
        <f ca="1">'[1]2025年已发货'!C:C</f>
        <v>HRB400E Φ18 9m</v>
      </c>
      <c r="D3329" s="2" t="str">
        <f ca="1">'[1]2025年已发货'!D:D</f>
        <v>吨</v>
      </c>
      <c r="E3329" s="2">
        <f ca="1">'[1]2025年已发货'!E:E</f>
        <v>3</v>
      </c>
      <c r="F3329" s="4">
        <f ca="1">'[1]2025年已发货'!F:F</f>
        <v>45796</v>
      </c>
      <c r="G3329" s="2" t="str">
        <f>'[1]2025年已发货'!G:G</f>
        <v>（中铁五局新津tod项目）成都市新津区旭辉天府未来城南(华金路南)</v>
      </c>
      <c r="H3329" s="2" t="str">
        <f ca="1">'[1]2025年已发货'!H:H</f>
        <v>戴军</v>
      </c>
      <c r="I3329" s="2">
        <f ca="1">'[1]2025年已发货'!I:I</f>
        <v>15984585768</v>
      </c>
      <c r="J3329" s="2" vm="1" t="e">
        <f ca="1">_xlfn._xlws.FILTER(辅助信息!D:D,辅助信息!G:G=G3329)</f>
        <v>#VALUE!</v>
      </c>
    </row>
    <row r="3330" hidden="1" spans="1:10">
      <c r="A3330" s="2" t="str">
        <f ca="1">'[1]2025年已发货'!A:A</f>
        <v>钢固融</v>
      </c>
      <c r="B3330" s="2" t="str">
        <f ca="1">'[1]2025年已发货'!B:B</f>
        <v>螺纹钢</v>
      </c>
      <c r="C3330" s="2" t="str">
        <f ca="1">'[1]2025年已发货'!C:C</f>
        <v>HRB400E Φ20 9m</v>
      </c>
      <c r="D3330" s="2" t="str">
        <f ca="1">'[1]2025年已发货'!D:D</f>
        <v>吨</v>
      </c>
      <c r="E3330" s="2">
        <f ca="1">'[1]2025年已发货'!E:E</f>
        <v>3</v>
      </c>
      <c r="F3330" s="4">
        <f ca="1">'[1]2025年已发货'!F:F</f>
        <v>45796</v>
      </c>
      <c r="G3330" s="2" t="str">
        <f>'[1]2025年已发货'!G:G</f>
        <v>（中铁五局新津tod项目）成都市新津区旭辉天府未来城南(华金路南)</v>
      </c>
      <c r="H3330" s="2" t="str">
        <f ca="1">'[1]2025年已发货'!H:H</f>
        <v>戴军</v>
      </c>
      <c r="I3330" s="2">
        <f ca="1">'[1]2025年已发货'!I:I</f>
        <v>15984585768</v>
      </c>
      <c r="J3330" s="2" vm="1" t="e">
        <f ca="1">_xlfn._xlws.FILTER(辅助信息!D:D,辅助信息!G:G=G3330)</f>
        <v>#VALUE!</v>
      </c>
    </row>
    <row r="3331" hidden="1" spans="1:10">
      <c r="A3331" s="2" t="str">
        <f ca="1">'[1]2025年已发货'!A:A</f>
        <v>钢固融</v>
      </c>
      <c r="B3331" s="2" t="str">
        <f ca="1">'[1]2025年已发货'!B:B</f>
        <v>螺纹钢</v>
      </c>
      <c r="C3331" s="2" t="str">
        <f ca="1">'[1]2025年已发货'!C:C</f>
        <v>HRB400E Φ22 9m</v>
      </c>
      <c r="D3331" s="2" t="str">
        <f ca="1">'[1]2025年已发货'!D:D</f>
        <v>吨</v>
      </c>
      <c r="E3331" s="2">
        <f ca="1">'[1]2025年已发货'!E:E</f>
        <v>3</v>
      </c>
      <c r="F3331" s="4">
        <f ca="1">'[1]2025年已发货'!F:F</f>
        <v>45796</v>
      </c>
      <c r="G3331" s="2" t="str">
        <f>'[1]2025年已发货'!G:G</f>
        <v>（中铁五局新津tod项目）成都市新津区旭辉天府未来城南(华金路南)</v>
      </c>
      <c r="H3331" s="2" t="str">
        <f ca="1">'[1]2025年已发货'!H:H</f>
        <v>戴军</v>
      </c>
      <c r="I3331" s="2">
        <f ca="1">'[1]2025年已发货'!I:I</f>
        <v>15984585768</v>
      </c>
      <c r="J3331" s="2" vm="1" t="e">
        <f ca="1">_xlfn._xlws.FILTER(辅助信息!D:D,辅助信息!G:G=G3331)</f>
        <v>#VALUE!</v>
      </c>
    </row>
    <row r="3332" hidden="1" spans="1:10">
      <c r="A3332" s="2" t="str">
        <f ca="1">'[1]2025年已发货'!A:A</f>
        <v>钢固融</v>
      </c>
      <c r="B3332" s="2" t="str">
        <f ca="1">'[1]2025年已发货'!B:B</f>
        <v>螺纹钢</v>
      </c>
      <c r="C3332" s="2" t="str">
        <f ca="1">'[1]2025年已发货'!C:C</f>
        <v>HRB500E Φ22 9m</v>
      </c>
      <c r="D3332" s="2" t="str">
        <f ca="1">'[1]2025年已发货'!D:D</f>
        <v>吨</v>
      </c>
      <c r="E3332" s="2">
        <f ca="1">'[1]2025年已发货'!E:E</f>
        <v>3</v>
      </c>
      <c r="F3332" s="4">
        <f ca="1">'[1]2025年已发货'!F:F</f>
        <v>45796</v>
      </c>
      <c r="G3332" s="2" t="str">
        <f>'[1]2025年已发货'!G:G</f>
        <v>（中铁五局新津tod项目）成都市新津区旭辉天府未来城南(华金路南)</v>
      </c>
      <c r="H3332" s="2" t="str">
        <f ca="1">'[1]2025年已发货'!H:H</f>
        <v>戴军</v>
      </c>
      <c r="I3332" s="2">
        <f ca="1">'[1]2025年已发货'!I:I</f>
        <v>15984585768</v>
      </c>
      <c r="J3332" s="2" vm="1" t="e">
        <f>_xlfn._xlws.FILTER(辅助信息!D:D,辅助信息!G:G=G3332)</f>
        <v>#VALUE!</v>
      </c>
    </row>
    <row r="3333" hidden="1" spans="1:10">
      <c r="A3333" s="2" t="str">
        <f ca="1">'[1]2025年已发货'!A:A</f>
        <v>钢固融</v>
      </c>
      <c r="B3333" s="2" t="str">
        <f ca="1">'[1]2025年已发货'!B:B</f>
        <v>螺纹钢</v>
      </c>
      <c r="C3333" s="2" t="str">
        <f ca="1">'[1]2025年已发货'!C:C</f>
        <v>HRB500E Φ25 9m</v>
      </c>
      <c r="D3333" s="2" t="str">
        <f ca="1">'[1]2025年已发货'!D:D</f>
        <v>吨</v>
      </c>
      <c r="E3333" s="2">
        <f ca="1">'[1]2025年已发货'!E:E</f>
        <v>15</v>
      </c>
      <c r="F3333" s="4">
        <f ca="1">'[1]2025年已发货'!F:F</f>
        <v>45796</v>
      </c>
      <c r="G3333" s="2" t="str">
        <f>'[1]2025年已发货'!G:G</f>
        <v>（中铁五局新津tod项目）成都市新津区旭辉天府未来城南(华金路南)</v>
      </c>
      <c r="H3333" s="2" t="str">
        <f ca="1">'[1]2025年已发货'!H:H</f>
        <v>戴军</v>
      </c>
      <c r="I3333" s="2">
        <f ca="1">'[1]2025年已发货'!I:I</f>
        <v>15984585768</v>
      </c>
      <c r="J3333" s="2" vm="1" t="e">
        <f ca="1">_xlfn._xlws.FILTER(辅助信息!D:D,辅助信息!G:G=G3333)</f>
        <v>#VALUE!</v>
      </c>
    </row>
    <row r="3334" hidden="1" spans="1:10">
      <c r="A3334" s="2" t="str">
        <f ca="1">'[1]2025年已发货'!A:A</f>
        <v>润耀</v>
      </c>
      <c r="B3334" s="2" t="str">
        <f ca="1">'[1]2025年已发货'!B:B</f>
        <v>盘螺</v>
      </c>
      <c r="C3334" s="2" t="str">
        <f ca="1">'[1]2025年已发货'!C:C</f>
        <v>HRB400E Φ8</v>
      </c>
      <c r="D3334" s="2" t="str">
        <f ca="1">'[1]2025年已发货'!D:D</f>
        <v>吨</v>
      </c>
      <c r="E3334" s="2">
        <f ca="1">'[1]2025年已发货'!E:E</f>
        <v>30</v>
      </c>
      <c r="F3334" s="4">
        <f ca="1">'[1]2025年已发货'!F:F</f>
        <v>45796</v>
      </c>
      <c r="G3334" s="2" t="str">
        <f>'[1]2025年已发货'!G:G</f>
        <v>（华西简阳西城嘉苑）四川省成都市简阳市简城街道高屋村</v>
      </c>
      <c r="H3334" s="2" t="str">
        <f ca="1">'[1]2025年已发货'!H:H</f>
        <v>张瀚镭</v>
      </c>
      <c r="I3334" s="2">
        <f ca="1">'[1]2025年已发货'!I:I</f>
        <v>15884666220</v>
      </c>
      <c r="J3334" s="2" t="str">
        <f ca="1">_xlfn._xlws.FILTER(辅助信息!D:D,辅助信息!G:G=G3334)</f>
        <v>华西简阳西城嘉苑</v>
      </c>
    </row>
    <row r="3335" hidden="1" spans="1:10">
      <c r="A3335" s="2" t="str">
        <f ca="1">'[1]2025年已发货'!A:A</f>
        <v>润耀</v>
      </c>
      <c r="B3335" s="2" t="str">
        <f ca="1">'[1]2025年已发货'!B:B</f>
        <v>盘螺</v>
      </c>
      <c r="C3335" s="2" t="str">
        <f ca="1">'[1]2025年已发货'!C:C</f>
        <v>HRB400E Φ10</v>
      </c>
      <c r="D3335" s="2" t="str">
        <f ca="1">'[1]2025年已发货'!D:D</f>
        <v>吨</v>
      </c>
      <c r="E3335" s="2">
        <f ca="1">'[1]2025年已发货'!E:E</f>
        <v>40</v>
      </c>
      <c r="F3335" s="4">
        <f ca="1">'[1]2025年已发货'!F:F</f>
        <v>45796</v>
      </c>
      <c r="G3335" s="2" t="str">
        <f>'[1]2025年已发货'!G:G</f>
        <v>（华西简阳西城嘉苑）四川省成都市简阳市简城街道高屋村</v>
      </c>
      <c r="H3335" s="2" t="str">
        <f ca="1">'[1]2025年已发货'!H:H</f>
        <v>张瀚镭</v>
      </c>
      <c r="I3335" s="2">
        <f ca="1">'[1]2025年已发货'!I:I</f>
        <v>15884666220</v>
      </c>
      <c r="J3335" s="2" t="str">
        <f ca="1">_xlfn._xlws.FILTER(辅助信息!D:D,辅助信息!G:G=G3335)</f>
        <v>华西简阳西城嘉苑</v>
      </c>
    </row>
    <row r="3336" hidden="1" spans="1:10">
      <c r="A3336" s="2" t="str">
        <f ca="1">'[1]2025年已发货'!A:A</f>
        <v>润耀</v>
      </c>
      <c r="B3336" s="2" t="str">
        <f ca="1">'[1]2025年已发货'!B:B</f>
        <v>盘螺</v>
      </c>
      <c r="C3336" s="2" t="str">
        <f ca="1">'[1]2025年已发货'!C:C</f>
        <v>HRB400E Φ12</v>
      </c>
      <c r="D3336" s="2" t="str">
        <f ca="1">'[1]2025年已发货'!D:D</f>
        <v>吨</v>
      </c>
      <c r="E3336" s="2">
        <f ca="1">'[1]2025年已发货'!E:E</f>
        <v>35</v>
      </c>
      <c r="F3336" s="4">
        <f ca="1">'[1]2025年已发货'!F:F</f>
        <v>45796</v>
      </c>
      <c r="G3336" s="2" t="str">
        <f>'[1]2025年已发货'!G:G</f>
        <v>（华西简阳西城嘉苑）四川省成都市简阳市简城街道高屋村</v>
      </c>
      <c r="H3336" s="2" t="str">
        <f ca="1">'[1]2025年已发货'!H:H</f>
        <v>张瀚镭</v>
      </c>
      <c r="I3336" s="2">
        <f ca="1">'[1]2025年已发货'!I:I</f>
        <v>15884666220</v>
      </c>
      <c r="J3336" s="2" t="str">
        <f>_xlfn._xlws.FILTER(辅助信息!D:D,辅助信息!G:G=G3336)</f>
        <v>华西简阳西城嘉苑</v>
      </c>
    </row>
    <row r="3337" hidden="1" spans="1:10">
      <c r="A3337" s="2" t="str">
        <f ca="1">'[1]2025年已发货'!A:A</f>
        <v>润耀</v>
      </c>
      <c r="B3337" s="2" t="str">
        <f ca="1">'[1]2025年已发货'!B:B</f>
        <v>螺纹钢</v>
      </c>
      <c r="C3337" s="2" t="str">
        <f ca="1">'[1]2025年已发货'!C:C</f>
        <v>HRB400E Φ14 9m</v>
      </c>
      <c r="D3337" s="2" t="str">
        <f ca="1">'[1]2025年已发货'!D:D</f>
        <v>吨</v>
      </c>
      <c r="E3337" s="2">
        <f ca="1">'[1]2025年已发货'!E:E</f>
        <v>6</v>
      </c>
      <c r="F3337" s="4">
        <f ca="1">'[1]2025年已发货'!F:F</f>
        <v>45796</v>
      </c>
      <c r="G3337" s="2" t="str">
        <f>'[1]2025年已发货'!G:G</f>
        <v>（华西简阳西城嘉苑）四川省成都市简阳市简城街道高屋村</v>
      </c>
      <c r="H3337" s="2" t="str">
        <f ca="1">'[1]2025年已发货'!H:H</f>
        <v>张瀚镭</v>
      </c>
      <c r="I3337" s="2">
        <f ca="1">'[1]2025年已发货'!I:I</f>
        <v>15884666220</v>
      </c>
      <c r="J3337" s="2" t="str">
        <f ca="1">_xlfn._xlws.FILTER(辅助信息!D:D,辅助信息!G:G=G3337)</f>
        <v>华西简阳西城嘉苑</v>
      </c>
    </row>
    <row r="3338" hidden="1" spans="1:10">
      <c r="A3338" s="2" t="str">
        <f ca="1">'[1]2025年已发货'!A:A</f>
        <v>润耀</v>
      </c>
      <c r="B3338" s="2" t="str">
        <f ca="1">'[1]2025年已发货'!B:B</f>
        <v>螺纹钢</v>
      </c>
      <c r="C3338" s="2" t="str">
        <f ca="1">'[1]2025年已发货'!C:C</f>
        <v>HRB400E Φ16 9m</v>
      </c>
      <c r="D3338" s="2" t="str">
        <f ca="1">'[1]2025年已发货'!D:D</f>
        <v>吨</v>
      </c>
      <c r="E3338" s="2">
        <f ca="1">'[1]2025年已发货'!E:E</f>
        <v>9</v>
      </c>
      <c r="F3338" s="4">
        <f ca="1">'[1]2025年已发货'!F:F</f>
        <v>45796</v>
      </c>
      <c r="G3338" s="2" t="str">
        <f>'[1]2025年已发货'!G:G</f>
        <v>（华西简阳西城嘉苑）四川省成都市简阳市简城街道高屋村</v>
      </c>
      <c r="H3338" s="2" t="str">
        <f ca="1">'[1]2025年已发货'!H:H</f>
        <v>张瀚镭</v>
      </c>
      <c r="I3338" s="2">
        <f ca="1">'[1]2025年已发货'!I:I</f>
        <v>15884666220</v>
      </c>
      <c r="J3338" s="2" t="str">
        <f ca="1">_xlfn._xlws.FILTER(辅助信息!D:D,辅助信息!G:G=G3338)</f>
        <v>华西简阳西城嘉苑</v>
      </c>
    </row>
    <row r="3339" hidden="1" spans="1:10">
      <c r="A3339" s="2" t="str">
        <f ca="1">'[1]2025年已发货'!A:A</f>
        <v>润耀</v>
      </c>
      <c r="B3339" s="2" t="str">
        <f ca="1">'[1]2025年已发货'!B:B</f>
        <v>螺纹钢</v>
      </c>
      <c r="C3339" s="2" t="str">
        <f ca="1">'[1]2025年已发货'!C:C</f>
        <v>HRB400E Φ18 9m</v>
      </c>
      <c r="D3339" s="2" t="str">
        <f ca="1">'[1]2025年已发货'!D:D</f>
        <v>吨</v>
      </c>
      <c r="E3339" s="2">
        <f ca="1">'[1]2025年已发货'!E:E</f>
        <v>6</v>
      </c>
      <c r="F3339" s="4">
        <f ca="1">'[1]2025年已发货'!F:F</f>
        <v>45796</v>
      </c>
      <c r="G3339" s="2" t="str">
        <f>'[1]2025年已发货'!G:G</f>
        <v>（华西简阳西城嘉苑）四川省成都市简阳市简城街道高屋村</v>
      </c>
      <c r="H3339" s="2" t="str">
        <f ca="1">'[1]2025年已发货'!H:H</f>
        <v>张瀚镭</v>
      </c>
      <c r="I3339" s="2">
        <f ca="1">'[1]2025年已发货'!I:I</f>
        <v>15884666220</v>
      </c>
      <c r="J3339" s="2" t="str">
        <f ca="1">_xlfn._xlws.FILTER(辅助信息!D:D,辅助信息!G:G=G3339)</f>
        <v>华西简阳西城嘉苑</v>
      </c>
    </row>
    <row r="3340" hidden="1" spans="1:10">
      <c r="A3340" s="2" t="str">
        <f ca="1">'[1]2025年已发货'!A:A</f>
        <v>润耀</v>
      </c>
      <c r="B3340" s="2" t="str">
        <f ca="1">'[1]2025年已发货'!B:B</f>
        <v>螺纹钢</v>
      </c>
      <c r="C3340" s="2" t="str">
        <f ca="1">'[1]2025年已发货'!C:C</f>
        <v>HRB400E Φ20 9m</v>
      </c>
      <c r="D3340" s="2" t="str">
        <f ca="1">'[1]2025年已发货'!D:D</f>
        <v>吨</v>
      </c>
      <c r="E3340" s="2">
        <f ca="1">'[1]2025年已发货'!E:E</f>
        <v>6</v>
      </c>
      <c r="F3340" s="4">
        <f ca="1">'[1]2025年已发货'!F:F</f>
        <v>45796</v>
      </c>
      <c r="G3340" s="2" t="str">
        <f>'[1]2025年已发货'!G:G</f>
        <v>（华西简阳西城嘉苑）四川省成都市简阳市简城街道高屋村</v>
      </c>
      <c r="H3340" s="2" t="str">
        <f ca="1">'[1]2025年已发货'!H:H</f>
        <v>张瀚镭</v>
      </c>
      <c r="I3340" s="2">
        <f ca="1">'[1]2025年已发货'!I:I</f>
        <v>15884666220</v>
      </c>
      <c r="J3340" s="2" t="str">
        <f ca="1">_xlfn._xlws.FILTER(辅助信息!D:D,辅助信息!G:G=G3340)</f>
        <v>华西简阳西城嘉苑</v>
      </c>
    </row>
    <row r="3341" hidden="1" spans="1:10">
      <c r="A3341" s="2" t="str">
        <f ca="1">'[1]2025年已发货'!A:A</f>
        <v>润耀</v>
      </c>
      <c r="B3341" s="2" t="str">
        <f ca="1">'[1]2025年已发货'!B:B</f>
        <v>螺纹钢</v>
      </c>
      <c r="C3341" s="2" t="str">
        <f ca="1">'[1]2025年已发货'!C:C</f>
        <v>HRB400E Φ22 9m</v>
      </c>
      <c r="D3341" s="2" t="str">
        <f ca="1">'[1]2025年已发货'!D:D</f>
        <v>吨</v>
      </c>
      <c r="E3341" s="2">
        <f ca="1">'[1]2025年已发货'!E:E</f>
        <v>3</v>
      </c>
      <c r="F3341" s="4">
        <f ca="1">'[1]2025年已发货'!F:F</f>
        <v>45796</v>
      </c>
      <c r="G3341" s="2" t="str">
        <f>'[1]2025年已发货'!G:G</f>
        <v>（华西简阳西城嘉苑）四川省成都市简阳市简城街道高屋村</v>
      </c>
      <c r="H3341" s="2" t="str">
        <f ca="1">'[1]2025年已发货'!H:H</f>
        <v>张瀚镭</v>
      </c>
      <c r="I3341" s="2">
        <f ca="1">'[1]2025年已发货'!I:I</f>
        <v>15884666220</v>
      </c>
      <c r="J3341" s="2" t="str">
        <f ca="1">_xlfn._xlws.FILTER(辅助信息!D:D,辅助信息!G:G=G3341)</f>
        <v>华西简阳西城嘉苑</v>
      </c>
    </row>
    <row r="3342" hidden="1" spans="1:10">
      <c r="A3342" s="2" t="str">
        <f ca="1">'[1]2025年已发货'!A:A</f>
        <v>润耀</v>
      </c>
      <c r="B3342" s="2" t="str">
        <f ca="1">'[1]2025年已发货'!B:B</f>
        <v>螺纹钢</v>
      </c>
      <c r="C3342" s="2" t="str">
        <f ca="1">'[1]2025年已发货'!C:C</f>
        <v>HRB400E Φ25 9m</v>
      </c>
      <c r="D3342" s="2" t="str">
        <f ca="1">'[1]2025年已发货'!D:D</f>
        <v>吨</v>
      </c>
      <c r="E3342" s="2">
        <f ca="1">'[1]2025年已发货'!E:E</f>
        <v>6</v>
      </c>
      <c r="F3342" s="4">
        <f ca="1">'[1]2025年已发货'!F:F</f>
        <v>45796</v>
      </c>
      <c r="G3342" s="2" t="str">
        <f>'[1]2025年已发货'!G:G</f>
        <v>（华西简阳西城嘉苑）四川省成都市简阳市简城街道高屋村</v>
      </c>
      <c r="H3342" s="2" t="str">
        <f ca="1">'[1]2025年已发货'!H:H</f>
        <v>张瀚镭</v>
      </c>
      <c r="I3342" s="2">
        <f ca="1">'[1]2025年已发货'!I:I</f>
        <v>15884666220</v>
      </c>
      <c r="J3342" s="2" t="str">
        <f ca="1">_xlfn._xlws.FILTER(辅助信息!D:D,辅助信息!G:G=G3342)</f>
        <v>华西简阳西城嘉苑</v>
      </c>
    </row>
    <row r="3343" hidden="1" spans="1:10">
      <c r="A3343" s="2" t="str">
        <f ca="1">'[1]2025年已发货'!A:A</f>
        <v>德胜</v>
      </c>
      <c r="B3343" s="2" t="str">
        <f ca="1">'[1]2025年已发货'!B:B</f>
        <v>螺纹钢</v>
      </c>
      <c r="C3343" s="2" t="str">
        <f ca="1">'[1]2025年已发货'!C:C</f>
        <v>HRB400E Φ12 9m</v>
      </c>
      <c r="D3343" s="2" t="str">
        <f ca="1">'[1]2025年已发货'!D:D</f>
        <v>吨</v>
      </c>
      <c r="E3343" s="2">
        <f ca="1">'[1]2025年已发货'!E:E</f>
        <v>15</v>
      </c>
      <c r="F3343" s="4">
        <f ca="1">'[1]2025年已发货'!F:F</f>
        <v>45796</v>
      </c>
      <c r="G3343" s="2" t="str">
        <f>'[1]2025年已发货'!G:G</f>
        <v>(宜宾兴港三江新区长江工业园建设项目-M2-4#厂房)宜宾市翠屏区宜宾汽车零部件配套产业基地(纬五路南)</v>
      </c>
      <c r="H3343" s="2" t="str">
        <f ca="1">'[1]2025年已发货'!H:H</f>
        <v>王涛</v>
      </c>
      <c r="I3343" s="2">
        <f ca="1">'[1]2025年已发货'!I:I</f>
        <v>18381110677</v>
      </c>
      <c r="J3343" s="2" t="str">
        <f>_xlfn._xlws.FILTER(辅助信息!D:D,辅助信息!G:G=G3343)</f>
        <v>宜宾兴港三江新区长江工业园建设项目</v>
      </c>
    </row>
    <row r="3344" hidden="1" spans="1:10">
      <c r="A3344" s="2" t="str">
        <f ca="1">'[1]2025年已发货'!A:A</f>
        <v>德胜</v>
      </c>
      <c r="B3344" s="2" t="str">
        <f ca="1">'[1]2025年已发货'!B:B</f>
        <v>螺纹钢</v>
      </c>
      <c r="C3344" s="2" t="str">
        <f ca="1">'[1]2025年已发货'!C:C</f>
        <v>HRB400E Φ18 12m</v>
      </c>
      <c r="D3344" s="2" t="str">
        <f ca="1">'[1]2025年已发货'!D:D</f>
        <v>吨</v>
      </c>
      <c r="E3344" s="2">
        <f ca="1">'[1]2025年已发货'!E:E</f>
        <v>40</v>
      </c>
      <c r="F3344" s="4">
        <f ca="1">'[1]2025年已发货'!F:F</f>
        <v>45796</v>
      </c>
      <c r="G3344" s="2" t="str">
        <f>'[1]2025年已发货'!G:G</f>
        <v>(宜宾兴港三江新区长江工业园建设项目-M2-2#厂房)宜宾市翠屏区宜宾汽车零部件配套产业基地(纬五路南)</v>
      </c>
      <c r="H3344" s="2" t="str">
        <f ca="1">'[1]2025年已发货'!H:H</f>
        <v>王涛</v>
      </c>
      <c r="I3344" s="2">
        <f ca="1">'[1]2025年已发货'!I:I</f>
        <v>18381110677</v>
      </c>
      <c r="J3344" s="2" t="str">
        <f>_xlfn._xlws.FILTER(辅助信息!D:D,辅助信息!G:G=G3344)</f>
        <v>宜宾兴港三江新区长江工业园建设项目</v>
      </c>
    </row>
    <row r="3345" hidden="1" spans="1:10">
      <c r="A3345" s="2" t="str">
        <f ca="1">'[1]2025年已发货'!A:A</f>
        <v>德胜</v>
      </c>
      <c r="B3345" s="2" t="str">
        <f ca="1">'[1]2025年已发货'!B:B</f>
        <v>螺纹钢</v>
      </c>
      <c r="C3345" s="2" t="str">
        <f ca="1">'[1]2025年已发货'!C:C</f>
        <v>HRB400E Φ22 12m</v>
      </c>
      <c r="D3345" s="2" t="str">
        <f ca="1">'[1]2025年已发货'!D:D</f>
        <v>吨</v>
      </c>
      <c r="E3345" s="2">
        <f ca="1">'[1]2025年已发货'!E:E</f>
        <v>50</v>
      </c>
      <c r="F3345" s="4">
        <f ca="1">'[1]2025年已发货'!F:F</f>
        <v>45796</v>
      </c>
      <c r="G3345" s="2" t="str">
        <f>'[1]2025年已发货'!G:G</f>
        <v>(宜宾兴港三江新区长江工业园建设项目-M2-5#厂房)宜宾市翠屏区宜宾汽车零部件配套产业基地(纬五路南)</v>
      </c>
      <c r="H3345" s="2" t="str">
        <f ca="1">'[1]2025年已发货'!H:H</f>
        <v>王涛</v>
      </c>
      <c r="I3345" s="2">
        <f ca="1">'[1]2025年已发货'!I:I</f>
        <v>18381110677</v>
      </c>
      <c r="J3345" s="2" t="str">
        <f ca="1">_xlfn._xlws.FILTER(辅助信息!D:D,辅助信息!G:G=G3345)</f>
        <v>宜宾兴港三江新区长江工业园建设项目</v>
      </c>
    </row>
    <row r="3346" hidden="1" spans="1:10">
      <c r="A3346" s="2" t="str">
        <f ca="1">'[1]2025年已发货'!A:A</f>
        <v>湖北商贸</v>
      </c>
      <c r="B3346" s="2" t="str">
        <f ca="1">'[1]2025年已发货'!B:B</f>
        <v>螺纹钢</v>
      </c>
      <c r="C3346" s="2" t="str">
        <f ca="1">'[1]2025年已发货'!C:C</f>
        <v>HRB400E Φ16 9m</v>
      </c>
      <c r="D3346" s="2" t="str">
        <f ca="1">'[1]2025年已发货'!D:D</f>
        <v>吨</v>
      </c>
      <c r="E3346" s="2">
        <f ca="1">'[1]2025年已发货'!E:E</f>
        <v>35</v>
      </c>
      <c r="F3346" s="4">
        <f ca="1">'[1]2025年已发货'!F:F</f>
        <v>45796</v>
      </c>
      <c r="G3346" s="2" t="str">
        <f>'[1]2025年已发货'!G:G</f>
        <v>（中铁十局-资乐高速4标）四川省眉山市仁寿县彰加镇促进村中铁十局资乐高速1#钢筋场</v>
      </c>
      <c r="H3346" s="2" t="str">
        <f ca="1">'[1]2025年已发货'!H:H</f>
        <v>杨飞</v>
      </c>
      <c r="I3346" s="2">
        <f ca="1">'[1]2025年已发货'!I:I</f>
        <v>15667998777</v>
      </c>
      <c r="J3346" s="2" vm="1" t="e">
        <f>_xlfn._xlws.FILTER(辅助信息!D:D,辅助信息!G:G=G3346)</f>
        <v>#VALUE!</v>
      </c>
    </row>
    <row r="3347" hidden="1" spans="1:10">
      <c r="A3347" s="2" t="str">
        <f ca="1">'[1]2025年已发货'!A:A</f>
        <v>湖北商贸</v>
      </c>
      <c r="B3347" s="2" t="str">
        <f ca="1">'[1]2025年已发货'!B:B</f>
        <v>螺纹钢</v>
      </c>
      <c r="C3347" s="2" t="str">
        <f ca="1">'[1]2025年已发货'!C:C</f>
        <v>HRB400E Φ14 12m</v>
      </c>
      <c r="D3347" s="2" t="str">
        <f ca="1">'[1]2025年已发货'!D:D</f>
        <v>吨</v>
      </c>
      <c r="E3347" s="2">
        <f ca="1">'[1]2025年已发货'!E:E</f>
        <v>35</v>
      </c>
      <c r="F3347" s="4">
        <f ca="1">'[1]2025年已发货'!F:F</f>
        <v>45796</v>
      </c>
      <c r="G3347" s="2" t="str">
        <f>'[1]2025年已发货'!G:G</f>
        <v>（中铁十局-资乐高速4标）四川省眉山市仁寿县彰加镇促进村中铁十局资乐高速1#钢筋场</v>
      </c>
      <c r="H3347" s="2" t="str">
        <f ca="1">'[1]2025年已发货'!H:H</f>
        <v>杨飞</v>
      </c>
      <c r="I3347" s="2">
        <f ca="1">'[1]2025年已发货'!I:I</f>
        <v>15667998777</v>
      </c>
      <c r="J3347" s="2" vm="1" t="e">
        <f>_xlfn._xlws.FILTER(辅助信息!D:D,辅助信息!G:G=G3347)</f>
        <v>#VALUE!</v>
      </c>
    </row>
    <row r="3348" hidden="1" spans="1:10">
      <c r="A3348" s="2" t="str">
        <f ca="1">'[1]2025年已发货'!A:A</f>
        <v>湖北商贸</v>
      </c>
      <c r="B3348" s="2" t="str">
        <f ca="1">'[1]2025年已发货'!B:B</f>
        <v>螺纹钢</v>
      </c>
      <c r="C3348" s="2" t="str">
        <f ca="1">'[1]2025年已发货'!C:C</f>
        <v>HRB400E Φ32 12m</v>
      </c>
      <c r="D3348" s="2" t="str">
        <f ca="1">'[1]2025年已发货'!D:D</f>
        <v>吨</v>
      </c>
      <c r="E3348" s="2">
        <f ca="1">'[1]2025年已发货'!E:E</f>
        <v>35</v>
      </c>
      <c r="F3348" s="4">
        <f ca="1">'[1]2025年已发货'!F:F</f>
        <v>45796</v>
      </c>
      <c r="G3348" s="2" t="str">
        <f>'[1]2025年已发货'!G:G</f>
        <v>（中铁十局-资乐高速4标）四川省眉山市仁寿县彰加镇促进村中铁十局资乐高速1#钢筋场</v>
      </c>
      <c r="H3348" s="2" t="str">
        <f ca="1">'[1]2025年已发货'!H:H</f>
        <v>杨飞</v>
      </c>
      <c r="I3348" s="2">
        <f ca="1">'[1]2025年已发货'!I:I</f>
        <v>15667998777</v>
      </c>
      <c r="J3348" s="2" vm="1" t="e">
        <f ca="1">_xlfn._xlws.FILTER(辅助信息!D:D,辅助信息!G:G=G3348)</f>
        <v>#VALUE!</v>
      </c>
    </row>
    <row r="3349" hidden="1" spans="1:10">
      <c r="A3349" s="2" t="str">
        <f ca="1">'[1]2025年已发货'!A:A</f>
        <v>湖北商贸</v>
      </c>
      <c r="B3349" s="2" t="str">
        <f ca="1">'[1]2025年已发货'!B:B</f>
        <v>螺纹钢</v>
      </c>
      <c r="C3349" s="2" t="str">
        <f ca="1">'[1]2025年已发货'!C:C</f>
        <v>HRB500E Φ25 12m</v>
      </c>
      <c r="D3349" s="2" t="str">
        <f ca="1">'[1]2025年已发货'!D:D</f>
        <v>吨</v>
      </c>
      <c r="E3349" s="2">
        <f ca="1">'[1]2025年已发货'!E:E</f>
        <v>35</v>
      </c>
      <c r="F3349" s="4">
        <f ca="1">'[1]2025年已发货'!F:F</f>
        <v>45796</v>
      </c>
      <c r="G3349" s="2" t="str">
        <f>'[1]2025年已发货'!G:G</f>
        <v>（中铁十局-资乐高速4标）四川省眉山市仁寿县彰加镇促进村中铁十局资乐高速1#钢筋场</v>
      </c>
      <c r="H3349" s="2" t="str">
        <f ca="1">'[1]2025年已发货'!H:H</f>
        <v>杨飞</v>
      </c>
      <c r="I3349" s="2">
        <f ca="1">'[1]2025年已发货'!I:I</f>
        <v>15667998777</v>
      </c>
      <c r="J3349" s="2" vm="1" t="e">
        <f>_xlfn._xlws.FILTER(辅助信息!D:D,辅助信息!G:G=G3349)</f>
        <v>#VALUE!</v>
      </c>
    </row>
    <row r="3350" hidden="1" spans="1:10">
      <c r="A3350" s="2" t="str">
        <f ca="1">'[1]2025年已发货'!A:A</f>
        <v>湖北商贸</v>
      </c>
      <c r="B3350" s="2" t="str">
        <f ca="1">'[1]2025年已发货'!B:B</f>
        <v>高线</v>
      </c>
      <c r="C3350" s="2" t="str">
        <f ca="1">'[1]2025年已发货'!C:C</f>
        <v>HPB300Φ10</v>
      </c>
      <c r="D3350" s="2" t="str">
        <f ca="1">'[1]2025年已发货'!D:D</f>
        <v>吨</v>
      </c>
      <c r="E3350" s="2">
        <f ca="1">'[1]2025年已发货'!E:E</f>
        <v>35</v>
      </c>
      <c r="F3350" s="4">
        <f ca="1">'[1]2025年已发货'!F:F</f>
        <v>45796</v>
      </c>
      <c r="G3350" s="2" t="str">
        <f>'[1]2025年已发货'!G:G</f>
        <v>（中铁十局-资乐高速4标）四川省眉山市仁寿县彰加镇促进村中铁十局2#钢筋厂</v>
      </c>
      <c r="H3350" s="2" t="str">
        <f ca="1">'[1]2025年已发货'!H:H</f>
        <v>杨飞</v>
      </c>
      <c r="I3350" s="2">
        <f ca="1">'[1]2025年已发货'!I:I</f>
        <v>15667998777</v>
      </c>
      <c r="J3350" s="2" vm="1" t="e">
        <f ca="1">_xlfn._xlws.FILTER(辅助信息!D:D,辅助信息!G:G=G3350)</f>
        <v>#VALUE!</v>
      </c>
    </row>
    <row r="3351" hidden="1" spans="1:10">
      <c r="A3351" s="2" t="str">
        <f ca="1">'[1]2025年已发货'!A:A</f>
        <v>湖北商贸</v>
      </c>
      <c r="B3351" s="2" t="str">
        <f ca="1">'[1]2025年已发货'!B:B</f>
        <v>螺纹钢</v>
      </c>
      <c r="C3351" s="2" t="str">
        <f ca="1">'[1]2025年已发货'!C:C</f>
        <v>HRB500E Φ25 9m</v>
      </c>
      <c r="D3351" s="2" t="str">
        <f ca="1">'[1]2025年已发货'!D:D</f>
        <v>吨</v>
      </c>
      <c r="E3351" s="2">
        <f ca="1">'[1]2025年已发货'!E:E</f>
        <v>35</v>
      </c>
      <c r="F3351" s="4">
        <f ca="1">'[1]2025年已发货'!F:F</f>
        <v>45796</v>
      </c>
      <c r="G3351" s="2" t="str">
        <f>'[1]2025年已发货'!G:G</f>
        <v>（中铁十局-资乐高速4标）四川省眉山市仁寿县彰加镇促进村中铁十局2#钢筋厂</v>
      </c>
      <c r="H3351" s="2" t="str">
        <f ca="1">'[1]2025年已发货'!H:H</f>
        <v>杨飞</v>
      </c>
      <c r="I3351" s="2">
        <f ca="1">'[1]2025年已发货'!I:I</f>
        <v>15667998777</v>
      </c>
      <c r="J3351" s="2" vm="1" t="e">
        <f ca="1">_xlfn._xlws.FILTER(辅助信息!D:D,辅助信息!G:G=G3351)</f>
        <v>#VALUE!</v>
      </c>
    </row>
    <row r="3352" hidden="1" spans="1:10">
      <c r="A3352" s="2" t="str">
        <f ca="1">'[1]2025年已发货'!A:A</f>
        <v>湖北商贸</v>
      </c>
      <c r="B3352" s="2" t="str">
        <f ca="1">'[1]2025年已发货'!B:B</f>
        <v>螺纹钢</v>
      </c>
      <c r="C3352" s="2" t="str">
        <f ca="1">'[1]2025年已发货'!C:C</f>
        <v>HRB400E Φ12 9m</v>
      </c>
      <c r="D3352" s="2" t="str">
        <f ca="1">'[1]2025年已发货'!D:D</f>
        <v>吨</v>
      </c>
      <c r="E3352" s="2">
        <f ca="1">'[1]2025年已发货'!E:E</f>
        <v>35</v>
      </c>
      <c r="F3352" s="4">
        <f ca="1">'[1]2025年已发货'!F:F</f>
        <v>45796</v>
      </c>
      <c r="G3352" s="2" t="str">
        <f>'[1]2025年已发货'!G:G</f>
        <v>（中铁十局-资乐高速4标）四川省眉山市仁寿县彰加镇促进村中铁十局资乐高速1#钢筋场</v>
      </c>
      <c r="H3352" s="2" t="str">
        <f ca="1">'[1]2025年已发货'!H:H</f>
        <v>杨飞</v>
      </c>
      <c r="I3352" s="2">
        <f ca="1">'[1]2025年已发货'!I:I</f>
        <v>15667998777</v>
      </c>
      <c r="J3352" s="2" vm="1" t="e">
        <f ca="1">_xlfn._xlws.FILTER(辅助信息!D:D,辅助信息!G:G=G3352)</f>
        <v>#VALUE!</v>
      </c>
    </row>
    <row r="3353" hidden="1" spans="1:10">
      <c r="A3353" s="2" t="str">
        <f ca="1">'[1]2025年已发货'!A:A</f>
        <v>达钢</v>
      </c>
      <c r="B3353" s="2" t="str">
        <f ca="1">'[1]2025年已发货'!B:B</f>
        <v>盘螺</v>
      </c>
      <c r="C3353" s="2" t="str">
        <f ca="1">'[1]2025年已发货'!C:C</f>
        <v>HRB400E Φ10</v>
      </c>
      <c r="D3353" s="2" t="str">
        <f ca="1">'[1]2025年已发货'!D:D</f>
        <v>吨</v>
      </c>
      <c r="E3353" s="2">
        <f ca="1">'[1]2025年已发货'!E:E</f>
        <v>18</v>
      </c>
      <c r="F3353" s="4">
        <f ca="1">'[1]2025年已发货'!F:F</f>
        <v>45796</v>
      </c>
      <c r="G3353" s="2" t="str">
        <f>'[1]2025年已发货'!G:G</f>
        <v>（十九冶-江龙高速二分部）重庆市云阳县宝坪镇双塆村*宝坪梁场</v>
      </c>
      <c r="H3353" s="2" t="str">
        <f ca="1">'[1]2025年已发货'!H:H</f>
        <v>张鹏</v>
      </c>
      <c r="I3353" s="2">
        <f ca="1">'[1]2025年已发货'!I:I</f>
        <v>18223006448</v>
      </c>
      <c r="J3353" s="2" vm="1" t="e">
        <f>_xlfn._xlws.FILTER(辅助信息!D:D,辅助信息!G:G=G3353)</f>
        <v>#VALUE!</v>
      </c>
    </row>
    <row r="3354" hidden="1" spans="1:10">
      <c r="A3354" s="2" t="str">
        <f ca="1">'[1]2025年已发货'!A:A</f>
        <v>达钢</v>
      </c>
      <c r="B3354" s="2" t="str">
        <f ca="1">'[1]2025年已发货'!B:B</f>
        <v>直螺纹</v>
      </c>
      <c r="C3354" s="2" t="str">
        <f ca="1">'[1]2025年已发货'!C:C</f>
        <v>HRB400E Φ20 9m</v>
      </c>
      <c r="D3354" s="2" t="str">
        <f ca="1">'[1]2025年已发货'!D:D</f>
        <v>吨</v>
      </c>
      <c r="E3354" s="2">
        <f ca="1">'[1]2025年已发货'!E:E</f>
        <v>24</v>
      </c>
      <c r="F3354" s="4">
        <f ca="1">'[1]2025年已发货'!F:F</f>
        <v>45796</v>
      </c>
      <c r="G3354" s="2" t="str">
        <f>'[1]2025年已发货'!G:G</f>
        <v>（十九冶-江龙高速二分部）重庆市云阳县宝坪镇双塆村*宝坪梁场</v>
      </c>
      <c r="H3354" s="2" t="str">
        <f ca="1">'[1]2025年已发货'!H:H</f>
        <v>张鹏</v>
      </c>
      <c r="I3354" s="2">
        <f ca="1">'[1]2025年已发货'!I:I</f>
        <v>18223006448</v>
      </c>
      <c r="J3354" s="2" vm="1" t="e">
        <f ca="1">_xlfn._xlws.FILTER(辅助信息!D:D,辅助信息!G:G=G3354)</f>
        <v>#VALUE!</v>
      </c>
    </row>
    <row r="3355" hidden="1" spans="1:10">
      <c r="A3355" s="2" t="str">
        <f ca="1">'[1]2025年已发货'!A:A</f>
        <v>达钢</v>
      </c>
      <c r="B3355" s="2" t="str">
        <f ca="1">'[1]2025年已发货'!B:B</f>
        <v>直螺纹</v>
      </c>
      <c r="C3355" s="2" t="str">
        <f ca="1">'[1]2025年已发货'!C:C</f>
        <v>HRB400E Φ25 9m</v>
      </c>
      <c r="D3355" s="2" t="str">
        <f ca="1">'[1]2025年已发货'!D:D</f>
        <v>吨</v>
      </c>
      <c r="E3355" s="2">
        <f ca="1">'[1]2025年已发货'!E:E</f>
        <v>30</v>
      </c>
      <c r="F3355" s="4">
        <f ca="1">'[1]2025年已发货'!F:F</f>
        <v>45796</v>
      </c>
      <c r="G3355" s="2" t="str">
        <f>'[1]2025年已发货'!G:G</f>
        <v>（十九冶-江龙高速二分部）重庆市云阳县宝坪镇双塆村*宝坪梁场</v>
      </c>
      <c r="H3355" s="2" t="str">
        <f ca="1">'[1]2025年已发货'!H:H</f>
        <v>张鹏</v>
      </c>
      <c r="I3355" s="2">
        <f ca="1">'[1]2025年已发货'!I:I</f>
        <v>18223006448</v>
      </c>
      <c r="J3355" s="2" vm="1" t="e">
        <f ca="1">_xlfn._xlws.FILTER(辅助信息!D:D,辅助信息!G:G=G3355)</f>
        <v>#VALUE!</v>
      </c>
    </row>
    <row r="3356" hidden="1" spans="1:10">
      <c r="A3356" s="2" t="str">
        <f ca="1">'[1]2025年已发货'!A:A</f>
        <v>晋邦</v>
      </c>
      <c r="B3356" s="2" t="str">
        <f ca="1">'[1]2025年已发货'!B:B</f>
        <v>螺纹钢</v>
      </c>
      <c r="C3356" s="2" t="str">
        <f ca="1">'[1]2025年已发货'!C:C</f>
        <v>HRB400E Φ16 9m</v>
      </c>
      <c r="D3356" s="2" t="str">
        <f ca="1">'[1]2025年已发货'!D:D</f>
        <v>吨</v>
      </c>
      <c r="E3356" s="2">
        <f ca="1">'[1]2025年已发货'!E:E</f>
        <v>20</v>
      </c>
      <c r="F3356" s="4">
        <f ca="1">'[1]2025年已发货'!F:F</f>
        <v>45796</v>
      </c>
      <c r="G3356" s="2" t="str">
        <f>'[1]2025年已发货'!G:G</f>
        <v>（十九冶-江龙高速三分部）重庆市云阳县龙角镇*刘家漕3#桥</v>
      </c>
      <c r="H3356" s="2" t="str">
        <f ca="1">'[1]2025年已发货'!H:H</f>
        <v>任海军</v>
      </c>
      <c r="I3356" s="2">
        <f ca="1">'[1]2025年已发货'!I:I</f>
        <v>17725037830</v>
      </c>
      <c r="J3356" s="2" vm="1" t="e">
        <f ca="1">_xlfn._xlws.FILTER(辅助信息!D:D,辅助信息!G:G=G3356)</f>
        <v>#VALUE!</v>
      </c>
    </row>
    <row r="3357" hidden="1" spans="1:10">
      <c r="A3357" s="2" t="str">
        <f ca="1">'[1]2025年已发货'!A:A</f>
        <v>晋邦</v>
      </c>
      <c r="B3357" s="2" t="str">
        <f ca="1">'[1]2025年已发货'!B:B</f>
        <v>螺纹钢</v>
      </c>
      <c r="C3357" s="2" t="str">
        <f ca="1">'[1]2025年已发货'!C:C</f>
        <v>HRB400E Φ12 9m</v>
      </c>
      <c r="D3357" s="2" t="str">
        <f ca="1">'[1]2025年已发货'!D:D</f>
        <v>吨</v>
      </c>
      <c r="E3357" s="2">
        <f ca="1">'[1]2025年已发货'!E:E</f>
        <v>10</v>
      </c>
      <c r="F3357" s="4">
        <f ca="1">'[1]2025年已发货'!F:F</f>
        <v>45796</v>
      </c>
      <c r="G3357" s="2" t="str">
        <f>'[1]2025年已发货'!G:G</f>
        <v>（十九冶-江龙高速三分部）重庆市云阳县龙角镇*刘家漕3#桥</v>
      </c>
      <c r="H3357" s="2" t="str">
        <f ca="1">'[1]2025年已发货'!H:H</f>
        <v>任海军</v>
      </c>
      <c r="I3357" s="2">
        <f ca="1">'[1]2025年已发货'!I:I</f>
        <v>17725037830</v>
      </c>
      <c r="J3357" s="2" vm="1" t="e">
        <f>_xlfn._xlws.FILTER(辅助信息!D:D,辅助信息!G:G=G3357)</f>
        <v>#VALUE!</v>
      </c>
    </row>
    <row r="3358" hidden="1" spans="1:10">
      <c r="A3358" s="2" t="str">
        <f ca="1">'[1]2025年已发货'!A:A</f>
        <v>晋邦</v>
      </c>
      <c r="B3358" s="2" t="str">
        <f ca="1">'[1]2025年已发货'!B:B</f>
        <v>螺纹钢</v>
      </c>
      <c r="C3358" s="2" t="str">
        <f ca="1">'[1]2025年已发货'!C:C</f>
        <v>HRB400E Φ16 9m</v>
      </c>
      <c r="D3358" s="2" t="str">
        <f ca="1">'[1]2025年已发货'!D:D</f>
        <v>吨</v>
      </c>
      <c r="E3358" s="2">
        <f ca="1">'[1]2025年已发货'!E:E</f>
        <v>30</v>
      </c>
      <c r="F3358" s="4">
        <f ca="1">'[1]2025年已发货'!F:F</f>
        <v>45796</v>
      </c>
      <c r="G3358" s="2" t="str">
        <f>'[1]2025年已发货'!G:G</f>
        <v>（十九冶-江龙高速三分部）重庆市云阳县蔈草镇三坵田*朗树湾1#桥桥面</v>
      </c>
      <c r="H3358" s="2" t="str">
        <f ca="1">'[1]2025年已发货'!H:H</f>
        <v>任海军</v>
      </c>
      <c r="I3358" s="2">
        <f ca="1">'[1]2025年已发货'!I:I</f>
        <v>17725037830</v>
      </c>
      <c r="J3358" s="2" vm="1" t="e">
        <f ca="1">_xlfn._xlws.FILTER(辅助信息!D:D,辅助信息!G:G=G3358)</f>
        <v>#VALUE!</v>
      </c>
    </row>
    <row r="3359" hidden="1" spans="1:10">
      <c r="A3359" s="2" t="str">
        <f ca="1">'[1]2025年已发货'!A:A</f>
        <v>晋邦</v>
      </c>
      <c r="B3359" s="2" t="str">
        <f ca="1">'[1]2025年已发货'!B:B</f>
        <v>螺纹钢</v>
      </c>
      <c r="C3359" s="2" t="str">
        <f ca="1">'[1]2025年已发货'!C:C</f>
        <v>HRB400E Φ14 9m</v>
      </c>
      <c r="D3359" s="2" t="str">
        <f ca="1">'[1]2025年已发货'!D:D</f>
        <v>吨</v>
      </c>
      <c r="E3359" s="2">
        <f ca="1">'[1]2025年已发货'!E:E</f>
        <v>15</v>
      </c>
      <c r="F3359" s="4">
        <f ca="1">'[1]2025年已发货'!F:F</f>
        <v>45796</v>
      </c>
      <c r="G3359" s="2" t="str">
        <f>'[1]2025年已发货'!G:G</f>
        <v>（十九冶-江龙高速三分部）重庆市云阳县龙角镇*皮家营隧道</v>
      </c>
      <c r="H3359" s="2" t="str">
        <f ca="1">'[1]2025年已发货'!H:H</f>
        <v>任海军</v>
      </c>
      <c r="I3359" s="2">
        <f ca="1">'[1]2025年已发货'!I:I</f>
        <v>17725037830</v>
      </c>
      <c r="J3359" s="2" vm="1" t="e">
        <f ca="1">_xlfn._xlws.FILTER(辅助信息!D:D,辅助信息!G:G=G3359)</f>
        <v>#VALUE!</v>
      </c>
    </row>
    <row r="3360" hidden="1" spans="1:10">
      <c r="A3360" s="2" t="str">
        <f ca="1">'[1]2025年已发货'!A:A</f>
        <v>晋邦</v>
      </c>
      <c r="B3360" s="2" t="str">
        <f ca="1">'[1]2025年已发货'!B:B</f>
        <v>螺纹钢</v>
      </c>
      <c r="C3360" s="2" t="str">
        <f ca="1">'[1]2025年已发货'!C:C</f>
        <v>HRB400E Φ20 9m</v>
      </c>
      <c r="D3360" s="2" t="str">
        <f ca="1">'[1]2025年已发货'!D:D</f>
        <v>吨</v>
      </c>
      <c r="E3360" s="2">
        <f ca="1">'[1]2025年已发货'!E:E</f>
        <v>5</v>
      </c>
      <c r="F3360" s="4">
        <f ca="1">'[1]2025年已发货'!F:F</f>
        <v>45796</v>
      </c>
      <c r="G3360" s="2" t="str">
        <f>'[1]2025年已发货'!G:G</f>
        <v>（十九冶-江龙高速三分部）重庆市云阳县开云高速（钢厂村）*朗树湾2#桥路基</v>
      </c>
      <c r="H3360" s="2" t="str">
        <f ca="1">'[1]2025年已发货'!H:H</f>
        <v>任海军</v>
      </c>
      <c r="I3360" s="2">
        <f ca="1">'[1]2025年已发货'!I:I</f>
        <v>17725037830</v>
      </c>
      <c r="J3360" s="2" vm="1" t="e">
        <f ca="1">_xlfn._xlws.FILTER(辅助信息!D:D,辅助信息!G:G=G3360)</f>
        <v>#VALUE!</v>
      </c>
    </row>
    <row r="3361" hidden="1" spans="1:10">
      <c r="A3361" s="2" t="str">
        <f ca="1">'[1]2025年已发货'!A:A</f>
        <v>晋邦</v>
      </c>
      <c r="B3361" s="2" t="str">
        <f ca="1">'[1]2025年已发货'!B:B</f>
        <v>高线</v>
      </c>
      <c r="C3361" s="2" t="str">
        <f ca="1">'[1]2025年已发货'!C:C</f>
        <v>HPB300Φ10</v>
      </c>
      <c r="D3361" s="2" t="str">
        <f ca="1">'[1]2025年已发货'!D:D</f>
        <v>吨</v>
      </c>
      <c r="E3361" s="2">
        <f ca="1">'[1]2025年已发货'!E:E</f>
        <v>18</v>
      </c>
      <c r="F3361" s="4">
        <f ca="1">'[1]2025年已发货'!F:F</f>
        <v>45796</v>
      </c>
      <c r="G3361" s="2" t="str">
        <f>'[1]2025年已发货'!G:G</f>
        <v>（十九冶-江龙高速二分部）重庆市云阳县宝坪镇双塆村*宝坪梁场</v>
      </c>
      <c r="H3361" s="2" t="str">
        <f ca="1">'[1]2025年已发货'!H:H</f>
        <v>张鹏</v>
      </c>
      <c r="I3361" s="2">
        <f ca="1">'[1]2025年已发货'!I:I</f>
        <v>18223006448</v>
      </c>
      <c r="J3361" s="2" vm="1" t="e">
        <f ca="1">_xlfn._xlws.FILTER(辅助信息!D:D,辅助信息!G:G=G3361)</f>
        <v>#VALUE!</v>
      </c>
    </row>
    <row r="3362" hidden="1" spans="1:10">
      <c r="A3362" s="2" t="str">
        <f ca="1">'[1]2025年已发货'!A:A</f>
        <v>晋邦</v>
      </c>
      <c r="B3362" s="2" t="str">
        <f ca="1">'[1]2025年已发货'!B:B</f>
        <v>直螺纹</v>
      </c>
      <c r="C3362" s="2" t="str">
        <f ca="1">'[1]2025年已发货'!C:C</f>
        <v>HRB400E Φ16 9m</v>
      </c>
      <c r="D3362" s="2" t="str">
        <f ca="1">'[1]2025年已发货'!D:D</f>
        <v>吨</v>
      </c>
      <c r="E3362" s="2">
        <f ca="1">'[1]2025年已发货'!E:E</f>
        <v>40</v>
      </c>
      <c r="F3362" s="4">
        <f ca="1">'[1]2025年已发货'!F:F</f>
        <v>45796</v>
      </c>
      <c r="G3362" s="2" t="str">
        <f>'[1]2025年已发货'!G:G</f>
        <v>（十九冶-江龙高速二分部）重庆市云阳县宝坪镇双塆村*宝坪梁场</v>
      </c>
      <c r="H3362" s="2" t="str">
        <f ca="1">'[1]2025年已发货'!H:H</f>
        <v>张鹏</v>
      </c>
      <c r="I3362" s="2">
        <f ca="1">'[1]2025年已发货'!I:I</f>
        <v>18223006448</v>
      </c>
      <c r="J3362" s="2" vm="1" t="e">
        <f>_xlfn._xlws.FILTER(辅助信息!D:D,辅助信息!G:G=G3362)</f>
        <v>#VALUE!</v>
      </c>
    </row>
    <row r="3363" hidden="1" spans="1:10">
      <c r="A3363" s="2" t="str">
        <f ca="1">'[1]2025年已发货'!A:A</f>
        <v>晋邦</v>
      </c>
      <c r="B3363" s="2" t="str">
        <f ca="1">'[1]2025年已发货'!B:B</f>
        <v>高线</v>
      </c>
      <c r="C3363" s="2" t="str">
        <f ca="1">'[1]2025年已发货'!C:C</f>
        <v>HPB300Φ10</v>
      </c>
      <c r="D3363" s="2" t="str">
        <f ca="1">'[1]2025年已发货'!D:D</f>
        <v>吨</v>
      </c>
      <c r="E3363" s="2">
        <f ca="1">'[1]2025年已发货'!E:E</f>
        <v>20</v>
      </c>
      <c r="F3363" s="4">
        <f ca="1">'[1]2025年已发货'!F:F</f>
        <v>45796</v>
      </c>
      <c r="G3363" s="2" t="str">
        <f>'[1]2025年已发货'!G:G</f>
        <v>（十九冶-江龙高速二分部）重庆市云阳县凤鸣镇平顶村*磨子坪隧道出口</v>
      </c>
      <c r="H3363" s="2" t="str">
        <f ca="1">'[1]2025年已发货'!H:H</f>
        <v>张鹏</v>
      </c>
      <c r="I3363" s="2">
        <f ca="1">'[1]2025年已发货'!I:I</f>
        <v>18223006448</v>
      </c>
      <c r="J3363" s="2" vm="1" t="e">
        <f ca="1">_xlfn._xlws.FILTER(辅助信息!D:D,辅助信息!G:G=G3363)</f>
        <v>#VALUE!</v>
      </c>
    </row>
    <row r="3364" hidden="1" spans="1:10">
      <c r="A3364" s="2" t="str">
        <f ca="1">'[1]2025年已发货'!A:A</f>
        <v>晋邦</v>
      </c>
      <c r="B3364" s="2" t="str">
        <f ca="1">'[1]2025年已发货'!B:B</f>
        <v>直螺纹</v>
      </c>
      <c r="C3364" s="2" t="str">
        <f ca="1">'[1]2025年已发货'!C:C</f>
        <v>HRB400E Φ18 9m</v>
      </c>
      <c r="D3364" s="2" t="str">
        <f ca="1">'[1]2025年已发货'!D:D</f>
        <v>吨</v>
      </c>
      <c r="E3364" s="2">
        <f ca="1">'[1]2025年已发货'!E:E</f>
        <v>7</v>
      </c>
      <c r="F3364" s="4">
        <f ca="1">'[1]2025年已发货'!F:F</f>
        <v>45796</v>
      </c>
      <c r="G3364" s="2" t="str">
        <f>'[1]2025年已发货'!G:G</f>
        <v>（十九冶-江龙高速二分部）重庆市云阳县凤鸣镇平顶村*磨子坪隧道出口</v>
      </c>
      <c r="H3364" s="2" t="str">
        <f ca="1">'[1]2025年已发货'!H:H</f>
        <v>张鹏</v>
      </c>
      <c r="I3364" s="2">
        <f ca="1">'[1]2025年已发货'!I:I</f>
        <v>18223006448</v>
      </c>
      <c r="J3364" s="2" vm="1" t="e">
        <f ca="1">_xlfn._xlws.FILTER(辅助信息!D:D,辅助信息!G:G=G3364)</f>
        <v>#VALUE!</v>
      </c>
    </row>
    <row r="3365" hidden="1" spans="1:10">
      <c r="A3365" s="2" t="str">
        <f ca="1">'[1]2025年已发货'!A:A</f>
        <v>晋邦</v>
      </c>
      <c r="B3365" s="2" t="str">
        <f ca="1">'[1]2025年已发货'!B:B</f>
        <v>直螺纹</v>
      </c>
      <c r="C3365" s="2" t="str">
        <f ca="1">'[1]2025年已发货'!C:C</f>
        <v>HRB400E Φ20 9m</v>
      </c>
      <c r="D3365" s="2" t="str">
        <f ca="1">'[1]2025年已发货'!D:D</f>
        <v>吨</v>
      </c>
      <c r="E3365" s="2">
        <f ca="1">'[1]2025年已发货'!E:E</f>
        <v>10</v>
      </c>
      <c r="F3365" s="4">
        <f ca="1">'[1]2025年已发货'!F:F</f>
        <v>45796</v>
      </c>
      <c r="G3365" s="2" t="str">
        <f>'[1]2025年已发货'!G:G</f>
        <v>（十九冶-江龙高速二分部）重庆市云阳县凤鸣镇平顶村*磨子坪隧道出口</v>
      </c>
      <c r="H3365" s="2" t="str">
        <f ca="1">'[1]2025年已发货'!H:H</f>
        <v>张鹏</v>
      </c>
      <c r="I3365" s="2">
        <f ca="1">'[1]2025年已发货'!I:I</f>
        <v>18223006448</v>
      </c>
      <c r="J3365" s="2" vm="1" t="e">
        <f ca="1">_xlfn._xlws.FILTER(辅助信息!D:D,辅助信息!G:G=G3365)</f>
        <v>#VALUE!</v>
      </c>
    </row>
    <row r="3366" hidden="1" spans="1:10">
      <c r="A3366" s="2" t="str">
        <f ca="1">'[1]2025年已发货'!A:A</f>
        <v>晋邦</v>
      </c>
      <c r="B3366" s="2" t="str">
        <f ca="1">'[1]2025年已发货'!B:B</f>
        <v>高线</v>
      </c>
      <c r="C3366" s="2" t="str">
        <f ca="1">'[1]2025年已发货'!C:C</f>
        <v>HPB300Φ10</v>
      </c>
      <c r="D3366" s="2" t="str">
        <f ca="1">'[1]2025年已发货'!D:D</f>
        <v>吨</v>
      </c>
      <c r="E3366" s="2">
        <f ca="1">'[1]2025年已发货'!E:E</f>
        <v>10</v>
      </c>
      <c r="F3366" s="4">
        <f ca="1">'[1]2025年已发货'!F:F</f>
        <v>45796</v>
      </c>
      <c r="G3366" s="2" t="str">
        <f>'[1]2025年已发货'!G:G</f>
        <v>（十九冶-江龙高速二分部）重庆市云阳县S305附近*龙角梁场</v>
      </c>
      <c r="H3366" s="2" t="str">
        <f ca="1">'[1]2025年已发货'!H:H</f>
        <v>张鹏</v>
      </c>
      <c r="I3366" s="2">
        <f ca="1">'[1]2025年已发货'!I:I</f>
        <v>18223006448</v>
      </c>
      <c r="J3366" s="2" vm="1" t="e">
        <f>_xlfn._xlws.FILTER(辅助信息!D:D,辅助信息!G:G=G3366)</f>
        <v>#VALUE!</v>
      </c>
    </row>
    <row r="3367" hidden="1" spans="1:10">
      <c r="A3367" s="2" t="str">
        <f ca="1">'[1]2025年已发货'!A:A</f>
        <v>钢固融</v>
      </c>
      <c r="B3367" s="2" t="str">
        <f ca="1">'[1]2025年已发货'!B:B</f>
        <v>螺纹钢</v>
      </c>
      <c r="C3367" s="2" t="str">
        <f ca="1">'[1]2025年已发货'!C:C</f>
        <v>HRB400E Φ22 9m</v>
      </c>
      <c r="D3367" s="2" t="str">
        <f ca="1">'[1]2025年已发货'!D:D</f>
        <v>吨</v>
      </c>
      <c r="E3367" s="2">
        <f ca="1">'[1]2025年已发货'!E:E</f>
        <v>33</v>
      </c>
      <c r="F3367" s="4">
        <f ca="1">'[1]2025年已发货'!F:F</f>
        <v>45796</v>
      </c>
      <c r="G3367" s="2" t="str">
        <f>'[1]2025年已发货'!G:G</f>
        <v>（五冶怡心湖项目）龙泉驿区双堰塘钓鱼东100米(北川路)龙泉驿区北川路</v>
      </c>
      <c r="H3367" s="2" t="str">
        <f ca="1">'[1]2025年已发货'!H:H</f>
        <v>董文学</v>
      </c>
      <c r="I3367" s="2">
        <f ca="1">'[1]2025年已发货'!I:I</f>
        <v>15828110575</v>
      </c>
      <c r="J3367" s="2" vm="1" t="e">
        <f ca="1">_xlfn._xlws.FILTER(辅助信息!D:D,辅助信息!G:G=G3367)</f>
        <v>#VALUE!</v>
      </c>
    </row>
    <row r="3368" hidden="1" spans="1:10">
      <c r="A3368" s="2" t="str">
        <f ca="1">'[1]2025年已发货'!A:A</f>
        <v>德胜</v>
      </c>
      <c r="B3368" s="2" t="str">
        <f ca="1">'[1]2025年已发货'!B:B</f>
        <v>螺纹钢</v>
      </c>
      <c r="C3368" s="2" t="str">
        <f ca="1">'[1]2025年已发货'!C:C</f>
        <v>HRB400E Φ14×12米</v>
      </c>
      <c r="D3368" s="2" t="str">
        <f ca="1">'[1]2025年已发货'!D:D</f>
        <v>吨</v>
      </c>
      <c r="E3368" s="2">
        <f ca="1">'[1]2025年已发货'!E:E</f>
        <v>35</v>
      </c>
      <c r="F3368" s="4">
        <f ca="1">'[1]2025年已发货'!F:F</f>
        <v>45796</v>
      </c>
      <c r="G3368" s="2" t="str">
        <f>'[1]2025年已发货'!G:G</f>
        <v>自永4标一局四公司（四川省内江市隆昌市金鹅街道自永4标一局四公司钢筋棚）</v>
      </c>
      <c r="H3368" s="2" t="str">
        <f ca="1">'[1]2025年已发货'!H:H</f>
        <v>郝优</v>
      </c>
      <c r="I3368" s="2">
        <f ca="1">'[1]2025年已发货'!I:I</f>
        <v>13891371707</v>
      </c>
      <c r="J3368" s="2" vm="1" t="e">
        <f ca="1">_xlfn._xlws.FILTER(辅助信息!D:D,辅助信息!G:G=G3368)</f>
        <v>#VALUE!</v>
      </c>
    </row>
    <row r="3369" hidden="1" spans="1:10">
      <c r="A3369" s="2" t="str">
        <f ca="1">'[1]2025年已发货'!A:A</f>
        <v>晋邦</v>
      </c>
      <c r="B3369" s="2" t="str">
        <f ca="1">'[1]2025年已发货'!B:B</f>
        <v>盘螺</v>
      </c>
      <c r="C3369" s="2" t="str">
        <f ca="1">'[1]2025年已发货'!C:C</f>
        <v>HRB400E Φ8</v>
      </c>
      <c r="D3369" s="2" t="str">
        <f ca="1">'[1]2025年已发货'!D:D</f>
        <v>吨</v>
      </c>
      <c r="E3369" s="2">
        <f ca="1">'[1]2025年已发货'!E:E</f>
        <v>2</v>
      </c>
      <c r="F3369" s="4">
        <f ca="1">'[1]2025年已发货'!F:F</f>
        <v>45797</v>
      </c>
      <c r="G3369" s="2" t="str">
        <f>'[1]2025年已发货'!G:G</f>
        <v>（十九冶-华电重庆奉节）重庆市奉节县康乐镇七星村</v>
      </c>
      <c r="H3369" s="2" t="str">
        <f ca="1">'[1]2025年已发货'!H:H</f>
        <v>岑甲乐</v>
      </c>
      <c r="I3369" s="2">
        <f ca="1">'[1]2025年已发货'!I:I</f>
        <v>17349037782</v>
      </c>
      <c r="J3369" s="2" vm="1" t="e">
        <f>_xlfn._xlws.FILTER(辅助信息!D:D,辅助信息!G:G=G3369)</f>
        <v>#VALUE!</v>
      </c>
    </row>
    <row r="3370" hidden="1" spans="1:10">
      <c r="A3370" s="2" t="str">
        <f ca="1">'[1]2025年已发货'!A:A</f>
        <v>晋邦</v>
      </c>
      <c r="B3370" s="2" t="str">
        <f ca="1">'[1]2025年已发货'!B:B</f>
        <v>盘螺</v>
      </c>
      <c r="C3370" s="2" t="str">
        <f ca="1">'[1]2025年已发货'!C:C</f>
        <v>HRB400E Φ10</v>
      </c>
      <c r="D3370" s="2" t="str">
        <f ca="1">'[1]2025年已发货'!D:D</f>
        <v>吨</v>
      </c>
      <c r="E3370" s="2">
        <f ca="1">'[1]2025年已发货'!E:E</f>
        <v>4</v>
      </c>
      <c r="F3370" s="4">
        <f ca="1">'[1]2025年已发货'!F:F</f>
        <v>45797</v>
      </c>
      <c r="G3370" s="2" t="str">
        <f>'[1]2025年已发货'!G:G</f>
        <v>（十九冶-华电重庆奉节）重庆市奉节县康乐镇七星村</v>
      </c>
      <c r="H3370" s="2" t="str">
        <f ca="1">'[1]2025年已发货'!H:H</f>
        <v>岑甲乐</v>
      </c>
      <c r="I3370" s="2">
        <f ca="1">'[1]2025年已发货'!I:I</f>
        <v>17349037782</v>
      </c>
      <c r="J3370" s="2" vm="1" t="e">
        <f ca="1">_xlfn._xlws.FILTER(辅助信息!D:D,辅助信息!G:G=G3370)</f>
        <v>#VALUE!</v>
      </c>
    </row>
    <row r="3371" hidden="1" spans="1:10">
      <c r="A3371" s="2" t="str">
        <f ca="1">'[1]2025年已发货'!A:A</f>
        <v>晋邦</v>
      </c>
      <c r="B3371" s="2" t="str">
        <f ca="1">'[1]2025年已发货'!B:B</f>
        <v>螺纹钢</v>
      </c>
      <c r="C3371" s="2" t="str">
        <f ca="1">'[1]2025年已发货'!C:C</f>
        <v>HRB400E Φ12 9m</v>
      </c>
      <c r="D3371" s="2" t="str">
        <f ca="1">'[1]2025年已发货'!D:D</f>
        <v>吨</v>
      </c>
      <c r="E3371" s="2">
        <f ca="1">'[1]2025年已发货'!E:E</f>
        <v>20</v>
      </c>
      <c r="F3371" s="4">
        <f ca="1">'[1]2025年已发货'!F:F</f>
        <v>45797</v>
      </c>
      <c r="G3371" s="2" t="str">
        <f>'[1]2025年已发货'!G:G</f>
        <v>（十九冶-华电重庆奉节）重庆市奉节县康乐镇七星村</v>
      </c>
      <c r="H3371" s="2" t="str">
        <f ca="1">'[1]2025年已发货'!H:H</f>
        <v>岑甲乐</v>
      </c>
      <c r="I3371" s="2">
        <f ca="1">'[1]2025年已发货'!I:I</f>
        <v>17349037782</v>
      </c>
      <c r="J3371" s="2" vm="1" t="e">
        <f ca="1">_xlfn._xlws.FILTER(辅助信息!D:D,辅助信息!G:G=G3371)</f>
        <v>#VALUE!</v>
      </c>
    </row>
    <row r="3372" hidden="1" spans="1:10">
      <c r="A3372" s="2" t="str">
        <f ca="1">'[1]2025年已发货'!A:A</f>
        <v>晋邦</v>
      </c>
      <c r="B3372" s="2" t="str">
        <f ca="1">'[1]2025年已发货'!B:B</f>
        <v>螺纹钢</v>
      </c>
      <c r="C3372" s="2" t="str">
        <f ca="1">'[1]2025年已发货'!C:C</f>
        <v>HRB400E Φ14 9m</v>
      </c>
      <c r="D3372" s="2" t="str">
        <f ca="1">'[1]2025年已发货'!D:D</f>
        <v>吨</v>
      </c>
      <c r="E3372" s="2">
        <f ca="1">'[1]2025年已发货'!E:E</f>
        <v>25</v>
      </c>
      <c r="F3372" s="4">
        <f ca="1">'[1]2025年已发货'!F:F</f>
        <v>45797</v>
      </c>
      <c r="G3372" s="2" t="str">
        <f>'[1]2025年已发货'!G:G</f>
        <v>（十九冶-华电重庆奉节）重庆市奉节县康乐镇七星村</v>
      </c>
      <c r="H3372" s="2" t="str">
        <f ca="1">'[1]2025年已发货'!H:H</f>
        <v>岑甲乐</v>
      </c>
      <c r="I3372" s="2">
        <f ca="1">'[1]2025年已发货'!I:I</f>
        <v>17349037782</v>
      </c>
      <c r="J3372" s="2" vm="1" t="e">
        <f ca="1">_xlfn._xlws.FILTER(辅助信息!D:D,辅助信息!G:G=G3372)</f>
        <v>#VALUE!</v>
      </c>
    </row>
    <row r="3373" hidden="1" spans="1:10">
      <c r="A3373" s="2" t="str">
        <f ca="1">'[1]2025年已发货'!A:A</f>
        <v>晋邦</v>
      </c>
      <c r="B3373" s="2" t="str">
        <f ca="1">'[1]2025年已发货'!B:B</f>
        <v>螺纹钢</v>
      </c>
      <c r="C3373" s="2" t="str">
        <f ca="1">'[1]2025年已发货'!C:C</f>
        <v>HRB400E Φ20 9m</v>
      </c>
      <c r="D3373" s="2" t="str">
        <f ca="1">'[1]2025年已发货'!D:D</f>
        <v>吨</v>
      </c>
      <c r="E3373" s="2">
        <f ca="1">'[1]2025年已发货'!E:E</f>
        <v>5</v>
      </c>
      <c r="F3373" s="4">
        <f ca="1">'[1]2025年已发货'!F:F</f>
        <v>45797</v>
      </c>
      <c r="G3373" s="2" t="str">
        <f>'[1]2025年已发货'!G:G</f>
        <v>（十九冶-华电重庆奉节）重庆市奉节县康乐镇七星村</v>
      </c>
      <c r="H3373" s="2" t="str">
        <f ca="1">'[1]2025年已发货'!H:H</f>
        <v>岑甲乐</v>
      </c>
      <c r="I3373" s="2">
        <f ca="1">'[1]2025年已发货'!I:I</f>
        <v>17349037782</v>
      </c>
      <c r="J3373" s="2" vm="1" t="e">
        <f ca="1">_xlfn._xlws.FILTER(辅助信息!D:D,辅助信息!G:G=G3373)</f>
        <v>#VALUE!</v>
      </c>
    </row>
    <row r="3374" hidden="1" spans="1:10">
      <c r="A3374" s="2" t="str">
        <f ca="1">'[1]2025年已发货'!A:A</f>
        <v>晋邦</v>
      </c>
      <c r="B3374" s="2" t="str">
        <f ca="1">'[1]2025年已发货'!B:B</f>
        <v>螺纹钢</v>
      </c>
      <c r="C3374" s="2" t="str">
        <f ca="1">'[1]2025年已发货'!C:C</f>
        <v>HRB400E Φ22 9m</v>
      </c>
      <c r="D3374" s="2" t="str">
        <f ca="1">'[1]2025年已发货'!D:D</f>
        <v>吨</v>
      </c>
      <c r="E3374" s="2">
        <f ca="1">'[1]2025年已发货'!E:E</f>
        <v>15</v>
      </c>
      <c r="F3374" s="4">
        <f ca="1">'[1]2025年已发货'!F:F</f>
        <v>45797</v>
      </c>
      <c r="G3374" s="2" t="str">
        <f>'[1]2025年已发货'!G:G</f>
        <v>（十九冶-华电重庆奉节）重庆市奉节县康乐镇七星村</v>
      </c>
      <c r="H3374" s="2" t="str">
        <f ca="1">'[1]2025年已发货'!H:H</f>
        <v>岑甲乐</v>
      </c>
      <c r="I3374" s="2">
        <f ca="1">'[1]2025年已发货'!I:I</f>
        <v>17349037782</v>
      </c>
      <c r="J3374" s="2" vm="1" t="e">
        <f ca="1">_xlfn._xlws.FILTER(辅助信息!D:D,辅助信息!G:G=G3374)</f>
        <v>#VALUE!</v>
      </c>
    </row>
    <row r="3375" hidden="1" spans="1:10">
      <c r="A3375" s="2" t="str">
        <f ca="1">'[1]2025年已发货'!A:A</f>
        <v>晋邦</v>
      </c>
      <c r="B3375" s="2" t="str">
        <f ca="1">'[1]2025年已发货'!B:B</f>
        <v>螺纹钢</v>
      </c>
      <c r="C3375" s="2" t="str">
        <f ca="1">'[1]2025年已发货'!C:C</f>
        <v>HRB400E Φ25 9m</v>
      </c>
      <c r="D3375" s="2" t="str">
        <f ca="1">'[1]2025年已发货'!D:D</f>
        <v>吨</v>
      </c>
      <c r="E3375" s="2">
        <f ca="1">'[1]2025年已发货'!E:E</f>
        <v>30</v>
      </c>
      <c r="F3375" s="4">
        <f ca="1">'[1]2025年已发货'!F:F</f>
        <v>45797</v>
      </c>
      <c r="G3375" s="2" t="str">
        <f>'[1]2025年已发货'!G:G</f>
        <v>（十九冶-华电重庆奉节）重庆市奉节县康乐镇七星村</v>
      </c>
      <c r="H3375" s="2" t="str">
        <f ca="1">'[1]2025年已发货'!H:H</f>
        <v>岑甲乐</v>
      </c>
      <c r="I3375" s="2">
        <f ca="1">'[1]2025年已发货'!I:I</f>
        <v>17349037782</v>
      </c>
      <c r="J3375" s="2" vm="1" t="e">
        <f>_xlfn._xlws.FILTER(辅助信息!D:D,辅助信息!G:G=G3375)</f>
        <v>#VALUE!</v>
      </c>
    </row>
    <row r="3376" hidden="1" spans="1:10">
      <c r="A3376" s="2" t="str">
        <f ca="1">'[1]2025年已发货'!A:A</f>
        <v>润耀</v>
      </c>
      <c r="B3376" s="2" t="str">
        <f ca="1">'[1]2025年已发货'!B:B</f>
        <v>螺纹钢</v>
      </c>
      <c r="C3376" s="2" t="str">
        <f ca="1">'[1]2025年已发货'!C:C</f>
        <v>HRB400EФ12*9m</v>
      </c>
      <c r="D3376" s="2" t="str">
        <f ca="1">'[1]2025年已发货'!D:D</f>
        <v>吨</v>
      </c>
      <c r="E3376" s="2">
        <f ca="1">'[1]2025年已发货'!E:E</f>
        <v>24</v>
      </c>
      <c r="F3376" s="4">
        <f ca="1">'[1]2025年已发货'!F:F</f>
        <v>45797</v>
      </c>
      <c r="G3376" s="2" t="str">
        <f>'[1]2025年已发货'!G:G</f>
        <v>（成铁西物-德阳西外街项目）四川省德阳市旌阳区黄山路一段（司机拍摄签收小票时需设置时间及地点水印）</v>
      </c>
      <c r="H3376" s="2" t="str">
        <f ca="1">'[1]2025年已发货'!H:H</f>
        <v>黄永福</v>
      </c>
      <c r="I3376" s="2">
        <f ca="1">'[1]2025年已发货'!I:I</f>
        <v>15982823571</v>
      </c>
      <c r="J3376" s="2" vm="1" t="e">
        <f ca="1">_xlfn._xlws.FILTER(辅助信息!D:D,辅助信息!G:G=G3376)</f>
        <v>#VALUE!</v>
      </c>
    </row>
    <row r="3377" hidden="1" spans="1:10">
      <c r="A3377" s="2" t="str">
        <f ca="1">'[1]2025年已发货'!A:A</f>
        <v>润耀</v>
      </c>
      <c r="B3377" s="2" t="str">
        <f ca="1">'[1]2025年已发货'!B:B</f>
        <v>螺纹钢</v>
      </c>
      <c r="C3377" s="2" t="str">
        <f ca="1">'[1]2025年已发货'!C:C</f>
        <v>HRB400EФ18*9m</v>
      </c>
      <c r="D3377" s="2" t="str">
        <f ca="1">'[1]2025年已发货'!D:D</f>
        <v>吨</v>
      </c>
      <c r="E3377" s="2">
        <f ca="1">'[1]2025年已发货'!E:E</f>
        <v>2</v>
      </c>
      <c r="F3377" s="4">
        <f ca="1">'[1]2025年已发货'!F:F</f>
        <v>45797</v>
      </c>
      <c r="G3377" s="2" t="str">
        <f>'[1]2025年已发货'!G:G</f>
        <v>（成铁西物-德阳西外街项目）四川省德阳市旌阳区黄山路一段（司机拍摄签收小票时需设置时间及地点水印）</v>
      </c>
      <c r="H3377" s="2" t="str">
        <f ca="1">'[1]2025年已发货'!H:H</f>
        <v>黄永福</v>
      </c>
      <c r="I3377" s="2">
        <f ca="1">'[1]2025年已发货'!I:I</f>
        <v>15982823571</v>
      </c>
      <c r="J3377" s="2" vm="1" t="e">
        <f>_xlfn._xlws.FILTER(辅助信息!D:D,辅助信息!G:G=G3377)</f>
        <v>#VALUE!</v>
      </c>
    </row>
    <row r="3378" hidden="1" spans="1:10">
      <c r="A3378" s="2" t="str">
        <f ca="1">'[1]2025年已发货'!A:A</f>
        <v>润耀</v>
      </c>
      <c r="B3378" s="2" t="str">
        <f ca="1">'[1]2025年已发货'!B:B</f>
        <v>螺纹钢</v>
      </c>
      <c r="C3378" s="2" t="str">
        <f ca="1">'[1]2025年已发货'!C:C</f>
        <v>HRB400EФ22*9m</v>
      </c>
      <c r="D3378" s="2" t="str">
        <f ca="1">'[1]2025年已发货'!D:D</f>
        <v>吨</v>
      </c>
      <c r="E3378" s="2">
        <f ca="1">'[1]2025年已发货'!E:E</f>
        <v>113</v>
      </c>
      <c r="F3378" s="4">
        <f ca="1">'[1]2025年已发货'!F:F</f>
        <v>45797</v>
      </c>
      <c r="G3378" s="2" t="str">
        <f>'[1]2025年已发货'!G:G</f>
        <v>（成铁西物-德阳西外街项目）四川省德阳市旌阳区黄山路一段（司机拍摄签收小票时需设置时间及地点水印）</v>
      </c>
      <c r="H3378" s="2" t="str">
        <f ca="1">'[1]2025年已发货'!H:H</f>
        <v>黄永福</v>
      </c>
      <c r="I3378" s="2">
        <f ca="1">'[1]2025年已发货'!I:I</f>
        <v>15982823571</v>
      </c>
      <c r="J3378" s="2" vm="1" t="e">
        <f ca="1">_xlfn._xlws.FILTER(辅助信息!D:D,辅助信息!G:G=G3378)</f>
        <v>#VALUE!</v>
      </c>
    </row>
    <row r="3379" hidden="1" spans="1:10">
      <c r="A3379" s="2" t="str">
        <f ca="1">'[1]2025年已发货'!A:A</f>
        <v>润耀</v>
      </c>
      <c r="B3379" s="2" t="str">
        <f ca="1">'[1]2025年已发货'!B:B</f>
        <v>螺纹钢</v>
      </c>
      <c r="C3379" s="2" t="str">
        <f ca="1">'[1]2025年已发货'!C:C</f>
        <v>HRB400E Φ12 12m</v>
      </c>
      <c r="D3379" s="2" t="str">
        <f ca="1">'[1]2025年已发货'!D:D</f>
        <v>吨</v>
      </c>
      <c r="E3379" s="2">
        <f ca="1">'[1]2025年已发货'!E:E</f>
        <v>35</v>
      </c>
      <c r="F3379" s="4">
        <f ca="1">'[1]2025年已发货'!F:F</f>
        <v>45797</v>
      </c>
      <c r="G3379" s="2" t="str">
        <f>'[1]2025年已发货'!G:G</f>
        <v>（中铁广州局-成渝扩容2标）成渝扩容项目ZCB3-2标2＃拌和站【雁江区联盟桥东北50米(资资路) 】</v>
      </c>
      <c r="H3379" s="2" t="str">
        <f ca="1">'[1]2025年已发货'!H:H</f>
        <v>刘沛琦</v>
      </c>
      <c r="I3379" s="2">
        <f ca="1">'[1]2025年已发货'!I:I</f>
        <v>18011784798</v>
      </c>
      <c r="J3379" s="2" vm="1" t="e">
        <f ca="1">_xlfn._xlws.FILTER(辅助信息!D:D,辅助信息!G:G=G3379)</f>
        <v>#VALUE!</v>
      </c>
    </row>
    <row r="3380" hidden="1" spans="1:10">
      <c r="A3380" s="2" t="str">
        <f ca="1">'[1]2025年已发货'!A:A</f>
        <v>润耀</v>
      </c>
      <c r="B3380" s="2" t="str">
        <f ca="1">'[1]2025年已发货'!B:B</f>
        <v>螺纹钢</v>
      </c>
      <c r="C3380" s="2" t="str">
        <f ca="1">'[1]2025年已发货'!C:C</f>
        <v>HRB400E Φ25 12m</v>
      </c>
      <c r="D3380" s="2" t="str">
        <f ca="1">'[1]2025年已发货'!D:D</f>
        <v>吨</v>
      </c>
      <c r="E3380" s="2">
        <f ca="1">'[1]2025年已发货'!E:E</f>
        <v>105</v>
      </c>
      <c r="F3380" s="4">
        <f ca="1">'[1]2025年已发货'!F:F</f>
        <v>45797</v>
      </c>
      <c r="G3380" s="2" t="str">
        <f>'[1]2025年已发货'!G:G</f>
        <v>（中铁广州局-成渝扩容2标）成渝扩容项目ZCB3-2标2＃拌和站【雁江区联盟桥东北50米(资资路) 】</v>
      </c>
      <c r="H3380" s="2" t="str">
        <f ca="1">'[1]2025年已发货'!H:H</f>
        <v>刘沛琦</v>
      </c>
      <c r="I3380" s="2">
        <f ca="1">'[1]2025年已发货'!I:I</f>
        <v>18011784798</v>
      </c>
      <c r="J3380" s="2" vm="1" t="e">
        <f>_xlfn._xlws.FILTER(辅助信息!D:D,辅助信息!G:G=G3380)</f>
        <v>#VALUE!</v>
      </c>
    </row>
    <row r="3381" hidden="1" spans="1:10">
      <c r="A3381" s="2" t="str">
        <f ca="1">'[1]2025年已发货'!A:A</f>
        <v>德胜</v>
      </c>
      <c r="B3381" s="2" t="str">
        <f ca="1">'[1]2025年已发货'!B:B</f>
        <v>螺纹钢</v>
      </c>
      <c r="C3381" s="2" t="str">
        <f ca="1">'[1]2025年已发货'!C:C</f>
        <v>HRB400EФ18*9m</v>
      </c>
      <c r="D3381" s="2" t="str">
        <f ca="1">'[1]2025年已发货'!D:D</f>
        <v>吨</v>
      </c>
      <c r="E3381" s="2">
        <f ca="1">'[1]2025年已发货'!E:E</f>
        <v>140</v>
      </c>
      <c r="F3381" s="4">
        <f ca="1">'[1]2025年已发货'!F:F</f>
        <v>45797</v>
      </c>
      <c r="G3381" s="2" t="str">
        <f>'[1]2025年已发货'!G:G</f>
        <v>（中铁六局呼和公司康新高速TJ4-2标）四川省甘孜藏族自治州康定市新都桥镇东俄罗三村中建八局搅拌站旁</v>
      </c>
      <c r="H3381" s="2" t="str">
        <f ca="1">'[1]2025年已发货'!H:H</f>
        <v>冯德瑞</v>
      </c>
      <c r="I3381" s="2">
        <f ca="1">'[1]2025年已发货'!I:I</f>
        <v>18649545619</v>
      </c>
      <c r="J3381" s="2" vm="1" t="e">
        <f>_xlfn._xlws.FILTER(辅助信息!D:D,辅助信息!G:G=G3381)</f>
        <v>#VALUE!</v>
      </c>
    </row>
    <row r="3382" hidden="1" spans="1:10">
      <c r="A3382" s="2" t="str">
        <f ca="1">'[1]2025年已发货'!A:A</f>
        <v>德胜</v>
      </c>
      <c r="B3382" s="2" t="str">
        <f ca="1">'[1]2025年已发货'!B:B</f>
        <v>螺纹钢</v>
      </c>
      <c r="C3382" s="2" t="str">
        <f ca="1">'[1]2025年已发货'!C:C</f>
        <v>HRB400EФ22*9m</v>
      </c>
      <c r="D3382" s="2" t="str">
        <f ca="1">'[1]2025年已发货'!D:D</f>
        <v>吨</v>
      </c>
      <c r="E3382" s="2">
        <f ca="1">'[1]2025年已发货'!E:E</f>
        <v>70</v>
      </c>
      <c r="F3382" s="4">
        <f ca="1">'[1]2025年已发货'!F:F</f>
        <v>45797</v>
      </c>
      <c r="G3382" s="2" t="str">
        <f>'[1]2025年已发货'!G:G</f>
        <v>（中铁六局呼和公司康新高速TJ4-2标）四川省甘孜藏族自治州康定市新都桥镇东俄罗三村中建八局搅拌站旁</v>
      </c>
      <c r="H3382" s="2" t="str">
        <f ca="1">'[1]2025年已发货'!H:H</f>
        <v>冯德瑞</v>
      </c>
      <c r="I3382" s="2">
        <f ca="1">'[1]2025年已发货'!I:I</f>
        <v>18649545619</v>
      </c>
      <c r="J3382" s="2" vm="1" t="e">
        <f ca="1">_xlfn._xlws.FILTER(辅助信息!D:D,辅助信息!G:G=G3382)</f>
        <v>#VALUE!</v>
      </c>
    </row>
    <row r="3383" hidden="1" spans="1:10">
      <c r="A3383" s="2" t="str">
        <f ca="1">'[1]2025年已发货'!A:A</f>
        <v>陕钢</v>
      </c>
      <c r="B3383" s="2" t="str">
        <f ca="1">'[1]2025年已发货'!B:B</f>
        <v>盘螺</v>
      </c>
      <c r="C3383" s="2" t="str">
        <f ca="1">'[1]2025年已发货'!C:C</f>
        <v>HRB400E Φ10</v>
      </c>
      <c r="D3383" s="2" t="str">
        <f ca="1">'[1]2025年已发货'!D:D</f>
        <v>吨</v>
      </c>
      <c r="E3383" s="2">
        <f ca="1">'[1]2025年已发货'!E:E</f>
        <v>5</v>
      </c>
      <c r="F3383" s="4">
        <f ca="1">'[1]2025年已发货'!F:F</f>
        <v>45797</v>
      </c>
      <c r="G3383" s="2" t="str">
        <f>'[1]2025年已发货'!G:G</f>
        <v>（中核华兴-峨眉山项目）四川省乐山市峨眉山市双福镇梓橦庙红华五期中核华兴工地</v>
      </c>
      <c r="H3383" s="2" t="str">
        <f ca="1">'[1]2025年已发货'!H:H</f>
        <v>李汉军</v>
      </c>
      <c r="I3383" s="2" t="str">
        <f ca="1">'[1]2025年已发货'!I:I</f>
        <v>18691249091</v>
      </c>
      <c r="J3383" s="2" vm="1" t="e">
        <f ca="1">_xlfn._xlws.FILTER(辅助信息!D:D,辅助信息!G:G=G3383)</f>
        <v>#VALUE!</v>
      </c>
    </row>
    <row r="3384" hidden="1" spans="1:10">
      <c r="A3384" s="2" t="str">
        <f ca="1">'[1]2025年已发货'!A:A</f>
        <v>陕钢</v>
      </c>
      <c r="B3384" s="2" t="str">
        <f ca="1">'[1]2025年已发货'!B:B</f>
        <v>螺纹钢</v>
      </c>
      <c r="C3384" s="2" t="str">
        <f ca="1">'[1]2025年已发货'!C:C</f>
        <v>HRB400EФ12*9m</v>
      </c>
      <c r="D3384" s="2" t="str">
        <f ca="1">'[1]2025年已发货'!D:D</f>
        <v>吨</v>
      </c>
      <c r="E3384" s="2">
        <f ca="1">'[1]2025年已发货'!E:E</f>
        <v>15</v>
      </c>
      <c r="F3384" s="4">
        <f ca="1">'[1]2025年已发货'!F:F</f>
        <v>45797</v>
      </c>
      <c r="G3384" s="2" t="str">
        <f>'[1]2025年已发货'!G:G</f>
        <v>（中核华兴-峨眉山项目）四川省乐山市峨眉山市双福镇梓橦庙红华五期中核华兴工地</v>
      </c>
      <c r="H3384" s="2" t="str">
        <f ca="1">'[1]2025年已发货'!H:H</f>
        <v>李汉军</v>
      </c>
      <c r="I3384" s="2" t="str">
        <f ca="1">'[1]2025年已发货'!I:I</f>
        <v>18691249091</v>
      </c>
      <c r="J3384" s="2" vm="1" t="e">
        <f>_xlfn._xlws.FILTER(辅助信息!D:D,辅助信息!G:G=G3384)</f>
        <v>#VALUE!</v>
      </c>
    </row>
    <row r="3385" hidden="1" spans="1:10">
      <c r="A3385" s="2" t="str">
        <f ca="1">'[1]2025年已发货'!A:A</f>
        <v>陕钢</v>
      </c>
      <c r="B3385" s="2" t="str">
        <f ca="1">'[1]2025年已发货'!B:B</f>
        <v>螺纹钢</v>
      </c>
      <c r="C3385" s="2" t="str">
        <f ca="1">'[1]2025年已发货'!C:C</f>
        <v>HRB500EФ12*9m</v>
      </c>
      <c r="D3385" s="2" t="str">
        <f ca="1">'[1]2025年已发货'!D:D</f>
        <v>吨</v>
      </c>
      <c r="E3385" s="2">
        <f ca="1">'[1]2025年已发货'!E:E</f>
        <v>15</v>
      </c>
      <c r="F3385" s="4">
        <f ca="1">'[1]2025年已发货'!F:F</f>
        <v>45797</v>
      </c>
      <c r="G3385" s="2" t="str">
        <f>'[1]2025年已发货'!G:G</f>
        <v>（中核华兴-峨眉山项目）四川省乐山市峨眉山市双福镇梓橦庙红华五期中核华兴工地</v>
      </c>
      <c r="H3385" s="2" t="str">
        <f ca="1">'[1]2025年已发货'!H:H</f>
        <v>李汉军</v>
      </c>
      <c r="I3385" s="2" t="str">
        <f ca="1">'[1]2025年已发货'!I:I</f>
        <v>18691249091</v>
      </c>
      <c r="J3385" s="2" vm="1" t="e">
        <f ca="1">_xlfn._xlws.FILTER(辅助信息!D:D,辅助信息!G:G=G3385)</f>
        <v>#VALUE!</v>
      </c>
    </row>
    <row r="3386" hidden="1" spans="1:10">
      <c r="A3386" s="2" t="str">
        <f ca="1">'[1]2025年已发货'!A:A</f>
        <v>德胜</v>
      </c>
      <c r="B3386" s="2" t="str">
        <f ca="1">'[1]2025年已发货'!B:B</f>
        <v>螺纹钢</v>
      </c>
      <c r="C3386" s="2" t="str">
        <f ca="1">'[1]2025年已发货'!C:C</f>
        <v>HRB400E Φ25 9m</v>
      </c>
      <c r="D3386" s="2" t="str">
        <f ca="1">'[1]2025年已发货'!D:D</f>
        <v>吨</v>
      </c>
      <c r="E3386" s="2">
        <f ca="1">'[1]2025年已发货'!E:E</f>
        <v>35</v>
      </c>
      <c r="F3386" s="4">
        <f ca="1">'[1]2025年已发货'!F:F</f>
        <v>45797</v>
      </c>
      <c r="G3386" s="2" t="str">
        <f>'[1]2025年已发货'!G:G</f>
        <v>（五冶钢构宜宾高县月江镇建设项目）  四川省宜宾市高县月江镇刚记超市斜对面(还阳组团沪碳二期项目)</v>
      </c>
      <c r="H3386" s="2" t="str">
        <f ca="1">'[1]2025年已发货'!H:H</f>
        <v>张朝亮</v>
      </c>
      <c r="I3386" s="2">
        <f ca="1">'[1]2025年已发货'!I:I</f>
        <v>15228205853</v>
      </c>
      <c r="J3386" s="2" t="str">
        <f ca="1">_xlfn._xlws.FILTER(辅助信息!D:D,辅助信息!G:G=G3386)</f>
        <v>五冶钢构-宜宾市南溪区高县月江镇建设项目</v>
      </c>
    </row>
    <row r="3387" hidden="1" spans="1:10">
      <c r="A3387" s="2" t="str">
        <f ca="1">'[1]2025年已发货'!A:A</f>
        <v>泸钢</v>
      </c>
      <c r="B3387" s="2" t="str">
        <f ca="1">'[1]2025年已发货'!B:B</f>
        <v>螺纹钢</v>
      </c>
      <c r="C3387" s="2" t="str">
        <f ca="1">'[1]2025年已发货'!C:C</f>
        <v>HRB400E Φ14×12米</v>
      </c>
      <c r="D3387" s="2" t="str">
        <f ca="1">'[1]2025年已发货'!D:D</f>
        <v>吨</v>
      </c>
      <c r="E3387" s="2">
        <f ca="1">'[1]2025年已发货'!E:E</f>
        <v>35</v>
      </c>
      <c r="F3387" s="4">
        <f ca="1">'[1]2025年已发货'!F:F</f>
        <v>45798</v>
      </c>
      <c r="G3387" s="2" t="str">
        <f>'[1]2025年已发货'!G:G</f>
        <v>自永4标一局四公司（四川省内江市隆昌市金鹅街道自永4标一局四公司钢筋棚）</v>
      </c>
      <c r="H3387" s="2" t="str">
        <f ca="1">'[1]2025年已发货'!H:H</f>
        <v>郝优</v>
      </c>
      <c r="I3387" s="2">
        <f ca="1">'[1]2025年已发货'!I:I</f>
        <v>13891371707</v>
      </c>
      <c r="J3387" s="2" vm="1" t="e">
        <f ca="1">_xlfn._xlws.FILTER(辅助信息!D:D,辅助信息!G:G=G3387)</f>
        <v>#VALUE!</v>
      </c>
    </row>
    <row r="3388" hidden="1" spans="1:10">
      <c r="A3388" s="2" t="str">
        <f ca="1">'[1]2025年已发货'!A:A</f>
        <v>泸钢</v>
      </c>
      <c r="B3388" s="2" t="str">
        <f ca="1">'[1]2025年已发货'!B:B</f>
        <v>高线</v>
      </c>
      <c r="C3388" s="2" t="str">
        <f ca="1">'[1]2025年已发货'!C:C</f>
        <v>HPB300 Φ10</v>
      </c>
      <c r="D3388" s="2" t="str">
        <f ca="1">'[1]2025年已发货'!D:D</f>
        <v>吨</v>
      </c>
      <c r="E3388" s="2">
        <f ca="1">'[1]2025年已发货'!E:E</f>
        <v>2.5</v>
      </c>
      <c r="F3388" s="4">
        <f ca="1">'[1]2025年已发货'!F:F</f>
        <v>45798</v>
      </c>
      <c r="G3388" s="2" t="str">
        <f>'[1]2025年已发货'!G:G</f>
        <v>(五冶钢构宜宾高县月江镇建设项目-308亩平场项目)宜宾市高县月江镇三转湾(308亩平场项目)</v>
      </c>
      <c r="H3388" s="2" t="str">
        <f ca="1">'[1]2025年已发货'!H:H</f>
        <v>张朝亮</v>
      </c>
      <c r="I3388" s="2">
        <f ca="1">'[1]2025年已发货'!I:I</f>
        <v>15228205853</v>
      </c>
      <c r="J3388" s="2" t="str">
        <f ca="1">_xlfn._xlws.FILTER(辅助信息!D:D,辅助信息!G:G=G3388)</f>
        <v>五冶钢构-宜宾市南溪区高县月江镇建设项目</v>
      </c>
    </row>
    <row r="3389" hidden="1" spans="1:10">
      <c r="A3389" s="2" t="str">
        <f ca="1">'[1]2025年已发货'!A:A</f>
        <v>泸钢</v>
      </c>
      <c r="B3389" s="2" t="str">
        <f ca="1">'[1]2025年已发货'!B:B</f>
        <v>盘螺</v>
      </c>
      <c r="C3389" s="2" t="str">
        <f ca="1">'[1]2025年已发货'!C:C</f>
        <v>HRB400E Φ12</v>
      </c>
      <c r="D3389" s="2" t="str">
        <f ca="1">'[1]2025年已发货'!D:D</f>
        <v>吨</v>
      </c>
      <c r="E3389" s="2">
        <f ca="1">'[1]2025年已发货'!E:E</f>
        <v>7</v>
      </c>
      <c r="F3389" s="4">
        <f ca="1">'[1]2025年已发货'!F:F</f>
        <v>45798</v>
      </c>
      <c r="G3389" s="2" t="str">
        <f>'[1]2025年已发货'!G:G</f>
        <v>(五冶钢构宜宾高县月江镇建设项目-308亩平场项目)宜宾市高县月江镇三转湾(308亩平场项目)</v>
      </c>
      <c r="H3389" s="2" t="str">
        <f ca="1">'[1]2025年已发货'!H:H</f>
        <v>张朝亮</v>
      </c>
      <c r="I3389" s="2">
        <f ca="1">'[1]2025年已发货'!I:I</f>
        <v>15228205853</v>
      </c>
      <c r="J3389" s="2" t="str">
        <f ca="1">_xlfn._xlws.FILTER(辅助信息!D:D,辅助信息!G:G=G3389)</f>
        <v>五冶钢构-宜宾市南溪区高县月江镇建设项目</v>
      </c>
    </row>
    <row r="3390" hidden="1" spans="1:10">
      <c r="A3390" s="2" t="str">
        <f ca="1">'[1]2025年已发货'!A:A</f>
        <v>泸钢</v>
      </c>
      <c r="B3390" s="2" t="str">
        <f ca="1">'[1]2025年已发货'!B:B</f>
        <v>螺纹钢</v>
      </c>
      <c r="C3390" s="2" t="str">
        <f ca="1">'[1]2025年已发货'!C:C</f>
        <v>HRB400E Φ25 9m</v>
      </c>
      <c r="D3390" s="2" t="str">
        <f ca="1">'[1]2025年已发货'!D:D</f>
        <v>吨</v>
      </c>
      <c r="E3390" s="2">
        <f ca="1">'[1]2025年已发货'!E:E</f>
        <v>24</v>
      </c>
      <c r="F3390" s="4">
        <f ca="1">'[1]2025年已发货'!F:F</f>
        <v>45798</v>
      </c>
      <c r="G3390" s="2" t="str">
        <f>'[1]2025年已发货'!G:G</f>
        <v>(五冶钢构宜宾高县月江镇建设项目-308亩平场项目)宜宾市高县月江镇三转湾(308亩平场项目)</v>
      </c>
      <c r="H3390" s="2" t="str">
        <f ca="1">'[1]2025年已发货'!H:H</f>
        <v>张朝亮</v>
      </c>
      <c r="I3390" s="2">
        <f ca="1">'[1]2025年已发货'!I:I</f>
        <v>15228205853</v>
      </c>
      <c r="J3390" s="2" t="str">
        <f>_xlfn._xlws.FILTER(辅助信息!D:D,辅助信息!G:G=G3390)</f>
        <v>五冶钢构-宜宾市南溪区高县月江镇建设项目</v>
      </c>
    </row>
    <row r="3391" hidden="1" spans="1:10">
      <c r="A3391" s="2" t="str">
        <f ca="1">'[1]2025年已发货'!A:A</f>
        <v>海南海控</v>
      </c>
      <c r="B3391" s="2" t="str">
        <f ca="1">'[1]2025年已发货'!B:B</f>
        <v>螺纹钢</v>
      </c>
      <c r="C3391" s="2" t="str">
        <f ca="1">'[1]2025年已发货'!C:C</f>
        <v>HRB400EФ14*9m</v>
      </c>
      <c r="D3391" s="2" t="str">
        <f ca="1">'[1]2025年已发货'!D:D</f>
        <v>吨</v>
      </c>
      <c r="E3391" s="2">
        <f ca="1">'[1]2025年已发货'!E:E</f>
        <v>35</v>
      </c>
      <c r="F3391" s="4">
        <f ca="1">'[1]2025年已发货'!F:F</f>
        <v>45798</v>
      </c>
      <c r="G3391" s="2" t="str">
        <f>'[1]2025年已发货'!G:G</f>
        <v>（中铁一局四公司康新高速TJ1-1标雅加梗隧道）四川省甘孜州康定市雅加梗</v>
      </c>
      <c r="H3391" s="2" t="str">
        <f ca="1">'[1]2025年已发货'!H:H</f>
        <v>范国义</v>
      </c>
      <c r="I3391" s="2">
        <f ca="1">'[1]2025年已发货'!I:I</f>
        <v>15897676433</v>
      </c>
      <c r="J3391" s="2" vm="1" t="e">
        <f ca="1">_xlfn._xlws.FILTER(辅助信息!D:D,辅助信息!G:G=G3391)</f>
        <v>#VALUE!</v>
      </c>
    </row>
    <row r="3392" hidden="1" spans="1:10">
      <c r="A3392" s="2" t="str">
        <f ca="1">'[1]2025年已发货'!A:A</f>
        <v>海南海控</v>
      </c>
      <c r="B3392" s="2" t="str">
        <f ca="1">'[1]2025年已发货'!B:B</f>
        <v>螺纹钢</v>
      </c>
      <c r="C3392" s="2" t="str">
        <f ca="1">'[1]2025年已发货'!C:C</f>
        <v>HRB400EФ12*9m</v>
      </c>
      <c r="D3392" s="2" t="str">
        <f ca="1">'[1]2025年已发货'!D:D</f>
        <v>吨</v>
      </c>
      <c r="E3392" s="2">
        <f ca="1">'[1]2025年已发货'!E:E</f>
        <v>6</v>
      </c>
      <c r="F3392" s="4">
        <f ca="1">'[1]2025年已发货'!F:F</f>
        <v>45798</v>
      </c>
      <c r="G3392" s="2" t="str">
        <f>'[1]2025年已发货'!G:G</f>
        <v>（中铁一局四公司康新高速TJ1-1标雅加梗隧道）四川省甘孜州康定市雅加梗路基</v>
      </c>
      <c r="H3392" s="2" t="str">
        <f ca="1">'[1]2025年已发货'!H:H</f>
        <v>范国义</v>
      </c>
      <c r="I3392" s="2">
        <f ca="1">'[1]2025年已发货'!I:I</f>
        <v>15897676433</v>
      </c>
      <c r="J3392" s="2" vm="1" t="e">
        <f ca="1">_xlfn._xlws.FILTER(辅助信息!D:D,辅助信息!G:G=G3392)</f>
        <v>#VALUE!</v>
      </c>
    </row>
    <row r="3393" hidden="1" spans="1:10">
      <c r="A3393" s="2" t="str">
        <f ca="1">'[1]2025年已发货'!A:A</f>
        <v>海南海控</v>
      </c>
      <c r="B3393" s="2" t="str">
        <f ca="1">'[1]2025年已发货'!B:B</f>
        <v>螺纹钢</v>
      </c>
      <c r="C3393" s="2" t="str">
        <f ca="1">'[1]2025年已发货'!C:C</f>
        <v>HRB400EФ20*9m</v>
      </c>
      <c r="D3393" s="2" t="str">
        <f ca="1">'[1]2025年已发货'!D:D</f>
        <v>吨</v>
      </c>
      <c r="E3393" s="2">
        <f ca="1">'[1]2025年已发货'!E:E</f>
        <v>7</v>
      </c>
      <c r="F3393" s="4">
        <f ca="1">'[1]2025年已发货'!F:F</f>
        <v>45798</v>
      </c>
      <c r="G3393" s="2" t="str">
        <f>'[1]2025年已发货'!G:G</f>
        <v>（中铁一局四公司康新高速TJ1-1标雅加梗隧道）四川省甘孜州康定市雅加梗路基</v>
      </c>
      <c r="H3393" s="2" t="str">
        <f ca="1">'[1]2025年已发货'!H:H</f>
        <v>范国义</v>
      </c>
      <c r="I3393" s="2">
        <f ca="1">'[1]2025年已发货'!I:I</f>
        <v>15897676433</v>
      </c>
      <c r="J3393" s="2" vm="1" t="e">
        <f ca="1">_xlfn._xlws.FILTER(辅助信息!D:D,辅助信息!G:G=G3393)</f>
        <v>#VALUE!</v>
      </c>
    </row>
    <row r="3394" hidden="1" spans="1:10">
      <c r="A3394" s="2" t="str">
        <f ca="1">'[1]2025年已发货'!A:A</f>
        <v>海南海控</v>
      </c>
      <c r="B3394" s="2" t="str">
        <f ca="1">'[1]2025年已发货'!B:B</f>
        <v>螺纹钢</v>
      </c>
      <c r="C3394" s="2" t="str">
        <f ca="1">'[1]2025年已发货'!C:C</f>
        <v>HRB400EФ25*9m</v>
      </c>
      <c r="D3394" s="2" t="str">
        <f ca="1">'[1]2025年已发货'!D:D</f>
        <v>吨</v>
      </c>
      <c r="E3394" s="2">
        <f ca="1">'[1]2025年已发货'!E:E</f>
        <v>18</v>
      </c>
      <c r="F3394" s="4">
        <f ca="1">'[1]2025年已发货'!F:F</f>
        <v>45798</v>
      </c>
      <c r="G3394" s="2" t="str">
        <f>'[1]2025年已发货'!G:G</f>
        <v>（中铁一局四公司康新高速TJ1-1标雅加梗隧道）四川省甘孜州康定市雅加梗路基</v>
      </c>
      <c r="H3394" s="2" t="str">
        <f ca="1">'[1]2025年已发货'!H:H</f>
        <v>范国义</v>
      </c>
      <c r="I3394" s="2">
        <f ca="1">'[1]2025年已发货'!I:I</f>
        <v>15897676433</v>
      </c>
      <c r="J3394" s="2" vm="1" t="e">
        <f ca="1">_xlfn._xlws.FILTER(辅助信息!D:D,辅助信息!G:G=G3394)</f>
        <v>#VALUE!</v>
      </c>
    </row>
    <row r="3395" hidden="1" spans="1:10">
      <c r="A3395" s="2" t="str">
        <f ca="1">'[1]2025年已发货'!A:A</f>
        <v>海南海控</v>
      </c>
      <c r="B3395" s="2" t="str">
        <f ca="1">'[1]2025年已发货'!B:B</f>
        <v>盘圆</v>
      </c>
      <c r="C3395" s="2" t="str">
        <f ca="1">'[1]2025年已发货'!C:C</f>
        <v>HPB300Ф8</v>
      </c>
      <c r="D3395" s="2" t="str">
        <f ca="1">'[1]2025年已发货'!D:D</f>
        <v>吨</v>
      </c>
      <c r="E3395" s="2">
        <f ca="1">'[1]2025年已发货'!E:E</f>
        <v>2</v>
      </c>
      <c r="F3395" s="4">
        <f ca="1">'[1]2025年已发货'!F:F</f>
        <v>45798</v>
      </c>
      <c r="G3395" s="2" t="str">
        <f>'[1]2025年已发货'!G:G</f>
        <v>（中铁一局四公司康新高速TJ1-1标雅加梗隧道）四川省甘孜州康定市雅加梗路基</v>
      </c>
      <c r="H3395" s="2" t="str">
        <f ca="1">'[1]2025年已发货'!H:H</f>
        <v>范国义</v>
      </c>
      <c r="I3395" s="2">
        <f ca="1">'[1]2025年已发货'!I:I</f>
        <v>15897676433</v>
      </c>
      <c r="J3395" s="2" vm="1" t="e">
        <f ca="1">_xlfn._xlws.FILTER(辅助信息!D:D,辅助信息!G:G=G3395)</f>
        <v>#VALUE!</v>
      </c>
    </row>
    <row r="3396" hidden="1" spans="1:10">
      <c r="A3396" s="2" t="str">
        <f ca="1">'[1]2025年已发货'!A:A</f>
        <v>润耀</v>
      </c>
      <c r="B3396" s="2" t="str">
        <f ca="1">'[1]2025年已发货'!B:B</f>
        <v>盘螺</v>
      </c>
      <c r="C3396" s="2" t="str">
        <f ca="1">'[1]2025年已发货'!C:C</f>
        <v>HRB400E Φ12</v>
      </c>
      <c r="D3396" s="2" t="str">
        <f ca="1">'[1]2025年已发货'!D:D</f>
        <v>吨</v>
      </c>
      <c r="E3396" s="2">
        <f ca="1">'[1]2025年已发货'!E:E</f>
        <v>15</v>
      </c>
      <c r="F3396" s="4">
        <f ca="1">'[1]2025年已发货'!F:F</f>
        <v>45798</v>
      </c>
      <c r="G3396" s="2" t="str">
        <f>'[1]2025年已发货'!G:G</f>
        <v>(中铁科研院宜宾泥溪项目)中铁科研院集团有限公司宜宾市泥溪东互通式立交下穿成贵客专铁路工程项目钢筋加工厂</v>
      </c>
      <c r="H3396" s="2" t="str">
        <f ca="1">'[1]2025年已发货'!H:H</f>
        <v>蔡鹏/程港</v>
      </c>
      <c r="I3396" s="2" t="str">
        <f ca="1">'[1]2025年已发货'!I:I</f>
        <v>19130850820/18208257412</v>
      </c>
      <c r="J3396" s="2" t="str">
        <f>_xlfn._xlws.FILTER(辅助信息!D:D,辅助信息!G:G=G3396)</f>
        <v>中铁科研院宜宾泥溪项目</v>
      </c>
    </row>
    <row r="3397" hidden="1" spans="1:10">
      <c r="A3397" s="2" t="str">
        <f ca="1">'[1]2025年已发货'!A:A</f>
        <v>润耀</v>
      </c>
      <c r="B3397" s="2" t="str">
        <f ca="1">'[1]2025年已发货'!B:B</f>
        <v>螺纹钢</v>
      </c>
      <c r="C3397" s="2" t="str">
        <f ca="1">'[1]2025年已发货'!C:C</f>
        <v>HRB400E Φ25 9m</v>
      </c>
      <c r="D3397" s="2" t="str">
        <f ca="1">'[1]2025年已发货'!D:D</f>
        <v>吨</v>
      </c>
      <c r="E3397" s="2">
        <f ca="1">'[1]2025年已发货'!E:E</f>
        <v>12</v>
      </c>
      <c r="F3397" s="4">
        <f ca="1">'[1]2025年已发货'!F:F</f>
        <v>45798</v>
      </c>
      <c r="G3397" s="2" t="str">
        <f>'[1]2025年已发货'!G:G</f>
        <v>(中铁科研院宜宾泥溪项目)中铁科研院集团有限公司宜宾市泥溪东互通式立交下穿成贵客专铁路工程项目钢筋加工厂</v>
      </c>
      <c r="H3397" s="2" t="str">
        <f ca="1">'[1]2025年已发货'!H:H</f>
        <v>蔡鹏/程港</v>
      </c>
      <c r="I3397" s="2" t="str">
        <f ca="1">'[1]2025年已发货'!I:I</f>
        <v>19130850820/18208257412</v>
      </c>
      <c r="J3397" s="2" t="str">
        <f ca="1">_xlfn._xlws.FILTER(辅助信息!D:D,辅助信息!G:G=G3397)</f>
        <v>中铁科研院宜宾泥溪项目</v>
      </c>
    </row>
    <row r="3398" hidden="1" spans="1:10">
      <c r="A3398" s="2" t="str">
        <f ca="1">'[1]2025年已发货'!A:A</f>
        <v>润耀</v>
      </c>
      <c r="B3398" s="2" t="str">
        <f ca="1">'[1]2025年已发货'!B:B</f>
        <v>螺纹钢</v>
      </c>
      <c r="C3398" s="2" t="str">
        <f ca="1">'[1]2025年已发货'!C:C</f>
        <v>HRB400E Φ28 9m</v>
      </c>
      <c r="D3398" s="2" t="str">
        <f ca="1">'[1]2025年已发货'!D:D</f>
        <v>吨</v>
      </c>
      <c r="E3398" s="2">
        <f ca="1">'[1]2025年已发货'!E:E</f>
        <v>6</v>
      </c>
      <c r="F3398" s="4">
        <f ca="1">'[1]2025年已发货'!F:F</f>
        <v>45798</v>
      </c>
      <c r="G3398" s="2" t="str">
        <f>'[1]2025年已发货'!G:G</f>
        <v>(中铁科研院宜宾泥溪项目)中铁科研院集团有限公司宜宾市泥溪东互通式立交下穿成贵客专铁路工程项目钢筋加工厂</v>
      </c>
      <c r="H3398" s="2" t="str">
        <f ca="1">'[1]2025年已发货'!H:H</f>
        <v>蔡鹏/程港</v>
      </c>
      <c r="I3398" s="2" t="str">
        <f ca="1">'[1]2025年已发货'!I:I</f>
        <v>19130850820/18208257412</v>
      </c>
      <c r="J3398" s="2" t="str">
        <f>_xlfn._xlws.FILTER(辅助信息!D:D,辅助信息!G:G=G3398)</f>
        <v>中铁科研院宜宾泥溪项目</v>
      </c>
    </row>
    <row r="3399" hidden="1" spans="1:10">
      <c r="A3399" s="2" t="str">
        <f ca="1">'[1]2025年已发货'!A:A</f>
        <v>润耀</v>
      </c>
      <c r="B3399" s="2" t="str">
        <f ca="1">'[1]2025年已发货'!B:B</f>
        <v>盘螺</v>
      </c>
      <c r="C3399" s="2" t="str">
        <f ca="1">'[1]2025年已发货'!C:C</f>
        <v>HRB400E Φ8</v>
      </c>
      <c r="D3399" s="2" t="str">
        <f ca="1">'[1]2025年已发货'!D:D</f>
        <v>吨</v>
      </c>
      <c r="E3399" s="2">
        <f ca="1">'[1]2025年已发货'!E:E</f>
        <v>15</v>
      </c>
      <c r="F3399" s="4">
        <f ca="1">'[1]2025年已发货'!F:F</f>
        <v>45798</v>
      </c>
      <c r="G3399" s="2" t="str">
        <f>'[1]2025年已发货'!G:G</f>
        <v>（华西简阳西城嘉苑）四川省成都市简阳市简城街道高屋村</v>
      </c>
      <c r="H3399" s="2" t="str">
        <f ca="1">'[1]2025年已发货'!H:H</f>
        <v>张瀚镭</v>
      </c>
      <c r="I3399" s="2">
        <f ca="1">'[1]2025年已发货'!I:I</f>
        <v>15884666220</v>
      </c>
      <c r="J3399" s="2" t="str">
        <f ca="1">_xlfn._xlws.FILTER(辅助信息!D:D,辅助信息!G:G=G3399)</f>
        <v>华西简阳西城嘉苑</v>
      </c>
    </row>
    <row r="3400" hidden="1" spans="1:10">
      <c r="A3400" s="2" t="str">
        <f ca="1">'[1]2025年已发货'!A:A</f>
        <v>润耀</v>
      </c>
      <c r="B3400" s="2" t="str">
        <f ca="1">'[1]2025年已发货'!B:B</f>
        <v>盘螺</v>
      </c>
      <c r="C3400" s="2" t="str">
        <f ca="1">'[1]2025年已发货'!C:C</f>
        <v>HRB400E Φ10</v>
      </c>
      <c r="D3400" s="2" t="str">
        <f ca="1">'[1]2025年已发货'!D:D</f>
        <v>吨</v>
      </c>
      <c r="E3400" s="2">
        <f ca="1">'[1]2025年已发货'!E:E</f>
        <v>30</v>
      </c>
      <c r="F3400" s="4">
        <f ca="1">'[1]2025年已发货'!F:F</f>
        <v>45798</v>
      </c>
      <c r="G3400" s="2" t="str">
        <f>'[1]2025年已发货'!G:G</f>
        <v>（华西简阳西城嘉苑）四川省成都市简阳市简城街道高屋村</v>
      </c>
      <c r="H3400" s="2" t="str">
        <f ca="1">'[1]2025年已发货'!H:H</f>
        <v>张瀚镭</v>
      </c>
      <c r="I3400" s="2">
        <f ca="1">'[1]2025年已发货'!I:I</f>
        <v>15884666220</v>
      </c>
      <c r="J3400" s="2" t="str">
        <f ca="1">_xlfn._xlws.FILTER(辅助信息!D:D,辅助信息!G:G=G3400)</f>
        <v>华西简阳西城嘉苑</v>
      </c>
    </row>
    <row r="3401" hidden="1" spans="1:10">
      <c r="A3401" s="2" t="str">
        <f ca="1">'[1]2025年已发货'!A:A</f>
        <v>润耀</v>
      </c>
      <c r="B3401" s="2" t="str">
        <f ca="1">'[1]2025年已发货'!B:B</f>
        <v>盘螺</v>
      </c>
      <c r="C3401" s="2" t="str">
        <f ca="1">'[1]2025年已发货'!C:C</f>
        <v>HRB400E Φ12</v>
      </c>
      <c r="D3401" s="2" t="str">
        <f ca="1">'[1]2025年已发货'!D:D</f>
        <v>吨</v>
      </c>
      <c r="E3401" s="2">
        <f ca="1">'[1]2025年已发货'!E:E</f>
        <v>25</v>
      </c>
      <c r="F3401" s="4">
        <f ca="1">'[1]2025年已发货'!F:F</f>
        <v>45798</v>
      </c>
      <c r="G3401" s="2" t="str">
        <f>'[1]2025年已发货'!G:G</f>
        <v>（华西简阳西城嘉苑）四川省成都市简阳市简城街道高屋村</v>
      </c>
      <c r="H3401" s="2" t="str">
        <f ca="1">'[1]2025年已发货'!H:H</f>
        <v>张瀚镭</v>
      </c>
      <c r="I3401" s="2">
        <f ca="1">'[1]2025年已发货'!I:I</f>
        <v>15884666220</v>
      </c>
      <c r="J3401" s="2" t="str">
        <f ca="1">_xlfn._xlws.FILTER(辅助信息!D:D,辅助信息!G:G=G3401)</f>
        <v>华西简阳西城嘉苑</v>
      </c>
    </row>
    <row r="3402" hidden="1" spans="1:10">
      <c r="A3402" s="2" t="str">
        <f ca="1">'[1]2025年已发货'!A:A</f>
        <v>润耀</v>
      </c>
      <c r="B3402" s="2" t="str">
        <f ca="1">'[1]2025年已发货'!B:B</f>
        <v>螺纹钢</v>
      </c>
      <c r="C3402" s="2" t="str">
        <f ca="1">'[1]2025年已发货'!C:C</f>
        <v>HRB400E Φ16 9m</v>
      </c>
      <c r="D3402" s="2" t="str">
        <f ca="1">'[1]2025年已发货'!D:D</f>
        <v>吨</v>
      </c>
      <c r="E3402" s="2">
        <f ca="1">'[1]2025年已发货'!E:E</f>
        <v>6</v>
      </c>
      <c r="F3402" s="4">
        <f ca="1">'[1]2025年已发货'!F:F</f>
        <v>45798</v>
      </c>
      <c r="G3402" s="2" t="str">
        <f>'[1]2025年已发货'!G:G</f>
        <v>（华西简阳西城嘉苑）四川省成都市简阳市简城街道高屋村</v>
      </c>
      <c r="H3402" s="2" t="str">
        <f ca="1">'[1]2025年已发货'!H:H</f>
        <v>张瀚镭</v>
      </c>
      <c r="I3402" s="2">
        <f ca="1">'[1]2025年已发货'!I:I</f>
        <v>15884666220</v>
      </c>
      <c r="J3402" s="2" t="str">
        <f ca="1">_xlfn._xlws.FILTER(辅助信息!D:D,辅助信息!G:G=G3402)</f>
        <v>华西简阳西城嘉苑</v>
      </c>
    </row>
    <row r="3403" hidden="1" spans="1:10">
      <c r="A3403" s="2" t="str">
        <f ca="1">'[1]2025年已发货'!A:A</f>
        <v>润耀</v>
      </c>
      <c r="B3403" s="2" t="str">
        <f ca="1">'[1]2025年已发货'!B:B</f>
        <v>螺纹钢</v>
      </c>
      <c r="C3403" s="2" t="str">
        <f ca="1">'[1]2025年已发货'!C:C</f>
        <v>HRB400E Φ20 9m</v>
      </c>
      <c r="D3403" s="2" t="str">
        <f ca="1">'[1]2025年已发货'!D:D</f>
        <v>吨</v>
      </c>
      <c r="E3403" s="2">
        <f ca="1">'[1]2025年已发货'!E:E</f>
        <v>24</v>
      </c>
      <c r="F3403" s="4">
        <f ca="1">'[1]2025年已发货'!F:F</f>
        <v>45798</v>
      </c>
      <c r="G3403" s="2" t="str">
        <f>'[1]2025年已发货'!G:G</f>
        <v>（华西简阳西城嘉苑）四川省成都市简阳市简城街道高屋村</v>
      </c>
      <c r="H3403" s="2" t="str">
        <f ca="1">'[1]2025年已发货'!H:H</f>
        <v>张瀚镭</v>
      </c>
      <c r="I3403" s="2">
        <f ca="1">'[1]2025年已发货'!I:I</f>
        <v>15884666220</v>
      </c>
      <c r="J3403" s="2" t="str">
        <f ca="1">_xlfn._xlws.FILTER(辅助信息!D:D,辅助信息!G:G=G3403)</f>
        <v>华西简阳西城嘉苑</v>
      </c>
    </row>
    <row r="3404" hidden="1" spans="1:10">
      <c r="A3404" s="2" t="str">
        <f ca="1">'[1]2025年已发货'!A:A</f>
        <v>润耀</v>
      </c>
      <c r="B3404" s="2" t="str">
        <f ca="1">'[1]2025年已发货'!B:B</f>
        <v>螺纹钢</v>
      </c>
      <c r="C3404" s="2" t="str">
        <f ca="1">'[1]2025年已发货'!C:C</f>
        <v>HRB400E Φ22 9m</v>
      </c>
      <c r="D3404" s="2" t="str">
        <f ca="1">'[1]2025年已发货'!D:D</f>
        <v>吨</v>
      </c>
      <c r="E3404" s="2">
        <f ca="1">'[1]2025年已发货'!E:E</f>
        <v>3</v>
      </c>
      <c r="F3404" s="4">
        <f ca="1">'[1]2025年已发货'!F:F</f>
        <v>45798</v>
      </c>
      <c r="G3404" s="2" t="str">
        <f>'[1]2025年已发货'!G:G</f>
        <v>（华西简阳西城嘉苑）四川省成都市简阳市简城街道高屋村</v>
      </c>
      <c r="H3404" s="2" t="str">
        <f ca="1">'[1]2025年已发货'!H:H</f>
        <v>张瀚镭</v>
      </c>
      <c r="I3404" s="2">
        <f ca="1">'[1]2025年已发货'!I:I</f>
        <v>15884666220</v>
      </c>
      <c r="J3404" s="2" t="str">
        <f>_xlfn._xlws.FILTER(辅助信息!D:D,辅助信息!G:G=G3404)</f>
        <v>华西简阳西城嘉苑</v>
      </c>
    </row>
    <row r="3405" hidden="1" spans="1:10">
      <c r="A3405" s="2" t="str">
        <f ca="1">'[1]2025年已发货'!A:A</f>
        <v>润耀</v>
      </c>
      <c r="B3405" s="2" t="str">
        <f ca="1">'[1]2025年已发货'!B:B</f>
        <v>螺纹钢</v>
      </c>
      <c r="C3405" s="2" t="str">
        <f ca="1">'[1]2025年已发货'!C:C</f>
        <v>HRB400E Φ25 9m</v>
      </c>
      <c r="D3405" s="2" t="str">
        <f ca="1">'[1]2025年已发货'!D:D</f>
        <v>吨</v>
      </c>
      <c r="E3405" s="2">
        <f ca="1">'[1]2025年已发货'!E:E</f>
        <v>3</v>
      </c>
      <c r="F3405" s="4">
        <f ca="1">'[1]2025年已发货'!F:F</f>
        <v>45798</v>
      </c>
      <c r="G3405" s="2" t="str">
        <f>'[1]2025年已发货'!G:G</f>
        <v>（华西简阳西城嘉苑）四川省成都市简阳市简城街道高屋村</v>
      </c>
      <c r="H3405" s="2" t="str">
        <f ca="1">'[1]2025年已发货'!H:H</f>
        <v>张瀚镭</v>
      </c>
      <c r="I3405" s="2">
        <f ca="1">'[1]2025年已发货'!I:I</f>
        <v>15884666220</v>
      </c>
      <c r="J3405" s="2" t="str">
        <f>_xlfn._xlws.FILTER(辅助信息!D:D,辅助信息!G:G=G3405)</f>
        <v>华西简阳西城嘉苑</v>
      </c>
    </row>
    <row r="3406" hidden="1" spans="1:10">
      <c r="A3406" s="2" t="str">
        <f ca="1">'[1]2025年已发货'!A:A</f>
        <v>湖北商贸</v>
      </c>
      <c r="B3406" s="2" t="str">
        <f ca="1">'[1]2025年已发货'!B:B</f>
        <v>螺纹钢</v>
      </c>
      <c r="C3406" s="2" t="str">
        <f ca="1">'[1]2025年已发货'!C:C</f>
        <v>HRB400E Φ14 12m</v>
      </c>
      <c r="D3406" s="2" t="str">
        <f ca="1">'[1]2025年已发货'!D:D</f>
        <v>吨</v>
      </c>
      <c r="E3406" s="2">
        <f ca="1">'[1]2025年已发货'!E:E</f>
        <v>35</v>
      </c>
      <c r="F3406" s="4">
        <f ca="1">'[1]2025年已发货'!F:F</f>
        <v>45798</v>
      </c>
      <c r="G3406" s="2" t="str">
        <f>'[1]2025年已发货'!G:G</f>
        <v>（中铁北京局-资乐高速6标）四川省乐山市市中区土主镇资乐高速TJ6标项目试验室</v>
      </c>
      <c r="H3406" s="2" t="str">
        <f ca="1">'[1]2025年已发货'!H:H</f>
        <v>刘岩</v>
      </c>
      <c r="I3406" s="2">
        <f ca="1">'[1]2025年已发货'!I:I</f>
        <v>18543566469</v>
      </c>
      <c r="J3406" s="2" vm="1" t="e">
        <f>_xlfn._xlws.FILTER(辅助信息!D:D,辅助信息!G:G=G3406)</f>
        <v>#VALUE!</v>
      </c>
    </row>
    <row r="3407" hidden="1" spans="1:10">
      <c r="A3407" s="2" t="str">
        <f ca="1">'[1]2025年已发货'!A:A</f>
        <v>湖北商贸</v>
      </c>
      <c r="B3407" s="2" t="str">
        <f ca="1">'[1]2025年已发货'!B:B</f>
        <v>螺纹钢</v>
      </c>
      <c r="C3407" s="2" t="str">
        <f ca="1">'[1]2025年已发货'!C:C</f>
        <v>HRB400E Φ32 12m</v>
      </c>
      <c r="D3407" s="2" t="str">
        <f ca="1">'[1]2025年已发货'!D:D</f>
        <v>吨</v>
      </c>
      <c r="E3407" s="2">
        <f ca="1">'[1]2025年已发货'!E:E</f>
        <v>105</v>
      </c>
      <c r="F3407" s="4">
        <f ca="1">'[1]2025年已发货'!F:F</f>
        <v>45798</v>
      </c>
      <c r="G3407" s="2" t="str">
        <f>'[1]2025年已发货'!G:G</f>
        <v>（中铁十局-资乐高速4标）四川省眉山市仁寿县彰加镇促进村中铁十局资乐高速1#钢筋场</v>
      </c>
      <c r="H3407" s="2" t="str">
        <f ca="1">'[1]2025年已发货'!H:H</f>
        <v>杨飞</v>
      </c>
      <c r="I3407" s="2">
        <f ca="1">'[1]2025年已发货'!I:I</f>
        <v>15667998777</v>
      </c>
      <c r="J3407" s="2" vm="1" t="e">
        <f ca="1">_xlfn._xlws.FILTER(辅助信息!D:D,辅助信息!G:G=G3407)</f>
        <v>#VALUE!</v>
      </c>
    </row>
    <row r="3408" hidden="1" spans="1:10">
      <c r="A3408" s="2" t="str">
        <f ca="1">'[1]2025年已发货'!A:A</f>
        <v>湖北商贸</v>
      </c>
      <c r="B3408" s="2" t="str">
        <f ca="1">'[1]2025年已发货'!B:B</f>
        <v>螺纹钢</v>
      </c>
      <c r="C3408" s="2" t="str">
        <f ca="1">'[1]2025年已发货'!C:C</f>
        <v>HRB500E Φ25 12m</v>
      </c>
      <c r="D3408" s="2" t="str">
        <f ca="1">'[1]2025年已发货'!D:D</f>
        <v>吨</v>
      </c>
      <c r="E3408" s="2">
        <f ca="1">'[1]2025年已发货'!E:E</f>
        <v>35</v>
      </c>
      <c r="F3408" s="4">
        <f ca="1">'[1]2025年已发货'!F:F</f>
        <v>45798</v>
      </c>
      <c r="G3408" s="2" t="str">
        <f>'[1]2025年已发货'!G:G</f>
        <v>（中铁十局-资乐高速4标）四川省眉山市仁寿县彰加镇促进村中铁十局2#钢筋厂</v>
      </c>
      <c r="H3408" s="2" t="str">
        <f ca="1">'[1]2025年已发货'!H:H</f>
        <v>杨飞</v>
      </c>
      <c r="I3408" s="2">
        <f ca="1">'[1]2025年已发货'!I:I</f>
        <v>15667998777</v>
      </c>
      <c r="J3408" s="2" vm="1" t="e">
        <f ca="1">_xlfn._xlws.FILTER(辅助信息!D:D,辅助信息!G:G=G3408)</f>
        <v>#VALUE!</v>
      </c>
    </row>
    <row r="3409" hidden="1" spans="1:10">
      <c r="A3409" s="2" t="str">
        <f ca="1">'[1]2025年已发货'!A:A</f>
        <v>湖北商贸</v>
      </c>
      <c r="B3409" s="2" t="str">
        <f ca="1">'[1]2025年已发货'!B:B</f>
        <v>螺纹钢</v>
      </c>
      <c r="C3409" s="2" t="str">
        <f ca="1">'[1]2025年已发货'!C:C</f>
        <v>HRB400E Φ22 12m</v>
      </c>
      <c r="D3409" s="2" t="str">
        <f ca="1">'[1]2025年已发货'!D:D</f>
        <v>吨</v>
      </c>
      <c r="E3409" s="2">
        <f ca="1">'[1]2025年已发货'!E:E</f>
        <v>35</v>
      </c>
      <c r="F3409" s="4">
        <f ca="1">'[1]2025年已发货'!F:F</f>
        <v>45799</v>
      </c>
      <c r="G3409" s="2" t="str">
        <f>'[1]2025年已发货'!G:G</f>
        <v>（中铁广州局-资乐高速5标）四川省乐山市井研县希望大道116号</v>
      </c>
      <c r="H3409" s="2" t="str">
        <f ca="1">'[1]2025年已发货'!H:H</f>
        <v>廖俊杰</v>
      </c>
      <c r="I3409" s="2">
        <f ca="1">'[1]2025年已发货'!I:I</f>
        <v>15775100965</v>
      </c>
      <c r="J3409" s="2" vm="1" t="e">
        <f>_xlfn._xlws.FILTER(辅助信息!D:D,辅助信息!G:G=G3409)</f>
        <v>#VALUE!</v>
      </c>
    </row>
    <row r="3410" hidden="1" spans="1:10">
      <c r="A3410" s="2" t="str">
        <f ca="1">'[1]2025年已发货'!A:A</f>
        <v>湖北商贸</v>
      </c>
      <c r="B3410" s="2" t="str">
        <f ca="1">'[1]2025年已发货'!B:B</f>
        <v>螺纹钢</v>
      </c>
      <c r="C3410" s="2" t="str">
        <f ca="1">'[1]2025年已发货'!C:C</f>
        <v>HRB400E Φ22 12m</v>
      </c>
      <c r="D3410" s="2" t="str">
        <f ca="1">'[1]2025年已发货'!D:D</f>
        <v>吨</v>
      </c>
      <c r="E3410" s="2">
        <f ca="1">'[1]2025年已发货'!E:E</f>
        <v>35</v>
      </c>
      <c r="F3410" s="4">
        <f ca="1">'[1]2025年已发货'!F:F</f>
        <v>45799</v>
      </c>
      <c r="G3410" s="2" t="str">
        <f>'[1]2025年已发货'!G:G</f>
        <v>（中铁广州局-资乐高速5标）四川省乐山市井研县希望大道116号</v>
      </c>
      <c r="H3410" s="2" t="str">
        <f ca="1">'[1]2025年已发货'!H:H</f>
        <v>廖俊杰</v>
      </c>
      <c r="I3410" s="2">
        <f ca="1">'[1]2025年已发货'!I:I</f>
        <v>15775100965</v>
      </c>
      <c r="J3410" s="2" vm="1" t="e">
        <f>_xlfn._xlws.FILTER(辅助信息!D:D,辅助信息!G:G=G3410)</f>
        <v>#VALUE!</v>
      </c>
    </row>
    <row r="3411" hidden="1" spans="1:10">
      <c r="A3411" s="2" t="str">
        <f ca="1">'[1]2025年已发货'!A:A</f>
        <v>湖北商贸</v>
      </c>
      <c r="B3411" s="2" t="str">
        <f ca="1">'[1]2025年已发货'!B:B</f>
        <v>螺纹钢</v>
      </c>
      <c r="C3411" s="2" t="str">
        <f ca="1">'[1]2025年已发货'!C:C</f>
        <v>HRB500E Φ25 12m</v>
      </c>
      <c r="D3411" s="2" t="str">
        <f ca="1">'[1]2025年已发货'!D:D</f>
        <v>吨</v>
      </c>
      <c r="E3411" s="2">
        <f ca="1">'[1]2025年已发货'!E:E</f>
        <v>35</v>
      </c>
      <c r="F3411" s="4">
        <f ca="1">'[1]2025年已发货'!F:F</f>
        <v>45799</v>
      </c>
      <c r="G3411" s="2" t="str">
        <f>'[1]2025年已发货'!G:G</f>
        <v>（中铁广州局-资乐高速5标）四川省乐山市井研县希望大道116号</v>
      </c>
      <c r="H3411" s="2" t="str">
        <f ca="1">'[1]2025年已发货'!H:H</f>
        <v>廖俊杰</v>
      </c>
      <c r="I3411" s="2">
        <f ca="1">'[1]2025年已发货'!I:I</f>
        <v>15775100965</v>
      </c>
      <c r="J3411" s="2" vm="1" t="e">
        <f>_xlfn._xlws.FILTER(辅助信息!D:D,辅助信息!G:G=G3411)</f>
        <v>#VALUE!</v>
      </c>
    </row>
    <row r="3412" hidden="1" spans="1:10">
      <c r="A3412" s="2" t="str">
        <f ca="1">'[1]2025年已发货'!A:A</f>
        <v>湖北商贸</v>
      </c>
      <c r="B3412" s="2" t="str">
        <f ca="1">'[1]2025年已发货'!B:B</f>
        <v>螺纹钢</v>
      </c>
      <c r="C3412" s="2" t="str">
        <f ca="1">'[1]2025年已发货'!C:C</f>
        <v>HRB500E Φ25 12m</v>
      </c>
      <c r="D3412" s="2" t="str">
        <f ca="1">'[1]2025年已发货'!D:D</f>
        <v>吨</v>
      </c>
      <c r="E3412" s="2">
        <f ca="1">'[1]2025年已发货'!E:E</f>
        <v>35</v>
      </c>
      <c r="F3412" s="4">
        <f ca="1">'[1]2025年已发货'!F:F</f>
        <v>45799</v>
      </c>
      <c r="G3412" s="2" t="str">
        <f>'[1]2025年已发货'!G:G</f>
        <v>（中铁十局-资乐高速4标）四川省眉山市仁寿县彰加镇促进村中铁十局资乐高速1#钢筋场</v>
      </c>
      <c r="H3412" s="2" t="str">
        <f ca="1">'[1]2025年已发货'!H:H</f>
        <v>杨飞</v>
      </c>
      <c r="I3412" s="2">
        <f ca="1">'[1]2025年已发货'!I:I</f>
        <v>15667998777</v>
      </c>
      <c r="J3412" s="2" vm="1" t="e">
        <f ca="1">_xlfn._xlws.FILTER(辅助信息!D:D,辅助信息!G:G=G3412)</f>
        <v>#VALUE!</v>
      </c>
    </row>
    <row r="3413" hidden="1" spans="1:10">
      <c r="A3413" s="2" t="str">
        <f ca="1">'[1]2025年已发货'!A:A</f>
        <v>海南海控</v>
      </c>
      <c r="B3413" s="2" t="str">
        <f ca="1">'[1]2025年已发货'!B:B</f>
        <v>螺纹钢</v>
      </c>
      <c r="C3413" s="2" t="str">
        <f ca="1">'[1]2025年已发货'!C:C</f>
        <v>HRB400EФ22*9m</v>
      </c>
      <c r="D3413" s="2" t="str">
        <f ca="1">'[1]2025年已发货'!D:D</f>
        <v>吨</v>
      </c>
      <c r="E3413" s="2">
        <f ca="1">'[1]2025年已发货'!E:E</f>
        <v>35</v>
      </c>
      <c r="F3413" s="4">
        <f ca="1">'[1]2025年已发货'!F:F</f>
        <v>45799</v>
      </c>
      <c r="G3413" s="2" t="str">
        <f>'[1]2025年已发货'!G:G</f>
        <v>（中铁一局四公司康新高速TJ1-1标吉拉隧道）四川省甘孜州康定市折多塘村车管所旁</v>
      </c>
      <c r="H3413" s="2" t="str">
        <f ca="1">'[1]2025年已发货'!H:H</f>
        <v>李彰</v>
      </c>
      <c r="I3413" s="2">
        <f ca="1">'[1]2025年已发货'!I:I</f>
        <v>18523285235</v>
      </c>
      <c r="J3413" s="2" vm="1" t="e">
        <f ca="1">_xlfn._xlws.FILTER(辅助信息!D:D,辅助信息!G:G=G3413)</f>
        <v>#VALUE!</v>
      </c>
    </row>
    <row r="3414" hidden="1" spans="1:10">
      <c r="A3414" s="2" t="str">
        <f ca="1">'[1]2025年已发货'!A:A</f>
        <v>海南海控</v>
      </c>
      <c r="B3414" s="2" t="str">
        <f ca="1">'[1]2025年已发货'!B:B</f>
        <v>螺纹钢</v>
      </c>
      <c r="C3414" s="2" t="str">
        <f ca="1">'[1]2025年已发货'!C:C</f>
        <v>HRB400EФ22*9m</v>
      </c>
      <c r="D3414" s="2" t="str">
        <f ca="1">'[1]2025年已发货'!D:D</f>
        <v>吨</v>
      </c>
      <c r="E3414" s="2">
        <f ca="1">'[1]2025年已发货'!E:E</f>
        <v>35</v>
      </c>
      <c r="F3414" s="4">
        <f ca="1">'[1]2025年已发货'!F:F</f>
        <v>45799</v>
      </c>
      <c r="G3414" s="2" t="str">
        <f>'[1]2025年已发货'!G:G</f>
        <v>（中铁一局四公司康新高速TJ1-1标康定隧道）四川省甘孜州康定市榆林街道甘孜州博物馆旁</v>
      </c>
      <c r="H3414" s="2" t="str">
        <f ca="1">'[1]2025年已发货'!H:H</f>
        <v>陈由斌</v>
      </c>
      <c r="I3414" s="2">
        <f ca="1">'[1]2025年已发货'!I:I</f>
        <v>15005068786</v>
      </c>
      <c r="J3414" s="2" vm="1" t="e">
        <f>_xlfn._xlws.FILTER(辅助信息!D:D,辅助信息!G:G=G3414)</f>
        <v>#VALUE!</v>
      </c>
    </row>
    <row r="3415" hidden="1" spans="1:10">
      <c r="A3415" s="2" t="str">
        <f ca="1">'[1]2025年已发货'!A:A</f>
        <v>吉晨盛泰</v>
      </c>
      <c r="B3415" s="2" t="str">
        <f ca="1">'[1]2025年已发货'!B:B</f>
        <v>螺纹钢</v>
      </c>
      <c r="C3415" s="2" t="str">
        <f ca="1">'[1]2025年已发货'!C:C</f>
        <v>HRB400E Φ12</v>
      </c>
      <c r="D3415" s="2" t="str">
        <f ca="1">'[1]2025年已发货'!D:D</f>
        <v>吨</v>
      </c>
      <c r="E3415" s="2">
        <f ca="1">'[1]2025年已发货'!E:E</f>
        <v>35</v>
      </c>
      <c r="F3415" s="4">
        <f ca="1">'[1]2025年已发货'!F:F</f>
        <v>45805</v>
      </c>
      <c r="G3415" s="2" t="str">
        <f>'[1]2025年已发货'!G:G</f>
        <v>5标二分部十局第七公司四川省凉山州彝族自治州昭觉县</v>
      </c>
      <c r="H3415" s="2" t="str">
        <f ca="1">'[1]2025年已发货'!H:H</f>
        <v>王浩</v>
      </c>
      <c r="I3415" s="2">
        <f ca="1">'[1]2025年已发货'!I:I</f>
        <v>18292113429</v>
      </c>
      <c r="J3415" s="2" vm="1" t="e">
        <f ca="1">_xlfn._xlws.FILTER(辅助信息!D:D,辅助信息!G:G=G3415)</f>
        <v>#VALUE!</v>
      </c>
    </row>
    <row r="3416" hidden="1" spans="1:10">
      <c r="A3416" s="2" t="str">
        <f ca="1">'[1]2025年已发货'!A:A</f>
        <v>吉晨盛泰</v>
      </c>
      <c r="B3416" s="2" t="str">
        <f ca="1">'[1]2025年已发货'!B:B</f>
        <v>螺纹钢</v>
      </c>
      <c r="C3416" s="2" t="str">
        <f ca="1">'[1]2025年已发货'!C:C</f>
        <v>HRB400E Φ14</v>
      </c>
      <c r="D3416" s="2" t="str">
        <f ca="1">'[1]2025年已发货'!D:D</f>
        <v>吨</v>
      </c>
      <c r="E3416" s="2">
        <f ca="1">'[1]2025年已发货'!E:E</f>
        <v>35</v>
      </c>
      <c r="F3416" s="4">
        <f ca="1">'[1]2025年已发货'!F:F</f>
        <v>45805</v>
      </c>
      <c r="G3416" s="2" t="str">
        <f>'[1]2025年已发货'!G:G</f>
        <v>5标二分部十局第七公司四川省凉山州彝族自治州昭觉县</v>
      </c>
      <c r="H3416" s="2" t="str">
        <f ca="1">'[1]2025年已发货'!H:H</f>
        <v>王浩</v>
      </c>
      <c r="I3416" s="2">
        <f ca="1">'[1]2025年已发货'!I:I</f>
        <v>18292113429</v>
      </c>
      <c r="J3416" s="2" vm="1" t="e">
        <f ca="1">_xlfn._xlws.FILTER(辅助信息!D:D,辅助信息!G:G=G3416)</f>
        <v>#VALUE!</v>
      </c>
    </row>
    <row r="3417" hidden="1" spans="1:10">
      <c r="A3417" s="2" t="str">
        <f ca="1">'[1]2025年已发货'!A:A</f>
        <v>吉晨盛泰</v>
      </c>
      <c r="B3417" s="2" t="str">
        <f ca="1">'[1]2025年已发货'!B:B</f>
        <v>螺纹钢</v>
      </c>
      <c r="C3417" s="2" t="str">
        <f ca="1">'[1]2025年已发货'!C:C</f>
        <v>HRB400E Φ16</v>
      </c>
      <c r="D3417" s="2" t="str">
        <f ca="1">'[1]2025年已发货'!D:D</f>
        <v>吨</v>
      </c>
      <c r="E3417" s="2">
        <f ca="1">'[1]2025年已发货'!E:E</f>
        <v>35</v>
      </c>
      <c r="F3417" s="4">
        <f ca="1">'[1]2025年已发货'!F:F</f>
        <v>45805</v>
      </c>
      <c r="G3417" s="2" t="str">
        <f>'[1]2025年已发货'!G:G</f>
        <v>5标二分部十局第七公司四川省凉山州彝族自治州昭觉县</v>
      </c>
      <c r="H3417" s="2" t="str">
        <f ca="1">'[1]2025年已发货'!H:H</f>
        <v>王浩</v>
      </c>
      <c r="I3417" s="2">
        <f ca="1">'[1]2025年已发货'!I:I</f>
        <v>18292113429</v>
      </c>
      <c r="J3417" s="2" vm="1" t="e">
        <f ca="1">_xlfn._xlws.FILTER(辅助信息!D:D,辅助信息!G:G=G3417)</f>
        <v>#VALUE!</v>
      </c>
    </row>
    <row r="3418" hidden="1" spans="1:10">
      <c r="A3418" s="2" t="str">
        <f ca="1">'[1]2025年已发货'!A:A</f>
        <v>吉晨盛泰</v>
      </c>
      <c r="B3418" s="2" t="str">
        <f ca="1">'[1]2025年已发货'!B:B</f>
        <v>螺纹钢</v>
      </c>
      <c r="C3418" s="2" t="str">
        <f ca="1">'[1]2025年已发货'!C:C</f>
        <v>HRB400E Φ20</v>
      </c>
      <c r="D3418" s="2" t="str">
        <f ca="1">'[1]2025年已发货'!D:D</f>
        <v>吨</v>
      </c>
      <c r="E3418" s="2">
        <f ca="1">'[1]2025年已发货'!E:E</f>
        <v>70</v>
      </c>
      <c r="F3418" s="4">
        <f ca="1">'[1]2025年已发货'!F:F</f>
        <v>45805</v>
      </c>
      <c r="G3418" s="2" t="str">
        <f>'[1]2025年已发货'!G:G</f>
        <v>5标二分部十局第七公司四川省凉山州彝族自治州昭觉县</v>
      </c>
      <c r="H3418" s="2" t="str">
        <f ca="1">'[1]2025年已发货'!H:H</f>
        <v>王浩</v>
      </c>
      <c r="I3418" s="2">
        <f ca="1">'[1]2025年已发货'!I:I</f>
        <v>18292113429</v>
      </c>
      <c r="J3418" s="2" vm="1" t="e">
        <f>_xlfn._xlws.FILTER(辅助信息!D:D,辅助信息!G:G=G3418)</f>
        <v>#VALUE!</v>
      </c>
    </row>
    <row r="3419" hidden="1" spans="1:10">
      <c r="A3419" s="2" t="str">
        <f ca="1">'[1]2025年已发货'!A:A</f>
        <v>吉晨盛泰</v>
      </c>
      <c r="B3419" s="2" t="str">
        <f ca="1">'[1]2025年已发货'!B:B</f>
        <v>螺纹钢</v>
      </c>
      <c r="C3419" s="2" t="str">
        <f ca="1">'[1]2025年已发货'!C:C</f>
        <v>HRB400EΦ16</v>
      </c>
      <c r="D3419" s="2" t="str">
        <f ca="1">'[1]2025年已发货'!D:D</f>
        <v>吨</v>
      </c>
      <c r="E3419" s="2">
        <f ca="1">'[1]2025年已发货'!E:E</f>
        <v>35</v>
      </c>
      <c r="F3419" s="4">
        <f ca="1">'[1]2025年已发货'!F:F</f>
        <v>45805</v>
      </c>
      <c r="G3419" s="2" t="str">
        <f>'[1]2025年已发货'!G:G</f>
        <v>凉山州昭觉县新城镇阿都马打(中铁十局西昭高速3号拌合站过磅)</v>
      </c>
      <c r="H3419" s="2" t="str">
        <f ca="1">'[1]2025年已发货'!H:H</f>
        <v>魏忠魁</v>
      </c>
      <c r="I3419" s="2">
        <f ca="1">'[1]2025年已发货'!I:I</f>
        <v>18229056777</v>
      </c>
      <c r="J3419" s="2" vm="1" t="e">
        <f ca="1">_xlfn._xlws.FILTER(辅助信息!D:D,辅助信息!G:G=G3419)</f>
        <v>#VALUE!</v>
      </c>
    </row>
    <row r="3420" hidden="1" spans="1:10">
      <c r="A3420" s="2" t="str">
        <f ca="1">'[1]2025年已发货'!A:A</f>
        <v>吉晨盛泰</v>
      </c>
      <c r="B3420" s="2" t="str">
        <f ca="1">'[1]2025年已发货'!B:B</f>
        <v>螺纹钢</v>
      </c>
      <c r="C3420" s="2" t="str">
        <f ca="1">'[1]2025年已发货'!C:C</f>
        <v>HRB500EΦ32</v>
      </c>
      <c r="D3420" s="2" t="str">
        <f ca="1">'[1]2025年已发货'!D:D</f>
        <v>吨</v>
      </c>
      <c r="E3420" s="2">
        <f ca="1">'[1]2025年已发货'!E:E</f>
        <v>75</v>
      </c>
      <c r="F3420" s="4">
        <f ca="1">'[1]2025年已发货'!F:F</f>
        <v>45805</v>
      </c>
      <c r="G3420" s="2" t="str">
        <f>'[1]2025年已发货'!G:G</f>
        <v>凉山州昭觉县新城镇阿都马打(中铁十局西昭高速3号拌合站过磅)</v>
      </c>
      <c r="H3420" s="2" t="str">
        <f ca="1">'[1]2025年已发货'!H:H</f>
        <v>魏忠魁</v>
      </c>
      <c r="I3420" s="2">
        <f ca="1">'[1]2025年已发货'!I:I</f>
        <v>18229056777</v>
      </c>
      <c r="J3420" s="2" vm="1" t="e">
        <f ca="1">_xlfn._xlws.FILTER(辅助信息!D:D,辅助信息!G:G=G3420)</f>
        <v>#VALUE!</v>
      </c>
    </row>
    <row r="3421" hidden="1" spans="1:10">
      <c r="A3421" s="2" t="str">
        <f ca="1">'[1]2025年已发货'!A:A</f>
        <v>吉晨盛泰</v>
      </c>
      <c r="B3421" s="2" t="str">
        <f ca="1">'[1]2025年已发货'!B:B</f>
        <v>盘螺</v>
      </c>
      <c r="C3421" s="2" t="str">
        <f ca="1">'[1]2025年已发货'!C:C</f>
        <v>HRB400EΦ10</v>
      </c>
      <c r="D3421" s="2" t="str">
        <f ca="1">'[1]2025年已发货'!D:D</f>
        <v>吨</v>
      </c>
      <c r="E3421" s="2">
        <f ca="1">'[1]2025年已发货'!E:E</f>
        <v>75</v>
      </c>
      <c r="F3421" s="4">
        <f ca="1">'[1]2025年已发货'!F:F</f>
        <v>45805</v>
      </c>
      <c r="G3421" s="2" t="str">
        <f>'[1]2025年已发货'!G:G</f>
        <v>凉山州昭觉县新城镇阿都马打(中铁十局西昭高速3号拌合站过磅)</v>
      </c>
      <c r="H3421" s="2" t="str">
        <f ca="1">'[1]2025年已发货'!H:H</f>
        <v>魏忠魁</v>
      </c>
      <c r="I3421" s="2">
        <f ca="1">'[1]2025年已发货'!I:I</f>
        <v>18229056777</v>
      </c>
      <c r="J3421" s="2" vm="1" t="e">
        <f ca="1">_xlfn._xlws.FILTER(辅助信息!D:D,辅助信息!G:G=G3421)</f>
        <v>#VALUE!</v>
      </c>
    </row>
    <row r="3422" hidden="1" spans="1:10">
      <c r="A3422" s="2" t="str">
        <f ca="1">'[1]2025年已发货'!A:A</f>
        <v>钢固融</v>
      </c>
      <c r="B3422" s="2" t="str">
        <f ca="1">'[1]2025年已发货'!B:B</f>
        <v>盘圆</v>
      </c>
      <c r="C3422" s="2" t="str">
        <f ca="1">'[1]2025年已发货'!C:C</f>
        <v>HPB300Ф10</v>
      </c>
      <c r="D3422" s="2" t="str">
        <f ca="1">'[1]2025年已发货'!D:D</f>
        <v>吨</v>
      </c>
      <c r="E3422" s="2">
        <f ca="1">'[1]2025年已发货'!E:E</f>
        <v>6</v>
      </c>
      <c r="F3422" s="4">
        <f ca="1">'[1]2025年已发货'!F:F</f>
        <v>45800</v>
      </c>
      <c r="G3422" s="2" t="str">
        <f>'[1]2025年已发货'!G:G</f>
        <v>（成铁西物-自贡）自贡市大安区和平街道茴香坳</v>
      </c>
      <c r="H3422" s="2" t="str">
        <f ca="1">'[1]2025年已发货'!H:H</f>
        <v>黄永福</v>
      </c>
      <c r="I3422" s="2">
        <f ca="1">'[1]2025年已发货'!I:I</f>
        <v>15982823571</v>
      </c>
      <c r="J3422" s="2" vm="1" t="e">
        <f ca="1">_xlfn._xlws.FILTER(辅助信息!D:D,辅助信息!G:G=G3422)</f>
        <v>#VALUE!</v>
      </c>
    </row>
    <row r="3423" hidden="1" spans="1:10">
      <c r="A3423" s="2" t="str">
        <f ca="1">'[1]2025年已发货'!A:A</f>
        <v>钢固融</v>
      </c>
      <c r="B3423" s="2" t="str">
        <f ca="1">'[1]2025年已发货'!B:B</f>
        <v>盘螺</v>
      </c>
      <c r="C3423" s="2" t="str">
        <f ca="1">'[1]2025年已发货'!C:C</f>
        <v>HRB400EΦ10</v>
      </c>
      <c r="D3423" s="2" t="str">
        <f ca="1">'[1]2025年已发货'!D:D</f>
        <v>吨</v>
      </c>
      <c r="E3423" s="2">
        <f ca="1">'[1]2025年已发货'!E:E</f>
        <v>11</v>
      </c>
      <c r="F3423" s="4">
        <f ca="1">'[1]2025年已发货'!F:F</f>
        <v>45800</v>
      </c>
      <c r="G3423" s="2" t="str">
        <f>'[1]2025年已发货'!G:G</f>
        <v>（成铁西物-自贡）自贡市大安区和平街道茴香坳</v>
      </c>
      <c r="H3423" s="2" t="str">
        <f ca="1">'[1]2025年已发货'!H:H</f>
        <v>黄永福</v>
      </c>
      <c r="I3423" s="2" t="str">
        <f ca="1">'[1]2025年已发货'!I:I</f>
        <v>15982823571</v>
      </c>
      <c r="J3423" s="2" vm="1" t="e">
        <f ca="1">_xlfn._xlws.FILTER(辅助信息!D:D,辅助信息!G:G=G3423)</f>
        <v>#VALUE!</v>
      </c>
    </row>
    <row r="3424" hidden="1" spans="1:10">
      <c r="A3424" s="2" t="str">
        <f ca="1">'[1]2025年已发货'!A:A</f>
        <v>钢固融</v>
      </c>
      <c r="B3424" s="2" t="str">
        <f ca="1">'[1]2025年已发货'!B:B</f>
        <v>螺纹钢</v>
      </c>
      <c r="C3424" s="2" t="str">
        <f ca="1">'[1]2025年已发货'!C:C</f>
        <v>HRB400EФ16*9m</v>
      </c>
      <c r="D3424" s="2" t="str">
        <f ca="1">'[1]2025年已发货'!D:D</f>
        <v>吨</v>
      </c>
      <c r="E3424" s="2">
        <f ca="1">'[1]2025年已发货'!E:E</f>
        <v>18</v>
      </c>
      <c r="F3424" s="4">
        <f ca="1">'[1]2025年已发货'!F:F</f>
        <v>45800</v>
      </c>
      <c r="G3424" s="2" t="str">
        <f>'[1]2025年已发货'!G:G</f>
        <v>（成铁西物-自贡）自贡市大安区和平街道茴香坳</v>
      </c>
      <c r="H3424" s="2" t="str">
        <f ca="1">'[1]2025年已发货'!H:H</f>
        <v>黄永福</v>
      </c>
      <c r="I3424" s="2" t="str">
        <f ca="1">'[1]2025年已发货'!I:I</f>
        <v>15982823571</v>
      </c>
      <c r="J3424" s="2" vm="1" t="e">
        <f ca="1">_xlfn._xlws.FILTER(辅助信息!D:D,辅助信息!G:G=G3424)</f>
        <v>#VALUE!</v>
      </c>
    </row>
    <row r="3425" hidden="1" spans="1:10">
      <c r="A3425" s="2" t="str">
        <f ca="1">'[1]2025年已发货'!A:A</f>
        <v>钢固融</v>
      </c>
      <c r="B3425" s="2" t="str">
        <f ca="1">'[1]2025年已发货'!B:B</f>
        <v>螺纹钢</v>
      </c>
      <c r="C3425" s="2" t="str">
        <f ca="1">'[1]2025年已发货'!C:C</f>
        <v>HRB400E Φ12 9m</v>
      </c>
      <c r="D3425" s="2" t="str">
        <f ca="1">'[1]2025年已发货'!D:D</f>
        <v>吨</v>
      </c>
      <c r="E3425" s="2">
        <f ca="1">'[1]2025年已发货'!E:E</f>
        <v>27</v>
      </c>
      <c r="F3425" s="4">
        <f ca="1">'[1]2025年已发货'!F:F</f>
        <v>45800</v>
      </c>
      <c r="G3425" s="2" t="str">
        <f>'[1]2025年已发货'!G:G</f>
        <v>（五局建筑温江tod项目）罗欣安若维他药业(成都)有限公司南94米温江区海发路附近</v>
      </c>
      <c r="H3425" s="2" t="str">
        <f ca="1">'[1]2025年已发货'!H:H</f>
        <v>兰</v>
      </c>
      <c r="I3425" s="2">
        <f ca="1">'[1]2025年已发货'!I:I</f>
        <v>18281603736</v>
      </c>
      <c r="J3425" s="2" vm="1" t="e">
        <f ca="1">_xlfn._xlws.FILTER(辅助信息!D:D,辅助信息!G:G=G3425)</f>
        <v>#VALUE!</v>
      </c>
    </row>
    <row r="3426" hidden="1" spans="1:10">
      <c r="A3426" s="2" t="str">
        <f ca="1">'[1]2025年已发货'!A:A</f>
        <v>钢固融</v>
      </c>
      <c r="B3426" s="2" t="str">
        <f ca="1">'[1]2025年已发货'!B:B</f>
        <v>盘螺</v>
      </c>
      <c r="C3426" s="2" t="str">
        <f ca="1">'[1]2025年已发货'!C:C</f>
        <v>HRB400E Φ10</v>
      </c>
      <c r="D3426" s="2" t="str">
        <f ca="1">'[1]2025年已发货'!D:D</f>
        <v>吨</v>
      </c>
      <c r="E3426" s="2">
        <f ca="1">'[1]2025年已发货'!E:E</f>
        <v>3</v>
      </c>
      <c r="F3426" s="4">
        <f ca="1">'[1]2025年已发货'!F:F</f>
        <v>45800</v>
      </c>
      <c r="G3426" s="2" t="str">
        <f>'[1]2025年已发货'!G:G</f>
        <v>（五局建筑温江tod项目）罗欣安若维他药业(成都)有限公司南94米温江区海发路附近</v>
      </c>
      <c r="H3426" s="2" t="str">
        <f ca="1">'[1]2025年已发货'!H:H</f>
        <v>兰</v>
      </c>
      <c r="I3426" s="2">
        <f ca="1">'[1]2025年已发货'!I:I</f>
        <v>18281603736</v>
      </c>
      <c r="J3426" s="2" vm="1" t="e">
        <f ca="1">_xlfn._xlws.FILTER(辅助信息!D:D,辅助信息!G:G=G3426)</f>
        <v>#VALUE!</v>
      </c>
    </row>
    <row r="3427" hidden="1" spans="1:10">
      <c r="A3427" s="2" t="str">
        <f ca="1">'[1]2025年已发货'!A:A</f>
        <v>钢固融</v>
      </c>
      <c r="B3427" s="2" t="str">
        <f ca="1">'[1]2025年已发货'!B:B</f>
        <v>螺纹钢</v>
      </c>
      <c r="C3427" s="2" t="str">
        <f ca="1">'[1]2025年已发货'!C:C</f>
        <v>HRB400E Φ16 9m</v>
      </c>
      <c r="D3427" s="2" t="str">
        <f ca="1">'[1]2025年已发货'!D:D</f>
        <v>吨</v>
      </c>
      <c r="E3427" s="2">
        <f ca="1">'[1]2025年已发货'!E:E</f>
        <v>2.5</v>
      </c>
      <c r="F3427" s="4">
        <f ca="1">'[1]2025年已发货'!F:F</f>
        <v>45800</v>
      </c>
      <c r="G3427" s="2" t="str">
        <f>'[1]2025年已发货'!G:G</f>
        <v>（五局建筑温江tod项目）罗欣安若维他药业(成都)有限公司南94米温江区海发路附近</v>
      </c>
      <c r="H3427" s="2" t="str">
        <f ca="1">'[1]2025年已发货'!H:H</f>
        <v>兰</v>
      </c>
      <c r="I3427" s="2">
        <f ca="1">'[1]2025年已发货'!I:I</f>
        <v>18281603736</v>
      </c>
      <c r="J3427" s="2" vm="1" t="e">
        <f>_xlfn._xlws.FILTER(辅助信息!D:D,辅助信息!G:G=G3427)</f>
        <v>#VALUE!</v>
      </c>
    </row>
    <row r="3428" hidden="1" spans="1:10">
      <c r="A3428" s="2" t="str">
        <f ca="1">'[1]2025年已发货'!A:A</f>
        <v>钢固融</v>
      </c>
      <c r="B3428" s="2" t="str">
        <f ca="1">'[1]2025年已发货'!B:B</f>
        <v>螺纹钢</v>
      </c>
      <c r="C3428" s="2" t="str">
        <f ca="1">'[1]2025年已发货'!C:C</f>
        <v>HRB400E Φ18 9m</v>
      </c>
      <c r="D3428" s="2" t="str">
        <f ca="1">'[1]2025年已发货'!D:D</f>
        <v>吨</v>
      </c>
      <c r="E3428" s="2">
        <f ca="1">'[1]2025年已发货'!E:E</f>
        <v>2.5</v>
      </c>
      <c r="F3428" s="4">
        <f ca="1">'[1]2025年已发货'!F:F</f>
        <v>45800</v>
      </c>
      <c r="G3428" s="2" t="str">
        <f>'[1]2025年已发货'!G:G</f>
        <v>（五局建筑温江tod项目）罗欣安若维他药业(成都)有限公司南94米温江区海发路附近</v>
      </c>
      <c r="H3428" s="2" t="str">
        <f ca="1">'[1]2025年已发货'!H:H</f>
        <v>兰</v>
      </c>
      <c r="I3428" s="2">
        <f ca="1">'[1]2025年已发货'!I:I</f>
        <v>18281603736</v>
      </c>
      <c r="J3428" s="2" vm="1" t="e">
        <f ca="1">_xlfn._xlws.FILTER(辅助信息!D:D,辅助信息!G:G=G3428)</f>
        <v>#VALUE!</v>
      </c>
    </row>
    <row r="3429" hidden="1" spans="1:10">
      <c r="A3429" s="2" t="str">
        <f ca="1">'[1]2025年已发货'!A:A</f>
        <v>晋邦</v>
      </c>
      <c r="B3429" s="2" t="str">
        <f ca="1">'[1]2025年已发货'!B:B</f>
        <v>高线</v>
      </c>
      <c r="C3429" s="2" t="str">
        <f ca="1">'[1]2025年已发货'!C:C</f>
        <v>HPB300 Φ6</v>
      </c>
      <c r="D3429" s="2" t="str">
        <f ca="1">'[1]2025年已发货'!D:D</f>
        <v>吨</v>
      </c>
      <c r="E3429" s="2">
        <f ca="1">'[1]2025年已发货'!E:E</f>
        <v>13</v>
      </c>
      <c r="F3429" s="4">
        <f ca="1">'[1]2025年已发货'!F:F</f>
        <v>45800</v>
      </c>
      <c r="G3429" s="2" t="str">
        <f>'[1]2025年已发货'!G:G</f>
        <v>（商投建工达州中医药科技园-4工区-11号楼）达州市通川区达州中医药职业学院犀牛大道北段</v>
      </c>
      <c r="H3429" s="2" t="str">
        <f ca="1">'[1]2025年已发货'!H:H</f>
        <v>张扬</v>
      </c>
      <c r="I3429" s="2">
        <f ca="1">'[1]2025年已发货'!I:I</f>
        <v>18381904567</v>
      </c>
      <c r="J3429" s="2" t="str">
        <f ca="1">_xlfn._xlws.FILTER(辅助信息!D:D,辅助信息!G:G=G3429)</f>
        <v>商投建工达州中医药科技园</v>
      </c>
    </row>
    <row r="3430" hidden="1" spans="1:10">
      <c r="A3430" s="2" t="str">
        <f ca="1">'[1]2025年已发货'!A:A</f>
        <v>晋邦</v>
      </c>
      <c r="B3430" s="2" t="str">
        <f ca="1">'[1]2025年已发货'!B:B</f>
        <v>盘螺</v>
      </c>
      <c r="C3430" s="2" t="str">
        <f ca="1">'[1]2025年已发货'!C:C</f>
        <v>HRB400E Φ6</v>
      </c>
      <c r="D3430" s="2" t="str">
        <f ca="1">'[1]2025年已发货'!D:D</f>
        <v>吨</v>
      </c>
      <c r="E3430" s="2">
        <f ca="1">'[1]2025年已发货'!E:E</f>
        <v>6</v>
      </c>
      <c r="F3430" s="4">
        <f ca="1">'[1]2025年已发货'!F:F</f>
        <v>45800</v>
      </c>
      <c r="G3430" s="2" t="str">
        <f>'[1]2025年已发货'!G:G</f>
        <v>（商投建工达州中医药科技园-4工区-11号楼）达州市通川区达州中医药职业学院犀牛大道北段</v>
      </c>
      <c r="H3430" s="2" t="str">
        <f ca="1">'[1]2025年已发货'!H:H</f>
        <v>张扬</v>
      </c>
      <c r="I3430" s="2">
        <f ca="1">'[1]2025年已发货'!I:I</f>
        <v>18381904567</v>
      </c>
      <c r="J3430" s="2" t="str">
        <f>_xlfn._xlws.FILTER(辅助信息!D:D,辅助信息!G:G=G3430)</f>
        <v>商投建工达州中医药科技园</v>
      </c>
    </row>
    <row r="3431" hidden="1" spans="1:10">
      <c r="A3431" s="2" t="str">
        <f ca="1">'[1]2025年已发货'!A:A</f>
        <v>晋邦</v>
      </c>
      <c r="B3431" s="2" t="str">
        <f ca="1">'[1]2025年已发货'!B:B</f>
        <v>螺纹钢</v>
      </c>
      <c r="C3431" s="2" t="str">
        <f ca="1">'[1]2025年已发货'!C:C</f>
        <v>HRB400E Φ16 9m</v>
      </c>
      <c r="D3431" s="2" t="str">
        <f ca="1">'[1]2025年已发货'!D:D</f>
        <v>吨</v>
      </c>
      <c r="E3431" s="2">
        <f ca="1">'[1]2025年已发货'!E:E</f>
        <v>6</v>
      </c>
      <c r="F3431" s="4">
        <f ca="1">'[1]2025年已发货'!F:F</f>
        <v>45800</v>
      </c>
      <c r="G3431" s="2" t="str">
        <f>'[1]2025年已发货'!G:G</f>
        <v>（商投建工达州中医药科技园-4工区-11号楼）达州市通川区达州中医药职业学院犀牛大道北段</v>
      </c>
      <c r="H3431" s="2" t="str">
        <f ca="1">'[1]2025年已发货'!H:H</f>
        <v>张扬</v>
      </c>
      <c r="I3431" s="2">
        <f ca="1">'[1]2025年已发货'!I:I</f>
        <v>18381904567</v>
      </c>
      <c r="J3431" s="2" t="str">
        <f>_xlfn._xlws.FILTER(辅助信息!D:D,辅助信息!G:G=G3431)</f>
        <v>商投建工达州中医药科技园</v>
      </c>
    </row>
    <row r="3432" hidden="1" spans="1:10">
      <c r="A3432" s="2" t="str">
        <f ca="1">'[1]2025年已发货'!A:A</f>
        <v>晋邦</v>
      </c>
      <c r="B3432" s="2" t="str">
        <f ca="1">'[1]2025年已发货'!B:B</f>
        <v>螺纹钢</v>
      </c>
      <c r="C3432" s="2" t="str">
        <f ca="1">'[1]2025年已发货'!C:C</f>
        <v>HRB400E Φ25 9m</v>
      </c>
      <c r="D3432" s="2" t="str">
        <f ca="1">'[1]2025年已发货'!D:D</f>
        <v>吨</v>
      </c>
      <c r="E3432" s="2">
        <f ca="1">'[1]2025年已发货'!E:E</f>
        <v>9</v>
      </c>
      <c r="F3432" s="4">
        <f ca="1">'[1]2025年已发货'!F:F</f>
        <v>45800</v>
      </c>
      <c r="G3432" s="2" t="str">
        <f>'[1]2025年已发货'!G:G</f>
        <v>（商投建工达州中医药科技园-4工区-11号楼）达州市通川区达州中医药职业学院犀牛大道北段</v>
      </c>
      <c r="H3432" s="2" t="str">
        <f ca="1">'[1]2025年已发货'!H:H</f>
        <v>张扬</v>
      </c>
      <c r="I3432" s="2">
        <f ca="1">'[1]2025年已发货'!I:I</f>
        <v>18381904567</v>
      </c>
      <c r="J3432" s="2" t="str">
        <f ca="1">_xlfn._xlws.FILTER(辅助信息!D:D,辅助信息!G:G=G3432)</f>
        <v>商投建工达州中医药科技园</v>
      </c>
    </row>
    <row r="3433" hidden="1" spans="1:10">
      <c r="A3433" s="2" t="str">
        <f ca="1">'[1]2025年已发货'!A:A</f>
        <v>晋邦</v>
      </c>
      <c r="B3433" s="2" t="str">
        <f ca="1">'[1]2025年已发货'!B:B</f>
        <v>螺纹钢</v>
      </c>
      <c r="C3433" s="2" t="str">
        <f ca="1">'[1]2025年已发货'!C:C</f>
        <v>HRB400E Φ12 9m</v>
      </c>
      <c r="D3433" s="2" t="str">
        <f ca="1">'[1]2025年已发货'!D:D</f>
        <v>吨</v>
      </c>
      <c r="E3433" s="2">
        <f ca="1">'[1]2025年已发货'!E:E</f>
        <v>25</v>
      </c>
      <c r="F3433" s="4">
        <f ca="1">'[1]2025年已发货'!F:F</f>
        <v>45800</v>
      </c>
      <c r="G3433" s="2" t="str">
        <f>'[1]2025年已发货'!G:G</f>
        <v>（商投建工达州中医药科技园-2工区-2号桥）达州市通川区达州中医药职业学院犀牛大道北段</v>
      </c>
      <c r="H3433" s="2" t="str">
        <f ca="1">'[1]2025年已发货'!H:H</f>
        <v>李波</v>
      </c>
      <c r="I3433" s="2">
        <f ca="1">'[1]2025年已发货'!I:I</f>
        <v>18381899787</v>
      </c>
      <c r="J3433" s="2" t="str">
        <f>_xlfn._xlws.FILTER(辅助信息!D:D,辅助信息!G:G=G3433)</f>
        <v>商投建工达州中医药科技园</v>
      </c>
    </row>
    <row r="3434" hidden="1" spans="1:10">
      <c r="A3434" s="2" t="str">
        <f ca="1">'[1]2025年已发货'!A:A</f>
        <v>晋邦</v>
      </c>
      <c r="B3434" s="2" t="str">
        <f ca="1">'[1]2025年已发货'!B:B</f>
        <v>螺纹钢</v>
      </c>
      <c r="C3434" s="2" t="str">
        <f ca="1">'[1]2025年已发货'!C:C</f>
        <v>HRB400E Φ16 9m</v>
      </c>
      <c r="D3434" s="2" t="str">
        <f ca="1">'[1]2025年已发货'!D:D</f>
        <v>吨</v>
      </c>
      <c r="E3434" s="2">
        <f ca="1">'[1]2025年已发货'!E:E</f>
        <v>42</v>
      </c>
      <c r="F3434" s="4">
        <f ca="1">'[1]2025年已发货'!F:F</f>
        <v>45800</v>
      </c>
      <c r="G3434" s="2" t="str">
        <f>'[1]2025年已发货'!G:G</f>
        <v>（商投建工达州中医药科技园-2工区-2号桥）达州市通川区达州中医药职业学院犀牛大道北段</v>
      </c>
      <c r="H3434" s="2" t="str">
        <f ca="1">'[1]2025年已发货'!H:H</f>
        <v>李波</v>
      </c>
      <c r="I3434" s="2">
        <f ca="1">'[1]2025年已发货'!I:I</f>
        <v>18381899787</v>
      </c>
      <c r="J3434" s="2" t="str">
        <f ca="1">_xlfn._xlws.FILTER(辅助信息!D:D,辅助信息!G:G=G3434)</f>
        <v>商投建工达州中医药科技园</v>
      </c>
    </row>
    <row r="3435" hidden="1" spans="1:10">
      <c r="A3435" s="2" t="str">
        <f ca="1">'[1]2025年已发货'!A:A</f>
        <v>晋邦</v>
      </c>
      <c r="B3435" s="2" t="str">
        <f ca="1">'[1]2025年已发货'!B:B</f>
        <v>螺纹钢</v>
      </c>
      <c r="C3435" s="2" t="str">
        <f ca="1">'[1]2025年已发货'!C:C</f>
        <v>HRB400E Φ20 9m</v>
      </c>
      <c r="D3435" s="2" t="str">
        <f ca="1">'[1]2025年已发货'!D:D</f>
        <v>吨</v>
      </c>
      <c r="E3435" s="2">
        <f ca="1">'[1]2025年已发货'!E:E</f>
        <v>80</v>
      </c>
      <c r="F3435" s="4">
        <f ca="1">'[1]2025年已发货'!F:F</f>
        <v>45800</v>
      </c>
      <c r="G3435" s="2" t="str">
        <f>'[1]2025年已发货'!G:G</f>
        <v>（商投建工达州中医药科技园-2工区-2号桥）达州市通川区达州中医药职业学院犀牛大道北段</v>
      </c>
      <c r="H3435" s="2" t="str">
        <f ca="1">'[1]2025年已发货'!H:H</f>
        <v>李波</v>
      </c>
      <c r="I3435" s="2">
        <f ca="1">'[1]2025年已发货'!I:I</f>
        <v>18381899787</v>
      </c>
      <c r="J3435" s="2" t="str">
        <f ca="1">_xlfn._xlws.FILTER(辅助信息!D:D,辅助信息!G:G=G3435)</f>
        <v>商投建工达州中医药科技园</v>
      </c>
    </row>
    <row r="3436" hidden="1" spans="1:10">
      <c r="A3436" s="2" t="str">
        <f ca="1">'[1]2025年已发货'!A:A</f>
        <v>晋邦</v>
      </c>
      <c r="B3436" s="2" t="str">
        <f ca="1">'[1]2025年已发货'!B:B</f>
        <v>螺纹钢</v>
      </c>
      <c r="C3436" s="2" t="str">
        <f ca="1">'[1]2025年已发货'!C:C</f>
        <v>HRB400E Φ22 9m</v>
      </c>
      <c r="D3436" s="2" t="str">
        <f ca="1">'[1]2025年已发货'!D:D</f>
        <v>吨</v>
      </c>
      <c r="E3436" s="2">
        <f ca="1">'[1]2025年已发货'!E:E</f>
        <v>34</v>
      </c>
      <c r="F3436" s="4">
        <f ca="1">'[1]2025年已发货'!F:F</f>
        <v>45800</v>
      </c>
      <c r="G3436" s="2" t="str">
        <f>'[1]2025年已发货'!G:G</f>
        <v>（商投建工达州中医药科技园-2工区-2号桥）达州市通川区达州中医药职业学院犀牛大道北段</v>
      </c>
      <c r="H3436" s="2" t="str">
        <f ca="1">'[1]2025年已发货'!H:H</f>
        <v>李波</v>
      </c>
      <c r="I3436" s="2">
        <f ca="1">'[1]2025年已发货'!I:I</f>
        <v>18381899787</v>
      </c>
      <c r="J3436" s="2" t="str">
        <f ca="1">_xlfn._xlws.FILTER(辅助信息!D:D,辅助信息!G:G=G3436)</f>
        <v>商投建工达州中医药科技园</v>
      </c>
    </row>
    <row r="3437" hidden="1" spans="1:10">
      <c r="A3437" s="2" t="str">
        <f ca="1">'[1]2025年已发货'!A:A</f>
        <v>晋邦</v>
      </c>
      <c r="B3437" s="2" t="str">
        <f ca="1">'[1]2025年已发货'!B:B</f>
        <v>螺纹钢</v>
      </c>
      <c r="C3437" s="2" t="str">
        <f ca="1">'[1]2025年已发货'!C:C</f>
        <v>HRB400E Φ28 9m</v>
      </c>
      <c r="D3437" s="2" t="str">
        <f ca="1">'[1]2025年已发货'!D:D</f>
        <v>吨</v>
      </c>
      <c r="E3437" s="2">
        <f ca="1">'[1]2025年已发货'!E:E</f>
        <v>445</v>
      </c>
      <c r="F3437" s="4">
        <f ca="1">'[1]2025年已发货'!F:F</f>
        <v>45800</v>
      </c>
      <c r="G3437" s="2" t="str">
        <f>'[1]2025年已发货'!G:G</f>
        <v>（商投建工达州中医药科技园-2工区-2号桥）达州市通川区达州中医药职业学院犀牛大道北段</v>
      </c>
      <c r="H3437" s="2" t="str">
        <f ca="1">'[1]2025年已发货'!H:H</f>
        <v>李波</v>
      </c>
      <c r="I3437" s="2">
        <f ca="1">'[1]2025年已发货'!I:I</f>
        <v>18381899787</v>
      </c>
      <c r="J3437" s="2" t="str">
        <f ca="1">_xlfn._xlws.FILTER(辅助信息!D:D,辅助信息!G:G=G3437)</f>
        <v>商投建工达州中医药科技园</v>
      </c>
    </row>
    <row r="3438" hidden="1" spans="1:10">
      <c r="A3438" s="2" t="str">
        <f ca="1">'[1]2025年已发货'!A:A</f>
        <v>晋邦</v>
      </c>
      <c r="B3438" s="2" t="str">
        <f ca="1">'[1]2025年已发货'!B:B</f>
        <v>盘螺</v>
      </c>
      <c r="C3438" s="2" t="str">
        <f ca="1">'[1]2025年已发货'!C:C</f>
        <v>HRB400E Φ6</v>
      </c>
      <c r="D3438" s="2" t="str">
        <f ca="1">'[1]2025年已发货'!D:D</f>
        <v>吨</v>
      </c>
      <c r="E3438" s="2">
        <f ca="1">'[1]2025年已发货'!E:E</f>
        <v>35</v>
      </c>
      <c r="F3438" s="4">
        <f ca="1">'[1]2025年已发货'!F:F</f>
        <v>45800</v>
      </c>
      <c r="G3438" s="2" t="str">
        <f>'[1]2025年已发货'!G:G</f>
        <v>(五冶钢构医学科学产业园建设项目房建三部-管网总坪)四川省南充市顺庆区搬罾街道学府大道二段</v>
      </c>
      <c r="H3438" s="2" t="str">
        <f ca="1">'[1]2025年已发货'!H:H</f>
        <v>郑林</v>
      </c>
      <c r="I3438" s="2">
        <f ca="1">'[1]2025年已发货'!I:I</f>
        <v>18349955455</v>
      </c>
      <c r="J3438" s="2" t="str">
        <f ca="1">_xlfn._xlws.FILTER(辅助信息!D:D,辅助信息!G:G=G3438)</f>
        <v>五冶钢构南充医学科学产业园建设项目</v>
      </c>
    </row>
    <row r="3439" hidden="1" spans="1:10">
      <c r="A3439" s="2" t="str">
        <f ca="1">'[1]2025年已发货'!A:A</f>
        <v>德胜</v>
      </c>
      <c r="B3439" s="2" t="str">
        <f ca="1">'[1]2025年已发货'!B:B</f>
        <v>螺纹钢</v>
      </c>
      <c r="C3439" s="2" t="str">
        <f ca="1">'[1]2025年已发货'!C:C</f>
        <v>HRB400E Φ25 12m</v>
      </c>
      <c r="D3439" s="2" t="str">
        <f ca="1">'[1]2025年已发货'!D:D</f>
        <v>吨</v>
      </c>
      <c r="E3439" s="2">
        <f ca="1">'[1]2025年已发货'!E:E</f>
        <v>35.438</v>
      </c>
      <c r="F3439" s="4">
        <f ca="1">'[1]2025年已发货'!F:F</f>
        <v>45800</v>
      </c>
      <c r="G3439" s="2" t="str">
        <f>'[1]2025年已发货'!G:G</f>
        <v>（安久供应链项目）四川省宜宾市翠屏区志诚路</v>
      </c>
      <c r="H3439" s="2" t="str">
        <f ca="1">'[1]2025年已发货'!H:H</f>
        <v>毛新熠</v>
      </c>
      <c r="I3439" s="2">
        <f ca="1">'[1]2025年已发货'!I:I</f>
        <v>18208171901</v>
      </c>
      <c r="J3439" s="2" vm="1" t="e">
        <f>_xlfn._xlws.FILTER(辅助信息!D:D,辅助信息!G:G=G3439)</f>
        <v>#VALUE!</v>
      </c>
    </row>
    <row r="3440" hidden="1" spans="1:10">
      <c r="A3440" s="2" t="str">
        <f ca="1">'[1]2025年已发货'!A:A</f>
        <v>德胜</v>
      </c>
      <c r="B3440" s="2" t="str">
        <f ca="1">'[1]2025年已发货'!B:B</f>
        <v>螺纹钢</v>
      </c>
      <c r="C3440" s="2" t="str">
        <f ca="1">'[1]2025年已发货'!C:C</f>
        <v>HRB400E Φ22 12m</v>
      </c>
      <c r="D3440" s="2" t="str">
        <f ca="1">'[1]2025年已发货'!D:D</f>
        <v>吨</v>
      </c>
      <c r="E3440" s="2">
        <f ca="1">'[1]2025年已发货'!E:E</f>
        <v>10.872</v>
      </c>
      <c r="F3440" s="4">
        <f ca="1">'[1]2025年已发货'!F:F</f>
        <v>45800</v>
      </c>
      <c r="G3440" s="2" t="str">
        <f>'[1]2025年已发货'!G:G</f>
        <v>（安久供应链项目）四川省宜宾市翠屏区志诚路</v>
      </c>
      <c r="H3440" s="2" t="str">
        <f ca="1">'[1]2025年已发货'!H:H</f>
        <v>毛新熠</v>
      </c>
      <c r="I3440" s="2">
        <f ca="1">'[1]2025年已发货'!I:I</f>
        <v>18208171901</v>
      </c>
      <c r="J3440" s="2" vm="1" t="e">
        <f>_xlfn._xlws.FILTER(辅助信息!D:D,辅助信息!G:G=G3440)</f>
        <v>#VALUE!</v>
      </c>
    </row>
    <row r="3441" hidden="1" spans="1:10">
      <c r="A3441" s="2" t="str">
        <f ca="1">'[1]2025年已发货'!A:A</f>
        <v>德胜</v>
      </c>
      <c r="B3441" s="2" t="str">
        <f ca="1">'[1]2025年已发货'!B:B</f>
        <v>螺纹钢</v>
      </c>
      <c r="C3441" s="2" t="str">
        <f ca="1">'[1]2025年已发货'!C:C</f>
        <v>HRB400E Φ25 12m</v>
      </c>
      <c r="D3441" s="2" t="str">
        <f ca="1">'[1]2025年已发货'!D:D</f>
        <v>吨</v>
      </c>
      <c r="E3441" s="2">
        <f ca="1">'[1]2025年已发货'!E:E</f>
        <v>24.534</v>
      </c>
      <c r="F3441" s="4">
        <f ca="1">'[1]2025年已发货'!F:F</f>
        <v>45800</v>
      </c>
      <c r="G3441" s="2" t="str">
        <f>'[1]2025年已发货'!G:G</f>
        <v>（安久供应链项目）四川省宜宾市翠屏区志诚路</v>
      </c>
      <c r="H3441" s="2" t="str">
        <f ca="1">'[1]2025年已发货'!H:H</f>
        <v>毛新熠</v>
      </c>
      <c r="I3441" s="2">
        <f ca="1">'[1]2025年已发货'!I:I</f>
        <v>18208171901</v>
      </c>
      <c r="J3441" s="2" vm="1" t="e">
        <f ca="1">_xlfn._xlws.FILTER(辅助信息!D:D,辅助信息!G:G=G3441)</f>
        <v>#VALUE!</v>
      </c>
    </row>
    <row r="3442" hidden="1" spans="1:10">
      <c r="A3442" s="2" t="str">
        <f ca="1">'[1]2025年已发货'!A:A</f>
        <v>德胜</v>
      </c>
      <c r="B3442" s="2" t="str">
        <f ca="1">'[1]2025年已发货'!B:B</f>
        <v>螺纹钢</v>
      </c>
      <c r="C3442" s="2" t="str">
        <f ca="1">'[1]2025年已发货'!C:C</f>
        <v>HRB400E Φ12 12m</v>
      </c>
      <c r="D3442" s="2" t="str">
        <f ca="1">'[1]2025年已发货'!D:D</f>
        <v>吨</v>
      </c>
      <c r="E3442" s="2">
        <f ca="1">'[1]2025年已发货'!E:E</f>
        <v>30.591</v>
      </c>
      <c r="F3442" s="4">
        <f ca="1">'[1]2025年已发货'!F:F</f>
        <v>45800</v>
      </c>
      <c r="G3442" s="2" t="str">
        <f>'[1]2025年已发货'!G:G</f>
        <v>（安久供应链项目）四川省宜宾市翠屏区志诚路</v>
      </c>
      <c r="H3442" s="2" t="str">
        <f ca="1">'[1]2025年已发货'!H:H</f>
        <v>毛新熠</v>
      </c>
      <c r="I3442" s="2">
        <f ca="1">'[1]2025年已发货'!I:I</f>
        <v>18208171901</v>
      </c>
      <c r="J3442" s="2" vm="1" t="e">
        <f ca="1">_xlfn._xlws.FILTER(辅助信息!D:D,辅助信息!G:G=G3442)</f>
        <v>#VALUE!</v>
      </c>
    </row>
    <row r="3443" hidden="1" spans="1:10">
      <c r="A3443" s="2" t="str">
        <f ca="1">'[1]2025年已发货'!A:A</f>
        <v>德胜</v>
      </c>
      <c r="B3443" s="2" t="str">
        <f ca="1">'[1]2025年已发货'!B:B</f>
        <v>螺纹钢</v>
      </c>
      <c r="C3443" s="2" t="str">
        <f ca="1">'[1]2025年已发货'!C:C</f>
        <v>HRB400E Φ20 12m</v>
      </c>
      <c r="D3443" s="2" t="str">
        <f ca="1">'[1]2025年已发货'!D:D</f>
        <v>吨</v>
      </c>
      <c r="E3443" s="2">
        <f ca="1">'[1]2025年已发货'!E:E</f>
        <v>11.028</v>
      </c>
      <c r="F3443" s="4">
        <f ca="1">'[1]2025年已发货'!F:F</f>
        <v>45800</v>
      </c>
      <c r="G3443" s="2" t="str">
        <f>'[1]2025年已发货'!G:G</f>
        <v>（安久供应链项目）四川省宜宾市翠屏区志诚路</v>
      </c>
      <c r="H3443" s="2" t="str">
        <f ca="1">'[1]2025年已发货'!H:H</f>
        <v>毛新熠</v>
      </c>
      <c r="I3443" s="2">
        <f ca="1">'[1]2025年已发货'!I:I</f>
        <v>18208171901</v>
      </c>
      <c r="J3443" s="2" vm="1" t="e">
        <f ca="1">_xlfn._xlws.FILTER(辅助信息!D:D,辅助信息!G:G=G3443)</f>
        <v>#VALUE!</v>
      </c>
    </row>
    <row r="3444" hidden="1" spans="1:10">
      <c r="A3444" s="2" t="str">
        <f ca="1">'[1]2025年已发货'!A:A</f>
        <v>德胜</v>
      </c>
      <c r="B3444" s="2" t="str">
        <f ca="1">'[1]2025年已发货'!B:B</f>
        <v>螺纹钢</v>
      </c>
      <c r="C3444" s="2" t="str">
        <f ca="1">'[1]2025年已发货'!C:C</f>
        <v>HRB400E Φ22 12m</v>
      </c>
      <c r="D3444" s="2" t="str">
        <f ca="1">'[1]2025年已发货'!D:D</f>
        <v>吨</v>
      </c>
      <c r="E3444" s="2">
        <f ca="1">'[1]2025年已发货'!E:E</f>
        <v>5.436</v>
      </c>
      <c r="F3444" s="4">
        <f ca="1">'[1]2025年已发货'!F:F</f>
        <v>45800</v>
      </c>
      <c r="G3444" s="2" t="str">
        <f>'[1]2025年已发货'!G:G</f>
        <v>（安久供应链项目）四川省宜宾市翠屏区志诚路</v>
      </c>
      <c r="H3444" s="2" t="str">
        <f ca="1">'[1]2025年已发货'!H:H</f>
        <v>毛新熠</v>
      </c>
      <c r="I3444" s="2">
        <f ca="1">'[1]2025年已发货'!I:I</f>
        <v>18208171901</v>
      </c>
      <c r="J3444" s="2" vm="1" t="e">
        <f ca="1">_xlfn._xlws.FILTER(辅助信息!D:D,辅助信息!G:G=G3444)</f>
        <v>#VALUE!</v>
      </c>
    </row>
    <row r="3445" hidden="1" spans="1:10">
      <c r="A3445" s="2" t="str">
        <f ca="1">'[1]2025年已发货'!A:A</f>
        <v>德胜</v>
      </c>
      <c r="B3445" s="2" t="str">
        <f ca="1">'[1]2025年已发货'!B:B</f>
        <v>螺纹钢</v>
      </c>
      <c r="C3445" s="2" t="str">
        <f ca="1">'[1]2025年已发货'!C:C</f>
        <v>HRB400E Φ25 12m</v>
      </c>
      <c r="D3445" s="2" t="str">
        <f ca="1">'[1]2025年已发货'!D:D</f>
        <v>吨</v>
      </c>
      <c r="E3445" s="2">
        <f ca="1">'[1]2025年已发货'!E:E</f>
        <v>24.534</v>
      </c>
      <c r="F3445" s="4">
        <f ca="1">'[1]2025年已发货'!F:F</f>
        <v>45800</v>
      </c>
      <c r="G3445" s="2" t="str">
        <f>'[1]2025年已发货'!G:G</f>
        <v>（安久供应链项目）四川省宜宾市翠屏区志诚路</v>
      </c>
      <c r="H3445" s="2" t="str">
        <f ca="1">'[1]2025年已发货'!H:H</f>
        <v>毛新熠</v>
      </c>
      <c r="I3445" s="2">
        <f ca="1">'[1]2025年已发货'!I:I</f>
        <v>18208171901</v>
      </c>
      <c r="J3445" s="2" vm="1" t="e">
        <f ca="1">_xlfn._xlws.FILTER(辅助信息!D:D,辅助信息!G:G=G3445)</f>
        <v>#VALUE!</v>
      </c>
    </row>
    <row r="3446" hidden="1" spans="1:10">
      <c r="A3446" s="2" t="str">
        <f ca="1">'[1]2025年已发货'!A:A</f>
        <v>晋邦</v>
      </c>
      <c r="B3446" s="2" t="str">
        <f ca="1">'[1]2025年已发货'!B:B</f>
        <v>盘圆</v>
      </c>
      <c r="C3446" s="2" t="str">
        <f ca="1">'[1]2025年已发货'!C:C</f>
        <v>HPB300 6</v>
      </c>
      <c r="D3446" s="2" t="str">
        <f ca="1">'[1]2025年已发货'!D:D</f>
        <v>吨</v>
      </c>
      <c r="E3446" s="2">
        <f ca="1">'[1]2025年已发货'!E:E</f>
        <v>2</v>
      </c>
      <c r="F3446" s="4">
        <f ca="1">'[1]2025年已发货'!F:F</f>
        <v>45800</v>
      </c>
      <c r="G3446" s="2" t="str">
        <f>'[1]2025年已发货'!G:G</f>
        <v>(武汉电气化局成达万高铁强电项目-达州主城区)四川省达州市达川区斌郎街道四川省达州市达川区洞洞湾256米</v>
      </c>
      <c r="H3446" s="2" t="str">
        <f ca="1">'[1]2025年已发货'!H:H</f>
        <v>余凡</v>
      </c>
      <c r="I3446" s="2">
        <f ca="1">'[1]2025年已发货'!I:I</f>
        <v>18228076992</v>
      </c>
      <c r="J3446" s="2" t="str">
        <f ca="1">_xlfn._xlws.FILTER(辅助信息!D:D,辅助信息!G:G=G3446)</f>
        <v>武汉电气化局成达万高铁强电项目</v>
      </c>
    </row>
    <row r="3447" hidden="1" spans="1:10">
      <c r="A3447" s="2" t="str">
        <f ca="1">'[1]2025年已发货'!A:A</f>
        <v>晋邦</v>
      </c>
      <c r="B3447" s="2" t="str">
        <f ca="1">'[1]2025年已发货'!B:B</f>
        <v>盘螺</v>
      </c>
      <c r="C3447" s="2" t="str">
        <f ca="1">'[1]2025年已发货'!C:C</f>
        <v>HRB400E Φ8</v>
      </c>
      <c r="D3447" s="2" t="str">
        <f ca="1">'[1]2025年已发货'!D:D</f>
        <v>吨</v>
      </c>
      <c r="E3447" s="2">
        <f ca="1">'[1]2025年已发货'!E:E</f>
        <v>4</v>
      </c>
      <c r="F3447" s="4">
        <f ca="1">'[1]2025年已发货'!F:F</f>
        <v>45800</v>
      </c>
      <c r="G3447" s="2" t="str">
        <f>'[1]2025年已发货'!G:G</f>
        <v>(武汉电气化局成达万高铁强电项目-达州主城区)四川省达州市达川区斌郎街道四川省达州市达川区洞洞湾256米</v>
      </c>
      <c r="H3447" s="2" t="str">
        <f ca="1">'[1]2025年已发货'!H:H</f>
        <v>余凡</v>
      </c>
      <c r="I3447" s="2">
        <f ca="1">'[1]2025年已发货'!I:I</f>
        <v>18228076992</v>
      </c>
      <c r="J3447" s="2" t="str">
        <f ca="1">_xlfn._xlws.FILTER(辅助信息!D:D,辅助信息!G:G=G3447)</f>
        <v>武汉电气化局成达万高铁强电项目</v>
      </c>
    </row>
    <row r="3448" hidden="1" spans="1:10">
      <c r="A3448" s="2" t="str">
        <f ca="1">'[1]2025年已发货'!A:A</f>
        <v>晋邦</v>
      </c>
      <c r="B3448" s="2" t="str">
        <f ca="1">'[1]2025年已发货'!B:B</f>
        <v>盘螺</v>
      </c>
      <c r="C3448" s="2" t="str">
        <f ca="1">'[1]2025年已发货'!C:C</f>
        <v>HRB400E Φ10</v>
      </c>
      <c r="D3448" s="2" t="str">
        <f ca="1">'[1]2025年已发货'!D:D</f>
        <v>吨</v>
      </c>
      <c r="E3448" s="2">
        <f ca="1">'[1]2025年已发货'!E:E</f>
        <v>2</v>
      </c>
      <c r="F3448" s="4">
        <f ca="1">'[1]2025年已发货'!F:F</f>
        <v>45800</v>
      </c>
      <c r="G3448" s="2" t="str">
        <f>'[1]2025年已发货'!G:G</f>
        <v>(武汉电气化局成达万高铁强电项目-达州主城区)四川省达州市达川区斌郎街道四川省达州市达川区洞洞湾256米</v>
      </c>
      <c r="H3448" s="2" t="str">
        <f ca="1">'[1]2025年已发货'!H:H</f>
        <v>余凡</v>
      </c>
      <c r="I3448" s="2">
        <f ca="1">'[1]2025年已发货'!I:I</f>
        <v>18228076992</v>
      </c>
      <c r="J3448" s="2" t="str">
        <f ca="1">_xlfn._xlws.FILTER(辅助信息!D:D,辅助信息!G:G=G3448)</f>
        <v>武汉电气化局成达万高铁强电项目</v>
      </c>
    </row>
    <row r="3449" hidden="1" spans="1:10">
      <c r="A3449" s="2" t="str">
        <f ca="1">'[1]2025年已发货'!A:A</f>
        <v>晋邦</v>
      </c>
      <c r="B3449" s="2" t="str">
        <f ca="1">'[1]2025年已发货'!B:B</f>
        <v>螺纹钢</v>
      </c>
      <c r="C3449" s="2" t="str">
        <f ca="1">'[1]2025年已发货'!C:C</f>
        <v>HRB400E Φ12</v>
      </c>
      <c r="D3449" s="2" t="str">
        <f ca="1">'[1]2025年已发货'!D:D</f>
        <v>吨</v>
      </c>
      <c r="E3449" s="2">
        <f ca="1">'[1]2025年已发货'!E:E</f>
        <v>2.8</v>
      </c>
      <c r="F3449" s="4">
        <f ca="1">'[1]2025年已发货'!F:F</f>
        <v>45800</v>
      </c>
      <c r="G3449" s="2" t="str">
        <f>'[1]2025年已发货'!G:G</f>
        <v>(武汉电气化局成达万高铁强电项目-达州主城区)四川省达州市达川区斌郎街道四川省达州市达川区洞洞湾256米</v>
      </c>
      <c r="H3449" s="2" t="str">
        <f ca="1">'[1]2025年已发货'!H:H</f>
        <v>余凡</v>
      </c>
      <c r="I3449" s="2">
        <f ca="1">'[1]2025年已发货'!I:I</f>
        <v>18228076992</v>
      </c>
      <c r="J3449" s="2" t="str">
        <f>_xlfn._xlws.FILTER(辅助信息!D:D,辅助信息!G:G=G3449)</f>
        <v>武汉电气化局成达万高铁强电项目</v>
      </c>
    </row>
    <row r="3450" hidden="1" spans="1:10">
      <c r="A3450" s="2" t="str">
        <f ca="1">'[1]2025年已发货'!A:A</f>
        <v>晋邦</v>
      </c>
      <c r="B3450" s="2" t="str">
        <f ca="1">'[1]2025年已发货'!B:B</f>
        <v>螺纹钢</v>
      </c>
      <c r="C3450" s="2" t="str">
        <f ca="1">'[1]2025年已发货'!C:C</f>
        <v>HRB400E 14*9m</v>
      </c>
      <c r="D3450" s="2" t="str">
        <f ca="1">'[1]2025年已发货'!D:D</f>
        <v>吨</v>
      </c>
      <c r="E3450" s="2">
        <f ca="1">'[1]2025年已发货'!E:E</f>
        <v>5.6</v>
      </c>
      <c r="F3450" s="4">
        <f ca="1">'[1]2025年已发货'!F:F</f>
        <v>45800</v>
      </c>
      <c r="G3450" s="2" t="str">
        <f>'[1]2025年已发货'!G:G</f>
        <v>(武汉电气化局成达万高铁强电项目-达州主城区)四川省达州市达川区斌郎街道四川省达州市达川区洞洞湾256米</v>
      </c>
      <c r="H3450" s="2" t="str">
        <f ca="1">'[1]2025年已发货'!H:H</f>
        <v>余凡</v>
      </c>
      <c r="I3450" s="2">
        <f ca="1">'[1]2025年已发货'!I:I</f>
        <v>18228076992</v>
      </c>
      <c r="J3450" s="2" t="str">
        <f>_xlfn._xlws.FILTER(辅助信息!D:D,辅助信息!G:G=G3450)</f>
        <v>武汉电气化局成达万高铁强电项目</v>
      </c>
    </row>
    <row r="3451" hidden="1" spans="1:10">
      <c r="A3451" s="2" t="str">
        <f ca="1">'[1]2025年已发货'!A:A</f>
        <v>晋邦</v>
      </c>
      <c r="B3451" s="2" t="str">
        <f ca="1">'[1]2025年已发货'!B:B</f>
        <v>螺纹钢</v>
      </c>
      <c r="C3451" s="2" t="str">
        <f ca="1">'[1]2025年已发货'!C:C</f>
        <v>HRB400E 16*9m</v>
      </c>
      <c r="D3451" s="2" t="str">
        <f ca="1">'[1]2025年已发货'!D:D</f>
        <v>吨</v>
      </c>
      <c r="E3451" s="2">
        <f ca="1">'[1]2025年已发货'!E:E</f>
        <v>8.1</v>
      </c>
      <c r="F3451" s="4">
        <f ca="1">'[1]2025年已发货'!F:F</f>
        <v>45800</v>
      </c>
      <c r="G3451" s="2" t="str">
        <f>'[1]2025年已发货'!G:G</f>
        <v>(武汉电气化局成达万高铁强电项目-达州主城区)四川省达州市达川区斌郎街道四川省达州市达川区洞洞湾256米</v>
      </c>
      <c r="H3451" s="2" t="str">
        <f ca="1">'[1]2025年已发货'!H:H</f>
        <v>余凡</v>
      </c>
      <c r="I3451" s="2">
        <f ca="1">'[1]2025年已发货'!I:I</f>
        <v>18228076992</v>
      </c>
      <c r="J3451" s="2" t="str">
        <f ca="1">_xlfn._xlws.FILTER(辅助信息!D:D,辅助信息!G:G=G3451)</f>
        <v>武汉电气化局成达万高铁强电项目</v>
      </c>
    </row>
    <row r="3452" hidden="1" spans="1:10">
      <c r="A3452" s="2" t="str">
        <f ca="1">'[1]2025年已发货'!A:A</f>
        <v>晋邦</v>
      </c>
      <c r="B3452" s="2" t="str">
        <f ca="1">'[1]2025年已发货'!B:B</f>
        <v>螺纹钢</v>
      </c>
      <c r="C3452" s="2" t="str">
        <f ca="1">'[1]2025年已发货'!C:C</f>
        <v>HRB400E 18*9m</v>
      </c>
      <c r="D3452" s="2" t="str">
        <f ca="1">'[1]2025年已发货'!D:D</f>
        <v>吨</v>
      </c>
      <c r="E3452" s="2">
        <f ca="1">'[1]2025年已发货'!E:E</f>
        <v>5.6</v>
      </c>
      <c r="F3452" s="4">
        <f ca="1">'[1]2025年已发货'!F:F</f>
        <v>45800</v>
      </c>
      <c r="G3452" s="2" t="str">
        <f>'[1]2025年已发货'!G:G</f>
        <v>(武汉电气化局成达万高铁强电项目-达州主城区)四川省达州市达川区斌郎街道四川省达州市达川区洞洞湾256米</v>
      </c>
      <c r="H3452" s="2" t="str">
        <f ca="1">'[1]2025年已发货'!H:H</f>
        <v>余凡</v>
      </c>
      <c r="I3452" s="2">
        <f ca="1">'[1]2025年已发货'!I:I</f>
        <v>18228076992</v>
      </c>
      <c r="J3452" s="2" t="str">
        <f ca="1">_xlfn._xlws.FILTER(辅助信息!D:D,辅助信息!G:G=G3452)</f>
        <v>武汉电气化局成达万高铁强电项目</v>
      </c>
    </row>
    <row r="3453" hidden="1" spans="1:10">
      <c r="A3453" s="2" t="str">
        <f ca="1">'[1]2025年已发货'!A:A</f>
        <v>晋邦</v>
      </c>
      <c r="B3453" s="2" t="str">
        <f ca="1">'[1]2025年已发货'!B:B</f>
        <v>螺纹钢</v>
      </c>
      <c r="C3453" s="2" t="str">
        <f ca="1">'[1]2025年已发货'!C:C</f>
        <v>HRB400E 20*9m</v>
      </c>
      <c r="D3453" s="2" t="str">
        <f ca="1">'[1]2025年已发货'!D:D</f>
        <v>吨</v>
      </c>
      <c r="E3453" s="2">
        <f ca="1">'[1]2025年已发货'!E:E</f>
        <v>2.8</v>
      </c>
      <c r="F3453" s="4">
        <f ca="1">'[1]2025年已发货'!F:F</f>
        <v>45800</v>
      </c>
      <c r="G3453" s="2" t="str">
        <f>'[1]2025年已发货'!G:G</f>
        <v>(武汉电气化局成达万高铁强电项目-达州主城区)四川省达州市达川区斌郎街道四川省达州市达川区洞洞湾256米</v>
      </c>
      <c r="H3453" s="2" t="str">
        <f ca="1">'[1]2025年已发货'!H:H</f>
        <v>余凡</v>
      </c>
      <c r="I3453" s="2">
        <f ca="1">'[1]2025年已发货'!I:I</f>
        <v>18228076992</v>
      </c>
      <c r="J3453" s="2" t="str">
        <f ca="1">_xlfn._xlws.FILTER(辅助信息!D:D,辅助信息!G:G=G3453)</f>
        <v>武汉电气化局成达万高铁强电项目</v>
      </c>
    </row>
    <row r="3454" hidden="1" spans="1:10">
      <c r="A3454" s="2" t="str">
        <f ca="1">'[1]2025年已发货'!A:A</f>
        <v>晋邦</v>
      </c>
      <c r="B3454" s="2" t="str">
        <f ca="1">'[1]2025年已发货'!B:B</f>
        <v>螺纹钢</v>
      </c>
      <c r="C3454" s="2" t="str">
        <f ca="1">'[1]2025年已发货'!C:C</f>
        <v>HRB400E 22*9m</v>
      </c>
      <c r="D3454" s="2" t="str">
        <f ca="1">'[1]2025年已发货'!D:D</f>
        <v>吨</v>
      </c>
      <c r="E3454" s="2">
        <f ca="1">'[1]2025年已发货'!E:E</f>
        <v>2.8</v>
      </c>
      <c r="F3454" s="4">
        <f ca="1">'[1]2025年已发货'!F:F</f>
        <v>45800</v>
      </c>
      <c r="G3454" s="2" t="str">
        <f>'[1]2025年已发货'!G:G</f>
        <v>(武汉电气化局成达万高铁强电项目-达州主城区)四川省达州市达川区斌郎街道四川省达州市达川区洞洞湾256米</v>
      </c>
      <c r="H3454" s="2" t="str">
        <f ca="1">'[1]2025年已发货'!H:H</f>
        <v>余凡</v>
      </c>
      <c r="I3454" s="2">
        <f ca="1">'[1]2025年已发货'!I:I</f>
        <v>18228076992</v>
      </c>
      <c r="J3454" s="2" t="str">
        <f ca="1">_xlfn._xlws.FILTER(辅助信息!D:D,辅助信息!G:G=G3454)</f>
        <v>武汉电气化局成达万高铁强电项目</v>
      </c>
    </row>
    <row r="3455" hidden="1" spans="1:10">
      <c r="A3455" s="2" t="str">
        <f ca="1">'[1]2025年已发货'!A:A</f>
        <v>晋邦</v>
      </c>
      <c r="B3455" s="2" t="str">
        <f ca="1">'[1]2025年已发货'!B:B</f>
        <v>螺纹钢</v>
      </c>
      <c r="C3455" s="2" t="str">
        <f ca="1">'[1]2025年已发货'!C:C</f>
        <v>HRB400E 25*9m</v>
      </c>
      <c r="D3455" s="2" t="str">
        <f ca="1">'[1]2025年已发货'!D:D</f>
        <v>吨</v>
      </c>
      <c r="E3455" s="2">
        <f ca="1">'[1]2025年已发货'!E:E</f>
        <v>2.8</v>
      </c>
      <c r="F3455" s="4">
        <f ca="1">'[1]2025年已发货'!F:F</f>
        <v>45800</v>
      </c>
      <c r="G3455" s="2" t="str">
        <f>'[1]2025年已发货'!G:G</f>
        <v>(武汉电气化局成达万高铁强电项目-达州主城区)四川省达州市达川区斌郎街道四川省达州市达川区洞洞湾256米</v>
      </c>
      <c r="H3455" s="2" t="str">
        <f ca="1">'[1]2025年已发货'!H:H</f>
        <v>余凡</v>
      </c>
      <c r="I3455" s="2">
        <f ca="1">'[1]2025年已发货'!I:I</f>
        <v>18228076992</v>
      </c>
      <c r="J3455" s="2" t="str">
        <f ca="1">_xlfn._xlws.FILTER(辅助信息!D:D,辅助信息!G:G=G3455)</f>
        <v>武汉电气化局成达万高铁强电项目</v>
      </c>
    </row>
    <row r="3456" hidden="1" spans="1:10">
      <c r="A3456" s="7" t="str">
        <f ca="1">'[1]2025年已发货'!A:A</f>
        <v>润耀</v>
      </c>
      <c r="B3456" s="7" t="str">
        <f ca="1">'[1]2025年已发货'!B:B</f>
        <v>盘螺</v>
      </c>
      <c r="C3456" s="7" t="str">
        <f ca="1">'[1]2025年已发货'!C:C</f>
        <v>HRB400E Φ8</v>
      </c>
      <c r="D3456" s="7" t="str">
        <f ca="1">'[1]2025年已发货'!D:D</f>
        <v>吨</v>
      </c>
      <c r="E3456" s="7">
        <f ca="1">'[1]2025年已发货'!E:E</f>
        <v>12</v>
      </c>
      <c r="F3456" s="4">
        <f ca="1">'[1]2025年已发货'!F:F</f>
        <v>45800</v>
      </c>
      <c r="G3456" s="2" t="str">
        <f>'[1]2025年已发货'!G:G</f>
        <v>（中核华兴-峨眉山项目）四川省乐山市峨眉山市双福镇梓橦庙红华五期中核华兴工地</v>
      </c>
      <c r="H3456" s="2" t="str">
        <f ca="1">'[1]2025年已发货'!H:H</f>
        <v>李汉军</v>
      </c>
      <c r="I3456" s="2" t="str">
        <f ca="1">'[1]2025年已发货'!I:I</f>
        <v>18691249091</v>
      </c>
      <c r="J3456" s="2" vm="1" t="e">
        <f>_xlfn._xlws.FILTER(辅助信息!D:D,辅助信息!G:G=G3456)</f>
        <v>#VALUE!</v>
      </c>
    </row>
    <row r="3457" hidden="1" spans="1:10">
      <c r="A3457" s="7" t="str">
        <f ca="1">'[1]2025年已发货'!A:A</f>
        <v>润耀</v>
      </c>
      <c r="B3457" s="7" t="str">
        <f ca="1">'[1]2025年已发货'!B:B</f>
        <v>盘螺</v>
      </c>
      <c r="C3457" s="7" t="str">
        <f ca="1">'[1]2025年已发货'!C:C</f>
        <v>HRB400E Φ10</v>
      </c>
      <c r="D3457" s="7" t="str">
        <f ca="1">'[1]2025年已发货'!D:D</f>
        <v>吨</v>
      </c>
      <c r="E3457" s="7">
        <f ca="1">'[1]2025年已发货'!E:E</f>
        <v>22</v>
      </c>
      <c r="F3457" s="4">
        <f ca="1">'[1]2025年已发货'!F:F</f>
        <v>45800</v>
      </c>
      <c r="G3457" s="2" t="str">
        <f>'[1]2025年已发货'!G:G</f>
        <v>（中核华兴-峨眉山项目）四川省乐山市峨眉山市双福镇梓橦庙红华五期中核华兴工地</v>
      </c>
      <c r="H3457" s="2" t="str">
        <f ca="1">'[1]2025年已发货'!H:H</f>
        <v>李汉军</v>
      </c>
      <c r="I3457" s="2" t="str">
        <f ca="1">'[1]2025年已发货'!I:I</f>
        <v>18691249091</v>
      </c>
      <c r="J3457" s="2" vm="1" t="e">
        <f ca="1">_xlfn._xlws.FILTER(辅助信息!D:D,辅助信息!G:G=G3457)</f>
        <v>#VALUE!</v>
      </c>
    </row>
    <row r="3458" hidden="1" spans="1:10">
      <c r="A3458" s="2" t="str">
        <f ca="1">'[1]2025年已发货'!A:A</f>
        <v>钢固融</v>
      </c>
      <c r="B3458" s="2" t="str">
        <f ca="1">'[1]2025年已发货'!B:B</f>
        <v>盘螺</v>
      </c>
      <c r="C3458" s="2" t="str">
        <f ca="1">'[1]2025年已发货'!C:C</f>
        <v>HRB400EФ12</v>
      </c>
      <c r="D3458" s="2" t="str">
        <f ca="1">'[1]2025年已发货'!D:D</f>
        <v>吨</v>
      </c>
      <c r="E3458" s="2">
        <f ca="1">'[1]2025年已发货'!E:E</f>
        <v>14</v>
      </c>
      <c r="F3458" s="4">
        <f ca="1">'[1]2025年已发货'!F:F</f>
        <v>45801</v>
      </c>
      <c r="G3458" s="2" t="str">
        <f>'[1]2025年已发货'!G:G</f>
        <v>（成铁西物-地铁5号线项目）成都市武侯区天府一街与昆华路交叉口（提前联系项目准备吊车）</v>
      </c>
      <c r="H3458" s="2" t="str">
        <f ca="1">'[1]2025年已发货'!H:H</f>
        <v>黄永福</v>
      </c>
      <c r="I3458" s="2">
        <f ca="1">'[1]2025年已发货'!I:I</f>
        <v>15982823571</v>
      </c>
      <c r="J3458" s="2" vm="1" t="e">
        <f>_xlfn._xlws.FILTER(辅助信息!D:D,辅助信息!G:G=G3458)</f>
        <v>#VALUE!</v>
      </c>
    </row>
    <row r="3459" hidden="1" spans="1:10">
      <c r="A3459" s="2" t="str">
        <f ca="1">'[1]2025年已发货'!A:A</f>
        <v>钢固融</v>
      </c>
      <c r="B3459" s="2" t="str">
        <f ca="1">'[1]2025年已发货'!B:B</f>
        <v>螺纹钢</v>
      </c>
      <c r="C3459" s="2" t="str">
        <f ca="1">'[1]2025年已发货'!C:C</f>
        <v>HRB400EФ28*9m</v>
      </c>
      <c r="D3459" s="2" t="str">
        <f ca="1">'[1]2025年已发货'!D:D</f>
        <v>吨</v>
      </c>
      <c r="E3459" s="2">
        <f ca="1">'[1]2025年已发货'!E:E</f>
        <v>20</v>
      </c>
      <c r="F3459" s="4">
        <f ca="1">'[1]2025年已发货'!F:F</f>
        <v>45801</v>
      </c>
      <c r="G3459" s="2" t="str">
        <f>'[1]2025年已发货'!G:G</f>
        <v>（成铁西物-地铁5号线项目）成都市武侯区天府一街与昆华路交叉口（提前联系项目准备吊车）</v>
      </c>
      <c r="H3459" s="2" t="str">
        <f ca="1">'[1]2025年已发货'!H:H</f>
        <v>黄永福</v>
      </c>
      <c r="I3459" s="2" t="str">
        <f ca="1">'[1]2025年已发货'!I:I</f>
        <v>15982823571</v>
      </c>
      <c r="J3459" s="2" vm="1" t="e">
        <f ca="1">_xlfn._xlws.FILTER(辅助信息!D:D,辅助信息!G:G=G3459)</f>
        <v>#VALUE!</v>
      </c>
    </row>
    <row r="3460" hidden="1" spans="1:10">
      <c r="A3460" s="2" t="str">
        <f ca="1">'[1]2025年已发货'!A:A</f>
        <v>润耀</v>
      </c>
      <c r="B3460" s="2" t="str">
        <f ca="1">'[1]2025年已发货'!B:B</f>
        <v>高线</v>
      </c>
      <c r="C3460" s="2" t="str">
        <f ca="1">'[1]2025年已发货'!C:C</f>
        <v>HPB300 Φ12</v>
      </c>
      <c r="D3460" s="2" t="str">
        <f ca="1">'[1]2025年已发货'!D:D</f>
        <v>吨</v>
      </c>
      <c r="E3460" s="2">
        <f ca="1">'[1]2025年已发货'!E:E</f>
        <v>35</v>
      </c>
      <c r="F3460" s="4">
        <f ca="1">'[1]2025年已发货'!F:F</f>
        <v>45801</v>
      </c>
      <c r="G3460" s="2" t="str">
        <f>'[1]2025年已发货'!G:G</f>
        <v>（自永1标八局二分公司钢筋棚）四川省自贡市大安区牛佛镇</v>
      </c>
      <c r="H3460" s="2" t="str">
        <f ca="1">'[1]2025年已发货'!H:H</f>
        <v>王君杰</v>
      </c>
      <c r="I3460" s="2">
        <f ca="1">'[1]2025年已发货'!I:I</f>
        <v>18919619850</v>
      </c>
      <c r="J3460" s="2" vm="1" t="e">
        <f>_xlfn._xlws.FILTER(辅助信息!D:D,辅助信息!G:G=G3460)</f>
        <v>#VALUE!</v>
      </c>
    </row>
    <row r="3461" hidden="1" spans="1:10">
      <c r="A3461" s="2" t="str">
        <f ca="1">'[1]2025年已发货'!A:A</f>
        <v>润耀</v>
      </c>
      <c r="B3461" s="2" t="str">
        <f ca="1">'[1]2025年已发货'!B:B</f>
        <v>螺纹钢</v>
      </c>
      <c r="C3461" s="2" t="str">
        <f ca="1">'[1]2025年已发货'!C:C</f>
        <v>HRB400E Φ28×9米</v>
      </c>
      <c r="D3461" s="2" t="str">
        <f ca="1">'[1]2025年已发货'!D:D</f>
        <v>吨</v>
      </c>
      <c r="E3461" s="2">
        <f ca="1">'[1]2025年已发货'!E:E</f>
        <v>105</v>
      </c>
      <c r="F3461" s="4">
        <f ca="1">'[1]2025年已发货'!F:F</f>
        <v>45801</v>
      </c>
      <c r="G3461" s="2" t="str">
        <f>'[1]2025年已发货'!G:G</f>
        <v>（自永1标八局二分公司钢筋棚）四川省自贡市大安区牛佛镇</v>
      </c>
      <c r="H3461" s="2" t="str">
        <f ca="1">'[1]2025年已发货'!H:H</f>
        <v>王君杰</v>
      </c>
      <c r="I3461" s="2">
        <f ca="1">'[1]2025年已发货'!I:I</f>
        <v>18919619850</v>
      </c>
      <c r="J3461" s="2" vm="1" t="e">
        <f ca="1">_xlfn._xlws.FILTER(辅助信息!D:D,辅助信息!G:G=G3461)</f>
        <v>#VALUE!</v>
      </c>
    </row>
    <row r="3462" hidden="1" spans="1:10">
      <c r="A3462" s="2" t="str">
        <f ca="1">'[1]2025年已发货'!A:A</f>
        <v>德胜</v>
      </c>
      <c r="B3462" s="2" t="str">
        <f ca="1">'[1]2025年已发货'!B:B</f>
        <v>螺纹钢</v>
      </c>
      <c r="C3462" s="2" t="str">
        <f ca="1">'[1]2025年已发货'!C:C</f>
        <v>HRB500E Φ32×9米</v>
      </c>
      <c r="D3462" s="2" t="str">
        <f ca="1">'[1]2025年已发货'!D:D</f>
        <v>吨</v>
      </c>
      <c r="E3462" s="2">
        <f ca="1">'[1]2025年已发货'!E:E</f>
        <v>70</v>
      </c>
      <c r="F3462" s="4">
        <f ca="1">'[1]2025年已发货'!F:F</f>
        <v>45801</v>
      </c>
      <c r="G3462" s="2" t="str">
        <f>'[1]2025年已发货'!G:G</f>
        <v>（自永1标八局二分公司钢筋棚）四川省自贡市大安区牛佛镇</v>
      </c>
      <c r="H3462" s="2" t="str">
        <f ca="1">'[1]2025年已发货'!H:H</f>
        <v>王君杰</v>
      </c>
      <c r="I3462" s="2">
        <f ca="1">'[1]2025年已发货'!I:I</f>
        <v>18919619850</v>
      </c>
      <c r="J3462" s="2" vm="1" t="e">
        <f ca="1">_xlfn._xlws.FILTER(辅助信息!D:D,辅助信息!G:G=G3462)</f>
        <v>#VALUE!</v>
      </c>
    </row>
    <row r="3463" hidden="1" spans="1:10">
      <c r="A3463" s="2" t="str">
        <f ca="1">'[1]2025年已发货'!A:A</f>
        <v>德胜</v>
      </c>
      <c r="B3463" s="2" t="str">
        <f ca="1">'[1]2025年已发货'!B:B</f>
        <v>螺纹钢</v>
      </c>
      <c r="C3463" s="2" t="str">
        <f ca="1">'[1]2025年已发货'!C:C</f>
        <v>HRB500E Φ28×9米</v>
      </c>
      <c r="D3463" s="2" t="str">
        <f ca="1">'[1]2025年已发货'!D:D</f>
        <v>吨</v>
      </c>
      <c r="E3463" s="2">
        <f ca="1">'[1]2025年已发货'!E:E</f>
        <v>35</v>
      </c>
      <c r="F3463" s="4">
        <f ca="1">'[1]2025年已发货'!F:F</f>
        <v>45801</v>
      </c>
      <c r="G3463" s="2" t="str">
        <f>'[1]2025年已发货'!G:G</f>
        <v>（自永1标八局二分公司钢筋棚）四川省自贡市大安区牛佛镇</v>
      </c>
      <c r="H3463" s="2" t="str">
        <f ca="1">'[1]2025年已发货'!H:H</f>
        <v>王君杰</v>
      </c>
      <c r="I3463" s="2">
        <f ca="1">'[1]2025年已发货'!I:I</f>
        <v>18919619850</v>
      </c>
      <c r="J3463" s="2" vm="1" t="e">
        <f ca="1">_xlfn._xlws.FILTER(辅助信息!D:D,辅助信息!G:G=G3463)</f>
        <v>#VALUE!</v>
      </c>
    </row>
    <row r="3464" hidden="1" spans="1:10">
      <c r="A3464" s="2" t="str">
        <f ca="1">'[1]2025年已发货'!A:A</f>
        <v>德胜恒嘉</v>
      </c>
      <c r="B3464" s="2" t="str">
        <f ca="1">'[1]2025年已发货'!B:B</f>
        <v>螺纹钢</v>
      </c>
      <c r="C3464" s="2" t="str">
        <f ca="1">'[1]2025年已发货'!C:C</f>
        <v>HRB400E Φ32 12m</v>
      </c>
      <c r="D3464" s="2" t="str">
        <f ca="1">'[1]2025年已发货'!D:D</f>
        <v>吨</v>
      </c>
      <c r="E3464" s="2">
        <f ca="1">'[1]2025年已发货'!E:E</f>
        <v>35</v>
      </c>
      <c r="F3464" s="4">
        <f ca="1">'[1]2025年已发货'!F:F</f>
        <v>45801</v>
      </c>
      <c r="G3464" s="2" t="str">
        <f>'[1]2025年已发货'!G:G</f>
        <v>（中铁北京局-资乐高速6标）四川省乐山市市中区土主镇资乐高速TJ6标项目试验室</v>
      </c>
      <c r="H3464" s="2" t="str">
        <f ca="1">'[1]2025年已发货'!H:H</f>
        <v>刘岩</v>
      </c>
      <c r="I3464" s="2">
        <f ca="1">'[1]2025年已发货'!I:I</f>
        <v>18543566469</v>
      </c>
      <c r="J3464" s="2" vm="1" t="e">
        <f ca="1">_xlfn._xlws.FILTER(辅助信息!D:D,辅助信息!G:G=G3464)</f>
        <v>#VALUE!</v>
      </c>
    </row>
    <row r="3465" hidden="1" spans="1:10">
      <c r="A3465" s="2" t="str">
        <f ca="1">'[1]2025年已发货'!A:A</f>
        <v>德胜</v>
      </c>
      <c r="B3465" s="2" t="str">
        <f ca="1">'[1]2025年已发货'!B:B</f>
        <v>螺纹钢</v>
      </c>
      <c r="C3465" s="2" t="str">
        <f ca="1">'[1]2025年已发货'!C:C</f>
        <v>HRB400E Φ18 12m</v>
      </c>
      <c r="D3465" s="2" t="str">
        <f ca="1">'[1]2025年已发货'!D:D</f>
        <v>吨</v>
      </c>
      <c r="E3465" s="2">
        <f ca="1">'[1]2025年已发货'!E:E</f>
        <v>20</v>
      </c>
      <c r="F3465" s="4">
        <f ca="1">'[1]2025年已发货'!F:F</f>
        <v>45801</v>
      </c>
      <c r="G3465" s="2" t="str">
        <f>'[1]2025年已发货'!G:G</f>
        <v>(宜宾兴港三江新区长江工业园建设项目-M2-2#厂房)宜宾市翠屏区宜宾汽车零部件配套产业基地(纬五路南)</v>
      </c>
      <c r="H3465" s="2" t="str">
        <f ca="1">'[1]2025年已发货'!H:H</f>
        <v>王涛</v>
      </c>
      <c r="I3465" s="2">
        <f ca="1">'[1]2025年已发货'!I:I</f>
        <v>18381110677</v>
      </c>
      <c r="J3465" s="2" t="str">
        <f ca="1">_xlfn._xlws.FILTER(辅助信息!D:D,辅助信息!G:G=G3465)</f>
        <v>宜宾兴港三江新区长江工业园建设项目</v>
      </c>
    </row>
    <row r="3466" hidden="1" spans="1:10">
      <c r="A3466" s="2" t="str">
        <f ca="1">'[1]2025年已发货'!A:A</f>
        <v>德胜</v>
      </c>
      <c r="B3466" s="2" t="str">
        <f ca="1">'[1]2025年已发货'!B:B</f>
        <v>螺纹钢</v>
      </c>
      <c r="C3466" s="2" t="str">
        <f ca="1">'[1]2025年已发货'!C:C</f>
        <v>HRB400E Φ22 9m</v>
      </c>
      <c r="D3466" s="2" t="str">
        <f ca="1">'[1]2025年已发货'!D:D</f>
        <v>吨</v>
      </c>
      <c r="E3466" s="2">
        <f ca="1">'[1]2025年已发货'!E:E</f>
        <v>15</v>
      </c>
      <c r="F3466" s="4">
        <f ca="1">'[1]2025年已发货'!F:F</f>
        <v>45801</v>
      </c>
      <c r="G3466" s="2" t="str">
        <f>'[1]2025年已发货'!G:G</f>
        <v>(宜宾兴港三江新区长江工业园建设项目-M2-5#厂房)宜宾市翠屏区宜宾汽车零部件配套产业基地(纬五路南)</v>
      </c>
      <c r="H3466" s="2" t="str">
        <f ca="1">'[1]2025年已发货'!H:H</f>
        <v>王涛</v>
      </c>
      <c r="I3466" s="2">
        <f ca="1">'[1]2025年已发货'!I:I</f>
        <v>18381110677</v>
      </c>
      <c r="J3466" s="2" t="str">
        <f ca="1">_xlfn._xlws.FILTER(辅助信息!D:D,辅助信息!G:G=G3466)</f>
        <v>宜宾兴港三江新区长江工业园建设项目</v>
      </c>
    </row>
    <row r="3467" hidden="1" spans="1:10">
      <c r="A3467" s="2" t="str">
        <f ca="1">'[1]2025年已发货'!A:A</f>
        <v>钢固融</v>
      </c>
      <c r="B3467" s="2" t="str">
        <f ca="1">'[1]2025年已发货'!B:B</f>
        <v>盘螺</v>
      </c>
      <c r="C3467" s="2" t="str">
        <f ca="1">'[1]2025年已发货'!C:C</f>
        <v>HRB400E Φ8</v>
      </c>
      <c r="D3467" s="2" t="str">
        <f ca="1">'[1]2025年已发货'!D:D</f>
        <v>吨</v>
      </c>
      <c r="E3467" s="2">
        <f ca="1">'[1]2025年已发货'!E:E</f>
        <v>12</v>
      </c>
      <c r="F3467" s="4">
        <f ca="1">'[1]2025年已发货'!F:F</f>
        <v>45801</v>
      </c>
      <c r="G3467" s="2" t="str">
        <f>'[1]2025年已发货'!G:G</f>
        <v>（五局新津tod项目）成都市新津区旭辉天府未来城南(华金路南)</v>
      </c>
      <c r="H3467" s="2" t="str">
        <f ca="1">'[1]2025年已发货'!H:H</f>
        <v>戴军</v>
      </c>
      <c r="I3467" s="2">
        <f ca="1">'[1]2025年已发货'!I:I</f>
        <v>15984585768</v>
      </c>
      <c r="J3467" s="2" vm="1" t="e">
        <f>_xlfn._xlws.FILTER(辅助信息!D:D,辅助信息!G:G=G3467)</f>
        <v>#VALUE!</v>
      </c>
    </row>
    <row r="3468" hidden="1" spans="1:10">
      <c r="A3468" s="2" t="str">
        <f ca="1">'[1]2025年已发货'!A:A</f>
        <v>钢固融</v>
      </c>
      <c r="B3468" s="2" t="str">
        <f ca="1">'[1]2025年已发货'!B:B</f>
        <v>盘螺</v>
      </c>
      <c r="C3468" s="2" t="str">
        <f ca="1">'[1]2025年已发货'!C:C</f>
        <v>HRB400E Φ10</v>
      </c>
      <c r="D3468" s="2" t="str">
        <f ca="1">'[1]2025年已发货'!D:D</f>
        <v>吨</v>
      </c>
      <c r="E3468" s="2">
        <f ca="1">'[1]2025年已发货'!E:E</f>
        <v>26</v>
      </c>
      <c r="F3468" s="4">
        <f ca="1">'[1]2025年已发货'!F:F</f>
        <v>45801</v>
      </c>
      <c r="G3468" s="2" t="str">
        <f>'[1]2025年已发货'!G:G</f>
        <v>（五局新津tod项目）成都市新津区旭辉天府未来城南(华金路南)</v>
      </c>
      <c r="H3468" s="2" t="str">
        <f ca="1">'[1]2025年已发货'!H:H</f>
        <v>戴军</v>
      </c>
      <c r="I3468" s="2">
        <f ca="1">'[1]2025年已发货'!I:I</f>
        <v>15984585768</v>
      </c>
      <c r="J3468" s="2" vm="1" t="e">
        <f ca="1">_xlfn._xlws.FILTER(辅助信息!D:D,辅助信息!G:G=G3468)</f>
        <v>#VALUE!</v>
      </c>
    </row>
    <row r="3469" hidden="1" spans="1:10">
      <c r="A3469" s="2" t="str">
        <f ca="1">'[1]2025年已发货'!A:A</f>
        <v>钢固融</v>
      </c>
      <c r="B3469" s="2" t="str">
        <f ca="1">'[1]2025年已发货'!B:B</f>
        <v>螺纹钢</v>
      </c>
      <c r="C3469" s="2" t="str">
        <f ca="1">'[1]2025年已发货'!C:C</f>
        <v>HRB400E Φ12 9m</v>
      </c>
      <c r="D3469" s="2" t="str">
        <f ca="1">'[1]2025年已发货'!D:D</f>
        <v>吨</v>
      </c>
      <c r="E3469" s="2">
        <f ca="1">'[1]2025年已发货'!E:E</f>
        <v>6</v>
      </c>
      <c r="F3469" s="4">
        <f ca="1">'[1]2025年已发货'!F:F</f>
        <v>45801</v>
      </c>
      <c r="G3469" s="2" t="str">
        <f>'[1]2025年已发货'!G:G</f>
        <v>（五局新津tod项目）成都市新津区旭辉天府未来城南(华金路南)</v>
      </c>
      <c r="H3469" s="2" t="str">
        <f ca="1">'[1]2025年已发货'!H:H</f>
        <v>戴军</v>
      </c>
      <c r="I3469" s="2">
        <f ca="1">'[1]2025年已发货'!I:I</f>
        <v>15984585768</v>
      </c>
      <c r="J3469" s="2" vm="1" t="e">
        <f ca="1">_xlfn._xlws.FILTER(辅助信息!D:D,辅助信息!G:G=G3469)</f>
        <v>#VALUE!</v>
      </c>
    </row>
    <row r="3470" hidden="1" spans="1:10">
      <c r="A3470" s="2" t="str">
        <f ca="1">'[1]2025年已发货'!A:A</f>
        <v>钢固融</v>
      </c>
      <c r="B3470" s="2" t="str">
        <f ca="1">'[1]2025年已发货'!B:B</f>
        <v>螺纹钢</v>
      </c>
      <c r="C3470" s="2" t="str">
        <f ca="1">'[1]2025年已发货'!C:C</f>
        <v>HRB400E Φ14 9m</v>
      </c>
      <c r="D3470" s="2" t="str">
        <f ca="1">'[1]2025年已发货'!D:D</f>
        <v>吨</v>
      </c>
      <c r="E3470" s="2">
        <f ca="1">'[1]2025年已发货'!E:E</f>
        <v>15</v>
      </c>
      <c r="F3470" s="4">
        <f ca="1">'[1]2025年已发货'!F:F</f>
        <v>45801</v>
      </c>
      <c r="G3470" s="2" t="str">
        <f>'[1]2025年已发货'!G:G</f>
        <v>（五局新津tod项目）成都市新津区旭辉天府未来城南(华金路南)</v>
      </c>
      <c r="H3470" s="2" t="str">
        <f ca="1">'[1]2025年已发货'!H:H</f>
        <v>戴军</v>
      </c>
      <c r="I3470" s="2">
        <f ca="1">'[1]2025年已发货'!I:I</f>
        <v>15984585768</v>
      </c>
      <c r="J3470" s="2" vm="1" t="e">
        <f>_xlfn._xlws.FILTER(辅助信息!D:D,辅助信息!G:G=G3470)</f>
        <v>#VALUE!</v>
      </c>
    </row>
    <row r="3471" hidden="1" spans="1:10">
      <c r="A3471" s="2" t="str">
        <f ca="1">'[1]2025年已发货'!A:A</f>
        <v>钢固融</v>
      </c>
      <c r="B3471" s="2" t="str">
        <f ca="1">'[1]2025年已发货'!B:B</f>
        <v>螺纹钢</v>
      </c>
      <c r="C3471" s="2" t="str">
        <f ca="1">'[1]2025年已发货'!C:C</f>
        <v>HRB400E Φ16 9m</v>
      </c>
      <c r="D3471" s="2" t="str">
        <f ca="1">'[1]2025年已发货'!D:D</f>
        <v>吨</v>
      </c>
      <c r="E3471" s="2">
        <f ca="1">'[1]2025年已发货'!E:E</f>
        <v>10</v>
      </c>
      <c r="F3471" s="4">
        <f ca="1">'[1]2025年已发货'!F:F</f>
        <v>45801</v>
      </c>
      <c r="G3471" s="2" t="str">
        <f>'[1]2025年已发货'!G:G</f>
        <v>（五局新津tod项目）成都市新津区旭辉天府未来城南(华金路南)</v>
      </c>
      <c r="H3471" s="2" t="str">
        <f ca="1">'[1]2025年已发货'!H:H</f>
        <v>戴军</v>
      </c>
      <c r="I3471" s="2">
        <f ca="1">'[1]2025年已发货'!I:I</f>
        <v>15984585768</v>
      </c>
      <c r="J3471" s="2" vm="1" t="e">
        <f>_xlfn._xlws.FILTER(辅助信息!D:D,辅助信息!G:G=G3471)</f>
        <v>#VALUE!</v>
      </c>
    </row>
    <row r="3472" hidden="1" spans="1:10">
      <c r="A3472" s="2" t="str">
        <f ca="1">'[1]2025年已发货'!A:A</f>
        <v>山东高速</v>
      </c>
      <c r="B3472" s="2" t="str">
        <f ca="1">'[1]2025年已发货'!B:B</f>
        <v>螺纹钢</v>
      </c>
      <c r="C3472" s="2" t="str">
        <f ca="1">'[1]2025年已发货'!C:C</f>
        <v>HRB400E Φ25 9m</v>
      </c>
      <c r="D3472" s="2" t="str">
        <f ca="1">'[1]2025年已发货'!D:D</f>
        <v>吨</v>
      </c>
      <c r="E3472" s="2">
        <f ca="1">'[1]2025年已发货'!E:E</f>
        <v>35</v>
      </c>
      <c r="F3472" s="4">
        <f ca="1">'[1]2025年已发货'!F:F</f>
        <v>45801</v>
      </c>
      <c r="G3472" s="2" t="str">
        <f>'[1]2025年已发货'!G:G</f>
        <v>（中铁广州局-成渝扩容2标）四川省资阳市雁江区堪嘉镇陈家湾刘家湾大桥桥头</v>
      </c>
      <c r="H3472" s="2" t="str">
        <f ca="1">'[1]2025年已发货'!H:H</f>
        <v>刘沛琦</v>
      </c>
      <c r="I3472" s="2">
        <f ca="1">'[1]2025年已发货'!I:I</f>
        <v>18011784798</v>
      </c>
      <c r="J3472" s="2" vm="1" t="e">
        <f ca="1">_xlfn._xlws.FILTER(辅助信息!D:D,辅助信息!G:G=G3472)</f>
        <v>#VALUE!</v>
      </c>
    </row>
    <row r="3473" hidden="1" spans="1:10">
      <c r="A3473" s="2" t="str">
        <f ca="1">'[1]2025年已发货'!A:A</f>
        <v>山东高速</v>
      </c>
      <c r="B3473" s="2" t="str">
        <f ca="1">'[1]2025年已发货'!B:B</f>
        <v>螺纹钢</v>
      </c>
      <c r="C3473" s="2" t="str">
        <f ca="1">'[1]2025年已发货'!C:C</f>
        <v>HRB400E Φ25 12m</v>
      </c>
      <c r="D3473" s="2" t="str">
        <f ca="1">'[1]2025年已发货'!D:D</f>
        <v>吨</v>
      </c>
      <c r="E3473" s="2">
        <f ca="1">'[1]2025年已发货'!E:E</f>
        <v>70</v>
      </c>
      <c r="F3473" s="4">
        <f ca="1">'[1]2025年已发货'!F:F</f>
        <v>45801</v>
      </c>
      <c r="G3473" s="2" t="str">
        <f>'[1]2025年已发货'!G:G</f>
        <v>（中铁广州局-成渝扩容2标）四川省资阳市雁江区堪嘉镇陈家湾刘家湾大桥桥头</v>
      </c>
      <c r="H3473" s="2" t="str">
        <f ca="1">'[1]2025年已发货'!H:H</f>
        <v>刘沛琦</v>
      </c>
      <c r="I3473" s="2">
        <f ca="1">'[1]2025年已发货'!I:I</f>
        <v>18011784798</v>
      </c>
      <c r="J3473" s="2" vm="1" t="e">
        <f ca="1">_xlfn._xlws.FILTER(辅助信息!D:D,辅助信息!G:G=G3473)</f>
        <v>#VALUE!</v>
      </c>
    </row>
    <row r="3474" hidden="1" spans="1:10">
      <c r="A3474" s="2" t="str">
        <f ca="1">'[1]2025年已发货'!A:A</f>
        <v>山东高速</v>
      </c>
      <c r="B3474" s="2" t="str">
        <f ca="1">'[1]2025年已发货'!B:B</f>
        <v>螺纹钢</v>
      </c>
      <c r="C3474" s="2" t="str">
        <f ca="1">'[1]2025年已发货'!C:C</f>
        <v>HRB400E Φ32 9m</v>
      </c>
      <c r="D3474" s="2" t="str">
        <f ca="1">'[1]2025年已发货'!D:D</f>
        <v>吨</v>
      </c>
      <c r="E3474" s="2">
        <f ca="1">'[1]2025年已发货'!E:E</f>
        <v>105</v>
      </c>
      <c r="F3474" s="4">
        <f ca="1">'[1]2025年已发货'!F:F</f>
        <v>45801</v>
      </c>
      <c r="G3474" s="2" t="str">
        <f>'[1]2025年已发货'!G:G</f>
        <v>（中铁广州局-成渝扩容2标）四川省资阳市雁江区堪嘉镇陈家湾刘家湾大桥桥头</v>
      </c>
      <c r="H3474" s="2" t="str">
        <f ca="1">'[1]2025年已发货'!H:H</f>
        <v>刘沛琦</v>
      </c>
      <c r="I3474" s="2">
        <f ca="1">'[1]2025年已发货'!I:I</f>
        <v>18011784798</v>
      </c>
      <c r="J3474" s="2" vm="1" t="e">
        <f>_xlfn._xlws.FILTER(辅助信息!D:D,辅助信息!G:G=G3474)</f>
        <v>#VALUE!</v>
      </c>
    </row>
    <row r="3475" hidden="1" spans="1:10">
      <c r="A3475" s="2" t="str">
        <f ca="1">'[1]2025年已发货'!A:A</f>
        <v>山东高速</v>
      </c>
      <c r="B3475" s="2" t="str">
        <f ca="1">'[1]2025年已发货'!B:B</f>
        <v>螺纹钢</v>
      </c>
      <c r="C3475" s="2" t="str">
        <f ca="1">'[1]2025年已发货'!C:C</f>
        <v>HRB400E Φ32 12m</v>
      </c>
      <c r="D3475" s="2" t="str">
        <f ca="1">'[1]2025年已发货'!D:D</f>
        <v>吨</v>
      </c>
      <c r="E3475" s="2">
        <f ca="1">'[1]2025年已发货'!E:E</f>
        <v>210</v>
      </c>
      <c r="F3475" s="4">
        <f ca="1">'[1]2025年已发货'!F:F</f>
        <v>45801</v>
      </c>
      <c r="G3475" s="2" t="str">
        <f>'[1]2025年已发货'!G:G</f>
        <v>（中铁广州局-成渝扩容2标）四川省资阳市雁江区堪嘉镇陈家湾刘家湾大桥桥头</v>
      </c>
      <c r="H3475" s="2" t="str">
        <f ca="1">'[1]2025年已发货'!H:H</f>
        <v>刘沛琦</v>
      </c>
      <c r="I3475" s="2">
        <f ca="1">'[1]2025年已发货'!I:I</f>
        <v>18011784798</v>
      </c>
      <c r="J3475" s="2" vm="1" t="e">
        <f>_xlfn._xlws.FILTER(辅助信息!D:D,辅助信息!G:G=G3475)</f>
        <v>#VALUE!</v>
      </c>
    </row>
    <row r="3476" hidden="1" spans="1:10">
      <c r="A3476" s="2" t="str">
        <f ca="1">'[1]2025年已发货'!A:A</f>
        <v>德胜</v>
      </c>
      <c r="B3476" s="2" t="str">
        <f ca="1">'[1]2025年已发货'!B:B</f>
        <v>螺纹钢</v>
      </c>
      <c r="C3476" s="2" t="str">
        <f ca="1">'[1]2025年已发货'!C:C</f>
        <v>HRB400EФ14*9m</v>
      </c>
      <c r="D3476" s="2" t="str">
        <f ca="1">'[1]2025年已发货'!D:D</f>
        <v>吨</v>
      </c>
      <c r="E3476" s="2">
        <f ca="1">'[1]2025年已发货'!E:E</f>
        <v>5</v>
      </c>
      <c r="F3476" s="4">
        <f ca="1">'[1]2025年已发货'!F:F</f>
        <v>45801</v>
      </c>
      <c r="G3476" s="2" t="str">
        <f>'[1]2025年已发货'!G:G</f>
        <v>（中核中原-温江北林医养综合体项目）四川省成都市温江区万春大道第三人民医院东</v>
      </c>
      <c r="H3476" s="2" t="str">
        <f ca="1">'[1]2025年已发货'!H:H</f>
        <v>蔡杰</v>
      </c>
      <c r="I3476" s="2">
        <f ca="1">'[1]2025年已发货'!I:I</f>
        <v>18875129329</v>
      </c>
      <c r="J3476" s="2" vm="1" t="e">
        <f>_xlfn._xlws.FILTER(辅助信息!D:D,辅助信息!G:G=G3476)</f>
        <v>#VALUE!</v>
      </c>
    </row>
    <row r="3477" hidden="1" spans="1:10">
      <c r="A3477" s="2" t="str">
        <f ca="1">'[1]2025年已发货'!A:A</f>
        <v>德胜</v>
      </c>
      <c r="B3477" s="2" t="str">
        <f ca="1">'[1]2025年已发货'!B:B</f>
        <v>螺纹钢</v>
      </c>
      <c r="C3477" s="2" t="str">
        <f ca="1">'[1]2025年已发货'!C:C</f>
        <v>HRB400EФ16*12m</v>
      </c>
      <c r="D3477" s="2" t="str">
        <f ca="1">'[1]2025年已发货'!D:D</f>
        <v>吨</v>
      </c>
      <c r="E3477" s="2">
        <f ca="1">'[1]2025年已发货'!E:E</f>
        <v>10</v>
      </c>
      <c r="F3477" s="4">
        <f ca="1">'[1]2025年已发货'!F:F</f>
        <v>45801</v>
      </c>
      <c r="G3477" s="2" t="str">
        <f>'[1]2025年已发货'!G:G</f>
        <v>（中核中原-温江北林医养综合体项目）四川省成都市温江区万春大道第三人民医院东</v>
      </c>
      <c r="H3477" s="2" t="str">
        <f ca="1">'[1]2025年已发货'!H:H</f>
        <v>蔡杰</v>
      </c>
      <c r="I3477" s="2">
        <f ca="1">'[1]2025年已发货'!I:I</f>
        <v>18875129329</v>
      </c>
      <c r="J3477" s="2" vm="1" t="e">
        <f>_xlfn._xlws.FILTER(辅助信息!D:D,辅助信息!G:G=G3477)</f>
        <v>#VALUE!</v>
      </c>
    </row>
    <row r="3478" hidden="1" spans="1:10">
      <c r="A3478" s="2" t="str">
        <f ca="1">'[1]2025年已发货'!A:A</f>
        <v>德胜</v>
      </c>
      <c r="B3478" s="2" t="str">
        <f ca="1">'[1]2025年已发货'!B:B</f>
        <v>螺纹钢</v>
      </c>
      <c r="C3478" s="2" t="str">
        <f ca="1">'[1]2025年已发货'!C:C</f>
        <v>HRB400EФ18*9m</v>
      </c>
      <c r="D3478" s="2" t="str">
        <f ca="1">'[1]2025年已发货'!D:D</f>
        <v>吨</v>
      </c>
      <c r="E3478" s="2">
        <f ca="1">'[1]2025年已发货'!E:E</f>
        <v>10</v>
      </c>
      <c r="F3478" s="4">
        <f ca="1">'[1]2025年已发货'!F:F</f>
        <v>45801</v>
      </c>
      <c r="G3478" s="2" t="str">
        <f>'[1]2025年已发货'!G:G</f>
        <v>（中核中原-温江北林医养综合体项目）四川省成都市温江区万春大道第三人民医院东</v>
      </c>
      <c r="H3478" s="2" t="str">
        <f ca="1">'[1]2025年已发货'!H:H</f>
        <v>蔡杰</v>
      </c>
      <c r="I3478" s="2">
        <f ca="1">'[1]2025年已发货'!I:I</f>
        <v>18875129329</v>
      </c>
      <c r="J3478" s="2" vm="1" t="e">
        <f ca="1">_xlfn._xlws.FILTER(辅助信息!D:D,辅助信息!G:G=G3478)</f>
        <v>#VALUE!</v>
      </c>
    </row>
    <row r="3479" hidden="1" spans="1:10">
      <c r="A3479" s="2" t="str">
        <f ca="1">'[1]2025年已发货'!A:A</f>
        <v>德胜</v>
      </c>
      <c r="B3479" s="2" t="str">
        <f ca="1">'[1]2025年已发货'!B:B</f>
        <v>螺纹钢</v>
      </c>
      <c r="C3479" s="2" t="str">
        <f ca="1">'[1]2025年已发货'!C:C</f>
        <v>HRB400EФ18*12m</v>
      </c>
      <c r="D3479" s="2" t="str">
        <f ca="1">'[1]2025年已发货'!D:D</f>
        <v>吨</v>
      </c>
      <c r="E3479" s="2">
        <f ca="1">'[1]2025年已发货'!E:E</f>
        <v>10</v>
      </c>
      <c r="F3479" s="4">
        <f ca="1">'[1]2025年已发货'!F:F</f>
        <v>45801</v>
      </c>
      <c r="G3479" s="2" t="str">
        <f>'[1]2025年已发货'!G:G</f>
        <v>（中核中原-温江北林医养综合体项目）四川省成都市温江区万春大道第三人民医院东</v>
      </c>
      <c r="H3479" s="2" t="str">
        <f ca="1">'[1]2025年已发货'!H:H</f>
        <v>蔡杰</v>
      </c>
      <c r="I3479" s="2">
        <f ca="1">'[1]2025年已发货'!I:I</f>
        <v>18875129329</v>
      </c>
      <c r="J3479" s="2" vm="1" t="e">
        <f ca="1">_xlfn._xlws.FILTER(辅助信息!D:D,辅助信息!G:G=G3479)</f>
        <v>#VALUE!</v>
      </c>
    </row>
    <row r="3480" hidden="1" spans="1:10">
      <c r="A3480" s="2" t="str">
        <f ca="1">'[1]2025年已发货'!A:A</f>
        <v>德胜</v>
      </c>
      <c r="B3480" s="2" t="str">
        <f ca="1">'[1]2025年已发货'!B:B</f>
        <v>螺纹钢</v>
      </c>
      <c r="C3480" s="2" t="str">
        <f ca="1">'[1]2025年已发货'!C:C</f>
        <v>HRB400EФ20*9mm</v>
      </c>
      <c r="D3480" s="2" t="str">
        <f ca="1">'[1]2025年已发货'!D:D</f>
        <v>吨</v>
      </c>
      <c r="E3480" s="2">
        <f ca="1">'[1]2025年已发货'!E:E</f>
        <v>6</v>
      </c>
      <c r="F3480" s="4">
        <f ca="1">'[1]2025年已发货'!F:F</f>
        <v>45801</v>
      </c>
      <c r="G3480" s="2" t="str">
        <f>'[1]2025年已发货'!G:G</f>
        <v>（中核中原-温江北林医养综合体项目）四川省成都市温江区万春大道第三人民医院东</v>
      </c>
      <c r="H3480" s="2" t="str">
        <f ca="1">'[1]2025年已发货'!H:H</f>
        <v>蔡杰</v>
      </c>
      <c r="I3480" s="2">
        <f ca="1">'[1]2025年已发货'!I:I</f>
        <v>18875129329</v>
      </c>
      <c r="J3480" s="2" vm="1" t="e">
        <f ca="1">_xlfn._xlws.FILTER(辅助信息!D:D,辅助信息!G:G=G3480)</f>
        <v>#VALUE!</v>
      </c>
    </row>
    <row r="3481" hidden="1" spans="1:10">
      <c r="A3481" s="2" t="str">
        <f ca="1">'[1]2025年已发货'!A:A</f>
        <v>德胜</v>
      </c>
      <c r="B3481" s="2" t="str">
        <f ca="1">'[1]2025年已发货'!B:B</f>
        <v>螺纹钢</v>
      </c>
      <c r="C3481" s="2" t="str">
        <f ca="1">'[1]2025年已发货'!C:C</f>
        <v>HRB400EФ20*12mm</v>
      </c>
      <c r="D3481" s="2" t="str">
        <f ca="1">'[1]2025年已发货'!D:D</f>
        <v>吨</v>
      </c>
      <c r="E3481" s="2">
        <f ca="1">'[1]2025年已发货'!E:E</f>
        <v>6</v>
      </c>
      <c r="F3481" s="4">
        <f ca="1">'[1]2025年已发货'!F:F</f>
        <v>45801</v>
      </c>
      <c r="G3481" s="2" t="str">
        <f>'[1]2025年已发货'!G:G</f>
        <v>（中核中原-温江北林医养综合体项目）四川省成都市温江区万春大道第三人民医院东</v>
      </c>
      <c r="H3481" s="2" t="str">
        <f ca="1">'[1]2025年已发货'!H:H</f>
        <v>蔡杰</v>
      </c>
      <c r="I3481" s="2">
        <f ca="1">'[1]2025年已发货'!I:I</f>
        <v>18875129329</v>
      </c>
      <c r="J3481" s="2" vm="1" t="e">
        <f ca="1">_xlfn._xlws.FILTER(辅助信息!D:D,辅助信息!G:G=G3481)</f>
        <v>#VALUE!</v>
      </c>
    </row>
    <row r="3482" hidden="1" spans="1:10">
      <c r="A3482" s="2" t="str">
        <f ca="1">'[1]2025年已发货'!A:A</f>
        <v>德胜</v>
      </c>
      <c r="B3482" s="2" t="str">
        <f ca="1">'[1]2025年已发货'!B:B</f>
        <v>螺纹钢</v>
      </c>
      <c r="C3482" s="2" t="str">
        <f ca="1">'[1]2025年已发货'!C:C</f>
        <v>HRB400EФ22*9mm</v>
      </c>
      <c r="D3482" s="2" t="str">
        <f ca="1">'[1]2025年已发货'!D:D</f>
        <v>吨</v>
      </c>
      <c r="E3482" s="2">
        <f ca="1">'[1]2025年已发货'!E:E</f>
        <v>10</v>
      </c>
      <c r="F3482" s="4">
        <f ca="1">'[1]2025年已发货'!F:F</f>
        <v>45801</v>
      </c>
      <c r="G3482" s="2" t="str">
        <f>'[1]2025年已发货'!G:G</f>
        <v>（中核中原-温江北林医养综合体项目）四川省成都市温江区万春大道第三人民医院东</v>
      </c>
      <c r="H3482" s="2" t="str">
        <f ca="1">'[1]2025年已发货'!H:H</f>
        <v>蔡杰</v>
      </c>
      <c r="I3482" s="2">
        <f ca="1">'[1]2025年已发货'!I:I</f>
        <v>18875129329</v>
      </c>
      <c r="J3482" s="2" vm="1" t="e">
        <f ca="1">_xlfn._xlws.FILTER(辅助信息!D:D,辅助信息!G:G=G3482)</f>
        <v>#VALUE!</v>
      </c>
    </row>
    <row r="3483" hidden="1" spans="1:10">
      <c r="A3483" s="2" t="str">
        <f ca="1">'[1]2025年已发货'!A:A</f>
        <v>德胜</v>
      </c>
      <c r="B3483" s="2" t="str">
        <f ca="1">'[1]2025年已发货'!B:B</f>
        <v>螺纹钢</v>
      </c>
      <c r="C3483" s="2" t="str">
        <f ca="1">'[1]2025年已发货'!C:C</f>
        <v>HRB400EФ22*12mm</v>
      </c>
      <c r="D3483" s="2" t="str">
        <f ca="1">'[1]2025年已发货'!D:D</f>
        <v>吨</v>
      </c>
      <c r="E3483" s="2">
        <f ca="1">'[1]2025年已发货'!E:E</f>
        <v>10</v>
      </c>
      <c r="F3483" s="4">
        <f ca="1">'[1]2025年已发货'!F:F</f>
        <v>45801</v>
      </c>
      <c r="G3483" s="2" t="str">
        <f>'[1]2025年已发货'!G:G</f>
        <v>（中核中原-温江北林医养综合体项目）四川省成都市温江区万春大道第三人民医院东</v>
      </c>
      <c r="H3483" s="2" t="str">
        <f ca="1">'[1]2025年已发货'!H:H</f>
        <v>蔡杰</v>
      </c>
      <c r="I3483" s="2">
        <f ca="1">'[1]2025年已发货'!I:I</f>
        <v>18875129329</v>
      </c>
      <c r="J3483" s="2" vm="1" t="e">
        <f ca="1">_xlfn._xlws.FILTER(辅助信息!D:D,辅助信息!G:G=G3483)</f>
        <v>#VALUE!</v>
      </c>
    </row>
    <row r="3484" hidden="1" spans="1:10">
      <c r="A3484" s="2" t="str">
        <f ca="1">'[1]2025年已发货'!A:A</f>
        <v>德胜</v>
      </c>
      <c r="B3484" s="2" t="str">
        <f ca="1">'[1]2025年已发货'!B:B</f>
        <v>螺纹钢</v>
      </c>
      <c r="C3484" s="2" t="str">
        <f ca="1">'[1]2025年已发货'!C:C</f>
        <v>HRB400EФ25*12mm</v>
      </c>
      <c r="D3484" s="2" t="str">
        <f ca="1">'[1]2025年已发货'!D:D</f>
        <v>吨</v>
      </c>
      <c r="E3484" s="2">
        <f ca="1">'[1]2025年已发货'!E:E</f>
        <v>6</v>
      </c>
      <c r="F3484" s="4">
        <f ca="1">'[1]2025年已发货'!F:F</f>
        <v>45801</v>
      </c>
      <c r="G3484" s="2" t="str">
        <f>'[1]2025年已发货'!G:G</f>
        <v>（中核中原-温江北林医养综合体项目）四川省成都市温江区万春大道第三人民医院东</v>
      </c>
      <c r="H3484" s="2" t="str">
        <f ca="1">'[1]2025年已发货'!H:H</f>
        <v>蔡杰</v>
      </c>
      <c r="I3484" s="2">
        <f ca="1">'[1]2025年已发货'!I:I</f>
        <v>18875129329</v>
      </c>
      <c r="J3484" s="2" vm="1" t="e">
        <f ca="1">_xlfn._xlws.FILTER(辅助信息!D:D,辅助信息!G:G=G3484)</f>
        <v>#VALUE!</v>
      </c>
    </row>
    <row r="3485" hidden="1" spans="1:10">
      <c r="A3485" s="2" t="str">
        <f ca="1">'[1]2025年已发货'!A:A</f>
        <v>德胜</v>
      </c>
      <c r="B3485" s="2" t="str">
        <f ca="1">'[1]2025年已发货'!B:B</f>
        <v>螺纹钢</v>
      </c>
      <c r="C3485" s="2" t="str">
        <f ca="1">'[1]2025年已发货'!C:C</f>
        <v>HRB500EФ20*9mm</v>
      </c>
      <c r="D3485" s="2" t="str">
        <f ca="1">'[1]2025年已发货'!D:D</f>
        <v>吨</v>
      </c>
      <c r="E3485" s="2">
        <f ca="1">'[1]2025年已发货'!E:E</f>
        <v>32</v>
      </c>
      <c r="F3485" s="4">
        <f ca="1">'[1]2025年已发货'!F:F</f>
        <v>45801</v>
      </c>
      <c r="G3485" s="2" t="str">
        <f>'[1]2025年已发货'!G:G</f>
        <v>（中核中原-温江北林医养综合体项目）四川省成都市温江区万春大道第三人民医院东</v>
      </c>
      <c r="H3485" s="2" t="str">
        <f ca="1">'[1]2025年已发货'!H:H</f>
        <v>蔡杰</v>
      </c>
      <c r="I3485" s="2">
        <f ca="1">'[1]2025年已发货'!I:I</f>
        <v>18875129329</v>
      </c>
      <c r="J3485" s="2" vm="1" t="e">
        <f ca="1">_xlfn._xlws.FILTER(辅助信息!D:D,辅助信息!G:G=G3485)</f>
        <v>#VALUE!</v>
      </c>
    </row>
    <row r="3486" hidden="1" spans="1:10">
      <c r="A3486" s="2" t="str">
        <f ca="1">'[1]2025年已发货'!A:A</f>
        <v>钢固融</v>
      </c>
      <c r="B3486" s="2" t="str">
        <f ca="1">'[1]2025年已发货'!B:B</f>
        <v>螺纹钢</v>
      </c>
      <c r="C3486" s="2" t="str">
        <f ca="1">'[1]2025年已发货'!C:C</f>
        <v>HRB500EФ20*9mm</v>
      </c>
      <c r="D3486" s="2" t="str">
        <f ca="1">'[1]2025年已发货'!D:D</f>
        <v>吨</v>
      </c>
      <c r="E3486" s="2">
        <f ca="1">'[1]2025年已发货'!E:E</f>
        <v>30</v>
      </c>
      <c r="F3486" s="4">
        <f ca="1">'[1]2025年已发货'!F:F</f>
        <v>45801</v>
      </c>
      <c r="G3486" s="2" t="str">
        <f>'[1]2025年已发货'!G:G</f>
        <v>（中核中原-温江北林医养综合体项目）四川省成都市温江区万春大道第三人民医院东</v>
      </c>
      <c r="H3486" s="2" t="str">
        <f ca="1">'[1]2025年已发货'!H:H</f>
        <v>蔡杰</v>
      </c>
      <c r="I3486" s="2">
        <f ca="1">'[1]2025年已发货'!I:I</f>
        <v>18875129329</v>
      </c>
      <c r="J3486" s="2" vm="1" t="e">
        <f ca="1">_xlfn._xlws.FILTER(辅助信息!D:D,辅助信息!G:G=G3486)</f>
        <v>#VALUE!</v>
      </c>
    </row>
    <row r="3487" hidden="1" spans="1:10">
      <c r="A3487" s="2" t="str">
        <f ca="1">'[1]2025年已发货'!A:A</f>
        <v>钢固融</v>
      </c>
      <c r="B3487" s="2" t="str">
        <f ca="1">'[1]2025年已发货'!B:B</f>
        <v>螺纹钢</v>
      </c>
      <c r="C3487" s="2" t="str">
        <f ca="1">'[1]2025年已发货'!C:C</f>
        <v>HRB400EФ14*12m</v>
      </c>
      <c r="D3487" s="2" t="str">
        <f ca="1">'[1]2025年已发货'!D:D</f>
        <v>吨</v>
      </c>
      <c r="E3487" s="2">
        <f ca="1">'[1]2025年已发货'!E:E</f>
        <v>5</v>
      </c>
      <c r="F3487" s="4">
        <f ca="1">'[1]2025年已发货'!F:F</f>
        <v>45801</v>
      </c>
      <c r="G3487" s="2" t="str">
        <f>'[1]2025年已发货'!G:G</f>
        <v>（中核中原-温江北林医养综合体项目）四川省成都市温江区万春大道第三人民医院东</v>
      </c>
      <c r="H3487" s="2" t="str">
        <f ca="1">'[1]2025年已发货'!H:H</f>
        <v>蔡杰</v>
      </c>
      <c r="I3487" s="2">
        <f ca="1">'[1]2025年已发货'!I:I</f>
        <v>18875129329</v>
      </c>
      <c r="J3487" s="2" vm="1" t="e">
        <f ca="1">_xlfn._xlws.FILTER(辅助信息!D:D,辅助信息!G:G=G3487)</f>
        <v>#VALUE!</v>
      </c>
    </row>
    <row r="3488" hidden="1" spans="1:10">
      <c r="A3488" s="2" t="str">
        <f ca="1">'[1]2025年已发货'!A:A</f>
        <v>润耀</v>
      </c>
      <c r="B3488" s="2" t="str">
        <f ca="1">'[1]2025年已发货'!B:B</f>
        <v>螺纹钢</v>
      </c>
      <c r="C3488" s="2" t="str">
        <f ca="1">'[1]2025年已发货'!C:C</f>
        <v>HRB400E Φ18 9m</v>
      </c>
      <c r="D3488" s="2" t="str">
        <f ca="1">'[1]2025年已发货'!D:D</f>
        <v>吨</v>
      </c>
      <c r="E3488" s="2">
        <f ca="1">'[1]2025年已发货'!E:E</f>
        <v>30</v>
      </c>
      <c r="F3488" s="4">
        <f ca="1">'[1]2025年已发货'!F:F</f>
        <v>45802</v>
      </c>
      <c r="G3488" s="2" t="str">
        <f>'[1]2025年已发货'!G:G</f>
        <v>（华西简阳西城嘉苑）四川省成都市简阳市简城街道高屋村</v>
      </c>
      <c r="H3488" s="2" t="str">
        <f ca="1">'[1]2025年已发货'!H:H</f>
        <v>张瀚镭</v>
      </c>
      <c r="I3488" s="2">
        <f ca="1">'[1]2025年已发货'!I:I</f>
        <v>15884666220</v>
      </c>
      <c r="J3488" s="2" t="str">
        <f>_xlfn._xlws.FILTER(辅助信息!D:D,辅助信息!G:G=G3488)</f>
        <v>华西简阳西城嘉苑</v>
      </c>
    </row>
    <row r="3489" hidden="1" spans="1:10">
      <c r="A3489" s="2" t="str">
        <f ca="1">'[1]2025年已发货'!A:A</f>
        <v>润耀</v>
      </c>
      <c r="B3489" s="2" t="str">
        <f ca="1">'[1]2025年已发货'!B:B</f>
        <v>螺纹钢</v>
      </c>
      <c r="C3489" s="2" t="str">
        <f ca="1">'[1]2025年已发货'!C:C</f>
        <v>HRB400E Φ20 9m</v>
      </c>
      <c r="D3489" s="2" t="str">
        <f ca="1">'[1]2025年已发货'!D:D</f>
        <v>吨</v>
      </c>
      <c r="E3489" s="2">
        <f ca="1">'[1]2025年已发货'!E:E</f>
        <v>5</v>
      </c>
      <c r="F3489" s="4">
        <f ca="1">'[1]2025年已发货'!F:F</f>
        <v>45802</v>
      </c>
      <c r="G3489" s="2" t="str">
        <f>'[1]2025年已发货'!G:G</f>
        <v>（华西简阳西城嘉苑）四川省成都市简阳市简城街道高屋村</v>
      </c>
      <c r="H3489" s="2" t="str">
        <f ca="1">'[1]2025年已发货'!H:H</f>
        <v>张瀚镭</v>
      </c>
      <c r="I3489" s="2">
        <f ca="1">'[1]2025年已发货'!I:I</f>
        <v>15884666220</v>
      </c>
      <c r="J3489" s="2" t="str">
        <f>_xlfn._xlws.FILTER(辅助信息!D:D,辅助信息!G:G=G3489)</f>
        <v>华西简阳西城嘉苑</v>
      </c>
    </row>
    <row r="3490" hidden="1" spans="1:10">
      <c r="A3490" s="2" t="str">
        <f ca="1">'[1]2025年已发货'!A:A</f>
        <v>泸钢</v>
      </c>
      <c r="B3490" s="2" t="str">
        <f ca="1">'[1]2025年已发货'!B:B</f>
        <v>高线</v>
      </c>
      <c r="C3490" s="2" t="str">
        <f ca="1">'[1]2025年已发货'!C:C</f>
        <v>HPB300 Φ8</v>
      </c>
      <c r="D3490" s="2" t="str">
        <f ca="1">'[1]2025年已发货'!D:D</f>
        <v>吨</v>
      </c>
      <c r="E3490" s="2">
        <f ca="1">'[1]2025年已发货'!E:E</f>
        <v>17</v>
      </c>
      <c r="F3490" s="4">
        <f ca="1">'[1]2025年已发货'!F:F</f>
        <v>45803</v>
      </c>
      <c r="G3490" s="2" t="str">
        <f>'[1]2025年已发货'!G:G</f>
        <v>(五冶建设龙泉芙蓉花语项目-2地块)龙泉驿区北川路双堰塘钓鱼东100米(北川路)-怡心湖</v>
      </c>
      <c r="H3490" s="2" t="str">
        <f ca="1">'[1]2025年已发货'!H:H</f>
        <v>白燕军</v>
      </c>
      <c r="I3490" s="2">
        <f ca="1">'[1]2025年已发货'!I:I</f>
        <v>15982002377</v>
      </c>
      <c r="J3490" s="2" vm="1" t="e">
        <f>_xlfn._xlws.FILTER(辅助信息!D:D,辅助信息!G:G=G3490)</f>
        <v>#VALUE!</v>
      </c>
    </row>
    <row r="3491" hidden="1" spans="1:10">
      <c r="A3491" s="2" t="str">
        <f ca="1">'[1]2025年已发货'!A:A</f>
        <v>泸钢</v>
      </c>
      <c r="B3491" s="2" t="str">
        <f ca="1">'[1]2025年已发货'!B:B</f>
        <v>螺纹钢</v>
      </c>
      <c r="C3491" s="2" t="str">
        <f ca="1">'[1]2025年已发货'!C:C</f>
        <v>HRB400E Φ16 9m</v>
      </c>
      <c r="D3491" s="2" t="str">
        <f ca="1">'[1]2025年已发货'!D:D</f>
        <v>吨</v>
      </c>
      <c r="E3491" s="2">
        <f ca="1">'[1]2025年已发货'!E:E</f>
        <v>10</v>
      </c>
      <c r="F3491" s="4">
        <f ca="1">'[1]2025年已发货'!F:F</f>
        <v>45803</v>
      </c>
      <c r="G3491" s="2" t="str">
        <f>'[1]2025年已发货'!G:G</f>
        <v>(五冶建设龙泉芙蓉花语项目-2地块)龙泉驿区北川路双堰塘钓鱼东100米(北川路)-怡心湖</v>
      </c>
      <c r="H3491" s="2" t="str">
        <f ca="1">'[1]2025年已发货'!H:H</f>
        <v>白燕军</v>
      </c>
      <c r="I3491" s="2">
        <f ca="1">'[1]2025年已发货'!I:I</f>
        <v>15982002377</v>
      </c>
      <c r="J3491" s="2" vm="1" t="e">
        <f ca="1">_xlfn._xlws.FILTER(辅助信息!D:D,辅助信息!G:G=G3491)</f>
        <v>#VALUE!</v>
      </c>
    </row>
    <row r="3492" hidden="1" spans="1:10">
      <c r="A3492" s="2" t="str">
        <f ca="1">'[1]2025年已发货'!A:A</f>
        <v>泸钢</v>
      </c>
      <c r="B3492" s="2" t="str">
        <f ca="1">'[1]2025年已发货'!B:B</f>
        <v>高线</v>
      </c>
      <c r="C3492" s="2" t="str">
        <f ca="1">'[1]2025年已发货'!C:C</f>
        <v>HPB300 Φ6</v>
      </c>
      <c r="D3492" s="2" t="str">
        <f ca="1">'[1]2025年已发货'!D:D</f>
        <v>吨</v>
      </c>
      <c r="E3492" s="2">
        <f ca="1">'[1]2025年已发货'!E:E</f>
        <v>2.5</v>
      </c>
      <c r="F3492" s="4">
        <f ca="1">'[1]2025年已发货'!F:F</f>
        <v>45803</v>
      </c>
      <c r="G3492" s="2" t="str">
        <f>'[1]2025年已发货'!G:G</f>
        <v>（四川商建-射洪城乡一体化项目）遂宁市射洪市忠新幼儿园北侧约220米新溪小区</v>
      </c>
      <c r="H3492" s="2" t="str">
        <f ca="1">'[1]2025年已发货'!H:H</f>
        <v>柏子刚</v>
      </c>
      <c r="I3492" s="2">
        <f ca="1">'[1]2025年已发货'!I:I</f>
        <v>15692885305</v>
      </c>
      <c r="J3492" s="2" t="str">
        <f>_xlfn._xlws.FILTER(辅助信息!D:D,辅助信息!G:G=G3492)</f>
        <v>四川商建
射洪城乡一体化项目</v>
      </c>
    </row>
    <row r="3493" hidden="1" spans="1:10">
      <c r="A3493" s="2" t="str">
        <f ca="1">'[1]2025年已发货'!A:A</f>
        <v>泸钢</v>
      </c>
      <c r="B3493" s="2" t="str">
        <f ca="1">'[1]2025年已发货'!B:B</f>
        <v>高线</v>
      </c>
      <c r="C3493" s="2" t="str">
        <f ca="1">'[1]2025年已发货'!C:C</f>
        <v>HPB300 Φ8</v>
      </c>
      <c r="D3493" s="2" t="str">
        <f ca="1">'[1]2025年已发货'!D:D</f>
        <v>吨</v>
      </c>
      <c r="E3493" s="2">
        <f ca="1">'[1]2025年已发货'!E:E</f>
        <v>7.5</v>
      </c>
      <c r="F3493" s="4">
        <f ca="1">'[1]2025年已发货'!F:F</f>
        <v>45803</v>
      </c>
      <c r="G3493" s="2" t="str">
        <f>'[1]2025年已发货'!G:G</f>
        <v>（四川商建-射洪城乡一体化项目）遂宁市射洪市忠新幼儿园北侧约220米新溪小区</v>
      </c>
      <c r="H3493" s="2" t="str">
        <f ca="1">'[1]2025年已发货'!H:H</f>
        <v>柏子刚</v>
      </c>
      <c r="I3493" s="2">
        <f ca="1">'[1]2025年已发货'!I:I</f>
        <v>15692885305</v>
      </c>
      <c r="J3493" s="2" t="str">
        <f>_xlfn._xlws.FILTER(辅助信息!D:D,辅助信息!G:G=G3493)</f>
        <v>四川商建
射洪城乡一体化项目</v>
      </c>
    </row>
    <row r="3494" hidden="1" spans="1:10">
      <c r="A3494" s="2" t="str">
        <f ca="1">'[1]2025年已发货'!A:A</f>
        <v>泸钢</v>
      </c>
      <c r="B3494" s="2" t="str">
        <f ca="1">'[1]2025年已发货'!B:B</f>
        <v>高线</v>
      </c>
      <c r="C3494" s="2" t="str">
        <f ca="1">'[1]2025年已发货'!C:C</f>
        <v>HPB300 Φ10</v>
      </c>
      <c r="D3494" s="2" t="str">
        <f ca="1">'[1]2025年已发货'!D:D</f>
        <v>吨</v>
      </c>
      <c r="E3494" s="2">
        <f ca="1">'[1]2025年已发货'!E:E</f>
        <v>7.5</v>
      </c>
      <c r="F3494" s="4">
        <f ca="1">'[1]2025年已发货'!F:F</f>
        <v>45803</v>
      </c>
      <c r="G3494" s="2" t="str">
        <f>'[1]2025年已发货'!G:G</f>
        <v>（四川商建-射洪城乡一体化项目）遂宁市射洪市忠新幼儿园北侧约220米新溪小区</v>
      </c>
      <c r="H3494" s="2" t="str">
        <f ca="1">'[1]2025年已发货'!H:H</f>
        <v>柏子刚</v>
      </c>
      <c r="I3494" s="2">
        <f ca="1">'[1]2025年已发货'!I:I</f>
        <v>15692885305</v>
      </c>
      <c r="J3494" s="2" t="str">
        <f>_xlfn._xlws.FILTER(辅助信息!D:D,辅助信息!G:G=G3494)</f>
        <v>四川商建
射洪城乡一体化项目</v>
      </c>
    </row>
    <row r="3495" hidden="1" spans="1:10">
      <c r="A3495" s="2" t="str">
        <f ca="1">'[1]2025年已发货'!A:A</f>
        <v>泸钢</v>
      </c>
      <c r="B3495" s="2" t="str">
        <f ca="1">'[1]2025年已发货'!B:B</f>
        <v>盘螺</v>
      </c>
      <c r="C3495" s="2" t="str">
        <f ca="1">'[1]2025年已发货'!C:C</f>
        <v>HRB400E Φ6</v>
      </c>
      <c r="D3495" s="2" t="str">
        <f ca="1">'[1]2025年已发货'!D:D</f>
        <v>吨</v>
      </c>
      <c r="E3495" s="2">
        <f ca="1">'[1]2025年已发货'!E:E</f>
        <v>18</v>
      </c>
      <c r="F3495" s="4">
        <f ca="1">'[1]2025年已发货'!F:F</f>
        <v>45803</v>
      </c>
      <c r="G3495" s="2" t="str">
        <f>'[1]2025年已发货'!G:G</f>
        <v>（四川商建-射洪城乡一体化项目）遂宁市射洪市忠新幼儿园北侧约220米新溪小区</v>
      </c>
      <c r="H3495" s="2" t="str">
        <f ca="1">'[1]2025年已发货'!H:H</f>
        <v>柏子刚</v>
      </c>
      <c r="I3495" s="2">
        <f ca="1">'[1]2025年已发货'!I:I</f>
        <v>15692885305</v>
      </c>
      <c r="J3495" s="2" t="str">
        <f ca="1">_xlfn._xlws.FILTER(辅助信息!D:D,辅助信息!G:G=G3495)</f>
        <v>四川商建
射洪城乡一体化项目</v>
      </c>
    </row>
    <row r="3496" hidden="1" spans="1:10">
      <c r="A3496" s="2" t="str">
        <f ca="1">'[1]2025年已发货'!A:A</f>
        <v>润耀</v>
      </c>
      <c r="B3496" s="2" t="str">
        <f ca="1">'[1]2025年已发货'!B:B</f>
        <v>螺纹钢</v>
      </c>
      <c r="C3496" s="2" t="str">
        <f ca="1">'[1]2025年已发货'!C:C</f>
        <v>HRB400E Φ12 9m</v>
      </c>
      <c r="D3496" s="2" t="str">
        <f ca="1">'[1]2025年已发货'!D:D</f>
        <v>吨</v>
      </c>
      <c r="E3496" s="2">
        <f ca="1">'[1]2025年已发货'!E:E</f>
        <v>9</v>
      </c>
      <c r="F3496" s="4">
        <f ca="1">'[1]2025年已发货'!F:F</f>
        <v>45803</v>
      </c>
      <c r="G3496" s="2" t="str">
        <f>'[1]2025年已发货'!G:G</f>
        <v>（五冶钢构宜宾高县月江镇建设项目）  四川省宜宾市高县月江镇刚记超市斜对面(还阳组团沪碳二期项目)</v>
      </c>
      <c r="H3496" s="2" t="str">
        <f ca="1">'[1]2025年已发货'!H:H</f>
        <v>张朝亮</v>
      </c>
      <c r="I3496" s="2">
        <f ca="1">'[1]2025年已发货'!I:I</f>
        <v>15228205853</v>
      </c>
      <c r="J3496" s="2" t="str">
        <f ca="1">_xlfn._xlws.FILTER(辅助信息!D:D,辅助信息!G:G=G3496)</f>
        <v>五冶钢构-宜宾市南溪区高县月江镇建设项目</v>
      </c>
    </row>
    <row r="3497" hidden="1" spans="1:10">
      <c r="A3497" s="2" t="str">
        <f ca="1">'[1]2025年已发货'!A:A</f>
        <v>润耀</v>
      </c>
      <c r="B3497" s="2" t="str">
        <f ca="1">'[1]2025年已发货'!B:B</f>
        <v>螺纹钢</v>
      </c>
      <c r="C3497" s="2" t="str">
        <f ca="1">'[1]2025年已发货'!C:C</f>
        <v>HRB400E Φ14 9m</v>
      </c>
      <c r="D3497" s="2" t="str">
        <f ca="1">'[1]2025年已发货'!D:D</f>
        <v>吨</v>
      </c>
      <c r="E3497" s="2">
        <f ca="1">'[1]2025年已发货'!E:E</f>
        <v>9</v>
      </c>
      <c r="F3497" s="4">
        <f ca="1">'[1]2025年已发货'!F:F</f>
        <v>45803</v>
      </c>
      <c r="G3497" s="2" t="str">
        <f>'[1]2025年已发货'!G:G</f>
        <v>（五冶钢构宜宾高县月江镇建设项目）  四川省宜宾市高县月江镇刚记超市斜对面(还阳组团沪碳二期项目)</v>
      </c>
      <c r="H3497" s="2" t="str">
        <f ca="1">'[1]2025年已发货'!H:H</f>
        <v>张朝亮</v>
      </c>
      <c r="I3497" s="2">
        <f ca="1">'[1]2025年已发货'!I:I</f>
        <v>15228205853</v>
      </c>
      <c r="J3497" s="2" t="str">
        <f>_xlfn._xlws.FILTER(辅助信息!D:D,辅助信息!G:G=G3497)</f>
        <v>五冶钢构-宜宾市南溪区高县月江镇建设项目</v>
      </c>
    </row>
    <row r="3498" hidden="1" spans="1:10">
      <c r="A3498" s="2" t="str">
        <f ca="1">'[1]2025年已发货'!A:A</f>
        <v>润耀</v>
      </c>
      <c r="B3498" s="2" t="str">
        <f ca="1">'[1]2025年已发货'!B:B</f>
        <v>螺纹钢</v>
      </c>
      <c r="C3498" s="2" t="str">
        <f ca="1">'[1]2025年已发货'!C:C</f>
        <v>HRB400E Φ16 9m</v>
      </c>
      <c r="D3498" s="2" t="str">
        <f ca="1">'[1]2025年已发货'!D:D</f>
        <v>吨</v>
      </c>
      <c r="E3498" s="2">
        <f ca="1">'[1]2025年已发货'!E:E</f>
        <v>12</v>
      </c>
      <c r="F3498" s="4">
        <f ca="1">'[1]2025年已发货'!F:F</f>
        <v>45803</v>
      </c>
      <c r="G3498" s="2" t="str">
        <f>'[1]2025年已发货'!G:G</f>
        <v>（五冶钢构宜宾高县月江镇建设项目）  四川省宜宾市高县月江镇刚记超市斜对面(还阳组团沪碳二期项目)</v>
      </c>
      <c r="H3498" s="2" t="str">
        <f ca="1">'[1]2025年已发货'!H:H</f>
        <v>张朝亮</v>
      </c>
      <c r="I3498" s="2">
        <f ca="1">'[1]2025年已发货'!I:I</f>
        <v>15228205853</v>
      </c>
      <c r="J3498" s="2" t="str">
        <f ca="1">_xlfn._xlws.FILTER(辅助信息!D:D,辅助信息!G:G=G3498)</f>
        <v>五冶钢构-宜宾市南溪区高县月江镇建设项目</v>
      </c>
    </row>
    <row r="3499" hidden="1" spans="1:10">
      <c r="A3499" s="2" t="str">
        <f ca="1">'[1]2025年已发货'!A:A</f>
        <v>润耀</v>
      </c>
      <c r="B3499" s="2" t="str">
        <f ca="1">'[1]2025年已发货'!B:B</f>
        <v>螺纹钢</v>
      </c>
      <c r="C3499" s="2" t="str">
        <f ca="1">'[1]2025年已发货'!C:C</f>
        <v>HRB400E Φ18 9m</v>
      </c>
      <c r="D3499" s="2" t="str">
        <f ca="1">'[1]2025年已发货'!D:D</f>
        <v>吨</v>
      </c>
      <c r="E3499" s="2">
        <f ca="1">'[1]2025年已发货'!E:E</f>
        <v>24</v>
      </c>
      <c r="F3499" s="4">
        <f ca="1">'[1]2025年已发货'!F:F</f>
        <v>45803</v>
      </c>
      <c r="G3499" s="2" t="str">
        <f>'[1]2025年已发货'!G:G</f>
        <v>（五冶钢构宜宾高县月江镇建设项目）  四川省宜宾市高县月江镇刚记超市斜对面(还阳组团沪碳二期项目)</v>
      </c>
      <c r="H3499" s="2" t="str">
        <f ca="1">'[1]2025年已发货'!H:H</f>
        <v>张朝亮</v>
      </c>
      <c r="I3499" s="2">
        <f ca="1">'[1]2025年已发货'!I:I</f>
        <v>15228205853</v>
      </c>
      <c r="J3499" s="2" t="str">
        <f ca="1">_xlfn._xlws.FILTER(辅助信息!D:D,辅助信息!G:G=G3499)</f>
        <v>五冶钢构-宜宾市南溪区高县月江镇建设项目</v>
      </c>
    </row>
    <row r="3500" hidden="1" spans="1:10">
      <c r="A3500" s="2" t="str">
        <f ca="1">'[1]2025年已发货'!A:A</f>
        <v>润耀</v>
      </c>
      <c r="B3500" s="2" t="str">
        <f ca="1">'[1]2025年已发货'!B:B</f>
        <v>螺纹钢</v>
      </c>
      <c r="C3500" s="2" t="str">
        <f ca="1">'[1]2025年已发货'!C:C</f>
        <v>HRB400E Φ22 9m</v>
      </c>
      <c r="D3500" s="2" t="str">
        <f ca="1">'[1]2025年已发货'!D:D</f>
        <v>吨</v>
      </c>
      <c r="E3500" s="2">
        <f ca="1">'[1]2025年已发货'!E:E</f>
        <v>12</v>
      </c>
      <c r="F3500" s="4">
        <f ca="1">'[1]2025年已发货'!F:F</f>
        <v>45803</v>
      </c>
      <c r="G3500" s="2" t="str">
        <f>'[1]2025年已发货'!G:G</f>
        <v>（五冶钢构宜宾高县月江镇建设项目）  四川省宜宾市高县月江镇刚记超市斜对面(还阳组团沪碳二期项目)</v>
      </c>
      <c r="H3500" s="2" t="str">
        <f ca="1">'[1]2025年已发货'!H:H</f>
        <v>张朝亮</v>
      </c>
      <c r="I3500" s="2">
        <f ca="1">'[1]2025年已发货'!I:I</f>
        <v>15228205853</v>
      </c>
      <c r="J3500" s="2" t="str">
        <f ca="1">_xlfn._xlws.FILTER(辅助信息!D:D,辅助信息!G:G=G3500)</f>
        <v>五冶钢构-宜宾市南溪区高县月江镇建设项目</v>
      </c>
    </row>
    <row r="3501" hidden="1" spans="1:10">
      <c r="A3501" s="2" t="str">
        <f ca="1">'[1]2025年已发货'!A:A</f>
        <v>润耀</v>
      </c>
      <c r="B3501" s="2" t="str">
        <f ca="1">'[1]2025年已发货'!B:B</f>
        <v>螺纹钢</v>
      </c>
      <c r="C3501" s="2" t="str">
        <f ca="1">'[1]2025年已发货'!C:C</f>
        <v>HRB400E Φ25 9m</v>
      </c>
      <c r="D3501" s="2" t="str">
        <f ca="1">'[1]2025年已发货'!D:D</f>
        <v>吨</v>
      </c>
      <c r="E3501" s="2">
        <f ca="1">'[1]2025年已发货'!E:E</f>
        <v>6</v>
      </c>
      <c r="F3501" s="4">
        <f ca="1">'[1]2025年已发货'!F:F</f>
        <v>45803</v>
      </c>
      <c r="G3501" s="2" t="str">
        <f>'[1]2025年已发货'!G:G</f>
        <v>（五冶钢构宜宾高县月江镇建设项目）  四川省宜宾市高县月江镇刚记超市斜对面(还阳组团沪碳二期项目)</v>
      </c>
      <c r="H3501" s="2" t="str">
        <f ca="1">'[1]2025年已发货'!H:H</f>
        <v>张朝亮</v>
      </c>
      <c r="I3501" s="2">
        <f ca="1">'[1]2025年已发货'!I:I</f>
        <v>15228205853</v>
      </c>
      <c r="J3501" s="2" t="str">
        <f ca="1">_xlfn._xlws.FILTER(辅助信息!D:D,辅助信息!G:G=G3501)</f>
        <v>五冶钢构-宜宾市南溪区高县月江镇建设项目</v>
      </c>
    </row>
    <row r="3502" hidden="1" spans="1:10">
      <c r="A3502" s="2" t="str">
        <f ca="1">'[1]2025年已发货'!A:A</f>
        <v>润耀</v>
      </c>
      <c r="B3502" s="2" t="str">
        <f ca="1">'[1]2025年已发货'!B:B</f>
        <v>螺纹钢</v>
      </c>
      <c r="C3502" s="2" t="str">
        <f ca="1">'[1]2025年已发货'!C:C</f>
        <v>HRB400EΦ32*9m</v>
      </c>
      <c r="D3502" s="2" t="str">
        <f ca="1">'[1]2025年已发货'!D:D</f>
        <v>吨</v>
      </c>
      <c r="E3502" s="2">
        <f ca="1">'[1]2025年已发货'!E:E</f>
        <v>70</v>
      </c>
      <c r="F3502" s="4">
        <f ca="1">'[1]2025年已发货'!F:F</f>
        <v>45803</v>
      </c>
      <c r="G3502" s="2" t="str">
        <f>'[1]2025年已发货'!G:G</f>
        <v>（中铁一局-大渡河项目）乐山市峨边县沙坪镇中铁一局钢筋加工厂（污水处理厂）</v>
      </c>
      <c r="H3502" s="2" t="str">
        <f ca="1">'[1]2025年已发货'!H:H</f>
        <v>吕春春</v>
      </c>
      <c r="I3502" s="2">
        <f ca="1">'[1]2025年已发货'!I:I</f>
        <v>18329268222</v>
      </c>
      <c r="J3502" s="2" vm="1" t="e">
        <f ca="1">_xlfn._xlws.FILTER(辅助信息!D:D,辅助信息!G:G=G3502)</f>
        <v>#VALUE!</v>
      </c>
    </row>
    <row r="3503" hidden="1" spans="1:10">
      <c r="A3503" s="2" t="str">
        <f ca="1">'[1]2025年已发货'!A:A</f>
        <v>润耀</v>
      </c>
      <c r="B3503" s="2" t="str">
        <f ca="1">'[1]2025年已发货'!B:B</f>
        <v>螺纹钢</v>
      </c>
      <c r="C3503" s="2" t="str">
        <f ca="1">'[1]2025年已发货'!C:C</f>
        <v>HRB400E Φ18 9m</v>
      </c>
      <c r="D3503" s="2" t="str">
        <f ca="1">'[1]2025年已发货'!D:D</f>
        <v>吨</v>
      </c>
      <c r="E3503" s="2">
        <f ca="1">'[1]2025年已发货'!E:E</f>
        <v>25</v>
      </c>
      <c r="F3503" s="4">
        <f ca="1">'[1]2025年已发货'!F:F</f>
        <v>45803</v>
      </c>
      <c r="G3503" s="2" t="str">
        <f>'[1]2025年已发货'!G:G</f>
        <v>（华西简阳西城嘉苑）四川省成都市简阳市简城街道高屋村</v>
      </c>
      <c r="H3503" s="2" t="str">
        <f ca="1">'[1]2025年已发货'!H:H</f>
        <v>张瀚镭</v>
      </c>
      <c r="I3503" s="2">
        <f ca="1">'[1]2025年已发货'!I:I</f>
        <v>15884666220</v>
      </c>
      <c r="J3503" s="2" t="str">
        <f ca="1">_xlfn._xlws.FILTER(辅助信息!D:D,辅助信息!G:G=G3503)</f>
        <v>华西简阳西城嘉苑</v>
      </c>
    </row>
    <row r="3504" hidden="1" spans="1:10">
      <c r="A3504" s="2" t="str">
        <f ca="1">'[1]2025年已发货'!A:A</f>
        <v>润耀</v>
      </c>
      <c r="B3504" s="2" t="str">
        <f ca="1">'[1]2025年已发货'!B:B</f>
        <v>盘螺</v>
      </c>
      <c r="C3504" s="2" t="str">
        <f ca="1">'[1]2025年已发货'!C:C</f>
        <v>HRB400E Φ6</v>
      </c>
      <c r="D3504" s="2" t="str">
        <f ca="1">'[1]2025年已发货'!D:D</f>
        <v>吨</v>
      </c>
      <c r="E3504" s="2">
        <f ca="1">'[1]2025年已发货'!E:E</f>
        <v>10</v>
      </c>
      <c r="F3504" s="4">
        <f ca="1">'[1]2025年已发货'!F:F</f>
        <v>45803</v>
      </c>
      <c r="G3504" s="2" t="str">
        <f>'[1]2025年已发货'!G:G</f>
        <v>（华西简阳西城嘉苑）四川省成都市简阳市简城街道高屋村</v>
      </c>
      <c r="H3504" s="2" t="str">
        <f ca="1">'[1]2025年已发货'!H:H</f>
        <v>张瀚镭</v>
      </c>
      <c r="I3504" s="2">
        <f ca="1">'[1]2025年已发货'!I:I</f>
        <v>15884666220</v>
      </c>
      <c r="J3504" s="2" t="str">
        <f>_xlfn._xlws.FILTER(辅助信息!D:D,辅助信息!G:G=G3504)</f>
        <v>华西简阳西城嘉苑</v>
      </c>
    </row>
    <row r="3505" hidden="1" spans="1:10">
      <c r="A3505" s="2" t="str">
        <f ca="1">'[1]2025年已发货'!A:A</f>
        <v>润耀</v>
      </c>
      <c r="B3505" s="2" t="str">
        <f ca="1">'[1]2025年已发货'!B:B</f>
        <v>盘螺</v>
      </c>
      <c r="C3505" s="2" t="str">
        <f ca="1">'[1]2025年已发货'!C:C</f>
        <v>HRB400E Φ8</v>
      </c>
      <c r="D3505" s="2" t="str">
        <f ca="1">'[1]2025年已发货'!D:D</f>
        <v>吨</v>
      </c>
      <c r="E3505" s="2">
        <f ca="1">'[1]2025年已发货'!E:E</f>
        <v>2</v>
      </c>
      <c r="F3505" s="4">
        <f ca="1">'[1]2025年已发货'!F:F</f>
        <v>45803</v>
      </c>
      <c r="G3505" s="2" t="str">
        <f>'[1]2025年已发货'!G:G</f>
        <v>（华西简阳西城嘉苑）四川省成都市简阳市简城街道高屋村</v>
      </c>
      <c r="H3505" s="2" t="str">
        <f ca="1">'[1]2025年已发货'!H:H</f>
        <v>张瀚镭</v>
      </c>
      <c r="I3505" s="2">
        <f ca="1">'[1]2025年已发货'!I:I</f>
        <v>15884666220</v>
      </c>
      <c r="J3505" s="2" t="str">
        <f>_xlfn._xlws.FILTER(辅助信息!D:D,辅助信息!G:G=G3505)</f>
        <v>华西简阳西城嘉苑</v>
      </c>
    </row>
    <row r="3506" hidden="1" spans="1:10">
      <c r="A3506" s="2" t="str">
        <f ca="1">'[1]2025年已发货'!A:A</f>
        <v>润耀</v>
      </c>
      <c r="B3506" s="2" t="str">
        <f ca="1">'[1]2025年已发货'!B:B</f>
        <v>盘螺</v>
      </c>
      <c r="C3506" s="2" t="str">
        <f ca="1">'[1]2025年已发货'!C:C</f>
        <v>HRB400E Φ10</v>
      </c>
      <c r="D3506" s="2" t="str">
        <f ca="1">'[1]2025年已发货'!D:D</f>
        <v>吨</v>
      </c>
      <c r="E3506" s="2">
        <f ca="1">'[1]2025年已发货'!E:E</f>
        <v>20</v>
      </c>
      <c r="F3506" s="4">
        <f ca="1">'[1]2025年已发货'!F:F</f>
        <v>45803</v>
      </c>
      <c r="G3506" s="2" t="str">
        <f>'[1]2025年已发货'!G:G</f>
        <v>（华西简阳西城嘉苑）四川省成都市简阳市简城街道高屋村</v>
      </c>
      <c r="H3506" s="2" t="str">
        <f ca="1">'[1]2025年已发货'!H:H</f>
        <v>张瀚镭</v>
      </c>
      <c r="I3506" s="2">
        <f ca="1">'[1]2025年已发货'!I:I</f>
        <v>15884666220</v>
      </c>
      <c r="J3506" s="2" t="str">
        <f ca="1">_xlfn._xlws.FILTER(辅助信息!D:D,辅助信息!G:G=G3506)</f>
        <v>华西简阳西城嘉苑</v>
      </c>
    </row>
    <row r="3507" hidden="1" spans="1:10">
      <c r="A3507" s="2" t="str">
        <f ca="1">'[1]2025年已发货'!A:A</f>
        <v>润耀</v>
      </c>
      <c r="B3507" s="2" t="str">
        <f ca="1">'[1]2025年已发货'!B:B</f>
        <v>盘螺</v>
      </c>
      <c r="C3507" s="2" t="str">
        <f ca="1">'[1]2025年已发货'!C:C</f>
        <v>HRB400E Φ12</v>
      </c>
      <c r="D3507" s="2" t="str">
        <f ca="1">'[1]2025年已发货'!D:D</f>
        <v>吨</v>
      </c>
      <c r="E3507" s="2">
        <f ca="1">'[1]2025年已发货'!E:E</f>
        <v>6</v>
      </c>
      <c r="F3507" s="4">
        <f ca="1">'[1]2025年已发货'!F:F</f>
        <v>45803</v>
      </c>
      <c r="G3507" s="2" t="str">
        <f>'[1]2025年已发货'!G:G</f>
        <v>（华西简阳西城嘉苑）四川省成都市简阳市简城街道高屋村</v>
      </c>
      <c r="H3507" s="2" t="str">
        <f ca="1">'[1]2025年已发货'!H:H</f>
        <v>张瀚镭</v>
      </c>
      <c r="I3507" s="2">
        <f ca="1">'[1]2025年已发货'!I:I</f>
        <v>15884666220</v>
      </c>
      <c r="J3507" s="2" t="str">
        <f ca="1">_xlfn._xlws.FILTER(辅助信息!D:D,辅助信息!G:G=G3507)</f>
        <v>华西简阳西城嘉苑</v>
      </c>
    </row>
    <row r="3508" hidden="1" spans="1:10">
      <c r="A3508" s="2" t="str">
        <f ca="1">'[1]2025年已发货'!A:A</f>
        <v>润耀</v>
      </c>
      <c r="B3508" s="2" t="str">
        <f ca="1">'[1]2025年已发货'!B:B</f>
        <v>螺纹钢</v>
      </c>
      <c r="C3508" s="2" t="str">
        <f ca="1">'[1]2025年已发货'!C:C</f>
        <v>HRB400E Φ14 9m</v>
      </c>
      <c r="D3508" s="2" t="str">
        <f ca="1">'[1]2025年已发货'!D:D</f>
        <v>吨</v>
      </c>
      <c r="E3508" s="2">
        <f ca="1">'[1]2025年已发货'!E:E</f>
        <v>5</v>
      </c>
      <c r="F3508" s="4">
        <f ca="1">'[1]2025年已发货'!F:F</f>
        <v>45803</v>
      </c>
      <c r="G3508" s="2" t="str">
        <f>'[1]2025年已发货'!G:G</f>
        <v>（华西简阳西城嘉苑）四川省成都市简阳市简城街道高屋村</v>
      </c>
      <c r="H3508" s="2" t="str">
        <f ca="1">'[1]2025年已发货'!H:H</f>
        <v>张瀚镭</v>
      </c>
      <c r="I3508" s="2">
        <f ca="1">'[1]2025年已发货'!I:I</f>
        <v>15884666220</v>
      </c>
      <c r="J3508" s="2" t="str">
        <f ca="1">_xlfn._xlws.FILTER(辅助信息!D:D,辅助信息!G:G=G3508)</f>
        <v>华西简阳西城嘉苑</v>
      </c>
    </row>
    <row r="3509" hidden="1" spans="1:10">
      <c r="A3509" s="2" t="str">
        <f ca="1">'[1]2025年已发货'!A:A</f>
        <v>润耀</v>
      </c>
      <c r="B3509" s="2" t="str">
        <f ca="1">'[1]2025年已发货'!B:B</f>
        <v>螺纹钢</v>
      </c>
      <c r="C3509" s="2" t="str">
        <f ca="1">'[1]2025年已发货'!C:C</f>
        <v>HRB400E Φ16 9m</v>
      </c>
      <c r="D3509" s="2" t="str">
        <f ca="1">'[1]2025年已发货'!D:D</f>
        <v>吨</v>
      </c>
      <c r="E3509" s="2">
        <f ca="1">'[1]2025年已发货'!E:E</f>
        <v>5</v>
      </c>
      <c r="F3509" s="4">
        <f ca="1">'[1]2025年已发货'!F:F</f>
        <v>45803</v>
      </c>
      <c r="G3509" s="2" t="str">
        <f>'[1]2025年已发货'!G:G</f>
        <v>（华西简阳西城嘉苑）四川省成都市简阳市简城街道高屋村</v>
      </c>
      <c r="H3509" s="2" t="str">
        <f ca="1">'[1]2025年已发货'!H:H</f>
        <v>张瀚镭</v>
      </c>
      <c r="I3509" s="2">
        <f ca="1">'[1]2025年已发货'!I:I</f>
        <v>15884666220</v>
      </c>
      <c r="J3509" s="2" t="str">
        <f ca="1">_xlfn._xlws.FILTER(辅助信息!D:D,辅助信息!G:G=G3509)</f>
        <v>华西简阳西城嘉苑</v>
      </c>
    </row>
    <row r="3510" hidden="1" spans="1:10">
      <c r="A3510" s="2" t="str">
        <f ca="1">'[1]2025年已发货'!A:A</f>
        <v>润耀</v>
      </c>
      <c r="B3510" s="2" t="str">
        <f ca="1">'[1]2025年已发货'!B:B</f>
        <v>螺纹钢</v>
      </c>
      <c r="C3510" s="2" t="str">
        <f ca="1">'[1]2025年已发货'!C:C</f>
        <v>HRB400E Φ18 9m</v>
      </c>
      <c r="D3510" s="2" t="str">
        <f ca="1">'[1]2025年已发货'!D:D</f>
        <v>吨</v>
      </c>
      <c r="E3510" s="2">
        <f ca="1">'[1]2025年已发货'!E:E</f>
        <v>5</v>
      </c>
      <c r="F3510" s="4">
        <f ca="1">'[1]2025年已发货'!F:F</f>
        <v>45803</v>
      </c>
      <c r="G3510" s="2" t="str">
        <f>'[1]2025年已发货'!G:G</f>
        <v>（华西简阳西城嘉苑）四川省成都市简阳市简城街道高屋村</v>
      </c>
      <c r="H3510" s="2" t="str">
        <f ca="1">'[1]2025年已发货'!H:H</f>
        <v>张瀚镭</v>
      </c>
      <c r="I3510" s="2">
        <f ca="1">'[1]2025年已发货'!I:I</f>
        <v>15884666220</v>
      </c>
      <c r="J3510" s="2" t="str">
        <f ca="1">_xlfn._xlws.FILTER(辅助信息!D:D,辅助信息!G:G=G3510)</f>
        <v>华西简阳西城嘉苑</v>
      </c>
    </row>
    <row r="3511" hidden="1" spans="1:10">
      <c r="A3511" s="2" t="str">
        <f ca="1">'[1]2025年已发货'!A:A</f>
        <v>润耀</v>
      </c>
      <c r="B3511" s="2" t="str">
        <f ca="1">'[1]2025年已发货'!B:B</f>
        <v>螺纹钢</v>
      </c>
      <c r="C3511" s="2" t="str">
        <f ca="1">'[1]2025年已发货'!C:C</f>
        <v>HRB400E Φ20 9m</v>
      </c>
      <c r="D3511" s="2" t="str">
        <f ca="1">'[1]2025年已发货'!D:D</f>
        <v>吨</v>
      </c>
      <c r="E3511" s="2">
        <f ca="1">'[1]2025年已发货'!E:E</f>
        <v>2</v>
      </c>
      <c r="F3511" s="4">
        <f ca="1">'[1]2025年已发货'!F:F</f>
        <v>45803</v>
      </c>
      <c r="G3511" s="2" t="str">
        <f>'[1]2025年已发货'!G:G</f>
        <v>（华西简阳西城嘉苑）四川省成都市简阳市简城街道高屋村</v>
      </c>
      <c r="H3511" s="2" t="str">
        <f ca="1">'[1]2025年已发货'!H:H</f>
        <v>张瀚镭</v>
      </c>
      <c r="I3511" s="2">
        <f ca="1">'[1]2025年已发货'!I:I</f>
        <v>15884666220</v>
      </c>
      <c r="J3511" s="2" t="str">
        <f ca="1">_xlfn._xlws.FILTER(辅助信息!D:D,辅助信息!G:G=G3511)</f>
        <v>华西简阳西城嘉苑</v>
      </c>
    </row>
    <row r="3512" hidden="1" spans="1:10">
      <c r="A3512" s="2" t="str">
        <f ca="1">'[1]2025年已发货'!A:A</f>
        <v>润耀</v>
      </c>
      <c r="B3512" s="2" t="str">
        <f ca="1">'[1]2025年已发货'!B:B</f>
        <v>螺纹钢</v>
      </c>
      <c r="C3512" s="2" t="str">
        <f ca="1">'[1]2025年已发货'!C:C</f>
        <v>HRB500E Φ20</v>
      </c>
      <c r="D3512" s="2" t="str">
        <f ca="1">'[1]2025年已发货'!D:D</f>
        <v>吨</v>
      </c>
      <c r="E3512" s="2">
        <f ca="1">'[1]2025年已发货'!E:E</f>
        <v>2.5</v>
      </c>
      <c r="F3512" s="4">
        <f ca="1">'[1]2025年已发货'!F:F</f>
        <v>45803</v>
      </c>
      <c r="G3512" s="2" t="str">
        <f>'[1]2025年已发货'!G:G</f>
        <v>（华西简阳西城嘉苑）四川省成都市简阳市简城街道高屋村</v>
      </c>
      <c r="H3512" s="2" t="str">
        <f ca="1">'[1]2025年已发货'!H:H</f>
        <v>张瀚镭</v>
      </c>
      <c r="I3512" s="2">
        <f ca="1">'[1]2025年已发货'!I:I</f>
        <v>15884666220</v>
      </c>
      <c r="J3512" s="2" t="str">
        <f ca="1">_xlfn._xlws.FILTER(辅助信息!D:D,辅助信息!G:G=G3512)</f>
        <v>华西简阳西城嘉苑</v>
      </c>
    </row>
    <row r="3513" hidden="1" spans="1:10">
      <c r="A3513" s="2" t="str">
        <f ca="1">'[1]2025年已发货'!A:A</f>
        <v>润耀</v>
      </c>
      <c r="B3513" s="2" t="str">
        <f ca="1">'[1]2025年已发货'!B:B</f>
        <v>螺纹钢</v>
      </c>
      <c r="C3513" s="2" t="str">
        <f ca="1">'[1]2025年已发货'!C:C</f>
        <v>HRB500E Φ22</v>
      </c>
      <c r="D3513" s="2" t="str">
        <f ca="1">'[1]2025年已发货'!D:D</f>
        <v>吨</v>
      </c>
      <c r="E3513" s="2">
        <f ca="1">'[1]2025年已发货'!E:E</f>
        <v>2.5</v>
      </c>
      <c r="F3513" s="4">
        <f ca="1">'[1]2025年已发货'!F:F</f>
        <v>45803</v>
      </c>
      <c r="G3513" s="2" t="str">
        <f>'[1]2025年已发货'!G:G</f>
        <v>（华西简阳西城嘉苑）四川省成都市简阳市简城街道高屋村</v>
      </c>
      <c r="H3513" s="2" t="str">
        <f ca="1">'[1]2025年已发货'!H:H</f>
        <v>张瀚镭</v>
      </c>
      <c r="I3513" s="2">
        <f ca="1">'[1]2025年已发货'!I:I</f>
        <v>15884666220</v>
      </c>
      <c r="J3513" s="2" t="str">
        <f ca="1">_xlfn._xlws.FILTER(辅助信息!D:D,辅助信息!G:G=G3513)</f>
        <v>华西简阳西城嘉苑</v>
      </c>
    </row>
    <row r="3514" hidden="1" spans="1:10">
      <c r="A3514" s="2" t="str">
        <f ca="1">'[1]2025年已发货'!A:A</f>
        <v>润耀</v>
      </c>
      <c r="B3514" s="2" t="str">
        <f ca="1">'[1]2025年已发货'!B:B</f>
        <v>螺纹钢</v>
      </c>
      <c r="C3514" s="2" t="str">
        <f ca="1">'[1]2025年已发货'!C:C</f>
        <v>HRB500E Φ25</v>
      </c>
      <c r="D3514" s="2" t="str">
        <f ca="1">'[1]2025年已发货'!D:D</f>
        <v>吨</v>
      </c>
      <c r="E3514" s="2">
        <f ca="1">'[1]2025年已发货'!E:E</f>
        <v>15</v>
      </c>
      <c r="F3514" s="4">
        <f ca="1">'[1]2025年已发货'!F:F</f>
        <v>45803</v>
      </c>
      <c r="G3514" s="2" t="str">
        <f>'[1]2025年已发货'!G:G</f>
        <v>（华西简阳西城嘉苑）四川省成都市简阳市简城街道高屋村</v>
      </c>
      <c r="H3514" s="2" t="str">
        <f ca="1">'[1]2025年已发货'!H:H</f>
        <v>张瀚镭</v>
      </c>
      <c r="I3514" s="2">
        <f ca="1">'[1]2025年已发货'!I:I</f>
        <v>15884666220</v>
      </c>
      <c r="J3514" s="2" t="str">
        <f ca="1">_xlfn._xlws.FILTER(辅助信息!D:D,辅助信息!G:G=G3514)</f>
        <v>华西简阳西城嘉苑</v>
      </c>
    </row>
    <row r="3515" hidden="1" spans="1:10">
      <c r="A3515" s="2" t="str">
        <f ca="1">'[1]2025年已发货'!A:A</f>
        <v>湖北商贸</v>
      </c>
      <c r="B3515" s="2" t="str">
        <f ca="1">'[1]2025年已发货'!B:B</f>
        <v>盘螺</v>
      </c>
      <c r="C3515" s="2" t="str">
        <f ca="1">'[1]2025年已发货'!C:C</f>
        <v>HRB400E Φ12</v>
      </c>
      <c r="D3515" s="2" t="str">
        <f ca="1">'[1]2025年已发货'!D:D</f>
        <v>吨</v>
      </c>
      <c r="E3515" s="2">
        <f ca="1">'[1]2025年已发货'!E:E</f>
        <v>35</v>
      </c>
      <c r="F3515" s="4">
        <f ca="1">'[1]2025年已发货'!F:F</f>
        <v>45803</v>
      </c>
      <c r="G3515" s="2" t="str">
        <f>'[1]2025年已发货'!G:G</f>
        <v>（中铁广州局-资乐高速5标）四川省乐山市井研县希望大道116号</v>
      </c>
      <c r="H3515" s="2" t="str">
        <f ca="1">'[1]2025年已发货'!H:H</f>
        <v>廖俊杰</v>
      </c>
      <c r="I3515" s="2">
        <f ca="1">'[1]2025年已发货'!I:I</f>
        <v>15775100965</v>
      </c>
      <c r="J3515" s="2" vm="1" t="e">
        <f>_xlfn._xlws.FILTER(辅助信息!D:D,辅助信息!G:G=G3515)</f>
        <v>#VALUE!</v>
      </c>
    </row>
    <row r="3516" hidden="1" spans="1:10">
      <c r="A3516" s="2" t="str">
        <f ca="1">'[1]2025年已发货'!A:A</f>
        <v>湖北商贸</v>
      </c>
      <c r="B3516" s="2" t="str">
        <f ca="1">'[1]2025年已发货'!B:B</f>
        <v>螺纹钢</v>
      </c>
      <c r="C3516" s="2" t="str">
        <f ca="1">'[1]2025年已发货'!C:C</f>
        <v>HRB400E Φ16 12m</v>
      </c>
      <c r="D3516" s="2" t="str">
        <f ca="1">'[1]2025年已发货'!D:D</f>
        <v>吨</v>
      </c>
      <c r="E3516" s="2">
        <f ca="1">'[1]2025年已发货'!E:E</f>
        <v>35</v>
      </c>
      <c r="F3516" s="4">
        <f ca="1">'[1]2025年已发货'!F:F</f>
        <v>45803</v>
      </c>
      <c r="G3516" s="2" t="str">
        <f>'[1]2025年已发货'!G:G</f>
        <v>（中铁广州局-资乐高速5标）四川省乐山市井研县希望大道116号</v>
      </c>
      <c r="H3516" s="2" t="str">
        <f ca="1">'[1]2025年已发货'!H:H</f>
        <v>廖俊杰</v>
      </c>
      <c r="I3516" s="2">
        <f ca="1">'[1]2025年已发货'!I:I</f>
        <v>15775100965</v>
      </c>
      <c r="J3516" s="2" vm="1" t="e">
        <f ca="1">_xlfn._xlws.FILTER(辅助信息!D:D,辅助信息!G:G=G3516)</f>
        <v>#VALUE!</v>
      </c>
    </row>
    <row r="3517" hidden="1" spans="1:10">
      <c r="A3517" s="2" t="str">
        <f ca="1">'[1]2025年已发货'!A:A</f>
        <v>湖北商贸</v>
      </c>
      <c r="B3517" s="2" t="str">
        <f ca="1">'[1]2025年已发货'!B:B</f>
        <v>螺纹钢</v>
      </c>
      <c r="C3517" s="2" t="str">
        <f ca="1">'[1]2025年已发货'!C:C</f>
        <v>HRB400E Φ22 12m</v>
      </c>
      <c r="D3517" s="2" t="str">
        <f ca="1">'[1]2025年已发货'!D:D</f>
        <v>吨</v>
      </c>
      <c r="E3517" s="2">
        <f ca="1">'[1]2025年已发货'!E:E</f>
        <v>35</v>
      </c>
      <c r="F3517" s="4">
        <f ca="1">'[1]2025年已发货'!F:F</f>
        <v>45803</v>
      </c>
      <c r="G3517" s="2" t="str">
        <f>'[1]2025年已发货'!G:G</f>
        <v>（中铁广州局-资乐高速5标）四川省乐山市井研县希望大道116号</v>
      </c>
      <c r="H3517" s="2" t="str">
        <f ca="1">'[1]2025年已发货'!H:H</f>
        <v>廖俊杰</v>
      </c>
      <c r="I3517" s="2">
        <f ca="1">'[1]2025年已发货'!I:I</f>
        <v>15775100965</v>
      </c>
      <c r="J3517" s="2" vm="1" t="e">
        <f ca="1">_xlfn._xlws.FILTER(辅助信息!D:D,辅助信息!G:G=G3517)</f>
        <v>#VALUE!</v>
      </c>
    </row>
    <row r="3518" hidden="1" spans="1:10">
      <c r="A3518" s="2" t="str">
        <f ca="1">'[1]2025年已发货'!A:A</f>
        <v>湖北商贸</v>
      </c>
      <c r="B3518" s="2" t="str">
        <f ca="1">'[1]2025年已发货'!B:B</f>
        <v>螺纹钢</v>
      </c>
      <c r="C3518" s="2" t="str">
        <f ca="1">'[1]2025年已发货'!C:C</f>
        <v>HRB400E Φ25 12m</v>
      </c>
      <c r="D3518" s="2" t="str">
        <f ca="1">'[1]2025年已发货'!D:D</f>
        <v>吨</v>
      </c>
      <c r="E3518" s="2">
        <f ca="1">'[1]2025年已发货'!E:E</f>
        <v>35</v>
      </c>
      <c r="F3518" s="4">
        <f ca="1">'[1]2025年已发货'!F:F</f>
        <v>45803</v>
      </c>
      <c r="G3518" s="2" t="str">
        <f>'[1]2025年已发货'!G:G</f>
        <v>（中铁广州局-资乐高速5标）四川省乐山市井研县希望大道116号</v>
      </c>
      <c r="H3518" s="2" t="str">
        <f ca="1">'[1]2025年已发货'!H:H</f>
        <v>廖俊杰</v>
      </c>
      <c r="I3518" s="2">
        <f ca="1">'[1]2025年已发货'!I:I</f>
        <v>15775100965</v>
      </c>
      <c r="J3518" s="2" vm="1" t="e">
        <f ca="1">_xlfn._xlws.FILTER(辅助信息!D:D,辅助信息!G:G=G3518)</f>
        <v>#VALUE!</v>
      </c>
    </row>
    <row r="3519" hidden="1" spans="1:10">
      <c r="A3519" s="2" t="str">
        <f ca="1">'[1]2025年已发货'!A:A</f>
        <v>湖北商贸</v>
      </c>
      <c r="B3519" s="2" t="str">
        <f ca="1">'[1]2025年已发货'!B:B</f>
        <v>螺纹钢</v>
      </c>
      <c r="C3519" s="2" t="str">
        <f ca="1">'[1]2025年已发货'!C:C</f>
        <v>HRB400E Φ28 12m</v>
      </c>
      <c r="D3519" s="2" t="str">
        <f ca="1">'[1]2025年已发货'!D:D</f>
        <v>吨</v>
      </c>
      <c r="E3519" s="2">
        <f ca="1">'[1]2025年已发货'!E:E</f>
        <v>35</v>
      </c>
      <c r="F3519" s="4">
        <f ca="1">'[1]2025年已发货'!F:F</f>
        <v>45803</v>
      </c>
      <c r="G3519" s="2" t="str">
        <f>'[1]2025年已发货'!G:G</f>
        <v>（中铁广州局-资乐高速5标）四川省乐山市井研县希望大道116号</v>
      </c>
      <c r="H3519" s="2" t="str">
        <f ca="1">'[1]2025年已发货'!H:H</f>
        <v>廖俊杰</v>
      </c>
      <c r="I3519" s="2">
        <f ca="1">'[1]2025年已发货'!I:I</f>
        <v>15775100965</v>
      </c>
      <c r="J3519" s="2" vm="1" t="e">
        <f ca="1">_xlfn._xlws.FILTER(辅助信息!D:D,辅助信息!G:G=G3519)</f>
        <v>#VALUE!</v>
      </c>
    </row>
    <row r="3520" hidden="1" spans="1:10">
      <c r="A3520" s="2" t="str">
        <f ca="1">'[1]2025年已发货'!A:A</f>
        <v>湖北商贸</v>
      </c>
      <c r="B3520" s="2" t="str">
        <f ca="1">'[1]2025年已发货'!B:B</f>
        <v>螺纹钢</v>
      </c>
      <c r="C3520" s="2" t="str">
        <f ca="1">'[1]2025年已发货'!C:C</f>
        <v>HRB500E Φ25 9m</v>
      </c>
      <c r="D3520" s="2" t="str">
        <f ca="1">'[1]2025年已发货'!D:D</f>
        <v>吨</v>
      </c>
      <c r="E3520" s="2">
        <f ca="1">'[1]2025年已发货'!E:E</f>
        <v>35</v>
      </c>
      <c r="F3520" s="4">
        <f ca="1">'[1]2025年已发货'!F:F</f>
        <v>45803</v>
      </c>
      <c r="G3520" s="2" t="str">
        <f>'[1]2025年已发货'!G:G</f>
        <v>（中铁十局-资乐高速4标）四川省眉山市仁寿县彰加镇促进村中铁十局2#钢筋厂</v>
      </c>
      <c r="H3520" s="2" t="str">
        <f ca="1">'[1]2025年已发货'!H:H</f>
        <v>杨飞</v>
      </c>
      <c r="I3520" s="2">
        <f ca="1">'[1]2025年已发货'!I:I</f>
        <v>15667998777</v>
      </c>
      <c r="J3520" s="2" vm="1" t="e">
        <f>_xlfn._xlws.FILTER(辅助信息!D:D,辅助信息!G:G=G3520)</f>
        <v>#VALUE!</v>
      </c>
    </row>
    <row r="3521" hidden="1" spans="1:10">
      <c r="A3521" s="2" t="str">
        <f ca="1">'[1]2025年已发货'!A:A</f>
        <v>湖北商贸</v>
      </c>
      <c r="B3521" s="2" t="str">
        <f ca="1">'[1]2025年已发货'!B:B</f>
        <v>螺纹钢</v>
      </c>
      <c r="C3521" s="2" t="str">
        <f ca="1">'[1]2025年已发货'!C:C</f>
        <v>HRB400E Φ14 12m</v>
      </c>
      <c r="D3521" s="2" t="str">
        <f ca="1">'[1]2025年已发货'!D:D</f>
        <v>吨</v>
      </c>
      <c r="E3521" s="2">
        <f ca="1">'[1]2025年已发货'!E:E</f>
        <v>35</v>
      </c>
      <c r="F3521" s="4">
        <f ca="1">'[1]2025年已发货'!F:F</f>
        <v>45803</v>
      </c>
      <c r="G3521" s="2" t="str">
        <f>'[1]2025年已发货'!G:G</f>
        <v>（中铁十局-资乐高速4标）四川省眉山市仁寿县彰加镇促进村中铁十局资乐高速1#钢筋场</v>
      </c>
      <c r="H3521" s="2" t="str">
        <f ca="1">'[1]2025年已发货'!H:H</f>
        <v>杨飞</v>
      </c>
      <c r="I3521" s="2">
        <f ca="1">'[1]2025年已发货'!I:I</f>
        <v>15667998777</v>
      </c>
      <c r="J3521" s="2" vm="1" t="e">
        <f ca="1">_xlfn._xlws.FILTER(辅助信息!D:D,辅助信息!G:G=G3521)</f>
        <v>#VALUE!</v>
      </c>
    </row>
    <row r="3522" hidden="1" spans="1:10">
      <c r="A3522" s="2" t="str">
        <f ca="1">'[1]2025年已发货'!A:A</f>
        <v>德胜</v>
      </c>
      <c r="B3522" s="2" t="str">
        <f ca="1">'[1]2025年已发货'!B:B</f>
        <v>螺纹钢</v>
      </c>
      <c r="C3522" s="2" t="str">
        <f ca="1">'[1]2025年已发货'!C:C</f>
        <v>HRB400EФ12*9mm</v>
      </c>
      <c r="D3522" s="2" t="str">
        <f ca="1">'[1]2025年已发货'!D:D</f>
        <v>吨</v>
      </c>
      <c r="E3522" s="2">
        <f ca="1">'[1]2025年已发货'!E:E</f>
        <v>35</v>
      </c>
      <c r="F3522" s="4">
        <f ca="1">'[1]2025年已发货'!F:F</f>
        <v>45803</v>
      </c>
      <c r="G3522" s="2" t="str">
        <f>'[1]2025年已发货'!G:G</f>
        <v>（中核中原-温江北林医养综合体项目）四川省成都市温江区万春大道第三人民医院东</v>
      </c>
      <c r="H3522" s="2" t="str">
        <f ca="1">'[1]2025年已发货'!H:H</f>
        <v>蔡杰</v>
      </c>
      <c r="I3522" s="2">
        <f ca="1">'[1]2025年已发货'!I:I</f>
        <v>18875129329</v>
      </c>
      <c r="J3522" s="2" vm="1" t="e">
        <f ca="1">_xlfn._xlws.FILTER(辅助信息!D:D,辅助信息!G:G=G3522)</f>
        <v>#VALUE!</v>
      </c>
    </row>
    <row r="3523" hidden="1" spans="1:10">
      <c r="A3523" s="2" t="str">
        <f ca="1">'[1]2025年已发货'!A:A</f>
        <v>德胜</v>
      </c>
      <c r="B3523" s="2" t="str">
        <f ca="1">'[1]2025年已发货'!B:B</f>
        <v>螺纹钢</v>
      </c>
      <c r="C3523" s="2" t="str">
        <f ca="1">'[1]2025年已发货'!C:C</f>
        <v>HRB500EФ25*12mm</v>
      </c>
      <c r="D3523" s="2" t="str">
        <f ca="1">'[1]2025年已发货'!D:D</f>
        <v>吨</v>
      </c>
      <c r="E3523" s="2">
        <f ca="1">'[1]2025年已发货'!E:E</f>
        <v>25</v>
      </c>
      <c r="F3523" s="4">
        <f ca="1">'[1]2025年已发货'!F:F</f>
        <v>45803</v>
      </c>
      <c r="G3523" s="2" t="str">
        <f>'[1]2025年已发货'!G:G</f>
        <v>（中核中原-温江北林医养综合体项目）四川省成都市温江区万春大道第三人民医院东</v>
      </c>
      <c r="H3523" s="2" t="str">
        <f ca="1">'[1]2025年已发货'!H:H</f>
        <v>蔡杰</v>
      </c>
      <c r="I3523" s="2">
        <f ca="1">'[1]2025年已发货'!I:I</f>
        <v>18875129329</v>
      </c>
      <c r="J3523" s="2" vm="1" t="e">
        <f ca="1">_xlfn._xlws.FILTER(辅助信息!D:D,辅助信息!G:G=G3523)</f>
        <v>#VALUE!</v>
      </c>
    </row>
    <row r="3524" hidden="1" spans="1:10">
      <c r="A3524" s="2" t="str">
        <f ca="1">'[1]2025年已发货'!A:A</f>
        <v>德胜</v>
      </c>
      <c r="B3524" s="2" t="str">
        <f ca="1">'[1]2025年已发货'!B:B</f>
        <v>螺纹钢</v>
      </c>
      <c r="C3524" s="2" t="str">
        <f ca="1">'[1]2025年已发货'!C:C</f>
        <v>HRB500EФ28*12mm</v>
      </c>
      <c r="D3524" s="2" t="str">
        <f ca="1">'[1]2025年已发货'!D:D</f>
        <v>吨</v>
      </c>
      <c r="E3524" s="2">
        <f ca="1">'[1]2025年已发货'!E:E</f>
        <v>10</v>
      </c>
      <c r="F3524" s="4">
        <f ca="1">'[1]2025年已发货'!F:F</f>
        <v>45803</v>
      </c>
      <c r="G3524" s="2" t="str">
        <f>'[1]2025年已发货'!G:G</f>
        <v>（中核中原-温江北林医养综合体项目）四川省成都市温江区万春大道第三人民医院东</v>
      </c>
      <c r="H3524" s="2" t="str">
        <f ca="1">'[1]2025年已发货'!H:H</f>
        <v>蔡杰</v>
      </c>
      <c r="I3524" s="2">
        <f ca="1">'[1]2025年已发货'!I:I</f>
        <v>18875129329</v>
      </c>
      <c r="J3524" s="2" vm="1" t="e">
        <f ca="1">_xlfn._xlws.FILTER(辅助信息!D:D,辅助信息!G:G=G3524)</f>
        <v>#VALUE!</v>
      </c>
    </row>
    <row r="3525" hidden="1" spans="1:10">
      <c r="A3525" s="2" t="str">
        <f ca="1">'[1]2025年已发货'!A:A</f>
        <v>德胜</v>
      </c>
      <c r="B3525" s="2" t="str">
        <f ca="1">'[1]2025年已发货'!B:B</f>
        <v>螺纹钢</v>
      </c>
      <c r="C3525" s="2" t="str">
        <f ca="1">'[1]2025年已发货'!C:C</f>
        <v>HRB400E Φ12 9m</v>
      </c>
      <c r="D3525" s="2" t="str">
        <f ca="1">'[1]2025年已发货'!D:D</f>
        <v>吨</v>
      </c>
      <c r="E3525" s="2">
        <f ca="1">'[1]2025年已发货'!E:E</f>
        <v>3</v>
      </c>
      <c r="F3525" s="4">
        <f ca="1">'[1]2025年已发货'!F:F</f>
        <v>45803</v>
      </c>
      <c r="G3525" s="2" t="str">
        <f>'[1]2025年已发货'!G:G</f>
        <v>(五冶钢构医学科学产业园建设项目房建一部-四标（3-7）)四川省南充市顺庆区搬罾街道学府大道二段</v>
      </c>
      <c r="H3525" s="2" t="str">
        <f ca="1">'[1]2025年已发货'!H:H</f>
        <v>胡泽宇</v>
      </c>
      <c r="I3525" s="2">
        <f ca="1">'[1]2025年已发货'!I:I</f>
        <v>18141337338</v>
      </c>
      <c r="J3525" s="2" t="str">
        <f>_xlfn._xlws.FILTER(辅助信息!D:D,辅助信息!G:G=G3525)</f>
        <v>五冶钢构南充医学科学产业园建设项目</v>
      </c>
    </row>
    <row r="3526" hidden="1" spans="1:10">
      <c r="A3526" s="2" t="str">
        <f ca="1">'[1]2025年已发货'!A:A</f>
        <v>德胜</v>
      </c>
      <c r="B3526" s="2" t="str">
        <f ca="1">'[1]2025年已发货'!B:B</f>
        <v>螺纹钢</v>
      </c>
      <c r="C3526" s="2" t="str">
        <f ca="1">'[1]2025年已发货'!C:C</f>
        <v>HRB400E Φ14 9m</v>
      </c>
      <c r="D3526" s="2" t="str">
        <f ca="1">'[1]2025年已发货'!D:D</f>
        <v>吨</v>
      </c>
      <c r="E3526" s="2">
        <f ca="1">'[1]2025年已发货'!E:E</f>
        <v>30</v>
      </c>
      <c r="F3526" s="4">
        <f ca="1">'[1]2025年已发货'!F:F</f>
        <v>45803</v>
      </c>
      <c r="G3526" s="2" t="str">
        <f>'[1]2025年已发货'!G:G</f>
        <v>(五冶钢构医学科学产业园建设项目房建一部-四标（3-7）)四川省南充市顺庆区搬罾街道学府大道二段</v>
      </c>
      <c r="H3526" s="2" t="str">
        <f ca="1">'[1]2025年已发货'!H:H</f>
        <v>胡泽宇</v>
      </c>
      <c r="I3526" s="2">
        <f ca="1">'[1]2025年已发货'!I:I</f>
        <v>18141337338</v>
      </c>
      <c r="J3526" s="2" t="str">
        <f ca="1">_xlfn._xlws.FILTER(辅助信息!D:D,辅助信息!G:G=G3526)</f>
        <v>五冶钢构南充医学科学产业园建设项目</v>
      </c>
    </row>
    <row r="3527" hidden="1" spans="1:10">
      <c r="A3527" s="2" t="str">
        <f ca="1">'[1]2025年已发货'!A:A</f>
        <v>德胜</v>
      </c>
      <c r="B3527" s="2" t="str">
        <f ca="1">'[1]2025年已发货'!B:B</f>
        <v>螺纹钢</v>
      </c>
      <c r="C3527" s="2" t="str">
        <f ca="1">'[1]2025年已发货'!C:C</f>
        <v>HRB400E Φ16 9m</v>
      </c>
      <c r="D3527" s="2" t="str">
        <f ca="1">'[1]2025年已发货'!D:D</f>
        <v>吨</v>
      </c>
      <c r="E3527" s="2">
        <f ca="1">'[1]2025年已发货'!E:E</f>
        <v>3</v>
      </c>
      <c r="F3527" s="4">
        <f ca="1">'[1]2025年已发货'!F:F</f>
        <v>45803</v>
      </c>
      <c r="G3527" s="2" t="str">
        <f>'[1]2025年已发货'!G:G</f>
        <v>(五冶钢构医学科学产业园建设项目房建一部-四标（3-7）)四川省南充市顺庆区搬罾街道学府大道二段</v>
      </c>
      <c r="H3527" s="2" t="str">
        <f ca="1">'[1]2025年已发货'!H:H</f>
        <v>胡泽宇</v>
      </c>
      <c r="I3527" s="2">
        <f ca="1">'[1]2025年已发货'!I:I</f>
        <v>18141337338</v>
      </c>
      <c r="J3527" s="2" t="str">
        <f>_xlfn._xlws.FILTER(辅助信息!D:D,辅助信息!G:G=G3527)</f>
        <v>五冶钢构南充医学科学产业园建设项目</v>
      </c>
    </row>
    <row r="3528" hidden="1" spans="1:10">
      <c r="A3528" s="2" t="str">
        <f ca="1">'[1]2025年已发货'!A:A</f>
        <v>海南海控</v>
      </c>
      <c r="B3528" s="2" t="str">
        <f ca="1">'[1]2025年已发货'!B:B</f>
        <v>螺纹钢</v>
      </c>
      <c r="C3528" s="2" t="str">
        <f ca="1">'[1]2025年已发货'!C:C</f>
        <v>HRB400EФ22*9m</v>
      </c>
      <c r="D3528" s="2" t="str">
        <f ca="1">'[1]2025年已发货'!D:D</f>
        <v>吨</v>
      </c>
      <c r="E3528" s="2">
        <f ca="1">'[1]2025年已发货'!E:E</f>
        <v>70</v>
      </c>
      <c r="F3528" s="4">
        <f ca="1">'[1]2025年已发货'!F:F</f>
        <v>45803</v>
      </c>
      <c r="G3528" s="2" t="str">
        <f>'[1]2025年已发货'!G:G</f>
        <v>（中铁一局四公司康新高速TJ1-1标贡不卡隧道）四川省甘孜州康定市折多塘村车管所旁</v>
      </c>
      <c r="H3528" s="2" t="str">
        <f ca="1">'[1]2025年已发货'!H:H</f>
        <v>李彰</v>
      </c>
      <c r="I3528" s="2">
        <f ca="1">'[1]2025年已发货'!I:I</f>
        <v>18523285235</v>
      </c>
      <c r="J3528" s="2" vm="1" t="e">
        <f>_xlfn._xlws.FILTER(辅助信息!D:D,辅助信息!G:G=G3528)</f>
        <v>#VALUE!</v>
      </c>
    </row>
    <row r="3529" hidden="1" spans="1:10">
      <c r="A3529" s="2" t="str">
        <f ca="1">'[1]2025年已发货'!A:A</f>
        <v>海南海控</v>
      </c>
      <c r="B3529" s="2" t="str">
        <f ca="1">'[1]2025年已发货'!B:B</f>
        <v>螺纹钢</v>
      </c>
      <c r="C3529" s="2" t="str">
        <f ca="1">'[1]2025年已发货'!C:C</f>
        <v>HRB400EФ22*9m</v>
      </c>
      <c r="D3529" s="2" t="str">
        <f ca="1">'[1]2025年已发货'!D:D</f>
        <v>吨</v>
      </c>
      <c r="E3529" s="2">
        <f ca="1">'[1]2025年已发货'!E:E</f>
        <v>70</v>
      </c>
      <c r="F3529" s="4">
        <f ca="1">'[1]2025年已发货'!F:F</f>
        <v>45803</v>
      </c>
      <c r="G3529" s="2" t="str">
        <f>'[1]2025年已发货'!G:G</f>
        <v>（中铁一局四公司康新高速TJ1-1标康定隧道）四川省甘孜州康定市榆林街道甘孜州博物馆旁</v>
      </c>
      <c r="H3529" s="2" t="str">
        <f ca="1">'[1]2025年已发货'!H:H</f>
        <v>王永强</v>
      </c>
      <c r="I3529" s="2">
        <f ca="1">'[1]2025年已发货'!I:I</f>
        <v>15929204416</v>
      </c>
      <c r="J3529" s="2" vm="1" t="e">
        <f ca="1">_xlfn._xlws.FILTER(辅助信息!D:D,辅助信息!G:G=G3529)</f>
        <v>#VALUE!</v>
      </c>
    </row>
    <row r="3530" hidden="1" spans="1:10">
      <c r="A3530" s="2" t="str">
        <f ca="1">'[1]2025年已发货'!A:A</f>
        <v>晋邦</v>
      </c>
      <c r="B3530" s="2" t="str">
        <f ca="1">'[1]2025年已发货'!B:B</f>
        <v>直螺纹</v>
      </c>
      <c r="C3530" s="2" t="str">
        <f ca="1">'[1]2025年已发货'!C:C</f>
        <v>HRB400E Φ12 9m</v>
      </c>
      <c r="D3530" s="2" t="str">
        <f ca="1">'[1]2025年已发货'!D:D</f>
        <v>吨</v>
      </c>
      <c r="E3530" s="2">
        <f ca="1">'[1]2025年已发货'!E:E</f>
        <v>55</v>
      </c>
      <c r="F3530" s="4">
        <f ca="1">'[1]2025年已发货'!F:F</f>
        <v>45803</v>
      </c>
      <c r="G3530" s="2" t="str">
        <f>'[1]2025年已发货'!G:G</f>
        <v>（十九冶-江龙高速一分部）重庆市云阳县X886附近中国十九冶开云高速项目总包部西98米*复兴互通预制梁场</v>
      </c>
      <c r="H3530" s="2" t="str">
        <f ca="1">'[1]2025年已发货'!H:H</f>
        <v>吴章红</v>
      </c>
      <c r="I3530" s="2">
        <f ca="1">'[1]2025年已发货'!I:I</f>
        <v>18628165772</v>
      </c>
      <c r="J3530" s="2" vm="1" t="e">
        <f ca="1">_xlfn._xlws.FILTER(辅助信息!D:D,辅助信息!G:G=G3530)</f>
        <v>#VALUE!</v>
      </c>
    </row>
    <row r="3531" hidden="1" spans="1:10">
      <c r="A3531" s="2" t="str">
        <f ca="1">'[1]2025年已发货'!A:A</f>
        <v>晋邦</v>
      </c>
      <c r="B3531" s="2" t="str">
        <f ca="1">'[1]2025年已发货'!B:B</f>
        <v>盘螺</v>
      </c>
      <c r="C3531" s="2" t="str">
        <f ca="1">'[1]2025年已发货'!C:C</f>
        <v>HRB400E Φ10</v>
      </c>
      <c r="D3531" s="2" t="str">
        <f ca="1">'[1]2025年已发货'!D:D</f>
        <v>吨</v>
      </c>
      <c r="E3531" s="2">
        <f ca="1">'[1]2025年已发货'!E:E</f>
        <v>15</v>
      </c>
      <c r="F3531" s="4">
        <f ca="1">'[1]2025年已发货'!F:F</f>
        <v>45803</v>
      </c>
      <c r="G3531" s="2" t="str">
        <f>'[1]2025年已发货'!G:G</f>
        <v>（十九冶-江龙高速一分部）重庆市云阳县X886附近中国十九冶开云高速项目总包部西98米*复兴互通预制梁场</v>
      </c>
      <c r="H3531" s="2" t="str">
        <f ca="1">'[1]2025年已发货'!H:H</f>
        <v>吴章红</v>
      </c>
      <c r="I3531" s="2">
        <f ca="1">'[1]2025年已发货'!I:I</f>
        <v>18628165772</v>
      </c>
      <c r="J3531" s="2" vm="1" t="e">
        <f ca="1">_xlfn._xlws.FILTER(辅助信息!D:D,辅助信息!G:G=G3531)</f>
        <v>#VALUE!</v>
      </c>
    </row>
    <row r="3532" hidden="1" spans="1:10">
      <c r="A3532" s="2" t="str">
        <f ca="1">'[1]2025年已发货'!A:A</f>
        <v>晋邦</v>
      </c>
      <c r="B3532" s="2" t="str">
        <f ca="1">'[1]2025年已发货'!B:B</f>
        <v>高线</v>
      </c>
      <c r="C3532" s="2" t="str">
        <f ca="1">'[1]2025年已发货'!C:C</f>
        <v>HPB300Φ10</v>
      </c>
      <c r="D3532" s="2" t="str">
        <f ca="1">'[1]2025年已发货'!D:D</f>
        <v>吨</v>
      </c>
      <c r="E3532" s="2">
        <f ca="1">'[1]2025年已发货'!E:E</f>
        <v>18</v>
      </c>
      <c r="F3532" s="4">
        <f ca="1">'[1]2025年已发货'!F:F</f>
        <v>45803</v>
      </c>
      <c r="G3532" s="2" t="str">
        <f>'[1]2025年已发货'!G:G</f>
        <v>（十九冶-江龙高速一分部）重庆市云阳县X886附近中国十九冶开云高速项目总包部西98米*复兴互通预制梁场</v>
      </c>
      <c r="H3532" s="2" t="str">
        <f ca="1">'[1]2025年已发货'!H:H</f>
        <v>吴章红</v>
      </c>
      <c r="I3532" s="2">
        <f ca="1">'[1]2025年已发货'!I:I</f>
        <v>18628165772</v>
      </c>
      <c r="J3532" s="2" vm="1" t="e">
        <f>_xlfn._xlws.FILTER(辅助信息!D:D,辅助信息!G:G=G3532)</f>
        <v>#VALUE!</v>
      </c>
    </row>
    <row r="3533" hidden="1" spans="1:10">
      <c r="A3533" s="2" t="str">
        <f ca="1">'[1]2025年已发货'!A:A</f>
        <v>晋邦</v>
      </c>
      <c r="B3533" s="2" t="str">
        <f ca="1">'[1]2025年已发货'!B:B</f>
        <v>盘螺</v>
      </c>
      <c r="C3533" s="2" t="str">
        <f ca="1">'[1]2025年已发货'!C:C</f>
        <v>HRB400E Φ10</v>
      </c>
      <c r="D3533" s="2" t="str">
        <f ca="1">'[1]2025年已发货'!D:D</f>
        <v>吨</v>
      </c>
      <c r="E3533" s="2">
        <f ca="1">'[1]2025年已发货'!E:E</f>
        <v>18</v>
      </c>
      <c r="F3533" s="4">
        <f ca="1">'[1]2025年已发货'!F:F</f>
        <v>45803</v>
      </c>
      <c r="G3533" s="2" t="str">
        <f>'[1]2025年已发货'!G:G</f>
        <v>（十九冶-江龙高速一分部）重庆市云阳县X886附近中国十九冶开云高速项目总包部西98米*复兴互通预制梁场</v>
      </c>
      <c r="H3533" s="2" t="str">
        <f ca="1">'[1]2025年已发货'!H:H</f>
        <v>吴章红</v>
      </c>
      <c r="I3533" s="2">
        <f ca="1">'[1]2025年已发货'!I:I</f>
        <v>18628165772</v>
      </c>
      <c r="J3533" s="2" vm="1" t="e">
        <f ca="1">_xlfn._xlws.FILTER(辅助信息!D:D,辅助信息!G:G=G3533)</f>
        <v>#VALUE!</v>
      </c>
    </row>
    <row r="3534" hidden="1" spans="1:10">
      <c r="A3534" s="2" t="str">
        <f ca="1">'[1]2025年已发货'!A:A</f>
        <v>晋邦</v>
      </c>
      <c r="B3534" s="2" t="str">
        <f ca="1">'[1]2025年已发货'!B:B</f>
        <v>直螺纹</v>
      </c>
      <c r="C3534" s="2" t="str">
        <f ca="1">'[1]2025年已发货'!C:C</f>
        <v>HRB400E Φ14 9m</v>
      </c>
      <c r="D3534" s="2" t="str">
        <f ca="1">'[1]2025年已发货'!D:D</f>
        <v>吨</v>
      </c>
      <c r="E3534" s="2">
        <f ca="1">'[1]2025年已发货'!E:E</f>
        <v>33</v>
      </c>
      <c r="F3534" s="4">
        <f ca="1">'[1]2025年已发货'!F:F</f>
        <v>45803</v>
      </c>
      <c r="G3534" s="2" t="str">
        <f>'[1]2025年已发货'!G:G</f>
        <v>（十九冶-江龙高速二分部）重庆市云阳县凤鸣镇平顶村*磨子坪隧道出口</v>
      </c>
      <c r="H3534" s="2" t="str">
        <f ca="1">'[1]2025年已发货'!H:H</f>
        <v>张鹏</v>
      </c>
      <c r="I3534" s="2">
        <f ca="1">'[1]2025年已发货'!I:I</f>
        <v>18223006448</v>
      </c>
      <c r="J3534" s="2" vm="1" t="e">
        <f>_xlfn._xlws.FILTER(辅助信息!D:D,辅助信息!G:G=G3534)</f>
        <v>#VALUE!</v>
      </c>
    </row>
    <row r="3535" hidden="1" spans="1:10">
      <c r="A3535" s="2" t="str">
        <f ca="1">'[1]2025年已发货'!A:A</f>
        <v>晋邦</v>
      </c>
      <c r="B3535" s="2" t="str">
        <f ca="1">'[1]2025年已发货'!B:B</f>
        <v>直螺纹</v>
      </c>
      <c r="C3535" s="2" t="str">
        <f ca="1">'[1]2025年已发货'!C:C</f>
        <v>HRB400E Φ20 9m</v>
      </c>
      <c r="D3535" s="2" t="str">
        <f ca="1">'[1]2025年已发货'!D:D</f>
        <v>吨</v>
      </c>
      <c r="E3535" s="2">
        <f ca="1">'[1]2025年已发货'!E:E</f>
        <v>90</v>
      </c>
      <c r="F3535" s="4">
        <f ca="1">'[1]2025年已发货'!F:F</f>
        <v>45803</v>
      </c>
      <c r="G3535" s="2" t="str">
        <f>'[1]2025年已发货'!G:G</f>
        <v>（十九冶-江龙高速二分部）重庆市云阳县凤鸣镇平顶村*磨子坪隧道出口</v>
      </c>
      <c r="H3535" s="2" t="str">
        <f ca="1">'[1]2025年已发货'!H:H</f>
        <v>张鹏</v>
      </c>
      <c r="I3535" s="2">
        <f ca="1">'[1]2025年已发货'!I:I</f>
        <v>18223006448</v>
      </c>
      <c r="J3535" s="2" vm="1" t="e">
        <f ca="1">_xlfn._xlws.FILTER(辅助信息!D:D,辅助信息!G:G=G3535)</f>
        <v>#VALUE!</v>
      </c>
    </row>
    <row r="3536" hidden="1" spans="1:10">
      <c r="A3536" s="2" t="str">
        <f ca="1">'[1]2025年已发货'!A:A</f>
        <v>晋邦</v>
      </c>
      <c r="B3536" s="2" t="str">
        <f ca="1">'[1]2025年已发货'!B:B</f>
        <v>直螺纹</v>
      </c>
      <c r="C3536" s="2" t="str">
        <f ca="1">'[1]2025年已发货'!C:C</f>
        <v>HRB400E Φ12 9m</v>
      </c>
      <c r="D3536" s="2" t="str">
        <f ca="1">'[1]2025年已发货'!D:D</f>
        <v>吨</v>
      </c>
      <c r="E3536" s="2">
        <f ca="1">'[1]2025年已发货'!E:E</f>
        <v>60</v>
      </c>
      <c r="F3536" s="4">
        <f ca="1">'[1]2025年已发货'!F:F</f>
        <v>45803</v>
      </c>
      <c r="G3536" s="2" t="str">
        <f>'[1]2025年已发货'!G:G</f>
        <v>（十九冶-江龙高速二分部）重庆市云阳县宝坪镇双塆村*宝坪梁场</v>
      </c>
      <c r="H3536" s="2" t="str">
        <f ca="1">'[1]2025年已发货'!H:H</f>
        <v>张鹏</v>
      </c>
      <c r="I3536" s="2">
        <f ca="1">'[1]2025年已发货'!I:I</f>
        <v>18223006448</v>
      </c>
      <c r="J3536" s="2" vm="1" t="e">
        <f ca="1">_xlfn._xlws.FILTER(辅助信息!D:D,辅助信息!G:G=G3536)</f>
        <v>#VALUE!</v>
      </c>
    </row>
    <row r="3537" hidden="1" spans="1:10">
      <c r="A3537" s="2" t="str">
        <f ca="1">'[1]2025年已发货'!A:A</f>
        <v>晋邦</v>
      </c>
      <c r="B3537" s="2" t="str">
        <f ca="1">'[1]2025年已发货'!B:B</f>
        <v>直螺纹</v>
      </c>
      <c r="C3537" s="2" t="str">
        <f ca="1">'[1]2025年已发货'!C:C</f>
        <v>HRB400E Φ12 9m</v>
      </c>
      <c r="D3537" s="2" t="str">
        <f ca="1">'[1]2025年已发货'!D:D</f>
        <v>吨</v>
      </c>
      <c r="E3537" s="2">
        <f ca="1">'[1]2025年已发货'!E:E</f>
        <v>12</v>
      </c>
      <c r="F3537" s="4">
        <f ca="1">'[1]2025年已发货'!F:F</f>
        <v>45803</v>
      </c>
      <c r="G3537" s="2" t="str">
        <f>'[1]2025年已发货'!G:G</f>
        <v>（十九冶-江龙高速二分部）重庆市云阳县普安乡佛手村*磨刀溪大桥</v>
      </c>
      <c r="H3537" s="2" t="str">
        <f ca="1">'[1]2025年已发货'!H:H</f>
        <v>张鹏</v>
      </c>
      <c r="I3537" s="2">
        <f ca="1">'[1]2025年已发货'!I:I</f>
        <v>18223006448</v>
      </c>
      <c r="J3537" s="2" vm="1" t="e">
        <f ca="1">_xlfn._xlws.FILTER(辅助信息!D:D,辅助信息!G:G=G3537)</f>
        <v>#VALUE!</v>
      </c>
    </row>
    <row r="3538" hidden="1" spans="1:10">
      <c r="A3538" s="2" t="str">
        <f ca="1">'[1]2025年已发货'!A:A</f>
        <v>晋邦</v>
      </c>
      <c r="B3538" s="2" t="str">
        <f ca="1">'[1]2025年已发货'!B:B</f>
        <v>直螺纹</v>
      </c>
      <c r="C3538" s="2" t="str">
        <f ca="1">'[1]2025年已发货'!C:C</f>
        <v>HRB400E Φ16 9m</v>
      </c>
      <c r="D3538" s="2" t="str">
        <f ca="1">'[1]2025年已发货'!D:D</f>
        <v>吨</v>
      </c>
      <c r="E3538" s="2">
        <f ca="1">'[1]2025年已发货'!E:E</f>
        <v>7</v>
      </c>
      <c r="F3538" s="4">
        <f ca="1">'[1]2025年已发货'!F:F</f>
        <v>45803</v>
      </c>
      <c r="G3538" s="2" t="str">
        <f>'[1]2025年已发货'!G:G</f>
        <v>（十九冶-江龙高速二分部）重庆市云阳县普安乡佛手村*磨刀溪大桥</v>
      </c>
      <c r="H3538" s="2" t="str">
        <f ca="1">'[1]2025年已发货'!H:H</f>
        <v>张鹏</v>
      </c>
      <c r="I3538" s="2">
        <f ca="1">'[1]2025年已发货'!I:I</f>
        <v>18223006448</v>
      </c>
      <c r="J3538" s="2" vm="1" t="e">
        <f>_xlfn._xlws.FILTER(辅助信息!D:D,辅助信息!G:G=G3538)</f>
        <v>#VALUE!</v>
      </c>
    </row>
    <row r="3539" hidden="1" spans="1:10">
      <c r="A3539" s="2" t="str">
        <f ca="1">'[1]2025年已发货'!A:A</f>
        <v>晋邦</v>
      </c>
      <c r="B3539" s="2" t="str">
        <f ca="1">'[1]2025年已发货'!B:B</f>
        <v>直螺纹</v>
      </c>
      <c r="C3539" s="2" t="str">
        <f ca="1">'[1]2025年已发货'!C:C</f>
        <v>HRB400E Φ25 9m</v>
      </c>
      <c r="D3539" s="2" t="str">
        <f ca="1">'[1]2025年已发货'!D:D</f>
        <v>吨</v>
      </c>
      <c r="E3539" s="2">
        <f ca="1">'[1]2025年已发货'!E:E</f>
        <v>5</v>
      </c>
      <c r="F3539" s="4">
        <f ca="1">'[1]2025年已发货'!F:F</f>
        <v>45803</v>
      </c>
      <c r="G3539" s="2" t="str">
        <f>'[1]2025年已发货'!G:G</f>
        <v>（十九冶-江龙高速二分部）重庆市云阳县普安乡佛手村*磨刀溪大桥</v>
      </c>
      <c r="H3539" s="2" t="str">
        <f ca="1">'[1]2025年已发货'!H:H</f>
        <v>张鹏</v>
      </c>
      <c r="I3539" s="2">
        <f ca="1">'[1]2025年已发货'!I:I</f>
        <v>18223006448</v>
      </c>
      <c r="J3539" s="2" vm="1" t="e">
        <f>_xlfn._xlws.FILTER(辅助信息!D:D,辅助信息!G:G=G3539)</f>
        <v>#VALUE!</v>
      </c>
    </row>
    <row r="3540" hidden="1" spans="1:10">
      <c r="A3540" s="2" t="str">
        <f ca="1">'[1]2025年已发货'!A:A</f>
        <v>晋邦</v>
      </c>
      <c r="B3540" s="2" t="str">
        <f ca="1">'[1]2025年已发货'!B:B</f>
        <v>直螺纹</v>
      </c>
      <c r="C3540" s="2" t="str">
        <f ca="1">'[1]2025年已发货'!C:C</f>
        <v>HRB400E Φ28 9m</v>
      </c>
      <c r="D3540" s="2" t="str">
        <f ca="1">'[1]2025年已发货'!D:D</f>
        <v>吨</v>
      </c>
      <c r="E3540" s="2">
        <f ca="1">'[1]2025年已发货'!E:E</f>
        <v>9.5</v>
      </c>
      <c r="F3540" s="4">
        <f ca="1">'[1]2025年已发货'!F:F</f>
        <v>45803</v>
      </c>
      <c r="G3540" s="2" t="str">
        <f>'[1]2025年已发货'!G:G</f>
        <v>（十九冶-江龙高速二分部）重庆市云阳县普安乡佛手村*磨刀溪大桥</v>
      </c>
      <c r="H3540" s="2" t="str">
        <f ca="1">'[1]2025年已发货'!H:H</f>
        <v>张鹏</v>
      </c>
      <c r="I3540" s="2">
        <f ca="1">'[1]2025年已发货'!I:I</f>
        <v>18223006448</v>
      </c>
      <c r="J3540" s="2" vm="1" t="e">
        <f>_xlfn._xlws.FILTER(辅助信息!D:D,辅助信息!G:G=G3540)</f>
        <v>#VALUE!</v>
      </c>
    </row>
    <row r="3541" hidden="1" spans="1:10">
      <c r="A3541" s="2" t="str">
        <f ca="1">'[1]2025年已发货'!A:A</f>
        <v>晋邦</v>
      </c>
      <c r="B3541" s="2" t="str">
        <f ca="1">'[1]2025年已发货'!B:B</f>
        <v>直螺纹</v>
      </c>
      <c r="C3541" s="2" t="str">
        <f ca="1">'[1]2025年已发货'!C:C</f>
        <v>HRB400E Φ16 9m</v>
      </c>
      <c r="D3541" s="2" t="str">
        <f ca="1">'[1]2025年已发货'!D:D</f>
        <v>吨</v>
      </c>
      <c r="E3541" s="2">
        <f ca="1">'[1]2025年已发货'!E:E</f>
        <v>80</v>
      </c>
      <c r="F3541" s="4">
        <f ca="1">'[1]2025年已发货'!F:F</f>
        <v>45803</v>
      </c>
      <c r="G3541" s="2" t="str">
        <f>'[1]2025年已发货'!G:G</f>
        <v>（十九冶-江龙高速三分部）重庆市云阳县清水土家族乡云峰乡开云高速（钢厂村）*龙缸匝道桥</v>
      </c>
      <c r="H3541" s="2" t="str">
        <f ca="1">'[1]2025年已发货'!H:H</f>
        <v>任海军</v>
      </c>
      <c r="I3541" s="2">
        <f ca="1">'[1]2025年已发货'!I:I</f>
        <v>17725037830</v>
      </c>
      <c r="J3541" s="2" vm="1" t="e">
        <f ca="1">_xlfn._xlws.FILTER(辅助信息!D:D,辅助信息!G:G=G3541)</f>
        <v>#VALUE!</v>
      </c>
    </row>
    <row r="3542" hidden="1" spans="1:10">
      <c r="A3542" s="2" t="str">
        <f ca="1">'[1]2025年已发货'!A:A</f>
        <v>晋邦</v>
      </c>
      <c r="B3542" s="2" t="str">
        <f ca="1">'[1]2025年已发货'!B:B</f>
        <v>直螺纹</v>
      </c>
      <c r="C3542" s="2" t="str">
        <f ca="1">'[1]2025年已发货'!C:C</f>
        <v>HRB400E Φ12 9m</v>
      </c>
      <c r="D3542" s="2" t="str">
        <f ca="1">'[1]2025年已发货'!D:D</f>
        <v>吨</v>
      </c>
      <c r="E3542" s="2">
        <f ca="1">'[1]2025年已发货'!E:E</f>
        <v>20</v>
      </c>
      <c r="F3542" s="4">
        <f ca="1">'[1]2025年已发货'!F:F</f>
        <v>45803</v>
      </c>
      <c r="G3542" s="2" t="str">
        <f>'[1]2025年已发货'!G:G</f>
        <v>（十九冶-江龙高速三分部）重庆市云阳县清水土家族乡云峰乡开云高速（钢厂村）*龙缸匝道桥</v>
      </c>
      <c r="H3542" s="2" t="str">
        <f ca="1">'[1]2025年已发货'!H:H</f>
        <v>任海军</v>
      </c>
      <c r="I3542" s="2">
        <f ca="1">'[1]2025年已发货'!I:I</f>
        <v>17725037830</v>
      </c>
      <c r="J3542" s="2" vm="1" t="e">
        <f>_xlfn._xlws.FILTER(辅助信息!D:D,辅助信息!G:G=G3542)</f>
        <v>#VALUE!</v>
      </c>
    </row>
    <row r="3543" hidden="1" spans="1:10">
      <c r="A3543" s="2" t="str">
        <f ca="1">'[1]2025年已发货'!A:A</f>
        <v>晋邦</v>
      </c>
      <c r="B3543" s="2" t="str">
        <f ca="1">'[1]2025年已发货'!B:B</f>
        <v>直螺纹</v>
      </c>
      <c r="C3543" s="2" t="str">
        <f ca="1">'[1]2025年已发货'!C:C</f>
        <v>HRB400E Φ25 9m</v>
      </c>
      <c r="D3543" s="2" t="str">
        <f ca="1">'[1]2025年已发货'!D:D</f>
        <v>吨</v>
      </c>
      <c r="E3543" s="2">
        <f ca="1">'[1]2025年已发货'!E:E</f>
        <v>5</v>
      </c>
      <c r="F3543" s="4">
        <f ca="1">'[1]2025年已发货'!F:F</f>
        <v>45803</v>
      </c>
      <c r="G3543" s="2" t="str">
        <f>'[1]2025年已发货'!G:G</f>
        <v>（十九冶-江龙高速三分部）重庆市云阳县清水土家族乡云峰乡开云高速（钢厂村）*龙缸匝道桥</v>
      </c>
      <c r="H3543" s="2" t="str">
        <f ca="1">'[1]2025年已发货'!H:H</f>
        <v>任海军</v>
      </c>
      <c r="I3543" s="2">
        <f ca="1">'[1]2025年已发货'!I:I</f>
        <v>17725037830</v>
      </c>
      <c r="J3543" s="2" vm="1" t="e">
        <f ca="1">_xlfn._xlws.FILTER(辅助信息!D:D,辅助信息!G:G=G3543)</f>
        <v>#VALUE!</v>
      </c>
    </row>
    <row r="3544" hidden="1" spans="1:10">
      <c r="A3544" s="2" t="str">
        <f ca="1">'[1]2025年已发货'!A:A</f>
        <v>晋邦</v>
      </c>
      <c r="B3544" s="2" t="str">
        <f ca="1">'[1]2025年已发货'!B:B</f>
        <v>直螺纹</v>
      </c>
      <c r="C3544" s="2" t="str">
        <f ca="1">'[1]2025年已发货'!C:C</f>
        <v>HRB400E Φ14 9m</v>
      </c>
      <c r="D3544" s="2" t="str">
        <f ca="1">'[1]2025年已发货'!D:D</f>
        <v>吨</v>
      </c>
      <c r="E3544" s="2">
        <f ca="1">'[1]2025年已发货'!E:E</f>
        <v>12</v>
      </c>
      <c r="F3544" s="4">
        <f ca="1">'[1]2025年已发货'!F:F</f>
        <v>45803</v>
      </c>
      <c r="G3544" s="2" t="str">
        <f>'[1]2025年已发货'!G:G</f>
        <v>（十九冶-江龙高速三分部）重庆市云阳县龙角镇*皮家营隧道</v>
      </c>
      <c r="H3544" s="2" t="str">
        <f ca="1">'[1]2025年已发货'!H:H</f>
        <v>任海军</v>
      </c>
      <c r="I3544" s="2">
        <f ca="1">'[1]2025年已发货'!I:I</f>
        <v>17725037830</v>
      </c>
      <c r="J3544" s="2" vm="1" t="e">
        <f ca="1">_xlfn._xlws.FILTER(辅助信息!D:D,辅助信息!G:G=G3544)</f>
        <v>#VALUE!</v>
      </c>
    </row>
    <row r="3545" hidden="1" spans="1:10">
      <c r="A3545" s="2" t="str">
        <f ca="1">'[1]2025年已发货'!A:A</f>
        <v>晋邦</v>
      </c>
      <c r="B3545" s="2" t="str">
        <f ca="1">'[1]2025年已发货'!B:B</f>
        <v>直螺纹</v>
      </c>
      <c r="C3545" s="2" t="str">
        <f ca="1">'[1]2025年已发货'!C:C</f>
        <v>HRB400E Φ12 9m</v>
      </c>
      <c r="D3545" s="2" t="str">
        <f ca="1">'[1]2025年已发货'!D:D</f>
        <v>吨</v>
      </c>
      <c r="E3545" s="2">
        <f ca="1">'[1]2025年已发货'!E:E</f>
        <v>40</v>
      </c>
      <c r="F3545" s="4">
        <f ca="1">'[1]2025年已发货'!F:F</f>
        <v>45803</v>
      </c>
      <c r="G3545" s="2" t="str">
        <f>'[1]2025年已发货'!G:G</f>
        <v>（十九冶-江龙高速三分部）重庆市云阳县蔈草镇三坵田*小尖山梁场</v>
      </c>
      <c r="H3545" s="2" t="str">
        <f ca="1">'[1]2025年已发货'!H:H</f>
        <v>任海军</v>
      </c>
      <c r="I3545" s="2">
        <f ca="1">'[1]2025年已发货'!I:I</f>
        <v>17725037830</v>
      </c>
      <c r="J3545" s="2" vm="1" t="e">
        <f ca="1">_xlfn._xlws.FILTER(辅助信息!D:D,辅助信息!G:G=G3545)</f>
        <v>#VALUE!</v>
      </c>
    </row>
    <row r="3546" hidden="1" spans="1:10">
      <c r="A3546" s="2" t="str">
        <f ca="1">'[1]2025年已发货'!A:A</f>
        <v>晋邦</v>
      </c>
      <c r="B3546" s="2" t="str">
        <f ca="1">'[1]2025年已发货'!B:B</f>
        <v>直螺纹</v>
      </c>
      <c r="C3546" s="2" t="str">
        <f ca="1">'[1]2025年已发货'!C:C</f>
        <v>HRB400E Φ25 9m</v>
      </c>
      <c r="D3546" s="2" t="str">
        <f ca="1">'[1]2025年已发货'!D:D</f>
        <v>吨</v>
      </c>
      <c r="E3546" s="2">
        <f ca="1">'[1]2025年已发货'!E:E</f>
        <v>3</v>
      </c>
      <c r="F3546" s="4">
        <f ca="1">'[1]2025年已发货'!F:F</f>
        <v>45803</v>
      </c>
      <c r="G3546" s="2" t="str">
        <f>'[1]2025年已发货'!G:G</f>
        <v>（十九冶-江龙高速三分部）重庆市云阳县蔈草镇三坵田*小尖山梁场</v>
      </c>
      <c r="H3546" s="2" t="str">
        <f ca="1">'[1]2025年已发货'!H:H</f>
        <v>任海军</v>
      </c>
      <c r="I3546" s="2">
        <f ca="1">'[1]2025年已发货'!I:I</f>
        <v>17725037830</v>
      </c>
      <c r="J3546" s="2" vm="1" t="e">
        <f>_xlfn._xlws.FILTER(辅助信息!D:D,辅助信息!G:G=G3546)</f>
        <v>#VALUE!</v>
      </c>
    </row>
    <row r="3547" hidden="1" spans="1:10">
      <c r="A3547" s="2" t="str">
        <f ca="1">'[1]2025年已发货'!A:A</f>
        <v>晋邦</v>
      </c>
      <c r="B3547" s="2" t="str">
        <f ca="1">'[1]2025年已发货'!B:B</f>
        <v>盘螺</v>
      </c>
      <c r="C3547" s="2" t="str">
        <f ca="1">'[1]2025年已发货'!C:C</f>
        <v>HRB400E Φ10</v>
      </c>
      <c r="D3547" s="2" t="str">
        <f ca="1">'[1]2025年已发货'!D:D</f>
        <v>吨</v>
      </c>
      <c r="E3547" s="2">
        <f ca="1">'[1]2025年已发货'!E:E</f>
        <v>15</v>
      </c>
      <c r="F3547" s="4">
        <f ca="1">'[1]2025年已发货'!F:F</f>
        <v>45803</v>
      </c>
      <c r="G3547" s="2" t="str">
        <f>'[1]2025年已发货'!G:G</f>
        <v>（十九冶-江龙高速二分部）重庆市云阳县S305附近*龙角梁场</v>
      </c>
      <c r="H3547" s="2" t="str">
        <f ca="1">'[1]2025年已发货'!H:H</f>
        <v>张鹏</v>
      </c>
      <c r="I3547" s="2">
        <f ca="1">'[1]2025年已发货'!I:I</f>
        <v>18223006448</v>
      </c>
      <c r="J3547" s="2" vm="1" t="e">
        <f>_xlfn._xlws.FILTER(辅助信息!D:D,辅助信息!G:G=G3547)</f>
        <v>#VALUE!</v>
      </c>
    </row>
    <row r="3548" hidden="1" spans="1:10">
      <c r="A3548" s="2" t="str">
        <f ca="1">'[1]2025年已发货'!A:A</f>
        <v>晋邦</v>
      </c>
      <c r="B3548" s="2" t="str">
        <f ca="1">'[1]2025年已发货'!B:B</f>
        <v>直螺纹</v>
      </c>
      <c r="C3548" s="2" t="str">
        <f ca="1">'[1]2025年已发货'!C:C</f>
        <v>HRB400E Φ12 9m</v>
      </c>
      <c r="D3548" s="2" t="str">
        <f ca="1">'[1]2025年已发货'!D:D</f>
        <v>吨</v>
      </c>
      <c r="E3548" s="2">
        <f ca="1">'[1]2025年已发货'!E:E</f>
        <v>20</v>
      </c>
      <c r="F3548" s="4">
        <f ca="1">'[1]2025年已发货'!F:F</f>
        <v>45803</v>
      </c>
      <c r="G3548" s="2" t="str">
        <f>'[1]2025年已发货'!G:G</f>
        <v>（十九冶-江龙高速二分部）重庆市云阳县S305附近*龙角梁场</v>
      </c>
      <c r="H3548" s="2" t="str">
        <f ca="1">'[1]2025年已发货'!H:H</f>
        <v>张鹏</v>
      </c>
      <c r="I3548" s="2">
        <f ca="1">'[1]2025年已发货'!I:I</f>
        <v>18223006448</v>
      </c>
      <c r="J3548" s="2" vm="1" t="e">
        <f ca="1">_xlfn._xlws.FILTER(辅助信息!D:D,辅助信息!G:G=G3548)</f>
        <v>#VALUE!</v>
      </c>
    </row>
    <row r="3549" hidden="1" spans="1:10">
      <c r="A3549" s="2" t="str">
        <f ca="1">'[1]2025年已发货'!A:A</f>
        <v>陕钢</v>
      </c>
      <c r="B3549" s="2" t="str">
        <f ca="1">'[1]2025年已发货'!B:B</f>
        <v>盘螺</v>
      </c>
      <c r="C3549" s="2" t="str">
        <f ca="1">'[1]2025年已发货'!C:C</f>
        <v>HRB400E Φ6</v>
      </c>
      <c r="D3549" s="2" t="str">
        <f ca="1">'[1]2025年已发货'!D:D</f>
        <v>吨</v>
      </c>
      <c r="E3549" s="2">
        <f ca="1">'[1]2025年已发货'!E:E</f>
        <v>17.5</v>
      </c>
      <c r="F3549" s="4">
        <f ca="1">'[1]2025年已发货'!F:F</f>
        <v>45803</v>
      </c>
      <c r="G3549" s="2" t="str">
        <f>'[1]2025年已发货'!G:G</f>
        <v>（华西酒城南）成都市武侯区火车南站西路8号酒城南项目</v>
      </c>
      <c r="H3549" s="2" t="str">
        <f ca="1">'[1]2025年已发货'!H:H</f>
        <v>龙耀宇</v>
      </c>
      <c r="I3549" s="2">
        <f ca="1">'[1]2025年已发货'!I:I</f>
        <v>18384145895</v>
      </c>
      <c r="J3549" s="2" t="str">
        <f ca="1">_xlfn._xlws.FILTER(辅助信息!D:D,辅助信息!G:G=G3549)</f>
        <v>华西酒城南</v>
      </c>
    </row>
    <row r="3550" hidden="1" spans="1:10">
      <c r="A3550" s="2" t="str">
        <f ca="1">'[1]2025年已发货'!A:A</f>
        <v>陕钢</v>
      </c>
      <c r="B3550" s="2" t="str">
        <f ca="1">'[1]2025年已发货'!B:B</f>
        <v>盘螺</v>
      </c>
      <c r="C3550" s="2" t="str">
        <f ca="1">'[1]2025年已发货'!C:C</f>
        <v>HRB400E Φ10</v>
      </c>
      <c r="D3550" s="2" t="str">
        <f ca="1">'[1]2025年已发货'!D:D</f>
        <v>吨</v>
      </c>
      <c r="E3550" s="2">
        <f ca="1">'[1]2025年已发货'!E:E</f>
        <v>2.5</v>
      </c>
      <c r="F3550" s="4">
        <f ca="1">'[1]2025年已发货'!F:F</f>
        <v>45803</v>
      </c>
      <c r="G3550" s="2" t="str">
        <f>'[1]2025年已发货'!G:G</f>
        <v>（华西酒城南）成都市武侯区火车南站西路8号酒城南项目</v>
      </c>
      <c r="H3550" s="2" t="str">
        <f ca="1">'[1]2025年已发货'!H:H</f>
        <v>龙耀宇</v>
      </c>
      <c r="I3550" s="2">
        <f ca="1">'[1]2025年已发货'!I:I</f>
        <v>18384145895</v>
      </c>
      <c r="J3550" s="2" t="str">
        <f>_xlfn._xlws.FILTER(辅助信息!D:D,辅助信息!G:G=G3550)</f>
        <v>华西酒城南</v>
      </c>
    </row>
    <row r="3551" hidden="1" spans="1:10">
      <c r="A3551" s="2" t="str">
        <f ca="1">'[1]2025年已发货'!A:A</f>
        <v>陕钢</v>
      </c>
      <c r="B3551" s="2" t="str">
        <f ca="1">'[1]2025年已发货'!B:B</f>
        <v>盘螺</v>
      </c>
      <c r="C3551" s="2" t="str">
        <f ca="1">'[1]2025年已发货'!C:C</f>
        <v>HRB400E Φ12</v>
      </c>
      <c r="D3551" s="2" t="str">
        <f ca="1">'[1]2025年已发货'!D:D</f>
        <v>吨</v>
      </c>
      <c r="E3551" s="2">
        <f ca="1">'[1]2025年已发货'!E:E</f>
        <v>15</v>
      </c>
      <c r="F3551" s="4">
        <f ca="1">'[1]2025年已发货'!F:F</f>
        <v>45803</v>
      </c>
      <c r="G3551" s="2" t="str">
        <f>'[1]2025年已发货'!G:G</f>
        <v>（华西酒城南）成都市武侯区火车南站西路8号酒城南项目</v>
      </c>
      <c r="H3551" s="2" t="str">
        <f ca="1">'[1]2025年已发货'!H:H</f>
        <v>龙耀宇</v>
      </c>
      <c r="I3551" s="2">
        <f ca="1">'[1]2025年已发货'!I:I</f>
        <v>18384145895</v>
      </c>
      <c r="J3551" s="2" t="str">
        <f>_xlfn._xlws.FILTER(辅助信息!D:D,辅助信息!G:G=G3551)</f>
        <v>华西酒城南</v>
      </c>
    </row>
    <row r="3552" hidden="1" spans="1:10">
      <c r="A3552" s="2" t="str">
        <f ca="1">'[1]2025年已发货'!A:A</f>
        <v>润耀</v>
      </c>
      <c r="B3552" s="2" t="str">
        <f ca="1">'[1]2025年已发货'!B:B</f>
        <v>螺纹钢</v>
      </c>
      <c r="C3552" s="2" t="str">
        <f ca="1">'[1]2025年已发货'!C:C</f>
        <v>HRB400E Φ25 9m</v>
      </c>
      <c r="D3552" s="2" t="str">
        <f ca="1">'[1]2025年已发货'!D:D</f>
        <v>吨</v>
      </c>
      <c r="E3552" s="2">
        <f ca="1">'[1]2025年已发货'!E:E</f>
        <v>35</v>
      </c>
      <c r="F3552" s="4">
        <f ca="1">'[1]2025年已发货'!F:F</f>
        <v>45804</v>
      </c>
      <c r="G3552" s="2" t="str">
        <f>'[1]2025年已发货'!G:G</f>
        <v>（中铁广州局-资乐高速5标）四川省乐山市井研县希望大道116号</v>
      </c>
      <c r="H3552" s="2" t="str">
        <f ca="1">'[1]2025年已发货'!H:H</f>
        <v>廖俊杰</v>
      </c>
      <c r="I3552" s="2">
        <f ca="1">'[1]2025年已发货'!I:I</f>
        <v>15775100965</v>
      </c>
      <c r="J3552" s="2" vm="1" t="e">
        <f ca="1">_xlfn._xlws.FILTER(辅助信息!D:D,辅助信息!G:G=G3552)</f>
        <v>#VALUE!</v>
      </c>
    </row>
    <row r="3553" hidden="1" spans="1:10">
      <c r="A3553" s="2" t="str">
        <f ca="1">'[1]2025年已发货'!A:A</f>
        <v>润耀</v>
      </c>
      <c r="B3553" s="2" t="str">
        <f ca="1">'[1]2025年已发货'!B:B</f>
        <v>螺纹钢</v>
      </c>
      <c r="C3553" s="2" t="str">
        <f ca="1">'[1]2025年已发货'!C:C</f>
        <v>HRB400E Φ25 12m</v>
      </c>
      <c r="D3553" s="2" t="str">
        <f ca="1">'[1]2025年已发货'!D:D</f>
        <v>吨</v>
      </c>
      <c r="E3553" s="2">
        <f ca="1">'[1]2025年已发货'!E:E</f>
        <v>35</v>
      </c>
      <c r="F3553" s="4">
        <f ca="1">'[1]2025年已发货'!F:F</f>
        <v>45804</v>
      </c>
      <c r="G3553" s="2" t="str">
        <f>'[1]2025年已发货'!G:G</f>
        <v>（中铁广州局-资乐高速5标）四川省乐山市井研县希望大道116号</v>
      </c>
      <c r="H3553" s="2" t="str">
        <f ca="1">'[1]2025年已发货'!H:H</f>
        <v>廖俊杰</v>
      </c>
      <c r="I3553" s="2">
        <f ca="1">'[1]2025年已发货'!I:I</f>
        <v>15775100965</v>
      </c>
      <c r="J3553" s="2" vm="1" t="e">
        <f ca="1">_xlfn._xlws.FILTER(辅助信息!D:D,辅助信息!G:G=G3553)</f>
        <v>#VALUE!</v>
      </c>
    </row>
    <row r="3554" hidden="1" spans="1:10">
      <c r="A3554" s="2" t="str">
        <f ca="1">'[1]2025年已发货'!A:A</f>
        <v>润耀</v>
      </c>
      <c r="B3554" s="2" t="str">
        <f ca="1">'[1]2025年已发货'!B:B</f>
        <v>螺纹钢</v>
      </c>
      <c r="C3554" s="2" t="str">
        <f ca="1">'[1]2025年已发货'!C:C</f>
        <v>HRB400E Φ32 9m</v>
      </c>
      <c r="D3554" s="2" t="str">
        <f ca="1">'[1]2025年已发货'!D:D</f>
        <v>吨</v>
      </c>
      <c r="E3554" s="2">
        <f ca="1">'[1]2025年已发货'!E:E</f>
        <v>35</v>
      </c>
      <c r="F3554" s="4">
        <f ca="1">'[1]2025年已发货'!F:F</f>
        <v>45804</v>
      </c>
      <c r="G3554" s="2" t="str">
        <f>'[1]2025年已发货'!G:G</f>
        <v>（中铁广州局-资乐高速5标）四川省乐山市井研县希望大道116号</v>
      </c>
      <c r="H3554" s="2" t="str">
        <f ca="1">'[1]2025年已发货'!H:H</f>
        <v>廖俊杰</v>
      </c>
      <c r="I3554" s="2">
        <f ca="1">'[1]2025年已发货'!I:I</f>
        <v>15775100965</v>
      </c>
      <c r="J3554" s="2" vm="1" t="e">
        <f ca="1">_xlfn._xlws.FILTER(辅助信息!D:D,辅助信息!G:G=G3554)</f>
        <v>#VALUE!</v>
      </c>
    </row>
    <row r="3555" hidden="1" spans="1:10">
      <c r="A3555" s="2" t="str">
        <f ca="1">'[1]2025年已发货'!A:A</f>
        <v>润耀</v>
      </c>
      <c r="B3555" s="2" t="str">
        <f ca="1">'[1]2025年已发货'!B:B</f>
        <v>螺纹钢</v>
      </c>
      <c r="C3555" s="2" t="str">
        <f ca="1">'[1]2025年已发货'!C:C</f>
        <v>HRB400E Φ28 12m</v>
      </c>
      <c r="D3555" s="2" t="str">
        <f ca="1">'[1]2025年已发货'!D:D</f>
        <v>吨</v>
      </c>
      <c r="E3555" s="2">
        <f ca="1">'[1]2025年已发货'!E:E</f>
        <v>44</v>
      </c>
      <c r="F3555" s="4">
        <f ca="1">'[1]2025年已发货'!F:F</f>
        <v>45804</v>
      </c>
      <c r="G3555" s="2" t="str">
        <f>'[1]2025年已发货'!G:G</f>
        <v>（中铁广州局-资乐高速5标）四川省乐山市井研县希望大道116号</v>
      </c>
      <c r="H3555" s="2" t="str">
        <f ca="1">'[1]2025年已发货'!H:H</f>
        <v>廖俊杰</v>
      </c>
      <c r="I3555" s="2">
        <f ca="1">'[1]2025年已发货'!I:I</f>
        <v>15775100965</v>
      </c>
      <c r="J3555" s="2" vm="1" t="e">
        <f>_xlfn._xlws.FILTER(辅助信息!D:D,辅助信息!G:G=G3555)</f>
        <v>#VALUE!</v>
      </c>
    </row>
    <row r="3556" hidden="1" spans="1:10">
      <c r="A3556" s="2" t="str">
        <f ca="1">'[1]2025年已发货'!A:A</f>
        <v>润耀</v>
      </c>
      <c r="B3556" s="2" t="str">
        <f ca="1">'[1]2025年已发货'!B:B</f>
        <v>螺纹钢</v>
      </c>
      <c r="C3556" s="2" t="str">
        <f ca="1">'[1]2025年已发货'!C:C</f>
        <v>HRB400E Φ28 9m</v>
      </c>
      <c r="D3556" s="2" t="str">
        <f ca="1">'[1]2025年已发货'!D:D</f>
        <v>吨</v>
      </c>
      <c r="E3556" s="2">
        <f ca="1">'[1]2025年已发货'!E:E</f>
        <v>35</v>
      </c>
      <c r="F3556" s="4">
        <f ca="1">'[1]2025年已发货'!F:F</f>
        <v>45804</v>
      </c>
      <c r="G3556" s="2" t="str">
        <f>'[1]2025年已发货'!G:G</f>
        <v>（中铁广州局-资乐高速5标）四川省乐山市井研县希望大道116号</v>
      </c>
      <c r="H3556" s="2" t="str">
        <f ca="1">'[1]2025年已发货'!H:H</f>
        <v>廖俊杰</v>
      </c>
      <c r="I3556" s="2">
        <f ca="1">'[1]2025年已发货'!I:I</f>
        <v>15775100965</v>
      </c>
      <c r="J3556" s="2" vm="1" t="e">
        <f>_xlfn._xlws.FILTER(辅助信息!D:D,辅助信息!G:G=G3556)</f>
        <v>#VALUE!</v>
      </c>
    </row>
    <row r="3557" hidden="1" spans="1:10">
      <c r="A3557" s="2" t="str">
        <f ca="1">'[1]2025年已发货'!A:A</f>
        <v>润耀</v>
      </c>
      <c r="B3557" s="2" t="str">
        <f ca="1">'[1]2025年已发货'!B:B</f>
        <v>螺纹钢</v>
      </c>
      <c r="C3557" s="2" t="str">
        <f ca="1">'[1]2025年已发货'!C:C</f>
        <v>HRB400E Φ12 9m</v>
      </c>
      <c r="D3557" s="2" t="str">
        <f ca="1">'[1]2025年已发货'!D:D</f>
        <v>吨</v>
      </c>
      <c r="E3557" s="2">
        <f ca="1">'[1]2025年已发货'!E:E</f>
        <v>17</v>
      </c>
      <c r="F3557" s="4">
        <f ca="1">'[1]2025年已发货'!F:F</f>
        <v>45804</v>
      </c>
      <c r="G3557" s="2" t="str">
        <f>'[1]2025年已发货'!G:G</f>
        <v>（中铁广州局-资乐高速5标）四川省乐山市井研县希望大道116号</v>
      </c>
      <c r="H3557" s="2" t="str">
        <f ca="1">'[1]2025年已发货'!H:H</f>
        <v>廖俊杰</v>
      </c>
      <c r="I3557" s="2">
        <f ca="1">'[1]2025年已发货'!I:I</f>
        <v>15775100965</v>
      </c>
      <c r="J3557" s="2" vm="1" t="e">
        <f ca="1">_xlfn._xlws.FILTER(辅助信息!D:D,辅助信息!G:G=G3557)</f>
        <v>#VALUE!</v>
      </c>
    </row>
    <row r="3558" hidden="1" spans="1:10">
      <c r="A3558" s="2" t="str">
        <f ca="1">'[1]2025年已发货'!A:A</f>
        <v>润耀</v>
      </c>
      <c r="B3558" s="2" t="str">
        <f ca="1">'[1]2025年已发货'!B:B</f>
        <v>螺纹钢</v>
      </c>
      <c r="C3558" s="2" t="str">
        <f ca="1">'[1]2025年已发货'!C:C</f>
        <v>HRB400E Φ16 9m</v>
      </c>
      <c r="D3558" s="2" t="str">
        <f ca="1">'[1]2025年已发货'!D:D</f>
        <v>吨</v>
      </c>
      <c r="E3558" s="2">
        <f ca="1">'[1]2025年已发货'!E:E</f>
        <v>17</v>
      </c>
      <c r="F3558" s="4">
        <f ca="1">'[1]2025年已发货'!F:F</f>
        <v>45804</v>
      </c>
      <c r="G3558" s="2" t="str">
        <f>'[1]2025年已发货'!G:G</f>
        <v>（中铁广州局-资乐高速5标）四川省乐山市井研县希望大道116号</v>
      </c>
      <c r="H3558" s="2" t="str">
        <f ca="1">'[1]2025年已发货'!H:H</f>
        <v>廖俊杰</v>
      </c>
      <c r="I3558" s="2">
        <f ca="1">'[1]2025年已发货'!I:I</f>
        <v>15775100965</v>
      </c>
      <c r="J3558" s="2" vm="1" t="e">
        <f ca="1">_xlfn._xlws.FILTER(辅助信息!D:D,辅助信息!G:G=G3558)</f>
        <v>#VALUE!</v>
      </c>
    </row>
    <row r="3559" hidden="1" spans="1:10">
      <c r="A3559" s="2" t="str">
        <f ca="1">'[1]2025年已发货'!A:A</f>
        <v>润耀</v>
      </c>
      <c r="B3559" s="2" t="str">
        <f ca="1">'[1]2025年已发货'!B:B</f>
        <v>螺纹钢</v>
      </c>
      <c r="C3559" s="2" t="str">
        <f ca="1">'[1]2025年已发货'!C:C</f>
        <v>HRB400E Φ28 9m</v>
      </c>
      <c r="D3559" s="2" t="str">
        <f ca="1">'[1]2025年已发货'!D:D</f>
        <v>吨</v>
      </c>
      <c r="E3559" s="2">
        <f ca="1">'[1]2025年已发货'!E:E</f>
        <v>35</v>
      </c>
      <c r="F3559" s="4">
        <f ca="1">'[1]2025年已发货'!F:F</f>
        <v>45804</v>
      </c>
      <c r="G3559" s="2" t="str">
        <f>'[1]2025年已发货'!G:G</f>
        <v>（中铁广州局-资乐高速5标）四川省乐山市井研县希望大道116号</v>
      </c>
      <c r="H3559" s="2" t="str">
        <f ca="1">'[1]2025年已发货'!H:H</f>
        <v>廖俊杰</v>
      </c>
      <c r="I3559" s="2">
        <f ca="1">'[1]2025年已发货'!I:I</f>
        <v>15775100965</v>
      </c>
      <c r="J3559" s="2" vm="1" t="e">
        <f ca="1">_xlfn._xlws.FILTER(辅助信息!D:D,辅助信息!G:G=G3559)</f>
        <v>#VALUE!</v>
      </c>
    </row>
    <row r="3560" hidden="1" spans="1:10">
      <c r="A3560" s="2" t="str">
        <f ca="1">'[1]2025年已发货'!A:A</f>
        <v>润耀</v>
      </c>
      <c r="B3560" s="2" t="str">
        <f ca="1">'[1]2025年已发货'!B:B</f>
        <v>螺纹钢</v>
      </c>
      <c r="C3560" s="2" t="str">
        <f ca="1">'[1]2025年已发货'!C:C</f>
        <v>HRB400E Φ20 12m</v>
      </c>
      <c r="D3560" s="2" t="str">
        <f ca="1">'[1]2025年已发货'!D:D</f>
        <v>吨</v>
      </c>
      <c r="E3560" s="2">
        <f ca="1">'[1]2025年已发货'!E:E</f>
        <v>35</v>
      </c>
      <c r="F3560" s="4">
        <f ca="1">'[1]2025年已发货'!F:F</f>
        <v>45804</v>
      </c>
      <c r="G3560" s="2" t="str">
        <f>'[1]2025年已发货'!G:G</f>
        <v>（中铁广州局-资乐高速5标）四川省乐山市井研县希望大道116号</v>
      </c>
      <c r="H3560" s="2" t="str">
        <f ca="1">'[1]2025年已发货'!H:H</f>
        <v>廖俊杰</v>
      </c>
      <c r="I3560" s="2">
        <f ca="1">'[1]2025年已发货'!I:I</f>
        <v>15775100965</v>
      </c>
      <c r="J3560" s="2" vm="1" t="e">
        <f>_xlfn._xlws.FILTER(辅助信息!D:D,辅助信息!G:G=G3560)</f>
        <v>#VALUE!</v>
      </c>
    </row>
    <row r="3561" hidden="1" spans="1:10">
      <c r="A3561" s="2" t="str">
        <f ca="1">'[1]2025年已发货'!A:A</f>
        <v>润耀</v>
      </c>
      <c r="B3561" s="2" t="str">
        <f ca="1">'[1]2025年已发货'!B:B</f>
        <v>盘螺</v>
      </c>
      <c r="C3561" s="2" t="str">
        <f ca="1">'[1]2025年已发货'!C:C</f>
        <v>HRB400E Φ12</v>
      </c>
      <c r="D3561" s="2" t="str">
        <f ca="1">'[1]2025年已发货'!D:D</f>
        <v>吨</v>
      </c>
      <c r="E3561" s="2">
        <f ca="1">'[1]2025年已发货'!E:E</f>
        <v>35</v>
      </c>
      <c r="F3561" s="4">
        <f ca="1">'[1]2025年已发货'!F:F</f>
        <v>45804</v>
      </c>
      <c r="G3561" s="2" t="str">
        <f>'[1]2025年已发货'!G:G</f>
        <v>（中铁广州局-资乐高速5标）四川省乐山市井研县希望大道116号</v>
      </c>
      <c r="H3561" s="2" t="str">
        <f ca="1">'[1]2025年已发货'!H:H</f>
        <v>廖俊杰</v>
      </c>
      <c r="I3561" s="2">
        <f ca="1">'[1]2025年已发货'!I:I</f>
        <v>15775100965</v>
      </c>
      <c r="J3561" s="2" vm="1" t="e">
        <f ca="1">_xlfn._xlws.FILTER(辅助信息!D:D,辅助信息!G:G=G3561)</f>
        <v>#VALUE!</v>
      </c>
    </row>
    <row r="3562" hidden="1" spans="1:10">
      <c r="A3562" s="2" t="str">
        <f ca="1">'[1]2025年已发货'!A:A</f>
        <v>润耀</v>
      </c>
      <c r="B3562" s="2" t="str">
        <f ca="1">'[1]2025年已发货'!B:B</f>
        <v>螺纹钢</v>
      </c>
      <c r="C3562" s="2" t="str">
        <f ca="1">'[1]2025年已发货'!C:C</f>
        <v>HRB400E Φ14 12m</v>
      </c>
      <c r="D3562" s="2" t="str">
        <f ca="1">'[1]2025年已发货'!D:D</f>
        <v>吨</v>
      </c>
      <c r="E3562" s="2">
        <f ca="1">'[1]2025年已发货'!E:E</f>
        <v>10</v>
      </c>
      <c r="F3562" s="4">
        <f ca="1">'[1]2025年已发货'!F:F</f>
        <v>45804</v>
      </c>
      <c r="G3562" s="2" t="str">
        <f>'[1]2025年已发货'!G:G</f>
        <v>（中铁广州局-资乐高速5标）四川省乐山市井研县希望大道116号</v>
      </c>
      <c r="H3562" s="2" t="str">
        <f ca="1">'[1]2025年已发货'!H:H</f>
        <v>廖俊杰</v>
      </c>
      <c r="I3562" s="2">
        <f ca="1">'[1]2025年已发货'!I:I</f>
        <v>15775100965</v>
      </c>
      <c r="J3562" s="2" vm="1" t="e">
        <f>_xlfn._xlws.FILTER(辅助信息!D:D,辅助信息!G:G=G3562)</f>
        <v>#VALUE!</v>
      </c>
    </row>
    <row r="3563" hidden="1" spans="1:10">
      <c r="A3563" s="2" t="str">
        <f ca="1">'[1]2025年已发货'!A:A</f>
        <v>润耀</v>
      </c>
      <c r="B3563" s="2" t="str">
        <f ca="1">'[1]2025年已发货'!B:B</f>
        <v>螺纹钢</v>
      </c>
      <c r="C3563" s="2" t="str">
        <f ca="1">'[1]2025年已发货'!C:C</f>
        <v>HRB400E Φ16 12m</v>
      </c>
      <c r="D3563" s="2" t="str">
        <f ca="1">'[1]2025年已发货'!D:D</f>
        <v>吨</v>
      </c>
      <c r="E3563" s="2">
        <f ca="1">'[1]2025年已发货'!E:E</f>
        <v>25</v>
      </c>
      <c r="F3563" s="4">
        <f ca="1">'[1]2025年已发货'!F:F</f>
        <v>45804</v>
      </c>
      <c r="G3563" s="2" t="str">
        <f>'[1]2025年已发货'!G:G</f>
        <v>（中铁广州局-资乐高速5标）四川省乐山市井研县希望大道116号</v>
      </c>
      <c r="H3563" s="2" t="str">
        <f ca="1">'[1]2025年已发货'!H:H</f>
        <v>廖俊杰</v>
      </c>
      <c r="I3563" s="2">
        <f ca="1">'[1]2025年已发货'!I:I</f>
        <v>15775100965</v>
      </c>
      <c r="J3563" s="2" vm="1" t="e">
        <f>_xlfn._xlws.FILTER(辅助信息!D:D,辅助信息!G:G=G3563)</f>
        <v>#VALUE!</v>
      </c>
    </row>
    <row r="3564" hidden="1" spans="1:10">
      <c r="A3564" s="2" t="str">
        <f ca="1">'[1]2025年已发货'!A:A</f>
        <v>润耀</v>
      </c>
      <c r="B3564" s="2" t="str">
        <f ca="1">'[1]2025年已发货'!B:B</f>
        <v>螺纹钢</v>
      </c>
      <c r="C3564" s="2" t="str">
        <f ca="1">'[1]2025年已发货'!C:C</f>
        <v>HRB400E Φ20 12m</v>
      </c>
      <c r="D3564" s="2" t="str">
        <f ca="1">'[1]2025年已发货'!D:D</f>
        <v>吨</v>
      </c>
      <c r="E3564" s="2">
        <f ca="1">'[1]2025年已发货'!E:E</f>
        <v>35</v>
      </c>
      <c r="F3564" s="4">
        <f ca="1">'[1]2025年已发货'!F:F</f>
        <v>45804</v>
      </c>
      <c r="G3564" s="2" t="str">
        <f>'[1]2025年已发货'!G:G</f>
        <v>（中铁广州局-资乐高速5标）四川省乐山市井研县希望大道116号</v>
      </c>
      <c r="H3564" s="2" t="str">
        <f ca="1">'[1]2025年已发货'!H:H</f>
        <v>廖俊杰</v>
      </c>
      <c r="I3564" s="2">
        <f ca="1">'[1]2025年已发货'!I:I</f>
        <v>15775100965</v>
      </c>
      <c r="J3564" s="2" vm="1" t="e">
        <f ca="1">_xlfn._xlws.FILTER(辅助信息!D:D,辅助信息!G:G=G3564)</f>
        <v>#VALUE!</v>
      </c>
    </row>
    <row r="3565" hidden="1" spans="1:10">
      <c r="A3565" s="2" t="str">
        <f ca="1">'[1]2025年已发货'!A:A</f>
        <v>润耀</v>
      </c>
      <c r="B3565" s="2" t="str">
        <f ca="1">'[1]2025年已发货'!B:B</f>
        <v>螺纹钢</v>
      </c>
      <c r="C3565" s="2" t="str">
        <f ca="1">'[1]2025年已发货'!C:C</f>
        <v>HRB400E Φ22 12m</v>
      </c>
      <c r="D3565" s="2" t="str">
        <f ca="1">'[1]2025年已发货'!D:D</f>
        <v>吨</v>
      </c>
      <c r="E3565" s="2">
        <f ca="1">'[1]2025年已发货'!E:E</f>
        <v>25</v>
      </c>
      <c r="F3565" s="4">
        <f ca="1">'[1]2025年已发货'!F:F</f>
        <v>45804</v>
      </c>
      <c r="G3565" s="2" t="str">
        <f>'[1]2025年已发货'!G:G</f>
        <v>（中铁广州局-资乐高速5标）四川省乐山市井研县希望大道116号</v>
      </c>
      <c r="H3565" s="2" t="str">
        <f ca="1">'[1]2025年已发货'!H:H</f>
        <v>廖俊杰</v>
      </c>
      <c r="I3565" s="2">
        <f ca="1">'[1]2025年已发货'!I:I</f>
        <v>15775100965</v>
      </c>
      <c r="J3565" s="2" vm="1" t="e">
        <f ca="1">_xlfn._xlws.FILTER(辅助信息!D:D,辅助信息!G:G=G3565)</f>
        <v>#VALUE!</v>
      </c>
    </row>
    <row r="3566" hidden="1" spans="1:10">
      <c r="A3566" s="2" t="str">
        <f ca="1">'[1]2025年已发货'!A:A</f>
        <v>润耀</v>
      </c>
      <c r="B3566" s="2" t="str">
        <f ca="1">'[1]2025年已发货'!B:B</f>
        <v>高线</v>
      </c>
      <c r="C3566" s="2" t="str">
        <f ca="1">'[1]2025年已发货'!C:C</f>
        <v>HPB300Φ10</v>
      </c>
      <c r="D3566" s="2" t="str">
        <f ca="1">'[1]2025年已发货'!D:D</f>
        <v>吨</v>
      </c>
      <c r="E3566" s="2">
        <f ca="1">'[1]2025年已发货'!E:E</f>
        <v>5</v>
      </c>
      <c r="F3566" s="4">
        <f ca="1">'[1]2025年已发货'!F:F</f>
        <v>45804</v>
      </c>
      <c r="G3566" s="2" t="str">
        <f>'[1]2025年已发货'!G:G</f>
        <v>（中铁十局-资乐高速4标）四川省眉山市仁寿县彰加镇促进村中铁十局资乐高速1#钢筋场</v>
      </c>
      <c r="H3566" s="2" t="str">
        <f ca="1">'[1]2025年已发货'!H:H</f>
        <v>杨飞</v>
      </c>
      <c r="I3566" s="2">
        <f ca="1">'[1]2025年已发货'!I:I</f>
        <v>15667998777</v>
      </c>
      <c r="J3566" s="2" vm="1" t="e">
        <f ca="1">_xlfn._xlws.FILTER(辅助信息!D:D,辅助信息!G:G=G3566)</f>
        <v>#VALUE!</v>
      </c>
    </row>
    <row r="3567" hidden="1" spans="1:10">
      <c r="A3567" s="2" t="str">
        <f ca="1">'[1]2025年已发货'!A:A</f>
        <v>润耀</v>
      </c>
      <c r="B3567" s="2" t="str">
        <f ca="1">'[1]2025年已发货'!B:B</f>
        <v>螺纹钢</v>
      </c>
      <c r="C3567" s="2" t="str">
        <f ca="1">'[1]2025年已发货'!C:C</f>
        <v>HRB400E Φ12 9m</v>
      </c>
      <c r="D3567" s="2" t="str">
        <f ca="1">'[1]2025年已发货'!D:D</f>
        <v>吨</v>
      </c>
      <c r="E3567" s="2">
        <f ca="1">'[1]2025年已发货'!E:E</f>
        <v>35</v>
      </c>
      <c r="F3567" s="4">
        <f ca="1">'[1]2025年已发货'!F:F</f>
        <v>45804</v>
      </c>
      <c r="G3567" s="2" t="str">
        <f>'[1]2025年已发货'!G:G</f>
        <v>（中铁十局-资乐高速4标）四川省眉山市仁寿县彰加镇促进村中铁十局资乐高速1#钢筋场</v>
      </c>
      <c r="H3567" s="2" t="str">
        <f ca="1">'[1]2025年已发货'!H:H</f>
        <v>杨飞</v>
      </c>
      <c r="I3567" s="2">
        <f ca="1">'[1]2025年已发货'!I:I</f>
        <v>15667998777</v>
      </c>
      <c r="J3567" s="2" vm="1" t="e">
        <f ca="1">_xlfn._xlws.FILTER(辅助信息!D:D,辅助信息!G:G=G3567)</f>
        <v>#VALUE!</v>
      </c>
    </row>
    <row r="3568" hidden="1" spans="1:10">
      <c r="A3568" s="2" t="str">
        <f ca="1">'[1]2025年已发货'!A:A</f>
        <v>润耀</v>
      </c>
      <c r="B3568" s="2" t="str">
        <f ca="1">'[1]2025年已发货'!B:B</f>
        <v>螺纹钢</v>
      </c>
      <c r="C3568" s="2" t="str">
        <f ca="1">'[1]2025年已发货'!C:C</f>
        <v>HRB400E Φ16 9m</v>
      </c>
      <c r="D3568" s="2" t="str">
        <f ca="1">'[1]2025年已发货'!D:D</f>
        <v>吨</v>
      </c>
      <c r="E3568" s="2">
        <f ca="1">'[1]2025年已发货'!E:E</f>
        <v>25</v>
      </c>
      <c r="F3568" s="4">
        <f ca="1">'[1]2025年已发货'!F:F</f>
        <v>45804</v>
      </c>
      <c r="G3568" s="2" t="str">
        <f>'[1]2025年已发货'!G:G</f>
        <v>（中铁十局-资乐高速4标）四川省眉山市仁寿县彰加镇促进村中铁十局资乐高速1#钢筋场</v>
      </c>
      <c r="H3568" s="2" t="str">
        <f ca="1">'[1]2025年已发货'!H:H</f>
        <v>杨飞</v>
      </c>
      <c r="I3568" s="2">
        <f ca="1">'[1]2025年已发货'!I:I</f>
        <v>15667998777</v>
      </c>
      <c r="J3568" s="2" vm="1" t="e">
        <f>_xlfn._xlws.FILTER(辅助信息!D:D,辅助信息!G:G=G3568)</f>
        <v>#VALUE!</v>
      </c>
    </row>
    <row r="3569" hidden="1" spans="1:10">
      <c r="A3569" s="2" t="str">
        <f ca="1">'[1]2025年已发货'!A:A</f>
        <v>润耀</v>
      </c>
      <c r="B3569" s="2" t="str">
        <f ca="1">'[1]2025年已发货'!B:B</f>
        <v>螺纹钢</v>
      </c>
      <c r="C3569" s="2" t="str">
        <f ca="1">'[1]2025年已发货'!C:C</f>
        <v>HRB400E Φ20 9m</v>
      </c>
      <c r="D3569" s="2" t="str">
        <f ca="1">'[1]2025年已发货'!D:D</f>
        <v>吨</v>
      </c>
      <c r="E3569" s="2">
        <f ca="1">'[1]2025年已发货'!E:E</f>
        <v>5</v>
      </c>
      <c r="F3569" s="4">
        <f ca="1">'[1]2025年已发货'!F:F</f>
        <v>45804</v>
      </c>
      <c r="G3569" s="2" t="str">
        <f>'[1]2025年已发货'!G:G</f>
        <v>（中铁十局-资乐高速4标）四川省眉山市仁寿县彰加镇促进村中铁十局资乐高速1#钢筋场</v>
      </c>
      <c r="H3569" s="2" t="str">
        <f ca="1">'[1]2025年已发货'!H:H</f>
        <v>杨飞</v>
      </c>
      <c r="I3569" s="2">
        <f ca="1">'[1]2025年已发货'!I:I</f>
        <v>15667998777</v>
      </c>
      <c r="J3569" s="2" vm="1" t="e">
        <f>_xlfn._xlws.FILTER(辅助信息!D:D,辅助信息!G:G=G3569)</f>
        <v>#VALUE!</v>
      </c>
    </row>
    <row r="3570" hidden="1" spans="1:10">
      <c r="A3570" s="2" t="str">
        <f ca="1">'[1]2025年已发货'!A:A</f>
        <v>润耀</v>
      </c>
      <c r="B3570" s="2" t="str">
        <f ca="1">'[1]2025年已发货'!B:B</f>
        <v>螺纹钢</v>
      </c>
      <c r="C3570" s="2" t="str">
        <f ca="1">'[1]2025年已发货'!C:C</f>
        <v>HRB400E Φ25 9m</v>
      </c>
      <c r="D3570" s="2" t="str">
        <f ca="1">'[1]2025年已发货'!D:D</f>
        <v>吨</v>
      </c>
      <c r="E3570" s="2">
        <f ca="1">'[1]2025年已发货'!E:E</f>
        <v>35</v>
      </c>
      <c r="F3570" s="4">
        <f ca="1">'[1]2025年已发货'!F:F</f>
        <v>45804</v>
      </c>
      <c r="G3570" s="2" t="str">
        <f>'[1]2025年已发货'!G:G</f>
        <v>（中铁十局-资乐高速4标）四川省眉山市仁寿县彰加镇促进村中铁十局资乐高速1#钢筋场</v>
      </c>
      <c r="H3570" s="2" t="str">
        <f ca="1">'[1]2025年已发货'!H:H</f>
        <v>杨飞</v>
      </c>
      <c r="I3570" s="2">
        <f ca="1">'[1]2025年已发货'!I:I</f>
        <v>15667998777</v>
      </c>
      <c r="J3570" s="2" vm="1" t="e">
        <f>_xlfn._xlws.FILTER(辅助信息!D:D,辅助信息!G:G=G3570)</f>
        <v>#VALUE!</v>
      </c>
    </row>
    <row r="3571" hidden="1" spans="1:10">
      <c r="A3571" s="2" t="str">
        <f ca="1">'[1]2025年已发货'!A:A</f>
        <v>润耀</v>
      </c>
      <c r="B3571" s="2" t="str">
        <f ca="1">'[1]2025年已发货'!B:B</f>
        <v>螺纹钢</v>
      </c>
      <c r="C3571" s="2" t="str">
        <f ca="1">'[1]2025年已发货'!C:C</f>
        <v>HRB400E Φ28 9m</v>
      </c>
      <c r="D3571" s="2" t="str">
        <f ca="1">'[1]2025年已发货'!D:D</f>
        <v>吨</v>
      </c>
      <c r="E3571" s="2">
        <f ca="1">'[1]2025年已发货'!E:E</f>
        <v>35</v>
      </c>
      <c r="F3571" s="4">
        <f ca="1">'[1]2025年已发货'!F:F</f>
        <v>45804</v>
      </c>
      <c r="G3571" s="2" t="str">
        <f>'[1]2025年已发货'!G:G</f>
        <v>（中铁十局-资乐高速4标）四川省眉山市仁寿县彰加镇促进村中铁十局资乐高速1#钢筋场</v>
      </c>
      <c r="H3571" s="2" t="str">
        <f ca="1">'[1]2025年已发货'!H:H</f>
        <v>杨飞</v>
      </c>
      <c r="I3571" s="2">
        <f ca="1">'[1]2025年已发货'!I:I</f>
        <v>15667998777</v>
      </c>
      <c r="J3571" s="2" vm="1" t="e">
        <f ca="1">_xlfn._xlws.FILTER(辅助信息!D:D,辅助信息!G:G=G3571)</f>
        <v>#VALUE!</v>
      </c>
    </row>
    <row r="3572" hidden="1" spans="1:10">
      <c r="A3572" s="2" t="str">
        <f ca="1">'[1]2025年已发货'!A:A</f>
        <v>吉晨盛泰</v>
      </c>
      <c r="B3572" s="2" t="str">
        <f ca="1">'[1]2025年已发货'!B:B</f>
        <v>螺纹钢</v>
      </c>
      <c r="C3572" s="2" t="str">
        <f ca="1">'[1]2025年已发货'!C:C</f>
        <v>HRB400E Φ12</v>
      </c>
      <c r="D3572" s="2" t="str">
        <f ca="1">'[1]2025年已发货'!D:D</f>
        <v>吨</v>
      </c>
      <c r="E3572" s="2">
        <f ca="1">'[1]2025年已发货'!E:E</f>
        <v>35</v>
      </c>
      <c r="F3572" s="4">
        <f ca="1">'[1]2025年已发货'!F:F</f>
        <v>45805</v>
      </c>
      <c r="G3572" s="2" t="str">
        <f>'[1]2025年已发货'!G:G</f>
        <v>5标二分部十局第七公司四川省凉山州彝族自治州昭觉县</v>
      </c>
      <c r="H3572" s="2" t="str">
        <f ca="1">'[1]2025年已发货'!H:H</f>
        <v>王浩</v>
      </c>
      <c r="I3572" s="2">
        <f ca="1">'[1]2025年已发货'!I:I</f>
        <v>18292113429</v>
      </c>
      <c r="J3572" s="2" vm="1" t="e">
        <f ca="1">_xlfn._xlws.FILTER(辅助信息!D:D,辅助信息!G:G=G3572)</f>
        <v>#VALUE!</v>
      </c>
    </row>
    <row r="3573" hidden="1" spans="1:10">
      <c r="A3573" s="2" t="str">
        <f ca="1">'[1]2025年已发货'!A:A</f>
        <v>吉晨盛泰</v>
      </c>
      <c r="B3573" s="2" t="str">
        <f ca="1">'[1]2025年已发货'!B:B</f>
        <v>螺纹钢</v>
      </c>
      <c r="C3573" s="2" t="str">
        <f ca="1">'[1]2025年已发货'!C:C</f>
        <v>HRB400E Φ14</v>
      </c>
      <c r="D3573" s="2" t="str">
        <f ca="1">'[1]2025年已发货'!D:D</f>
        <v>吨</v>
      </c>
      <c r="E3573" s="2">
        <f ca="1">'[1]2025年已发货'!E:E</f>
        <v>35</v>
      </c>
      <c r="F3573" s="4">
        <f ca="1">'[1]2025年已发货'!F:F</f>
        <v>45805</v>
      </c>
      <c r="G3573" s="2" t="str">
        <f>'[1]2025年已发货'!G:G</f>
        <v>5标二分部十局第七公司四川省凉山州彝族自治州昭觉县</v>
      </c>
      <c r="H3573" s="2" t="str">
        <f ca="1">'[1]2025年已发货'!H:H</f>
        <v>王浩</v>
      </c>
      <c r="I3573" s="2">
        <f ca="1">'[1]2025年已发货'!I:I</f>
        <v>18292113429</v>
      </c>
      <c r="J3573" s="2" vm="1" t="e">
        <f>_xlfn._xlws.FILTER(辅助信息!D:D,辅助信息!G:G=G3573)</f>
        <v>#VALUE!</v>
      </c>
    </row>
    <row r="3574" hidden="1" spans="1:10">
      <c r="A3574" s="2" t="str">
        <f ca="1">'[1]2025年已发货'!A:A</f>
        <v>吉晨盛泰</v>
      </c>
      <c r="B3574" s="2" t="str">
        <f ca="1">'[1]2025年已发货'!B:B</f>
        <v>螺纹钢</v>
      </c>
      <c r="C3574" s="2" t="str">
        <f ca="1">'[1]2025年已发货'!C:C</f>
        <v>HRB400E Φ16</v>
      </c>
      <c r="D3574" s="2" t="str">
        <f ca="1">'[1]2025年已发货'!D:D</f>
        <v>吨</v>
      </c>
      <c r="E3574" s="2">
        <f ca="1">'[1]2025年已发货'!E:E</f>
        <v>35</v>
      </c>
      <c r="F3574" s="4">
        <f ca="1">'[1]2025年已发货'!F:F</f>
        <v>45805</v>
      </c>
      <c r="G3574" s="2" t="str">
        <f>'[1]2025年已发货'!G:G</f>
        <v>5标二分部十局第七公司四川省凉山州彝族自治州昭觉县</v>
      </c>
      <c r="H3574" s="2" t="str">
        <f ca="1">'[1]2025年已发货'!H:H</f>
        <v>王浩</v>
      </c>
      <c r="I3574" s="2">
        <f ca="1">'[1]2025年已发货'!I:I</f>
        <v>18292113429</v>
      </c>
      <c r="J3574" s="2" vm="1" t="e">
        <f>_xlfn._xlws.FILTER(辅助信息!D:D,辅助信息!G:G=G3574)</f>
        <v>#VALUE!</v>
      </c>
    </row>
    <row r="3575" hidden="1" spans="1:10">
      <c r="A3575" s="2" t="str">
        <f ca="1">'[1]2025年已发货'!A:A</f>
        <v>吉晨盛泰</v>
      </c>
      <c r="B3575" s="2" t="str">
        <f ca="1">'[1]2025年已发货'!B:B</f>
        <v>螺纹钢</v>
      </c>
      <c r="C3575" s="2" t="str">
        <f ca="1">'[1]2025年已发货'!C:C</f>
        <v>HRB400E Φ20</v>
      </c>
      <c r="D3575" s="2" t="str">
        <f ca="1">'[1]2025年已发货'!D:D</f>
        <v>吨</v>
      </c>
      <c r="E3575" s="2">
        <f ca="1">'[1]2025年已发货'!E:E</f>
        <v>70</v>
      </c>
      <c r="F3575" s="4">
        <f ca="1">'[1]2025年已发货'!F:F</f>
        <v>45805</v>
      </c>
      <c r="G3575" s="2" t="str">
        <f>'[1]2025年已发货'!G:G</f>
        <v>5标二分部十局第七公司四川省凉山州彝族自治州昭觉县</v>
      </c>
      <c r="H3575" s="2" t="str">
        <f ca="1">'[1]2025年已发货'!H:H</f>
        <v>王浩</v>
      </c>
      <c r="I3575" s="2">
        <f ca="1">'[1]2025年已发货'!I:I</f>
        <v>18292113429</v>
      </c>
      <c r="J3575" s="2" vm="1" t="e">
        <f ca="1">_xlfn._xlws.FILTER(辅助信息!D:D,辅助信息!G:G=G3575)</f>
        <v>#VALUE!</v>
      </c>
    </row>
    <row r="3576" hidden="1" spans="1:10">
      <c r="A3576" s="2" t="str">
        <f ca="1">'[1]2025年已发货'!A:A</f>
        <v>吉晨盛泰</v>
      </c>
      <c r="B3576" s="2" t="str">
        <f ca="1">'[1]2025年已发货'!B:B</f>
        <v>螺纹钢</v>
      </c>
      <c r="C3576" s="2" t="str">
        <f ca="1">'[1]2025年已发货'!C:C</f>
        <v>HRB400EΦ16</v>
      </c>
      <c r="D3576" s="2" t="str">
        <f ca="1">'[1]2025年已发货'!D:D</f>
        <v>吨</v>
      </c>
      <c r="E3576" s="2">
        <f ca="1">'[1]2025年已发货'!E:E</f>
        <v>35</v>
      </c>
      <c r="F3576" s="4">
        <f ca="1">'[1]2025年已发货'!F:F</f>
        <v>45805</v>
      </c>
      <c r="G3576" s="2" t="str">
        <f>'[1]2025年已发货'!G:G</f>
        <v>凉山州昭觉县新城镇阿都马打(中铁十局西昭高速3号拌合站过磅)</v>
      </c>
      <c r="H3576" s="2" t="str">
        <f ca="1">'[1]2025年已发货'!H:H</f>
        <v>魏忠魁</v>
      </c>
      <c r="I3576" s="2">
        <f ca="1">'[1]2025年已发货'!I:I</f>
        <v>18229056777</v>
      </c>
      <c r="J3576" s="2" vm="1" t="e">
        <f ca="1">_xlfn._xlws.FILTER(辅助信息!D:D,辅助信息!G:G=G3576)</f>
        <v>#VALUE!</v>
      </c>
    </row>
    <row r="3577" hidden="1" spans="1:10">
      <c r="A3577" s="2" t="str">
        <f ca="1">'[1]2025年已发货'!A:A</f>
        <v>吉晨盛泰</v>
      </c>
      <c r="B3577" s="2" t="str">
        <f ca="1">'[1]2025年已发货'!B:B</f>
        <v>螺纹钢</v>
      </c>
      <c r="C3577" s="2" t="str">
        <f ca="1">'[1]2025年已发货'!C:C</f>
        <v>HRB500EΦ32</v>
      </c>
      <c r="D3577" s="2" t="str">
        <f ca="1">'[1]2025年已发货'!D:D</f>
        <v>吨</v>
      </c>
      <c r="E3577" s="2">
        <f ca="1">'[1]2025年已发货'!E:E</f>
        <v>75</v>
      </c>
      <c r="F3577" s="4">
        <f ca="1">'[1]2025年已发货'!F:F</f>
        <v>45805</v>
      </c>
      <c r="G3577" s="2" t="str">
        <f>'[1]2025年已发货'!G:G</f>
        <v>凉山州昭觉县新城镇阿都马打(中铁十局西昭高速3号拌合站过磅)</v>
      </c>
      <c r="H3577" s="2" t="str">
        <f ca="1">'[1]2025年已发货'!H:H</f>
        <v>魏忠魁</v>
      </c>
      <c r="I3577" s="2">
        <f ca="1">'[1]2025年已发货'!I:I</f>
        <v>18229056777</v>
      </c>
      <c r="J3577" s="2" vm="1" t="e">
        <f>_xlfn._xlws.FILTER(辅助信息!D:D,辅助信息!G:G=G3577)</f>
        <v>#VALUE!</v>
      </c>
    </row>
    <row r="3578" hidden="1" spans="1:10">
      <c r="A3578" s="2" t="str">
        <f ca="1">'[1]2025年已发货'!A:A</f>
        <v>吉晨盛泰</v>
      </c>
      <c r="B3578" s="2" t="str">
        <f ca="1">'[1]2025年已发货'!B:B</f>
        <v>盘螺</v>
      </c>
      <c r="C3578" s="2" t="str">
        <f ca="1">'[1]2025年已发货'!C:C</f>
        <v>HRB400EΦ10</v>
      </c>
      <c r="D3578" s="2" t="str">
        <f ca="1">'[1]2025年已发货'!D:D</f>
        <v>吨</v>
      </c>
      <c r="E3578" s="2">
        <f ca="1">'[1]2025年已发货'!E:E</f>
        <v>75</v>
      </c>
      <c r="F3578" s="4">
        <f ca="1">'[1]2025年已发货'!F:F</f>
        <v>45805</v>
      </c>
      <c r="G3578" s="2" t="str">
        <f>'[1]2025年已发货'!G:G</f>
        <v>凉山州昭觉县新城镇阿都马打(中铁十局西昭高速3号拌合站过磅)</v>
      </c>
      <c r="H3578" s="2" t="str">
        <f ca="1">'[1]2025年已发货'!H:H</f>
        <v>魏忠魁</v>
      </c>
      <c r="I3578" s="2">
        <f ca="1">'[1]2025年已发货'!I:I</f>
        <v>18229056777</v>
      </c>
      <c r="J3578" s="2" vm="1" t="e">
        <f ca="1">_xlfn._xlws.FILTER(辅助信息!D:D,辅助信息!G:G=G3578)</f>
        <v>#VALUE!</v>
      </c>
    </row>
    <row r="3579" hidden="1" spans="1:10">
      <c r="A3579" s="2" t="str">
        <f ca="1">'[1]2025年已发货'!A:A</f>
        <v>德胜</v>
      </c>
      <c r="B3579" s="2" t="str">
        <f ca="1">'[1]2025年已发货'!B:B</f>
        <v>螺纹钢</v>
      </c>
      <c r="C3579" s="2" t="str">
        <f ca="1">'[1]2025年已发货'!C:C</f>
        <v>HRB400E Φ16 9m</v>
      </c>
      <c r="D3579" s="2" t="str">
        <f ca="1">'[1]2025年已发货'!D:D</f>
        <v>吨</v>
      </c>
      <c r="E3579" s="2">
        <f ca="1">'[1]2025年已发货'!E:E</f>
        <v>35</v>
      </c>
      <c r="F3579" s="4">
        <f ca="1">'[1]2025年已发货'!F:F</f>
        <v>45805</v>
      </c>
      <c r="G3579" s="2" t="str">
        <f>'[1]2025年已发货'!G:G</f>
        <v>（中铁广州局-资乐高速5标）四川省乐山市井研县希望大道116号</v>
      </c>
      <c r="H3579" s="2" t="str">
        <f ca="1">'[1]2025年已发货'!H:H</f>
        <v>廖俊杰</v>
      </c>
      <c r="I3579" s="2">
        <f ca="1">'[1]2025年已发货'!I:I</f>
        <v>15775100965</v>
      </c>
      <c r="J3579" s="2" vm="1" t="e">
        <f>_xlfn._xlws.FILTER(辅助信息!D:D,辅助信息!G:G=G3579)</f>
        <v>#VALUE!</v>
      </c>
    </row>
    <row r="3580" hidden="1" spans="1:10">
      <c r="A3580" s="2" t="str">
        <f ca="1">'[1]2025年已发货'!A:A</f>
        <v>德胜</v>
      </c>
      <c r="B3580" s="2" t="str">
        <f ca="1">'[1]2025年已发货'!B:B</f>
        <v>螺纹钢</v>
      </c>
      <c r="C3580" s="2" t="str">
        <f ca="1">'[1]2025年已发货'!C:C</f>
        <v>HRB400E Φ20 12m</v>
      </c>
      <c r="D3580" s="2" t="str">
        <f ca="1">'[1]2025年已发货'!D:D</f>
        <v>吨</v>
      </c>
      <c r="E3580" s="2">
        <f ca="1">'[1]2025年已发货'!E:E</f>
        <v>35</v>
      </c>
      <c r="F3580" s="4">
        <f ca="1">'[1]2025年已发货'!F:F</f>
        <v>45805</v>
      </c>
      <c r="G3580" s="2" t="str">
        <f>'[1]2025年已发货'!G:G</f>
        <v>（中铁广州局-资乐高速5标）四川省乐山市井研县希望大道116号</v>
      </c>
      <c r="H3580" s="2" t="str">
        <f ca="1">'[1]2025年已发货'!H:H</f>
        <v>廖俊杰</v>
      </c>
      <c r="I3580" s="2">
        <f ca="1">'[1]2025年已发货'!I:I</f>
        <v>15775100965</v>
      </c>
      <c r="J3580" s="2" vm="1" t="e">
        <f ca="1">_xlfn._xlws.FILTER(辅助信息!D:D,辅助信息!G:G=G3580)</f>
        <v>#VALUE!</v>
      </c>
    </row>
    <row r="3581" hidden="1" spans="1:10">
      <c r="A3581" s="2" t="str">
        <f ca="1">'[1]2025年已发货'!A:A</f>
        <v>德胜</v>
      </c>
      <c r="B3581" s="2" t="str">
        <f ca="1">'[1]2025年已发货'!B:B</f>
        <v>螺纹钢</v>
      </c>
      <c r="C3581" s="2" t="str">
        <f ca="1">'[1]2025年已发货'!C:C</f>
        <v>HRB400E Φ25 12m</v>
      </c>
      <c r="D3581" s="2" t="str">
        <f ca="1">'[1]2025年已发货'!D:D</f>
        <v>吨</v>
      </c>
      <c r="E3581" s="2">
        <f ca="1">'[1]2025年已发货'!E:E</f>
        <v>15</v>
      </c>
      <c r="F3581" s="4">
        <f ca="1">'[1]2025年已发货'!F:F</f>
        <v>45805</v>
      </c>
      <c r="G3581" s="2" t="str">
        <f>'[1]2025年已发货'!G:G</f>
        <v>（中铁广州局-资乐高速5标）四川省乐山市井研县希望大道116号</v>
      </c>
      <c r="H3581" s="2" t="str">
        <f ca="1">'[1]2025年已发货'!H:H</f>
        <v>廖俊杰</v>
      </c>
      <c r="I3581" s="2">
        <f ca="1">'[1]2025年已发货'!I:I</f>
        <v>15775100965</v>
      </c>
      <c r="J3581" s="2" vm="1" t="e">
        <f ca="1">_xlfn._xlws.FILTER(辅助信息!D:D,辅助信息!G:G=G3581)</f>
        <v>#VALUE!</v>
      </c>
    </row>
    <row r="3582" hidden="1" spans="1:10">
      <c r="A3582" s="2" t="str">
        <f ca="1">'[1]2025年已发货'!A:A</f>
        <v>德胜</v>
      </c>
      <c r="B3582" s="2" t="str">
        <f ca="1">'[1]2025年已发货'!B:B</f>
        <v>螺纹钢</v>
      </c>
      <c r="C3582" s="2" t="str">
        <f ca="1">'[1]2025年已发货'!C:C</f>
        <v>HRB400E Φ28 12m</v>
      </c>
      <c r="D3582" s="2" t="str">
        <f ca="1">'[1]2025年已发货'!D:D</f>
        <v>吨</v>
      </c>
      <c r="E3582" s="2">
        <f ca="1">'[1]2025年已发货'!E:E</f>
        <v>20</v>
      </c>
      <c r="F3582" s="4">
        <f ca="1">'[1]2025年已发货'!F:F</f>
        <v>45805</v>
      </c>
      <c r="G3582" s="2" t="str">
        <f>'[1]2025年已发货'!G:G</f>
        <v>（中铁广州局-资乐高速5标）四川省乐山市井研县希望大道116号</v>
      </c>
      <c r="H3582" s="2" t="str">
        <f ca="1">'[1]2025年已发货'!H:H</f>
        <v>廖俊杰</v>
      </c>
      <c r="I3582" s="2">
        <f ca="1">'[1]2025年已发货'!I:I</f>
        <v>15775100965</v>
      </c>
      <c r="J3582" s="2" vm="1" t="e">
        <f ca="1">_xlfn._xlws.FILTER(辅助信息!D:D,辅助信息!G:G=G3582)</f>
        <v>#VALUE!</v>
      </c>
    </row>
    <row r="3583" hidden="1" spans="1:10">
      <c r="A3583" s="2" t="str">
        <f ca="1">'[1]2025年已发货'!A:A</f>
        <v>德胜</v>
      </c>
      <c r="B3583" s="2" t="str">
        <f ca="1">'[1]2025年已发货'!B:B</f>
        <v>螺纹钢</v>
      </c>
      <c r="C3583" s="2" t="str">
        <f ca="1">'[1]2025年已发货'!C:C</f>
        <v>HRB500E Φ28×12米</v>
      </c>
      <c r="D3583" s="2" t="str">
        <f ca="1">'[1]2025年已发货'!D:D</f>
        <v>吨</v>
      </c>
      <c r="E3583" s="2">
        <f ca="1">'[1]2025年已发货'!E:E</f>
        <v>35</v>
      </c>
      <c r="F3583" s="4">
        <f ca="1">'[1]2025年已发货'!F:F</f>
        <v>45805</v>
      </c>
      <c r="G3583" s="2" t="str">
        <f>'[1]2025年已发货'!G:G</f>
        <v>自永4标一局四公司（四川省内江市隆昌市金鹅街道自永4标一局四公司钢筋棚）</v>
      </c>
      <c r="H3583" s="2" t="str">
        <f ca="1">'[1]2025年已发货'!H:H</f>
        <v>郝优</v>
      </c>
      <c r="I3583" s="2">
        <f ca="1">'[1]2025年已发货'!I:I</f>
        <v>13891371707</v>
      </c>
      <c r="J3583" s="2" vm="1" t="e">
        <f ca="1">_xlfn._xlws.FILTER(辅助信息!D:D,辅助信息!G:G=G3583)</f>
        <v>#VALUE!</v>
      </c>
    </row>
    <row r="3584" hidden="1" spans="1:10">
      <c r="A3584" s="2" t="str">
        <f ca="1">'[1]2025年已发货'!A:A</f>
        <v>德胜</v>
      </c>
      <c r="B3584" s="2" t="str">
        <f ca="1">'[1]2025年已发货'!B:B</f>
        <v>螺纹钢</v>
      </c>
      <c r="C3584" s="2" t="str">
        <f ca="1">'[1]2025年已发货'!C:C</f>
        <v>HRB500E Φ28×9米</v>
      </c>
      <c r="D3584" s="2" t="str">
        <f ca="1">'[1]2025年已发货'!D:D</f>
        <v>吨</v>
      </c>
      <c r="E3584" s="2">
        <f ca="1">'[1]2025年已发货'!E:E</f>
        <v>35</v>
      </c>
      <c r="F3584" s="4">
        <f ca="1">'[1]2025年已发货'!F:F</f>
        <v>45805</v>
      </c>
      <c r="G3584" s="2" t="str">
        <f>'[1]2025年已发货'!G:G</f>
        <v>自永4标一局四公司（四川省内江市隆昌市金鹅街道自永4标一局四公司钢筋棚）</v>
      </c>
      <c r="H3584" s="2" t="str">
        <f ca="1">'[1]2025年已发货'!H:H</f>
        <v>郝优</v>
      </c>
      <c r="I3584" s="2">
        <f ca="1">'[1]2025年已发货'!I:I</f>
        <v>13891371707</v>
      </c>
      <c r="J3584" s="2" vm="1" t="e">
        <f ca="1">_xlfn._xlws.FILTER(辅助信息!D:D,辅助信息!G:G=G3584)</f>
        <v>#VALUE!</v>
      </c>
    </row>
    <row r="3585" hidden="1" spans="1:10">
      <c r="A3585" s="2" t="str">
        <f ca="1">'[1]2025年已发货'!A:A</f>
        <v>德胜</v>
      </c>
      <c r="B3585" s="2" t="str">
        <f ca="1">'[1]2025年已发货'!B:B</f>
        <v>螺纹钢</v>
      </c>
      <c r="C3585" s="2" t="str">
        <f ca="1">'[1]2025年已发货'!C:C</f>
        <v>HRB400E Φ28×9米</v>
      </c>
      <c r="D3585" s="2" t="str">
        <f ca="1">'[1]2025年已发货'!D:D</f>
        <v>吨</v>
      </c>
      <c r="E3585" s="2">
        <f ca="1">'[1]2025年已发货'!E:E</f>
        <v>35</v>
      </c>
      <c r="F3585" s="4">
        <f ca="1">'[1]2025年已发货'!F:F</f>
        <v>45805</v>
      </c>
      <c r="G3585" s="2" t="str">
        <f>'[1]2025年已发货'!G:G</f>
        <v>自永4标一局四公司（四川省内江市隆昌市金鹅街道自永4标一局四公司钢筋棚）</v>
      </c>
      <c r="H3585" s="2" t="str">
        <f ca="1">'[1]2025年已发货'!H:H</f>
        <v>郝优</v>
      </c>
      <c r="I3585" s="2">
        <f ca="1">'[1]2025年已发货'!I:I</f>
        <v>13891371707</v>
      </c>
      <c r="J3585" s="2" vm="1" t="e">
        <f ca="1">_xlfn._xlws.FILTER(辅助信息!D:D,辅助信息!G:G=G3585)</f>
        <v>#VALUE!</v>
      </c>
    </row>
    <row r="3586" hidden="1" spans="1:10">
      <c r="A3586" s="2" t="str">
        <f ca="1">'[1]2025年已发货'!A:A</f>
        <v>润耀</v>
      </c>
      <c r="B3586" s="2" t="str">
        <f ca="1">'[1]2025年已发货'!B:B</f>
        <v>螺纹钢</v>
      </c>
      <c r="C3586" s="2" t="str">
        <f ca="1">'[1]2025年已发货'!C:C</f>
        <v>HRB400E Φ28 12m</v>
      </c>
      <c r="D3586" s="2" t="str">
        <f ca="1">'[1]2025年已发货'!D:D</f>
        <v>吨</v>
      </c>
      <c r="E3586" s="2">
        <f ca="1">'[1]2025年已发货'!E:E</f>
        <v>35</v>
      </c>
      <c r="F3586" s="4">
        <f ca="1">'[1]2025年已发货'!F:F</f>
        <v>45805</v>
      </c>
      <c r="G3586" s="2" t="str">
        <f>'[1]2025年已发货'!G:G</f>
        <v>（中铁广州局-资乐高速5标）四川省乐山市井研县希望大道116号</v>
      </c>
      <c r="H3586" s="2" t="str">
        <f ca="1">'[1]2025年已发货'!H:H</f>
        <v>廖俊杰</v>
      </c>
      <c r="I3586" s="2">
        <f ca="1">'[1]2025年已发货'!I:I</f>
        <v>15775100965</v>
      </c>
      <c r="J3586" s="2" vm="1" t="e">
        <f ca="1">_xlfn._xlws.FILTER(辅助信息!D:D,辅助信息!G:G=G3586)</f>
        <v>#VALUE!</v>
      </c>
    </row>
    <row r="3587" hidden="1" spans="1:10">
      <c r="A3587" s="2" t="str">
        <f ca="1">'[1]2025年已发货'!A:A</f>
        <v>润耀</v>
      </c>
      <c r="B3587" s="2" t="str">
        <f ca="1">'[1]2025年已发货'!B:B</f>
        <v>盘螺</v>
      </c>
      <c r="C3587" s="2" t="str">
        <f ca="1">'[1]2025年已发货'!C:C</f>
        <v>HRB400E Φ12</v>
      </c>
      <c r="D3587" s="2" t="str">
        <f ca="1">'[1]2025年已发货'!D:D</f>
        <v>吨</v>
      </c>
      <c r="E3587" s="2">
        <f ca="1">'[1]2025年已发货'!E:E</f>
        <v>35</v>
      </c>
      <c r="F3587" s="4">
        <f ca="1">'[1]2025年已发货'!F:F</f>
        <v>45805</v>
      </c>
      <c r="G3587" s="2" t="str">
        <f>'[1]2025年已发货'!G:G</f>
        <v>（中铁广州局-资乐高速5标）四川省乐山市井研县希望大道116号</v>
      </c>
      <c r="H3587" s="2" t="str">
        <f ca="1">'[1]2025年已发货'!H:H</f>
        <v>廖俊杰</v>
      </c>
      <c r="I3587" s="2">
        <f ca="1">'[1]2025年已发货'!I:I</f>
        <v>15775100965</v>
      </c>
      <c r="J3587" s="2" vm="1" t="e">
        <f ca="1">_xlfn._xlws.FILTER(辅助信息!D:D,辅助信息!G:G=G3587)</f>
        <v>#VALUE!</v>
      </c>
    </row>
    <row r="3588" hidden="1" spans="1:10">
      <c r="A3588" s="2" t="str">
        <f ca="1">'[1]2025年已发货'!A:A</f>
        <v>润耀</v>
      </c>
      <c r="B3588" s="2" t="str">
        <f ca="1">'[1]2025年已发货'!B:B</f>
        <v>螺纹钢</v>
      </c>
      <c r="C3588" s="2" t="str">
        <f ca="1">'[1]2025年已发货'!C:C</f>
        <v>HRB400E Φ12 9m</v>
      </c>
      <c r="D3588" s="2" t="str">
        <f ca="1">'[1]2025年已发货'!D:D</f>
        <v>吨</v>
      </c>
      <c r="E3588" s="2">
        <f ca="1">'[1]2025年已发货'!E:E</f>
        <v>35</v>
      </c>
      <c r="F3588" s="4">
        <f ca="1">'[1]2025年已发货'!F:F</f>
        <v>45805</v>
      </c>
      <c r="G3588" s="2" t="str">
        <f>'[1]2025年已发货'!G:G</f>
        <v>（中铁十局-资乐高速4标）四川省眉山市仁寿县彰加镇促进村中铁十局资乐高速1#钢筋场</v>
      </c>
      <c r="H3588" s="2" t="str">
        <f ca="1">'[1]2025年已发货'!H:H</f>
        <v>杨飞</v>
      </c>
      <c r="I3588" s="2">
        <f ca="1">'[1]2025年已发货'!I:I</f>
        <v>15667998777</v>
      </c>
      <c r="J3588" s="2" vm="1" t="e">
        <f ca="1">_xlfn._xlws.FILTER(辅助信息!D:D,辅助信息!G:G=G3588)</f>
        <v>#VALUE!</v>
      </c>
    </row>
    <row r="3589" hidden="1" spans="1:10">
      <c r="A3589" s="2" t="str">
        <f ca="1">'[1]2025年已发货'!A:A</f>
        <v>达钢</v>
      </c>
      <c r="B3589" s="2" t="str">
        <f ca="1">'[1]2025年已发货'!B:B</f>
        <v>盘螺</v>
      </c>
      <c r="C3589" s="2" t="str">
        <f ca="1">'[1]2025年已发货'!C:C</f>
        <v>HRB400E Φ8</v>
      </c>
      <c r="D3589" s="2" t="str">
        <f ca="1">'[1]2025年已发货'!D:D</f>
        <v>吨</v>
      </c>
      <c r="E3589" s="2">
        <f ca="1">'[1]2025年已发货'!E:E</f>
        <v>24</v>
      </c>
      <c r="F3589" s="4">
        <f ca="1">'[1]2025年已发货'!F:F</f>
        <v>45805</v>
      </c>
      <c r="G3589" s="2" t="str">
        <f>'[1]2025年已发货'!G:G</f>
        <v>（商投建工达州中医药科技园-4工区-7号楼）达州市通川区达州中医药职业学院犀牛大道北段</v>
      </c>
      <c r="H3589" s="2" t="str">
        <f ca="1">'[1]2025年已发货'!H:H</f>
        <v>张扬</v>
      </c>
      <c r="I3589" s="2">
        <f ca="1">'[1]2025年已发货'!I:I</f>
        <v>18381904567</v>
      </c>
      <c r="J3589" s="2" t="str">
        <f>_xlfn._xlws.FILTER(辅助信息!D:D,辅助信息!G:G=G3589)</f>
        <v>商投建工达州中医药科技园</v>
      </c>
    </row>
    <row r="3590" hidden="1" spans="1:10">
      <c r="A3590" s="2" t="str">
        <f ca="1">'[1]2025年已发货'!A:A</f>
        <v>达钢</v>
      </c>
      <c r="B3590" s="2" t="str">
        <f ca="1">'[1]2025年已发货'!B:B</f>
        <v>螺纹钢</v>
      </c>
      <c r="C3590" s="2" t="str">
        <f ca="1">'[1]2025年已发货'!C:C</f>
        <v>HRB500E Φ25</v>
      </c>
      <c r="D3590" s="2" t="str">
        <f ca="1">'[1]2025年已发货'!D:D</f>
        <v>吨</v>
      </c>
      <c r="E3590" s="2">
        <f ca="1">'[1]2025年已发货'!E:E</f>
        <v>27</v>
      </c>
      <c r="F3590" s="4">
        <f ca="1">'[1]2025年已发货'!F:F</f>
        <v>45805</v>
      </c>
      <c r="G3590" s="2" t="str">
        <f>'[1]2025年已发货'!G:G</f>
        <v>（商投建工达州中医药科技园-3工区）达州市通川区达州中医药职业学院犀牛大道北段</v>
      </c>
      <c r="H3590" s="2" t="str">
        <f ca="1">'[1]2025年已发货'!H:H</f>
        <v>程黄刚</v>
      </c>
      <c r="I3590" s="2">
        <f ca="1">'[1]2025年已发货'!I:I</f>
        <v>15108211617</v>
      </c>
      <c r="J3590" s="2" t="str">
        <f ca="1">_xlfn._xlws.FILTER(辅助信息!D:D,辅助信息!G:G=G3590)</f>
        <v>商投建工达州中医药科技园</v>
      </c>
    </row>
    <row r="3591" hidden="1" spans="1:10">
      <c r="A3591" s="2" t="str">
        <f ca="1">'[1]2025年已发货'!A:A</f>
        <v>晋邦</v>
      </c>
      <c r="B3591" s="2" t="str">
        <f ca="1">'[1]2025年已发货'!B:B</f>
        <v>螺纹钢</v>
      </c>
      <c r="C3591" s="2" t="str">
        <f ca="1">'[1]2025年已发货'!C:C</f>
        <v>HRB500E Φ12</v>
      </c>
      <c r="D3591" s="2" t="str">
        <f ca="1">'[1]2025年已发货'!D:D</f>
        <v>吨</v>
      </c>
      <c r="E3591" s="2">
        <f ca="1">'[1]2025年已发货'!E:E</f>
        <v>6</v>
      </c>
      <c r="F3591" s="4">
        <f ca="1">'[1]2025年已发货'!F:F</f>
        <v>45805</v>
      </c>
      <c r="G3591" s="2" t="str">
        <f>'[1]2025年已发货'!G:G</f>
        <v>（商投建工达州中医药科技园-3工区）达州市通川区达州中医药职业学院犀牛大道北段</v>
      </c>
      <c r="H3591" s="2" t="str">
        <f ca="1">'[1]2025年已发货'!H:H</f>
        <v>程黄刚</v>
      </c>
      <c r="I3591" s="2">
        <f ca="1">'[1]2025年已发货'!I:I</f>
        <v>15108211617</v>
      </c>
      <c r="J3591" s="2" t="str">
        <f ca="1">_xlfn._xlws.FILTER(辅助信息!D:D,辅助信息!G:G=G3591)</f>
        <v>商投建工达州中医药科技园</v>
      </c>
    </row>
    <row r="3592" hidden="1" spans="1:10">
      <c r="A3592" s="2" t="str">
        <f ca="1">'[1]2025年已发货'!A:A</f>
        <v>晋邦</v>
      </c>
      <c r="B3592" s="2" t="str">
        <f ca="1">'[1]2025年已发货'!B:B</f>
        <v>螺纹钢</v>
      </c>
      <c r="C3592" s="2" t="str">
        <f ca="1">'[1]2025年已发货'!C:C</f>
        <v>HRB500E Φ14</v>
      </c>
      <c r="D3592" s="2" t="str">
        <f ca="1">'[1]2025年已发货'!D:D</f>
        <v>吨</v>
      </c>
      <c r="E3592" s="2">
        <f ca="1">'[1]2025年已发货'!E:E</f>
        <v>6</v>
      </c>
      <c r="F3592" s="4">
        <f ca="1">'[1]2025年已发货'!F:F</f>
        <v>45805</v>
      </c>
      <c r="G3592" s="2" t="str">
        <f>'[1]2025年已发货'!G:G</f>
        <v>（商投建工达州中医药科技园-3工区）达州市通川区达州中医药职业学院犀牛大道北段</v>
      </c>
      <c r="H3592" s="2" t="str">
        <f ca="1">'[1]2025年已发货'!H:H</f>
        <v>程黄刚</v>
      </c>
      <c r="I3592" s="2">
        <f ca="1">'[1]2025年已发货'!I:I</f>
        <v>15108211617</v>
      </c>
      <c r="J3592" s="2" t="str">
        <f ca="1">_xlfn._xlws.FILTER(辅助信息!D:D,辅助信息!G:G=G3592)</f>
        <v>商投建工达州中医药科技园</v>
      </c>
    </row>
    <row r="3593" hidden="1" spans="1:10">
      <c r="A3593" s="2" t="str">
        <f ca="1">'[1]2025年已发货'!A:A</f>
        <v>晋邦</v>
      </c>
      <c r="B3593" s="2" t="str">
        <f ca="1">'[1]2025年已发货'!B:B</f>
        <v>螺纹钢</v>
      </c>
      <c r="C3593" s="2" t="str">
        <f ca="1">'[1]2025年已发货'!C:C</f>
        <v>HRB500E Φ16</v>
      </c>
      <c r="D3593" s="2" t="str">
        <f ca="1">'[1]2025年已发货'!D:D</f>
        <v>吨</v>
      </c>
      <c r="E3593" s="2">
        <f ca="1">'[1]2025年已发货'!E:E</f>
        <v>6</v>
      </c>
      <c r="F3593" s="4">
        <f ca="1">'[1]2025年已发货'!F:F</f>
        <v>45805</v>
      </c>
      <c r="G3593" s="2" t="str">
        <f>'[1]2025年已发货'!G:G</f>
        <v>（商投建工达州中医药科技园-3工区）达州市通川区达州中医药职业学院犀牛大道北段</v>
      </c>
      <c r="H3593" s="2" t="str">
        <f ca="1">'[1]2025年已发货'!H:H</f>
        <v>程黄刚</v>
      </c>
      <c r="I3593" s="2">
        <f ca="1">'[1]2025年已发货'!I:I</f>
        <v>15108211617</v>
      </c>
      <c r="J3593" s="2" t="str">
        <f ca="1">_xlfn._xlws.FILTER(辅助信息!D:D,辅助信息!G:G=G3593)</f>
        <v>商投建工达州中医药科技园</v>
      </c>
    </row>
    <row r="3594" hidden="1" spans="1:10">
      <c r="A3594" s="2" t="str">
        <f ca="1">'[1]2025年已发货'!A:A</f>
        <v>晋邦</v>
      </c>
      <c r="B3594" s="2" t="str">
        <f ca="1">'[1]2025年已发货'!B:B</f>
        <v>螺纹钢</v>
      </c>
      <c r="C3594" s="2" t="str">
        <f ca="1">'[1]2025年已发货'!C:C</f>
        <v>HRB500E Φ18</v>
      </c>
      <c r="D3594" s="2" t="str">
        <f ca="1">'[1]2025年已发货'!D:D</f>
        <v>吨</v>
      </c>
      <c r="E3594" s="2">
        <f ca="1">'[1]2025年已发货'!E:E</f>
        <v>6</v>
      </c>
      <c r="F3594" s="4">
        <f ca="1">'[1]2025年已发货'!F:F</f>
        <v>45805</v>
      </c>
      <c r="G3594" s="2" t="str">
        <f>'[1]2025年已发货'!G:G</f>
        <v>（商投建工达州中医药科技园-3工区）达州市通川区达州中医药职业学院犀牛大道北段</v>
      </c>
      <c r="H3594" s="2" t="str">
        <f ca="1">'[1]2025年已发货'!H:H</f>
        <v>程黄刚</v>
      </c>
      <c r="I3594" s="2">
        <f ca="1">'[1]2025年已发货'!I:I</f>
        <v>15108211617</v>
      </c>
      <c r="J3594" s="2" t="str">
        <f ca="1">_xlfn._xlws.FILTER(辅助信息!D:D,辅助信息!G:G=G3594)</f>
        <v>商投建工达州中医药科技园</v>
      </c>
    </row>
    <row r="3595" hidden="1" spans="1:10">
      <c r="A3595" s="2" t="str">
        <f ca="1">'[1]2025年已发货'!A:A</f>
        <v>晋邦</v>
      </c>
      <c r="B3595" s="2" t="str">
        <f ca="1">'[1]2025年已发货'!B:B</f>
        <v>螺纹钢</v>
      </c>
      <c r="C3595" s="2" t="str">
        <f ca="1">'[1]2025年已发货'!C:C</f>
        <v>HRB500E Φ20</v>
      </c>
      <c r="D3595" s="2" t="str">
        <f ca="1">'[1]2025年已发货'!D:D</f>
        <v>吨</v>
      </c>
      <c r="E3595" s="2">
        <f ca="1">'[1]2025年已发货'!E:E</f>
        <v>6</v>
      </c>
      <c r="F3595" s="4">
        <f ca="1">'[1]2025年已发货'!F:F</f>
        <v>45805</v>
      </c>
      <c r="G3595" s="2" t="str">
        <f>'[1]2025年已发货'!G:G</f>
        <v>（商投建工达州中医药科技园-3工区）达州市通川区达州中医药职业学院犀牛大道北段</v>
      </c>
      <c r="H3595" s="2" t="str">
        <f ca="1">'[1]2025年已发货'!H:H</f>
        <v>程黄刚</v>
      </c>
      <c r="I3595" s="2">
        <f ca="1">'[1]2025年已发货'!I:I</f>
        <v>15108211617</v>
      </c>
      <c r="J3595" s="2" t="str">
        <f>_xlfn._xlws.FILTER(辅助信息!D:D,辅助信息!G:G=G3595)</f>
        <v>商投建工达州中医药科技园</v>
      </c>
    </row>
    <row r="3596" hidden="1" spans="1:10">
      <c r="A3596" s="2" t="str">
        <f ca="1">'[1]2025年已发货'!A:A</f>
        <v>晋邦</v>
      </c>
      <c r="B3596" s="2" t="str">
        <f ca="1">'[1]2025年已发货'!B:B</f>
        <v>螺纹钢</v>
      </c>
      <c r="C3596" s="2" t="str">
        <f ca="1">'[1]2025年已发货'!C:C</f>
        <v>HRB500E Φ22</v>
      </c>
      <c r="D3596" s="2" t="str">
        <f ca="1">'[1]2025年已发货'!D:D</f>
        <v>吨</v>
      </c>
      <c r="E3596" s="2">
        <f ca="1">'[1]2025年已发货'!E:E</f>
        <v>6</v>
      </c>
      <c r="F3596" s="4">
        <f ca="1">'[1]2025年已发货'!F:F</f>
        <v>45805</v>
      </c>
      <c r="G3596" s="2" t="str">
        <f>'[1]2025年已发货'!G:G</f>
        <v>（商投建工达州中医药科技园-3工区）达州市通川区达州中医药职业学院犀牛大道北段</v>
      </c>
      <c r="H3596" s="2" t="str">
        <f ca="1">'[1]2025年已发货'!H:H</f>
        <v>程黄刚</v>
      </c>
      <c r="I3596" s="2">
        <f ca="1">'[1]2025年已发货'!I:I</f>
        <v>15108211617</v>
      </c>
      <c r="J3596" s="2" t="str">
        <f ca="1">_xlfn._xlws.FILTER(辅助信息!D:D,辅助信息!G:G=G3596)</f>
        <v>商投建工达州中医药科技园</v>
      </c>
    </row>
    <row r="3597" hidden="1" spans="1:10">
      <c r="A3597" s="2" t="str">
        <f ca="1">'[1]2025年已发货'!A:A</f>
        <v>海南海控</v>
      </c>
      <c r="B3597" s="2" t="str">
        <f ca="1">'[1]2025年已发货'!B:B</f>
        <v>高线</v>
      </c>
      <c r="C3597" s="2" t="str">
        <f ca="1">'[1]2025年已发货'!C:C</f>
        <v>HPB300Ф12</v>
      </c>
      <c r="D3597" s="2" t="str">
        <f ca="1">'[1]2025年已发货'!D:D</f>
        <v>吨</v>
      </c>
      <c r="E3597" s="2">
        <f ca="1">'[1]2025年已发货'!E:E</f>
        <v>35</v>
      </c>
      <c r="F3597" s="4">
        <f ca="1">'[1]2025年已发货'!F:F</f>
        <v>45806</v>
      </c>
      <c r="G3597" s="2" t="str">
        <f>'[1]2025年已发货'!G:G</f>
        <v>（中铁一局四公司康新高速TJ1-1标康定隧道）四川省甘孜州康定市榆林街道甘孜州博物馆旁</v>
      </c>
      <c r="H3597" s="2" t="str">
        <f ca="1">'[1]2025年已发货'!H:H</f>
        <v>王永强</v>
      </c>
      <c r="I3597" s="2">
        <f ca="1">'[1]2025年已发货'!I:I</f>
        <v>15929204416</v>
      </c>
      <c r="J3597" s="2" vm="1" t="e">
        <f>_xlfn._xlws.FILTER(辅助信息!D:D,辅助信息!G:G=G3597)</f>
        <v>#VALUE!</v>
      </c>
    </row>
    <row r="3598" hidden="1" spans="1:10">
      <c r="A3598" s="2" t="str">
        <f ca="1">'[1]2025年已发货'!A:A</f>
        <v>海南海控</v>
      </c>
      <c r="B3598" s="2" t="str">
        <f ca="1">'[1]2025年已发货'!B:B</f>
        <v>螺纹钢</v>
      </c>
      <c r="C3598" s="2" t="str">
        <f ca="1">'[1]2025年已发货'!C:C</f>
        <v>HRB400EФ22*9m</v>
      </c>
      <c r="D3598" s="2" t="str">
        <f ca="1">'[1]2025年已发货'!D:D</f>
        <v>吨</v>
      </c>
      <c r="E3598" s="2">
        <f ca="1">'[1]2025年已发货'!E:E</f>
        <v>35</v>
      </c>
      <c r="F3598" s="4">
        <f ca="1">'[1]2025年已发货'!F:F</f>
        <v>45806</v>
      </c>
      <c r="G3598" s="2" t="str">
        <f>'[1]2025年已发货'!G:G</f>
        <v>（中铁一局四公司康新高速TJ1-1标康定隧道）四川省甘孜州康定市榆林街道甘孜州博物馆旁</v>
      </c>
      <c r="H3598" s="2" t="str">
        <f ca="1">'[1]2025年已发货'!H:H</f>
        <v>王永强</v>
      </c>
      <c r="I3598" s="2">
        <f ca="1">'[1]2025年已发货'!I:I</f>
        <v>15929204416</v>
      </c>
      <c r="J3598" s="2" vm="1" t="e">
        <f ca="1">_xlfn._xlws.FILTER(辅助信息!D:D,辅助信息!G:G=G3598)</f>
        <v>#VALUE!</v>
      </c>
    </row>
    <row r="3599" hidden="1" spans="1:10">
      <c r="A3599" s="2" t="str">
        <f ca="1">'[1]2025年已发货'!A:A</f>
        <v>海南海控</v>
      </c>
      <c r="B3599" s="2" t="str">
        <f ca="1">'[1]2025年已发货'!B:B</f>
        <v>螺纹钢</v>
      </c>
      <c r="C3599" s="2" t="str">
        <f ca="1">'[1]2025年已发货'!C:C</f>
        <v>HRB400EФ22*9m</v>
      </c>
      <c r="D3599" s="2" t="str">
        <f ca="1">'[1]2025年已发货'!D:D</f>
        <v>吨</v>
      </c>
      <c r="E3599" s="2">
        <f ca="1">'[1]2025年已发货'!E:E</f>
        <v>105</v>
      </c>
      <c r="F3599" s="4">
        <f ca="1">'[1]2025年已发货'!F:F</f>
        <v>45806</v>
      </c>
      <c r="G3599" s="2" t="str">
        <f>'[1]2025年已发货'!G:G</f>
        <v>（中铁一局四公司康新高速TJ1-1标贡不卡隧道）四川省甘孜州康定市折多塘村车管所旁</v>
      </c>
      <c r="H3599" s="2" t="str">
        <f ca="1">'[1]2025年已发货'!H:H</f>
        <v>李彰</v>
      </c>
      <c r="I3599" s="2">
        <f ca="1">'[1]2025年已发货'!I:I</f>
        <v>18523285235</v>
      </c>
      <c r="J3599" s="2" vm="1" t="e">
        <f ca="1">_xlfn._xlws.FILTER(辅助信息!D:D,辅助信息!G:G=G3599)</f>
        <v>#VALUE!</v>
      </c>
    </row>
    <row r="3600" hidden="1" spans="1:10">
      <c r="A3600" s="2" t="str">
        <f ca="1">'[1]2025年已发货'!A:A</f>
        <v>海南海控</v>
      </c>
      <c r="B3600" s="2" t="str">
        <f ca="1">'[1]2025年已发货'!B:B</f>
        <v>盘螺</v>
      </c>
      <c r="C3600" s="2" t="str">
        <f ca="1">'[1]2025年已发货'!C:C</f>
        <v>HRB400EФ10</v>
      </c>
      <c r="D3600" s="2" t="str">
        <f ca="1">'[1]2025年已发货'!D:D</f>
        <v>吨</v>
      </c>
      <c r="E3600" s="2">
        <f ca="1">'[1]2025年已发货'!E:E</f>
        <v>35</v>
      </c>
      <c r="F3600" s="4">
        <f ca="1">'[1]2025年已发货'!F:F</f>
        <v>45806</v>
      </c>
      <c r="G3600" s="2" t="str">
        <f>'[1]2025年已发货'!G:G</f>
        <v>（中铁六局呼和公司康新高速TJ4-2标）四川省甘孜藏族自治州康定市新都桥镇东俄罗三村中建八局搅拌站旁</v>
      </c>
      <c r="H3600" s="2" t="str">
        <f ca="1">'[1]2025年已发货'!H:H</f>
        <v>冯德瑞</v>
      </c>
      <c r="I3600" s="2">
        <f ca="1">'[1]2025年已发货'!I:I</f>
        <v>18649545619</v>
      </c>
      <c r="J3600" s="2" vm="1" t="e">
        <f ca="1">_xlfn._xlws.FILTER(辅助信息!D:D,辅助信息!G:G=G3600)</f>
        <v>#VALUE!</v>
      </c>
    </row>
    <row r="3601" hidden="1" spans="1:10">
      <c r="A3601" s="2" t="str">
        <f ca="1">'[1]2025年已发货'!A:A</f>
        <v>海南海控</v>
      </c>
      <c r="B3601" s="2" t="str">
        <f ca="1">'[1]2025年已发货'!B:B</f>
        <v>螺纹钢</v>
      </c>
      <c r="C3601" s="2" t="str">
        <f ca="1">'[1]2025年已发货'!C:C</f>
        <v>HRB400EФ12*9m</v>
      </c>
      <c r="D3601" s="2" t="str">
        <f ca="1">'[1]2025年已发货'!D:D</f>
        <v>吨</v>
      </c>
      <c r="E3601" s="2">
        <f ca="1">'[1]2025年已发货'!E:E</f>
        <v>35</v>
      </c>
      <c r="F3601" s="4">
        <f ca="1">'[1]2025年已发货'!F:F</f>
        <v>45806</v>
      </c>
      <c r="G3601" s="2" t="str">
        <f>'[1]2025年已发货'!G:G</f>
        <v>（中铁六局呼和公司康新高速TJ4-2标）四川省甘孜藏族自治州康定市新都桥镇东俄罗三村中建八局搅拌站旁</v>
      </c>
      <c r="H3601" s="2" t="str">
        <f ca="1">'[1]2025年已发货'!H:H</f>
        <v>冯德瑞</v>
      </c>
      <c r="I3601" s="2">
        <f ca="1">'[1]2025年已发货'!I:I</f>
        <v>18649545619</v>
      </c>
      <c r="J3601" s="2" vm="1" t="e">
        <f ca="1">_xlfn._xlws.FILTER(辅助信息!D:D,辅助信息!G:G=G3601)</f>
        <v>#VALUE!</v>
      </c>
    </row>
    <row r="3602" hidden="1" spans="1:10">
      <c r="A3602" s="2" t="str">
        <f ca="1">'[1]2025年已发货'!A:A</f>
        <v>海南海控</v>
      </c>
      <c r="B3602" s="2" t="str">
        <f ca="1">'[1]2025年已发货'!B:B</f>
        <v>高线</v>
      </c>
      <c r="C3602" s="2" t="str">
        <f ca="1">'[1]2025年已发货'!C:C</f>
        <v>HPB300Ф12</v>
      </c>
      <c r="D3602" s="2" t="str">
        <f ca="1">'[1]2025年已发货'!D:D</f>
        <v>吨</v>
      </c>
      <c r="E3602" s="2">
        <f ca="1">'[1]2025年已发货'!E:E</f>
        <v>30</v>
      </c>
      <c r="F3602" s="4">
        <f ca="1">'[1]2025年已发货'!F:F</f>
        <v>45806</v>
      </c>
      <c r="G3602" s="2" t="str">
        <f>'[1]2025年已发货'!G:G</f>
        <v>（中铁六局呼和公司康新高速TJ4-2标）四川省甘孜藏族自治州康定市新都桥镇东俄罗三村中建八局搅拌站旁</v>
      </c>
      <c r="H3602" s="2" t="str">
        <f ca="1">'[1]2025年已发货'!H:H</f>
        <v>王龙</v>
      </c>
      <c r="I3602" s="2">
        <f ca="1">'[1]2025年已发货'!I:I</f>
        <v>18809490151</v>
      </c>
      <c r="J3602" s="2" vm="1" t="e">
        <f ca="1">_xlfn._xlws.FILTER(辅助信息!D:D,辅助信息!G:G=G3602)</f>
        <v>#VALUE!</v>
      </c>
    </row>
    <row r="3603" hidden="1" spans="1:10">
      <c r="A3603" s="2" t="str">
        <f ca="1">'[1]2025年已发货'!A:A</f>
        <v>海南海控</v>
      </c>
      <c r="B3603" s="2" t="str">
        <f ca="1">'[1]2025年已发货'!B:B</f>
        <v>盘螺</v>
      </c>
      <c r="C3603" s="2" t="str">
        <f ca="1">'[1]2025年已发货'!C:C</f>
        <v>HRB400EФ6</v>
      </c>
      <c r="D3603" s="2" t="str">
        <f ca="1">'[1]2025年已发货'!D:D</f>
        <v>吨</v>
      </c>
      <c r="E3603" s="2">
        <f ca="1">'[1]2025年已发货'!E:E</f>
        <v>4</v>
      </c>
      <c r="F3603" s="4">
        <f ca="1">'[1]2025年已发货'!F:F</f>
        <v>45806</v>
      </c>
      <c r="G3603" s="2" t="str">
        <f>'[1]2025年已发货'!G:G</f>
        <v>（中铁六局呼和公司康新高速TJ4-2标）四川省甘孜藏族自治州康定市新都桥镇东俄罗三村中建八局搅拌站旁</v>
      </c>
      <c r="H3603" s="2" t="str">
        <f ca="1">'[1]2025年已发货'!H:H</f>
        <v>王龙</v>
      </c>
      <c r="I3603" s="2">
        <f ca="1">'[1]2025年已发货'!I:I</f>
        <v>18809490151</v>
      </c>
      <c r="J3603" s="2" vm="1" t="e">
        <f ca="1">_xlfn._xlws.FILTER(辅助信息!D:D,辅助信息!G:G=G3603)</f>
        <v>#VALUE!</v>
      </c>
    </row>
    <row r="3604" hidden="1" spans="1:10">
      <c r="A3604" s="2" t="str">
        <f ca="1">'[1]2025年已发货'!A:A</f>
        <v>海南海控</v>
      </c>
      <c r="B3604" s="2" t="str">
        <f ca="1">'[1]2025年已发货'!B:B</f>
        <v>螺纹钢</v>
      </c>
      <c r="C3604" s="2" t="str">
        <f ca="1">'[1]2025年已发货'!C:C</f>
        <v>HRB400EФ12*9m</v>
      </c>
      <c r="D3604" s="2" t="str">
        <f ca="1">'[1]2025年已发货'!D:D</f>
        <v>吨</v>
      </c>
      <c r="E3604" s="2">
        <f ca="1">'[1]2025年已发货'!E:E</f>
        <v>70</v>
      </c>
      <c r="F3604" s="4">
        <f ca="1">'[1]2025年已发货'!F:F</f>
        <v>45806</v>
      </c>
      <c r="G3604" s="2" t="str">
        <f>'[1]2025年已发货'!G:G</f>
        <v>（中铁八局康新高速TJ4-1标）四川省甘孜州康定市新都桥镇超限载检测站</v>
      </c>
      <c r="H3604" s="2" t="str">
        <f ca="1">'[1]2025年已发货'!H:H</f>
        <v>刘俊</v>
      </c>
      <c r="I3604" s="2">
        <f ca="1">'[1]2025年已发货'!I:I</f>
        <v>18587764925</v>
      </c>
      <c r="J3604" s="2" vm="1" t="e">
        <f>_xlfn._xlws.FILTER(辅助信息!D:D,辅助信息!G:G=G3604)</f>
        <v>#VALUE!</v>
      </c>
    </row>
    <row r="3605" hidden="1" spans="1:10">
      <c r="A3605" s="2" t="str">
        <f ca="1">'[1]2025年已发货'!A:A</f>
        <v>海南海控</v>
      </c>
      <c r="B3605" s="2" t="str">
        <f ca="1">'[1]2025年已发货'!B:B</f>
        <v>螺纹钢</v>
      </c>
      <c r="C3605" s="2" t="str">
        <f ca="1">'[1]2025年已发货'!C:C</f>
        <v>HRB400EФ14*9m</v>
      </c>
      <c r="D3605" s="2" t="str">
        <f ca="1">'[1]2025年已发货'!D:D</f>
        <v>吨</v>
      </c>
      <c r="E3605" s="2">
        <f ca="1">'[1]2025年已发货'!E:E</f>
        <v>35</v>
      </c>
      <c r="F3605" s="4">
        <f ca="1">'[1]2025年已发货'!F:F</f>
        <v>45806</v>
      </c>
      <c r="G3605" s="2" t="str">
        <f>'[1]2025年已发货'!G:G</f>
        <v>（中铁八局康新高速TJ4-1标）四川省甘孜州康定市新都桥镇超限载检测站</v>
      </c>
      <c r="H3605" s="2" t="str">
        <f ca="1">'[1]2025年已发货'!H:H</f>
        <v>刘俊</v>
      </c>
      <c r="I3605" s="2">
        <f ca="1">'[1]2025年已发货'!I:I</f>
        <v>18587764925</v>
      </c>
      <c r="J3605" s="2" vm="1" t="e">
        <f>_xlfn._xlws.FILTER(辅助信息!D:D,辅助信息!G:G=G3605)</f>
        <v>#VALUE!</v>
      </c>
    </row>
    <row r="3606" hidden="1" spans="1:10">
      <c r="A3606" s="2" t="str">
        <f ca="1">'[1]2025年已发货'!A:A</f>
        <v>德胜</v>
      </c>
      <c r="B3606" s="2" t="str">
        <f ca="1">'[1]2025年已发货'!B:B</f>
        <v>螺纹钢</v>
      </c>
      <c r="C3606" s="2" t="str">
        <f ca="1">'[1]2025年已发货'!C:C</f>
        <v>HRB500E Φ25 12m</v>
      </c>
      <c r="D3606" s="2" t="str">
        <f ca="1">'[1]2025年已发货'!D:D</f>
        <v>吨</v>
      </c>
      <c r="E3606" s="2">
        <f ca="1">'[1]2025年已发货'!E:E</f>
        <v>35</v>
      </c>
      <c r="F3606" s="4">
        <f ca="1">'[1]2025年已发货'!F:F</f>
        <v>45806</v>
      </c>
      <c r="G3606" s="2" t="str">
        <f>'[1]2025年已发货'!G:G</f>
        <v>（中铁十局-资乐高速4标）四川省眉山市仁寿县彰加镇促进村中铁十局资乐高速1#钢筋场</v>
      </c>
      <c r="H3606" s="2" t="str">
        <f ca="1">'[1]2025年已发货'!H:H</f>
        <v>杨飞</v>
      </c>
      <c r="I3606" s="2">
        <f ca="1">'[1]2025年已发货'!I:I</f>
        <v>15667998777</v>
      </c>
      <c r="J3606" s="2" vm="1" t="e">
        <f ca="1">_xlfn._xlws.FILTER(辅助信息!D:D,辅助信息!G:G=G3606)</f>
        <v>#VALUE!</v>
      </c>
    </row>
    <row r="3607" hidden="1" spans="1:10">
      <c r="A3607" s="2" t="str">
        <f ca="1">'[1]2025年已发货'!A:A</f>
        <v>晋邦</v>
      </c>
      <c r="B3607" s="2" t="str">
        <f ca="1">'[1]2025年已发货'!B:B</f>
        <v>螺纹钢</v>
      </c>
      <c r="C3607" s="2" t="str">
        <f ca="1">'[1]2025年已发货'!C:C</f>
        <v>HRB500E Φ12</v>
      </c>
      <c r="D3607" s="2" t="str">
        <f ca="1">'[1]2025年已发货'!D:D</f>
        <v>吨</v>
      </c>
      <c r="E3607" s="2">
        <f ca="1">'[1]2025年已发货'!E:E</f>
        <v>6</v>
      </c>
      <c r="F3607" s="4">
        <f ca="1">'[1]2025年已发货'!F:F</f>
        <v>45806</v>
      </c>
      <c r="G3607" s="2" t="str">
        <f>'[1]2025年已发货'!G:G</f>
        <v>（商投建工达州中医药科技园-4工区-7号楼）达州市通川区达州中医药职业学院犀牛大道北段</v>
      </c>
      <c r="H3607" s="2" t="str">
        <f ca="1">'[1]2025年已发货'!H:H</f>
        <v>张扬</v>
      </c>
      <c r="I3607" s="2">
        <f ca="1">'[1]2025年已发货'!I:I</f>
        <v>18381904567</v>
      </c>
      <c r="J3607" s="2" t="str">
        <f>_xlfn._xlws.FILTER(辅助信息!D:D,辅助信息!G:G=G3607)</f>
        <v>商投建工达州中医药科技园</v>
      </c>
    </row>
    <row r="3608" hidden="1" spans="1:10">
      <c r="A3608" s="2" t="str">
        <f ca="1">'[1]2025年已发货'!A:A</f>
        <v>晋邦</v>
      </c>
      <c r="B3608" s="2" t="str">
        <f ca="1">'[1]2025年已发货'!B:B</f>
        <v>螺纹钢</v>
      </c>
      <c r="C3608" s="2" t="str">
        <f ca="1">'[1]2025年已发货'!C:C</f>
        <v>HRB500E Φ16</v>
      </c>
      <c r="D3608" s="2" t="str">
        <f ca="1">'[1]2025年已发货'!D:D</f>
        <v>吨</v>
      </c>
      <c r="E3608" s="2">
        <f ca="1">'[1]2025年已发货'!E:E</f>
        <v>9</v>
      </c>
      <c r="F3608" s="4">
        <f ca="1">'[1]2025年已发货'!F:F</f>
        <v>45806</v>
      </c>
      <c r="G3608" s="2" t="str">
        <f>'[1]2025年已发货'!G:G</f>
        <v>（商投建工达州中医药科技园-4工区-7号楼）达州市通川区达州中医药职业学院犀牛大道北段</v>
      </c>
      <c r="H3608" s="2" t="str">
        <f ca="1">'[1]2025年已发货'!H:H</f>
        <v>张扬</v>
      </c>
      <c r="I3608" s="2">
        <f ca="1">'[1]2025年已发货'!I:I</f>
        <v>18381904567</v>
      </c>
      <c r="J3608" s="2" t="str">
        <f ca="1">_xlfn._xlws.FILTER(辅助信息!D:D,辅助信息!G:G=G3608)</f>
        <v>商投建工达州中医药科技园</v>
      </c>
    </row>
    <row r="3609" hidden="1" spans="1:10">
      <c r="A3609" s="2" t="str">
        <f ca="1">'[1]2025年已发货'!A:A</f>
        <v>晋邦</v>
      </c>
      <c r="B3609" s="2" t="str">
        <f ca="1">'[1]2025年已发货'!B:B</f>
        <v>螺纹钢</v>
      </c>
      <c r="C3609" s="2" t="str">
        <f ca="1">'[1]2025年已发货'!C:C</f>
        <v>HRB500E Φ20</v>
      </c>
      <c r="D3609" s="2" t="str">
        <f ca="1">'[1]2025年已发货'!D:D</f>
        <v>吨</v>
      </c>
      <c r="E3609" s="2">
        <f ca="1">'[1]2025年已发货'!E:E</f>
        <v>12</v>
      </c>
      <c r="F3609" s="4">
        <f ca="1">'[1]2025年已发货'!F:F</f>
        <v>45806</v>
      </c>
      <c r="G3609" s="2" t="str">
        <f>'[1]2025年已发货'!G:G</f>
        <v>（商投建工达州中医药科技园-4工区-7号楼）达州市通川区达州中医药职业学院犀牛大道北段</v>
      </c>
      <c r="H3609" s="2" t="str">
        <f ca="1">'[1]2025年已发货'!H:H</f>
        <v>张扬</v>
      </c>
      <c r="I3609" s="2">
        <f ca="1">'[1]2025年已发货'!I:I</f>
        <v>18381904567</v>
      </c>
      <c r="J3609" s="2" t="str">
        <f ca="1">_xlfn._xlws.FILTER(辅助信息!D:D,辅助信息!G:G=G3609)</f>
        <v>商投建工达州中医药科技园</v>
      </c>
    </row>
    <row r="3610" hidden="1" spans="1:10">
      <c r="A3610" s="2" t="str">
        <f ca="1">'[1]2025年已发货'!A:A</f>
        <v>晋邦</v>
      </c>
      <c r="B3610" s="2" t="str">
        <f ca="1">'[1]2025年已发货'!B:B</f>
        <v>螺纹钢</v>
      </c>
      <c r="C3610" s="2" t="str">
        <f ca="1">'[1]2025年已发货'!C:C</f>
        <v>HRB500E Φ25</v>
      </c>
      <c r="D3610" s="2" t="str">
        <f ca="1">'[1]2025年已发货'!D:D</f>
        <v>吨</v>
      </c>
      <c r="E3610" s="2">
        <f ca="1">'[1]2025年已发货'!E:E</f>
        <v>9</v>
      </c>
      <c r="F3610" s="4">
        <f ca="1">'[1]2025年已发货'!F:F</f>
        <v>45806</v>
      </c>
      <c r="G3610" s="2" t="str">
        <f>'[1]2025年已发货'!G:G</f>
        <v>（商投建工达州中医药科技园-4工区-7号楼）达州市通川区达州中医药职业学院犀牛大道北段</v>
      </c>
      <c r="H3610" s="2" t="str">
        <f ca="1">'[1]2025年已发货'!H:H</f>
        <v>张扬</v>
      </c>
      <c r="I3610" s="2">
        <f ca="1">'[1]2025年已发货'!I:I</f>
        <v>18381904567</v>
      </c>
      <c r="J3610" s="2" t="str">
        <f ca="1">_xlfn._xlws.FILTER(辅助信息!D:D,辅助信息!G:G=G3610)</f>
        <v>商投建工达州中医药科技园</v>
      </c>
    </row>
    <row r="3611" hidden="1" spans="1:10">
      <c r="A3611" s="2" t="str">
        <f ca="1">'[1]2025年已发货'!A:A</f>
        <v>润耀</v>
      </c>
      <c r="B3611" s="2" t="str">
        <f ca="1">'[1]2025年已发货'!B:B</f>
        <v>盘螺</v>
      </c>
      <c r="C3611" s="2" t="str">
        <f ca="1">'[1]2025年已发货'!C:C</f>
        <v>HRB400E Φ8</v>
      </c>
      <c r="D3611" s="2" t="str">
        <f ca="1">'[1]2025年已发货'!D:D</f>
        <v>吨</v>
      </c>
      <c r="E3611" s="2">
        <f ca="1">'[1]2025年已发货'!E:E</f>
        <v>12</v>
      </c>
      <c r="F3611" s="4">
        <f ca="1">'[1]2025年已发货'!F:F</f>
        <v>45806</v>
      </c>
      <c r="G3611" s="2" t="str">
        <f>'[1]2025年已发货'!G:G</f>
        <v>（华西萌海科创农业生态谷）成都市简阳市白金山水库</v>
      </c>
      <c r="H3611" s="2" t="str">
        <f ca="1">'[1]2025年已发货'!H:H</f>
        <v>石清国</v>
      </c>
      <c r="I3611" s="2">
        <f ca="1">'[1]2025年已发货'!I:I</f>
        <v>13458642015</v>
      </c>
      <c r="J3611" s="2" t="str">
        <f ca="1">_xlfn._xlws.FILTER(辅助信息!D:D,辅助信息!G:G=G3611)</f>
        <v>华西萌海-科创农业生态谷</v>
      </c>
    </row>
    <row r="3612" hidden="1" spans="1:10">
      <c r="A3612" s="2" t="str">
        <f ca="1">'[1]2025年已发货'!A:A</f>
        <v>润耀</v>
      </c>
      <c r="B3612" s="2" t="str">
        <f ca="1">'[1]2025年已发货'!B:B</f>
        <v>盘螺</v>
      </c>
      <c r="C3612" s="2" t="str">
        <f ca="1">'[1]2025年已发货'!C:C</f>
        <v>HRB400E Φ10</v>
      </c>
      <c r="D3612" s="2" t="str">
        <f ca="1">'[1]2025年已发货'!D:D</f>
        <v>吨</v>
      </c>
      <c r="E3612" s="2">
        <f ca="1">'[1]2025年已发货'!E:E</f>
        <v>15</v>
      </c>
      <c r="F3612" s="4">
        <f ca="1">'[1]2025年已发货'!F:F</f>
        <v>45806</v>
      </c>
      <c r="G3612" s="2" t="str">
        <f>'[1]2025年已发货'!G:G</f>
        <v>（华西萌海科创农业生态谷）成都市简阳市白金山水库</v>
      </c>
      <c r="H3612" s="2" t="str">
        <f ca="1">'[1]2025年已发货'!H:H</f>
        <v>石清国</v>
      </c>
      <c r="I3612" s="2">
        <f ca="1">'[1]2025年已发货'!I:I</f>
        <v>13458642015</v>
      </c>
      <c r="J3612" s="2" t="str">
        <f ca="1">_xlfn._xlws.FILTER(辅助信息!D:D,辅助信息!G:G=G3612)</f>
        <v>华西萌海-科创农业生态谷</v>
      </c>
    </row>
    <row r="3613" hidden="1" spans="1:10">
      <c r="A3613" s="2" t="str">
        <f ca="1">'[1]2025年已发货'!A:A</f>
        <v>润耀</v>
      </c>
      <c r="B3613" s="2" t="str">
        <f ca="1">'[1]2025年已发货'!B:B</f>
        <v>螺纹钢</v>
      </c>
      <c r="C3613" s="2" t="str">
        <f ca="1">'[1]2025年已发货'!C:C</f>
        <v>HRB400E Φ12 9m</v>
      </c>
      <c r="D3613" s="2" t="str">
        <f ca="1">'[1]2025年已发货'!D:D</f>
        <v>吨</v>
      </c>
      <c r="E3613" s="2">
        <f ca="1">'[1]2025年已发货'!E:E</f>
        <v>5</v>
      </c>
      <c r="F3613" s="4">
        <f ca="1">'[1]2025年已发货'!F:F</f>
        <v>45806</v>
      </c>
      <c r="G3613" s="2" t="str">
        <f>'[1]2025年已发货'!G:G</f>
        <v>（华西萌海科创农业生态谷）成都市简阳市白金山水库</v>
      </c>
      <c r="H3613" s="2" t="str">
        <f ca="1">'[1]2025年已发货'!H:H</f>
        <v>石清国</v>
      </c>
      <c r="I3613" s="2">
        <f ca="1">'[1]2025年已发货'!I:I</f>
        <v>13458642015</v>
      </c>
      <c r="J3613" s="2" t="str">
        <f>_xlfn._xlws.FILTER(辅助信息!D:D,辅助信息!G:G=G3613)</f>
        <v>华西萌海-科创农业生态谷</v>
      </c>
    </row>
    <row r="3614" hidden="1" spans="1:10">
      <c r="A3614" s="2" t="str">
        <f ca="1">'[1]2025年已发货'!A:A</f>
        <v>润耀</v>
      </c>
      <c r="B3614" s="2" t="str">
        <f ca="1">'[1]2025年已发货'!B:B</f>
        <v>螺纹钢</v>
      </c>
      <c r="C3614" s="2" t="str">
        <f ca="1">'[1]2025年已发货'!C:C</f>
        <v>HRB400E Φ14 9m</v>
      </c>
      <c r="D3614" s="2" t="str">
        <f ca="1">'[1]2025年已发货'!D:D</f>
        <v>吨</v>
      </c>
      <c r="E3614" s="2">
        <f ca="1">'[1]2025年已发货'!E:E</f>
        <v>3</v>
      </c>
      <c r="F3614" s="4">
        <f ca="1">'[1]2025年已发货'!F:F</f>
        <v>45806</v>
      </c>
      <c r="G3614" s="2" t="str">
        <f>'[1]2025年已发货'!G:G</f>
        <v>（华西萌海科创农业生态谷）成都市简阳市白金山水库</v>
      </c>
      <c r="H3614" s="2" t="str">
        <f ca="1">'[1]2025年已发货'!H:H</f>
        <v>石清国</v>
      </c>
      <c r="I3614" s="2">
        <f ca="1">'[1]2025年已发货'!I:I</f>
        <v>13458642015</v>
      </c>
      <c r="J3614" s="2" t="str">
        <f ca="1">_xlfn._xlws.FILTER(辅助信息!D:D,辅助信息!G:G=G3614)</f>
        <v>华西萌海-科创农业生态谷</v>
      </c>
    </row>
    <row r="3615" hidden="1" spans="1:10">
      <c r="A3615" s="2" t="str">
        <f ca="1">'[1]2025年已发货'!A:A</f>
        <v>润耀</v>
      </c>
      <c r="B3615" s="2" t="str">
        <f ca="1">'[1]2025年已发货'!B:B</f>
        <v>螺纹钢</v>
      </c>
      <c r="C3615" s="2" t="str">
        <f ca="1">'[1]2025年已发货'!C:C</f>
        <v>HRB500E Φ14</v>
      </c>
      <c r="D3615" s="2" t="str">
        <f ca="1">'[1]2025年已发货'!D:D</f>
        <v>吨</v>
      </c>
      <c r="E3615" s="2">
        <f ca="1">'[1]2025年已发货'!E:E</f>
        <v>3</v>
      </c>
      <c r="F3615" s="4">
        <f ca="1">'[1]2025年已发货'!F:F</f>
        <v>45806</v>
      </c>
      <c r="G3615" s="2" t="str">
        <f>'[1]2025年已发货'!G:G</f>
        <v>（华西萌海科创农业生态谷）成都市简阳市白金山水库</v>
      </c>
      <c r="H3615" s="2" t="str">
        <f ca="1">'[1]2025年已发货'!H:H</f>
        <v>石清国</v>
      </c>
      <c r="I3615" s="2">
        <f ca="1">'[1]2025年已发货'!I:I</f>
        <v>13458642015</v>
      </c>
      <c r="J3615" s="2" t="str">
        <f ca="1">_xlfn._xlws.FILTER(辅助信息!D:D,辅助信息!G:G=G3615)</f>
        <v>华西萌海-科创农业生态谷</v>
      </c>
    </row>
    <row r="3616" hidden="1" spans="1:10">
      <c r="A3616" s="2" t="str">
        <f ca="1">'[1]2025年已发货'!A:A</f>
        <v>润耀</v>
      </c>
      <c r="B3616" s="2" t="str">
        <f ca="1">'[1]2025年已发货'!B:B</f>
        <v>螺纹钢</v>
      </c>
      <c r="C3616" s="2" t="str">
        <f ca="1">'[1]2025年已发货'!C:C</f>
        <v>HRB500E Φ16</v>
      </c>
      <c r="D3616" s="2" t="str">
        <f ca="1">'[1]2025年已发货'!D:D</f>
        <v>吨</v>
      </c>
      <c r="E3616" s="2">
        <f ca="1">'[1]2025年已发货'!E:E</f>
        <v>3</v>
      </c>
      <c r="F3616" s="4">
        <f ca="1">'[1]2025年已发货'!F:F</f>
        <v>45806</v>
      </c>
      <c r="G3616" s="2" t="str">
        <f>'[1]2025年已发货'!G:G</f>
        <v>（华西萌海科创农业生态谷）成都市简阳市白金山水库</v>
      </c>
      <c r="H3616" s="2" t="str">
        <f ca="1">'[1]2025年已发货'!H:H</f>
        <v>石清国</v>
      </c>
      <c r="I3616" s="2">
        <f ca="1">'[1]2025年已发货'!I:I</f>
        <v>13458642015</v>
      </c>
      <c r="J3616" s="2" t="str">
        <f ca="1">_xlfn._xlws.FILTER(辅助信息!D:D,辅助信息!G:G=G3616)</f>
        <v>华西萌海-科创农业生态谷</v>
      </c>
    </row>
    <row r="3617" hidden="1" spans="1:10">
      <c r="A3617" s="2" t="str">
        <f ca="1">'[1]2025年已发货'!A:A</f>
        <v>润耀</v>
      </c>
      <c r="B3617" s="2" t="str">
        <f ca="1">'[1]2025年已发货'!B:B</f>
        <v>螺纹钢</v>
      </c>
      <c r="C3617" s="2" t="str">
        <f ca="1">'[1]2025年已发货'!C:C</f>
        <v>HRB500E Φ20</v>
      </c>
      <c r="D3617" s="2" t="str">
        <f ca="1">'[1]2025年已发货'!D:D</f>
        <v>吨</v>
      </c>
      <c r="E3617" s="2">
        <f ca="1">'[1]2025年已发货'!E:E</f>
        <v>3</v>
      </c>
      <c r="F3617" s="4">
        <f ca="1">'[1]2025年已发货'!F:F</f>
        <v>45806</v>
      </c>
      <c r="G3617" s="2" t="str">
        <f>'[1]2025年已发货'!G:G</f>
        <v>（华西萌海科创农业生态谷）成都市简阳市白金山水库</v>
      </c>
      <c r="H3617" s="2" t="str">
        <f ca="1">'[1]2025年已发货'!H:H</f>
        <v>石清国</v>
      </c>
      <c r="I3617" s="2">
        <f ca="1">'[1]2025年已发货'!I:I</f>
        <v>13458642015</v>
      </c>
      <c r="J3617" s="2" t="str">
        <f ca="1">_xlfn._xlws.FILTER(辅助信息!D:D,辅助信息!G:G=G3617)</f>
        <v>华西萌海-科创农业生态谷</v>
      </c>
    </row>
    <row r="3618" hidden="1" spans="1:10">
      <c r="A3618" s="2" t="str">
        <f ca="1">'[1]2025年已发货'!A:A</f>
        <v>润耀</v>
      </c>
      <c r="B3618" s="2" t="str">
        <f ca="1">'[1]2025年已发货'!B:B</f>
        <v>螺纹钢</v>
      </c>
      <c r="C3618" s="2" t="str">
        <f ca="1">'[1]2025年已发货'!C:C</f>
        <v>HRB500E Φ25</v>
      </c>
      <c r="D3618" s="2" t="str">
        <f ca="1">'[1]2025年已发货'!D:D</f>
        <v>吨</v>
      </c>
      <c r="E3618" s="2">
        <f ca="1">'[1]2025年已发货'!E:E</f>
        <v>26</v>
      </c>
      <c r="F3618" s="4">
        <f ca="1">'[1]2025年已发货'!F:F</f>
        <v>45806</v>
      </c>
      <c r="G3618" s="2" t="str">
        <f>'[1]2025年已发货'!G:G</f>
        <v>（华西萌海科创农业生态谷）成都市简阳市白金山水库</v>
      </c>
      <c r="H3618" s="2" t="str">
        <f ca="1">'[1]2025年已发货'!H:H</f>
        <v>石清国</v>
      </c>
      <c r="I3618" s="2">
        <f ca="1">'[1]2025年已发货'!I:I</f>
        <v>13458642015</v>
      </c>
      <c r="J3618" s="2" t="str">
        <f ca="1">_xlfn._xlws.FILTER(辅助信息!D:D,辅助信息!G:G=G3618)</f>
        <v>华西萌海-科创农业生态谷</v>
      </c>
    </row>
    <row r="3619" hidden="1" spans="1:10">
      <c r="A3619" s="2" t="str">
        <f ca="1">'[1]2025年已发货'!A:A</f>
        <v>润耀</v>
      </c>
      <c r="B3619" s="2" t="str">
        <f ca="1">'[1]2025年已发货'!B:B</f>
        <v>盘螺</v>
      </c>
      <c r="C3619" s="2" t="str">
        <f ca="1">'[1]2025年已发货'!C:C</f>
        <v>HRB400E Φ6</v>
      </c>
      <c r="D3619" s="2" t="str">
        <f ca="1">'[1]2025年已发货'!D:D</f>
        <v>吨</v>
      </c>
      <c r="E3619" s="2">
        <f ca="1">'[1]2025年已发货'!E:E</f>
        <v>2</v>
      </c>
      <c r="F3619" s="4">
        <f ca="1">'[1]2025年已发货'!F:F</f>
        <v>45806</v>
      </c>
      <c r="G3619" s="2" t="str">
        <f>'[1]2025年已发货'!G:G</f>
        <v>（华西简阳西城嘉苑）四川省成都市简阳市简城街道高屋村</v>
      </c>
      <c r="H3619" s="2" t="str">
        <f ca="1">'[1]2025年已发货'!H:H</f>
        <v>张瀚镭</v>
      </c>
      <c r="I3619" s="2">
        <f ca="1">'[1]2025年已发货'!I:I</f>
        <v>15884666220</v>
      </c>
      <c r="J3619" s="2" t="str">
        <f ca="1">_xlfn._xlws.FILTER(辅助信息!D:D,辅助信息!G:G=G3619)</f>
        <v>华西简阳西城嘉苑</v>
      </c>
    </row>
    <row r="3620" hidden="1" spans="1:10">
      <c r="A3620" s="2" t="str">
        <f ca="1">'[1]2025年已发货'!A:A</f>
        <v>润耀</v>
      </c>
      <c r="B3620" s="2" t="str">
        <f ca="1">'[1]2025年已发货'!B:B</f>
        <v>盘螺</v>
      </c>
      <c r="C3620" s="2" t="str">
        <f ca="1">'[1]2025年已发货'!C:C</f>
        <v>HRB400E Φ8</v>
      </c>
      <c r="D3620" s="2" t="str">
        <f ca="1">'[1]2025年已发货'!D:D</f>
        <v>吨</v>
      </c>
      <c r="E3620" s="2">
        <f ca="1">'[1]2025年已发货'!E:E</f>
        <v>15</v>
      </c>
      <c r="F3620" s="4">
        <f ca="1">'[1]2025年已发货'!F:F</f>
        <v>45806</v>
      </c>
      <c r="G3620" s="2" t="str">
        <f>'[1]2025年已发货'!G:G</f>
        <v>（华西简阳西城嘉苑）四川省成都市简阳市简城街道高屋村</v>
      </c>
      <c r="H3620" s="2" t="str">
        <f ca="1">'[1]2025年已发货'!H:H</f>
        <v>张瀚镭</v>
      </c>
      <c r="I3620" s="2">
        <f ca="1">'[1]2025年已发货'!I:I</f>
        <v>15884666220</v>
      </c>
      <c r="J3620" s="2" t="str">
        <f>_xlfn._xlws.FILTER(辅助信息!D:D,辅助信息!G:G=G3620)</f>
        <v>华西简阳西城嘉苑</v>
      </c>
    </row>
    <row r="3621" hidden="1" spans="1:10">
      <c r="A3621" s="2" t="str">
        <f ca="1">'[1]2025年已发货'!A:A</f>
        <v>润耀</v>
      </c>
      <c r="B3621" s="2" t="str">
        <f ca="1">'[1]2025年已发货'!B:B</f>
        <v>盘螺</v>
      </c>
      <c r="C3621" s="2" t="str">
        <f ca="1">'[1]2025年已发货'!C:C</f>
        <v>HRB400E Φ10</v>
      </c>
      <c r="D3621" s="2" t="str">
        <f ca="1">'[1]2025年已发货'!D:D</f>
        <v>吨</v>
      </c>
      <c r="E3621" s="2">
        <f ca="1">'[1]2025年已发货'!E:E</f>
        <v>30</v>
      </c>
      <c r="F3621" s="4">
        <f ca="1">'[1]2025年已发货'!F:F</f>
        <v>45806</v>
      </c>
      <c r="G3621" s="2" t="str">
        <f>'[1]2025年已发货'!G:G</f>
        <v>（华西简阳西城嘉苑）四川省成都市简阳市简城街道高屋村</v>
      </c>
      <c r="H3621" s="2" t="str">
        <f ca="1">'[1]2025年已发货'!H:H</f>
        <v>张瀚镭</v>
      </c>
      <c r="I3621" s="2">
        <f ca="1">'[1]2025年已发货'!I:I</f>
        <v>15884666220</v>
      </c>
      <c r="J3621" s="2" t="str">
        <f ca="1">_xlfn._xlws.FILTER(辅助信息!D:D,辅助信息!G:G=G3621)</f>
        <v>华西简阳西城嘉苑</v>
      </c>
    </row>
    <row r="3622" hidden="1" spans="1:10">
      <c r="A3622" s="2" t="str">
        <f ca="1">'[1]2025年已发货'!A:A</f>
        <v>润耀</v>
      </c>
      <c r="B3622" s="2" t="str">
        <f ca="1">'[1]2025年已发货'!B:B</f>
        <v>盘螺</v>
      </c>
      <c r="C3622" s="2" t="str">
        <f ca="1">'[1]2025年已发货'!C:C</f>
        <v>HRB400E Φ12</v>
      </c>
      <c r="D3622" s="2" t="str">
        <f ca="1">'[1]2025年已发货'!D:D</f>
        <v>吨</v>
      </c>
      <c r="E3622" s="2">
        <f ca="1">'[1]2025年已发货'!E:E</f>
        <v>30</v>
      </c>
      <c r="F3622" s="4">
        <f ca="1">'[1]2025年已发货'!F:F</f>
        <v>45806</v>
      </c>
      <c r="G3622" s="2" t="str">
        <f>'[1]2025年已发货'!G:G</f>
        <v>（华西简阳西城嘉苑）四川省成都市简阳市简城街道高屋村</v>
      </c>
      <c r="H3622" s="2" t="str">
        <f ca="1">'[1]2025年已发货'!H:H</f>
        <v>张瀚镭</v>
      </c>
      <c r="I3622" s="2">
        <f ca="1">'[1]2025年已发货'!I:I</f>
        <v>15884666220</v>
      </c>
      <c r="J3622" s="2" t="str">
        <f ca="1">_xlfn._xlws.FILTER(辅助信息!D:D,辅助信息!G:G=G3622)</f>
        <v>华西简阳西城嘉苑</v>
      </c>
    </row>
    <row r="3623" hidden="1" spans="1:10">
      <c r="A3623" s="2" t="str">
        <f ca="1">'[1]2025年已发货'!A:A</f>
        <v>润耀</v>
      </c>
      <c r="B3623" s="2" t="str">
        <f ca="1">'[1]2025年已发货'!B:B</f>
        <v>螺纹钢</v>
      </c>
      <c r="C3623" s="2" t="str">
        <f ca="1">'[1]2025年已发货'!C:C</f>
        <v>HRB400E Φ16 9m</v>
      </c>
      <c r="D3623" s="2" t="str">
        <f ca="1">'[1]2025年已发货'!D:D</f>
        <v>吨</v>
      </c>
      <c r="E3623" s="2">
        <f ca="1">'[1]2025年已发货'!E:E</f>
        <v>6</v>
      </c>
      <c r="F3623" s="4">
        <f ca="1">'[1]2025年已发货'!F:F</f>
        <v>45806</v>
      </c>
      <c r="G3623" s="2" t="str">
        <f>'[1]2025年已发货'!G:G</f>
        <v>（华西简阳西城嘉苑）四川省成都市简阳市简城街道高屋村</v>
      </c>
      <c r="H3623" s="2" t="str">
        <f ca="1">'[1]2025年已发货'!H:H</f>
        <v>张瀚镭</v>
      </c>
      <c r="I3623" s="2">
        <f ca="1">'[1]2025年已发货'!I:I</f>
        <v>15884666220</v>
      </c>
      <c r="J3623" s="2" t="str">
        <f>_xlfn._xlws.FILTER(辅助信息!D:D,辅助信息!G:G=G3623)</f>
        <v>华西简阳西城嘉苑</v>
      </c>
    </row>
    <row r="3624" hidden="1" spans="1:10">
      <c r="A3624" s="2" t="str">
        <f ca="1">'[1]2025年已发货'!A:A</f>
        <v>润耀</v>
      </c>
      <c r="B3624" s="2" t="str">
        <f ca="1">'[1]2025年已发货'!B:B</f>
        <v>螺纹钢</v>
      </c>
      <c r="C3624" s="2" t="str">
        <f ca="1">'[1]2025年已发货'!C:C</f>
        <v>HRB400E Φ18 9m</v>
      </c>
      <c r="D3624" s="2" t="str">
        <f ca="1">'[1]2025年已发货'!D:D</f>
        <v>吨</v>
      </c>
      <c r="E3624" s="2">
        <f ca="1">'[1]2025年已发货'!E:E</f>
        <v>21</v>
      </c>
      <c r="F3624" s="4">
        <f ca="1">'[1]2025年已发货'!F:F</f>
        <v>45806</v>
      </c>
      <c r="G3624" s="2" t="str">
        <f>'[1]2025年已发货'!G:G</f>
        <v>（华西简阳西城嘉苑）四川省成都市简阳市简城街道高屋村</v>
      </c>
      <c r="H3624" s="2" t="str">
        <f ca="1">'[1]2025年已发货'!H:H</f>
        <v>张瀚镭</v>
      </c>
      <c r="I3624" s="2">
        <f ca="1">'[1]2025年已发货'!I:I</f>
        <v>15884666220</v>
      </c>
      <c r="J3624" s="2" t="str">
        <f>_xlfn._xlws.FILTER(辅助信息!D:D,辅助信息!G:G=G3624)</f>
        <v>华西简阳西城嘉苑</v>
      </c>
    </row>
    <row r="3625" hidden="1" spans="1:10">
      <c r="A3625" s="2" t="str">
        <f ca="1">'[1]2025年已发货'!A:A</f>
        <v>润耀</v>
      </c>
      <c r="B3625" s="2" t="str">
        <f ca="1">'[1]2025年已发货'!B:B</f>
        <v>螺纹钢</v>
      </c>
      <c r="C3625" s="2" t="str">
        <f ca="1">'[1]2025年已发货'!C:C</f>
        <v>HRB400E Φ20 9m</v>
      </c>
      <c r="D3625" s="2" t="str">
        <f ca="1">'[1]2025年已发货'!D:D</f>
        <v>吨</v>
      </c>
      <c r="E3625" s="2">
        <f ca="1">'[1]2025年已发货'!E:E</f>
        <v>33</v>
      </c>
      <c r="F3625" s="4">
        <f ca="1">'[1]2025年已发货'!F:F</f>
        <v>45806</v>
      </c>
      <c r="G3625" s="2" t="str">
        <f>'[1]2025年已发货'!G:G</f>
        <v>（华西简阳西城嘉苑）四川省成都市简阳市简城街道高屋村</v>
      </c>
      <c r="H3625" s="2" t="str">
        <f ca="1">'[1]2025年已发货'!H:H</f>
        <v>张瀚镭</v>
      </c>
      <c r="I3625" s="2">
        <f ca="1">'[1]2025年已发货'!I:I</f>
        <v>15884666220</v>
      </c>
      <c r="J3625" s="2" t="str">
        <f ca="1">_xlfn._xlws.FILTER(辅助信息!D:D,辅助信息!G:G=G3625)</f>
        <v>华西简阳西城嘉苑</v>
      </c>
    </row>
    <row r="3626" hidden="1" spans="1:10">
      <c r="A3626" s="2" t="str">
        <f ca="1">'[1]2025年已发货'!A:A</f>
        <v>润耀</v>
      </c>
      <c r="B3626" s="2" t="str">
        <f ca="1">'[1]2025年已发货'!B:B</f>
        <v>螺纹钢</v>
      </c>
      <c r="C3626" s="2" t="str">
        <f ca="1">'[1]2025年已发货'!C:C</f>
        <v>HRB400E Φ22 9m</v>
      </c>
      <c r="D3626" s="2" t="str">
        <f ca="1">'[1]2025年已发货'!D:D</f>
        <v>吨</v>
      </c>
      <c r="E3626" s="2">
        <f ca="1">'[1]2025年已发货'!E:E</f>
        <v>3</v>
      </c>
      <c r="F3626" s="4">
        <f ca="1">'[1]2025年已发货'!F:F</f>
        <v>45806</v>
      </c>
      <c r="G3626" s="2" t="str">
        <f>'[1]2025年已发货'!G:G</f>
        <v>（华西简阳西城嘉苑）四川省成都市简阳市简城街道高屋村</v>
      </c>
      <c r="H3626" s="2" t="str">
        <f ca="1">'[1]2025年已发货'!H:H</f>
        <v>张瀚镭</v>
      </c>
      <c r="I3626" s="2">
        <f ca="1">'[1]2025年已发货'!I:I</f>
        <v>15884666220</v>
      </c>
      <c r="J3626" s="2" t="str">
        <f>_xlfn._xlws.FILTER(辅助信息!D:D,辅助信息!G:G=G3626)</f>
        <v>华西简阳西城嘉苑</v>
      </c>
    </row>
    <row r="3627" hidden="1" spans="1:10">
      <c r="A3627" s="2" t="str">
        <f ca="1">'[1]2025年已发货'!A:A</f>
        <v>润耀</v>
      </c>
      <c r="B3627" s="2" t="str">
        <f ca="1">'[1]2025年已发货'!B:B</f>
        <v>螺纹钢</v>
      </c>
      <c r="C3627" s="2" t="str">
        <f ca="1">'[1]2025年已发货'!C:C</f>
        <v>HRB400E Φ25 9m</v>
      </c>
      <c r="D3627" s="2" t="str">
        <f ca="1">'[1]2025年已发货'!D:D</f>
        <v>吨</v>
      </c>
      <c r="E3627" s="2">
        <f ca="1">'[1]2025年已发货'!E:E</f>
        <v>3</v>
      </c>
      <c r="F3627" s="4">
        <f ca="1">'[1]2025年已发货'!F:F</f>
        <v>45806</v>
      </c>
      <c r="G3627" s="2" t="str">
        <f>'[1]2025年已发货'!G:G</f>
        <v>（华西简阳西城嘉苑）四川省成都市简阳市简城街道高屋村</v>
      </c>
      <c r="H3627" s="2" t="str">
        <f ca="1">'[1]2025年已发货'!H:H</f>
        <v>张瀚镭</v>
      </c>
      <c r="I3627" s="2">
        <f ca="1">'[1]2025年已发货'!I:I</f>
        <v>15884666220</v>
      </c>
      <c r="J3627" s="2" t="str">
        <f>_xlfn._xlws.FILTER(辅助信息!D:D,辅助信息!G:G=G3627)</f>
        <v>华西简阳西城嘉苑</v>
      </c>
    </row>
    <row r="3628" hidden="1" spans="1:10">
      <c r="A3628" s="2" t="str">
        <f ca="1">'[1]2025年已发货'!A:A</f>
        <v>润耀</v>
      </c>
      <c r="B3628" s="2" t="str">
        <f ca="1">'[1]2025年已发货'!B:B</f>
        <v>盘螺</v>
      </c>
      <c r="C3628" s="2" t="str">
        <f ca="1">'[1]2025年已发货'!C:C</f>
        <v>HRB400EΦ10</v>
      </c>
      <c r="D3628" s="2" t="str">
        <f ca="1">'[1]2025年已发货'!D:D</f>
        <v>吨</v>
      </c>
      <c r="E3628" s="2">
        <f ca="1">'[1]2025年已发货'!E:E</f>
        <v>9.4</v>
      </c>
      <c r="F3628" s="4">
        <f ca="1">'[1]2025年已发货'!F:F</f>
        <v>45806</v>
      </c>
      <c r="G3628" s="2" t="str">
        <f>'[1]2025年已发货'!G:G</f>
        <v>（成铁西物-自贡）自贡市大安区和平街道茴香坳</v>
      </c>
      <c r="H3628" s="2" t="str">
        <f ca="1">'[1]2025年已发货'!H:H</f>
        <v>黄永福</v>
      </c>
      <c r="I3628" s="2" t="str">
        <f ca="1">'[1]2025年已发货'!I:I</f>
        <v>15982823571</v>
      </c>
      <c r="J3628" s="2" vm="1" t="e">
        <f ca="1">_xlfn._xlws.FILTER(辅助信息!D:D,辅助信息!G:G=G3628)</f>
        <v>#VALUE!</v>
      </c>
    </row>
    <row r="3629" hidden="1" spans="1:10">
      <c r="A3629" s="2" t="str">
        <f ca="1">'[1]2025年已发货'!A:A</f>
        <v>润耀</v>
      </c>
      <c r="B3629" s="2" t="str">
        <f ca="1">'[1]2025年已发货'!B:B</f>
        <v>螺纹钢</v>
      </c>
      <c r="C3629" s="2" t="str">
        <f ca="1">'[1]2025年已发货'!C:C</f>
        <v>HRB400EФ16*9m</v>
      </c>
      <c r="D3629" s="2" t="str">
        <f ca="1">'[1]2025年已发货'!D:D</f>
        <v>吨</v>
      </c>
      <c r="E3629" s="2">
        <f ca="1">'[1]2025年已发货'!E:E</f>
        <v>12.4</v>
      </c>
      <c r="F3629" s="4">
        <f ca="1">'[1]2025年已发货'!F:F</f>
        <v>45806</v>
      </c>
      <c r="G3629" s="2" t="str">
        <f>'[1]2025年已发货'!G:G</f>
        <v>（成铁西物-自贡）自贡市大安区和平街道茴香坳</v>
      </c>
      <c r="H3629" s="2" t="str">
        <f ca="1">'[1]2025年已发货'!H:H</f>
        <v>黄永福</v>
      </c>
      <c r="I3629" s="2" t="str">
        <f ca="1">'[1]2025年已发货'!I:I</f>
        <v>15982823571</v>
      </c>
      <c r="J3629" s="2" vm="1" t="e">
        <f>_xlfn._xlws.FILTER(辅助信息!D:D,辅助信息!G:G=G3629)</f>
        <v>#VALUE!</v>
      </c>
    </row>
    <row r="3630" hidden="1" spans="1:10">
      <c r="A3630" s="2" t="str">
        <f ca="1">'[1]2025年已发货'!A:A</f>
        <v>润耀</v>
      </c>
      <c r="B3630" s="2" t="str">
        <f ca="1">'[1]2025年已发货'!B:B</f>
        <v>螺纹钢</v>
      </c>
      <c r="C3630" s="2" t="str">
        <f ca="1">'[1]2025年已发货'!C:C</f>
        <v>HRB400EФ22*9m</v>
      </c>
      <c r="D3630" s="2" t="str">
        <f ca="1">'[1]2025年已发货'!D:D</f>
        <v>吨</v>
      </c>
      <c r="E3630" s="2">
        <f ca="1">'[1]2025年已发货'!E:E</f>
        <v>12.2</v>
      </c>
      <c r="F3630" s="4">
        <f ca="1">'[1]2025年已发货'!F:F</f>
        <v>45806</v>
      </c>
      <c r="G3630" s="2" t="str">
        <f>'[1]2025年已发货'!G:G</f>
        <v>（成铁西物-自贡）自贡市大安区和平街道茴香坳</v>
      </c>
      <c r="H3630" s="2" t="str">
        <f ca="1">'[1]2025年已发货'!H:H</f>
        <v>黄永福</v>
      </c>
      <c r="I3630" s="2" t="str">
        <f ca="1">'[1]2025年已发货'!I:I</f>
        <v>15982823571</v>
      </c>
      <c r="J3630" s="2" vm="1" t="e">
        <f ca="1">_xlfn._xlws.FILTER(辅助信息!D:D,辅助信息!G:G=G3630)</f>
        <v>#VALUE!</v>
      </c>
    </row>
    <row r="3631" hidden="1" spans="1:10">
      <c r="A3631" s="2" t="str">
        <f ca="1">'[1]2025年已发货'!A:A</f>
        <v>润耀</v>
      </c>
      <c r="B3631" s="2" t="str">
        <f ca="1">'[1]2025年已发货'!B:B</f>
        <v>螺纹钢</v>
      </c>
      <c r="C3631" s="2" t="str">
        <f ca="1">'[1]2025年已发货'!C:C</f>
        <v>HRB400E Φ12 9m</v>
      </c>
      <c r="D3631" s="2" t="str">
        <f ca="1">'[1]2025年已发货'!D:D</f>
        <v>吨</v>
      </c>
      <c r="E3631" s="2">
        <f ca="1">'[1]2025年已发货'!E:E</f>
        <v>35</v>
      </c>
      <c r="F3631" s="4">
        <f ca="1">'[1]2025年已发货'!F:F</f>
        <v>45806</v>
      </c>
      <c r="G3631" s="2" t="str">
        <f>'[1]2025年已发货'!G:G</f>
        <v>（中铁十局-资乐高速4标）四川省眉山市仁寿县彰加镇促进村中铁十局2#钢筋厂</v>
      </c>
      <c r="H3631" s="2" t="str">
        <f ca="1">'[1]2025年已发货'!H:H</f>
        <v>杨飞</v>
      </c>
      <c r="I3631" s="2">
        <f ca="1">'[1]2025年已发货'!I:I</f>
        <v>15667998777</v>
      </c>
      <c r="J3631" s="2" vm="1" t="e">
        <f ca="1">_xlfn._xlws.FILTER(辅助信息!D:D,辅助信息!G:G=G3631)</f>
        <v>#VALUE!</v>
      </c>
    </row>
    <row r="3632" hidden="1" spans="1:10">
      <c r="A3632" s="2" t="str">
        <f ca="1">'[1]2025年已发货'!A:A</f>
        <v>润耀</v>
      </c>
      <c r="B3632" s="2" t="str">
        <f ca="1">'[1]2025年已发货'!B:B</f>
        <v>螺纹钢</v>
      </c>
      <c r="C3632" s="2" t="str">
        <f ca="1">'[1]2025年已发货'!C:C</f>
        <v>HRB400E Φ16 9m</v>
      </c>
      <c r="D3632" s="2" t="str">
        <f ca="1">'[1]2025年已发货'!D:D</f>
        <v>吨</v>
      </c>
      <c r="E3632" s="2">
        <f ca="1">'[1]2025年已发货'!E:E</f>
        <v>30</v>
      </c>
      <c r="F3632" s="4">
        <f ca="1">'[1]2025年已发货'!F:F</f>
        <v>45806</v>
      </c>
      <c r="G3632" s="2" t="str">
        <f>'[1]2025年已发货'!G:G</f>
        <v>（中铁十局-资乐高速4标）四川省眉山市仁寿县彰加镇促进村中铁十局2#钢筋厂</v>
      </c>
      <c r="H3632" s="2" t="str">
        <f ca="1">'[1]2025年已发货'!H:H</f>
        <v>杨飞</v>
      </c>
      <c r="I3632" s="2">
        <f ca="1">'[1]2025年已发货'!I:I</f>
        <v>15667998777</v>
      </c>
      <c r="J3632" s="2" vm="1" t="e">
        <f ca="1">_xlfn._xlws.FILTER(辅助信息!D:D,辅助信息!G:G=G3632)</f>
        <v>#VALUE!</v>
      </c>
    </row>
    <row r="3633" hidden="1" spans="1:10">
      <c r="A3633" s="2" t="str">
        <f ca="1">'[1]2025年已发货'!A:A</f>
        <v>润耀</v>
      </c>
      <c r="B3633" s="2" t="str">
        <f ca="1">'[1]2025年已发货'!B:B</f>
        <v>螺纹钢</v>
      </c>
      <c r="C3633" s="2" t="str">
        <f ca="1">'[1]2025年已发货'!C:C</f>
        <v>HRB400E Φ20 9m</v>
      </c>
      <c r="D3633" s="2" t="str">
        <f ca="1">'[1]2025年已发货'!D:D</f>
        <v>吨</v>
      </c>
      <c r="E3633" s="2">
        <f ca="1">'[1]2025年已发货'!E:E</f>
        <v>5</v>
      </c>
      <c r="F3633" s="4">
        <f ca="1">'[1]2025年已发货'!F:F</f>
        <v>45806</v>
      </c>
      <c r="G3633" s="2" t="str">
        <f>'[1]2025年已发货'!G:G</f>
        <v>（中铁十局-资乐高速4标）四川省眉山市仁寿县彰加镇促进村中铁十局2#钢筋厂</v>
      </c>
      <c r="H3633" s="2" t="str">
        <f ca="1">'[1]2025年已发货'!H:H</f>
        <v>杨飞</v>
      </c>
      <c r="I3633" s="2">
        <f ca="1">'[1]2025年已发货'!I:I</f>
        <v>15667998777</v>
      </c>
      <c r="J3633" s="2" vm="1" t="e">
        <f ca="1">_xlfn._xlws.FILTER(辅助信息!D:D,辅助信息!G:G=G3633)</f>
        <v>#VALUE!</v>
      </c>
    </row>
    <row r="3634" hidden="1" spans="1:10">
      <c r="A3634" s="2" t="str">
        <f ca="1">'[1]2025年已发货'!A:A</f>
        <v>八局</v>
      </c>
      <c r="B3634" s="2" t="str">
        <f ca="1">'[1]2025年已发货'!B:B</f>
        <v>高线</v>
      </c>
      <c r="C3634" s="2" t="str">
        <f ca="1">'[1]2025年已发货'!C:C</f>
        <v>HPB300Φ12</v>
      </c>
      <c r="D3634" s="2" t="str">
        <f ca="1">'[1]2025年已发货'!D:D</f>
        <v>吨</v>
      </c>
      <c r="E3634" s="2">
        <f ca="1">'[1]2025年已发货'!E:E</f>
        <v>35</v>
      </c>
      <c r="F3634" s="4">
        <f ca="1">'[1]2025年已发货'!F:F</f>
        <v>45806</v>
      </c>
      <c r="G3634" s="2" t="str">
        <f>'[1]2025年已发货'!G:G</f>
        <v>（中铁北京局-资乐高速6标）四川省乐山市市中区土主镇资乐高速TJ6标项目试验室</v>
      </c>
      <c r="H3634" s="2" t="str">
        <f ca="1">'[1]2025年已发货'!H:H</f>
        <v>刘岩</v>
      </c>
      <c r="I3634" s="2">
        <f ca="1">'[1]2025年已发货'!I:I</f>
        <v>18543566469</v>
      </c>
      <c r="J3634" s="2" vm="1" t="e">
        <f ca="1">_xlfn._xlws.FILTER(辅助信息!D:D,辅助信息!G:G=G3634)</f>
        <v>#VALUE!</v>
      </c>
    </row>
    <row r="3635" hidden="1" spans="1:10">
      <c r="A3635" s="2" t="str">
        <f ca="1">'[1]2025年已发货'!A:A</f>
        <v>湖北商贸</v>
      </c>
      <c r="B3635" s="2" t="str">
        <f ca="1">'[1]2025年已发货'!B:B</f>
        <v>螺纹钢</v>
      </c>
      <c r="C3635" s="2" t="str">
        <f ca="1">'[1]2025年已发货'!C:C</f>
        <v>HRB400E Φ28 9m</v>
      </c>
      <c r="D3635" s="2" t="str">
        <f ca="1">'[1]2025年已发货'!D:D</f>
        <v>吨</v>
      </c>
      <c r="E3635" s="2">
        <f ca="1">'[1]2025年已发货'!E:E</f>
        <v>26</v>
      </c>
      <c r="F3635" s="4">
        <f ca="1">'[1]2025年已发货'!F:F</f>
        <v>45806</v>
      </c>
      <c r="G3635" s="2" t="str">
        <f>'[1]2025年已发货'!G:G</f>
        <v>（中铁北京局-资乐高速6标）四川省乐山市市中区土主镇资乐高速TJ6标项目试验室</v>
      </c>
      <c r="H3635" s="2" t="str">
        <f ca="1">'[1]2025年已发货'!H:H</f>
        <v>刘岩</v>
      </c>
      <c r="I3635" s="2">
        <f ca="1">'[1]2025年已发货'!I:I</f>
        <v>18543566469</v>
      </c>
      <c r="J3635" s="2" vm="1" t="e">
        <f>_xlfn._xlws.FILTER(辅助信息!D:D,辅助信息!G:G=G3635)</f>
        <v>#VALUE!</v>
      </c>
    </row>
    <row r="3636" hidden="1" spans="1:10">
      <c r="A3636" s="2" t="str">
        <f ca="1">'[1]2025年已发货'!A:A</f>
        <v>湖北商贸</v>
      </c>
      <c r="B3636" s="2" t="str">
        <f ca="1">'[1]2025年已发货'!B:B</f>
        <v>螺纹钢</v>
      </c>
      <c r="C3636" s="2" t="str">
        <f ca="1">'[1]2025年已发货'!C:C</f>
        <v>HRB400E Φ16 9m</v>
      </c>
      <c r="D3636" s="2" t="str">
        <f ca="1">'[1]2025年已发货'!D:D</f>
        <v>吨</v>
      </c>
      <c r="E3636" s="2">
        <f ca="1">'[1]2025年已发货'!E:E</f>
        <v>3</v>
      </c>
      <c r="F3636" s="4">
        <f ca="1">'[1]2025年已发货'!F:F</f>
        <v>45806</v>
      </c>
      <c r="G3636" s="2" t="str">
        <f>'[1]2025年已发货'!G:G</f>
        <v>（中铁北京局-资乐高速6标）四川省乐山市市中区土主镇资乐高速TJ6标项目试验室</v>
      </c>
      <c r="H3636" s="2" t="str">
        <f ca="1">'[1]2025年已发货'!H:H</f>
        <v>刘岩</v>
      </c>
      <c r="I3636" s="2">
        <f ca="1">'[1]2025年已发货'!I:I</f>
        <v>18543566469</v>
      </c>
      <c r="J3636" s="2" vm="1" t="e">
        <f ca="1">_xlfn._xlws.FILTER(辅助信息!D:D,辅助信息!G:G=G3636)</f>
        <v>#VALUE!</v>
      </c>
    </row>
    <row r="3637" hidden="1" spans="1:10">
      <c r="A3637" s="2" t="str">
        <f ca="1">'[1]2025年已发货'!A:A</f>
        <v>湖北商贸</v>
      </c>
      <c r="B3637" s="2" t="str">
        <f ca="1">'[1]2025年已发货'!B:B</f>
        <v>螺纹钢</v>
      </c>
      <c r="C3637" s="2" t="str">
        <f ca="1">'[1]2025年已发货'!C:C</f>
        <v>HRB400E Φ25 9m</v>
      </c>
      <c r="D3637" s="2" t="str">
        <f ca="1">'[1]2025年已发货'!D:D</f>
        <v>吨</v>
      </c>
      <c r="E3637" s="2">
        <f ca="1">'[1]2025年已发货'!E:E</f>
        <v>10</v>
      </c>
      <c r="F3637" s="4">
        <f ca="1">'[1]2025年已发货'!F:F</f>
        <v>45806</v>
      </c>
      <c r="G3637" s="2" t="str">
        <f>'[1]2025年已发货'!G:G</f>
        <v>（中铁北京局-资乐高速6标）四川省乐山市市中区土主镇资乐高速TJ6标项目试验室</v>
      </c>
      <c r="H3637" s="2" t="str">
        <f ca="1">'[1]2025年已发货'!H:H</f>
        <v>刘岩</v>
      </c>
      <c r="I3637" s="2">
        <f ca="1">'[1]2025年已发货'!I:I</f>
        <v>18543566469</v>
      </c>
      <c r="J3637" s="2" vm="1" t="e">
        <f ca="1">_xlfn._xlws.FILTER(辅助信息!D:D,辅助信息!G:G=G3637)</f>
        <v>#VALUE!</v>
      </c>
    </row>
    <row r="3638" hidden="1" spans="1:10">
      <c r="A3638" s="2" t="str">
        <f ca="1">'[1]2025年已发货'!A:A</f>
        <v>湖北商贸</v>
      </c>
      <c r="B3638" s="2" t="str">
        <f ca="1">'[1]2025年已发货'!B:B</f>
        <v>螺纹钢</v>
      </c>
      <c r="C3638" s="2" t="str">
        <f ca="1">'[1]2025年已发货'!C:C</f>
        <v>HRB400E Φ14 9m</v>
      </c>
      <c r="D3638" s="2" t="str">
        <f ca="1">'[1]2025年已发货'!D:D</f>
        <v>吨</v>
      </c>
      <c r="E3638" s="2">
        <f ca="1">'[1]2025年已发货'!E:E</f>
        <v>3</v>
      </c>
      <c r="F3638" s="4">
        <f ca="1">'[1]2025年已发货'!F:F</f>
        <v>45806</v>
      </c>
      <c r="G3638" s="2" t="str">
        <f>'[1]2025年已发货'!G:G</f>
        <v>（中铁北京局-资乐高速6标）四川省乐山市市中区土主镇资乐高速TJ6标项目试验室</v>
      </c>
      <c r="H3638" s="2" t="str">
        <f ca="1">'[1]2025年已发货'!H:H</f>
        <v>刘岩</v>
      </c>
      <c r="I3638" s="2">
        <f ca="1">'[1]2025年已发货'!I:I</f>
        <v>18543566469</v>
      </c>
      <c r="J3638" s="2" vm="1" t="e">
        <f ca="1">_xlfn._xlws.FILTER(辅助信息!D:D,辅助信息!G:G=G3638)</f>
        <v>#VALUE!</v>
      </c>
    </row>
    <row r="3639" hidden="1" spans="1:10">
      <c r="A3639" s="2" t="str">
        <f ca="1">'[1]2025年已发货'!A:A</f>
        <v>湖北商贸</v>
      </c>
      <c r="B3639" s="2" t="str">
        <f ca="1">'[1]2025年已发货'!B:B</f>
        <v>螺纹钢</v>
      </c>
      <c r="C3639" s="2" t="str">
        <f ca="1">'[1]2025年已发货'!C:C</f>
        <v>HRB400E Φ12 9m</v>
      </c>
      <c r="D3639" s="2" t="str">
        <f ca="1">'[1]2025年已发货'!D:D</f>
        <v>吨</v>
      </c>
      <c r="E3639" s="2">
        <f ca="1">'[1]2025年已发货'!E:E</f>
        <v>9.5</v>
      </c>
      <c r="F3639" s="4">
        <f ca="1">'[1]2025年已发货'!F:F</f>
        <v>45806</v>
      </c>
      <c r="G3639" s="2" t="str">
        <f>'[1]2025年已发货'!G:G</f>
        <v>（中铁北京局-资乐高速6标）四川省乐山市市中区土主镇资乐高速TJ6标项目试验室</v>
      </c>
      <c r="H3639" s="2" t="str">
        <f ca="1">'[1]2025年已发货'!H:H</f>
        <v>刘岩</v>
      </c>
      <c r="I3639" s="2">
        <f ca="1">'[1]2025年已发货'!I:I</f>
        <v>18543566469</v>
      </c>
      <c r="J3639" s="2" vm="1" t="e">
        <f ca="1">_xlfn._xlws.FILTER(辅助信息!D:D,辅助信息!G:G=G3639)</f>
        <v>#VALUE!</v>
      </c>
    </row>
    <row r="3640" hidden="1" spans="1:10">
      <c r="A3640" s="2" t="str">
        <f ca="1">'[1]2025年已发货'!A:A</f>
        <v>湖北商贸</v>
      </c>
      <c r="B3640" s="2" t="str">
        <f ca="1">'[1]2025年已发货'!B:B</f>
        <v>螺纹钢</v>
      </c>
      <c r="C3640" s="2" t="str">
        <f ca="1">'[1]2025年已发货'!C:C</f>
        <v>HRB400E Φ20 9m</v>
      </c>
      <c r="D3640" s="2" t="str">
        <f ca="1">'[1]2025年已发货'!D:D</f>
        <v>吨</v>
      </c>
      <c r="E3640" s="2">
        <f ca="1">'[1]2025年已发货'!E:E</f>
        <v>20</v>
      </c>
      <c r="F3640" s="4">
        <f ca="1">'[1]2025年已发货'!F:F</f>
        <v>45806</v>
      </c>
      <c r="G3640" s="2" t="str">
        <f>'[1]2025年已发货'!G:G</f>
        <v>（中铁北京局-资乐高速6标）四川省乐山市市中区土主镇资乐高速TJ6标项目试验室</v>
      </c>
      <c r="H3640" s="2" t="str">
        <f ca="1">'[1]2025年已发货'!H:H</f>
        <v>刘岩</v>
      </c>
      <c r="I3640" s="2">
        <f ca="1">'[1]2025年已发货'!I:I</f>
        <v>18543566469</v>
      </c>
      <c r="J3640" s="2" vm="1" t="e">
        <f ca="1">_xlfn._xlws.FILTER(辅助信息!D:D,辅助信息!G:G=G3640)</f>
        <v>#VALUE!</v>
      </c>
    </row>
    <row r="3641" hidden="1" spans="1:10">
      <c r="A3641" s="2" t="str">
        <f ca="1">'[1]2025年已发货'!A:A</f>
        <v>湖北商贸</v>
      </c>
      <c r="B3641" s="2" t="str">
        <f ca="1">'[1]2025年已发货'!B:B</f>
        <v>螺纹钢</v>
      </c>
      <c r="C3641" s="2" t="str">
        <f ca="1">'[1]2025年已发货'!C:C</f>
        <v>HRB400E Φ12 9m</v>
      </c>
      <c r="D3641" s="2" t="str">
        <f ca="1">'[1]2025年已发货'!D:D</f>
        <v>吨</v>
      </c>
      <c r="E3641" s="2">
        <f ca="1">'[1]2025年已发货'!E:E</f>
        <v>35</v>
      </c>
      <c r="F3641" s="4">
        <f ca="1">'[1]2025年已发货'!F:F</f>
        <v>45806</v>
      </c>
      <c r="G3641" s="2" t="str">
        <f>'[1]2025年已发货'!G:G</f>
        <v>（中铁北京局-资乐高速6标）四川省乐山市市中区土主镇资乐高速TJ6标项目试验室</v>
      </c>
      <c r="H3641" s="2" t="str">
        <f ca="1">'[1]2025年已发货'!H:H</f>
        <v>刘岩</v>
      </c>
      <c r="I3641" s="2">
        <f ca="1">'[1]2025年已发货'!I:I</f>
        <v>18543566469</v>
      </c>
      <c r="J3641" s="2" vm="1" t="e">
        <f>_xlfn._xlws.FILTER(辅助信息!D:D,辅助信息!G:G=G3641)</f>
        <v>#VALUE!</v>
      </c>
    </row>
    <row r="3642" hidden="1" spans="1:10">
      <c r="A3642" s="2" t="str">
        <f ca="1">'[1]2025年已发货'!A:A</f>
        <v>湖北商贸</v>
      </c>
      <c r="B3642" s="2" t="str">
        <f ca="1">'[1]2025年已发货'!B:B</f>
        <v>盘螺</v>
      </c>
      <c r="C3642" s="2" t="str">
        <f ca="1">'[1]2025年已发货'!C:C</f>
        <v>HRB400E Φ12</v>
      </c>
      <c r="D3642" s="2" t="str">
        <f ca="1">'[1]2025年已发货'!D:D</f>
        <v>吨</v>
      </c>
      <c r="E3642" s="2">
        <f ca="1">'[1]2025年已发货'!E:E</f>
        <v>35</v>
      </c>
      <c r="F3642" s="4">
        <f ca="1">'[1]2025年已发货'!F:F</f>
        <v>45806</v>
      </c>
      <c r="G3642" s="2" t="str">
        <f>'[1]2025年已发货'!G:G</f>
        <v>（中铁北京局-资乐高速6标）四川省乐山市市中区土主镇资乐高速TJ6标项目试验室</v>
      </c>
      <c r="H3642" s="2" t="str">
        <f ca="1">'[1]2025年已发货'!H:H</f>
        <v>刘岩</v>
      </c>
      <c r="I3642" s="2">
        <f ca="1">'[1]2025年已发货'!I:I</f>
        <v>18543566469</v>
      </c>
      <c r="J3642" s="2" vm="1" t="e">
        <f>_xlfn._xlws.FILTER(辅助信息!D:D,辅助信息!G:G=G3642)</f>
        <v>#VALUE!</v>
      </c>
    </row>
    <row r="3643" hidden="1" spans="1:10">
      <c r="A3643" s="2" t="str">
        <f ca="1">'[1]2025年已发货'!A:A</f>
        <v>山东高速</v>
      </c>
      <c r="B3643" s="2" t="str">
        <f ca="1">'[1]2025年已发货'!B:B</f>
        <v>高线</v>
      </c>
      <c r="C3643" s="2" t="str">
        <f ca="1">'[1]2025年已发货'!C:C</f>
        <v>HPB300Φ12</v>
      </c>
      <c r="D3643" s="2" t="str">
        <f ca="1">'[1]2025年已发货'!D:D</f>
        <v>吨</v>
      </c>
      <c r="E3643" s="2">
        <f ca="1">'[1]2025年已发货'!E:E</f>
        <v>35</v>
      </c>
      <c r="F3643" s="4">
        <f ca="1">'[1]2025年已发货'!F:F</f>
        <v>45806</v>
      </c>
      <c r="G3643" s="2" t="str">
        <f>'[1]2025年已发货'!G:G</f>
        <v>（中铁广州局-成渝扩容2标）四川省内江市资中县双龙镇朱家房子成渝扩容ZCB3-2标1#钢筋厂</v>
      </c>
      <c r="H3643" s="2" t="str">
        <f ca="1">'[1]2025年已发货'!H:H</f>
        <v>邓志强</v>
      </c>
      <c r="I3643" s="2">
        <f ca="1">'[1]2025年已发货'!I:I</f>
        <v>17603045490</v>
      </c>
      <c r="J3643" s="2" vm="1" t="e">
        <f ca="1">_xlfn._xlws.FILTER(辅助信息!D:D,辅助信息!G:G=G3643)</f>
        <v>#VALUE!</v>
      </c>
    </row>
    <row r="3644" hidden="1" spans="1:10">
      <c r="A3644" s="2" t="str">
        <f ca="1">'[1]2025年已发货'!A:A</f>
        <v>山东高速</v>
      </c>
      <c r="B3644" s="2" t="str">
        <f ca="1">'[1]2025年已发货'!B:B</f>
        <v>螺纹钢</v>
      </c>
      <c r="C3644" s="2" t="str">
        <f ca="1">'[1]2025年已发货'!C:C</f>
        <v>HRB400E Φ25 12m</v>
      </c>
      <c r="D3644" s="2" t="str">
        <f ca="1">'[1]2025年已发货'!D:D</f>
        <v>吨</v>
      </c>
      <c r="E3644" s="2">
        <f ca="1">'[1]2025年已发货'!E:E</f>
        <v>70</v>
      </c>
      <c r="F3644" s="4">
        <f ca="1">'[1]2025年已发货'!F:F</f>
        <v>45806</v>
      </c>
      <c r="G3644" s="2" t="str">
        <f>'[1]2025年已发货'!G:G</f>
        <v>（中铁广州局-成渝扩容2标）四川省资阳市雁江区南双路杨家糖房</v>
      </c>
      <c r="H3644" s="2" t="str">
        <f ca="1">'[1]2025年已发货'!H:H</f>
        <v>邓志强</v>
      </c>
      <c r="I3644" s="2">
        <f ca="1">'[1]2025年已发货'!I:I</f>
        <v>17603045490</v>
      </c>
      <c r="J3644" s="2" vm="1" t="e">
        <f ca="1">_xlfn._xlws.FILTER(辅助信息!D:D,辅助信息!G:G=G3644)</f>
        <v>#VALUE!</v>
      </c>
    </row>
    <row r="3645" hidden="1" spans="1:10">
      <c r="A3645" s="2" t="str">
        <f ca="1">'[1]2025年已发货'!A:A</f>
        <v>山东高速</v>
      </c>
      <c r="B3645" s="2" t="str">
        <f ca="1">'[1]2025年已发货'!B:B</f>
        <v>高线</v>
      </c>
      <c r="C3645" s="2" t="str">
        <f ca="1">'[1]2025年已发货'!C:C</f>
        <v>HPB300Φ12</v>
      </c>
      <c r="D3645" s="2" t="str">
        <f ca="1">'[1]2025年已发货'!D:D</f>
        <v>吨</v>
      </c>
      <c r="E3645" s="2">
        <f ca="1">'[1]2025年已发货'!E:E</f>
        <v>35</v>
      </c>
      <c r="F3645" s="4">
        <f ca="1">'[1]2025年已发货'!F:F</f>
        <v>45806</v>
      </c>
      <c r="G3645" s="2" t="str">
        <f>'[1]2025年已发货'!G:G</f>
        <v>（中铁广州局-成渝扩容2标）成渝扩容项目ZCB3-2标2＃拌和站【雁江区联盟桥东北50米(资资路) 】</v>
      </c>
      <c r="H3645" s="2" t="str">
        <f ca="1">'[1]2025年已发货'!H:H</f>
        <v>刘沛琦</v>
      </c>
      <c r="I3645" s="2">
        <f ca="1">'[1]2025年已发货'!I:I</f>
        <v>18011784798</v>
      </c>
      <c r="J3645" s="2" vm="1" t="e">
        <f>_xlfn._xlws.FILTER(辅助信息!D:D,辅助信息!G:G=G3645)</f>
        <v>#VALUE!</v>
      </c>
    </row>
    <row r="3646" hidden="1" spans="1:10">
      <c r="A3646" s="2" t="str">
        <f ca="1">'[1]2025年已发货'!A:A</f>
        <v>山东高速</v>
      </c>
      <c r="B3646" s="2" t="str">
        <f ca="1">'[1]2025年已发货'!B:B</f>
        <v>螺纹钢</v>
      </c>
      <c r="C3646" s="2" t="str">
        <f ca="1">'[1]2025年已发货'!C:C</f>
        <v>HRB400E Φ25 12m</v>
      </c>
      <c r="D3646" s="2" t="str">
        <f ca="1">'[1]2025年已发货'!D:D</f>
        <v>吨</v>
      </c>
      <c r="E3646" s="2">
        <f ca="1">'[1]2025年已发货'!E:E</f>
        <v>180</v>
      </c>
      <c r="F3646" s="4">
        <f ca="1">'[1]2025年已发货'!F:F</f>
        <v>45806</v>
      </c>
      <c r="G3646" s="2" t="str">
        <f>'[1]2025年已发货'!G:G</f>
        <v>（中铁广州局-成渝扩容2标）成渝扩容项目ZCB3-2标2＃拌和站【雁江区联盟桥东北50米(资资路) 】</v>
      </c>
      <c r="H3646" s="2" t="str">
        <f ca="1">'[1]2025年已发货'!H:H</f>
        <v>刘沛琦</v>
      </c>
      <c r="I3646" s="2">
        <f ca="1">'[1]2025年已发货'!I:I</f>
        <v>18011784798</v>
      </c>
      <c r="J3646" s="2" vm="1" t="e">
        <f>_xlfn._xlws.FILTER(辅助信息!D:D,辅助信息!G:G=G3646)</f>
        <v>#VALUE!</v>
      </c>
    </row>
    <row r="3647" hidden="1" spans="1:10">
      <c r="A3647" s="2" t="str">
        <f ca="1">'[1]2025年已发货'!A:A</f>
        <v>德胜</v>
      </c>
      <c r="B3647" s="2" t="str">
        <f ca="1">'[1]2025年已发货'!B:B</f>
        <v>螺纹钢</v>
      </c>
      <c r="C3647" s="2" t="str">
        <f ca="1">'[1]2025年已发货'!C:C</f>
        <v>HRB400E Φ16 9m</v>
      </c>
      <c r="D3647" s="2" t="str">
        <f ca="1">'[1]2025年已发货'!D:D</f>
        <v>吨</v>
      </c>
      <c r="E3647" s="2">
        <f ca="1">'[1]2025年已发货'!E:E</f>
        <v>35</v>
      </c>
      <c r="F3647" s="4">
        <f ca="1">'[1]2025年已发货'!F:F</f>
        <v>45807</v>
      </c>
      <c r="G3647" s="2" t="str">
        <f>'[1]2025年已发货'!G:G</f>
        <v>（中铁十局-资乐高速4标）四川省眉山市仁寿县彰加镇促进村中铁十局资乐高速1#钢筋场</v>
      </c>
      <c r="H3647" s="2" t="str">
        <f ca="1">'[1]2025年已发货'!H:H</f>
        <v>杨飞</v>
      </c>
      <c r="I3647" s="2">
        <f ca="1">'[1]2025年已发货'!I:I</f>
        <v>15667998777</v>
      </c>
      <c r="J3647" s="2" vm="1" t="e">
        <f ca="1">_xlfn._xlws.FILTER(辅助信息!D:D,辅助信息!G:G=G3647)</f>
        <v>#VALUE!</v>
      </c>
    </row>
    <row r="3648" hidden="1" spans="1:10">
      <c r="A3648" s="2" t="str">
        <f ca="1">'[1]2025年已发货'!A:A</f>
        <v>德胜</v>
      </c>
      <c r="B3648" s="2" t="str">
        <f ca="1">'[1]2025年已发货'!B:B</f>
        <v>螺纹钢</v>
      </c>
      <c r="C3648" s="2" t="str">
        <f ca="1">'[1]2025年已发货'!C:C</f>
        <v>HRB400E Φ25 9m</v>
      </c>
      <c r="D3648" s="2" t="str">
        <f ca="1">'[1]2025年已发货'!D:D</f>
        <v>吨</v>
      </c>
      <c r="E3648" s="2">
        <f ca="1">'[1]2025年已发货'!E:E</f>
        <v>35</v>
      </c>
      <c r="F3648" s="4">
        <f ca="1">'[1]2025年已发货'!F:F</f>
        <v>45807</v>
      </c>
      <c r="G3648" s="2" t="str">
        <f>'[1]2025年已发货'!G:G</f>
        <v>（中铁十局-资乐高速4标）四川省眉山市仁寿县彰加镇促进村中铁十局资乐高速1#钢筋场</v>
      </c>
      <c r="H3648" s="2" t="str">
        <f ca="1">'[1]2025年已发货'!H:H</f>
        <v>杨飞</v>
      </c>
      <c r="I3648" s="2">
        <f ca="1">'[1]2025年已发货'!I:I</f>
        <v>15667998777</v>
      </c>
      <c r="J3648" s="2" vm="1" t="e">
        <f>_xlfn._xlws.FILTER(辅助信息!D:D,辅助信息!G:G=G3648)</f>
        <v>#VALUE!</v>
      </c>
    </row>
    <row r="3649" hidden="1" spans="1:10">
      <c r="A3649" s="2" t="str">
        <f ca="1">'[1]2025年已发货'!A:A</f>
        <v>德胜</v>
      </c>
      <c r="B3649" s="2" t="str">
        <f ca="1">'[1]2025年已发货'!B:B</f>
        <v>螺纹钢</v>
      </c>
      <c r="C3649" s="2" t="str">
        <f ca="1">'[1]2025年已发货'!C:C</f>
        <v>HRB400E Φ28 9m</v>
      </c>
      <c r="D3649" s="2" t="str">
        <f ca="1">'[1]2025年已发货'!D:D</f>
        <v>吨</v>
      </c>
      <c r="E3649" s="2">
        <f ca="1">'[1]2025年已发货'!E:E</f>
        <v>35</v>
      </c>
      <c r="F3649" s="4">
        <f ca="1">'[1]2025年已发货'!F:F</f>
        <v>45807</v>
      </c>
      <c r="G3649" s="2" t="str">
        <f>'[1]2025年已发货'!G:G</f>
        <v>（中铁十局-资乐高速4标）四川省眉山市仁寿县彰加镇促进村中铁十局资乐高速1#钢筋场</v>
      </c>
      <c r="H3649" s="2" t="str">
        <f ca="1">'[1]2025年已发货'!H:H</f>
        <v>杨飞</v>
      </c>
      <c r="I3649" s="2">
        <f ca="1">'[1]2025年已发货'!I:I</f>
        <v>15667998777</v>
      </c>
      <c r="J3649" s="2" vm="1" t="e">
        <f ca="1">_xlfn._xlws.FILTER(辅助信息!D:D,辅助信息!G:G=G3649)</f>
        <v>#VALUE!</v>
      </c>
    </row>
    <row r="3650" hidden="1" spans="1:10">
      <c r="A3650" s="2" t="str">
        <f ca="1">'[1]2025年已发货'!A:A</f>
        <v>德胜</v>
      </c>
      <c r="B3650" s="2" t="str">
        <f ca="1">'[1]2025年已发货'!B:B</f>
        <v>螺纹钢</v>
      </c>
      <c r="C3650" s="2" t="str">
        <f ca="1">'[1]2025年已发货'!C:C</f>
        <v>HRB400E Φ12 9m</v>
      </c>
      <c r="D3650" s="2" t="str">
        <f ca="1">'[1]2025年已发货'!D:D</f>
        <v>吨</v>
      </c>
      <c r="E3650" s="2">
        <f ca="1">'[1]2025年已发货'!E:E</f>
        <v>35</v>
      </c>
      <c r="F3650" s="4">
        <f ca="1">'[1]2025年已发货'!F:F</f>
        <v>45807</v>
      </c>
      <c r="G3650" s="2" t="str">
        <f>'[1]2025年已发货'!G:G</f>
        <v>（中铁十局-资乐高速4标）四川省眉山市仁寿县彰加镇促进村中铁十局2#钢筋厂</v>
      </c>
      <c r="H3650" s="2" t="str">
        <f ca="1">'[1]2025年已发货'!H:H</f>
        <v>杨飞</v>
      </c>
      <c r="I3650" s="2">
        <f ca="1">'[1]2025年已发货'!I:I</f>
        <v>15667998777</v>
      </c>
      <c r="J3650" s="2" vm="1" t="e">
        <f>_xlfn._xlws.FILTER(辅助信息!D:D,辅助信息!G:G=G3650)</f>
        <v>#VALUE!</v>
      </c>
    </row>
    <row r="3651" hidden="1" spans="1:10">
      <c r="A3651" s="2" t="str">
        <f ca="1">'[1]2025年已发货'!A:A</f>
        <v>德胜</v>
      </c>
      <c r="B3651" s="2" t="str">
        <f ca="1">'[1]2025年已发货'!B:B</f>
        <v>螺纹钢</v>
      </c>
      <c r="C3651" s="2" t="str">
        <f ca="1">'[1]2025年已发货'!C:C</f>
        <v>HRB400E Φ16 9m</v>
      </c>
      <c r="D3651" s="2" t="str">
        <f ca="1">'[1]2025年已发货'!D:D</f>
        <v>吨</v>
      </c>
      <c r="E3651" s="2">
        <f ca="1">'[1]2025年已发货'!E:E</f>
        <v>35</v>
      </c>
      <c r="F3651" s="4">
        <f ca="1">'[1]2025年已发货'!F:F</f>
        <v>45807</v>
      </c>
      <c r="G3651" s="2" t="str">
        <f>'[1]2025年已发货'!G:G</f>
        <v>（中铁十局-资乐高速4标）四川省眉山市仁寿县彰加镇促进村中铁十局2#钢筋厂</v>
      </c>
      <c r="H3651" s="2" t="str">
        <f ca="1">'[1]2025年已发货'!H:H</f>
        <v>杨飞</v>
      </c>
      <c r="I3651" s="2">
        <f ca="1">'[1]2025年已发货'!I:I</f>
        <v>15667998777</v>
      </c>
      <c r="J3651" s="2" vm="1" t="e">
        <f ca="1">_xlfn._xlws.FILTER(辅助信息!D:D,辅助信息!G:G=G3651)</f>
        <v>#VALUE!</v>
      </c>
    </row>
    <row r="3652" hidden="1" spans="1:10">
      <c r="A3652" s="2" t="str">
        <f ca="1">'[1]2025年已发货'!A:A</f>
        <v>德胜</v>
      </c>
      <c r="B3652" s="2" t="str">
        <f ca="1">'[1]2025年已发货'!B:B</f>
        <v>螺纹钢</v>
      </c>
      <c r="C3652" s="2" t="str">
        <f ca="1">'[1]2025年已发货'!C:C</f>
        <v>HRB400E Φ25 9m</v>
      </c>
      <c r="D3652" s="2" t="str">
        <f ca="1">'[1]2025年已发货'!D:D</f>
        <v>吨</v>
      </c>
      <c r="E3652" s="2">
        <f ca="1">'[1]2025年已发货'!E:E</f>
        <v>35</v>
      </c>
      <c r="F3652" s="4">
        <f ca="1">'[1]2025年已发货'!F:F</f>
        <v>45807</v>
      </c>
      <c r="G3652" s="2" t="str">
        <f>'[1]2025年已发货'!G:G</f>
        <v>（中铁十局-资乐高速4标）四川省眉山市仁寿县彰加镇促进村中铁十局2#钢筋厂</v>
      </c>
      <c r="H3652" s="2" t="str">
        <f ca="1">'[1]2025年已发货'!H:H</f>
        <v>杨飞</v>
      </c>
      <c r="I3652" s="2">
        <f ca="1">'[1]2025年已发货'!I:I</f>
        <v>15667998777</v>
      </c>
      <c r="J3652" s="2" vm="1" t="e">
        <f ca="1">_xlfn._xlws.FILTER(辅助信息!D:D,辅助信息!G:G=G3652)</f>
        <v>#VALUE!</v>
      </c>
    </row>
    <row r="3653" hidden="1" spans="1:10">
      <c r="A3653" s="2" t="str">
        <f ca="1">'[1]2025年已发货'!A:A</f>
        <v>德胜</v>
      </c>
      <c r="B3653" s="2" t="str">
        <f ca="1">'[1]2025年已发货'!B:B</f>
        <v>螺纹钢</v>
      </c>
      <c r="C3653" s="2" t="str">
        <f ca="1">'[1]2025年已发货'!C:C</f>
        <v>HRB400E Φ28 9m</v>
      </c>
      <c r="D3653" s="2" t="str">
        <f ca="1">'[1]2025年已发货'!D:D</f>
        <v>吨</v>
      </c>
      <c r="E3653" s="2">
        <f ca="1">'[1]2025年已发货'!E:E</f>
        <v>35</v>
      </c>
      <c r="F3653" s="4">
        <f ca="1">'[1]2025年已发货'!F:F</f>
        <v>45807</v>
      </c>
      <c r="G3653" s="2" t="str">
        <f>'[1]2025年已发货'!G:G</f>
        <v>（中铁十局-资乐高速4标）四川省眉山市仁寿县彰加镇促进村中铁十局2#钢筋厂</v>
      </c>
      <c r="H3653" s="2" t="str">
        <f ca="1">'[1]2025年已发货'!H:H</f>
        <v>杨飞</v>
      </c>
      <c r="I3653" s="2">
        <f ca="1">'[1]2025年已发货'!I:I</f>
        <v>15667998777</v>
      </c>
      <c r="J3653" s="2" vm="1" t="e">
        <f ca="1">_xlfn._xlws.FILTER(辅助信息!D:D,辅助信息!G:G=G3653)</f>
        <v>#VALUE!</v>
      </c>
    </row>
    <row r="3654" hidden="1" spans="1:10">
      <c r="A3654" s="2" t="str">
        <f ca="1">'[1]2025年已发货'!A:A</f>
        <v>德胜</v>
      </c>
      <c r="B3654" s="2" t="str">
        <f ca="1">'[1]2025年已发货'!B:B</f>
        <v>螺纹钢</v>
      </c>
      <c r="C3654" s="2" t="str">
        <f ca="1">'[1]2025年已发货'!C:C</f>
        <v>HRB400E Φ28 12m</v>
      </c>
      <c r="D3654" s="2" t="str">
        <f ca="1">'[1]2025年已发货'!D:D</f>
        <v>吨</v>
      </c>
      <c r="E3654" s="2">
        <f ca="1">'[1]2025年已发货'!E:E</f>
        <v>35</v>
      </c>
      <c r="F3654" s="4">
        <f ca="1">'[1]2025年已发货'!F:F</f>
        <v>45807</v>
      </c>
      <c r="G3654" s="2" t="str">
        <f>'[1]2025年已发货'!G:G</f>
        <v>（中铁广州局-资乐高速5标）四川省乐山市井研县希望大道116号</v>
      </c>
      <c r="H3654" s="2" t="str">
        <f ca="1">'[1]2025年已发货'!H:H</f>
        <v>廖俊杰</v>
      </c>
      <c r="I3654" s="2">
        <f ca="1">'[1]2025年已发货'!I:I</f>
        <v>15775100965</v>
      </c>
      <c r="J3654" s="2" vm="1" t="e">
        <f ca="1">_xlfn._xlws.FILTER(辅助信息!D:D,辅助信息!G:G=G3654)</f>
        <v>#VALUE!</v>
      </c>
    </row>
    <row r="3655" hidden="1" spans="1:10">
      <c r="A3655" s="2" t="str">
        <f ca="1">'[1]2025年已发货'!A:A</f>
        <v>德胜</v>
      </c>
      <c r="B3655" s="2" t="str">
        <f ca="1">'[1]2025年已发货'!B:B</f>
        <v>螺纹钢</v>
      </c>
      <c r="C3655" s="2" t="str">
        <f ca="1">'[1]2025年已发货'!C:C</f>
        <v>HRB400E Φ20 12m</v>
      </c>
      <c r="D3655" s="2" t="str">
        <f ca="1">'[1]2025年已发货'!D:D</f>
        <v>吨</v>
      </c>
      <c r="E3655" s="2">
        <f ca="1">'[1]2025年已发货'!E:E</f>
        <v>35</v>
      </c>
      <c r="F3655" s="4">
        <f ca="1">'[1]2025年已发货'!F:F</f>
        <v>45807</v>
      </c>
      <c r="G3655" s="2" t="str">
        <f>'[1]2025年已发货'!G:G</f>
        <v>（中铁广州局-资乐高速5标）四川省乐山市井研县希望大道116号</v>
      </c>
      <c r="H3655" s="2" t="str">
        <f ca="1">'[1]2025年已发货'!H:H</f>
        <v>廖俊杰</v>
      </c>
      <c r="I3655" s="2">
        <f ca="1">'[1]2025年已发货'!I:I</f>
        <v>15775100965</v>
      </c>
      <c r="J3655" s="2" vm="1" t="e">
        <f ca="1">_xlfn._xlws.FILTER(辅助信息!D:D,辅助信息!G:G=G3655)</f>
        <v>#VALUE!</v>
      </c>
    </row>
    <row r="3656" hidden="1" spans="1:10">
      <c r="A3656" s="2" t="str">
        <f ca="1">'[1]2025年已发货'!A:A</f>
        <v>湖北商贸</v>
      </c>
      <c r="B3656" s="2" t="str">
        <f ca="1">'[1]2025年已发货'!B:B</f>
        <v>高线</v>
      </c>
      <c r="C3656" s="2" t="str">
        <f ca="1">'[1]2025年已发货'!C:C</f>
        <v>HPB300Φ12</v>
      </c>
      <c r="D3656" s="2" t="str">
        <f ca="1">'[1]2025年已发货'!D:D</f>
        <v>吨</v>
      </c>
      <c r="E3656" s="2">
        <f ca="1">'[1]2025年已发货'!E:E</f>
        <v>35</v>
      </c>
      <c r="F3656" s="4">
        <f ca="1">'[1]2025年已发货'!F:F</f>
        <v>45807</v>
      </c>
      <c r="G3656" s="2" t="str">
        <f>'[1]2025年已发货'!G:G</f>
        <v>（中铁十局-资乐高速4标）四川省眉山市仁寿县彰加镇促进村中铁十局资乐高速1#钢筋场</v>
      </c>
      <c r="H3656" s="2" t="str">
        <f ca="1">'[1]2025年已发货'!H:H</f>
        <v>杨飞</v>
      </c>
      <c r="I3656" s="2">
        <f ca="1">'[1]2025年已发货'!I:I</f>
        <v>15667998777</v>
      </c>
      <c r="J3656" s="2" vm="1" t="e">
        <f>_xlfn._xlws.FILTER(辅助信息!D:D,辅助信息!G:G=G3656)</f>
        <v>#VALUE!</v>
      </c>
    </row>
    <row r="3657" hidden="1" spans="1:10">
      <c r="A3657" s="2" t="str">
        <f ca="1">'[1]2025年已发货'!A:A</f>
        <v>湖北商贸</v>
      </c>
      <c r="B3657" s="2" t="str">
        <f ca="1">'[1]2025年已发货'!B:B</f>
        <v>螺纹钢</v>
      </c>
      <c r="C3657" s="2" t="str">
        <f ca="1">'[1]2025年已发货'!C:C</f>
        <v>HRB500E Φ28 12m</v>
      </c>
      <c r="D3657" s="2" t="str">
        <f ca="1">'[1]2025年已发货'!D:D</f>
        <v>吨</v>
      </c>
      <c r="E3657" s="2">
        <f ca="1">'[1]2025年已发货'!E:E</f>
        <v>35</v>
      </c>
      <c r="F3657" s="4">
        <f ca="1">'[1]2025年已发货'!F:F</f>
        <v>45807</v>
      </c>
      <c r="G3657" s="2" t="str">
        <f>'[1]2025年已发货'!G:G</f>
        <v>（中铁十局-资乐高速4标）四川省眉山市仁寿县彰加镇促进村中铁十局资乐高速1#钢筋场</v>
      </c>
      <c r="H3657" s="2" t="str">
        <f ca="1">'[1]2025年已发货'!H:H</f>
        <v>杨飞</v>
      </c>
      <c r="I3657" s="2">
        <f ca="1">'[1]2025年已发货'!I:I</f>
        <v>15667998777</v>
      </c>
      <c r="J3657" s="2" vm="1" t="e">
        <f ca="1">_xlfn._xlws.FILTER(辅助信息!D:D,辅助信息!G:G=G3657)</f>
        <v>#VALUE!</v>
      </c>
    </row>
    <row r="3658" hidden="1" spans="1:10">
      <c r="A3658" s="2" t="str">
        <f ca="1">'[1]2025年已发货'!A:A</f>
        <v>湖北商贸</v>
      </c>
      <c r="B3658" s="2" t="str">
        <f ca="1">'[1]2025年已发货'!B:B</f>
        <v>盘螺</v>
      </c>
      <c r="C3658" s="2" t="str">
        <f ca="1">'[1]2025年已发货'!C:C</f>
        <v>HRB400E Φ12</v>
      </c>
      <c r="D3658" s="2" t="str">
        <f ca="1">'[1]2025年已发货'!D:D</f>
        <v>吨</v>
      </c>
      <c r="E3658" s="2">
        <f ca="1">'[1]2025年已发货'!E:E</f>
        <v>35</v>
      </c>
      <c r="F3658" s="4">
        <f ca="1">'[1]2025年已发货'!F:F</f>
        <v>45807</v>
      </c>
      <c r="G3658" s="2" t="str">
        <f>'[1]2025年已发货'!G:G</f>
        <v>（中铁广州局-资乐高速5标）四川省乐山市井研县希望大道116号</v>
      </c>
      <c r="H3658" s="2" t="str">
        <f ca="1">'[1]2025年已发货'!H:H</f>
        <v>廖俊杰</v>
      </c>
      <c r="I3658" s="2">
        <f ca="1">'[1]2025年已发货'!I:I</f>
        <v>15775100965</v>
      </c>
      <c r="J3658" s="2" vm="1" t="e">
        <f ca="1">_xlfn._xlws.FILTER(辅助信息!D:D,辅助信息!G:G=G3658)</f>
        <v>#VALUE!</v>
      </c>
    </row>
    <row r="3659" hidden="1" spans="1:10">
      <c r="A3659" s="2" t="str">
        <f ca="1">'[1]2025年已发货'!A:A</f>
        <v>湖北商贸</v>
      </c>
      <c r="B3659" s="2" t="str">
        <f ca="1">'[1]2025年已发货'!B:B</f>
        <v>螺纹钢</v>
      </c>
      <c r="C3659" s="2" t="str">
        <f ca="1">'[1]2025年已发货'!C:C</f>
        <v>HRB400E Φ28 12m</v>
      </c>
      <c r="D3659" s="2" t="str">
        <f ca="1">'[1]2025年已发货'!D:D</f>
        <v>吨</v>
      </c>
      <c r="E3659" s="2">
        <f ca="1">'[1]2025年已发货'!E:E</f>
        <v>35</v>
      </c>
      <c r="F3659" s="4">
        <f ca="1">'[1]2025年已发货'!F:F</f>
        <v>45807</v>
      </c>
      <c r="G3659" s="2" t="str">
        <f>'[1]2025年已发货'!G:G</f>
        <v>（中铁广州局-资乐高速5标）四川省乐山市井研县希望大道116号</v>
      </c>
      <c r="H3659" s="2" t="str">
        <f ca="1">'[1]2025年已发货'!H:H</f>
        <v>廖俊杰</v>
      </c>
      <c r="I3659" s="2">
        <f ca="1">'[1]2025年已发货'!I:I</f>
        <v>15775100965</v>
      </c>
      <c r="J3659" s="2" vm="1" t="e">
        <f>_xlfn._xlws.FILTER(辅助信息!D:D,辅助信息!G:G=G3659)</f>
        <v>#VALUE!</v>
      </c>
    </row>
    <row r="3660" hidden="1" spans="1:10">
      <c r="A3660" s="2" t="str">
        <f ca="1">'[1]2025年已发货'!A:A</f>
        <v>晋邦</v>
      </c>
      <c r="B3660" s="2" t="str">
        <f ca="1">'[1]2025年已发货'!B:B</f>
        <v>直螺纹</v>
      </c>
      <c r="C3660" s="2" t="str">
        <f ca="1">'[1]2025年已发货'!C:C</f>
        <v>HRB400E Φ18 9m</v>
      </c>
      <c r="D3660" s="2" t="str">
        <f ca="1">'[1]2025年已发货'!D:D</f>
        <v>吨</v>
      </c>
      <c r="E3660" s="2">
        <f ca="1">'[1]2025年已发货'!E:E</f>
        <v>3</v>
      </c>
      <c r="F3660" s="4">
        <f ca="1">'[1]2025年已发货'!F:F</f>
        <v>45807</v>
      </c>
      <c r="G3660" s="2" t="str">
        <f>'[1]2025年已发货'!G:G</f>
        <v>（十九冶-江龙高速一分部）重庆市云阳县X886附近中国十九冶开云高速项目总包部西98米*复兴互通预制梁场</v>
      </c>
      <c r="H3660" s="2" t="str">
        <f ca="1">'[1]2025年已发货'!H:H</f>
        <v>吴章红</v>
      </c>
      <c r="I3660" s="2">
        <f ca="1">'[1]2025年已发货'!I:I</f>
        <v>18628165772</v>
      </c>
      <c r="J3660" s="2" vm="1" t="e">
        <f ca="1">_xlfn._xlws.FILTER(辅助信息!D:D,辅助信息!G:G=G3660)</f>
        <v>#VALUE!</v>
      </c>
    </row>
    <row r="3661" hidden="1" spans="1:10">
      <c r="A3661" s="2" t="str">
        <f ca="1">'[1]2025年已发货'!A:A</f>
        <v>晋邦</v>
      </c>
      <c r="B3661" s="2" t="str">
        <f ca="1">'[1]2025年已发货'!B:B</f>
        <v>直螺纹</v>
      </c>
      <c r="C3661" s="2" t="str">
        <f ca="1">'[1]2025年已发货'!C:C</f>
        <v>HRB400E Φ20 9m</v>
      </c>
      <c r="D3661" s="2" t="str">
        <f ca="1">'[1]2025年已发货'!D:D</f>
        <v>吨</v>
      </c>
      <c r="E3661" s="2">
        <f ca="1">'[1]2025年已发货'!E:E</f>
        <v>9</v>
      </c>
      <c r="F3661" s="4">
        <f ca="1">'[1]2025年已发货'!F:F</f>
        <v>45807</v>
      </c>
      <c r="G3661" s="2" t="str">
        <f>'[1]2025年已发货'!G:G</f>
        <v>（十九冶-江龙高速一分部）重庆市云阳县X886附近中国十九冶开云高速项目总包部西98米*复兴互通预制梁场</v>
      </c>
      <c r="H3661" s="2" t="str">
        <f ca="1">'[1]2025年已发货'!H:H</f>
        <v>吴章红</v>
      </c>
      <c r="I3661" s="2">
        <f ca="1">'[1]2025年已发货'!I:I</f>
        <v>18628165772</v>
      </c>
      <c r="J3661" s="2" vm="1" t="e">
        <f ca="1">_xlfn._xlws.FILTER(辅助信息!D:D,辅助信息!G:G=G3661)</f>
        <v>#VALUE!</v>
      </c>
    </row>
    <row r="3662" hidden="1" spans="1:10">
      <c r="A3662" s="2" t="str">
        <f ca="1">'[1]2025年已发货'!A:A</f>
        <v>晋邦</v>
      </c>
      <c r="B3662" s="2" t="str">
        <f ca="1">'[1]2025年已发货'!B:B</f>
        <v>直螺纹</v>
      </c>
      <c r="C3662" s="2" t="str">
        <f ca="1">'[1]2025年已发货'!C:C</f>
        <v>HRB400E Φ22 9m</v>
      </c>
      <c r="D3662" s="2" t="str">
        <f ca="1">'[1]2025年已发货'!D:D</f>
        <v>吨</v>
      </c>
      <c r="E3662" s="2">
        <f ca="1">'[1]2025年已发货'!E:E</f>
        <v>12</v>
      </c>
      <c r="F3662" s="4">
        <f ca="1">'[1]2025年已发货'!F:F</f>
        <v>45807</v>
      </c>
      <c r="G3662" s="2" t="str">
        <f>'[1]2025年已发货'!G:G</f>
        <v>（十九冶-江龙高速一分部）重庆市云阳县X886附近中国十九冶开云高速项目总包部西98米*复兴互通预制梁场</v>
      </c>
      <c r="H3662" s="2" t="str">
        <f ca="1">'[1]2025年已发货'!H:H</f>
        <v>吴章红</v>
      </c>
      <c r="I3662" s="2">
        <f ca="1">'[1]2025年已发货'!I:I</f>
        <v>18628165772</v>
      </c>
      <c r="J3662" s="2" vm="1" t="e">
        <f ca="1">_xlfn._xlws.FILTER(辅助信息!D:D,辅助信息!G:G=G3662)</f>
        <v>#VALUE!</v>
      </c>
    </row>
    <row r="3663" hidden="1" spans="1:10">
      <c r="A3663" s="2" t="str">
        <f ca="1">'[1]2025年已发货'!A:A</f>
        <v>晋邦</v>
      </c>
      <c r="B3663" s="2" t="str">
        <f ca="1">'[1]2025年已发货'!B:B</f>
        <v>直螺纹</v>
      </c>
      <c r="C3663" s="2" t="str">
        <f ca="1">'[1]2025年已发货'!C:C</f>
        <v>HRB400E Φ32 9m</v>
      </c>
      <c r="D3663" s="2" t="str">
        <f ca="1">'[1]2025年已发货'!D:D</f>
        <v>吨</v>
      </c>
      <c r="E3663" s="2">
        <f ca="1">'[1]2025年已发货'!E:E</f>
        <v>9</v>
      </c>
      <c r="F3663" s="4">
        <f ca="1">'[1]2025年已发货'!F:F</f>
        <v>45807</v>
      </c>
      <c r="G3663" s="2" t="str">
        <f>'[1]2025年已发货'!G:G</f>
        <v>（十九冶-江龙高速一分部）重庆市云阳县X886附近中国十九冶开云高速项目总包部西98米*复兴互通预制梁场</v>
      </c>
      <c r="H3663" s="2" t="str">
        <f ca="1">'[1]2025年已发货'!H:H</f>
        <v>吴章红</v>
      </c>
      <c r="I3663" s="2">
        <f ca="1">'[1]2025年已发货'!I:I</f>
        <v>18628165772</v>
      </c>
      <c r="J3663" s="2" vm="1" t="e">
        <f ca="1">_xlfn._xlws.FILTER(辅助信息!D:D,辅助信息!G:G=G3663)</f>
        <v>#VALUE!</v>
      </c>
    </row>
    <row r="3664" hidden="1" spans="1:10">
      <c r="A3664" s="2" t="str">
        <f ca="1">'[1]2025年已发货'!A:A</f>
        <v>晋邦</v>
      </c>
      <c r="B3664" s="2" t="str">
        <f ca="1">'[1]2025年已发货'!B:B</f>
        <v>盘螺</v>
      </c>
      <c r="C3664" s="2" t="str">
        <f ca="1">'[1]2025年已发货'!C:C</f>
        <v>HRB400E Φ10</v>
      </c>
      <c r="D3664" s="2" t="str">
        <f ca="1">'[1]2025年已发货'!D:D</f>
        <v>吨</v>
      </c>
      <c r="E3664" s="2">
        <f ca="1">'[1]2025年已发货'!E:E</f>
        <v>2.5</v>
      </c>
      <c r="F3664" s="4">
        <f ca="1">'[1]2025年已发货'!F:F</f>
        <v>45807</v>
      </c>
      <c r="G3664" s="2" t="str">
        <f>'[1]2025年已发货'!G:G</f>
        <v>（十九冶-江龙高速一分部）重庆市云阳县X886附近中国十九冶开云高速项目总包部西98米*复兴互通预制梁场</v>
      </c>
      <c r="H3664" s="2" t="str">
        <f ca="1">'[1]2025年已发货'!H:H</f>
        <v>吴章红</v>
      </c>
      <c r="I3664" s="2">
        <f ca="1">'[1]2025年已发货'!I:I</f>
        <v>18628165772</v>
      </c>
      <c r="J3664" s="2" vm="1" t="e">
        <f ca="1">_xlfn._xlws.FILTER(辅助信息!D:D,辅助信息!G:G=G3664)</f>
        <v>#VALUE!</v>
      </c>
    </row>
    <row r="3665" hidden="1" spans="1:10">
      <c r="A3665" s="2" t="str">
        <f ca="1">'[1]2025年已发货'!A:A</f>
        <v>吉晨盛泰</v>
      </c>
      <c r="B3665" s="2" t="str">
        <f ca="1">'[1]2025年已发货'!B:B</f>
        <v>盘螺</v>
      </c>
      <c r="C3665" s="2" t="str">
        <f ca="1">'[1]2025年已发货'!C:C</f>
        <v>HRB400EΦ10mm</v>
      </c>
      <c r="D3665" s="2" t="str">
        <f ca="1">'[1]2025年已发货'!D:D</f>
        <v>吨</v>
      </c>
      <c r="E3665" s="2">
        <f ca="1">'[1]2025年已发货'!E:E</f>
        <v>105</v>
      </c>
      <c r="F3665" s="4">
        <f ca="1">'[1]2025年已发货'!F:F</f>
        <v>45807</v>
      </c>
      <c r="G3665" s="2" t="str">
        <f>'[1]2025年已发货'!G:G</f>
        <v>（5标一分部十局第七公司）四川省凉山州布拖县委只洛乡委之洛村</v>
      </c>
      <c r="H3665" s="2" t="str">
        <f ca="1">'[1]2025年已发货'!H:H</f>
        <v>吴裕</v>
      </c>
      <c r="I3665" s="2">
        <f ca="1">'[1]2025年已发货'!I:I</f>
        <v>19802920715</v>
      </c>
      <c r="J3665" s="2" vm="1" t="e">
        <f ca="1">_xlfn._xlws.FILTER(辅助信息!D:D,辅助信息!G:G=G3665)</f>
        <v>#VALUE!</v>
      </c>
    </row>
    <row r="3666" hidden="1" spans="1:10">
      <c r="A3666" s="2" t="str">
        <f ca="1">'[1]2025年已发货'!A:A</f>
        <v>吉晨盛泰</v>
      </c>
      <c r="B3666" s="2" t="str">
        <f ca="1">'[1]2025年已发货'!B:B</f>
        <v>螺纹钢</v>
      </c>
      <c r="C3666" s="2" t="str">
        <f ca="1">'[1]2025年已发货'!C:C</f>
        <v>HRB400EΦ12mm</v>
      </c>
      <c r="D3666" s="2" t="str">
        <f ca="1">'[1]2025年已发货'!D:D</f>
        <v>吨</v>
      </c>
      <c r="E3666" s="2">
        <f ca="1">'[1]2025年已发货'!E:E</f>
        <v>105</v>
      </c>
      <c r="F3666" s="4">
        <f ca="1">'[1]2025年已发货'!F:F</f>
        <v>45807</v>
      </c>
      <c r="G3666" s="2" t="str">
        <f>'[1]2025年已发货'!G:G</f>
        <v>（5标一分部十局第七公司）四川省凉山州布拖县委只洛乡委之洛村</v>
      </c>
      <c r="H3666" s="2" t="str">
        <f ca="1">'[1]2025年已发货'!H:H</f>
        <v>吴裕</v>
      </c>
      <c r="I3666" s="2">
        <f ca="1">'[1]2025年已发货'!I:I</f>
        <v>19802920715</v>
      </c>
      <c r="J3666" s="2" vm="1" t="e">
        <f ca="1">_xlfn._xlws.FILTER(辅助信息!D:D,辅助信息!G:G=G3666)</f>
        <v>#VALUE!</v>
      </c>
    </row>
    <row r="3667" hidden="1" spans="1:10">
      <c r="A3667" s="2" t="str">
        <f ca="1">'[1]2025年已发货'!A:A</f>
        <v>吉晨盛泰</v>
      </c>
      <c r="B3667" s="2" t="str">
        <f ca="1">'[1]2025年已发货'!B:B</f>
        <v>螺纹钢</v>
      </c>
      <c r="C3667" s="2" t="str">
        <f ca="1">'[1]2025年已发货'!C:C</f>
        <v>HRB400EΦ14mm</v>
      </c>
      <c r="D3667" s="2" t="str">
        <f ca="1">'[1]2025年已发货'!D:D</f>
        <v>吨</v>
      </c>
      <c r="E3667" s="2">
        <f ca="1">'[1]2025年已发货'!E:E</f>
        <v>35</v>
      </c>
      <c r="F3667" s="4">
        <f ca="1">'[1]2025年已发货'!F:F</f>
        <v>45807</v>
      </c>
      <c r="G3667" s="2" t="str">
        <f>'[1]2025年已发货'!G:G</f>
        <v>（5标一分部十局第七公司）四川省凉山州布拖县委只洛乡委之洛村</v>
      </c>
      <c r="H3667" s="2" t="str">
        <f ca="1">'[1]2025年已发货'!H:H</f>
        <v>吴裕</v>
      </c>
      <c r="I3667" s="2">
        <f ca="1">'[1]2025年已发货'!I:I</f>
        <v>19802920715</v>
      </c>
      <c r="J3667" s="2" vm="1" t="e">
        <f ca="1">_xlfn._xlws.FILTER(辅助信息!D:D,辅助信息!G:G=G3667)</f>
        <v>#VALUE!</v>
      </c>
    </row>
    <row r="3668" hidden="1" spans="1:10">
      <c r="A3668" s="2" t="str">
        <f ca="1">'[1]2025年已发货'!A:A</f>
        <v>吉晨盛泰</v>
      </c>
      <c r="B3668" s="2" t="str">
        <f ca="1">'[1]2025年已发货'!B:B</f>
        <v>螺纹钢</v>
      </c>
      <c r="C3668" s="2" t="str">
        <f ca="1">'[1]2025年已发货'!C:C</f>
        <v>HRB400EΦ16mm</v>
      </c>
      <c r="D3668" s="2" t="str">
        <f ca="1">'[1]2025年已发货'!D:D</f>
        <v>吨</v>
      </c>
      <c r="E3668" s="2">
        <f ca="1">'[1]2025年已发货'!E:E</f>
        <v>70</v>
      </c>
      <c r="F3668" s="4">
        <f ca="1">'[1]2025年已发货'!F:F</f>
        <v>45807</v>
      </c>
      <c r="G3668" s="2" t="str">
        <f>'[1]2025年已发货'!G:G</f>
        <v>（5标一分部十局第七公司）四川省凉山州布拖县委只洛乡委之洛村</v>
      </c>
      <c r="H3668" s="2" t="str">
        <f ca="1">'[1]2025年已发货'!H:H</f>
        <v>吴裕</v>
      </c>
      <c r="I3668" s="2">
        <f ca="1">'[1]2025年已发货'!I:I</f>
        <v>19802920715</v>
      </c>
      <c r="J3668" s="2" vm="1" t="e">
        <f ca="1">_xlfn._xlws.FILTER(辅助信息!D:D,辅助信息!G:G=G3668)</f>
        <v>#VALUE!</v>
      </c>
    </row>
    <row r="3669" hidden="1" spans="1:10">
      <c r="A3669" s="2" t="str">
        <f ca="1">'[1]2025年已发货'!A:A</f>
        <v>吉晨盛泰</v>
      </c>
      <c r="B3669" s="2" t="str">
        <f ca="1">'[1]2025年已发货'!B:B</f>
        <v>螺纹钢</v>
      </c>
      <c r="C3669" s="2" t="str">
        <f ca="1">'[1]2025年已发货'!C:C</f>
        <v>HRB400EΦ18mm</v>
      </c>
      <c r="D3669" s="2" t="str">
        <f ca="1">'[1]2025年已发货'!D:D</f>
        <v>吨</v>
      </c>
      <c r="E3669" s="2">
        <f ca="1">'[1]2025年已发货'!E:E</f>
        <v>35</v>
      </c>
      <c r="F3669" s="4">
        <f ca="1">'[1]2025年已发货'!F:F</f>
        <v>45807</v>
      </c>
      <c r="G3669" s="2" t="str">
        <f>'[1]2025年已发货'!G:G</f>
        <v>（5标一分部十局第七公司）四川省凉山州布拖县委只洛乡委之洛村</v>
      </c>
      <c r="H3669" s="2" t="str">
        <f ca="1">'[1]2025年已发货'!H:H</f>
        <v>吴裕</v>
      </c>
      <c r="I3669" s="2">
        <f ca="1">'[1]2025年已发货'!I:I</f>
        <v>19802920715</v>
      </c>
      <c r="J3669" s="2" vm="1" t="e">
        <f>_xlfn._xlws.FILTER(辅助信息!D:D,辅助信息!G:G=G3669)</f>
        <v>#VALUE!</v>
      </c>
    </row>
    <row r="3670" hidden="1" spans="1:10">
      <c r="A3670" s="2" t="str">
        <f ca="1">'[1]2025年已发货'!A:A</f>
        <v>吉晨盛泰</v>
      </c>
      <c r="B3670" s="2" t="str">
        <f ca="1">'[1]2025年已发货'!B:B</f>
        <v>螺纹钢</v>
      </c>
      <c r="C3670" s="2" t="str">
        <f ca="1">'[1]2025年已发货'!C:C</f>
        <v>HRB500EΦ32mm</v>
      </c>
      <c r="D3670" s="2" t="str">
        <f ca="1">'[1]2025年已发货'!D:D</f>
        <v>吨</v>
      </c>
      <c r="E3670" s="2">
        <f ca="1">'[1]2025年已发货'!E:E</f>
        <v>35</v>
      </c>
      <c r="F3670" s="4">
        <f ca="1">'[1]2025年已发货'!F:F</f>
        <v>45807</v>
      </c>
      <c r="G3670" s="2" t="str">
        <f>'[1]2025年已发货'!G:G</f>
        <v>（5标一分部十局第七公司）四川省凉山州布拖县委只洛乡委之洛村</v>
      </c>
      <c r="H3670" s="2" t="str">
        <f ca="1">'[1]2025年已发货'!H:H</f>
        <v>吴裕</v>
      </c>
      <c r="I3670" s="2">
        <f ca="1">'[1]2025年已发货'!I:I</f>
        <v>19802920715</v>
      </c>
      <c r="J3670" s="2" vm="1" t="e">
        <f>_xlfn._xlws.FILTER(辅助信息!D:D,辅助信息!G:G=G3670)</f>
        <v>#VALUE!</v>
      </c>
    </row>
    <row r="3671" hidden="1" spans="1:10">
      <c r="A3671" s="2" t="str">
        <f ca="1">'[1]2025年已发货'!A:A</f>
        <v>吉晨盛泰</v>
      </c>
      <c r="B3671" s="2" t="str">
        <f ca="1">'[1]2025年已发货'!B:B</f>
        <v>螺纹钢</v>
      </c>
      <c r="C3671" s="2" t="str">
        <f ca="1">'[1]2025年已发货'!C:C</f>
        <v>HRB400EФ12mm</v>
      </c>
      <c r="D3671" s="2" t="str">
        <f ca="1">'[1]2025年已发货'!D:D</f>
        <v>吨</v>
      </c>
      <c r="E3671" s="2">
        <f ca="1">'[1]2025年已发货'!E:E</f>
        <v>150</v>
      </c>
      <c r="F3671" s="4">
        <f ca="1">'[1]2025年已发货'!F:F</f>
        <v>45807</v>
      </c>
      <c r="G3671" s="2" t="str">
        <f>'[1]2025年已发货'!G:G</f>
        <v>凉山州昭觉县新城镇阿都马打中铁十局2#梁场（中铁十局西昭高速3号拌合站过磅）</v>
      </c>
      <c r="H3671" s="2" t="str">
        <f ca="1">'[1]2025年已发货'!H:H</f>
        <v>魏忠魁</v>
      </c>
      <c r="I3671" s="2">
        <f ca="1">'[1]2025年已发货'!I:I</f>
        <v>18229056777</v>
      </c>
      <c r="J3671" s="2" vm="1" t="e">
        <f ca="1">_xlfn._xlws.FILTER(辅助信息!D:D,辅助信息!G:G=G3671)</f>
        <v>#VALUE!</v>
      </c>
    </row>
    <row r="3672" hidden="1" spans="1:10">
      <c r="A3672" s="2" t="str">
        <f ca="1">'[1]2025年已发货'!A:A</f>
        <v>吉晨盛泰</v>
      </c>
      <c r="B3672" s="2" t="str">
        <f ca="1">'[1]2025年已发货'!B:B</f>
        <v>螺纹钢</v>
      </c>
      <c r="C3672" s="2" t="str">
        <f ca="1">'[1]2025年已发货'!C:C</f>
        <v>HRB400EФ12mm</v>
      </c>
      <c r="D3672" s="2" t="str">
        <f ca="1">'[1]2025年已发货'!D:D</f>
        <v>吨</v>
      </c>
      <c r="E3672" s="2">
        <f ca="1">'[1]2025年已发货'!E:E</f>
        <v>15</v>
      </c>
      <c r="F3672" s="4">
        <f ca="1">'[1]2025年已发货'!F:F</f>
        <v>45807</v>
      </c>
      <c r="G3672" s="2" t="str">
        <f>'[1]2025年已发货'!G:G</f>
        <v>凉山州昭觉县达洛乡村委会东300米</v>
      </c>
      <c r="H3672" s="2" t="str">
        <f ca="1">'[1]2025年已发货'!H:H</f>
        <v>魏忠魁</v>
      </c>
      <c r="I3672" s="2">
        <f ca="1">'[1]2025年已发货'!I:I</f>
        <v>18229056777</v>
      </c>
      <c r="J3672" s="2" vm="1" t="e">
        <f ca="1">_xlfn._xlws.FILTER(辅助信息!D:D,辅助信息!G:G=G3672)</f>
        <v>#VALUE!</v>
      </c>
    </row>
    <row r="3673" hidden="1" spans="1:10">
      <c r="A3673" s="2" t="str">
        <f ca="1">'[1]2025年已发货'!A:A</f>
        <v>吉晨盛泰</v>
      </c>
      <c r="B3673" s="2" t="str">
        <f ca="1">'[1]2025年已发货'!B:B</f>
        <v>螺纹钢</v>
      </c>
      <c r="C3673" s="2" t="str">
        <f ca="1">'[1]2025年已发货'!C:C</f>
        <v>HRB400EФ14mm</v>
      </c>
      <c r="D3673" s="2" t="str">
        <f ca="1">'[1]2025年已发货'!D:D</f>
        <v>吨</v>
      </c>
      <c r="E3673" s="2">
        <f ca="1">'[1]2025年已发货'!E:E</f>
        <v>10</v>
      </c>
      <c r="F3673" s="4">
        <f ca="1">'[1]2025年已发货'!F:F</f>
        <v>45807</v>
      </c>
      <c r="G3673" s="2" t="str">
        <f>'[1]2025年已发货'!G:G</f>
        <v>凉山州昭觉县达洛乡村委会东300米</v>
      </c>
      <c r="H3673" s="2" t="str">
        <f ca="1">'[1]2025年已发货'!H:H</f>
        <v>魏忠魁</v>
      </c>
      <c r="I3673" s="2">
        <f ca="1">'[1]2025年已发货'!I:I</f>
        <v>18229056777</v>
      </c>
      <c r="J3673" s="2" vm="1" t="e">
        <f>_xlfn._xlws.FILTER(辅助信息!D:D,辅助信息!G:G=G3673)</f>
        <v>#VALUE!</v>
      </c>
    </row>
    <row r="3674" hidden="1" spans="1:10">
      <c r="A3674" s="2" t="str">
        <f ca="1">'[1]2025年已发货'!A:A</f>
        <v>吉晨盛泰</v>
      </c>
      <c r="B3674" s="2" t="str">
        <f ca="1">'[1]2025年已发货'!B:B</f>
        <v>螺纹钢</v>
      </c>
      <c r="C3674" s="2" t="str">
        <f ca="1">'[1]2025年已发货'!C:C</f>
        <v>HRB400EФ16mm</v>
      </c>
      <c r="D3674" s="2" t="str">
        <f ca="1">'[1]2025年已发货'!D:D</f>
        <v>吨</v>
      </c>
      <c r="E3674" s="2">
        <f ca="1">'[1]2025年已发货'!E:E</f>
        <v>4</v>
      </c>
      <c r="F3674" s="4">
        <f ca="1">'[1]2025年已发货'!F:F</f>
        <v>45807</v>
      </c>
      <c r="G3674" s="2" t="str">
        <f>'[1]2025年已发货'!G:G</f>
        <v>凉山州昭觉县达洛乡村委会东300米</v>
      </c>
      <c r="H3674" s="2" t="str">
        <f ca="1">'[1]2025年已发货'!H:H</f>
        <v>魏忠魁</v>
      </c>
      <c r="I3674" s="2">
        <f ca="1">'[1]2025年已发货'!I:I</f>
        <v>18229056777</v>
      </c>
      <c r="J3674" s="2" vm="1" t="e">
        <f>_xlfn._xlws.FILTER(辅助信息!D:D,辅助信息!G:G=G3674)</f>
        <v>#VALUE!</v>
      </c>
    </row>
    <row r="3675" hidden="1" spans="1:10">
      <c r="A3675" s="2" t="str">
        <f ca="1">'[1]2025年已发货'!A:A</f>
        <v>吉晨盛泰</v>
      </c>
      <c r="B3675" s="2" t="str">
        <f ca="1">'[1]2025年已发货'!B:B</f>
        <v>螺纹钢</v>
      </c>
      <c r="C3675" s="2" t="str">
        <f ca="1">'[1]2025年已发货'!C:C</f>
        <v>HRB500EФ25mm</v>
      </c>
      <c r="D3675" s="2" t="str">
        <f ca="1">'[1]2025年已发货'!D:D</f>
        <v>吨</v>
      </c>
      <c r="E3675" s="2">
        <f ca="1">'[1]2025年已发货'!E:E</f>
        <v>32</v>
      </c>
      <c r="F3675" s="4">
        <f ca="1">'[1]2025年已发货'!F:F</f>
        <v>45807</v>
      </c>
      <c r="G3675" s="2" t="str">
        <f>'[1]2025年已发货'!G:G</f>
        <v>凉山州昭觉县达洛乡村委会东300米</v>
      </c>
      <c r="H3675" s="2" t="str">
        <f ca="1">'[1]2025年已发货'!H:H</f>
        <v>魏忠魁</v>
      </c>
      <c r="I3675" s="2">
        <f ca="1">'[1]2025年已发货'!I:I</f>
        <v>18229056777</v>
      </c>
      <c r="J3675" s="2" vm="1" t="e">
        <f ca="1">_xlfn._xlws.FILTER(辅助信息!D:D,辅助信息!G:G=G3675)</f>
        <v>#VALUE!</v>
      </c>
    </row>
    <row r="3676" hidden="1" spans="1:10">
      <c r="A3676" s="2" t="str">
        <f ca="1">'[1]2025年已发货'!A:A</f>
        <v>吉晨盛泰</v>
      </c>
      <c r="B3676" s="2" t="str">
        <f ca="1">'[1]2025年已发货'!B:B</f>
        <v>螺纹钢</v>
      </c>
      <c r="C3676" s="2" t="str">
        <f ca="1">'[1]2025年已发货'!C:C</f>
        <v>HRB500EФ28mm</v>
      </c>
      <c r="D3676" s="2" t="str">
        <f ca="1">'[1]2025年已发货'!D:D</f>
        <v>吨</v>
      </c>
      <c r="E3676" s="2">
        <f ca="1">'[1]2025年已发货'!E:E</f>
        <v>58</v>
      </c>
      <c r="F3676" s="4">
        <f ca="1">'[1]2025年已发货'!F:F</f>
        <v>45807</v>
      </c>
      <c r="G3676" s="2" t="str">
        <f>'[1]2025年已发货'!G:G</f>
        <v>凉山州昭觉县达洛乡村委会东300米</v>
      </c>
      <c r="H3676" s="2" t="str">
        <f ca="1">'[1]2025年已发货'!H:H</f>
        <v>魏忠魁</v>
      </c>
      <c r="I3676" s="2">
        <f ca="1">'[1]2025年已发货'!I:I</f>
        <v>18229056777</v>
      </c>
      <c r="J3676" s="2" vm="1" t="e">
        <f ca="1">_xlfn._xlws.FILTER(辅助信息!D:D,辅助信息!G:G=G3676)</f>
        <v>#VALUE!</v>
      </c>
    </row>
    <row r="3677" hidden="1" spans="1:10">
      <c r="A3677" s="2" t="str">
        <f ca="1">'[1]2025年已发货'!A:A</f>
        <v>吉晨盛泰</v>
      </c>
      <c r="B3677" s="2" t="str">
        <f ca="1">'[1]2025年已发货'!B:B</f>
        <v>螺纹钢</v>
      </c>
      <c r="C3677" s="2" t="str">
        <f ca="1">'[1]2025年已发货'!C:C</f>
        <v>HRB400EФ32mm</v>
      </c>
      <c r="D3677" s="2" t="str">
        <f ca="1">'[1]2025年已发货'!D:D</f>
        <v>吨</v>
      </c>
      <c r="E3677" s="2">
        <f ca="1">'[1]2025年已发货'!E:E</f>
        <v>143</v>
      </c>
      <c r="F3677" s="4">
        <f ca="1">'[1]2025年已发货'!F:F</f>
        <v>45807</v>
      </c>
      <c r="G3677" s="2" t="str">
        <f>'[1]2025年已发货'!G:G</f>
        <v>凉山州昭觉县达洛乡村委会东300米</v>
      </c>
      <c r="H3677" s="2" t="str">
        <f ca="1">'[1]2025年已发货'!H:H</f>
        <v>魏忠魁</v>
      </c>
      <c r="I3677" s="2">
        <f ca="1">'[1]2025年已发货'!I:I</f>
        <v>18229056777</v>
      </c>
      <c r="J3677" s="2" vm="1" t="e">
        <f>_xlfn._xlws.FILTER(辅助信息!D:D,辅助信息!G:G=G3677)</f>
        <v>#VALUE!</v>
      </c>
    </row>
    <row r="3678" hidden="1" spans="1:10">
      <c r="A3678" s="2" t="str">
        <f ca="1">'[1]2025年已发货'!A:A</f>
        <v>吉晨盛泰</v>
      </c>
      <c r="B3678" s="2" t="str">
        <f ca="1">'[1]2025年已发货'!B:B</f>
        <v>螺纹钢</v>
      </c>
      <c r="C3678" s="2" t="str">
        <f ca="1">'[1]2025年已发货'!C:C</f>
        <v>HRB400EФ16mm</v>
      </c>
      <c r="D3678" s="2" t="str">
        <f ca="1">'[1]2025年已发货'!D:D</f>
        <v>吨</v>
      </c>
      <c r="E3678" s="2">
        <f ca="1">'[1]2025年已发货'!E:E</f>
        <v>15</v>
      </c>
      <c r="F3678" s="4">
        <f ca="1">'[1]2025年已发货'!F:F</f>
        <v>45807</v>
      </c>
      <c r="G3678" s="2" t="str">
        <f>'[1]2025年已发货'!G:G</f>
        <v>凉山州昭觉县谷曲镇瓦洛乌村，注意该卸车点需用四桥车。</v>
      </c>
      <c r="H3678" s="2" t="str">
        <f ca="1">'[1]2025年已发货'!H:H</f>
        <v>魏忠魁</v>
      </c>
      <c r="I3678" s="2">
        <f ca="1">'[1]2025年已发货'!I:I</f>
        <v>18229056777</v>
      </c>
      <c r="J3678" s="2" vm="1" t="e">
        <f ca="1">_xlfn._xlws.FILTER(辅助信息!D:D,辅助信息!G:G=G3678)</f>
        <v>#VALUE!</v>
      </c>
    </row>
    <row r="3679" hidden="1" spans="1:10">
      <c r="A3679" s="2" t="str">
        <f ca="1">'[1]2025年已发货'!A:A</f>
        <v>吉晨盛泰</v>
      </c>
      <c r="B3679" s="2" t="str">
        <f ca="1">'[1]2025年已发货'!B:B</f>
        <v>螺纹钢</v>
      </c>
      <c r="C3679" s="2" t="str">
        <f ca="1">'[1]2025年已发货'!C:C</f>
        <v>HRB400EФ32mm</v>
      </c>
      <c r="D3679" s="2" t="str">
        <f ca="1">'[1]2025年已发货'!D:D</f>
        <v>吨</v>
      </c>
      <c r="E3679" s="2">
        <f ca="1">'[1]2025年已发货'!E:E</f>
        <v>60</v>
      </c>
      <c r="F3679" s="4">
        <f ca="1">'[1]2025年已发货'!F:F</f>
        <v>45807</v>
      </c>
      <c r="G3679" s="2" t="str">
        <f>'[1]2025年已发货'!G:G</f>
        <v>凉山州昭觉县谷曲镇瓦洛乌村，注意该卸车点需用四桥车。</v>
      </c>
      <c r="H3679" s="2" t="str">
        <f ca="1">'[1]2025年已发货'!H:H</f>
        <v>魏忠魁</v>
      </c>
      <c r="I3679" s="2">
        <f ca="1">'[1]2025年已发货'!I:I</f>
        <v>18229056777</v>
      </c>
      <c r="J3679" s="2" vm="1" t="e">
        <f>_xlfn._xlws.FILTER(辅助信息!D:D,辅助信息!G:G=G3679)</f>
        <v>#VALUE!</v>
      </c>
    </row>
    <row r="3680" hidden="1" spans="1:10">
      <c r="A3680" s="2" t="str">
        <f ca="1">'[1]2025年已发货'!A:A</f>
        <v>德胜</v>
      </c>
      <c r="B3680" s="2" t="str">
        <f ca="1">'[1]2025年已发货'!B:B</f>
        <v>螺纹钢</v>
      </c>
      <c r="C3680" s="2" t="str">
        <f ca="1">'[1]2025年已发货'!C:C</f>
        <v>HRB400E Φ28 12m</v>
      </c>
      <c r="D3680" s="2" t="str">
        <f ca="1">'[1]2025年已发货'!D:D</f>
        <v>吨</v>
      </c>
      <c r="E3680" s="2">
        <f ca="1">'[1]2025年已发货'!E:E</f>
        <v>35</v>
      </c>
      <c r="F3680" s="4">
        <f ca="1">'[1]2025年已发货'!F:F</f>
        <v>45809</v>
      </c>
      <c r="G3680" s="2" t="str">
        <f>'[1]2025年已发货'!G:G</f>
        <v>（中铁广州局-资乐高速5标）四川省乐山市井研县希望大道116号</v>
      </c>
      <c r="H3680" s="2" t="str">
        <f ca="1">'[1]2025年已发货'!H:H</f>
        <v>廖俊杰</v>
      </c>
      <c r="I3680" s="2">
        <f ca="1">'[1]2025年已发货'!I:I</f>
        <v>15775100965</v>
      </c>
      <c r="J3680" s="2" vm="1" t="e">
        <f>_xlfn._xlws.FILTER(辅助信息!D:D,辅助信息!G:G=G3680)</f>
        <v>#VALUE!</v>
      </c>
    </row>
    <row r="3681" hidden="1" spans="1:10">
      <c r="A3681" s="2" t="str">
        <f ca="1">'[1]2025年已发货'!A:A</f>
        <v>德胜</v>
      </c>
      <c r="B3681" s="2" t="str">
        <f ca="1">'[1]2025年已发货'!B:B</f>
        <v>螺纹钢</v>
      </c>
      <c r="C3681" s="2" t="str">
        <f ca="1">'[1]2025年已发货'!C:C</f>
        <v>HRB400E Φ20 12m</v>
      </c>
      <c r="D3681" s="2" t="str">
        <f ca="1">'[1]2025年已发货'!D:D</f>
        <v>吨</v>
      </c>
      <c r="E3681" s="2">
        <f ca="1">'[1]2025年已发货'!E:E</f>
        <v>35</v>
      </c>
      <c r="F3681" s="4">
        <f ca="1">'[1]2025年已发货'!F:F</f>
        <v>45809</v>
      </c>
      <c r="G3681" s="2" t="str">
        <f>'[1]2025年已发货'!G:G</f>
        <v>（中铁广州局-资乐高速5标）四川省乐山市井研县希望大道116号</v>
      </c>
      <c r="H3681" s="2" t="str">
        <f ca="1">'[1]2025年已发货'!H:H</f>
        <v>廖俊杰</v>
      </c>
      <c r="I3681" s="2">
        <f ca="1">'[1]2025年已发货'!I:I</f>
        <v>15775100965</v>
      </c>
      <c r="J3681" s="2" vm="1" t="e">
        <f>_xlfn._xlws.FILTER(辅助信息!D:D,辅助信息!G:G=G3681)</f>
        <v>#VALUE!</v>
      </c>
    </row>
    <row r="3682" hidden="1" spans="1:10">
      <c r="A3682" s="2" t="str">
        <f ca="1">'[1]2025年已发货'!A:A</f>
        <v>德胜</v>
      </c>
      <c r="B3682" s="2" t="str">
        <f ca="1">'[1]2025年已发货'!B:B</f>
        <v>螺纹钢</v>
      </c>
      <c r="C3682" s="2" t="str">
        <f ca="1">'[1]2025年已发货'!C:C</f>
        <v>HRB400E Φ12 9m</v>
      </c>
      <c r="D3682" s="2" t="str">
        <f ca="1">'[1]2025年已发货'!D:D</f>
        <v>吨</v>
      </c>
      <c r="E3682" s="2">
        <f ca="1">'[1]2025年已发货'!E:E</f>
        <v>35</v>
      </c>
      <c r="F3682" s="4">
        <f ca="1">'[1]2025年已发货'!F:F</f>
        <v>45809</v>
      </c>
      <c r="G3682" s="2" t="str">
        <f>'[1]2025年已发货'!G:G</f>
        <v>（中铁十局-资乐高速4标）四川省眉山市仁寿县彰加镇促进村中铁十局资乐高速1#钢筋场</v>
      </c>
      <c r="H3682" s="2" t="str">
        <f ca="1">'[1]2025年已发货'!H:H</f>
        <v>杨飞</v>
      </c>
      <c r="I3682" s="2">
        <f ca="1">'[1]2025年已发货'!I:I</f>
        <v>15667998777</v>
      </c>
      <c r="J3682" s="2" vm="1" t="e">
        <f ca="1">_xlfn._xlws.FILTER(辅助信息!D:D,辅助信息!G:G=G3682)</f>
        <v>#VALUE!</v>
      </c>
    </row>
    <row r="3683" hidden="1" spans="1:10">
      <c r="A3683" s="2" t="str">
        <f ca="1">'[1]2025年已发货'!A:A</f>
        <v>德胜</v>
      </c>
      <c r="B3683" s="2" t="str">
        <f ca="1">'[1]2025年已发货'!B:B</f>
        <v>螺纹钢</v>
      </c>
      <c r="C3683" s="2" t="str">
        <f ca="1">'[1]2025年已发货'!C:C</f>
        <v>HRB400E Φ16 9m</v>
      </c>
      <c r="D3683" s="2" t="str">
        <f ca="1">'[1]2025年已发货'!D:D</f>
        <v>吨</v>
      </c>
      <c r="E3683" s="2">
        <f ca="1">'[1]2025年已发货'!E:E</f>
        <v>35</v>
      </c>
      <c r="F3683" s="4">
        <f ca="1">'[1]2025年已发货'!F:F</f>
        <v>45809</v>
      </c>
      <c r="G3683" s="2" t="str">
        <f>'[1]2025年已发货'!G:G</f>
        <v>（中铁十局-资乐高速4标）四川省眉山市仁寿县彰加镇促进村中铁十局资乐高速1#钢筋场</v>
      </c>
      <c r="H3683" s="2" t="str">
        <f ca="1">'[1]2025年已发货'!H:H</f>
        <v>杨飞</v>
      </c>
      <c r="I3683" s="2">
        <f ca="1">'[1]2025年已发货'!I:I</f>
        <v>15667998777</v>
      </c>
      <c r="J3683" s="2" vm="1" t="e">
        <f ca="1">_xlfn._xlws.FILTER(辅助信息!D:D,辅助信息!G:G=G3683)</f>
        <v>#VALUE!</v>
      </c>
    </row>
    <row r="3684" hidden="1" spans="1:10">
      <c r="A3684" s="2" t="str">
        <f ca="1">'[1]2025年已发货'!A:A</f>
        <v>德胜</v>
      </c>
      <c r="B3684" s="2" t="str">
        <f ca="1">'[1]2025年已发货'!B:B</f>
        <v>螺纹钢</v>
      </c>
      <c r="C3684" s="2" t="str">
        <f ca="1">'[1]2025年已发货'!C:C</f>
        <v>HRB400E Φ25 9m</v>
      </c>
      <c r="D3684" s="2" t="str">
        <f ca="1">'[1]2025年已发货'!D:D</f>
        <v>吨</v>
      </c>
      <c r="E3684" s="2">
        <f ca="1">'[1]2025年已发货'!E:E</f>
        <v>35</v>
      </c>
      <c r="F3684" s="4">
        <f ca="1">'[1]2025年已发货'!F:F</f>
        <v>45809</v>
      </c>
      <c r="G3684" s="2" t="str">
        <f>'[1]2025年已发货'!G:G</f>
        <v>（中铁十局-资乐高速4标）四川省眉山市仁寿县彰加镇促进村中铁十局资乐高速1#钢筋场</v>
      </c>
      <c r="H3684" s="2" t="str">
        <f ca="1">'[1]2025年已发货'!H:H</f>
        <v>杨飞</v>
      </c>
      <c r="I3684" s="2">
        <f ca="1">'[1]2025年已发货'!I:I</f>
        <v>15667998777</v>
      </c>
      <c r="J3684" s="2" vm="1" t="e">
        <f ca="1">_xlfn._xlws.FILTER(辅助信息!D:D,辅助信息!G:G=G3684)</f>
        <v>#VALUE!</v>
      </c>
    </row>
    <row r="3685" hidden="1" spans="1:10">
      <c r="A3685" s="2" t="str">
        <f ca="1">'[1]2025年已发货'!A:A</f>
        <v>德胜</v>
      </c>
      <c r="B3685" s="2" t="str">
        <f ca="1">'[1]2025年已发货'!B:B</f>
        <v>螺纹钢</v>
      </c>
      <c r="C3685" s="2" t="str">
        <f ca="1">'[1]2025年已发货'!C:C</f>
        <v>HRB400E Φ12 9m</v>
      </c>
      <c r="D3685" s="2" t="str">
        <f ca="1">'[1]2025年已发货'!D:D</f>
        <v>吨</v>
      </c>
      <c r="E3685" s="2">
        <f ca="1">'[1]2025年已发货'!E:E</f>
        <v>35</v>
      </c>
      <c r="F3685" s="4">
        <f ca="1">'[1]2025年已发货'!F:F</f>
        <v>45809</v>
      </c>
      <c r="G3685" s="2" t="str">
        <f>'[1]2025年已发货'!G:G</f>
        <v>（北京工程局乐山机场项目）乐山市五通桥区冠英镇</v>
      </c>
      <c r="H3685" s="2" t="str">
        <f ca="1">'[1]2025年已发货'!H:H</f>
        <v>王治</v>
      </c>
      <c r="I3685" s="2">
        <f ca="1">'[1]2025年已发货'!I:I</f>
        <v>18811564698</v>
      </c>
      <c r="J3685" s="2" vm="1" t="e">
        <f ca="1">_xlfn._xlws.FILTER(辅助信息!D:D,辅助信息!G:G=G3685)</f>
        <v>#VALUE!</v>
      </c>
    </row>
    <row r="3686" hidden="1" spans="1:10">
      <c r="A3686" s="2" t="str">
        <f ca="1">'[1]2025年已发货'!A:A</f>
        <v>润耀</v>
      </c>
      <c r="B3686" s="2" t="str">
        <f ca="1">'[1]2025年已发货'!B:B</f>
        <v>盘螺</v>
      </c>
      <c r="C3686" s="2" t="str">
        <f ca="1">'[1]2025年已发货'!C:C</f>
        <v>HRB400E Φ10</v>
      </c>
      <c r="D3686" s="2" t="str">
        <f ca="1">'[1]2025年已发货'!D:D</f>
        <v>吨</v>
      </c>
      <c r="E3686" s="2">
        <f ca="1">'[1]2025年已发货'!E:E</f>
        <v>12</v>
      </c>
      <c r="F3686" s="4">
        <f ca="1">'[1]2025年已发货'!F:F</f>
        <v>45809</v>
      </c>
      <c r="G3686" s="2" t="str">
        <f>'[1]2025年已发货'!G:G</f>
        <v>（北京工程局乐山机场项目）乐山市五通桥区冠英镇</v>
      </c>
      <c r="H3686" s="2" t="str">
        <f ca="1">'[1]2025年已发货'!H:H</f>
        <v>王治</v>
      </c>
      <c r="I3686" s="2">
        <f ca="1">'[1]2025年已发货'!I:I</f>
        <v>18811564698</v>
      </c>
      <c r="J3686" s="2" vm="1" t="e">
        <f ca="1">_xlfn._xlws.FILTER(辅助信息!D:D,辅助信息!G:G=G3686)</f>
        <v>#VALUE!</v>
      </c>
    </row>
    <row r="3687" hidden="1" spans="1:10">
      <c r="A3687" s="2" t="str">
        <f ca="1">'[1]2025年已发货'!A:A</f>
        <v>润耀</v>
      </c>
      <c r="B3687" s="2" t="str">
        <f ca="1">'[1]2025年已发货'!B:B</f>
        <v>盘螺</v>
      </c>
      <c r="C3687" s="2" t="str">
        <f ca="1">'[1]2025年已发货'!C:C</f>
        <v>HRB400E Φ12</v>
      </c>
      <c r="D3687" s="2" t="str">
        <f ca="1">'[1]2025年已发货'!D:D</f>
        <v>吨</v>
      </c>
      <c r="E3687" s="2">
        <f ca="1">'[1]2025年已发货'!E:E</f>
        <v>6</v>
      </c>
      <c r="F3687" s="4">
        <f ca="1">'[1]2025年已发货'!F:F</f>
        <v>45809</v>
      </c>
      <c r="G3687" s="2" t="str">
        <f>'[1]2025年已发货'!G:G</f>
        <v>（北京工程局乐山机场项目）乐山市五通桥区冠英镇</v>
      </c>
      <c r="H3687" s="2" t="str">
        <f ca="1">'[1]2025年已发货'!H:H</f>
        <v>王治</v>
      </c>
      <c r="I3687" s="2">
        <f ca="1">'[1]2025年已发货'!I:I</f>
        <v>18811564698</v>
      </c>
      <c r="J3687" s="2" vm="1" t="e">
        <f>_xlfn._xlws.FILTER(辅助信息!D:D,辅助信息!G:G=G3687)</f>
        <v>#VALUE!</v>
      </c>
    </row>
    <row r="3688" hidden="1" spans="1:10">
      <c r="A3688" s="2" t="str">
        <f ca="1">'[1]2025年已发货'!A:A</f>
        <v>润耀</v>
      </c>
      <c r="B3688" s="2" t="str">
        <f ca="1">'[1]2025年已发货'!B:B</f>
        <v>螺纹钢</v>
      </c>
      <c r="C3688" s="2" t="str">
        <f ca="1">'[1]2025年已发货'!C:C</f>
        <v>HRB400E Φ14 9m</v>
      </c>
      <c r="D3688" s="2" t="str">
        <f ca="1">'[1]2025年已发货'!D:D</f>
        <v>吨</v>
      </c>
      <c r="E3688" s="2">
        <f ca="1">'[1]2025年已发货'!E:E</f>
        <v>35</v>
      </c>
      <c r="F3688" s="4">
        <f ca="1">'[1]2025年已发货'!F:F</f>
        <v>45809</v>
      </c>
      <c r="G3688" s="2" t="str">
        <f>'[1]2025年已发货'!G:G</f>
        <v>（北京工程局乐山机场项目）乐山市五通桥区冠英镇</v>
      </c>
      <c r="H3688" s="2" t="str">
        <f ca="1">'[1]2025年已发货'!H:H</f>
        <v>王治</v>
      </c>
      <c r="I3688" s="2">
        <f ca="1">'[1]2025年已发货'!I:I</f>
        <v>18811564698</v>
      </c>
      <c r="J3688" s="2" vm="1" t="e">
        <f>_xlfn._xlws.FILTER(辅助信息!D:D,辅助信息!G:G=G3688)</f>
        <v>#VALUE!</v>
      </c>
    </row>
    <row r="3689" hidden="1" spans="1:10">
      <c r="A3689" s="2" t="str">
        <f ca="1">'[1]2025年已发货'!A:A</f>
        <v>润耀</v>
      </c>
      <c r="B3689" s="2" t="str">
        <f ca="1">'[1]2025年已发货'!B:B</f>
        <v>螺纹钢</v>
      </c>
      <c r="C3689" s="2" t="str">
        <f ca="1">'[1]2025年已发货'!C:C</f>
        <v>HRB400E Φ16 9m</v>
      </c>
      <c r="D3689" s="2" t="str">
        <f ca="1">'[1]2025年已发货'!D:D</f>
        <v>吨</v>
      </c>
      <c r="E3689" s="2">
        <f ca="1">'[1]2025年已发货'!E:E</f>
        <v>22</v>
      </c>
      <c r="F3689" s="4">
        <f ca="1">'[1]2025年已发货'!F:F</f>
        <v>45809</v>
      </c>
      <c r="G3689" s="2" t="str">
        <f>'[1]2025年已发货'!G:G</f>
        <v>（北京工程局乐山机场项目）乐山市五通桥区冠英镇</v>
      </c>
      <c r="H3689" s="2" t="str">
        <f ca="1">'[1]2025年已发货'!H:H</f>
        <v>王治</v>
      </c>
      <c r="I3689" s="2">
        <f ca="1">'[1]2025年已发货'!I:I</f>
        <v>18811564698</v>
      </c>
      <c r="J3689" s="2" vm="1" t="e">
        <f>_xlfn._xlws.FILTER(辅助信息!D:D,辅助信息!G:G=G3689)</f>
        <v>#VALUE!</v>
      </c>
    </row>
    <row r="3690" hidden="1" spans="1:10">
      <c r="A3690" s="2" t="str">
        <f ca="1">'[1]2025年已发货'!A:A</f>
        <v>润耀</v>
      </c>
      <c r="B3690" s="2" t="str">
        <f ca="1">'[1]2025年已发货'!B:B</f>
        <v>盘螺</v>
      </c>
      <c r="C3690" s="2" t="str">
        <f ca="1">'[1]2025年已发货'!C:C</f>
        <v>HRB400E Φ10</v>
      </c>
      <c r="D3690" s="2" t="str">
        <f ca="1">'[1]2025年已发货'!D:D</f>
        <v>吨</v>
      </c>
      <c r="E3690" s="2">
        <f ca="1">'[1]2025年已发货'!E:E</f>
        <v>8</v>
      </c>
      <c r="F3690" s="4">
        <f ca="1">'[1]2025年已发货'!F:F</f>
        <v>45809</v>
      </c>
      <c r="G3690" s="2" t="str">
        <f>'[1]2025年已发货'!G:G</f>
        <v>（北京工程局乐山机场项目）乐山市五通桥区冠英镇</v>
      </c>
      <c r="H3690" s="2" t="str">
        <f ca="1">'[1]2025年已发货'!H:H</f>
        <v>王治</v>
      </c>
      <c r="I3690" s="2">
        <f ca="1">'[1]2025年已发货'!I:I</f>
        <v>18811564698</v>
      </c>
      <c r="J3690" s="2" vm="1" t="e">
        <f ca="1">_xlfn._xlws.FILTER(辅助信息!D:D,辅助信息!G:G=G3690)</f>
        <v>#VALUE!</v>
      </c>
    </row>
    <row r="3691" hidden="1" spans="1:10">
      <c r="A3691" s="2" t="str">
        <f ca="1">'[1]2025年已发货'!A:A</f>
        <v>润耀</v>
      </c>
      <c r="B3691" s="2" t="str">
        <f ca="1">'[1]2025年已发货'!B:B</f>
        <v>盘螺</v>
      </c>
      <c r="C3691" s="2" t="str">
        <f ca="1">'[1]2025年已发货'!C:C</f>
        <v>HRB400E Φ10</v>
      </c>
      <c r="D3691" s="2" t="str">
        <f ca="1">'[1]2025年已发货'!D:D</f>
        <v>吨</v>
      </c>
      <c r="E3691" s="2">
        <f ca="1">'[1]2025年已发货'!E:E</f>
        <v>35</v>
      </c>
      <c r="F3691" s="4">
        <f ca="1">'[1]2025年已发货'!F:F</f>
        <v>45809</v>
      </c>
      <c r="G3691" s="2" t="str">
        <f>'[1]2025年已发货'!G:G</f>
        <v>（北京工程局乐山机场项目）乐山市五通桥区冠英镇</v>
      </c>
      <c r="H3691" s="2" t="str">
        <f ca="1">'[1]2025年已发货'!H:H</f>
        <v>王治</v>
      </c>
      <c r="I3691" s="2">
        <f ca="1">'[1]2025年已发货'!I:I</f>
        <v>18811564698</v>
      </c>
      <c r="J3691" s="2" vm="1" t="e">
        <f ca="1">_xlfn._xlws.FILTER(辅助信息!D:D,辅助信息!G:G=G3691)</f>
        <v>#VALUE!</v>
      </c>
    </row>
    <row r="3692" hidden="1" spans="1:10">
      <c r="A3692" s="2" t="str">
        <f ca="1">'[1]2025年已发货'!A:A</f>
        <v>润耀</v>
      </c>
      <c r="B3692" s="2" t="str">
        <f ca="1">'[1]2025年已发货'!B:B</f>
        <v>盘螺</v>
      </c>
      <c r="C3692" s="2" t="str">
        <f ca="1">'[1]2025年已发货'!C:C</f>
        <v>HRB400E Φ10</v>
      </c>
      <c r="D3692" s="2" t="str">
        <f ca="1">'[1]2025年已发货'!D:D</f>
        <v>吨</v>
      </c>
      <c r="E3692" s="2">
        <f ca="1">'[1]2025年已发货'!E:E</f>
        <v>15</v>
      </c>
      <c r="F3692" s="4">
        <f ca="1">'[1]2025年已发货'!F:F</f>
        <v>45809</v>
      </c>
      <c r="G3692" s="2" t="str">
        <f>'[1]2025年已发货'!G:G</f>
        <v>（北京工程局乐山机场项目）乐山市五通桥区冠英镇</v>
      </c>
      <c r="H3692" s="2" t="str">
        <f ca="1">'[1]2025年已发货'!H:H</f>
        <v>王治</v>
      </c>
      <c r="I3692" s="2">
        <f ca="1">'[1]2025年已发货'!I:I</f>
        <v>18811564698</v>
      </c>
      <c r="J3692" s="2" vm="1" t="e">
        <f ca="1">_xlfn._xlws.FILTER(辅助信息!D:D,辅助信息!G:G=G3692)</f>
        <v>#VALUE!</v>
      </c>
    </row>
    <row r="3693" hidden="1" spans="1:10">
      <c r="A3693" s="2" t="str">
        <f ca="1">'[1]2025年已发货'!A:A</f>
        <v>润耀</v>
      </c>
      <c r="B3693" s="2" t="str">
        <f ca="1">'[1]2025年已发货'!B:B</f>
        <v>螺纹钢</v>
      </c>
      <c r="C3693" s="2" t="str">
        <f ca="1">'[1]2025年已发货'!C:C</f>
        <v>HRB400E Φ16 9m</v>
      </c>
      <c r="D3693" s="2" t="str">
        <f ca="1">'[1]2025年已发货'!D:D</f>
        <v>吨</v>
      </c>
      <c r="E3693" s="2">
        <f ca="1">'[1]2025年已发货'!E:E</f>
        <v>12</v>
      </c>
      <c r="F3693" s="4">
        <f ca="1">'[1]2025年已发货'!F:F</f>
        <v>45809</v>
      </c>
      <c r="G3693" s="2" t="str">
        <f>'[1]2025年已发货'!G:G</f>
        <v>（北京工程局乐山机场项目）乐山市五通桥区冠英镇</v>
      </c>
      <c r="H3693" s="2" t="str">
        <f ca="1">'[1]2025年已发货'!H:H</f>
        <v>王治</v>
      </c>
      <c r="I3693" s="2">
        <f ca="1">'[1]2025年已发货'!I:I</f>
        <v>18811564698</v>
      </c>
      <c r="J3693" s="2" vm="1" t="e">
        <f ca="1">_xlfn._xlws.FILTER(辅助信息!D:D,辅助信息!G:G=G3693)</f>
        <v>#VALUE!</v>
      </c>
    </row>
    <row r="3694" hidden="1" spans="1:10">
      <c r="A3694" s="2" t="str">
        <f ca="1">'[1]2025年已发货'!A:A</f>
        <v>润耀</v>
      </c>
      <c r="B3694" s="2" t="str">
        <f ca="1">'[1]2025年已发货'!B:B</f>
        <v>螺纹钢</v>
      </c>
      <c r="C3694" s="2" t="str">
        <f ca="1">'[1]2025年已发货'!C:C</f>
        <v>HRB400E Φ20 9m</v>
      </c>
      <c r="D3694" s="2" t="str">
        <f ca="1">'[1]2025年已发货'!D:D</f>
        <v>吨</v>
      </c>
      <c r="E3694" s="2">
        <f ca="1">'[1]2025年已发货'!E:E</f>
        <v>20</v>
      </c>
      <c r="F3694" s="4">
        <f ca="1">'[1]2025年已发货'!F:F</f>
        <v>45809</v>
      </c>
      <c r="G3694" s="2" t="str">
        <f>'[1]2025年已发货'!G:G</f>
        <v>（北京工程局乐山机场项目）乐山市五通桥区冠英镇</v>
      </c>
      <c r="H3694" s="2" t="str">
        <f ca="1">'[1]2025年已发货'!H:H</f>
        <v>王治</v>
      </c>
      <c r="I3694" s="2">
        <f ca="1">'[1]2025年已发货'!I:I</f>
        <v>18811564698</v>
      </c>
      <c r="J3694" s="2" vm="1" t="e">
        <f ca="1">_xlfn._xlws.FILTER(辅助信息!D:D,辅助信息!G:G=G3694)</f>
        <v>#VALUE!</v>
      </c>
    </row>
    <row r="3695" hidden="1" spans="1:10">
      <c r="A3695" s="2" t="str">
        <f ca="1">'[1]2025年已发货'!A:A</f>
        <v>润耀</v>
      </c>
      <c r="B3695" s="2" t="str">
        <f ca="1">'[1]2025年已发货'!B:B</f>
        <v>螺纹钢</v>
      </c>
      <c r="C3695" s="2" t="str">
        <f ca="1">'[1]2025年已发货'!C:C</f>
        <v>HRB400E Φ22 9m</v>
      </c>
      <c r="D3695" s="2" t="str">
        <f ca="1">'[1]2025年已发货'!D:D</f>
        <v>吨</v>
      </c>
      <c r="E3695" s="2">
        <f ca="1">'[1]2025年已发货'!E:E</f>
        <v>16</v>
      </c>
      <c r="F3695" s="4">
        <f ca="1">'[1]2025年已发货'!F:F</f>
        <v>45809</v>
      </c>
      <c r="G3695" s="2" t="str">
        <f>'[1]2025年已发货'!G:G</f>
        <v>（北京工程局乐山机场项目）乐山市五通桥区冠英镇</v>
      </c>
      <c r="H3695" s="2" t="str">
        <f ca="1">'[1]2025年已发货'!H:H</f>
        <v>王治</v>
      </c>
      <c r="I3695" s="2">
        <f ca="1">'[1]2025年已发货'!I:I</f>
        <v>18811564698</v>
      </c>
      <c r="J3695" s="2" vm="1" t="e">
        <f ca="1">_xlfn._xlws.FILTER(辅助信息!D:D,辅助信息!G:G=G3695)</f>
        <v>#VALUE!</v>
      </c>
    </row>
    <row r="3696" hidden="1" spans="1:10">
      <c r="A3696" s="2" t="str">
        <f ca="1">'[1]2025年已发货'!A:A</f>
        <v>润耀</v>
      </c>
      <c r="B3696" s="2" t="str">
        <f ca="1">'[1]2025年已发货'!B:B</f>
        <v>螺纹钢</v>
      </c>
      <c r="C3696" s="2" t="str">
        <f ca="1">'[1]2025年已发货'!C:C</f>
        <v>HRB400E Φ25 9m</v>
      </c>
      <c r="D3696" s="2" t="str">
        <f ca="1">'[1]2025年已发货'!D:D</f>
        <v>吨</v>
      </c>
      <c r="E3696" s="2">
        <f ca="1">'[1]2025年已发货'!E:E</f>
        <v>30</v>
      </c>
      <c r="F3696" s="4">
        <f ca="1">'[1]2025年已发货'!F:F</f>
        <v>45809</v>
      </c>
      <c r="G3696" s="2" t="str">
        <f>'[1]2025年已发货'!G:G</f>
        <v>（北京工程局乐山机场项目）乐山市五通桥区冠英镇</v>
      </c>
      <c r="H3696" s="2" t="str">
        <f ca="1">'[1]2025年已发货'!H:H</f>
        <v>王治</v>
      </c>
      <c r="I3696" s="2">
        <f ca="1">'[1]2025年已发货'!I:I</f>
        <v>18811564698</v>
      </c>
      <c r="J3696" s="2" vm="1" t="e">
        <f ca="1">_xlfn._xlws.FILTER(辅助信息!D:D,辅助信息!G:G=G3696)</f>
        <v>#VALUE!</v>
      </c>
    </row>
    <row r="3697" hidden="1" spans="1:10">
      <c r="A3697" s="2" t="str">
        <f ca="1">'[1]2025年已发货'!A:A</f>
        <v>湖北商贸</v>
      </c>
      <c r="B3697" s="2" t="str">
        <f ca="1">'[1]2025年已发货'!B:B</f>
        <v>高线</v>
      </c>
      <c r="C3697" s="2" t="str">
        <f ca="1">'[1]2025年已发货'!C:C</f>
        <v>HPB300Φ8</v>
      </c>
      <c r="D3697" s="2" t="str">
        <f ca="1">'[1]2025年已发货'!D:D</f>
        <v>吨</v>
      </c>
      <c r="E3697" s="2">
        <f ca="1">'[1]2025年已发货'!E:E</f>
        <v>35</v>
      </c>
      <c r="F3697" s="4">
        <f ca="1">'[1]2025年已发货'!F:F</f>
        <v>45809</v>
      </c>
      <c r="G3697" s="2" t="str">
        <f>'[1]2025年已发货'!G:G</f>
        <v>（中铁十局-资乐高速4标）四川省眉山市仁寿县彰加镇促进村中铁十局资乐高速1#钢筋场</v>
      </c>
      <c r="H3697" s="2" t="str">
        <f ca="1">'[1]2025年已发货'!H:H</f>
        <v>杨飞</v>
      </c>
      <c r="I3697" s="2">
        <f ca="1">'[1]2025年已发货'!I:I</f>
        <v>15667998777</v>
      </c>
      <c r="J3697" s="2" vm="1" t="e">
        <f ca="1">_xlfn._xlws.FILTER(辅助信息!D:D,辅助信息!G:G=G3697)</f>
        <v>#VALUE!</v>
      </c>
    </row>
    <row r="3698" hidden="1" spans="1:10">
      <c r="A3698" s="2" t="str">
        <f ca="1">'[1]2025年已发货'!A:A</f>
        <v>湖北商贸</v>
      </c>
      <c r="B3698" s="2" t="str">
        <f ca="1">'[1]2025年已发货'!B:B</f>
        <v>高线</v>
      </c>
      <c r="C3698" s="2" t="str">
        <f ca="1">'[1]2025年已发货'!C:C</f>
        <v>HPB300Φ10</v>
      </c>
      <c r="D3698" s="2" t="str">
        <f ca="1">'[1]2025年已发货'!D:D</f>
        <v>吨</v>
      </c>
      <c r="E3698" s="2">
        <f ca="1">'[1]2025年已发货'!E:E</f>
        <v>30</v>
      </c>
      <c r="F3698" s="4">
        <f ca="1">'[1]2025年已发货'!F:F</f>
        <v>45809</v>
      </c>
      <c r="G3698" s="2" t="str">
        <f>'[1]2025年已发货'!G:G</f>
        <v>（中铁十局-资乐高速4标）四川省眉山市仁寿县彰加镇促进村中铁十局资乐高速1#钢筋场</v>
      </c>
      <c r="H3698" s="2" t="str">
        <f ca="1">'[1]2025年已发货'!H:H</f>
        <v>杨飞</v>
      </c>
      <c r="I3698" s="2">
        <f ca="1">'[1]2025年已发货'!I:I</f>
        <v>15667998777</v>
      </c>
      <c r="J3698" s="2" vm="1" t="e">
        <f ca="1">_xlfn._xlws.FILTER(辅助信息!D:D,辅助信息!G:G=G3698)</f>
        <v>#VALUE!</v>
      </c>
    </row>
    <row r="3699" hidden="1" spans="1:10">
      <c r="A3699" s="2" t="str">
        <f ca="1">'[1]2025年已发货'!A:A</f>
        <v>湖北商贸</v>
      </c>
      <c r="B3699" s="2" t="str">
        <f ca="1">'[1]2025年已发货'!B:B</f>
        <v>螺纹钢</v>
      </c>
      <c r="C3699" s="2" t="str">
        <f ca="1">'[1]2025年已发货'!C:C</f>
        <v>HRB400E Φ12 9m</v>
      </c>
      <c r="D3699" s="2" t="str">
        <f ca="1">'[1]2025年已发货'!D:D</f>
        <v>吨</v>
      </c>
      <c r="E3699" s="2">
        <f ca="1">'[1]2025年已发货'!E:E</f>
        <v>5</v>
      </c>
      <c r="F3699" s="4">
        <f ca="1">'[1]2025年已发货'!F:F</f>
        <v>45809</v>
      </c>
      <c r="G3699" s="2" t="str">
        <f>'[1]2025年已发货'!G:G</f>
        <v>（中铁十局-资乐高速4标）四川省眉山市仁寿县彰加镇促进村中铁十局资乐高速1#钢筋场</v>
      </c>
      <c r="H3699" s="2" t="str">
        <f ca="1">'[1]2025年已发货'!H:H</f>
        <v>杨飞</v>
      </c>
      <c r="I3699" s="2">
        <f ca="1">'[1]2025年已发货'!I:I</f>
        <v>15667998777</v>
      </c>
      <c r="J3699" s="2" vm="1" t="e">
        <f>_xlfn._xlws.FILTER(辅助信息!D:D,辅助信息!G:G=G3699)</f>
        <v>#VALUE!</v>
      </c>
    </row>
    <row r="3700" hidden="1" spans="1:10">
      <c r="A3700" s="2" t="str">
        <f ca="1">'[1]2025年已发货'!A:A</f>
        <v>湖北商贸</v>
      </c>
      <c r="B3700" s="2" t="str">
        <f ca="1">'[1]2025年已发货'!B:B</f>
        <v>高线</v>
      </c>
      <c r="C3700" s="2" t="str">
        <f ca="1">'[1]2025年已发货'!C:C</f>
        <v>HPB300Φ10</v>
      </c>
      <c r="D3700" s="2" t="str">
        <f ca="1">'[1]2025年已发货'!D:D</f>
        <v>吨</v>
      </c>
      <c r="E3700" s="2">
        <f ca="1">'[1]2025年已发货'!E:E</f>
        <v>35</v>
      </c>
      <c r="F3700" s="4">
        <f ca="1">'[1]2025年已发货'!F:F</f>
        <v>45809</v>
      </c>
      <c r="G3700" s="2" t="str">
        <f>'[1]2025年已发货'!G:G</f>
        <v>（中铁北京局-资乐高速6标）四川省乐山市市中区土主镇资乐高速TJ6标项目试验室</v>
      </c>
      <c r="H3700" s="2" t="str">
        <f ca="1">'[1]2025年已发货'!H:H</f>
        <v>刘岩</v>
      </c>
      <c r="I3700" s="2">
        <f ca="1">'[1]2025年已发货'!I:I</f>
        <v>18543566469</v>
      </c>
      <c r="J3700" s="2" vm="1" t="e">
        <f ca="1">_xlfn._xlws.FILTER(辅助信息!D:D,辅助信息!G:G=G3700)</f>
        <v>#VALUE!</v>
      </c>
    </row>
    <row r="3701" hidden="1" spans="1:10">
      <c r="A3701" s="2" t="str">
        <f ca="1">'[1]2025年已发货'!A:A</f>
        <v>德胜</v>
      </c>
      <c r="B3701" s="2" t="str">
        <f ca="1">'[1]2025年已发货'!B:B</f>
        <v>螺纹钢</v>
      </c>
      <c r="C3701" s="2" t="str">
        <f ca="1">'[1]2025年已发货'!C:C</f>
        <v>HRB400E Φ14 9m</v>
      </c>
      <c r="D3701" s="2" t="str">
        <f ca="1">'[1]2025年已发货'!D:D</f>
        <v>吨</v>
      </c>
      <c r="E3701" s="2">
        <f ca="1">'[1]2025年已发货'!E:E</f>
        <v>35</v>
      </c>
      <c r="F3701" s="4">
        <f ca="1">'[1]2025年已发货'!F:F</f>
        <v>45810</v>
      </c>
      <c r="G3701" s="2" t="str">
        <f>'[1]2025年已发货'!G:G</f>
        <v>（北京工程局乐山机场项目）乐山市五通桥区冠英镇</v>
      </c>
      <c r="H3701" s="2" t="str">
        <f ca="1">'[1]2025年已发货'!H:H</f>
        <v>王治</v>
      </c>
      <c r="I3701" s="2">
        <f ca="1">'[1]2025年已发货'!I:I</f>
        <v>18811564698</v>
      </c>
      <c r="J3701" s="2" vm="1" t="e">
        <f ca="1">_xlfn._xlws.FILTER(辅助信息!D:D,辅助信息!G:G=G3701)</f>
        <v>#VALUE!</v>
      </c>
    </row>
    <row r="3702" hidden="1" spans="1:10">
      <c r="A3702" s="2" t="str">
        <f ca="1">'[1]2025年已发货'!A:A</f>
        <v>德胜</v>
      </c>
      <c r="B3702" s="2" t="str">
        <f ca="1">'[1]2025年已发货'!B:B</f>
        <v>螺纹钢</v>
      </c>
      <c r="C3702" s="2" t="str">
        <f ca="1">'[1]2025年已发货'!C:C</f>
        <v>HRB400E Φ18 9m</v>
      </c>
      <c r="D3702" s="2" t="str">
        <f ca="1">'[1]2025年已发货'!D:D</f>
        <v>吨</v>
      </c>
      <c r="E3702" s="2">
        <f ca="1">'[1]2025年已发货'!E:E</f>
        <v>35</v>
      </c>
      <c r="F3702" s="4">
        <f ca="1">'[1]2025年已发货'!F:F</f>
        <v>45810</v>
      </c>
      <c r="G3702" s="2" t="str">
        <f>'[1]2025年已发货'!G:G</f>
        <v>（北京工程局乐山机场项目）乐山市五通桥区冠英镇</v>
      </c>
      <c r="H3702" s="2" t="str">
        <f ca="1">'[1]2025年已发货'!H:H</f>
        <v>王治</v>
      </c>
      <c r="I3702" s="2">
        <f ca="1">'[1]2025年已发货'!I:I</f>
        <v>18811564698</v>
      </c>
      <c r="J3702" s="2" vm="1" t="e">
        <f ca="1">_xlfn._xlws.FILTER(辅助信息!D:D,辅助信息!G:G=G3702)</f>
        <v>#VALUE!</v>
      </c>
    </row>
    <row r="3703" hidden="1" spans="1:10">
      <c r="A3703" s="2" t="str">
        <f ca="1">'[1]2025年已发货'!A:A</f>
        <v>晋邦</v>
      </c>
      <c r="B3703" s="2" t="str">
        <f ca="1">'[1]2025年已发货'!B:B</f>
        <v>盘螺</v>
      </c>
      <c r="C3703" s="2" t="str">
        <f ca="1">'[1]2025年已发货'!C:C</f>
        <v>HRB400E Φ8</v>
      </c>
      <c r="D3703" s="2" t="str">
        <f ca="1">'[1]2025年已发货'!D:D</f>
        <v>吨</v>
      </c>
      <c r="E3703" s="2">
        <f ca="1">'[1]2025年已发货'!E:E</f>
        <v>2</v>
      </c>
      <c r="F3703" s="4">
        <f ca="1">'[1]2025年已发货'!F:F</f>
        <v>45810</v>
      </c>
      <c r="G3703" s="2" t="str">
        <f>'[1]2025年已发货'!G:G</f>
        <v>（十九冶-华电重庆奉节）重庆市奉节县康乐镇七星村</v>
      </c>
      <c r="H3703" s="2" t="str">
        <f ca="1">'[1]2025年已发货'!H:H</f>
        <v>岑甲乐</v>
      </c>
      <c r="I3703" s="2">
        <f ca="1">'[1]2025年已发货'!I:I</f>
        <v>17349037782</v>
      </c>
      <c r="J3703" s="2" vm="1" t="e">
        <f ca="1">_xlfn._xlws.FILTER(辅助信息!D:D,辅助信息!G:G=G3703)</f>
        <v>#VALUE!</v>
      </c>
    </row>
    <row r="3704" hidden="1" spans="1:10">
      <c r="A3704" s="2" t="str">
        <f ca="1">'[1]2025年已发货'!A:A</f>
        <v>晋邦</v>
      </c>
      <c r="B3704" s="2" t="str">
        <f ca="1">'[1]2025年已发货'!B:B</f>
        <v>盘螺</v>
      </c>
      <c r="C3704" s="2" t="str">
        <f ca="1">'[1]2025年已发货'!C:C</f>
        <v>HRB400E Φ10</v>
      </c>
      <c r="D3704" s="2" t="str">
        <f ca="1">'[1]2025年已发货'!D:D</f>
        <v>吨</v>
      </c>
      <c r="E3704" s="2">
        <f ca="1">'[1]2025年已发货'!E:E</f>
        <v>12</v>
      </c>
      <c r="F3704" s="4">
        <f ca="1">'[1]2025年已发货'!F:F</f>
        <v>45810</v>
      </c>
      <c r="G3704" s="2" t="str">
        <f>'[1]2025年已发货'!G:G</f>
        <v>（十九冶-华电重庆奉节）重庆市奉节县康乐镇七星村</v>
      </c>
      <c r="H3704" s="2" t="str">
        <f ca="1">'[1]2025年已发货'!H:H</f>
        <v>岑甲乐</v>
      </c>
      <c r="I3704" s="2">
        <f ca="1">'[1]2025年已发货'!I:I</f>
        <v>17349037782</v>
      </c>
      <c r="J3704" s="2" vm="1" t="e">
        <f ca="1">_xlfn._xlws.FILTER(辅助信息!D:D,辅助信息!G:G=G3704)</f>
        <v>#VALUE!</v>
      </c>
    </row>
    <row r="3705" hidden="1" spans="1:10">
      <c r="A3705" s="2" t="str">
        <f ca="1">'[1]2025年已发货'!A:A</f>
        <v>晋邦</v>
      </c>
      <c r="B3705" s="2" t="str">
        <f ca="1">'[1]2025年已发货'!B:B</f>
        <v>螺纹钢</v>
      </c>
      <c r="C3705" s="2" t="str">
        <f ca="1">'[1]2025年已发货'!C:C</f>
        <v>HRB400E Φ16 9m</v>
      </c>
      <c r="D3705" s="2" t="str">
        <f ca="1">'[1]2025年已发货'!D:D</f>
        <v>吨</v>
      </c>
      <c r="E3705" s="2">
        <f ca="1">'[1]2025年已发货'!E:E</f>
        <v>13</v>
      </c>
      <c r="F3705" s="4">
        <f ca="1">'[1]2025年已发货'!F:F</f>
        <v>45810</v>
      </c>
      <c r="G3705" s="2" t="str">
        <f>'[1]2025年已发货'!G:G</f>
        <v>（十九冶-华电重庆奉节）重庆市奉节县康乐镇七星村</v>
      </c>
      <c r="H3705" s="2" t="str">
        <f ca="1">'[1]2025年已发货'!H:H</f>
        <v>岑甲乐</v>
      </c>
      <c r="I3705" s="2">
        <f ca="1">'[1]2025年已发货'!I:I</f>
        <v>17349037782</v>
      </c>
      <c r="J3705" s="2" vm="1" t="e">
        <f ca="1">_xlfn._xlws.FILTER(辅助信息!D:D,辅助信息!G:G=G3705)</f>
        <v>#VALUE!</v>
      </c>
    </row>
    <row r="3706" hidden="1" spans="1:10">
      <c r="A3706" s="2" t="str">
        <f ca="1">'[1]2025年已发货'!A:A</f>
        <v>晋邦</v>
      </c>
      <c r="B3706" s="2" t="str">
        <f ca="1">'[1]2025年已发货'!B:B</f>
        <v>螺纹钢</v>
      </c>
      <c r="C3706" s="2" t="str">
        <f ca="1">'[1]2025年已发货'!C:C</f>
        <v>HRB400E Φ18 9m</v>
      </c>
      <c r="D3706" s="2" t="str">
        <f ca="1">'[1]2025年已发货'!D:D</f>
        <v>吨</v>
      </c>
      <c r="E3706" s="2">
        <f ca="1">'[1]2025年已发货'!E:E</f>
        <v>5</v>
      </c>
      <c r="F3706" s="4">
        <f ca="1">'[1]2025年已发货'!F:F</f>
        <v>45810</v>
      </c>
      <c r="G3706" s="2" t="str">
        <f>'[1]2025年已发货'!G:G</f>
        <v>（十九冶-华电重庆奉节）重庆市奉节县康乐镇七星村</v>
      </c>
      <c r="H3706" s="2" t="str">
        <f ca="1">'[1]2025年已发货'!H:H</f>
        <v>岑甲乐</v>
      </c>
      <c r="I3706" s="2">
        <f ca="1">'[1]2025年已发货'!I:I</f>
        <v>17349037782</v>
      </c>
      <c r="J3706" s="2" vm="1" t="e">
        <f>_xlfn._xlws.FILTER(辅助信息!D:D,辅助信息!G:G=G3706)</f>
        <v>#VALUE!</v>
      </c>
    </row>
    <row r="3707" hidden="1" spans="1:10">
      <c r="A3707" s="2" t="str">
        <f ca="1">'[1]2025年已发货'!A:A</f>
        <v>晋邦</v>
      </c>
      <c r="B3707" s="2" t="str">
        <f ca="1">'[1]2025年已发货'!B:B</f>
        <v>螺纹钢</v>
      </c>
      <c r="C3707" s="2" t="str">
        <f ca="1">'[1]2025年已发货'!C:C</f>
        <v>HRB400E Φ20 9m</v>
      </c>
      <c r="D3707" s="2" t="str">
        <f ca="1">'[1]2025年已发货'!D:D</f>
        <v>吨</v>
      </c>
      <c r="E3707" s="2">
        <f ca="1">'[1]2025年已发货'!E:E</f>
        <v>2</v>
      </c>
      <c r="F3707" s="4">
        <f ca="1">'[1]2025年已发货'!F:F</f>
        <v>45810</v>
      </c>
      <c r="G3707" s="2" t="str">
        <f>'[1]2025年已发货'!G:G</f>
        <v>（十九冶-华电重庆奉节）重庆市奉节县康乐镇七星村</v>
      </c>
      <c r="H3707" s="2" t="str">
        <f ca="1">'[1]2025年已发货'!H:H</f>
        <v>岑甲乐</v>
      </c>
      <c r="I3707" s="2">
        <f ca="1">'[1]2025年已发货'!I:I</f>
        <v>17349037782</v>
      </c>
      <c r="J3707" s="2" vm="1" t="e">
        <f>_xlfn._xlws.FILTER(辅助信息!D:D,辅助信息!G:G=G3707)</f>
        <v>#VALUE!</v>
      </c>
    </row>
    <row r="3708" hidden="1" spans="1:10">
      <c r="A3708" s="2" t="str">
        <f ca="1">'[1]2025年已发货'!A:A</f>
        <v>晋邦</v>
      </c>
      <c r="B3708" s="2" t="str">
        <f ca="1">'[1]2025年已发货'!B:B</f>
        <v>螺纹钢</v>
      </c>
      <c r="C3708" s="2" t="str">
        <f ca="1">'[1]2025年已发货'!C:C</f>
        <v>HRB400E Φ22 9m</v>
      </c>
      <c r="D3708" s="2" t="str">
        <f ca="1">'[1]2025年已发货'!D:D</f>
        <v>吨</v>
      </c>
      <c r="E3708" s="2">
        <f ca="1">'[1]2025年已发货'!E:E</f>
        <v>5</v>
      </c>
      <c r="F3708" s="4">
        <f ca="1">'[1]2025年已发货'!F:F</f>
        <v>45810</v>
      </c>
      <c r="G3708" s="2" t="str">
        <f>'[1]2025年已发货'!G:G</f>
        <v>（十九冶-华电重庆奉节）重庆市奉节县康乐镇七星村</v>
      </c>
      <c r="H3708" s="2" t="str">
        <f ca="1">'[1]2025年已发货'!H:H</f>
        <v>岑甲乐</v>
      </c>
      <c r="I3708" s="2">
        <f ca="1">'[1]2025年已发货'!I:I</f>
        <v>17349037782</v>
      </c>
      <c r="J3708" s="2" vm="1" t="e">
        <f>_xlfn._xlws.FILTER(辅助信息!D:D,辅助信息!G:G=G3708)</f>
        <v>#VALUE!</v>
      </c>
    </row>
    <row r="3709" hidden="1" spans="1:10">
      <c r="A3709" s="2" t="str">
        <f ca="1">'[1]2025年已发货'!A:A</f>
        <v>晋邦</v>
      </c>
      <c r="B3709" s="2" t="str">
        <f ca="1">'[1]2025年已发货'!B:B</f>
        <v>螺纹钢</v>
      </c>
      <c r="C3709" s="2" t="str">
        <f ca="1">'[1]2025年已发货'!C:C</f>
        <v>HRB400E Φ25 9m</v>
      </c>
      <c r="D3709" s="2" t="str">
        <f ca="1">'[1]2025年已发货'!D:D</f>
        <v>吨</v>
      </c>
      <c r="E3709" s="2">
        <f ca="1">'[1]2025年已发货'!E:E</f>
        <v>30</v>
      </c>
      <c r="F3709" s="4">
        <f ca="1">'[1]2025年已发货'!F:F</f>
        <v>45810</v>
      </c>
      <c r="G3709" s="2" t="str">
        <f>'[1]2025年已发货'!G:G</f>
        <v>（十九冶-华电重庆奉节）重庆市奉节县康乐镇七星村</v>
      </c>
      <c r="H3709" s="2" t="str">
        <f ca="1">'[1]2025年已发货'!H:H</f>
        <v>岑甲乐</v>
      </c>
      <c r="I3709" s="2">
        <f ca="1">'[1]2025年已发货'!I:I</f>
        <v>17349037782</v>
      </c>
      <c r="J3709" s="2" vm="1" t="e">
        <f ca="1">_xlfn._xlws.FILTER(辅助信息!D:D,辅助信息!G:G=G3709)</f>
        <v>#VALUE!</v>
      </c>
    </row>
    <row r="3710" hidden="1" spans="1:10">
      <c r="A3710" s="2" t="str">
        <f ca="1">'[1]2025年已发货'!A:A</f>
        <v>晋邦</v>
      </c>
      <c r="B3710" s="2" t="str">
        <f ca="1">'[1]2025年已发货'!B:B</f>
        <v>螺纹钢</v>
      </c>
      <c r="C3710" s="2" t="str">
        <f ca="1">'[1]2025年已发货'!C:C</f>
        <v>HRB400E Φ28 9m</v>
      </c>
      <c r="D3710" s="2" t="str">
        <f ca="1">'[1]2025年已发货'!D:D</f>
        <v>吨</v>
      </c>
      <c r="E3710" s="2">
        <f ca="1">'[1]2025年已发货'!E:E</f>
        <v>2</v>
      </c>
      <c r="F3710" s="4">
        <f ca="1">'[1]2025年已发货'!F:F</f>
        <v>45810</v>
      </c>
      <c r="G3710" s="2" t="str">
        <f>'[1]2025年已发货'!G:G</f>
        <v>（十九冶-华电重庆奉节）重庆市奉节县康乐镇七星村</v>
      </c>
      <c r="H3710" s="2" t="str">
        <f ca="1">'[1]2025年已发货'!H:H</f>
        <v>岑甲乐</v>
      </c>
      <c r="I3710" s="2">
        <f ca="1">'[1]2025年已发货'!I:I</f>
        <v>17349037782</v>
      </c>
      <c r="J3710" s="2" vm="1" t="e">
        <f ca="1">_xlfn._xlws.FILTER(辅助信息!D:D,辅助信息!G:G=G3710)</f>
        <v>#VALUE!</v>
      </c>
    </row>
    <row r="3711" hidden="1" spans="1:10">
      <c r="A3711" s="2" t="str">
        <f ca="1">'[1]2025年已发货'!A:A</f>
        <v>德胜</v>
      </c>
      <c r="B3711" s="2" t="str">
        <f ca="1">'[1]2025年已发货'!B:B</f>
        <v>螺纹钢</v>
      </c>
      <c r="C3711" s="2" t="str">
        <f ca="1">'[1]2025年已发货'!C:C</f>
        <v>HRB400EΦ12*9m</v>
      </c>
      <c r="D3711" s="2" t="str">
        <f ca="1">'[1]2025年已发货'!D:D</f>
        <v>吨</v>
      </c>
      <c r="E3711" s="2">
        <f ca="1">'[1]2025年已发货'!E:E</f>
        <v>17</v>
      </c>
      <c r="F3711" s="4">
        <f ca="1">'[1]2025年已发货'!F:F</f>
        <v>45810</v>
      </c>
      <c r="G3711" s="2" t="str">
        <f>'[1]2025年已发货'!G:G</f>
        <v>乐山市峨边县沙坪镇核桃坪S309中铁一局大渡河大桥项目</v>
      </c>
      <c r="H3711" s="2" t="str">
        <f ca="1">'[1]2025年已发货'!H:H</f>
        <v>吕春春</v>
      </c>
      <c r="I3711" s="2" t="str">
        <f ca="1">'[1]2025年已发货'!I:I</f>
        <v>18329268222</v>
      </c>
      <c r="J3711" s="2" vm="1" t="e">
        <f ca="1">_xlfn._xlws.FILTER(辅助信息!D:D,辅助信息!G:G=G3711)</f>
        <v>#VALUE!</v>
      </c>
    </row>
    <row r="3712" hidden="1" spans="1:10">
      <c r="A3712" s="2" t="str">
        <f ca="1">'[1]2025年已发货'!A:A</f>
        <v>德胜</v>
      </c>
      <c r="B3712" s="2" t="str">
        <f ca="1">'[1]2025年已发货'!B:B</f>
        <v>螺纹钢</v>
      </c>
      <c r="C3712" s="2" t="str">
        <f ca="1">'[1]2025年已发货'!C:C</f>
        <v>HRB400EΦ16*9m</v>
      </c>
      <c r="D3712" s="2" t="str">
        <f ca="1">'[1]2025年已发货'!D:D</f>
        <v>吨</v>
      </c>
      <c r="E3712" s="2">
        <f ca="1">'[1]2025年已发货'!E:E</f>
        <v>35</v>
      </c>
      <c r="F3712" s="4">
        <f ca="1">'[1]2025年已发货'!F:F</f>
        <v>45810</v>
      </c>
      <c r="G3712" s="2" t="str">
        <f>'[1]2025年已发货'!G:G</f>
        <v>乐山市峨边县沙坪镇中铁一局钢筋加工厂（污水处理厂）</v>
      </c>
      <c r="H3712" s="2" t="str">
        <f ca="1">'[1]2025年已发货'!H:H</f>
        <v>吕春春</v>
      </c>
      <c r="I3712" s="2" t="str">
        <f ca="1">'[1]2025年已发货'!I:I</f>
        <v>18329268222</v>
      </c>
      <c r="J3712" s="2" vm="1" t="e">
        <f ca="1">_xlfn._xlws.FILTER(辅助信息!D:D,辅助信息!G:G=G3712)</f>
        <v>#VALUE!</v>
      </c>
    </row>
    <row r="3713" hidden="1" spans="1:10">
      <c r="A3713" s="2" t="str">
        <f ca="1">'[1]2025年已发货'!A:A</f>
        <v>德胜</v>
      </c>
      <c r="B3713" s="2" t="str">
        <f ca="1">'[1]2025年已发货'!B:B</f>
        <v>螺纹钢</v>
      </c>
      <c r="C3713" s="2" t="str">
        <f ca="1">'[1]2025年已发货'!C:C</f>
        <v>HRB400EΦ20*9m</v>
      </c>
      <c r="D3713" s="2" t="str">
        <f ca="1">'[1]2025年已发货'!D:D</f>
        <v>吨</v>
      </c>
      <c r="E3713" s="2">
        <f ca="1">'[1]2025年已发货'!E:E</f>
        <v>17</v>
      </c>
      <c r="F3713" s="4">
        <f ca="1">'[1]2025年已发货'!F:F</f>
        <v>45810</v>
      </c>
      <c r="G3713" s="2" t="str">
        <f>'[1]2025年已发货'!G:G</f>
        <v>乐山市峨边县沙坪镇中铁一局钢筋加工厂（污水处理厂）</v>
      </c>
      <c r="H3713" s="2" t="str">
        <f ca="1">'[1]2025年已发货'!H:H</f>
        <v>吕春春</v>
      </c>
      <c r="I3713" s="2" t="str">
        <f ca="1">'[1]2025年已发货'!I:I</f>
        <v>18329268222</v>
      </c>
      <c r="J3713" s="2" vm="1" t="e">
        <f ca="1">_xlfn._xlws.FILTER(辅助信息!D:D,辅助信息!G:G=G3713)</f>
        <v>#VALUE!</v>
      </c>
    </row>
    <row r="3714" hidden="1" spans="1:10">
      <c r="A3714" s="2" t="str">
        <f ca="1">'[1]2025年已发货'!A:A</f>
        <v>德胜</v>
      </c>
      <c r="B3714" s="2" t="str">
        <f ca="1">'[1]2025年已发货'!B:B</f>
        <v>螺纹钢</v>
      </c>
      <c r="C3714" s="2" t="str">
        <f ca="1">'[1]2025年已发货'!C:C</f>
        <v>HRB400EΦ25*9m</v>
      </c>
      <c r="D3714" s="2" t="str">
        <f ca="1">'[1]2025年已发货'!D:D</f>
        <v>吨</v>
      </c>
      <c r="E3714" s="2">
        <f ca="1">'[1]2025年已发货'!E:E</f>
        <v>35</v>
      </c>
      <c r="F3714" s="4">
        <f ca="1">'[1]2025年已发货'!F:F</f>
        <v>45810</v>
      </c>
      <c r="G3714" s="2" t="str">
        <f>'[1]2025年已发货'!G:G</f>
        <v>乐山市峨边县沙坪镇中铁一局钢筋加工厂（污水处理厂）</v>
      </c>
      <c r="H3714" s="2" t="str">
        <f ca="1">'[1]2025年已发货'!H:H</f>
        <v>吕春春</v>
      </c>
      <c r="I3714" s="2" t="str">
        <f ca="1">'[1]2025年已发货'!I:I</f>
        <v>18329268222</v>
      </c>
      <c r="J3714" s="2" vm="1" t="e">
        <f ca="1">_xlfn._xlws.FILTER(辅助信息!D:D,辅助信息!G:G=G3714)</f>
        <v>#VALUE!</v>
      </c>
    </row>
    <row r="3715" hidden="1" spans="1:10">
      <c r="A3715" s="2" t="str">
        <f ca="1">'[1]2025年已发货'!A:A</f>
        <v>德胜</v>
      </c>
      <c r="B3715" s="2" t="str">
        <f ca="1">'[1]2025年已发货'!B:B</f>
        <v>螺纹钢</v>
      </c>
      <c r="C3715" s="2" t="str">
        <f ca="1">'[1]2025年已发货'!C:C</f>
        <v>HRB400EΦ28*9m</v>
      </c>
      <c r="D3715" s="2" t="str">
        <f ca="1">'[1]2025年已发货'!D:D</f>
        <v>吨</v>
      </c>
      <c r="E3715" s="2">
        <f ca="1">'[1]2025年已发货'!E:E</f>
        <v>35</v>
      </c>
      <c r="F3715" s="4">
        <f ca="1">'[1]2025年已发货'!F:F</f>
        <v>45810</v>
      </c>
      <c r="G3715" s="2" t="str">
        <f>'[1]2025年已发货'!G:G</f>
        <v>乐山市峨边县沙坪镇中铁一局钢筋加工厂（污水处理厂）</v>
      </c>
      <c r="H3715" s="2" t="str">
        <f ca="1">'[1]2025年已发货'!H:H</f>
        <v>吕春春</v>
      </c>
      <c r="I3715" s="2" t="str">
        <f ca="1">'[1]2025年已发货'!I:I</f>
        <v>18329268222</v>
      </c>
      <c r="J3715" s="2" vm="1" t="e">
        <f ca="1">_xlfn._xlws.FILTER(辅助信息!D:D,辅助信息!G:G=G3715)</f>
        <v>#VALUE!</v>
      </c>
    </row>
    <row r="3716" hidden="1" spans="1:10">
      <c r="A3716" s="2" t="str">
        <f ca="1">'[1]2025年已发货'!A:A</f>
        <v>润耀</v>
      </c>
      <c r="B3716" s="2" t="str">
        <f ca="1">'[1]2025年已发货'!B:B</f>
        <v>盘螺</v>
      </c>
      <c r="C3716" s="2" t="str">
        <f ca="1">'[1]2025年已发货'!C:C</f>
        <v>HRB400E Φ8</v>
      </c>
      <c r="D3716" s="2" t="str">
        <f ca="1">'[1]2025年已发货'!D:D</f>
        <v>吨</v>
      </c>
      <c r="E3716" s="2">
        <f ca="1">'[1]2025年已发货'!E:E</f>
        <v>11</v>
      </c>
      <c r="F3716" s="4">
        <f ca="1">'[1]2025年已发货'!F:F</f>
        <v>45810</v>
      </c>
      <c r="G3716" s="2" t="str">
        <f>'[1]2025年已发货'!G:G</f>
        <v>（华西简阳西城嘉苑）四川省成都市简阳市简城街道高屋村</v>
      </c>
      <c r="H3716" s="2" t="str">
        <f ca="1">'[1]2025年已发货'!H:H</f>
        <v>张瀚镭</v>
      </c>
      <c r="I3716" s="2">
        <f ca="1">'[1]2025年已发货'!I:I</f>
        <v>15884666220</v>
      </c>
      <c r="J3716" s="2" t="str">
        <f ca="1">_xlfn._xlws.FILTER(辅助信息!D:D,辅助信息!G:G=G3716)</f>
        <v>华西简阳西城嘉苑</v>
      </c>
    </row>
    <row r="3717" hidden="1" spans="1:10">
      <c r="A3717" s="2" t="str">
        <f ca="1">'[1]2025年已发货'!A:A</f>
        <v>润耀</v>
      </c>
      <c r="B3717" s="2" t="str">
        <f ca="1">'[1]2025年已发货'!B:B</f>
        <v>盘螺</v>
      </c>
      <c r="C3717" s="2" t="str">
        <f ca="1">'[1]2025年已发货'!C:C</f>
        <v>HRB400E Φ10</v>
      </c>
      <c r="D3717" s="2" t="str">
        <f ca="1">'[1]2025年已发货'!D:D</f>
        <v>吨</v>
      </c>
      <c r="E3717" s="2">
        <f ca="1">'[1]2025年已发货'!E:E</f>
        <v>24</v>
      </c>
      <c r="F3717" s="4">
        <f ca="1">'[1]2025年已发货'!F:F</f>
        <v>45810</v>
      </c>
      <c r="G3717" s="2" t="str">
        <f>'[1]2025年已发货'!G:G</f>
        <v>（华西简阳西城嘉苑）四川省成都市简阳市简城街道高屋村</v>
      </c>
      <c r="H3717" s="2" t="str">
        <f ca="1">'[1]2025年已发货'!H:H</f>
        <v>张瀚镭</v>
      </c>
      <c r="I3717" s="2">
        <f ca="1">'[1]2025年已发货'!I:I</f>
        <v>15884666220</v>
      </c>
      <c r="J3717" s="2" t="str">
        <f ca="1">_xlfn._xlws.FILTER(辅助信息!D:D,辅助信息!G:G=G3717)</f>
        <v>华西简阳西城嘉苑</v>
      </c>
    </row>
    <row r="3718" hidden="1" spans="1:10">
      <c r="A3718" s="2" t="str">
        <f ca="1">'[1]2025年已发货'!A:A</f>
        <v>润耀</v>
      </c>
      <c r="B3718" s="2" t="str">
        <f ca="1">'[1]2025年已发货'!B:B</f>
        <v>盘螺</v>
      </c>
      <c r="C3718" s="2" t="str">
        <f ca="1">'[1]2025年已发货'!C:C</f>
        <v>HRB400E Φ12</v>
      </c>
      <c r="D3718" s="2" t="str">
        <f ca="1">'[1]2025年已发货'!D:D</f>
        <v>吨</v>
      </c>
      <c r="E3718" s="2">
        <f ca="1">'[1]2025年已发货'!E:E</f>
        <v>35</v>
      </c>
      <c r="F3718" s="4">
        <f ca="1">'[1]2025年已发货'!F:F</f>
        <v>45810</v>
      </c>
      <c r="G3718" s="2" t="str">
        <f>'[1]2025年已发货'!G:G</f>
        <v>（华西简阳西城嘉苑）四川省成都市简阳市简城街道高屋村</v>
      </c>
      <c r="H3718" s="2" t="str">
        <f ca="1">'[1]2025年已发货'!H:H</f>
        <v>张瀚镭</v>
      </c>
      <c r="I3718" s="2">
        <f ca="1">'[1]2025年已发货'!I:I</f>
        <v>15884666220</v>
      </c>
      <c r="J3718" s="2" t="str">
        <f ca="1">_xlfn._xlws.FILTER(辅助信息!D:D,辅助信息!G:G=G3718)</f>
        <v>华西简阳西城嘉苑</v>
      </c>
    </row>
    <row r="3719" hidden="1" spans="1:10">
      <c r="A3719" s="2" t="str">
        <f ca="1">'[1]2025年已发货'!A:A</f>
        <v>德胜</v>
      </c>
      <c r="B3719" s="2" t="str">
        <f ca="1">'[1]2025年已发货'!B:B</f>
        <v>螺纹钢</v>
      </c>
      <c r="C3719" s="2" t="str">
        <f ca="1">'[1]2025年已发货'!C:C</f>
        <v>HRB400E Φ14 9m</v>
      </c>
      <c r="D3719" s="2" t="str">
        <f ca="1">'[1]2025年已发货'!D:D</f>
        <v>吨</v>
      </c>
      <c r="E3719" s="2">
        <f ca="1">'[1]2025年已发货'!E:E</f>
        <v>17</v>
      </c>
      <c r="F3719" s="4">
        <f ca="1">'[1]2025年已发货'!F:F</f>
        <v>45810</v>
      </c>
      <c r="G3719" s="2" t="str">
        <f>'[1]2025年已发货'!G:G</f>
        <v>（华西简阳西城嘉苑）四川省成都市简阳市简城街道高屋村</v>
      </c>
      <c r="H3719" s="2" t="str">
        <f ca="1">'[1]2025年已发货'!H:H</f>
        <v>张瀚镭</v>
      </c>
      <c r="I3719" s="2">
        <f ca="1">'[1]2025年已发货'!I:I</f>
        <v>15884666220</v>
      </c>
      <c r="J3719" s="2" t="str">
        <f ca="1">_xlfn._xlws.FILTER(辅助信息!D:D,辅助信息!G:G=G3719)</f>
        <v>华西简阳西城嘉苑</v>
      </c>
    </row>
    <row r="3720" hidden="1" spans="1:10">
      <c r="A3720" s="2" t="str">
        <f ca="1">'[1]2025年已发货'!A:A</f>
        <v>德胜</v>
      </c>
      <c r="B3720" s="2" t="str">
        <f ca="1">'[1]2025年已发货'!B:B</f>
        <v>螺纹钢</v>
      </c>
      <c r="C3720" s="2" t="str">
        <f ca="1">'[1]2025年已发货'!C:C</f>
        <v>HRB400E Φ16 9m</v>
      </c>
      <c r="D3720" s="2" t="str">
        <f ca="1">'[1]2025年已发货'!D:D</f>
        <v>吨</v>
      </c>
      <c r="E3720" s="2">
        <f ca="1">'[1]2025年已发货'!E:E</f>
        <v>68</v>
      </c>
      <c r="F3720" s="4">
        <f ca="1">'[1]2025年已发货'!F:F</f>
        <v>45810</v>
      </c>
      <c r="G3720" s="2" t="str">
        <f>'[1]2025年已发货'!G:G</f>
        <v>（华西简阳西城嘉苑）四川省成都市简阳市简城街道高屋村</v>
      </c>
      <c r="H3720" s="2" t="str">
        <f ca="1">'[1]2025年已发货'!H:H</f>
        <v>张瀚镭</v>
      </c>
      <c r="I3720" s="2">
        <f ca="1">'[1]2025年已发货'!I:I</f>
        <v>15884666220</v>
      </c>
      <c r="J3720" s="2" t="str">
        <f ca="1">_xlfn._xlws.FILTER(辅助信息!D:D,辅助信息!G:G=G3720)</f>
        <v>华西简阳西城嘉苑</v>
      </c>
    </row>
    <row r="3721" hidden="1" spans="1:10">
      <c r="A3721" s="2" t="str">
        <f ca="1">'[1]2025年已发货'!A:A</f>
        <v>德胜</v>
      </c>
      <c r="B3721" s="2" t="str">
        <f ca="1">'[1]2025年已发货'!B:B</f>
        <v>螺纹钢</v>
      </c>
      <c r="C3721" s="2" t="str">
        <f ca="1">'[1]2025年已发货'!C:C</f>
        <v>HRB400E Φ18 9m</v>
      </c>
      <c r="D3721" s="2" t="str">
        <f ca="1">'[1]2025年已发货'!D:D</f>
        <v>吨</v>
      </c>
      <c r="E3721" s="2">
        <f ca="1">'[1]2025年已发货'!E:E</f>
        <v>20</v>
      </c>
      <c r="F3721" s="4">
        <f ca="1">'[1]2025年已发货'!F:F</f>
        <v>45810</v>
      </c>
      <c r="G3721" s="2" t="str">
        <f>'[1]2025年已发货'!G:G</f>
        <v>（华西简阳西城嘉苑）四川省成都市简阳市简城街道高屋村</v>
      </c>
      <c r="H3721" s="2" t="str">
        <f ca="1">'[1]2025年已发货'!H:H</f>
        <v>张瀚镭</v>
      </c>
      <c r="I3721" s="2">
        <f ca="1">'[1]2025年已发货'!I:I</f>
        <v>15884666220</v>
      </c>
      <c r="J3721" s="2" t="str">
        <f ca="1">_xlfn._xlws.FILTER(辅助信息!D:D,辅助信息!G:G=G3721)</f>
        <v>华西简阳西城嘉苑</v>
      </c>
    </row>
    <row r="3722" hidden="1" spans="1:10">
      <c r="A3722" s="2" t="str">
        <f ca="1">'[1]2025年已发货'!A:A</f>
        <v>德胜</v>
      </c>
      <c r="B3722" s="2" t="str">
        <f ca="1">'[1]2025年已发货'!B:B</f>
        <v>螺纹钢</v>
      </c>
      <c r="C3722" s="2" t="str">
        <f ca="1">'[1]2025年已发货'!C:C</f>
        <v>HRB400E Φ20 9m</v>
      </c>
      <c r="D3722" s="2" t="str">
        <f ca="1">'[1]2025年已发货'!D:D</f>
        <v>吨</v>
      </c>
      <c r="E3722" s="2">
        <f ca="1">'[1]2025年已发货'!E:E</f>
        <v>94</v>
      </c>
      <c r="F3722" s="4">
        <f ca="1">'[1]2025年已发货'!F:F</f>
        <v>45810</v>
      </c>
      <c r="G3722" s="2" t="str">
        <f>'[1]2025年已发货'!G:G</f>
        <v>（华西简阳西城嘉苑）四川省成都市简阳市简城街道高屋村</v>
      </c>
      <c r="H3722" s="2" t="str">
        <f ca="1">'[1]2025年已发货'!H:H</f>
        <v>张瀚镭</v>
      </c>
      <c r="I3722" s="2">
        <f ca="1">'[1]2025年已发货'!I:I</f>
        <v>15884666220</v>
      </c>
      <c r="J3722" s="2" t="str">
        <f ca="1">_xlfn._xlws.FILTER(辅助信息!D:D,辅助信息!G:G=G3722)</f>
        <v>华西简阳西城嘉苑</v>
      </c>
    </row>
    <row r="3723" hidden="1" spans="1:10">
      <c r="A3723" s="2" t="str">
        <f ca="1">'[1]2025年已发货'!A:A</f>
        <v>德胜</v>
      </c>
      <c r="B3723" s="2" t="str">
        <f ca="1">'[1]2025年已发货'!B:B</f>
        <v>螺纹钢</v>
      </c>
      <c r="C3723" s="2" t="str">
        <f ca="1">'[1]2025年已发货'!C:C</f>
        <v>HRB400E Φ22 9m</v>
      </c>
      <c r="D3723" s="2" t="str">
        <f ca="1">'[1]2025年已发货'!D:D</f>
        <v>吨</v>
      </c>
      <c r="E3723" s="2">
        <f ca="1">'[1]2025年已发货'!E:E</f>
        <v>12</v>
      </c>
      <c r="F3723" s="4">
        <f ca="1">'[1]2025年已发货'!F:F</f>
        <v>45810</v>
      </c>
      <c r="G3723" s="2" t="str">
        <f>'[1]2025年已发货'!G:G</f>
        <v>（华西简阳西城嘉苑）四川省成都市简阳市简城街道高屋村</v>
      </c>
      <c r="H3723" s="2" t="str">
        <f ca="1">'[1]2025年已发货'!H:H</f>
        <v>张瀚镭</v>
      </c>
      <c r="I3723" s="2">
        <f ca="1">'[1]2025年已发货'!I:I</f>
        <v>15884666220</v>
      </c>
      <c r="J3723" s="2" t="str">
        <f ca="1">_xlfn._xlws.FILTER(辅助信息!D:D,辅助信息!G:G=G3723)</f>
        <v>华西简阳西城嘉苑</v>
      </c>
    </row>
    <row r="3724" hidden="1" spans="1:10">
      <c r="A3724" s="2" t="str">
        <f ca="1">'[1]2025年已发货'!A:A</f>
        <v>德胜</v>
      </c>
      <c r="B3724" s="2" t="str">
        <f ca="1">'[1]2025年已发货'!B:B</f>
        <v>螺纹钢</v>
      </c>
      <c r="C3724" s="2" t="str">
        <f ca="1">'[1]2025年已发货'!C:C</f>
        <v>HRB400E Φ25 9m</v>
      </c>
      <c r="D3724" s="2" t="str">
        <f ca="1">'[1]2025年已发货'!D:D</f>
        <v>吨</v>
      </c>
      <c r="E3724" s="2">
        <f ca="1">'[1]2025年已发货'!E:E</f>
        <v>36</v>
      </c>
      <c r="F3724" s="4">
        <f ca="1">'[1]2025年已发货'!F:F</f>
        <v>45810</v>
      </c>
      <c r="G3724" s="2" t="str">
        <f>'[1]2025年已发货'!G:G</f>
        <v>（华西简阳西城嘉苑）四川省成都市简阳市简城街道高屋村</v>
      </c>
      <c r="H3724" s="2" t="str">
        <f ca="1">'[1]2025年已发货'!H:H</f>
        <v>张瀚镭</v>
      </c>
      <c r="I3724" s="2">
        <f ca="1">'[1]2025年已发货'!I:I</f>
        <v>15884666220</v>
      </c>
      <c r="J3724" s="2" t="str">
        <f>_xlfn._xlws.FILTER(辅助信息!D:D,辅助信息!G:G=G3724)</f>
        <v>华西简阳西城嘉苑</v>
      </c>
    </row>
    <row r="3725" hidden="1" spans="1:10">
      <c r="A3725" s="2" t="str">
        <f ca="1">'[1]2025年已发货'!A:A</f>
        <v>泸钢</v>
      </c>
      <c r="B3725" s="2" t="str">
        <f ca="1">'[1]2025年已发货'!B:B</f>
        <v>盘螺</v>
      </c>
      <c r="C3725" s="2" t="str">
        <f ca="1">'[1]2025年已发货'!C:C</f>
        <v>HRB400E Φ6</v>
      </c>
      <c r="D3725" s="2" t="str">
        <f ca="1">'[1]2025年已发货'!D:D</f>
        <v>吨</v>
      </c>
      <c r="E3725" s="2">
        <f ca="1">'[1]2025年已发货'!E:E</f>
        <v>15</v>
      </c>
      <c r="F3725" s="4">
        <f ca="1">'[1]2025年已发货'!F:F</f>
        <v>45810</v>
      </c>
      <c r="G3725" s="2" t="str">
        <f>'[1]2025年已发货'!G:G</f>
        <v>（四川商建-射洪城乡一体化项目）遂宁市射洪市忠新幼儿园北侧约220米新溪小区</v>
      </c>
      <c r="H3725" s="2" t="str">
        <f ca="1">'[1]2025年已发货'!H:H</f>
        <v>柏子刚</v>
      </c>
      <c r="I3725" s="2">
        <f ca="1">'[1]2025年已发货'!I:I</f>
        <v>15692885305</v>
      </c>
      <c r="J3725" s="2" t="str">
        <f ca="1">_xlfn._xlws.FILTER(辅助信息!D:D,辅助信息!G:G=G3725)</f>
        <v>四川商建
射洪城乡一体化项目</v>
      </c>
    </row>
    <row r="3726" hidden="1" spans="1:10">
      <c r="A3726" s="2" t="str">
        <f ca="1">'[1]2025年已发货'!A:A</f>
        <v>泸钢</v>
      </c>
      <c r="B3726" s="2" t="str">
        <f ca="1">'[1]2025年已发货'!B:B</f>
        <v>螺纹钢</v>
      </c>
      <c r="C3726" s="2" t="str">
        <f ca="1">'[1]2025年已发货'!C:C</f>
        <v>HRB500E Φ12</v>
      </c>
      <c r="D3726" s="2" t="str">
        <f ca="1">'[1]2025年已发货'!D:D</f>
        <v>吨</v>
      </c>
      <c r="E3726" s="2">
        <f ca="1">'[1]2025年已发货'!E:E</f>
        <v>6</v>
      </c>
      <c r="F3726" s="4">
        <f ca="1">'[1]2025年已发货'!F:F</f>
        <v>45810</v>
      </c>
      <c r="G3726" s="2" t="str">
        <f>'[1]2025年已发货'!G:G</f>
        <v>（四川商建-射洪城乡一体化项目）遂宁市射洪市忠新幼儿园北侧约220米新溪小区</v>
      </c>
      <c r="H3726" s="2" t="str">
        <f ca="1">'[1]2025年已发货'!H:H</f>
        <v>柏子刚</v>
      </c>
      <c r="I3726" s="2">
        <f ca="1">'[1]2025年已发货'!I:I</f>
        <v>15692885305</v>
      </c>
      <c r="J3726" s="2" t="str">
        <f>_xlfn._xlws.FILTER(辅助信息!D:D,辅助信息!G:G=G3726)</f>
        <v>四川商建
射洪城乡一体化项目</v>
      </c>
    </row>
    <row r="3727" hidden="1" spans="1:10">
      <c r="A3727" s="2" t="str">
        <f ca="1">'[1]2025年已发货'!A:A</f>
        <v>泸钢</v>
      </c>
      <c r="B3727" s="2" t="str">
        <f ca="1">'[1]2025年已发货'!B:B</f>
        <v>螺纹钢</v>
      </c>
      <c r="C3727" s="2" t="str">
        <f ca="1">'[1]2025年已发货'!C:C</f>
        <v>HRB500E Φ22</v>
      </c>
      <c r="D3727" s="2" t="str">
        <f ca="1">'[1]2025年已发货'!D:D</f>
        <v>吨</v>
      </c>
      <c r="E3727" s="2">
        <f ca="1">'[1]2025年已发货'!E:E</f>
        <v>9</v>
      </c>
      <c r="F3727" s="4">
        <f ca="1">'[1]2025年已发货'!F:F</f>
        <v>45810</v>
      </c>
      <c r="G3727" s="2" t="str">
        <f>'[1]2025年已发货'!G:G</f>
        <v>（四川商建-射洪城乡一体化项目）遂宁市射洪市忠新幼儿园北侧约220米新溪小区</v>
      </c>
      <c r="H3727" s="2" t="str">
        <f ca="1">'[1]2025年已发货'!H:H</f>
        <v>柏子刚</v>
      </c>
      <c r="I3727" s="2">
        <f ca="1">'[1]2025年已发货'!I:I</f>
        <v>15692885305</v>
      </c>
      <c r="J3727" s="2" t="str">
        <f ca="1">_xlfn._xlws.FILTER(辅助信息!D:D,辅助信息!G:G=G3727)</f>
        <v>四川商建
射洪城乡一体化项目</v>
      </c>
    </row>
    <row r="3728" hidden="1" spans="1:10">
      <c r="A3728" s="2" t="str">
        <f ca="1">'[1]2025年已发货'!A:A</f>
        <v>泸钢</v>
      </c>
      <c r="B3728" s="2" t="str">
        <f ca="1">'[1]2025年已发货'!B:B</f>
        <v>螺纹钢</v>
      </c>
      <c r="C3728" s="2" t="str">
        <f ca="1">'[1]2025年已发货'!C:C</f>
        <v>HRB500E Φ25</v>
      </c>
      <c r="D3728" s="2" t="str">
        <f ca="1">'[1]2025年已发货'!D:D</f>
        <v>吨</v>
      </c>
      <c r="E3728" s="2">
        <f ca="1">'[1]2025年已发货'!E:E</f>
        <v>40</v>
      </c>
      <c r="F3728" s="4">
        <f ca="1">'[1]2025年已发货'!F:F</f>
        <v>45810</v>
      </c>
      <c r="G3728" s="2" t="str">
        <f>'[1]2025年已发货'!G:G</f>
        <v>（四川商建-射洪城乡一体化项目）遂宁市射洪市忠新幼儿园北侧约220米新溪小区</v>
      </c>
      <c r="H3728" s="2" t="str">
        <f ca="1">'[1]2025年已发货'!H:H</f>
        <v>柏子刚</v>
      </c>
      <c r="I3728" s="2">
        <f ca="1">'[1]2025年已发货'!I:I</f>
        <v>15692885305</v>
      </c>
      <c r="J3728" s="2" t="str">
        <f ca="1">_xlfn._xlws.FILTER(辅助信息!D:D,辅助信息!G:G=G3728)</f>
        <v>四川商建
射洪城乡一体化项目</v>
      </c>
    </row>
    <row r="3729" hidden="1" spans="1:10">
      <c r="A3729" s="2" t="str">
        <f ca="1">'[1]2025年已发货'!A:A</f>
        <v>德胜</v>
      </c>
      <c r="B3729" s="2" t="str">
        <f ca="1">'[1]2025年已发货'!B:B</f>
        <v>螺纹钢</v>
      </c>
      <c r="C3729" s="2" t="str">
        <f ca="1">'[1]2025年已发货'!C:C</f>
        <v>HRB400EФ12mm</v>
      </c>
      <c r="D3729" s="2" t="str">
        <f ca="1">'[1]2025年已发货'!D:D</f>
        <v>吨</v>
      </c>
      <c r="E3729" s="2">
        <f ca="1">'[1]2025年已发货'!E:E</f>
        <v>35</v>
      </c>
      <c r="F3729" s="4">
        <f ca="1">'[1]2025年已发货'!F:F</f>
        <v>45810</v>
      </c>
      <c r="G3729" s="2" t="str">
        <f>'[1]2025年已发货'!G:G</f>
        <v>（中铁五局一公司西昭高速3标)四川省凉山彝族自治州布拖县地洛镇桥边村钢筋加工厂</v>
      </c>
      <c r="H3729" s="2" t="str">
        <f ca="1">'[1]2025年已发货'!H:H</f>
        <v>林正兴</v>
      </c>
      <c r="I3729" s="2">
        <f ca="1">'[1]2025年已发货'!I:I</f>
        <v>18770671688</v>
      </c>
      <c r="J3729" s="2" vm="1" t="e">
        <f>_xlfn._xlws.FILTER(辅助信息!D:D,辅助信息!G:G=G3729)</f>
        <v>#VALUE!</v>
      </c>
    </row>
    <row r="3730" hidden="1" spans="1:10">
      <c r="A3730" s="2" t="str">
        <f ca="1">'[1]2025年已发货'!A:A</f>
        <v>德胜</v>
      </c>
      <c r="B3730" s="2" t="str">
        <f ca="1">'[1]2025年已发货'!B:B</f>
        <v>螺纹钢</v>
      </c>
      <c r="C3730" s="2" t="str">
        <f ca="1">'[1]2025年已发货'!C:C</f>
        <v>HRB400EФ16mm</v>
      </c>
      <c r="D3730" s="2" t="str">
        <f ca="1">'[1]2025年已发货'!D:D</f>
        <v>吨</v>
      </c>
      <c r="E3730" s="2">
        <f ca="1">'[1]2025年已发货'!E:E</f>
        <v>35</v>
      </c>
      <c r="F3730" s="4">
        <f ca="1">'[1]2025年已发货'!F:F</f>
        <v>45810</v>
      </c>
      <c r="G3730" s="2" t="str">
        <f>'[1]2025年已发货'!G:G</f>
        <v>（中铁五局一公司西昭高速3标)四川省凉山彝族自治州布拖县地洛镇桥边村钢筋加工厂</v>
      </c>
      <c r="H3730" s="2" t="str">
        <f ca="1">'[1]2025年已发货'!H:H</f>
        <v>林正兴</v>
      </c>
      <c r="I3730" s="2">
        <f ca="1">'[1]2025年已发货'!I:I</f>
        <v>18770671688</v>
      </c>
      <c r="J3730" s="2" vm="1" t="e">
        <f>_xlfn._xlws.FILTER(辅助信息!D:D,辅助信息!G:G=G3730)</f>
        <v>#VALUE!</v>
      </c>
    </row>
    <row r="3731" hidden="1" spans="1:10">
      <c r="A3731" s="2" t="str">
        <f ca="1">'[1]2025年已发货'!A:A</f>
        <v>德胜</v>
      </c>
      <c r="B3731" s="2" t="str">
        <f ca="1">'[1]2025年已发货'!B:B</f>
        <v>螺纹钢</v>
      </c>
      <c r="C3731" s="2" t="str">
        <f ca="1">'[1]2025年已发货'!C:C</f>
        <v>HRB500EΦ28</v>
      </c>
      <c r="D3731" s="2" t="str">
        <f ca="1">'[1]2025年已发货'!D:D</f>
        <v>吨</v>
      </c>
      <c r="E3731" s="2">
        <f ca="1">'[1]2025年已发货'!E:E</f>
        <v>210</v>
      </c>
      <c r="F3731" s="4">
        <f ca="1">'[1]2025年已发货'!F:F</f>
        <v>45810</v>
      </c>
      <c r="G3731" s="2" t="str">
        <f>'[1]2025年已发货'!G:G</f>
        <v>（中铁广州局深圳公司西昭高速9标）四川省凉山彝族自治州西昌市西乡乡三百村</v>
      </c>
      <c r="H3731" s="2" t="str">
        <f ca="1">'[1]2025年已发货'!H:H</f>
        <v>伍红林</v>
      </c>
      <c r="I3731" s="2">
        <f ca="1">'[1]2025年已发货'!I:I</f>
        <v>18683860677</v>
      </c>
      <c r="J3731" s="2" vm="1" t="e">
        <f>_xlfn._xlws.FILTER(辅助信息!D:D,辅助信息!G:G=G3731)</f>
        <v>#VALUE!</v>
      </c>
    </row>
    <row r="3732" hidden="1" spans="1:10">
      <c r="A3732" s="2" t="str">
        <f ca="1">'[1]2025年已发货'!A:A</f>
        <v>凤钢</v>
      </c>
      <c r="B3732" s="2" t="str">
        <f ca="1">'[1]2025年已发货'!B:B</f>
        <v>螺纹钢</v>
      </c>
      <c r="C3732" s="2" t="str">
        <f ca="1">'[1]2025年已发货'!C:C</f>
        <v>HRB400EФ16mm</v>
      </c>
      <c r="D3732" s="2" t="str">
        <f ca="1">'[1]2025年已发货'!D:D</f>
        <v>吨</v>
      </c>
      <c r="E3732" s="2">
        <f ca="1">'[1]2025年已发货'!E:E</f>
        <v>160</v>
      </c>
      <c r="F3732" s="4">
        <f ca="1">'[1]2025年已发货'!F:F</f>
        <v>45810</v>
      </c>
      <c r="G3732" s="2" t="str">
        <f>'[1]2025年已发货'!G:G</f>
        <v>（中铁五局一公司西昭高速3标)四川省凉山彝族自治州布拖县地洛镇桥边村钢筋加工厂</v>
      </c>
      <c r="H3732" s="2" t="str">
        <f ca="1">'[1]2025年已发货'!H:H</f>
        <v>林正兴</v>
      </c>
      <c r="I3732" s="2">
        <f ca="1">'[1]2025年已发货'!I:I</f>
        <v>18770671688</v>
      </c>
      <c r="J3732" s="2" vm="1" t="e">
        <f ca="1">_xlfn._xlws.FILTER(辅助信息!D:D,辅助信息!G:G=G3732)</f>
        <v>#VALUE!</v>
      </c>
    </row>
    <row r="3733" hidden="1" spans="1:10">
      <c r="A3733" s="2" t="str">
        <f ca="1">'[1]2025年已发货'!A:A</f>
        <v>德胜</v>
      </c>
      <c r="B3733" s="2" t="str">
        <f ca="1">'[1]2025年已发货'!B:B</f>
        <v>螺纹钢</v>
      </c>
      <c r="C3733" s="2" t="str">
        <f ca="1">'[1]2025年已发货'!C:C</f>
        <v>HRB400E Φ14 12m</v>
      </c>
      <c r="D3733" s="2" t="str">
        <f ca="1">'[1]2025年已发货'!D:D</f>
        <v>吨</v>
      </c>
      <c r="E3733" s="2">
        <f ca="1">'[1]2025年已发货'!E:E</f>
        <v>19.313</v>
      </c>
      <c r="F3733" s="4">
        <f ca="1">'[1]2025年已发货'!F:F</f>
        <v>45811</v>
      </c>
      <c r="G3733" s="2" t="str">
        <f>'[1]2025年已发货'!G:G</f>
        <v>（安久供应链项目）四川省宜宾市翠屏区志诚路</v>
      </c>
      <c r="H3733" s="2" t="str">
        <f ca="1">'[1]2025年已发货'!H:H</f>
        <v>毛新熠</v>
      </c>
      <c r="I3733" s="2">
        <f ca="1">'[1]2025年已发货'!I:I</f>
        <v>18208171901</v>
      </c>
      <c r="J3733" s="2" vm="1" t="e">
        <f>_xlfn._xlws.FILTER(辅助信息!D:D,辅助信息!G:G=G3733)</f>
        <v>#VALUE!</v>
      </c>
    </row>
    <row r="3734" hidden="1" spans="1:10">
      <c r="A3734" s="2" t="str">
        <f ca="1">'[1]2025年已发货'!A:A</f>
        <v>德胜</v>
      </c>
      <c r="B3734" s="2" t="str">
        <f ca="1">'[1]2025年已发货'!B:B</f>
        <v>螺纹钢</v>
      </c>
      <c r="C3734" s="2" t="str">
        <f ca="1">'[1]2025年已发货'!C:C</f>
        <v>HRB400E Φ32 12m</v>
      </c>
      <c r="D3734" s="2" t="str">
        <f ca="1">'[1]2025年已发货'!D:D</f>
        <v>吨</v>
      </c>
      <c r="E3734" s="2">
        <f ca="1">'[1]2025年已发货'!E:E</f>
        <v>16.356</v>
      </c>
      <c r="F3734" s="4">
        <f ca="1">'[1]2025年已发货'!F:F</f>
        <v>45811</v>
      </c>
      <c r="G3734" s="2" t="str">
        <f>'[1]2025年已发货'!G:G</f>
        <v>（安久供应链项目）四川省宜宾市翠屏区志诚路</v>
      </c>
      <c r="H3734" s="2" t="str">
        <f ca="1">'[1]2025年已发货'!H:H</f>
        <v>毛新熠</v>
      </c>
      <c r="I3734" s="2">
        <f ca="1">'[1]2025年已发货'!I:I</f>
        <v>18208171901</v>
      </c>
      <c r="J3734" s="2" vm="1" t="e">
        <f ca="1">_xlfn._xlws.FILTER(辅助信息!D:D,辅助信息!G:G=G3734)</f>
        <v>#VALUE!</v>
      </c>
    </row>
    <row r="3735" hidden="1" spans="1:10">
      <c r="A3735" s="2" t="str">
        <f ca="1">'[1]2025年已发货'!A:A</f>
        <v>德胜</v>
      </c>
      <c r="B3735" s="2" t="str">
        <f ca="1">'[1]2025年已发货'!B:B</f>
        <v>螺纹钢</v>
      </c>
      <c r="C3735" s="2" t="str">
        <f ca="1">'[1]2025年已发货'!C:C</f>
        <v>HRB400E Φ25 12m</v>
      </c>
      <c r="D3735" s="2" t="str">
        <f ca="1">'[1]2025年已发货'!D:D</f>
        <v>吨</v>
      </c>
      <c r="E3735" s="2">
        <f ca="1">'[1]2025年已发货'!E:E</f>
        <v>35.438</v>
      </c>
      <c r="F3735" s="4">
        <f ca="1">'[1]2025年已发货'!F:F</f>
        <v>45811</v>
      </c>
      <c r="G3735" s="2" t="str">
        <f>'[1]2025年已发货'!G:G</f>
        <v>（安久供应链项目）四川省宜宾市翠屏区志诚路</v>
      </c>
      <c r="H3735" s="2" t="str">
        <f ca="1">'[1]2025年已发货'!H:H</f>
        <v>毛新熠</v>
      </c>
      <c r="I3735" s="2">
        <f ca="1">'[1]2025年已发货'!I:I</f>
        <v>18208171901</v>
      </c>
      <c r="J3735" s="2" vm="1" t="e">
        <f ca="1">_xlfn._xlws.FILTER(辅助信息!D:D,辅助信息!G:G=G3735)</f>
        <v>#VALUE!</v>
      </c>
    </row>
    <row r="3736" hidden="1" spans="1:10">
      <c r="A3736" s="2" t="str">
        <f ca="1">'[1]2025年已发货'!A:A</f>
        <v>德胜</v>
      </c>
      <c r="B3736" s="2" t="str">
        <f ca="1">'[1]2025年已发货'!B:B</f>
        <v>螺纹钢</v>
      </c>
      <c r="C3736" s="2" t="str">
        <f ca="1">'[1]2025年已发货'!C:C</f>
        <v>HRB400E Φ14 12m</v>
      </c>
      <c r="D3736" s="2" t="str">
        <f ca="1">'[1]2025年已发货'!D:D</f>
        <v>吨</v>
      </c>
      <c r="E3736" s="2">
        <f ca="1">'[1]2025年已发货'!E:E</f>
        <v>30.349</v>
      </c>
      <c r="F3736" s="4">
        <f ca="1">'[1]2025年已发货'!F:F</f>
        <v>45811</v>
      </c>
      <c r="G3736" s="2" t="str">
        <f>'[1]2025年已发货'!G:G</f>
        <v>（安久供应链项目）四川省宜宾市翠屏区志诚路</v>
      </c>
      <c r="H3736" s="2" t="str">
        <f ca="1">'[1]2025年已发货'!H:H</f>
        <v>毛新熠</v>
      </c>
      <c r="I3736" s="2">
        <f ca="1">'[1]2025年已发货'!I:I</f>
        <v>18208171901</v>
      </c>
      <c r="J3736" s="2" vm="1" t="e">
        <f ca="1">_xlfn._xlws.FILTER(辅助信息!D:D,辅助信息!G:G=G3736)</f>
        <v>#VALUE!</v>
      </c>
    </row>
    <row r="3737" hidden="1" spans="1:10">
      <c r="A3737" s="2" t="str">
        <f ca="1">'[1]2025年已发货'!A:A</f>
        <v>德胜</v>
      </c>
      <c r="B3737" s="2" t="str">
        <f ca="1">'[1]2025年已发货'!B:B</f>
        <v>螺纹钢</v>
      </c>
      <c r="C3737" s="2" t="str">
        <f ca="1">'[1]2025年已发货'!C:C</f>
        <v>HRB400E Φ28 12m</v>
      </c>
      <c r="D3737" s="2" t="str">
        <f ca="1">'[1]2025年已发货'!D:D</f>
        <v>吨</v>
      </c>
      <c r="E3737" s="2">
        <f ca="1">'[1]2025年已发货'!E:E</f>
        <v>5.448</v>
      </c>
      <c r="F3737" s="4">
        <f ca="1">'[1]2025年已发货'!F:F</f>
        <v>45811</v>
      </c>
      <c r="G3737" s="2" t="str">
        <f>'[1]2025年已发货'!G:G</f>
        <v>（安久供应链项目）四川省宜宾市翠屏区志诚路</v>
      </c>
      <c r="H3737" s="2" t="str">
        <f ca="1">'[1]2025年已发货'!H:H</f>
        <v>毛新熠</v>
      </c>
      <c r="I3737" s="2">
        <f ca="1">'[1]2025年已发货'!I:I</f>
        <v>18208171901</v>
      </c>
      <c r="J3737" s="2" vm="1" t="e">
        <f ca="1">_xlfn._xlws.FILTER(辅助信息!D:D,辅助信息!G:G=G3737)</f>
        <v>#VALUE!</v>
      </c>
    </row>
    <row r="3738" hidden="1" spans="1:10">
      <c r="A3738" s="2" t="str">
        <f ca="1">'[1]2025年已发货'!A:A</f>
        <v>润耀</v>
      </c>
      <c r="B3738" s="2" t="str">
        <f ca="1">'[1]2025年已发货'!B:B</f>
        <v>高线</v>
      </c>
      <c r="C3738" s="2" t="str">
        <f ca="1">'[1]2025年已发货'!C:C</f>
        <v>HPB300Φ12</v>
      </c>
      <c r="D3738" s="2" t="str">
        <f ca="1">'[1]2025年已发货'!D:D</f>
        <v>吨</v>
      </c>
      <c r="E3738" s="2">
        <f ca="1">'[1]2025年已发货'!E:E</f>
        <v>35</v>
      </c>
      <c r="F3738" s="4">
        <f ca="1">'[1]2025年已发货'!F:F</f>
        <v>45811</v>
      </c>
      <c r="G3738" s="2" t="str">
        <f>'[1]2025年已发货'!G:G</f>
        <v>（中铁北京局-资乐高速6标）四川省乐山市市中区土主镇资乐高速TJ6标项目试验室</v>
      </c>
      <c r="H3738" s="2" t="str">
        <f ca="1">'[1]2025年已发货'!H:H</f>
        <v>刘岩</v>
      </c>
      <c r="I3738" s="2">
        <f ca="1">'[1]2025年已发货'!I:I</f>
        <v>18543566469</v>
      </c>
      <c r="J3738" s="2" vm="1" t="e">
        <f ca="1">_xlfn._xlws.FILTER(辅助信息!D:D,辅助信息!G:G=G3738)</f>
        <v>#VALUE!</v>
      </c>
    </row>
    <row r="3739" hidden="1" spans="1:10">
      <c r="A3739" s="2" t="str">
        <f ca="1">'[1]2025年已发货'!A:A</f>
        <v>晋邦</v>
      </c>
      <c r="B3739" s="2" t="str">
        <f ca="1">'[1]2025年已发货'!B:B</f>
        <v>盘螺</v>
      </c>
      <c r="C3739" s="2" t="str">
        <f ca="1">'[1]2025年已发货'!C:C</f>
        <v>HRB400E Φ6</v>
      </c>
      <c r="D3739" s="2" t="str">
        <f ca="1">'[1]2025年已发货'!D:D</f>
        <v>吨</v>
      </c>
      <c r="E3739" s="2">
        <f ca="1">'[1]2025年已发货'!E:E</f>
        <v>1.009</v>
      </c>
      <c r="F3739" s="4">
        <f ca="1">'[1]2025年已发货'!F:F</f>
        <v>45811</v>
      </c>
      <c r="G3739" s="2" t="str">
        <f>'[1]2025年已发货'!G:G</f>
        <v>（十九冶-江龙高速二分部）重庆市云阳县S305附近*龙角互通连接线（变更段）</v>
      </c>
      <c r="H3739" s="2" t="str">
        <f ca="1">'[1]2025年已发货'!H:H</f>
        <v>任海军</v>
      </c>
      <c r="I3739" s="2">
        <f ca="1">'[1]2025年已发货'!I:I</f>
        <v>17725037830</v>
      </c>
      <c r="J3739" s="2" vm="1" t="e">
        <f>_xlfn._xlws.FILTER(辅助信息!D:D,辅助信息!G:G=G3739)</f>
        <v>#VALUE!</v>
      </c>
    </row>
    <row r="3740" hidden="1" spans="1:10">
      <c r="A3740" s="2" t="str">
        <f ca="1">'[1]2025年已发货'!A:A</f>
        <v>晋邦</v>
      </c>
      <c r="B3740" s="2" t="str">
        <f ca="1">'[1]2025年已发货'!B:B</f>
        <v>盘螺</v>
      </c>
      <c r="C3740" s="2" t="str">
        <f ca="1">'[1]2025年已发货'!C:C</f>
        <v>HRB400E Φ8</v>
      </c>
      <c r="D3740" s="2" t="str">
        <f ca="1">'[1]2025年已发货'!D:D</f>
        <v>吨</v>
      </c>
      <c r="E3740" s="2">
        <f ca="1">'[1]2025年已发货'!E:E</f>
        <v>16.274</v>
      </c>
      <c r="F3740" s="4">
        <f ca="1">'[1]2025年已发货'!F:F</f>
        <v>45811</v>
      </c>
      <c r="G3740" s="2" t="str">
        <f>'[1]2025年已发货'!G:G</f>
        <v>（十九冶-江龙高速二分部）重庆市云阳县S305附近*龙角互通连接线（变更段）</v>
      </c>
      <c r="H3740" s="2" t="str">
        <f ca="1">'[1]2025年已发货'!H:H</f>
        <v>任海军</v>
      </c>
      <c r="I3740" s="2">
        <f ca="1">'[1]2025年已发货'!I:I</f>
        <v>17725037830</v>
      </c>
      <c r="J3740" s="2" vm="1" t="e">
        <f ca="1">_xlfn._xlws.FILTER(辅助信息!D:D,辅助信息!G:G=G3740)</f>
        <v>#VALUE!</v>
      </c>
    </row>
    <row r="3741" hidden="1" spans="1:10">
      <c r="A3741" s="2" t="str">
        <f ca="1">'[1]2025年已发货'!A:A</f>
        <v>晋邦</v>
      </c>
      <c r="B3741" s="2" t="str">
        <f ca="1">'[1]2025年已发货'!B:B</f>
        <v>盘螺</v>
      </c>
      <c r="C3741" s="2" t="str">
        <f ca="1">'[1]2025年已发货'!C:C</f>
        <v>HRB400E Φ10</v>
      </c>
      <c r="D3741" s="2" t="str">
        <f ca="1">'[1]2025年已发货'!D:D</f>
        <v>吨</v>
      </c>
      <c r="E3741" s="2">
        <f ca="1">'[1]2025年已发货'!E:E</f>
        <v>18.348</v>
      </c>
      <c r="F3741" s="4">
        <f ca="1">'[1]2025年已发货'!F:F</f>
        <v>45811</v>
      </c>
      <c r="G3741" s="2" t="str">
        <f>'[1]2025年已发货'!G:G</f>
        <v>（十九冶-江龙高速二分部）重庆市云阳县S305附近*龙角互通连接线（变更段）</v>
      </c>
      <c r="H3741" s="2" t="str">
        <f ca="1">'[1]2025年已发货'!H:H</f>
        <v>任海军</v>
      </c>
      <c r="I3741" s="2">
        <f ca="1">'[1]2025年已发货'!I:I</f>
        <v>17725037830</v>
      </c>
      <c r="J3741" s="2" vm="1" t="e">
        <f>_xlfn._xlws.FILTER(辅助信息!D:D,辅助信息!G:G=G3741)</f>
        <v>#VALUE!</v>
      </c>
    </row>
    <row r="3742" hidden="1" spans="1:10">
      <c r="A3742" s="2" t="str">
        <f ca="1">'[1]2025年已发货'!A:A</f>
        <v>晋邦</v>
      </c>
      <c r="B3742" s="2" t="str">
        <f ca="1">'[1]2025年已发货'!B:B</f>
        <v>螺纹钢</v>
      </c>
      <c r="C3742" s="2" t="str">
        <f ca="1">'[1]2025年已发货'!C:C</f>
        <v>HRB400E Φ12 9m</v>
      </c>
      <c r="D3742" s="2" t="str">
        <f ca="1">'[1]2025年已发货'!D:D</f>
        <v>吨</v>
      </c>
      <c r="E3742" s="2">
        <f ca="1">'[1]2025年已发货'!E:E</f>
        <v>9.064</v>
      </c>
      <c r="F3742" s="4">
        <f ca="1">'[1]2025年已发货'!F:F</f>
        <v>45811</v>
      </c>
      <c r="G3742" s="2" t="str">
        <f>'[1]2025年已发货'!G:G</f>
        <v>（十九冶-江龙高速二分部）重庆市云阳县S305附近*龙角互通连接线（变更段）</v>
      </c>
      <c r="H3742" s="2" t="str">
        <f ca="1">'[1]2025年已发货'!H:H</f>
        <v>任海军</v>
      </c>
      <c r="I3742" s="2">
        <f ca="1">'[1]2025年已发货'!I:I</f>
        <v>17725037830</v>
      </c>
      <c r="J3742" s="2" vm="1" t="e">
        <f ca="1">_xlfn._xlws.FILTER(辅助信息!D:D,辅助信息!G:G=G3742)</f>
        <v>#VALUE!</v>
      </c>
    </row>
    <row r="3743" hidden="1" spans="1:10">
      <c r="A3743" s="2" t="str">
        <f ca="1">'[1]2025年已发货'!A:A</f>
        <v>晋邦</v>
      </c>
      <c r="B3743" s="2" t="str">
        <f ca="1">'[1]2025年已发货'!B:B</f>
        <v>螺纹钢</v>
      </c>
      <c r="C3743" s="2" t="str">
        <f ca="1">'[1]2025年已发货'!C:C</f>
        <v>HRB400E Φ14 9m</v>
      </c>
      <c r="D3743" s="2" t="str">
        <f ca="1">'[1]2025年已发货'!D:D</f>
        <v>吨</v>
      </c>
      <c r="E3743" s="2">
        <f ca="1">'[1]2025年已发货'!E:E</f>
        <v>5.253</v>
      </c>
      <c r="F3743" s="4">
        <f ca="1">'[1]2025年已发货'!F:F</f>
        <v>45811</v>
      </c>
      <c r="G3743" s="2" t="str">
        <f>'[1]2025年已发货'!G:G</f>
        <v>（十九冶-江龙高速二分部）重庆市云阳县S305附近*龙角互通连接线（变更段）</v>
      </c>
      <c r="H3743" s="2" t="str">
        <f ca="1">'[1]2025年已发货'!H:H</f>
        <v>任海军</v>
      </c>
      <c r="I3743" s="2">
        <f ca="1">'[1]2025年已发货'!I:I</f>
        <v>17725037830</v>
      </c>
      <c r="J3743" s="2" vm="1" t="e">
        <f ca="1">_xlfn._xlws.FILTER(辅助信息!D:D,辅助信息!G:G=G3743)</f>
        <v>#VALUE!</v>
      </c>
    </row>
    <row r="3744" hidden="1" spans="1:10">
      <c r="A3744" s="2" t="str">
        <f ca="1">'[1]2025年已发货'!A:A</f>
        <v>晋邦</v>
      </c>
      <c r="B3744" s="2" t="str">
        <f ca="1">'[1]2025年已发货'!B:B</f>
        <v>螺纹钢</v>
      </c>
      <c r="C3744" s="2" t="str">
        <f ca="1">'[1]2025年已发货'!C:C</f>
        <v>HRB400E Φ16 9m</v>
      </c>
      <c r="D3744" s="2" t="str">
        <f ca="1">'[1]2025年已发货'!D:D</f>
        <v>吨</v>
      </c>
      <c r="E3744" s="2">
        <f ca="1">'[1]2025年已发货'!E:E</f>
        <v>57.165</v>
      </c>
      <c r="F3744" s="4">
        <f ca="1">'[1]2025年已发货'!F:F</f>
        <v>45811</v>
      </c>
      <c r="G3744" s="2" t="str">
        <f>'[1]2025年已发货'!G:G</f>
        <v>（十九冶-江龙高速二分部）重庆市云阳县S305附近*龙角互通连接线（变更段）</v>
      </c>
      <c r="H3744" s="2" t="str">
        <f ca="1">'[1]2025年已发货'!H:H</f>
        <v>任海军</v>
      </c>
      <c r="I3744" s="2">
        <f ca="1">'[1]2025年已发货'!I:I</f>
        <v>17725037830</v>
      </c>
      <c r="J3744" s="2" vm="1" t="e">
        <f>_xlfn._xlws.FILTER(辅助信息!D:D,辅助信息!G:G=G3744)</f>
        <v>#VALUE!</v>
      </c>
    </row>
    <row r="3745" hidden="1" spans="1:10">
      <c r="A3745" s="2" t="str">
        <f ca="1">'[1]2025年已发货'!A:A</f>
        <v>晋邦</v>
      </c>
      <c r="B3745" s="2" t="str">
        <f ca="1">'[1]2025年已发货'!B:B</f>
        <v>螺纹钢</v>
      </c>
      <c r="C3745" s="2" t="str">
        <f ca="1">'[1]2025年已发货'!C:C</f>
        <v>HRB400E Φ20 9m</v>
      </c>
      <c r="D3745" s="2" t="str">
        <f ca="1">'[1]2025年已发货'!D:D</f>
        <v>吨</v>
      </c>
      <c r="E3745" s="2">
        <f ca="1">'[1]2025年已发货'!E:E</f>
        <v>2.06</v>
      </c>
      <c r="F3745" s="4">
        <f ca="1">'[1]2025年已发货'!F:F</f>
        <v>45811</v>
      </c>
      <c r="G3745" s="2" t="str">
        <f>'[1]2025年已发货'!G:G</f>
        <v>（十九冶-江龙高速二分部）重庆市云阳县S305附近*龙角互通连接线（变更段）</v>
      </c>
      <c r="H3745" s="2" t="str">
        <f ca="1">'[1]2025年已发货'!H:H</f>
        <v>任海军</v>
      </c>
      <c r="I3745" s="2">
        <f ca="1">'[1]2025年已发货'!I:I</f>
        <v>17725037830</v>
      </c>
      <c r="J3745" s="2" vm="1" t="e">
        <f ca="1">_xlfn._xlws.FILTER(辅助信息!D:D,辅助信息!G:G=G3745)</f>
        <v>#VALUE!</v>
      </c>
    </row>
    <row r="3746" hidden="1" spans="1:10">
      <c r="A3746" s="2" t="str">
        <f ca="1">'[1]2025年已发货'!A:A</f>
        <v>晋邦</v>
      </c>
      <c r="B3746" s="2" t="str">
        <f ca="1">'[1]2025年已发货'!B:B</f>
        <v>螺纹钢</v>
      </c>
      <c r="C3746" s="2" t="str">
        <f ca="1">'[1]2025年已发货'!C:C</f>
        <v>HRB400E Φ16 9m</v>
      </c>
      <c r="D3746" s="2" t="str">
        <f ca="1">'[1]2025年已发货'!D:D</f>
        <v>吨</v>
      </c>
      <c r="E3746" s="2">
        <f ca="1">'[1]2025年已发货'!E:E</f>
        <v>15</v>
      </c>
      <c r="F3746" s="4">
        <f ca="1">'[1]2025年已发货'!F:F</f>
        <v>45811</v>
      </c>
      <c r="G3746" s="2" t="str">
        <f>'[1]2025年已发货'!G:G</f>
        <v>（十九冶-江龙高速三分部）重庆市云阳县开云高速（钢厂村）*龙缸互通</v>
      </c>
      <c r="H3746" s="2" t="str">
        <f ca="1">'[1]2025年已发货'!H:H</f>
        <v>任海军</v>
      </c>
      <c r="I3746" s="2">
        <f ca="1">'[1]2025年已发货'!I:I</f>
        <v>17725037830</v>
      </c>
      <c r="J3746" s="2" vm="1" t="e">
        <f ca="1">_xlfn._xlws.FILTER(辅助信息!D:D,辅助信息!G:G=G3746)</f>
        <v>#VALUE!</v>
      </c>
    </row>
    <row r="3747" hidden="1" spans="1:10">
      <c r="A3747" s="2" t="str">
        <f ca="1">'[1]2025年已发货'!A:A</f>
        <v>晋邦</v>
      </c>
      <c r="B3747" s="2" t="str">
        <f ca="1">'[1]2025年已发货'!B:B</f>
        <v>螺纹钢</v>
      </c>
      <c r="C3747" s="2" t="str">
        <f ca="1">'[1]2025年已发货'!C:C</f>
        <v>HRB400E Φ22 9m</v>
      </c>
      <c r="D3747" s="2" t="str">
        <f ca="1">'[1]2025年已发货'!D:D</f>
        <v>吨</v>
      </c>
      <c r="E3747" s="2">
        <f ca="1">'[1]2025年已发货'!E:E</f>
        <v>5</v>
      </c>
      <c r="F3747" s="4">
        <f ca="1">'[1]2025年已发货'!F:F</f>
        <v>45811</v>
      </c>
      <c r="G3747" s="2" t="str">
        <f>'[1]2025年已发货'!G:G</f>
        <v>（十九冶-江龙高速三分部）重庆市云阳县开云高速（钢厂村）*龙缸互通</v>
      </c>
      <c r="H3747" s="2" t="str">
        <f ca="1">'[1]2025年已发货'!H:H</f>
        <v>任海军</v>
      </c>
      <c r="I3747" s="2">
        <f ca="1">'[1]2025年已发货'!I:I</f>
        <v>17725037830</v>
      </c>
      <c r="J3747" s="2" vm="1" t="e">
        <f ca="1">_xlfn._xlws.FILTER(辅助信息!D:D,辅助信息!G:G=G3747)</f>
        <v>#VALUE!</v>
      </c>
    </row>
    <row r="3748" hidden="1" spans="1:10">
      <c r="A3748" s="2" t="str">
        <f ca="1">'[1]2025年已发货'!A:A</f>
        <v>晋邦</v>
      </c>
      <c r="B3748" s="2" t="str">
        <f ca="1">'[1]2025年已发货'!B:B</f>
        <v>高线</v>
      </c>
      <c r="C3748" s="2" t="str">
        <f ca="1">'[1]2025年已发货'!C:C</f>
        <v>HPB300Φ8</v>
      </c>
      <c r="D3748" s="2" t="str">
        <f ca="1">'[1]2025年已发货'!D:D</f>
        <v>吨</v>
      </c>
      <c r="E3748" s="2">
        <f ca="1">'[1]2025年已发货'!E:E</f>
        <v>5</v>
      </c>
      <c r="F3748" s="4">
        <f ca="1">'[1]2025年已发货'!F:F</f>
        <v>45811</v>
      </c>
      <c r="G3748" s="2" t="str">
        <f>'[1]2025年已发货'!G:G</f>
        <v>（十九冶-江龙高速三分部）重庆市云阳县开云高速（钢厂村）*龙缸互通</v>
      </c>
      <c r="H3748" s="2" t="str">
        <f ca="1">'[1]2025年已发货'!H:H</f>
        <v>任海军</v>
      </c>
      <c r="I3748" s="2">
        <f ca="1">'[1]2025年已发货'!I:I</f>
        <v>17725037830</v>
      </c>
      <c r="J3748" s="2" vm="1" t="e">
        <f>_xlfn._xlws.FILTER(辅助信息!D:D,辅助信息!G:G=G3748)</f>
        <v>#VALUE!</v>
      </c>
    </row>
    <row r="3749" hidden="1" spans="1:10">
      <c r="A3749" s="2" t="str">
        <f ca="1">'[1]2025年已发货'!A:A</f>
        <v>晋邦</v>
      </c>
      <c r="B3749" s="2" t="str">
        <f ca="1">'[1]2025年已发货'!B:B</f>
        <v>螺纹钢</v>
      </c>
      <c r="C3749" s="2" t="str">
        <f ca="1">'[1]2025年已发货'!C:C</f>
        <v>HRB400E Φ25 9m</v>
      </c>
      <c r="D3749" s="2" t="str">
        <f ca="1">'[1]2025年已发货'!D:D</f>
        <v>吨</v>
      </c>
      <c r="E3749" s="2">
        <f ca="1">'[1]2025年已发货'!E:E</f>
        <v>8</v>
      </c>
      <c r="F3749" s="4">
        <f ca="1">'[1]2025年已发货'!F:F</f>
        <v>45811</v>
      </c>
      <c r="G3749" s="2" t="str">
        <f>'[1]2025年已发货'!G:G</f>
        <v>（十九冶-江龙高速三分部）重庆市云阳县开云高速（钢厂村）*龙缸互通</v>
      </c>
      <c r="H3749" s="2" t="str">
        <f ca="1">'[1]2025年已发货'!H:H</f>
        <v>任海军</v>
      </c>
      <c r="I3749" s="2">
        <f ca="1">'[1]2025年已发货'!I:I</f>
        <v>17725037830</v>
      </c>
      <c r="J3749" s="2" vm="1" t="e">
        <f>_xlfn._xlws.FILTER(辅助信息!D:D,辅助信息!G:G=G3749)</f>
        <v>#VALUE!</v>
      </c>
    </row>
    <row r="3750" hidden="1" spans="1:10">
      <c r="A3750" s="2" t="str">
        <f ca="1">'[1]2025年已发货'!A:A</f>
        <v>晋邦</v>
      </c>
      <c r="B3750" s="2" t="str">
        <f ca="1">'[1]2025年已发货'!B:B</f>
        <v>螺纹钢</v>
      </c>
      <c r="C3750" s="2" t="str">
        <f ca="1">'[1]2025年已发货'!C:C</f>
        <v>HRB400E Φ32 9m</v>
      </c>
      <c r="D3750" s="2" t="str">
        <f ca="1">'[1]2025年已发货'!D:D</f>
        <v>吨</v>
      </c>
      <c r="E3750" s="2">
        <f ca="1">'[1]2025年已发货'!E:E</f>
        <v>12</v>
      </c>
      <c r="F3750" s="4">
        <f ca="1">'[1]2025年已发货'!F:F</f>
        <v>45811</v>
      </c>
      <c r="G3750" s="2" t="str">
        <f>'[1]2025年已发货'!G:G</f>
        <v>（十九冶-江龙高速三分部）重庆市云阳县开云高速（钢厂村）*龙缸互通</v>
      </c>
      <c r="H3750" s="2" t="str">
        <f ca="1">'[1]2025年已发货'!H:H</f>
        <v>任海军</v>
      </c>
      <c r="I3750" s="2">
        <f ca="1">'[1]2025年已发货'!I:I</f>
        <v>17725037830</v>
      </c>
      <c r="J3750" s="2" vm="1" t="e">
        <f ca="1">_xlfn._xlws.FILTER(辅助信息!D:D,辅助信息!G:G=G3750)</f>
        <v>#VALUE!</v>
      </c>
    </row>
    <row r="3751" hidden="1" spans="1:10">
      <c r="A3751" s="2" t="str">
        <f ca="1">'[1]2025年已发货'!A:A</f>
        <v>晋邦</v>
      </c>
      <c r="B3751" s="2" t="str">
        <f ca="1">'[1]2025年已发货'!B:B</f>
        <v>螺纹钢</v>
      </c>
      <c r="C3751" s="2" t="str">
        <f ca="1">'[1]2025年已发货'!C:C</f>
        <v>HRB400E Φ12 9m</v>
      </c>
      <c r="D3751" s="2" t="str">
        <f ca="1">'[1]2025年已发货'!D:D</f>
        <v>吨</v>
      </c>
      <c r="E3751" s="2">
        <f ca="1">'[1]2025年已发货'!E:E</f>
        <v>20</v>
      </c>
      <c r="F3751" s="4">
        <f ca="1">'[1]2025年已发货'!F:F</f>
        <v>45811</v>
      </c>
      <c r="G3751" s="2" t="str">
        <f>'[1]2025年已发货'!G:G</f>
        <v>（十九冶-江龙高速三分部）重庆市云阳县龙角镇*刘家漕3#桥</v>
      </c>
      <c r="H3751" s="2" t="str">
        <f ca="1">'[1]2025年已发货'!H:H</f>
        <v>任海军</v>
      </c>
      <c r="I3751" s="2">
        <f ca="1">'[1]2025年已发货'!I:I</f>
        <v>17725037830</v>
      </c>
      <c r="J3751" s="2" vm="1" t="e">
        <f>_xlfn._xlws.FILTER(辅助信息!D:D,辅助信息!G:G=G3751)</f>
        <v>#VALUE!</v>
      </c>
    </row>
    <row r="3752" hidden="1" spans="1:10">
      <c r="A3752" s="2" t="str">
        <f ca="1">'[1]2025年已发货'!A:A</f>
        <v>晋邦</v>
      </c>
      <c r="B3752" s="2" t="str">
        <f ca="1">'[1]2025年已发货'!B:B</f>
        <v>螺纹钢</v>
      </c>
      <c r="C3752" s="2" t="str">
        <f ca="1">'[1]2025年已发货'!C:C</f>
        <v>HRB400E Φ16 9m</v>
      </c>
      <c r="D3752" s="2" t="str">
        <f ca="1">'[1]2025年已发货'!D:D</f>
        <v>吨</v>
      </c>
      <c r="E3752" s="2">
        <f ca="1">'[1]2025年已发货'!E:E</f>
        <v>20</v>
      </c>
      <c r="F3752" s="4">
        <f ca="1">'[1]2025年已发货'!F:F</f>
        <v>45811</v>
      </c>
      <c r="G3752" s="2" t="str">
        <f>'[1]2025年已发货'!G:G</f>
        <v>（十九冶-江龙高速三分部）重庆市云阳县龙角镇*刘家漕3#桥</v>
      </c>
      <c r="H3752" s="2" t="str">
        <f ca="1">'[1]2025年已发货'!H:H</f>
        <v>任海军</v>
      </c>
      <c r="I3752" s="2">
        <f ca="1">'[1]2025年已发货'!I:I</f>
        <v>17725037830</v>
      </c>
      <c r="J3752" s="2" vm="1" t="e">
        <f ca="1">_xlfn._xlws.FILTER(辅助信息!D:D,辅助信息!G:G=G3752)</f>
        <v>#VALUE!</v>
      </c>
    </row>
    <row r="3753" hidden="1" spans="1:10">
      <c r="A3753" s="2" t="str">
        <f ca="1">'[1]2025年已发货'!A:A</f>
        <v>达钢</v>
      </c>
      <c r="B3753" s="2" t="str">
        <f ca="1">'[1]2025年已发货'!B:B</f>
        <v>盘螺</v>
      </c>
      <c r="C3753" s="2" t="str">
        <f ca="1">'[1]2025年已发货'!C:C</f>
        <v>HRB400E Φ10</v>
      </c>
      <c r="D3753" s="2" t="str">
        <f ca="1">'[1]2025年已发货'!D:D</f>
        <v>吨</v>
      </c>
      <c r="E3753" s="2">
        <f ca="1">'[1]2025年已发货'!E:E</f>
        <v>39</v>
      </c>
      <c r="F3753" s="4">
        <f ca="1">'[1]2025年已发货'!F:F</f>
        <v>45811</v>
      </c>
      <c r="G3753" s="2" t="str">
        <f>'[1]2025年已发货'!G:G</f>
        <v>（华西简阳西城嘉苑）四川省成都市简阳市简城街道高屋村</v>
      </c>
      <c r="H3753" s="2" t="str">
        <f ca="1">'[1]2025年已发货'!H:H</f>
        <v>张瀚镭</v>
      </c>
      <c r="I3753" s="2">
        <f ca="1">'[1]2025年已发货'!I:I</f>
        <v>15884666220</v>
      </c>
      <c r="J3753" s="2" t="str">
        <f>_xlfn._xlws.FILTER(辅助信息!D:D,辅助信息!G:G=G3753)</f>
        <v>华西简阳西城嘉苑</v>
      </c>
    </row>
    <row r="3754" hidden="1" spans="1:10">
      <c r="A3754" s="2" t="str">
        <f ca="1">'[1]2025年已发货'!A:A</f>
        <v>达钢</v>
      </c>
      <c r="B3754" s="2" t="str">
        <f ca="1">'[1]2025年已发货'!B:B</f>
        <v>螺纹钢</v>
      </c>
      <c r="C3754" s="2" t="str">
        <f ca="1">'[1]2025年已发货'!C:C</f>
        <v>HRB500E Φ20</v>
      </c>
      <c r="D3754" s="2" t="str">
        <f ca="1">'[1]2025年已发货'!D:D</f>
        <v>吨</v>
      </c>
      <c r="E3754" s="2">
        <f ca="1">'[1]2025年已发货'!E:E</f>
        <v>9</v>
      </c>
      <c r="F3754" s="4">
        <f ca="1">'[1]2025年已发货'!F:F</f>
        <v>45811</v>
      </c>
      <c r="G3754" s="2" t="str">
        <f>'[1]2025年已发货'!G:G</f>
        <v>（华西简阳西城嘉苑）四川省成都市简阳市简城街道高屋村</v>
      </c>
      <c r="H3754" s="2" t="str">
        <f ca="1">'[1]2025年已发货'!H:H</f>
        <v>张瀚镭</v>
      </c>
      <c r="I3754" s="2">
        <f ca="1">'[1]2025年已发货'!I:I</f>
        <v>15884666220</v>
      </c>
      <c r="J3754" s="2" t="str">
        <f ca="1">_xlfn._xlws.FILTER(辅助信息!D:D,辅助信息!G:G=G3754)</f>
        <v>华西简阳西城嘉苑</v>
      </c>
    </row>
    <row r="3755" hidden="1" spans="1:10">
      <c r="A3755" s="2" t="str">
        <f ca="1">'[1]2025年已发货'!A:A</f>
        <v>达钢</v>
      </c>
      <c r="B3755" s="2" t="str">
        <f ca="1">'[1]2025年已发货'!B:B</f>
        <v>螺纹钢</v>
      </c>
      <c r="C3755" s="2" t="str">
        <f ca="1">'[1]2025年已发货'!C:C</f>
        <v>HRB500E Φ25</v>
      </c>
      <c r="D3755" s="2" t="str">
        <f ca="1">'[1]2025年已发货'!D:D</f>
        <v>吨</v>
      </c>
      <c r="E3755" s="2">
        <f ca="1">'[1]2025年已发货'!E:E</f>
        <v>24</v>
      </c>
      <c r="F3755" s="4">
        <f ca="1">'[1]2025年已发货'!F:F</f>
        <v>45811</v>
      </c>
      <c r="G3755" s="2" t="str">
        <f>'[1]2025年已发货'!G:G</f>
        <v>（华西简阳西城嘉苑）四川省成都市简阳市简城街道高屋村</v>
      </c>
      <c r="H3755" s="2" t="str">
        <f ca="1">'[1]2025年已发货'!H:H</f>
        <v>张瀚镭</v>
      </c>
      <c r="I3755" s="2">
        <f ca="1">'[1]2025年已发货'!I:I</f>
        <v>15884666220</v>
      </c>
      <c r="J3755" s="2" t="str">
        <f>_xlfn._xlws.FILTER(辅助信息!D:D,辅助信息!G:G=G3755)</f>
        <v>华西简阳西城嘉苑</v>
      </c>
    </row>
    <row r="3756" hidden="1" spans="1:10">
      <c r="A3756" s="2" t="str">
        <f ca="1">'[1]2025年已发货'!A:A</f>
        <v>海南海控</v>
      </c>
      <c r="B3756" s="2" t="str">
        <f ca="1">'[1]2025年已发货'!B:B</f>
        <v>螺纹钢</v>
      </c>
      <c r="C3756" s="2" t="str">
        <f ca="1">'[1]2025年已发货'!C:C</f>
        <v>HRB400E Φ22 9m</v>
      </c>
      <c r="D3756" s="2" t="str">
        <f ca="1">'[1]2025年已发货'!D:D</f>
        <v>吨</v>
      </c>
      <c r="E3756" s="2">
        <f ca="1">'[1]2025年已发货'!E:E</f>
        <v>35</v>
      </c>
      <c r="F3756" s="4">
        <f ca="1">'[1]2025年已发货'!F:F</f>
        <v>45811</v>
      </c>
      <c r="G3756" s="2" t="str">
        <f>'[1]2025年已发货'!G:G</f>
        <v>（中铁一局四公司康新高速TJ1-1标吉拉隧道）四川省甘孜州康定市折多塘村车管所旁</v>
      </c>
      <c r="H3756" s="2" t="str">
        <f ca="1">'[1]2025年已发货'!H:H</f>
        <v>李彰</v>
      </c>
      <c r="I3756" s="2">
        <f ca="1">'[1]2025年已发货'!I:I</f>
        <v>18523285235</v>
      </c>
      <c r="J3756" s="2" vm="1" t="e">
        <f>_xlfn._xlws.FILTER(辅助信息!D:D,辅助信息!G:G=G3756)</f>
        <v>#VALUE!</v>
      </c>
    </row>
    <row r="3757" hidden="1" spans="1:10">
      <c r="A3757" s="2" t="str">
        <f ca="1">'[1]2025年已发货'!A:A</f>
        <v>海南海控</v>
      </c>
      <c r="B3757" s="2" t="str">
        <f ca="1">'[1]2025年已发货'!B:B</f>
        <v>盘圆</v>
      </c>
      <c r="C3757" s="2" t="str">
        <f ca="1">'[1]2025年已发货'!C:C</f>
        <v>HPB300Ф12</v>
      </c>
      <c r="D3757" s="2" t="str">
        <f ca="1">'[1]2025年已发货'!D:D</f>
        <v>吨</v>
      </c>
      <c r="E3757" s="2">
        <f ca="1">'[1]2025年已发货'!E:E</f>
        <v>35</v>
      </c>
      <c r="F3757" s="4">
        <f ca="1">'[1]2025年已发货'!F:F</f>
        <v>45812</v>
      </c>
      <c r="G3757" s="2" t="str">
        <f>'[1]2025年已发货'!G:G</f>
        <v>（中铁一局四建康新高速TJ1-2标）四川省甘孜州康定市318国道玉顶积雪观景台旁</v>
      </c>
      <c r="H3757" s="2" t="str">
        <f ca="1">'[1]2025年已发货'!H:H</f>
        <v>宋健</v>
      </c>
      <c r="I3757" s="2">
        <f ca="1">'[1]2025年已发货'!I:I</f>
        <v>15691628566</v>
      </c>
      <c r="J3757" s="2" vm="1" t="e">
        <f ca="1">_xlfn._xlws.FILTER(辅助信息!D:D,辅助信息!G:G=G3757)</f>
        <v>#VALUE!</v>
      </c>
    </row>
    <row r="3758" hidden="1" spans="1:10">
      <c r="A3758" s="2" t="str">
        <f ca="1">'[1]2025年已发货'!A:A</f>
        <v>钢固融</v>
      </c>
      <c r="B3758" s="2" t="str">
        <f ca="1">'[1]2025年已发货'!B:B</f>
        <v>盘螺</v>
      </c>
      <c r="C3758" s="2" t="str">
        <f ca="1">'[1]2025年已发货'!C:C</f>
        <v>HRB400EФ8</v>
      </c>
      <c r="D3758" s="2" t="str">
        <f ca="1">'[1]2025年已发货'!D:D</f>
        <v>吨</v>
      </c>
      <c r="E3758" s="2">
        <f ca="1">'[1]2025年已发货'!E:E</f>
        <v>6</v>
      </c>
      <c r="F3758" s="4">
        <f ca="1">'[1]2025年已发货'!F:F</f>
        <v>45812</v>
      </c>
      <c r="G3758" s="2" t="str">
        <f>'[1]2025年已发货'!G:G</f>
        <v>（中核中原-温江北林医养综合体项目）四川省成都市温江区万春大道第三人民医院东</v>
      </c>
      <c r="H3758" s="2" t="str">
        <f ca="1">'[1]2025年已发货'!H:H</f>
        <v>蔡杰</v>
      </c>
      <c r="I3758" s="2">
        <f ca="1">'[1]2025年已发货'!I:I</f>
        <v>18875129329</v>
      </c>
      <c r="J3758" s="2" vm="1" t="e">
        <f ca="1">_xlfn._xlws.FILTER(辅助信息!D:D,辅助信息!G:G=G3758)</f>
        <v>#VALUE!</v>
      </c>
    </row>
    <row r="3759" hidden="1" spans="1:10">
      <c r="A3759" s="2" t="str">
        <f ca="1">'[1]2025年已发货'!A:A</f>
        <v>钢固融</v>
      </c>
      <c r="B3759" s="2" t="str">
        <f ca="1">'[1]2025年已发货'!B:B</f>
        <v>盘螺</v>
      </c>
      <c r="C3759" s="2" t="str">
        <f ca="1">'[1]2025年已发货'!C:C</f>
        <v>HRB400EФ10</v>
      </c>
      <c r="D3759" s="2" t="str">
        <f ca="1">'[1]2025年已发货'!D:D</f>
        <v>吨</v>
      </c>
      <c r="E3759" s="2">
        <f ca="1">'[1]2025年已发货'!E:E</f>
        <v>10</v>
      </c>
      <c r="F3759" s="4">
        <f ca="1">'[1]2025年已发货'!F:F</f>
        <v>45812</v>
      </c>
      <c r="G3759" s="2" t="str">
        <f>'[1]2025年已发货'!G:G</f>
        <v>（中核中原-温江北林医养综合体项目）四川省成都市温江区万春大道第三人民医院东</v>
      </c>
      <c r="H3759" s="2" t="str">
        <f ca="1">'[1]2025年已发货'!H:H</f>
        <v>蔡杰</v>
      </c>
      <c r="I3759" s="2">
        <f ca="1">'[1]2025年已发货'!I:I</f>
        <v>18875129329</v>
      </c>
      <c r="J3759" s="2" vm="1" t="e">
        <f ca="1">_xlfn._xlws.FILTER(辅助信息!D:D,辅助信息!G:G=G3759)</f>
        <v>#VALUE!</v>
      </c>
    </row>
    <row r="3760" hidden="1" spans="1:10">
      <c r="A3760" s="2" t="str">
        <f ca="1">'[1]2025年已发货'!A:A</f>
        <v>钢固融</v>
      </c>
      <c r="B3760" s="2" t="str">
        <f ca="1">'[1]2025年已发货'!B:B</f>
        <v>螺纹钢</v>
      </c>
      <c r="C3760" s="2" t="str">
        <f ca="1">'[1]2025年已发货'!C:C</f>
        <v>HRB400EФ12*9m</v>
      </c>
      <c r="D3760" s="2" t="str">
        <f ca="1">'[1]2025年已发货'!D:D</f>
        <v>吨</v>
      </c>
      <c r="E3760" s="2">
        <f ca="1">'[1]2025年已发货'!E:E</f>
        <v>20</v>
      </c>
      <c r="F3760" s="4">
        <f ca="1">'[1]2025年已发货'!F:F</f>
        <v>45812</v>
      </c>
      <c r="G3760" s="2" t="str">
        <f>'[1]2025年已发货'!G:G</f>
        <v>（中核中原-温江北林医养综合体项目）四川省成都市温江区万春大道第三人民医院东</v>
      </c>
      <c r="H3760" s="2" t="str">
        <f ca="1">'[1]2025年已发货'!H:H</f>
        <v>蔡杰</v>
      </c>
      <c r="I3760" s="2">
        <f ca="1">'[1]2025年已发货'!I:I</f>
        <v>18875129329</v>
      </c>
      <c r="J3760" s="2" vm="1" t="e">
        <f ca="1">_xlfn._xlws.FILTER(辅助信息!D:D,辅助信息!G:G=G3760)</f>
        <v>#VALUE!</v>
      </c>
    </row>
    <row r="3761" hidden="1" spans="1:10">
      <c r="A3761" s="2" t="str">
        <f ca="1">'[1]2025年已发货'!A:A</f>
        <v>德胜</v>
      </c>
      <c r="B3761" s="2" t="str">
        <f ca="1">'[1]2025年已发货'!B:B</f>
        <v>螺纹钢</v>
      </c>
      <c r="C3761" s="2" t="str">
        <f ca="1">'[1]2025年已发货'!C:C</f>
        <v>HRB500EФ14*9m</v>
      </c>
      <c r="D3761" s="2" t="str">
        <f ca="1">'[1]2025年已发货'!D:D</f>
        <v>吨</v>
      </c>
      <c r="E3761" s="2">
        <f ca="1">'[1]2025年已发货'!E:E</f>
        <v>10</v>
      </c>
      <c r="F3761" s="4">
        <f ca="1">'[1]2025年已发货'!F:F</f>
        <v>45812</v>
      </c>
      <c r="G3761" s="2" t="str">
        <f>'[1]2025年已发货'!G:G</f>
        <v>（中核中原-温江北林医养综合体项目）四川省成都市温江区万春大道第三人民医院东</v>
      </c>
      <c r="H3761" s="2" t="str">
        <f ca="1">'[1]2025年已发货'!H:H</f>
        <v>蔡杰</v>
      </c>
      <c r="I3761" s="2">
        <f ca="1">'[1]2025年已发货'!I:I</f>
        <v>18875129329</v>
      </c>
      <c r="J3761" s="2" vm="1" t="e">
        <f ca="1">_xlfn._xlws.FILTER(辅助信息!D:D,辅助信息!G:G=G3761)</f>
        <v>#VALUE!</v>
      </c>
    </row>
    <row r="3762" hidden="1" spans="1:10">
      <c r="A3762" s="2" t="str">
        <f ca="1">'[1]2025年已发货'!A:A</f>
        <v>德胜</v>
      </c>
      <c r="B3762" s="2" t="str">
        <f ca="1">'[1]2025年已发货'!B:B</f>
        <v>螺纹钢</v>
      </c>
      <c r="C3762" s="2" t="str">
        <f ca="1">'[1]2025年已发货'!C:C</f>
        <v>HRB500EФ16*9m</v>
      </c>
      <c r="D3762" s="2" t="str">
        <f ca="1">'[1]2025年已发货'!D:D</f>
        <v>吨</v>
      </c>
      <c r="E3762" s="2">
        <f ca="1">'[1]2025年已发货'!E:E</f>
        <v>40</v>
      </c>
      <c r="F3762" s="4">
        <f ca="1">'[1]2025年已发货'!F:F</f>
        <v>45812</v>
      </c>
      <c r="G3762" s="2" t="str">
        <f>'[1]2025年已发货'!G:G</f>
        <v>（中核中原-温江北林医养综合体项目）四川省成都市温江区万春大道第三人民医院东</v>
      </c>
      <c r="H3762" s="2" t="str">
        <f ca="1">'[1]2025年已发货'!H:H</f>
        <v>蔡杰</v>
      </c>
      <c r="I3762" s="2">
        <f ca="1">'[1]2025年已发货'!I:I</f>
        <v>18875129329</v>
      </c>
      <c r="J3762" s="2" vm="1" t="e">
        <f ca="1">_xlfn._xlws.FILTER(辅助信息!D:D,辅助信息!G:G=G3762)</f>
        <v>#VALUE!</v>
      </c>
    </row>
    <row r="3763" hidden="1" spans="1:10">
      <c r="A3763" s="2" t="str">
        <f ca="1">'[1]2025年已发货'!A:A</f>
        <v>德胜</v>
      </c>
      <c r="B3763" s="2" t="str">
        <f ca="1">'[1]2025年已发货'!B:B</f>
        <v>螺纹钢</v>
      </c>
      <c r="C3763" s="2" t="str">
        <f ca="1">'[1]2025年已发货'!C:C</f>
        <v>HRB500EФ25*12m</v>
      </c>
      <c r="D3763" s="2" t="str">
        <f ca="1">'[1]2025年已发货'!D:D</f>
        <v>吨</v>
      </c>
      <c r="E3763" s="2">
        <f ca="1">'[1]2025年已发货'!E:E</f>
        <v>35</v>
      </c>
      <c r="F3763" s="4">
        <f ca="1">'[1]2025年已发货'!F:F</f>
        <v>45812</v>
      </c>
      <c r="G3763" s="2" t="str">
        <f>'[1]2025年已发货'!G:G</f>
        <v>（中核中原-温江北林医养综合体项目）四川省成都市温江区万春大道第三人民医院东</v>
      </c>
      <c r="H3763" s="2" t="str">
        <f ca="1">'[1]2025年已发货'!H:H</f>
        <v>蔡杰</v>
      </c>
      <c r="I3763" s="2">
        <f ca="1">'[1]2025年已发货'!I:I</f>
        <v>18875129329</v>
      </c>
      <c r="J3763" s="2" vm="1" t="e">
        <f ca="1">_xlfn._xlws.FILTER(辅助信息!D:D,辅助信息!G:G=G3763)</f>
        <v>#VALUE!</v>
      </c>
    </row>
    <row r="3764" hidden="1" spans="1:10">
      <c r="A3764" s="2" t="str">
        <f ca="1">'[1]2025年已发货'!A:A</f>
        <v>德胜</v>
      </c>
      <c r="B3764" s="2" t="str">
        <f ca="1">'[1]2025年已发货'!B:B</f>
        <v>螺纹钢</v>
      </c>
      <c r="C3764" s="2" t="str">
        <f ca="1">'[1]2025年已发货'!C:C</f>
        <v>HRB500EФ25*9m</v>
      </c>
      <c r="D3764" s="2" t="str">
        <f ca="1">'[1]2025年已发货'!D:D</f>
        <v>吨</v>
      </c>
      <c r="E3764" s="2">
        <f ca="1">'[1]2025年已发货'!E:E</f>
        <v>20</v>
      </c>
      <c r="F3764" s="4">
        <f ca="1">'[1]2025年已发货'!F:F</f>
        <v>45812</v>
      </c>
      <c r="G3764" s="2" t="str">
        <f>'[1]2025年已发货'!G:G</f>
        <v>（中核中原-温江北林医养综合体项目）四川省成都市温江区万春大道第三人民医院东</v>
      </c>
      <c r="H3764" s="2" t="str">
        <f ca="1">'[1]2025年已发货'!H:H</f>
        <v>蔡杰</v>
      </c>
      <c r="I3764" s="2">
        <f ca="1">'[1]2025年已发货'!I:I</f>
        <v>18875129329</v>
      </c>
      <c r="J3764" s="2" vm="1" t="e">
        <f>_xlfn._xlws.FILTER(辅助信息!D:D,辅助信息!G:G=G3764)</f>
        <v>#VALUE!</v>
      </c>
    </row>
    <row r="3765" hidden="1" spans="1:10">
      <c r="A3765" s="2" t="str">
        <f ca="1">'[1]2025年已发货'!A:A</f>
        <v>晋邦</v>
      </c>
      <c r="B3765" s="2" t="str">
        <f ca="1">'[1]2025年已发货'!B:B</f>
        <v>螺纹钢</v>
      </c>
      <c r="C3765" s="2" t="str">
        <f ca="1">'[1]2025年已发货'!C:C</f>
        <v>HRB500E Φ20</v>
      </c>
      <c r="D3765" s="2" t="str">
        <f ca="1">'[1]2025年已发货'!D:D</f>
        <v>吨</v>
      </c>
      <c r="E3765" s="2">
        <f ca="1">'[1]2025年已发货'!E:E</f>
        <v>13</v>
      </c>
      <c r="F3765" s="4">
        <f ca="1">'[1]2025年已发货'!F:F</f>
        <v>45812</v>
      </c>
      <c r="G3765" s="2" t="str">
        <f>'[1]2025年已发货'!G:G</f>
        <v>（商投建工达州中医药科技园-3工区）达州市通川区达州中医药职业学院犀牛大道北段</v>
      </c>
      <c r="H3765" s="2" t="str">
        <f ca="1">'[1]2025年已发货'!H:H</f>
        <v>程黄刚</v>
      </c>
      <c r="I3765" s="2">
        <f ca="1">'[1]2025年已发货'!I:I</f>
        <v>15108211617</v>
      </c>
      <c r="J3765" s="2" t="str">
        <f ca="1">_xlfn._xlws.FILTER(辅助信息!D:D,辅助信息!G:G=G3765)</f>
        <v>商投建工达州中医药科技园</v>
      </c>
    </row>
    <row r="3766" hidden="1" spans="1:10">
      <c r="A3766" s="2" t="str">
        <f ca="1">'[1]2025年已发货'!A:A</f>
        <v>晋邦</v>
      </c>
      <c r="B3766" s="2" t="str">
        <f ca="1">'[1]2025年已发货'!B:B</f>
        <v>螺纹钢</v>
      </c>
      <c r="C3766" s="2" t="str">
        <f ca="1">'[1]2025年已发货'!C:C</f>
        <v>HRB500E Φ22</v>
      </c>
      <c r="D3766" s="2" t="str">
        <f ca="1">'[1]2025年已发货'!D:D</f>
        <v>吨</v>
      </c>
      <c r="E3766" s="2">
        <f ca="1">'[1]2025年已发货'!E:E</f>
        <v>22</v>
      </c>
      <c r="F3766" s="4">
        <f ca="1">'[1]2025年已发货'!F:F</f>
        <v>45812</v>
      </c>
      <c r="G3766" s="2" t="str">
        <f>'[1]2025年已发货'!G:G</f>
        <v>（商投建工达州中医药科技园-3工区）达州市通川区达州中医药职业学院犀牛大道北段</v>
      </c>
      <c r="H3766" s="2" t="str">
        <f ca="1">'[1]2025年已发货'!H:H</f>
        <v>程黄刚</v>
      </c>
      <c r="I3766" s="2">
        <f ca="1">'[1]2025年已发货'!I:I</f>
        <v>15108211617</v>
      </c>
      <c r="J3766" s="2" t="str">
        <f ca="1">_xlfn._xlws.FILTER(辅助信息!D:D,辅助信息!G:G=G3766)</f>
        <v>商投建工达州中医药科技园</v>
      </c>
    </row>
    <row r="3767" hidden="1" spans="1:10">
      <c r="A3767" s="2" t="str">
        <f ca="1">'[1]2025年已发货'!A:A</f>
        <v>达钢</v>
      </c>
      <c r="B3767" s="2" t="str">
        <f ca="1">'[1]2025年已发货'!B:B</f>
        <v>盘螺</v>
      </c>
      <c r="C3767" s="2" t="str">
        <f ca="1">'[1]2025年已发货'!C:C</f>
        <v>HRB400E Φ8</v>
      </c>
      <c r="D3767" s="2" t="str">
        <f ca="1">'[1]2025年已发货'!D:D</f>
        <v>吨</v>
      </c>
      <c r="E3767" s="2">
        <f ca="1">'[1]2025年已发货'!E:E</f>
        <v>2.5</v>
      </c>
      <c r="F3767" s="4">
        <f ca="1">'[1]2025年已发货'!F:F</f>
        <v>45812</v>
      </c>
      <c r="G3767" s="2" t="str">
        <f>'[1]2025年已发货'!G:G</f>
        <v>（华西简阳西城嘉苑）四川省成都市简阳市简城街道高屋村</v>
      </c>
      <c r="H3767" s="2" t="str">
        <f ca="1">'[1]2025年已发货'!H:H</f>
        <v>张瀚镭</v>
      </c>
      <c r="I3767" s="2">
        <f ca="1">'[1]2025年已发货'!I:I</f>
        <v>15884666220</v>
      </c>
      <c r="J3767" s="2" t="str">
        <f ca="1">_xlfn._xlws.FILTER(辅助信息!D:D,辅助信息!G:G=G3767)</f>
        <v>华西简阳西城嘉苑</v>
      </c>
    </row>
    <row r="3768" hidden="1" spans="1:10">
      <c r="A3768" s="2" t="str">
        <f ca="1">'[1]2025年已发货'!A:A</f>
        <v>达钢</v>
      </c>
      <c r="B3768" s="2" t="str">
        <f ca="1">'[1]2025年已发货'!B:B</f>
        <v>盘螺</v>
      </c>
      <c r="C3768" s="2" t="str">
        <f ca="1">'[1]2025年已发货'!C:C</f>
        <v>HRB400E Φ10</v>
      </c>
      <c r="D3768" s="2" t="str">
        <f ca="1">'[1]2025年已发货'!D:D</f>
        <v>吨</v>
      </c>
      <c r="E3768" s="2">
        <f ca="1">'[1]2025年已发货'!E:E</f>
        <v>12</v>
      </c>
      <c r="F3768" s="4">
        <f ca="1">'[1]2025年已发货'!F:F</f>
        <v>45812</v>
      </c>
      <c r="G3768" s="2" t="str">
        <f>'[1]2025年已发货'!G:G</f>
        <v>（华西简阳西城嘉苑）四川省成都市简阳市简城街道高屋村</v>
      </c>
      <c r="H3768" s="2" t="str">
        <f ca="1">'[1]2025年已发货'!H:H</f>
        <v>张瀚镭</v>
      </c>
      <c r="I3768" s="2">
        <f ca="1">'[1]2025年已发货'!I:I</f>
        <v>15884666220</v>
      </c>
      <c r="J3768" s="2" t="str">
        <f ca="1">_xlfn._xlws.FILTER(辅助信息!D:D,辅助信息!G:G=G3768)</f>
        <v>华西简阳西城嘉苑</v>
      </c>
    </row>
    <row r="3769" hidden="1" spans="1:10">
      <c r="A3769" s="2" t="str">
        <f ca="1">'[1]2025年已发货'!A:A</f>
        <v>达钢</v>
      </c>
      <c r="B3769" s="2" t="str">
        <f ca="1">'[1]2025年已发货'!B:B</f>
        <v>盘螺</v>
      </c>
      <c r="C3769" s="2" t="str">
        <f ca="1">'[1]2025年已发货'!C:C</f>
        <v>HRB400E Φ12</v>
      </c>
      <c r="D3769" s="2" t="str">
        <f ca="1">'[1]2025年已发货'!D:D</f>
        <v>吨</v>
      </c>
      <c r="E3769" s="2">
        <f ca="1">'[1]2025年已发货'!E:E</f>
        <v>7</v>
      </c>
      <c r="F3769" s="4">
        <f ca="1">'[1]2025年已发货'!F:F</f>
        <v>45812</v>
      </c>
      <c r="G3769" s="2" t="str">
        <f>'[1]2025年已发货'!G:G</f>
        <v>（华西简阳西城嘉苑）四川省成都市简阳市简城街道高屋村</v>
      </c>
      <c r="H3769" s="2" t="str">
        <f ca="1">'[1]2025年已发货'!H:H</f>
        <v>张瀚镭</v>
      </c>
      <c r="I3769" s="2">
        <f ca="1">'[1]2025年已发货'!I:I</f>
        <v>15884666220</v>
      </c>
      <c r="J3769" s="2" t="str">
        <f>_xlfn._xlws.FILTER(辅助信息!D:D,辅助信息!G:G=G3769)</f>
        <v>华西简阳西城嘉苑</v>
      </c>
    </row>
    <row r="3770" hidden="1" spans="1:10">
      <c r="A3770" s="2" t="str">
        <f ca="1">'[1]2025年已发货'!A:A</f>
        <v>达钢</v>
      </c>
      <c r="B3770" s="2" t="str">
        <f ca="1">'[1]2025年已发货'!B:B</f>
        <v>螺纹钢</v>
      </c>
      <c r="C3770" s="2" t="str">
        <f ca="1">'[1]2025年已发货'!C:C</f>
        <v>HRB400E Φ14 9m</v>
      </c>
      <c r="D3770" s="2" t="str">
        <f ca="1">'[1]2025年已发货'!D:D</f>
        <v>吨</v>
      </c>
      <c r="E3770" s="2">
        <f ca="1">'[1]2025年已发货'!E:E</f>
        <v>57</v>
      </c>
      <c r="F3770" s="4">
        <f ca="1">'[1]2025年已发货'!F:F</f>
        <v>45812</v>
      </c>
      <c r="G3770" s="2" t="str">
        <f>'[1]2025年已发货'!G:G</f>
        <v>（华西简阳西城嘉苑）四川省成都市简阳市简城街道高屋村</v>
      </c>
      <c r="H3770" s="2" t="str">
        <f ca="1">'[1]2025年已发货'!H:H</f>
        <v>张瀚镭</v>
      </c>
      <c r="I3770" s="2">
        <f ca="1">'[1]2025年已发货'!I:I</f>
        <v>15884666220</v>
      </c>
      <c r="J3770" s="2" t="str">
        <f>_xlfn._xlws.FILTER(辅助信息!D:D,辅助信息!G:G=G3770)</f>
        <v>华西简阳西城嘉苑</v>
      </c>
    </row>
    <row r="3771" hidden="1" spans="1:10">
      <c r="A3771" s="2" t="str">
        <f ca="1">'[1]2025年已发货'!A:A</f>
        <v>达钢</v>
      </c>
      <c r="B3771" s="2" t="str">
        <f ca="1">'[1]2025年已发货'!B:B</f>
        <v>螺纹钢</v>
      </c>
      <c r="C3771" s="2" t="str">
        <f ca="1">'[1]2025年已发货'!C:C</f>
        <v>HRB400E Φ16 9m</v>
      </c>
      <c r="D3771" s="2" t="str">
        <f ca="1">'[1]2025年已发货'!D:D</f>
        <v>吨</v>
      </c>
      <c r="E3771" s="2">
        <f ca="1">'[1]2025年已发货'!E:E</f>
        <v>12</v>
      </c>
      <c r="F3771" s="4">
        <f ca="1">'[1]2025年已发货'!F:F</f>
        <v>45812</v>
      </c>
      <c r="G3771" s="2" t="str">
        <f>'[1]2025年已发货'!G:G</f>
        <v>（华西简阳西城嘉苑）四川省成都市简阳市简城街道高屋村</v>
      </c>
      <c r="H3771" s="2" t="str">
        <f ca="1">'[1]2025年已发货'!H:H</f>
        <v>张瀚镭</v>
      </c>
      <c r="I3771" s="2">
        <f ca="1">'[1]2025年已发货'!I:I</f>
        <v>15884666220</v>
      </c>
      <c r="J3771" s="2" t="str">
        <f ca="1">_xlfn._xlws.FILTER(辅助信息!D:D,辅助信息!G:G=G3771)</f>
        <v>华西简阳西城嘉苑</v>
      </c>
    </row>
    <row r="3772" hidden="1" spans="1:10">
      <c r="A3772" s="2" t="str">
        <f ca="1">'[1]2025年已发货'!A:A</f>
        <v>达钢</v>
      </c>
      <c r="B3772" s="2" t="str">
        <f ca="1">'[1]2025年已发货'!B:B</f>
        <v>螺纹钢</v>
      </c>
      <c r="C3772" s="2" t="str">
        <f ca="1">'[1]2025年已发货'!C:C</f>
        <v>HRB400E Φ18 9m</v>
      </c>
      <c r="D3772" s="2" t="str">
        <f ca="1">'[1]2025年已发货'!D:D</f>
        <v>吨</v>
      </c>
      <c r="E3772" s="2">
        <f ca="1">'[1]2025年已发货'!E:E</f>
        <v>6</v>
      </c>
      <c r="F3772" s="4">
        <f ca="1">'[1]2025年已发货'!F:F</f>
        <v>45812</v>
      </c>
      <c r="G3772" s="2" t="str">
        <f>'[1]2025年已发货'!G:G</f>
        <v>（华西简阳西城嘉苑）四川省成都市简阳市简城街道高屋村</v>
      </c>
      <c r="H3772" s="2" t="str">
        <f ca="1">'[1]2025年已发货'!H:H</f>
        <v>张瀚镭</v>
      </c>
      <c r="I3772" s="2">
        <f ca="1">'[1]2025年已发货'!I:I</f>
        <v>15884666220</v>
      </c>
      <c r="J3772" s="2" t="str">
        <f>_xlfn._xlws.FILTER(辅助信息!D:D,辅助信息!G:G=G3772)</f>
        <v>华西简阳西城嘉苑</v>
      </c>
    </row>
    <row r="3773" hidden="1" spans="1:10">
      <c r="A3773" s="2" t="str">
        <f ca="1">'[1]2025年已发货'!A:A</f>
        <v>达钢</v>
      </c>
      <c r="B3773" s="2" t="str">
        <f ca="1">'[1]2025年已发货'!B:B</f>
        <v>螺纹钢</v>
      </c>
      <c r="C3773" s="2" t="str">
        <f ca="1">'[1]2025年已发货'!C:C</f>
        <v>HRB400E Φ25 9m</v>
      </c>
      <c r="D3773" s="2" t="str">
        <f ca="1">'[1]2025年已发货'!D:D</f>
        <v>吨</v>
      </c>
      <c r="E3773" s="2">
        <f ca="1">'[1]2025年已发货'!E:E</f>
        <v>12</v>
      </c>
      <c r="F3773" s="4">
        <f ca="1">'[1]2025年已发货'!F:F</f>
        <v>45812</v>
      </c>
      <c r="G3773" s="2" t="str">
        <f>'[1]2025年已发货'!G:G</f>
        <v>（华西简阳西城嘉苑）四川省成都市简阳市简城街道高屋村</v>
      </c>
      <c r="H3773" s="2" t="str">
        <f ca="1">'[1]2025年已发货'!H:H</f>
        <v>张瀚镭</v>
      </c>
      <c r="I3773" s="2">
        <f ca="1">'[1]2025年已发货'!I:I</f>
        <v>15884666220</v>
      </c>
      <c r="J3773" s="2" t="str">
        <f ca="1">_xlfn._xlws.FILTER(辅助信息!D:D,辅助信息!G:G=G3773)</f>
        <v>华西简阳西城嘉苑</v>
      </c>
    </row>
    <row r="3774" hidden="1" spans="1:10">
      <c r="A3774" s="2" t="str">
        <f ca="1">'[1]2025年已发货'!A:A</f>
        <v>达钢</v>
      </c>
      <c r="B3774" s="2" t="str">
        <f ca="1">'[1]2025年已发货'!B:B</f>
        <v>盘螺</v>
      </c>
      <c r="C3774" s="2" t="str">
        <f ca="1">'[1]2025年已发货'!C:C</f>
        <v>HRB400E Φ8</v>
      </c>
      <c r="D3774" s="2" t="str">
        <f ca="1">'[1]2025年已发货'!D:D</f>
        <v>吨</v>
      </c>
      <c r="E3774" s="2">
        <f ca="1">'[1]2025年已发货'!E:E</f>
        <v>17</v>
      </c>
      <c r="F3774" s="4">
        <f ca="1">'[1]2025年已发货'!F:F</f>
        <v>45812</v>
      </c>
      <c r="G3774" s="2" t="str">
        <f>'[1]2025年已发货'!G:G</f>
        <v>（商投建工达州中医药科技园-3工区）达州市通川区达州中医药职业学院犀牛大道北段</v>
      </c>
      <c r="H3774" s="2" t="str">
        <f ca="1">'[1]2025年已发货'!H:H</f>
        <v>程黄刚</v>
      </c>
      <c r="I3774" s="2">
        <f ca="1">'[1]2025年已发货'!I:I</f>
        <v>15108211617</v>
      </c>
      <c r="J3774" s="2" t="str">
        <f ca="1">_xlfn._xlws.FILTER(辅助信息!D:D,辅助信息!G:G=G3774)</f>
        <v>商投建工达州中医药科技园</v>
      </c>
    </row>
    <row r="3775" hidden="1" spans="1:10">
      <c r="A3775" s="2" t="str">
        <f ca="1">'[1]2025年已发货'!A:A</f>
        <v>达钢</v>
      </c>
      <c r="B3775" s="2" t="str">
        <f ca="1">'[1]2025年已发货'!B:B</f>
        <v>盘螺</v>
      </c>
      <c r="C3775" s="2" t="str">
        <f ca="1">'[1]2025年已发货'!C:C</f>
        <v>HRB400E Φ10</v>
      </c>
      <c r="D3775" s="2" t="str">
        <f ca="1">'[1]2025年已发货'!D:D</f>
        <v>吨</v>
      </c>
      <c r="E3775" s="2">
        <f ca="1">'[1]2025年已发货'!E:E</f>
        <v>25</v>
      </c>
      <c r="F3775" s="4">
        <f ca="1">'[1]2025年已发货'!F:F</f>
        <v>45812</v>
      </c>
      <c r="G3775" s="2" t="str">
        <f>'[1]2025年已发货'!G:G</f>
        <v>（商投建工达州中医药科技园-3工区）达州市通川区达州中医药职业学院犀牛大道北段</v>
      </c>
      <c r="H3775" s="2" t="str">
        <f ca="1">'[1]2025年已发货'!H:H</f>
        <v>程黄刚</v>
      </c>
      <c r="I3775" s="2">
        <f ca="1">'[1]2025年已发货'!I:I</f>
        <v>15108211617</v>
      </c>
      <c r="J3775" s="2" t="str">
        <f ca="1">_xlfn._xlws.FILTER(辅助信息!D:D,辅助信息!G:G=G3775)</f>
        <v>商投建工达州中医药科技园</v>
      </c>
    </row>
    <row r="3776" hidden="1" spans="1:10">
      <c r="A3776" s="2" t="str">
        <f ca="1">'[1]2025年已发货'!A:A</f>
        <v>达钢</v>
      </c>
      <c r="B3776" s="2" t="str">
        <f ca="1">'[1]2025年已发货'!B:B</f>
        <v>螺纹钢</v>
      </c>
      <c r="C3776" s="2" t="str">
        <f ca="1">'[1]2025年已发货'!C:C</f>
        <v>HRB400E Φ18 9m</v>
      </c>
      <c r="D3776" s="2" t="str">
        <f ca="1">'[1]2025年已发货'!D:D</f>
        <v>吨</v>
      </c>
      <c r="E3776" s="2">
        <f ca="1">'[1]2025年已发货'!E:E</f>
        <v>6</v>
      </c>
      <c r="F3776" s="4">
        <f ca="1">'[1]2025年已发货'!F:F</f>
        <v>45812</v>
      </c>
      <c r="G3776" s="2" t="str">
        <f>'[1]2025年已发货'!G:G</f>
        <v>（商投建工达州中医药科技园-3工区）达州市通川区达州中医药职业学院犀牛大道北段</v>
      </c>
      <c r="H3776" s="2" t="str">
        <f ca="1">'[1]2025年已发货'!H:H</f>
        <v>程黄刚</v>
      </c>
      <c r="I3776" s="2">
        <f ca="1">'[1]2025年已发货'!I:I</f>
        <v>15108211617</v>
      </c>
      <c r="J3776" s="2" t="str">
        <f ca="1">_xlfn._xlws.FILTER(辅助信息!D:D,辅助信息!G:G=G3776)</f>
        <v>商投建工达州中医药科技园</v>
      </c>
    </row>
    <row r="3777" hidden="1" spans="1:10">
      <c r="A3777" s="2" t="str">
        <f ca="1">'[1]2025年已发货'!A:A</f>
        <v>德胜</v>
      </c>
      <c r="B3777" s="2" t="str">
        <f ca="1">'[1]2025年已发货'!B:B</f>
        <v>螺纹钢</v>
      </c>
      <c r="C3777" s="2" t="str">
        <f ca="1">'[1]2025年已发货'!C:C</f>
        <v>HRB400E Φ14 9m</v>
      </c>
      <c r="D3777" s="2" t="str">
        <f ca="1">'[1]2025年已发货'!D:D</f>
        <v>吨</v>
      </c>
      <c r="E3777" s="2">
        <f ca="1">'[1]2025年已发货'!E:E</f>
        <v>5</v>
      </c>
      <c r="F3777" s="4">
        <f ca="1">'[1]2025年已发货'!F:F</f>
        <v>45812</v>
      </c>
      <c r="G3777" s="2" t="str">
        <f>'[1]2025年已发货'!G:G</f>
        <v>（华西简阳西城嘉苑）四川省成都市简阳市简城街道高屋村</v>
      </c>
      <c r="H3777" s="2" t="str">
        <f ca="1">'[1]2025年已发货'!H:H</f>
        <v>张瀚镭</v>
      </c>
      <c r="I3777" s="2">
        <f ca="1">'[1]2025年已发货'!I:I</f>
        <v>15884666220</v>
      </c>
      <c r="J3777" s="2" t="str">
        <f ca="1">_xlfn._xlws.FILTER(辅助信息!D:D,辅助信息!G:G=G3777)</f>
        <v>华西简阳西城嘉苑</v>
      </c>
    </row>
    <row r="3778" hidden="1" spans="1:10">
      <c r="A3778" s="2" t="str">
        <f ca="1">'[1]2025年已发货'!A:A</f>
        <v>德胜</v>
      </c>
      <c r="B3778" s="2" t="str">
        <f ca="1">'[1]2025年已发货'!B:B</f>
        <v>螺纹钢</v>
      </c>
      <c r="C3778" s="2" t="str">
        <f ca="1">'[1]2025年已发货'!C:C</f>
        <v>HRB400E Φ20 9m</v>
      </c>
      <c r="D3778" s="2" t="str">
        <f ca="1">'[1]2025年已发货'!D:D</f>
        <v>吨</v>
      </c>
      <c r="E3778" s="2">
        <f ca="1">'[1]2025年已发货'!E:E</f>
        <v>18</v>
      </c>
      <c r="F3778" s="4">
        <f ca="1">'[1]2025年已发货'!F:F</f>
        <v>45812</v>
      </c>
      <c r="G3778" s="2" t="str">
        <f>'[1]2025年已发货'!G:G</f>
        <v>（华西简阳西城嘉苑）四川省成都市简阳市简城街道高屋村</v>
      </c>
      <c r="H3778" s="2" t="str">
        <f ca="1">'[1]2025年已发货'!H:H</f>
        <v>张瀚镭</v>
      </c>
      <c r="I3778" s="2">
        <f ca="1">'[1]2025年已发货'!I:I</f>
        <v>15884666220</v>
      </c>
      <c r="J3778" s="2" t="str">
        <f ca="1">_xlfn._xlws.FILTER(辅助信息!D:D,辅助信息!G:G=G3778)</f>
        <v>华西简阳西城嘉苑</v>
      </c>
    </row>
    <row r="3779" hidden="1" spans="1:10">
      <c r="A3779" s="2" t="str">
        <f ca="1">'[1]2025年已发货'!A:A</f>
        <v>德胜</v>
      </c>
      <c r="B3779" s="2" t="str">
        <f ca="1">'[1]2025年已发货'!B:B</f>
        <v>螺纹钢</v>
      </c>
      <c r="C3779" s="2" t="str">
        <f ca="1">'[1]2025年已发货'!C:C</f>
        <v>HRB400E Φ22 9m</v>
      </c>
      <c r="D3779" s="2" t="str">
        <f ca="1">'[1]2025年已发货'!D:D</f>
        <v>吨</v>
      </c>
      <c r="E3779" s="2">
        <f ca="1">'[1]2025年已发货'!E:E</f>
        <v>8</v>
      </c>
      <c r="F3779" s="4">
        <f ca="1">'[1]2025年已发货'!F:F</f>
        <v>45812</v>
      </c>
      <c r="G3779" s="2" t="str">
        <f>'[1]2025年已发货'!G:G</f>
        <v>（华西简阳西城嘉苑）四川省成都市简阳市简城街道高屋村</v>
      </c>
      <c r="H3779" s="2" t="str">
        <f ca="1">'[1]2025年已发货'!H:H</f>
        <v>张瀚镭</v>
      </c>
      <c r="I3779" s="2">
        <f ca="1">'[1]2025年已发货'!I:I</f>
        <v>15884666220</v>
      </c>
      <c r="J3779" s="2" t="str">
        <f>_xlfn._xlws.FILTER(辅助信息!D:D,辅助信息!G:G=G3779)</f>
        <v>华西简阳西城嘉苑</v>
      </c>
    </row>
    <row r="3780" hidden="1" spans="1:10">
      <c r="A3780" s="2" t="str">
        <f ca="1">'[1]2025年已发货'!A:A</f>
        <v>德胜</v>
      </c>
      <c r="B3780" s="2" t="str">
        <f ca="1">'[1]2025年已发货'!B:B</f>
        <v>螺纹钢</v>
      </c>
      <c r="C3780" s="2" t="str">
        <f ca="1">'[1]2025年已发货'!C:C</f>
        <v>HRB500E Φ22</v>
      </c>
      <c r="D3780" s="2" t="str">
        <f ca="1">'[1]2025年已发货'!D:D</f>
        <v>吨</v>
      </c>
      <c r="E3780" s="2">
        <f ca="1">'[1]2025年已发货'!E:E</f>
        <v>5</v>
      </c>
      <c r="F3780" s="4">
        <f ca="1">'[1]2025年已发货'!F:F</f>
        <v>45812</v>
      </c>
      <c r="G3780" s="2" t="str">
        <f>'[1]2025年已发货'!G:G</f>
        <v>（华西简阳西城嘉苑）四川省成都市简阳市简城街道高屋村</v>
      </c>
      <c r="H3780" s="2" t="str">
        <f ca="1">'[1]2025年已发货'!H:H</f>
        <v>张瀚镭</v>
      </c>
      <c r="I3780" s="2">
        <f ca="1">'[1]2025年已发货'!I:I</f>
        <v>15884666220</v>
      </c>
      <c r="J3780" s="2" t="str">
        <f ca="1">_xlfn._xlws.FILTER(辅助信息!D:D,辅助信息!G:G=G3780)</f>
        <v>华西简阳西城嘉苑</v>
      </c>
    </row>
    <row r="3781" hidden="1" spans="1:10">
      <c r="A3781" s="2" t="str">
        <f ca="1">'[1]2025年已发货'!A:A</f>
        <v>润耀</v>
      </c>
      <c r="B3781" s="2" t="str">
        <f ca="1">'[1]2025年已发货'!B:B</f>
        <v>高线</v>
      </c>
      <c r="C3781" s="2" t="str">
        <f ca="1">'[1]2025年已发货'!C:C</f>
        <v>HPB300Φ8</v>
      </c>
      <c r="D3781" s="2" t="str">
        <f ca="1">'[1]2025年已发货'!D:D</f>
        <v>吨</v>
      </c>
      <c r="E3781" s="2">
        <f ca="1">'[1]2025年已发货'!E:E</f>
        <v>15</v>
      </c>
      <c r="F3781" s="4">
        <f ca="1">'[1]2025年已发货'!F:F</f>
        <v>45812</v>
      </c>
      <c r="G3781" s="2" t="str">
        <f>'[1]2025年已发货'!G:G</f>
        <v>（中铁北京局-资乐高速6标）四川省乐山市市中区土主镇资乐高速TJ6标项目试验室</v>
      </c>
      <c r="H3781" s="2" t="str">
        <f ca="1">'[1]2025年已发货'!H:H</f>
        <v>刘岩</v>
      </c>
      <c r="I3781" s="2">
        <f ca="1">'[1]2025年已发货'!I:I</f>
        <v>18543566469</v>
      </c>
      <c r="J3781" s="2" vm="1" t="e">
        <f ca="1">_xlfn._xlws.FILTER(辅助信息!D:D,辅助信息!G:G=G3781)</f>
        <v>#VALUE!</v>
      </c>
    </row>
    <row r="3782" hidden="1" spans="1:10">
      <c r="A3782" s="2" t="str">
        <f ca="1">'[1]2025年已发货'!A:A</f>
        <v>润耀</v>
      </c>
      <c r="B3782" s="2" t="str">
        <f ca="1">'[1]2025年已发货'!B:B</f>
        <v>盘螺</v>
      </c>
      <c r="C3782" s="2" t="str">
        <f ca="1">'[1]2025年已发货'!C:C</f>
        <v>HRB400E Φ12</v>
      </c>
      <c r="D3782" s="2" t="str">
        <f ca="1">'[1]2025年已发货'!D:D</f>
        <v>吨</v>
      </c>
      <c r="E3782" s="2">
        <f ca="1">'[1]2025年已发货'!E:E</f>
        <v>20</v>
      </c>
      <c r="F3782" s="4">
        <f ca="1">'[1]2025年已发货'!F:F</f>
        <v>45812</v>
      </c>
      <c r="G3782" s="2" t="str">
        <f>'[1]2025年已发货'!G:G</f>
        <v>（中铁北京局-资乐高速6标）四川省乐山市市中区土主镇资乐高速TJ6标项目试验室</v>
      </c>
      <c r="H3782" s="2" t="str">
        <f ca="1">'[1]2025年已发货'!H:H</f>
        <v>刘岩</v>
      </c>
      <c r="I3782" s="2">
        <f ca="1">'[1]2025年已发货'!I:I</f>
        <v>18543566469</v>
      </c>
      <c r="J3782" s="2" vm="1" t="e">
        <f>_xlfn._xlws.FILTER(辅助信息!D:D,辅助信息!G:G=G3782)</f>
        <v>#VALUE!</v>
      </c>
    </row>
    <row r="3783" hidden="1" spans="1:10">
      <c r="A3783" s="2" t="str">
        <f ca="1">'[1]2025年已发货'!A:A</f>
        <v>润耀</v>
      </c>
      <c r="B3783" s="2" t="str">
        <f ca="1">'[1]2025年已发货'!B:B</f>
        <v>螺纹钢</v>
      </c>
      <c r="C3783" s="2" t="str">
        <f ca="1">'[1]2025年已发货'!C:C</f>
        <v>HRB400E Φ12 9m</v>
      </c>
      <c r="D3783" s="2" t="str">
        <f ca="1">'[1]2025年已发货'!D:D</f>
        <v>吨</v>
      </c>
      <c r="E3783" s="2">
        <f ca="1">'[1]2025年已发货'!E:E</f>
        <v>17</v>
      </c>
      <c r="F3783" s="4">
        <f ca="1">'[1]2025年已发货'!F:F</f>
        <v>45812</v>
      </c>
      <c r="G3783" s="2" t="str">
        <f>'[1]2025年已发货'!G:G</f>
        <v>（中铁广州局-资乐高速5标）四川省乐山市井研县希望大道116号</v>
      </c>
      <c r="H3783" s="2" t="str">
        <f ca="1">'[1]2025年已发货'!H:H</f>
        <v>廖俊杰</v>
      </c>
      <c r="I3783" s="2">
        <f ca="1">'[1]2025年已发货'!I:I</f>
        <v>15775100965</v>
      </c>
      <c r="J3783" s="2" vm="1" t="e">
        <f ca="1">_xlfn._xlws.FILTER(辅助信息!D:D,辅助信息!G:G=G3783)</f>
        <v>#VALUE!</v>
      </c>
    </row>
    <row r="3784" hidden="1" spans="1:10">
      <c r="A3784" s="2" t="str">
        <f ca="1">'[1]2025年已发货'!A:A</f>
        <v>润耀</v>
      </c>
      <c r="B3784" s="2" t="str">
        <f ca="1">'[1]2025年已发货'!B:B</f>
        <v>螺纹钢</v>
      </c>
      <c r="C3784" s="2" t="str">
        <f ca="1">'[1]2025年已发货'!C:C</f>
        <v>HRB400E Φ16 9m</v>
      </c>
      <c r="D3784" s="2" t="str">
        <f ca="1">'[1]2025年已发货'!D:D</f>
        <v>吨</v>
      </c>
      <c r="E3784" s="2">
        <f ca="1">'[1]2025年已发货'!E:E</f>
        <v>17</v>
      </c>
      <c r="F3784" s="4">
        <f ca="1">'[1]2025年已发货'!F:F</f>
        <v>45812</v>
      </c>
      <c r="G3784" s="2" t="str">
        <f>'[1]2025年已发货'!G:G</f>
        <v>（中铁广州局-资乐高速5标）四川省乐山市井研县希望大道116号</v>
      </c>
      <c r="H3784" s="2" t="str">
        <f ca="1">'[1]2025年已发货'!H:H</f>
        <v>廖俊杰</v>
      </c>
      <c r="I3784" s="2">
        <f ca="1">'[1]2025年已发货'!I:I</f>
        <v>15775100965</v>
      </c>
      <c r="J3784" s="2" vm="1" t="e">
        <f>_xlfn._xlws.FILTER(辅助信息!D:D,辅助信息!G:G=G3784)</f>
        <v>#VALUE!</v>
      </c>
    </row>
    <row r="3785" hidden="1" spans="1:10">
      <c r="A3785" s="2" t="str">
        <f ca="1">'[1]2025年已发货'!A:A</f>
        <v>德胜</v>
      </c>
      <c r="B3785" s="2" t="str">
        <f ca="1">'[1]2025年已发货'!B:B</f>
        <v>螺纹钢</v>
      </c>
      <c r="C3785" s="2" t="str">
        <f ca="1">'[1]2025年已发货'!C:C</f>
        <v>HRB400EФ18*9m</v>
      </c>
      <c r="D3785" s="2" t="str">
        <f ca="1">'[1]2025年已发货'!D:D</f>
        <v>吨</v>
      </c>
      <c r="E3785" s="2">
        <f ca="1">'[1]2025年已发货'!E:E</f>
        <v>35</v>
      </c>
      <c r="F3785" s="4">
        <f ca="1">'[1]2025年已发货'!F:F</f>
        <v>45813</v>
      </c>
      <c r="G3785" s="2" t="str">
        <f>'[1]2025年已发货'!G:G</f>
        <v>（中铁六局呼和公司康新高速TJ4-2标）四川省甘孜藏族自治州康定市新都桥镇东俄罗三村中建八局搅拌站旁</v>
      </c>
      <c r="H3785" s="2" t="str">
        <f ca="1">'[1]2025年已发货'!H:H</f>
        <v>王龙</v>
      </c>
      <c r="I3785" s="2">
        <f ca="1">'[1]2025年已发货'!I:I</f>
        <v>18809490151</v>
      </c>
      <c r="J3785" s="2" vm="1" t="e">
        <f ca="1">_xlfn._xlws.FILTER(辅助信息!D:D,辅助信息!G:G=G3785)</f>
        <v>#VALUE!</v>
      </c>
    </row>
    <row r="3786" hidden="1" spans="1:10">
      <c r="A3786" s="2" t="str">
        <f ca="1">'[1]2025年已发货'!A:A</f>
        <v>海南海控</v>
      </c>
      <c r="B3786" s="2" t="str">
        <f ca="1">'[1]2025年已发货'!B:B</f>
        <v>螺纹钢</v>
      </c>
      <c r="C3786" s="2" t="str">
        <f ca="1">'[1]2025年已发货'!C:C</f>
        <v>HRB500EФ25*9m</v>
      </c>
      <c r="D3786" s="2" t="str">
        <f ca="1">'[1]2025年已发货'!D:D</f>
        <v>吨</v>
      </c>
      <c r="E3786" s="2">
        <f ca="1">'[1]2025年已发货'!E:E</f>
        <v>70</v>
      </c>
      <c r="F3786" s="4">
        <f ca="1">'[1]2025年已发货'!F:F</f>
        <v>45813</v>
      </c>
      <c r="G3786" s="2" t="str">
        <f>'[1]2025年已发货'!G:G</f>
        <v>（中铁六局呼和公司康新高速TJ4-2标）四川省甘孜藏族自治州康定市新都桥镇东俄罗三村中建八局搅拌站旁</v>
      </c>
      <c r="H3786" s="2" t="str">
        <f ca="1">'[1]2025年已发货'!H:H</f>
        <v>王坤</v>
      </c>
      <c r="I3786" s="2">
        <f ca="1">'[1]2025年已发货'!I:I</f>
        <v>15647490007</v>
      </c>
      <c r="J3786" s="2" vm="1" t="e">
        <f ca="1">_xlfn._xlws.FILTER(辅助信息!D:D,辅助信息!G:G=G3786)</f>
        <v>#VALUE!</v>
      </c>
    </row>
    <row r="3787" hidden="1" spans="1:10">
      <c r="A3787" s="2" t="str">
        <f ca="1">'[1]2025年已发货'!A:A</f>
        <v>泸钢</v>
      </c>
      <c r="B3787" s="2" t="str">
        <f ca="1">'[1]2025年已发货'!B:B</f>
        <v>高线</v>
      </c>
      <c r="C3787" s="2" t="str">
        <f ca="1">'[1]2025年已发货'!C:C</f>
        <v>HPB300 Φ10</v>
      </c>
      <c r="D3787" s="2" t="str">
        <f ca="1">'[1]2025年已发货'!D:D</f>
        <v>吨</v>
      </c>
      <c r="E3787" s="2">
        <f ca="1">'[1]2025年已发货'!E:E</f>
        <v>35</v>
      </c>
      <c r="F3787" s="4">
        <f ca="1">'[1]2025年已发货'!F:F</f>
        <v>45813</v>
      </c>
      <c r="G3787" s="2" t="str">
        <f>'[1]2025年已发货'!G:G</f>
        <v>（自永2标九局西南分公司钢筋棚）四川省自贡市骑龙镇大湾村</v>
      </c>
      <c r="H3787" s="2" t="str">
        <f ca="1">'[1]2025年已发货'!H:H</f>
        <v>高彦彬</v>
      </c>
      <c r="I3787" s="2">
        <f ca="1">'[1]2025年已发货'!I:I</f>
        <v>13835906370</v>
      </c>
      <c r="J3787" s="2" vm="1" t="e">
        <f ca="1">_xlfn._xlws.FILTER(辅助信息!D:D,辅助信息!G:G=G3787)</f>
        <v>#VALUE!</v>
      </c>
    </row>
    <row r="3788" hidden="1" spans="1:10">
      <c r="A3788" s="2" t="str">
        <f ca="1">'[1]2025年已发货'!A:A</f>
        <v>晋邦</v>
      </c>
      <c r="B3788" s="2" t="str">
        <f ca="1">'[1]2025年已发货'!B:B</f>
        <v>螺纹钢</v>
      </c>
      <c r="C3788" s="2" t="str">
        <f ca="1">'[1]2025年已发货'!C:C</f>
        <v>HRB400EФ10*9m</v>
      </c>
      <c r="D3788" s="2" t="str">
        <f ca="1">'[1]2025年已发货'!D:D</f>
        <v>吨</v>
      </c>
      <c r="E3788" s="2">
        <f ca="1">'[1]2025年已发货'!E:E</f>
        <v>20</v>
      </c>
      <c r="F3788" s="4">
        <f ca="1">'[1]2025年已发货'!F:F</f>
        <v>45813</v>
      </c>
      <c r="G3788" s="2" t="str">
        <f>'[1]2025年已发货'!G:G</f>
        <v>四川省南充市营山县咸安大道成都元泽环境技术有限公司营山分公司（中核华兴市政道路项目部）</v>
      </c>
      <c r="H3788" s="2" t="str">
        <f ca="1">'[1]2025年已发货'!H:H</f>
        <v>黎家敏</v>
      </c>
      <c r="I3788" s="2" t="str">
        <f ca="1">'[1]2025年已发货'!I:I</f>
        <v>15082798787</v>
      </c>
      <c r="J3788" s="2" vm="1" t="e">
        <f ca="1">_xlfn._xlws.FILTER(辅助信息!D:D,辅助信息!G:G=G3788)</f>
        <v>#VALUE!</v>
      </c>
    </row>
    <row r="3789" hidden="1" spans="1:10">
      <c r="A3789" s="2" t="str">
        <f ca="1">'[1]2025年已发货'!A:A</f>
        <v>晋邦</v>
      </c>
      <c r="B3789" s="2" t="str">
        <f ca="1">'[1]2025年已发货'!B:B</f>
        <v>螺纹钢</v>
      </c>
      <c r="C3789" s="2" t="str">
        <f ca="1">'[1]2025年已发货'!C:C</f>
        <v>HRB400EФ12*9m</v>
      </c>
      <c r="D3789" s="2" t="str">
        <f ca="1">'[1]2025年已发货'!D:D</f>
        <v>吨</v>
      </c>
      <c r="E3789" s="2">
        <f ca="1">'[1]2025年已发货'!E:E</f>
        <v>15</v>
      </c>
      <c r="F3789" s="4">
        <f ca="1">'[1]2025年已发货'!F:F</f>
        <v>45813</v>
      </c>
      <c r="G3789" s="2" t="str">
        <f>'[1]2025年已发货'!G:G</f>
        <v>四川省南充市营山县咸安大道成都元泽环境技术有限公司营山分公司（中核华兴市政道路项目部）</v>
      </c>
      <c r="H3789" s="2" t="str">
        <f ca="1">'[1]2025年已发货'!H:H</f>
        <v>黎家敏</v>
      </c>
      <c r="I3789" s="2" t="str">
        <f ca="1">'[1]2025年已发货'!I:I</f>
        <v>15082798787</v>
      </c>
      <c r="J3789" s="2" vm="1" t="e">
        <f ca="1">_xlfn._xlws.FILTER(辅助信息!D:D,辅助信息!G:G=G3789)</f>
        <v>#VALUE!</v>
      </c>
    </row>
    <row r="3790" hidden="1" spans="1:10">
      <c r="A3790" s="2" t="str">
        <f ca="1">'[1]2025年已发货'!A:A</f>
        <v>山东高速</v>
      </c>
      <c r="B3790" s="2" t="str">
        <f ca="1">'[1]2025年已发货'!B:B</f>
        <v>高线</v>
      </c>
      <c r="C3790" s="2" t="str">
        <f ca="1">'[1]2025年已发货'!C:C</f>
        <v>HPB300Φ12</v>
      </c>
      <c r="D3790" s="2" t="str">
        <f ca="1">'[1]2025年已发货'!D:D</f>
        <v>吨</v>
      </c>
      <c r="E3790" s="2">
        <f ca="1">'[1]2025年已发货'!E:E</f>
        <v>35</v>
      </c>
      <c r="F3790" s="4">
        <f ca="1">'[1]2025年已发货'!F:F</f>
        <v>45813</v>
      </c>
      <c r="G3790" s="2" t="str">
        <f>'[1]2025年已发货'!G:G</f>
        <v>（中铁广州局-成渝扩容2标）成渝扩容项目ZCB3-2标2＃拌和站【雁江区联盟桥东北50米(资资路) 】</v>
      </c>
      <c r="H3790" s="2" t="str">
        <f ca="1">'[1]2025年已发货'!H:H</f>
        <v>刘沛琦</v>
      </c>
      <c r="I3790" s="2">
        <f ca="1">'[1]2025年已发货'!I:I</f>
        <v>18011784798</v>
      </c>
      <c r="J3790" s="2" vm="1" t="e">
        <f ca="1">_xlfn._xlws.FILTER(辅助信息!D:D,辅助信息!G:G=G3790)</f>
        <v>#VALUE!</v>
      </c>
    </row>
    <row r="3791" hidden="1" spans="1:10">
      <c r="A3791" s="2" t="str">
        <f ca="1">'[1]2025年已发货'!A:A</f>
        <v>山东高速</v>
      </c>
      <c r="B3791" s="2" t="str">
        <f ca="1">'[1]2025年已发货'!B:B</f>
        <v>盘螺</v>
      </c>
      <c r="C3791" s="2" t="str">
        <f ca="1">'[1]2025年已发货'!C:C</f>
        <v>HRB400E Φ12</v>
      </c>
      <c r="D3791" s="2" t="str">
        <f ca="1">'[1]2025年已发货'!D:D</f>
        <v>吨</v>
      </c>
      <c r="E3791" s="2">
        <f ca="1">'[1]2025年已发货'!E:E</f>
        <v>35</v>
      </c>
      <c r="F3791" s="4">
        <f ca="1">'[1]2025年已发货'!F:F</f>
        <v>45813</v>
      </c>
      <c r="G3791" s="2" t="str">
        <f>'[1]2025年已发货'!G:G</f>
        <v>（中铁广州局-成渝扩容2标）成渝扩容项目ZCB3-2标2＃拌和站【雁江区联盟桥东北50米(资资路) 】</v>
      </c>
      <c r="H3791" s="2" t="str">
        <f ca="1">'[1]2025年已发货'!H:H</f>
        <v>刘沛琦</v>
      </c>
      <c r="I3791" s="2">
        <f ca="1">'[1]2025年已发货'!I:I</f>
        <v>18011784798</v>
      </c>
      <c r="J3791" s="2" vm="1" t="e">
        <f>_xlfn._xlws.FILTER(辅助信息!D:D,辅助信息!G:G=G3791)</f>
        <v>#VALUE!</v>
      </c>
    </row>
    <row r="3792" hidden="1" spans="1:10">
      <c r="A3792" s="2" t="str">
        <f ca="1">'[1]2025年已发货'!A:A</f>
        <v>山东高速</v>
      </c>
      <c r="B3792" s="2" t="str">
        <f ca="1">'[1]2025年已发货'!B:B</f>
        <v>螺纹钢</v>
      </c>
      <c r="C3792" s="2" t="str">
        <f ca="1">'[1]2025年已发货'!C:C</f>
        <v>HRB400E Φ22 12m</v>
      </c>
      <c r="D3792" s="2" t="str">
        <f ca="1">'[1]2025年已发货'!D:D</f>
        <v>吨</v>
      </c>
      <c r="E3792" s="2">
        <f ca="1">'[1]2025年已发货'!E:E</f>
        <v>35</v>
      </c>
      <c r="F3792" s="4">
        <f ca="1">'[1]2025年已发货'!F:F</f>
        <v>45813</v>
      </c>
      <c r="G3792" s="2" t="str">
        <f>'[1]2025年已发货'!G:G</f>
        <v>（中铁广州局-成渝扩容2标）成渝扩容项目ZCB3-2标2＃拌和站【雁江区联盟桥东北50米(资资路) 】</v>
      </c>
      <c r="H3792" s="2" t="str">
        <f ca="1">'[1]2025年已发货'!H:H</f>
        <v>刘沛琦</v>
      </c>
      <c r="I3792" s="2">
        <f ca="1">'[1]2025年已发货'!I:I</f>
        <v>18011784798</v>
      </c>
      <c r="J3792" s="2" vm="1" t="e">
        <f ca="1">_xlfn._xlws.FILTER(辅助信息!D:D,辅助信息!G:G=G3792)</f>
        <v>#VALUE!</v>
      </c>
    </row>
    <row r="3793" hidden="1" spans="1:10">
      <c r="A3793" s="2" t="str">
        <f ca="1">'[1]2025年已发货'!A:A</f>
        <v>陕钢</v>
      </c>
      <c r="B3793" s="2" t="str">
        <f ca="1">'[1]2025年已发货'!B:B</f>
        <v>盘螺</v>
      </c>
      <c r="C3793" s="2" t="str">
        <f ca="1">'[1]2025年已发货'!C:C</f>
        <v>HRB400E Φ6</v>
      </c>
      <c r="D3793" s="2" t="str">
        <f ca="1">'[1]2025年已发货'!D:D</f>
        <v>吨</v>
      </c>
      <c r="E3793" s="2">
        <f ca="1">'[1]2025年已发货'!E:E</f>
        <v>6</v>
      </c>
      <c r="F3793" s="4">
        <f ca="1">'[1]2025年已发货'!F:F</f>
        <v>45813</v>
      </c>
      <c r="G3793" s="2" t="str">
        <f>'[1]2025年已发货'!G:G</f>
        <v>（北京工程局乐山机场项目）乐山市五通桥区冠英镇</v>
      </c>
      <c r="H3793" s="2" t="str">
        <f ca="1">'[1]2025年已发货'!H:H</f>
        <v>王治</v>
      </c>
      <c r="I3793" s="2">
        <f ca="1">'[1]2025年已发货'!I:I</f>
        <v>18811564698</v>
      </c>
      <c r="J3793" s="2" vm="1" t="e">
        <f ca="1">_xlfn._xlws.FILTER(辅助信息!D:D,辅助信息!G:G=G3793)</f>
        <v>#VALUE!</v>
      </c>
    </row>
    <row r="3794" hidden="1" spans="1:10">
      <c r="A3794" s="2" t="str">
        <f ca="1">'[1]2025年已发货'!A:A</f>
        <v>陕钢</v>
      </c>
      <c r="B3794" s="2" t="str">
        <f ca="1">'[1]2025年已发货'!B:B</f>
        <v>盘螺</v>
      </c>
      <c r="C3794" s="2" t="str">
        <f ca="1">'[1]2025年已发货'!C:C</f>
        <v>HRB400E Φ8</v>
      </c>
      <c r="D3794" s="2" t="str">
        <f ca="1">'[1]2025年已发货'!D:D</f>
        <v>吨</v>
      </c>
      <c r="E3794" s="2">
        <f ca="1">'[1]2025年已发货'!E:E</f>
        <v>28</v>
      </c>
      <c r="F3794" s="4">
        <f ca="1">'[1]2025年已发货'!F:F</f>
        <v>45813</v>
      </c>
      <c r="G3794" s="2" t="str">
        <f>'[1]2025年已发货'!G:G</f>
        <v>（北京工程局乐山机场项目）乐山市五通桥区冠英镇</v>
      </c>
      <c r="H3794" s="2" t="str">
        <f ca="1">'[1]2025年已发货'!H:H</f>
        <v>王治</v>
      </c>
      <c r="I3794" s="2">
        <f ca="1">'[1]2025年已发货'!I:I</f>
        <v>18811564698</v>
      </c>
      <c r="J3794" s="2" vm="1" t="e">
        <f ca="1">_xlfn._xlws.FILTER(辅助信息!D:D,辅助信息!G:G=G3794)</f>
        <v>#VALUE!</v>
      </c>
    </row>
    <row r="3795" hidden="1" spans="1:10">
      <c r="A3795" s="2" t="str">
        <f ca="1">'[1]2025年已发货'!A:A</f>
        <v>达钢</v>
      </c>
      <c r="B3795" s="2" t="str">
        <f ca="1">'[1]2025年已发货'!B:B</f>
        <v>螺纹钢</v>
      </c>
      <c r="C3795" s="2" t="str">
        <f ca="1">'[1]2025年已发货'!C:C</f>
        <v>HRB400E Φ12 9m</v>
      </c>
      <c r="D3795" s="2" t="str">
        <f ca="1">'[1]2025年已发货'!D:D</f>
        <v>吨</v>
      </c>
      <c r="E3795" s="2">
        <f ca="1">'[1]2025年已发货'!E:E</f>
        <v>45</v>
      </c>
      <c r="F3795" s="4">
        <f ca="1">'[1]2025年已发货'!F:F</f>
        <v>45813</v>
      </c>
      <c r="G3795" s="2" t="str">
        <f>'[1]2025年已发货'!G:G</f>
        <v>（十九冶-江龙高速二分部）重庆市云阳县宝坪镇双塆村*宝坪梁场</v>
      </c>
      <c r="H3795" s="2" t="str">
        <f ca="1">'[1]2025年已发货'!H:H</f>
        <v>张鹏</v>
      </c>
      <c r="I3795" s="2">
        <f ca="1">'[1]2025年已发货'!I:I</f>
        <v>18223006448</v>
      </c>
      <c r="J3795" s="2" vm="1" t="e">
        <f ca="1">_xlfn._xlws.FILTER(辅助信息!D:D,辅助信息!G:G=G3795)</f>
        <v>#VALUE!</v>
      </c>
    </row>
    <row r="3796" hidden="1" spans="1:10">
      <c r="A3796" s="2" t="str">
        <f ca="1">'[1]2025年已发货'!A:A</f>
        <v>达钢</v>
      </c>
      <c r="B3796" s="2" t="str">
        <f ca="1">'[1]2025年已发货'!B:B</f>
        <v>螺纹钢</v>
      </c>
      <c r="C3796" s="2" t="str">
        <f ca="1">'[1]2025年已发货'!C:C</f>
        <v>HRB400E Φ16 9m</v>
      </c>
      <c r="D3796" s="2" t="str">
        <f ca="1">'[1]2025年已发货'!D:D</f>
        <v>吨</v>
      </c>
      <c r="E3796" s="2">
        <f ca="1">'[1]2025年已发货'!E:E</f>
        <v>25</v>
      </c>
      <c r="F3796" s="4">
        <f ca="1">'[1]2025年已发货'!F:F</f>
        <v>45813</v>
      </c>
      <c r="G3796" s="2" t="str">
        <f>'[1]2025年已发货'!G:G</f>
        <v>（十九冶-江龙高速二分部）重庆市云阳县宝坪镇双塆村*宝坪梁场</v>
      </c>
      <c r="H3796" s="2" t="str">
        <f ca="1">'[1]2025年已发货'!H:H</f>
        <v>张鹏</v>
      </c>
      <c r="I3796" s="2">
        <f ca="1">'[1]2025年已发货'!I:I</f>
        <v>18223006448</v>
      </c>
      <c r="J3796" s="2" vm="1" t="e">
        <f>_xlfn._xlws.FILTER(辅助信息!D:D,辅助信息!G:G=G3796)</f>
        <v>#VALUE!</v>
      </c>
    </row>
    <row r="3797" hidden="1" spans="1:10">
      <c r="A3797" s="2" t="str">
        <f ca="1">'[1]2025年已发货'!A:A</f>
        <v>达钢</v>
      </c>
      <c r="B3797" s="2" t="str">
        <f ca="1">'[1]2025年已发货'!B:B</f>
        <v>高线</v>
      </c>
      <c r="C3797" s="2" t="str">
        <f ca="1">'[1]2025年已发货'!C:C</f>
        <v>HPB300Φ10</v>
      </c>
      <c r="D3797" s="2" t="str">
        <f ca="1">'[1]2025年已发货'!D:D</f>
        <v>吨</v>
      </c>
      <c r="E3797" s="2">
        <f ca="1">'[1]2025年已发货'!E:E</f>
        <v>3</v>
      </c>
      <c r="F3797" s="4">
        <f ca="1">'[1]2025年已发货'!F:F</f>
        <v>45813</v>
      </c>
      <c r="G3797" s="2" t="str">
        <f>'[1]2025年已发货'!G:G</f>
        <v>（十九冶-华电重庆奉节）重庆市奉节县康乐镇七星村</v>
      </c>
      <c r="H3797" s="2" t="str">
        <f ca="1">'[1]2025年已发货'!H:H</f>
        <v>岑甲乐</v>
      </c>
      <c r="I3797" s="2">
        <f ca="1">'[1]2025年已发货'!I:I</f>
        <v>17349037782</v>
      </c>
      <c r="J3797" s="2" vm="1" t="e">
        <f ca="1">_xlfn._xlws.FILTER(辅助信息!D:D,辅助信息!G:G=G3797)</f>
        <v>#VALUE!</v>
      </c>
    </row>
    <row r="3798" hidden="1" spans="1:10">
      <c r="A3798" s="2" t="str">
        <f ca="1">'[1]2025年已发货'!A:A</f>
        <v>达钢</v>
      </c>
      <c r="B3798" s="2" t="str">
        <f ca="1">'[1]2025年已发货'!B:B</f>
        <v>螺纹钢</v>
      </c>
      <c r="C3798" s="2" t="str">
        <f ca="1">'[1]2025年已发货'!C:C</f>
        <v>HRB400E Φ14 9m</v>
      </c>
      <c r="D3798" s="2" t="str">
        <f ca="1">'[1]2025年已发货'!D:D</f>
        <v>吨</v>
      </c>
      <c r="E3798" s="2">
        <f ca="1">'[1]2025年已发货'!E:E</f>
        <v>3</v>
      </c>
      <c r="F3798" s="4">
        <f ca="1">'[1]2025年已发货'!F:F</f>
        <v>45813</v>
      </c>
      <c r="G3798" s="2" t="str">
        <f>'[1]2025年已发货'!G:G</f>
        <v>（十九冶-华电重庆奉节）重庆市奉节县康乐镇七星村</v>
      </c>
      <c r="H3798" s="2" t="str">
        <f ca="1">'[1]2025年已发货'!H:H</f>
        <v>岑甲乐</v>
      </c>
      <c r="I3798" s="2">
        <f ca="1">'[1]2025年已发货'!I:I</f>
        <v>17349037782</v>
      </c>
      <c r="J3798" s="2" vm="1" t="e">
        <f ca="1">_xlfn._xlws.FILTER(辅助信息!D:D,辅助信息!G:G=G3798)</f>
        <v>#VALUE!</v>
      </c>
    </row>
    <row r="3799" hidden="1" spans="1:10">
      <c r="A3799" s="2" t="str">
        <f ca="1">'[1]2025年已发货'!A:A</f>
        <v>达钢</v>
      </c>
      <c r="B3799" s="2" t="str">
        <f ca="1">'[1]2025年已发货'!B:B</f>
        <v>螺纹钢</v>
      </c>
      <c r="C3799" s="2" t="str">
        <f ca="1">'[1]2025年已发货'!C:C</f>
        <v>HRB400E Φ20 9m</v>
      </c>
      <c r="D3799" s="2" t="str">
        <f ca="1">'[1]2025年已发货'!D:D</f>
        <v>吨</v>
      </c>
      <c r="E3799" s="2">
        <f ca="1">'[1]2025年已发货'!E:E</f>
        <v>18</v>
      </c>
      <c r="F3799" s="4">
        <f ca="1">'[1]2025年已发货'!F:F</f>
        <v>45813</v>
      </c>
      <c r="G3799" s="2" t="str">
        <f>'[1]2025年已发货'!G:G</f>
        <v>（十九冶-华电重庆奉节）重庆市奉节县康乐镇七星村</v>
      </c>
      <c r="H3799" s="2" t="str">
        <f ca="1">'[1]2025年已发货'!H:H</f>
        <v>岑甲乐</v>
      </c>
      <c r="I3799" s="2">
        <f ca="1">'[1]2025年已发货'!I:I</f>
        <v>17349037782</v>
      </c>
      <c r="J3799" s="2" vm="1" t="e">
        <f ca="1">_xlfn._xlws.FILTER(辅助信息!D:D,辅助信息!G:G=G3799)</f>
        <v>#VALUE!</v>
      </c>
    </row>
    <row r="3800" hidden="1" spans="1:10">
      <c r="A3800" s="2" t="str">
        <f ca="1">'[1]2025年已发货'!A:A</f>
        <v>达钢</v>
      </c>
      <c r="B3800" s="2" t="str">
        <f ca="1">'[1]2025年已发货'!B:B</f>
        <v>螺纹钢</v>
      </c>
      <c r="C3800" s="2" t="str">
        <f ca="1">'[1]2025年已发货'!C:C</f>
        <v>HRB400E Φ28 9m</v>
      </c>
      <c r="D3800" s="2" t="str">
        <f ca="1">'[1]2025年已发货'!D:D</f>
        <v>吨</v>
      </c>
      <c r="E3800" s="2">
        <f ca="1">'[1]2025年已发货'!E:E</f>
        <v>9</v>
      </c>
      <c r="F3800" s="4">
        <f ca="1">'[1]2025年已发货'!F:F</f>
        <v>45813</v>
      </c>
      <c r="G3800" s="2" t="str">
        <f>'[1]2025年已发货'!G:G</f>
        <v>（十九冶-华电重庆奉节）重庆市奉节县康乐镇七星村</v>
      </c>
      <c r="H3800" s="2" t="str">
        <f ca="1">'[1]2025年已发货'!H:H</f>
        <v>岑甲乐</v>
      </c>
      <c r="I3800" s="2">
        <f ca="1">'[1]2025年已发货'!I:I</f>
        <v>17349037782</v>
      </c>
      <c r="J3800" s="2" vm="1" t="e">
        <f>_xlfn._xlws.FILTER(辅助信息!D:D,辅助信息!G:G=G3800)</f>
        <v>#VALUE!</v>
      </c>
    </row>
    <row r="3801" hidden="1" spans="1:10">
      <c r="A3801" s="2" t="str">
        <f ca="1">'[1]2025年已发货'!A:A</f>
        <v>达钢</v>
      </c>
      <c r="B3801" s="2" t="str">
        <f ca="1">'[1]2025年已发货'!B:B</f>
        <v>螺纹钢</v>
      </c>
      <c r="C3801" s="2" t="str">
        <f ca="1">'[1]2025年已发货'!C:C</f>
        <v>HRB400E Φ32 9m</v>
      </c>
      <c r="D3801" s="2" t="str">
        <f ca="1">'[1]2025年已发货'!D:D</f>
        <v>吨</v>
      </c>
      <c r="E3801" s="2">
        <f ca="1">'[1]2025年已发货'!E:E</f>
        <v>3</v>
      </c>
      <c r="F3801" s="4">
        <f ca="1">'[1]2025年已发货'!F:F</f>
        <v>45813</v>
      </c>
      <c r="G3801" s="2" t="str">
        <f>'[1]2025年已发货'!G:G</f>
        <v>（十九冶-华电重庆奉节）重庆市奉节县康乐镇七星村</v>
      </c>
      <c r="H3801" s="2" t="str">
        <f ca="1">'[1]2025年已发货'!H:H</f>
        <v>岑甲乐</v>
      </c>
      <c r="I3801" s="2">
        <f ca="1">'[1]2025年已发货'!I:I</f>
        <v>17349037782</v>
      </c>
      <c r="J3801" s="2" vm="1" t="e">
        <f ca="1">_xlfn._xlws.FILTER(辅助信息!D:D,辅助信息!G:G=G3801)</f>
        <v>#VALUE!</v>
      </c>
    </row>
    <row r="3802" hidden="1" spans="1:10">
      <c r="A3802" s="2" t="str">
        <f ca="1">'[1]2025年已发货'!A:A</f>
        <v>晋邦</v>
      </c>
      <c r="B3802" s="2" t="str">
        <f ca="1">'[1]2025年已发货'!B:B</f>
        <v>高线</v>
      </c>
      <c r="C3802" s="2" t="str">
        <f ca="1">'[1]2025年已发货'!C:C</f>
        <v>HPB300 Φ6</v>
      </c>
      <c r="D3802" s="2" t="str">
        <f ca="1">'[1]2025年已发货'!D:D</f>
        <v>吨</v>
      </c>
      <c r="E3802" s="2">
        <f ca="1">'[1]2025年已发货'!E:E</f>
        <v>17.5</v>
      </c>
      <c r="F3802" s="4">
        <f ca="1">'[1]2025年已发货'!F:F</f>
        <v>45813</v>
      </c>
      <c r="G3802" s="2" t="str">
        <f>'[1]2025年已发货'!G:G</f>
        <v>（商投建工达州中医药科技园-1工区）达州市通川区达州中医药职业学院犀牛大道北段</v>
      </c>
      <c r="H3802" s="2" t="str">
        <f ca="1">'[1]2025年已发货'!H:H</f>
        <v>程黄刚</v>
      </c>
      <c r="I3802" s="2">
        <f ca="1">'[1]2025年已发货'!I:I</f>
        <v>15108211617</v>
      </c>
      <c r="J3802" s="2" t="str">
        <f ca="1">_xlfn._xlws.FILTER(辅助信息!D:D,辅助信息!G:G=G3802)</f>
        <v>商投建工达州中医药科技园</v>
      </c>
    </row>
    <row r="3803" hidden="1" spans="1:10">
      <c r="A3803" s="2" t="str">
        <f ca="1">'[1]2025年已发货'!A:A</f>
        <v>晋邦</v>
      </c>
      <c r="B3803" s="2" t="str">
        <f ca="1">'[1]2025年已发货'!B:B</f>
        <v>螺纹钢</v>
      </c>
      <c r="C3803" s="2" t="str">
        <f ca="1">'[1]2025年已发货'!C:C</f>
        <v>HRB500E Φ16</v>
      </c>
      <c r="D3803" s="2" t="str">
        <f ca="1">'[1]2025年已发货'!D:D</f>
        <v>吨</v>
      </c>
      <c r="E3803" s="2">
        <f ca="1">'[1]2025年已发货'!E:E</f>
        <v>8</v>
      </c>
      <c r="F3803" s="4">
        <f ca="1">'[1]2025年已发货'!F:F</f>
        <v>45813</v>
      </c>
      <c r="G3803" s="2" t="str">
        <f>'[1]2025年已发货'!G:G</f>
        <v>（商投建工达州中医药科技园-1工区）达州市通川区达州中医药职业学院犀牛大道北段</v>
      </c>
      <c r="H3803" s="2" t="str">
        <f ca="1">'[1]2025年已发货'!H:H</f>
        <v>程黄刚</v>
      </c>
      <c r="I3803" s="2">
        <f ca="1">'[1]2025年已发货'!I:I</f>
        <v>15108211617</v>
      </c>
      <c r="J3803" s="2" t="str">
        <f ca="1">_xlfn._xlws.FILTER(辅助信息!D:D,辅助信息!G:G=G3803)</f>
        <v>商投建工达州中医药科技园</v>
      </c>
    </row>
    <row r="3804" hidden="1" spans="1:10">
      <c r="A3804" s="2" t="str">
        <f ca="1">'[1]2025年已发货'!A:A</f>
        <v>晋邦</v>
      </c>
      <c r="B3804" s="2" t="str">
        <f ca="1">'[1]2025年已发货'!B:B</f>
        <v>螺纹钢</v>
      </c>
      <c r="C3804" s="2" t="str">
        <f ca="1">'[1]2025年已发货'!C:C</f>
        <v>HRB500E Φ18</v>
      </c>
      <c r="D3804" s="2" t="str">
        <f ca="1">'[1]2025年已发货'!D:D</f>
        <v>吨</v>
      </c>
      <c r="E3804" s="2">
        <f ca="1">'[1]2025年已发货'!E:E</f>
        <v>8</v>
      </c>
      <c r="F3804" s="4">
        <f ca="1">'[1]2025年已发货'!F:F</f>
        <v>45813</v>
      </c>
      <c r="G3804" s="2" t="str">
        <f>'[1]2025年已发货'!G:G</f>
        <v>（商投建工达州中医药科技园-1工区）达州市通川区达州中医药职业学院犀牛大道北段</v>
      </c>
      <c r="H3804" s="2" t="str">
        <f ca="1">'[1]2025年已发货'!H:H</f>
        <v>程黄刚</v>
      </c>
      <c r="I3804" s="2">
        <f ca="1">'[1]2025年已发货'!I:I</f>
        <v>15108211617</v>
      </c>
      <c r="J3804" s="2" t="str">
        <f ca="1">_xlfn._xlws.FILTER(辅助信息!D:D,辅助信息!G:G=G3804)</f>
        <v>商投建工达州中医药科技园</v>
      </c>
    </row>
    <row r="3805" hidden="1" spans="1:10">
      <c r="A3805" s="2" t="str">
        <f ca="1">'[1]2025年已发货'!A:A</f>
        <v>晋邦</v>
      </c>
      <c r="B3805" s="2" t="str">
        <f ca="1">'[1]2025年已发货'!B:B</f>
        <v>螺纹钢</v>
      </c>
      <c r="C3805" s="2" t="str">
        <f ca="1">'[1]2025年已发货'!C:C</f>
        <v>HRB500E Φ20</v>
      </c>
      <c r="D3805" s="2" t="str">
        <f ca="1">'[1]2025年已发货'!D:D</f>
        <v>吨</v>
      </c>
      <c r="E3805" s="2">
        <f ca="1">'[1]2025年已发货'!E:E</f>
        <v>8</v>
      </c>
      <c r="F3805" s="4">
        <f ca="1">'[1]2025年已发货'!F:F</f>
        <v>45813</v>
      </c>
      <c r="G3805" s="2" t="str">
        <f>'[1]2025年已发货'!G:G</f>
        <v>（商投建工达州中医药科技园-1工区）达州市通川区达州中医药职业学院犀牛大道北段</v>
      </c>
      <c r="H3805" s="2" t="str">
        <f ca="1">'[1]2025年已发货'!H:H</f>
        <v>程黄刚</v>
      </c>
      <c r="I3805" s="2">
        <f ca="1">'[1]2025年已发货'!I:I</f>
        <v>15108211617</v>
      </c>
      <c r="J3805" s="2" t="str">
        <f ca="1">_xlfn._xlws.FILTER(辅助信息!D:D,辅助信息!G:G=G3805)</f>
        <v>商投建工达州中医药科技园</v>
      </c>
    </row>
    <row r="3806" hidden="1" spans="1:10">
      <c r="A3806" s="2" t="str">
        <f ca="1">'[1]2025年已发货'!A:A</f>
        <v>晋邦</v>
      </c>
      <c r="B3806" s="2" t="str">
        <f ca="1">'[1]2025年已发货'!B:B</f>
        <v>螺纹钢</v>
      </c>
      <c r="C3806" s="2" t="str">
        <f ca="1">'[1]2025年已发货'!C:C</f>
        <v>HRB500E Φ22</v>
      </c>
      <c r="D3806" s="2" t="str">
        <f ca="1">'[1]2025年已发货'!D:D</f>
        <v>吨</v>
      </c>
      <c r="E3806" s="2">
        <f ca="1">'[1]2025年已发货'!E:E</f>
        <v>10</v>
      </c>
      <c r="F3806" s="4">
        <f ca="1">'[1]2025年已发货'!F:F</f>
        <v>45813</v>
      </c>
      <c r="G3806" s="2" t="str">
        <f>'[1]2025年已发货'!G:G</f>
        <v>（商投建工达州中医药科技园-1工区）达州市通川区达州中医药职业学院犀牛大道北段</v>
      </c>
      <c r="H3806" s="2" t="str">
        <f ca="1">'[1]2025年已发货'!H:H</f>
        <v>程黄刚</v>
      </c>
      <c r="I3806" s="2">
        <f ca="1">'[1]2025年已发货'!I:I</f>
        <v>15108211617</v>
      </c>
      <c r="J3806" s="2" t="str">
        <f ca="1">_xlfn._xlws.FILTER(辅助信息!D:D,辅助信息!G:G=G3806)</f>
        <v>商投建工达州中医药科技园</v>
      </c>
    </row>
    <row r="3807" hidden="1" spans="1:10">
      <c r="A3807" s="2" t="str">
        <f ca="1">'[1]2025年已发货'!A:A</f>
        <v>晋邦</v>
      </c>
      <c r="B3807" s="2" t="str">
        <f ca="1">'[1]2025年已发货'!B:B</f>
        <v>螺纹钢</v>
      </c>
      <c r="C3807" s="2" t="str">
        <f ca="1">'[1]2025年已发货'!C:C</f>
        <v>HRB400E Φ14 9m</v>
      </c>
      <c r="D3807" s="2" t="str">
        <f ca="1">'[1]2025年已发货'!D:D</f>
        <v>吨</v>
      </c>
      <c r="E3807" s="2">
        <f ca="1">'[1]2025年已发货'!E:E</f>
        <v>35</v>
      </c>
      <c r="F3807" s="4">
        <f ca="1">'[1]2025年已发货'!F:F</f>
        <v>45813</v>
      </c>
      <c r="G3807" s="2" t="str">
        <f>'[1]2025年已发货'!G:G</f>
        <v>（商投建工达州中医药科技园-1工区）达州市通川区达州中医药职业学院犀牛大道北段</v>
      </c>
      <c r="H3807" s="2" t="str">
        <f ca="1">'[1]2025年已发货'!H:H</f>
        <v>程黄刚</v>
      </c>
      <c r="I3807" s="2">
        <f ca="1">'[1]2025年已发货'!I:I</f>
        <v>15108211617</v>
      </c>
      <c r="J3807" s="2" t="str">
        <f ca="1">_xlfn._xlws.FILTER(辅助信息!D:D,辅助信息!G:G=G3807)</f>
        <v>商投建工达州中医药科技园</v>
      </c>
    </row>
    <row r="3808" hidden="1" spans="1:10">
      <c r="A3808" s="2" t="str">
        <f ca="1">'[1]2025年已发货'!A:A</f>
        <v>达钢</v>
      </c>
      <c r="B3808" s="2" t="str">
        <f ca="1">'[1]2025年已发货'!B:B</f>
        <v>螺纹钢</v>
      </c>
      <c r="C3808" s="2" t="str">
        <f ca="1">'[1]2025年已发货'!C:C</f>
        <v>HRB500E Φ12</v>
      </c>
      <c r="D3808" s="2" t="str">
        <f ca="1">'[1]2025年已发货'!D:D</f>
        <v>吨</v>
      </c>
      <c r="E3808" s="2">
        <f ca="1">'[1]2025年已发货'!E:E</f>
        <v>12</v>
      </c>
      <c r="F3808" s="4">
        <f ca="1">'[1]2025年已发货'!F:F</f>
        <v>45813</v>
      </c>
      <c r="G3808" s="2" t="str">
        <f>'[1]2025年已发货'!G:G</f>
        <v>（商投建工达州中医药科技园-1工区）达州市通川区达州中医药职业学院犀牛大道北段</v>
      </c>
      <c r="H3808" s="2" t="str">
        <f ca="1">'[1]2025年已发货'!H:H</f>
        <v>程黄刚</v>
      </c>
      <c r="I3808" s="2">
        <f ca="1">'[1]2025年已发货'!I:I</f>
        <v>15108211617</v>
      </c>
      <c r="J3808" s="2" t="str">
        <f ca="1">_xlfn._xlws.FILTER(辅助信息!D:D,辅助信息!G:G=G3808)</f>
        <v>商投建工达州中医药科技园</v>
      </c>
    </row>
    <row r="3809" hidden="1" spans="1:10">
      <c r="A3809" s="2" t="str">
        <f ca="1">'[1]2025年已发货'!A:A</f>
        <v>达钢</v>
      </c>
      <c r="B3809" s="2" t="str">
        <f ca="1">'[1]2025年已发货'!B:B</f>
        <v>螺纹钢</v>
      </c>
      <c r="C3809" s="2" t="str">
        <f ca="1">'[1]2025年已发货'!C:C</f>
        <v>HRB500E Φ14</v>
      </c>
      <c r="D3809" s="2" t="str">
        <f ca="1">'[1]2025年已发货'!D:D</f>
        <v>吨</v>
      </c>
      <c r="E3809" s="2">
        <f ca="1">'[1]2025年已发货'!E:E</f>
        <v>9</v>
      </c>
      <c r="F3809" s="4">
        <f ca="1">'[1]2025年已发货'!F:F</f>
        <v>45813</v>
      </c>
      <c r="G3809" s="2" t="str">
        <f>'[1]2025年已发货'!G:G</f>
        <v>（商投建工达州中医药科技园-1工区）达州市通川区达州中医药职业学院犀牛大道北段</v>
      </c>
      <c r="H3809" s="2" t="str">
        <f ca="1">'[1]2025年已发货'!H:H</f>
        <v>程黄刚</v>
      </c>
      <c r="I3809" s="2">
        <f ca="1">'[1]2025年已发货'!I:I</f>
        <v>15108211617</v>
      </c>
      <c r="J3809" s="2" t="str">
        <f ca="1">_xlfn._xlws.FILTER(辅助信息!D:D,辅助信息!G:G=G3809)</f>
        <v>商投建工达州中医药科技园</v>
      </c>
    </row>
    <row r="3810" hidden="1" spans="1:10">
      <c r="A3810" s="2" t="str">
        <f ca="1">'[1]2025年已发货'!A:A</f>
        <v>达钢</v>
      </c>
      <c r="B3810" s="2" t="str">
        <f ca="1">'[1]2025年已发货'!B:B</f>
        <v>螺纹钢</v>
      </c>
      <c r="C3810" s="2" t="str">
        <f ca="1">'[1]2025年已发货'!C:C</f>
        <v>HRB500E Φ25</v>
      </c>
      <c r="D3810" s="2" t="str">
        <f ca="1">'[1]2025年已发货'!D:D</f>
        <v>吨</v>
      </c>
      <c r="E3810" s="2">
        <f ca="1">'[1]2025年已发货'!E:E</f>
        <v>15</v>
      </c>
      <c r="F3810" s="4">
        <f ca="1">'[1]2025年已发货'!F:F</f>
        <v>45813</v>
      </c>
      <c r="G3810" s="2" t="str">
        <f>'[1]2025年已发货'!G:G</f>
        <v>（商投建工达州中医药科技园-1工区）达州市通川区达州中医药职业学院犀牛大道北段</v>
      </c>
      <c r="H3810" s="2" t="str">
        <f ca="1">'[1]2025年已发货'!H:H</f>
        <v>程黄刚</v>
      </c>
      <c r="I3810" s="2">
        <f ca="1">'[1]2025年已发货'!I:I</f>
        <v>15108211617</v>
      </c>
      <c r="J3810" s="2" t="str">
        <f ca="1">_xlfn._xlws.FILTER(辅助信息!D:D,辅助信息!G:G=G3810)</f>
        <v>商投建工达州中医药科技园</v>
      </c>
    </row>
    <row r="3811" hidden="1" spans="1:10">
      <c r="A3811" s="2" t="str">
        <f ca="1">'[1]2025年已发货'!A:A</f>
        <v>达钢</v>
      </c>
      <c r="B3811" s="2" t="str">
        <f ca="1">'[1]2025年已发货'!B:B</f>
        <v>螺纹钢</v>
      </c>
      <c r="C3811" s="2" t="str">
        <f ca="1">'[1]2025年已发货'!C:C</f>
        <v>HRB400E Φ14 9m</v>
      </c>
      <c r="D3811" s="2" t="str">
        <f ca="1">'[1]2025年已发货'!D:D</f>
        <v>吨</v>
      </c>
      <c r="E3811" s="2">
        <f ca="1">'[1]2025年已发货'!E:E</f>
        <v>21</v>
      </c>
      <c r="F3811" s="4">
        <f ca="1">'[1]2025年已发货'!F:F</f>
        <v>45813</v>
      </c>
      <c r="G3811" s="2" t="str">
        <f>'[1]2025年已发货'!G:G</f>
        <v>（商投建工达州中医药科技园-1工区）达州市通川区达州中医药职业学院犀牛大道北段</v>
      </c>
      <c r="H3811" s="2" t="str">
        <f ca="1">'[1]2025年已发货'!H:H</f>
        <v>程黄刚</v>
      </c>
      <c r="I3811" s="2">
        <f ca="1">'[1]2025年已发货'!I:I</f>
        <v>15108211617</v>
      </c>
      <c r="J3811" s="2" t="str">
        <f>_xlfn._xlws.FILTER(辅助信息!D:D,辅助信息!G:G=G3811)</f>
        <v>商投建工达州中医药科技园</v>
      </c>
    </row>
    <row r="3812" hidden="1" spans="1:10">
      <c r="A3812" s="2" t="str">
        <f ca="1">'[1]2025年已发货'!A:A</f>
        <v>晋邦</v>
      </c>
      <c r="B3812" s="2" t="str">
        <f ca="1">'[1]2025年已发货'!B:B</f>
        <v>螺纹钢</v>
      </c>
      <c r="C3812" s="2" t="str">
        <f ca="1">'[1]2025年已发货'!C:C</f>
        <v>HRB400E Φ12 9m</v>
      </c>
      <c r="D3812" s="2" t="str">
        <f ca="1">'[1]2025年已发货'!D:D</f>
        <v>吨</v>
      </c>
      <c r="E3812" s="2">
        <f ca="1">'[1]2025年已发货'!E:E</f>
        <v>18</v>
      </c>
      <c r="F3812" s="4">
        <f ca="1">'[1]2025年已发货'!F:F</f>
        <v>45814</v>
      </c>
      <c r="G3812" s="2" t="str">
        <f>'[1]2025年已发货'!G:G</f>
        <v>（十九冶-江龙高速一分部）重庆市云阳县X886附近中国十九冶开云高速项目总包部西98米*龙王溪大桥桥面</v>
      </c>
      <c r="H3812" s="2" t="str">
        <f ca="1">'[1]2025年已发货'!H:H</f>
        <v>吴章红</v>
      </c>
      <c r="I3812" s="2">
        <f ca="1">'[1]2025年已发货'!I:I</f>
        <v>18628165772</v>
      </c>
      <c r="J3812" s="2" vm="1" t="e">
        <f ca="1">_xlfn._xlws.FILTER(辅助信息!D:D,辅助信息!G:G=G3812)</f>
        <v>#VALUE!</v>
      </c>
    </row>
    <row r="3813" hidden="1" spans="1:10">
      <c r="A3813" s="2" t="str">
        <f ca="1">'[1]2025年已发货'!A:A</f>
        <v>晋邦</v>
      </c>
      <c r="B3813" s="2" t="str">
        <f ca="1">'[1]2025年已发货'!B:B</f>
        <v>螺纹钢</v>
      </c>
      <c r="C3813" s="2" t="str">
        <f ca="1">'[1]2025年已发货'!C:C</f>
        <v>HRB400E Φ16 9m</v>
      </c>
      <c r="D3813" s="2" t="str">
        <f ca="1">'[1]2025年已发货'!D:D</f>
        <v>吨</v>
      </c>
      <c r="E3813" s="2">
        <f ca="1">'[1]2025年已发货'!E:E</f>
        <v>18</v>
      </c>
      <c r="F3813" s="4">
        <f ca="1">'[1]2025年已发货'!F:F</f>
        <v>45814</v>
      </c>
      <c r="G3813" s="2" t="str">
        <f>'[1]2025年已发货'!G:G</f>
        <v>（十九冶-江龙高速一分部）重庆市云阳县X886附近中国十九冶开云高速项目总包部西98米*龙王溪大桥桥面</v>
      </c>
      <c r="H3813" s="2" t="str">
        <f ca="1">'[1]2025年已发货'!H:H</f>
        <v>吴章红</v>
      </c>
      <c r="I3813" s="2">
        <f ca="1">'[1]2025年已发货'!I:I</f>
        <v>18628165772</v>
      </c>
      <c r="J3813" s="2" vm="1" t="e">
        <f ca="1">_xlfn._xlws.FILTER(辅助信息!D:D,辅助信息!G:G=G3813)</f>
        <v>#VALUE!</v>
      </c>
    </row>
    <row r="3814" hidden="1" spans="1:10">
      <c r="A3814" s="2" t="str">
        <f ca="1">'[1]2025年已发货'!A:A</f>
        <v>泸钢</v>
      </c>
      <c r="B3814" s="2" t="str">
        <f ca="1">'[1]2025年已发货'!B:B</f>
        <v>盘螺</v>
      </c>
      <c r="C3814" s="2" t="str">
        <f ca="1">'[1]2025年已发货'!C:C</f>
        <v>HRB400E Φ12</v>
      </c>
      <c r="D3814" s="2" t="str">
        <f ca="1">'[1]2025年已发货'!D:D</f>
        <v>吨</v>
      </c>
      <c r="E3814" s="2">
        <f ca="1">'[1]2025年已发货'!E:E</f>
        <v>30</v>
      </c>
      <c r="F3814" s="4">
        <f ca="1">'[1]2025年已发货'!F:F</f>
        <v>45814</v>
      </c>
      <c r="G3814" s="2" t="str">
        <f>'[1]2025年已发货'!G:G</f>
        <v>（自永2标九局西南分公司钢筋棚）四川省自贡市骑龙镇大湾村</v>
      </c>
      <c r="H3814" s="2" t="str">
        <f ca="1">'[1]2025年已发货'!H:H</f>
        <v>高彦彬</v>
      </c>
      <c r="I3814" s="2">
        <f ca="1">'[1]2025年已发货'!I:I</f>
        <v>13835906370</v>
      </c>
      <c r="J3814" s="2" vm="1" t="e">
        <f ca="1">_xlfn._xlws.FILTER(辅助信息!D:D,辅助信息!G:G=G3814)</f>
        <v>#VALUE!</v>
      </c>
    </row>
    <row r="3815" hidden="1" spans="1:10">
      <c r="A3815" s="2" t="str">
        <f ca="1">'[1]2025年已发货'!A:A</f>
        <v>泸钢</v>
      </c>
      <c r="B3815" s="2" t="str">
        <f ca="1">'[1]2025年已发货'!B:B</f>
        <v>螺纹钢</v>
      </c>
      <c r="C3815" s="2" t="str">
        <f ca="1">'[1]2025年已发货'!C:C</f>
        <v>HRB400E Φ14×9米</v>
      </c>
      <c r="D3815" s="2" t="str">
        <f ca="1">'[1]2025年已发货'!D:D</f>
        <v>吨</v>
      </c>
      <c r="E3815" s="2">
        <f ca="1">'[1]2025年已发货'!E:E</f>
        <v>20</v>
      </c>
      <c r="F3815" s="4">
        <f ca="1">'[1]2025年已发货'!F:F</f>
        <v>45814</v>
      </c>
      <c r="G3815" s="2" t="str">
        <f>'[1]2025年已发货'!G:G</f>
        <v>（自永2标九局西南分公司钢筋棚）四川省自贡市骑龙镇大湾村</v>
      </c>
      <c r="H3815" s="2" t="str">
        <f ca="1">'[1]2025年已发货'!H:H</f>
        <v>高彦彬</v>
      </c>
      <c r="I3815" s="2">
        <f ca="1">'[1]2025年已发货'!I:I</f>
        <v>13835906370</v>
      </c>
      <c r="J3815" s="2" vm="1" t="e">
        <f ca="1">_xlfn._xlws.FILTER(辅助信息!D:D,辅助信息!G:G=G3815)</f>
        <v>#VALUE!</v>
      </c>
    </row>
    <row r="3816" hidden="1" spans="1:10">
      <c r="A3816" s="2" t="str">
        <f ca="1">'[1]2025年已发货'!A:A</f>
        <v>泸钢</v>
      </c>
      <c r="B3816" s="2" t="str">
        <f ca="1">'[1]2025年已发货'!B:B</f>
        <v>螺纹钢</v>
      </c>
      <c r="C3816" s="2" t="str">
        <f ca="1">'[1]2025年已发货'!C:C</f>
        <v>HRB400E Φ16×9米</v>
      </c>
      <c r="D3816" s="2" t="str">
        <f ca="1">'[1]2025年已发货'!D:D</f>
        <v>吨</v>
      </c>
      <c r="E3816" s="2">
        <f ca="1">'[1]2025年已发货'!E:E</f>
        <v>20</v>
      </c>
      <c r="F3816" s="4">
        <f ca="1">'[1]2025年已发货'!F:F</f>
        <v>45814</v>
      </c>
      <c r="G3816" s="2" t="str">
        <f>'[1]2025年已发货'!G:G</f>
        <v>（自永2标九局西南分公司钢筋棚）四川省自贡市骑龙镇大湾村</v>
      </c>
      <c r="H3816" s="2" t="str">
        <f ca="1">'[1]2025年已发货'!H:H</f>
        <v>高彦彬</v>
      </c>
      <c r="I3816" s="2">
        <f ca="1">'[1]2025年已发货'!I:I</f>
        <v>13835906370</v>
      </c>
      <c r="J3816" s="2" vm="1" t="e">
        <f ca="1">_xlfn._xlws.FILTER(辅助信息!D:D,辅助信息!G:G=G3816)</f>
        <v>#VALUE!</v>
      </c>
    </row>
    <row r="3817" hidden="1" spans="1:10">
      <c r="A3817" s="2" t="str">
        <f ca="1">'[1]2025年已发货'!A:A</f>
        <v>德胜</v>
      </c>
      <c r="B3817" s="2" t="str">
        <f ca="1">'[1]2025年已发货'!B:B</f>
        <v>螺纹钢</v>
      </c>
      <c r="C3817" s="2" t="str">
        <f ca="1">'[1]2025年已发货'!C:C</f>
        <v>HRB400E Φ20×9米</v>
      </c>
      <c r="D3817" s="2" t="str">
        <f ca="1">'[1]2025年已发货'!D:D</f>
        <v>吨</v>
      </c>
      <c r="E3817" s="2">
        <f ca="1">'[1]2025年已发货'!E:E</f>
        <v>20</v>
      </c>
      <c r="F3817" s="4">
        <f ca="1">'[1]2025年已发货'!F:F</f>
        <v>45814</v>
      </c>
      <c r="G3817" s="2" t="str">
        <f>'[1]2025年已发货'!G:G</f>
        <v>（自永2标九局西南分公司钢筋棚）四川省自贡市骑龙镇大湾村</v>
      </c>
      <c r="H3817" s="2" t="str">
        <f ca="1">'[1]2025年已发货'!H:H</f>
        <v>高彦彬</v>
      </c>
      <c r="I3817" s="2">
        <f ca="1">'[1]2025年已发货'!I:I</f>
        <v>13835906370</v>
      </c>
      <c r="J3817" s="2" vm="1" t="e">
        <f ca="1">_xlfn._xlws.FILTER(辅助信息!D:D,辅助信息!G:G=G3817)</f>
        <v>#VALUE!</v>
      </c>
    </row>
    <row r="3818" hidden="1" spans="1:10">
      <c r="A3818" s="2" t="str">
        <f ca="1">'[1]2025年已发货'!A:A</f>
        <v>德胜</v>
      </c>
      <c r="B3818" s="2" t="str">
        <f ca="1">'[1]2025年已发货'!B:B</f>
        <v>螺纹钢</v>
      </c>
      <c r="C3818" s="2" t="str">
        <f ca="1">'[1]2025年已发货'!C:C</f>
        <v>HRB400E Φ22×9米</v>
      </c>
      <c r="D3818" s="2" t="str">
        <f ca="1">'[1]2025年已发货'!D:D</f>
        <v>吨</v>
      </c>
      <c r="E3818" s="2">
        <f ca="1">'[1]2025年已发货'!E:E</f>
        <v>10</v>
      </c>
      <c r="F3818" s="4">
        <f ca="1">'[1]2025年已发货'!F:F</f>
        <v>45814</v>
      </c>
      <c r="G3818" s="2" t="str">
        <f>'[1]2025年已发货'!G:G</f>
        <v>（自永2标九局西南分公司钢筋棚）四川省自贡市骑龙镇大湾村</v>
      </c>
      <c r="H3818" s="2" t="str">
        <f ca="1">'[1]2025年已发货'!H:H</f>
        <v>高彦彬</v>
      </c>
      <c r="I3818" s="2">
        <f ca="1">'[1]2025年已发货'!I:I</f>
        <v>13835906370</v>
      </c>
      <c r="J3818" s="2" vm="1" t="e">
        <f>_xlfn._xlws.FILTER(辅助信息!D:D,辅助信息!G:G=G3818)</f>
        <v>#VALUE!</v>
      </c>
    </row>
    <row r="3819" hidden="1" spans="1:10">
      <c r="A3819" s="2" t="str">
        <f ca="1">'[1]2025年已发货'!A:A</f>
        <v>德胜</v>
      </c>
      <c r="B3819" s="2" t="str">
        <f ca="1">'[1]2025年已发货'!B:B</f>
        <v>螺纹钢</v>
      </c>
      <c r="C3819" s="2" t="str">
        <f ca="1">'[1]2025年已发货'!C:C</f>
        <v>HRB400E Φ25×12米</v>
      </c>
      <c r="D3819" s="2" t="str">
        <f ca="1">'[1]2025年已发货'!D:D</f>
        <v>吨</v>
      </c>
      <c r="E3819" s="2">
        <f ca="1">'[1]2025年已发货'!E:E</f>
        <v>30</v>
      </c>
      <c r="F3819" s="4">
        <f ca="1">'[1]2025年已发货'!F:F</f>
        <v>45814</v>
      </c>
      <c r="G3819" s="2" t="str">
        <f>'[1]2025年已发货'!G:G</f>
        <v>（自永2标九局西南分公司钢筋棚）四川省自贡市骑龙镇大湾村</v>
      </c>
      <c r="H3819" s="2" t="str">
        <f ca="1">'[1]2025年已发货'!H:H</f>
        <v>高彦彬</v>
      </c>
      <c r="I3819" s="2">
        <f ca="1">'[1]2025年已发货'!I:I</f>
        <v>13835906370</v>
      </c>
      <c r="J3819" s="2" vm="1" t="e">
        <f ca="1">_xlfn._xlws.FILTER(辅助信息!D:D,辅助信息!G:G=G3819)</f>
        <v>#VALUE!</v>
      </c>
    </row>
    <row r="3820" hidden="1" spans="1:10">
      <c r="A3820" s="2" t="str">
        <f ca="1">'[1]2025年已发货'!A:A</f>
        <v>德胜</v>
      </c>
      <c r="B3820" s="2" t="str">
        <f ca="1">'[1]2025年已发货'!B:B</f>
        <v>螺纹钢</v>
      </c>
      <c r="C3820" s="2" t="str">
        <f ca="1">'[1]2025年已发货'!C:C</f>
        <v>HRB400E Φ28×9米</v>
      </c>
      <c r="D3820" s="2" t="str">
        <f ca="1">'[1]2025年已发货'!D:D</f>
        <v>吨</v>
      </c>
      <c r="E3820" s="2">
        <f ca="1">'[1]2025年已发货'!E:E</f>
        <v>30</v>
      </c>
      <c r="F3820" s="4">
        <f ca="1">'[1]2025年已发货'!F:F</f>
        <v>45814</v>
      </c>
      <c r="G3820" s="2" t="str">
        <f>'[1]2025年已发货'!G:G</f>
        <v>（自永2标九局西南分公司钢筋棚）四川省自贡市骑龙镇大湾村</v>
      </c>
      <c r="H3820" s="2" t="str">
        <f ca="1">'[1]2025年已发货'!H:H</f>
        <v>高彦彬</v>
      </c>
      <c r="I3820" s="2">
        <f ca="1">'[1]2025年已发货'!I:I</f>
        <v>13835906370</v>
      </c>
      <c r="J3820" s="2" vm="1" t="e">
        <f ca="1">_xlfn._xlws.FILTER(辅助信息!D:D,辅助信息!G:G=G3820)</f>
        <v>#VALUE!</v>
      </c>
    </row>
    <row r="3821" hidden="1" spans="1:10">
      <c r="A3821" s="2" t="str">
        <f ca="1">'[1]2025年已发货'!A:A</f>
        <v>德胜</v>
      </c>
      <c r="B3821" s="2" t="str">
        <f ca="1">'[1]2025年已发货'!B:B</f>
        <v>螺纹钢</v>
      </c>
      <c r="C3821" s="2" t="str">
        <f ca="1">'[1]2025年已发货'!C:C</f>
        <v>HRB400E Φ32×12米</v>
      </c>
      <c r="D3821" s="2" t="str">
        <f ca="1">'[1]2025年已发货'!D:D</f>
        <v>吨</v>
      </c>
      <c r="E3821" s="2">
        <f ca="1">'[1]2025年已发货'!E:E</f>
        <v>20</v>
      </c>
      <c r="F3821" s="4">
        <f ca="1">'[1]2025年已发货'!F:F</f>
        <v>45814</v>
      </c>
      <c r="G3821" s="2" t="str">
        <f>'[1]2025年已发货'!G:G</f>
        <v>（自永2标九局西南分公司钢筋棚）四川省自贡市骑龙镇大湾村</v>
      </c>
      <c r="H3821" s="2" t="str">
        <f ca="1">'[1]2025年已发货'!H:H</f>
        <v>高彦彬</v>
      </c>
      <c r="I3821" s="2">
        <f ca="1">'[1]2025年已发货'!I:I</f>
        <v>13835906370</v>
      </c>
      <c r="J3821" s="2" vm="1" t="e">
        <f ca="1">_xlfn._xlws.FILTER(辅助信息!D:D,辅助信息!G:G=G3821)</f>
        <v>#VALUE!</v>
      </c>
    </row>
    <row r="3822" hidden="1" spans="1:10">
      <c r="A3822" s="2" t="str">
        <f ca="1">'[1]2025年已发货'!A:A</f>
        <v>德胜</v>
      </c>
      <c r="B3822" s="2" t="str">
        <f ca="1">'[1]2025年已发货'!B:B</f>
        <v>螺纹钢</v>
      </c>
      <c r="C3822" s="2" t="str">
        <f ca="1">'[1]2025年已发货'!C:C</f>
        <v>HRB500E Φ28×12米</v>
      </c>
      <c r="D3822" s="2" t="str">
        <f ca="1">'[1]2025年已发货'!D:D</f>
        <v>吨</v>
      </c>
      <c r="E3822" s="2">
        <f ca="1">'[1]2025年已发货'!E:E</f>
        <v>30</v>
      </c>
      <c r="F3822" s="4">
        <f ca="1">'[1]2025年已发货'!F:F</f>
        <v>45814</v>
      </c>
      <c r="G3822" s="2" t="str">
        <f>'[1]2025年已发货'!G:G</f>
        <v>（自永2标九局西南分公司钢筋棚）四川省自贡市骑龙镇大湾村</v>
      </c>
      <c r="H3822" s="2" t="str">
        <f ca="1">'[1]2025年已发货'!H:H</f>
        <v>高彦彬</v>
      </c>
      <c r="I3822" s="2">
        <f ca="1">'[1]2025年已发货'!I:I</f>
        <v>13835906370</v>
      </c>
      <c r="J3822" s="2" vm="1" t="e">
        <f ca="1">_xlfn._xlws.FILTER(辅助信息!D:D,辅助信息!G:G=G3822)</f>
        <v>#VALUE!</v>
      </c>
    </row>
    <row r="3823" hidden="1" spans="1:10">
      <c r="A3823" s="2" t="str">
        <f ca="1">'[1]2025年已发货'!A:A</f>
        <v>德胜</v>
      </c>
      <c r="B3823" s="2" t="str">
        <f ca="1">'[1]2025年已发货'!B:B</f>
        <v>螺纹钢</v>
      </c>
      <c r="C3823" s="2" t="str">
        <f ca="1">'[1]2025年已发货'!C:C</f>
        <v>HRB400EФ18*9m</v>
      </c>
      <c r="D3823" s="2" t="str">
        <f ca="1">'[1]2025年已发货'!D:D</f>
        <v>吨</v>
      </c>
      <c r="E3823" s="2">
        <f ca="1">'[1]2025年已发货'!E:E</f>
        <v>35</v>
      </c>
      <c r="F3823" s="4">
        <f ca="1">'[1]2025年已发货'!F:F</f>
        <v>45814</v>
      </c>
      <c r="G3823" s="2" t="str">
        <f>'[1]2025年已发货'!G:G</f>
        <v>（中铁六局呼和公司康新高速TJ4-2标）四川省甘孜藏族自治州康定市新都桥镇东俄罗三村中建八局搅拌站旁</v>
      </c>
      <c r="H3823" s="2" t="str">
        <f ca="1">'[1]2025年已发货'!H:H</f>
        <v>王龙</v>
      </c>
      <c r="I3823" s="2">
        <f ca="1">'[1]2025年已发货'!I:I</f>
        <v>18809490151</v>
      </c>
      <c r="J3823" s="2" vm="1" t="e">
        <f ca="1">_xlfn._xlws.FILTER(辅助信息!D:D,辅助信息!G:G=G3823)</f>
        <v>#VALUE!</v>
      </c>
    </row>
    <row r="3824" hidden="1" spans="1:10">
      <c r="A3824" s="2" t="str">
        <f ca="1">'[1]2025年已发货'!A:A</f>
        <v>德胜</v>
      </c>
      <c r="B3824" s="2" t="str">
        <f ca="1">'[1]2025年已发货'!B:B</f>
        <v>螺纹钢</v>
      </c>
      <c r="C3824" s="2" t="str">
        <f ca="1">'[1]2025年已发货'!C:C</f>
        <v>HRB500EФ22*12m</v>
      </c>
      <c r="D3824" s="2" t="str">
        <f ca="1">'[1]2025年已发货'!D:D</f>
        <v>吨</v>
      </c>
      <c r="E3824" s="2">
        <f ca="1">'[1]2025年已发货'!E:E</f>
        <v>15</v>
      </c>
      <c r="F3824" s="4">
        <f ca="1">'[1]2025年已发货'!F:F</f>
        <v>45814</v>
      </c>
      <c r="G3824" s="2" t="str">
        <f>'[1]2025年已发货'!G:G</f>
        <v>（中核中原-温江北林医养综合体项目）四川省成都市温江区万春大道第三人民医院东</v>
      </c>
      <c r="H3824" s="2" t="str">
        <f ca="1">'[1]2025年已发货'!H:H</f>
        <v>蔡杰</v>
      </c>
      <c r="I3824" s="2">
        <f ca="1">'[1]2025年已发货'!I:I</f>
        <v>18875129329</v>
      </c>
      <c r="J3824" s="2" vm="1" t="e">
        <f ca="1">_xlfn._xlws.FILTER(辅助信息!D:D,辅助信息!G:G=G3824)</f>
        <v>#VALUE!</v>
      </c>
    </row>
    <row r="3825" hidden="1" spans="1:10">
      <c r="A3825" s="2" t="str">
        <f ca="1">'[1]2025年已发货'!A:A</f>
        <v>海南海控</v>
      </c>
      <c r="B3825" s="2" t="str">
        <f ca="1">'[1]2025年已发货'!B:B</f>
        <v>盘螺</v>
      </c>
      <c r="C3825" s="2" t="str">
        <f ca="1">'[1]2025年已发货'!C:C</f>
        <v>HRB400EФ12</v>
      </c>
      <c r="D3825" s="2" t="str">
        <f ca="1">'[1]2025年已发货'!D:D</f>
        <v>吨</v>
      </c>
      <c r="E3825" s="2">
        <f ca="1">'[1]2025年已发货'!E:E</f>
        <v>17</v>
      </c>
      <c r="F3825" s="4">
        <f ca="1">'[1]2025年已发货'!F:F</f>
        <v>45815</v>
      </c>
      <c r="G3825" s="2" t="str">
        <f>'[1]2025年已发货'!G:G</f>
        <v>（中铁六局呼和公司康新高速TJ4-2标）四川省甘孜藏族自治州康定市新都桥镇东俄罗三村中建八局搅拌站旁</v>
      </c>
      <c r="H3825" s="2" t="str">
        <f ca="1">'[1]2025年已发货'!H:H</f>
        <v>王龙</v>
      </c>
      <c r="I3825" s="2">
        <f ca="1">'[1]2025年已发货'!I:I</f>
        <v>18809490151</v>
      </c>
      <c r="J3825" s="2" vm="1" t="e">
        <f ca="1">_xlfn._xlws.FILTER(辅助信息!D:D,辅助信息!G:G=G3825)</f>
        <v>#VALUE!</v>
      </c>
    </row>
    <row r="3826" hidden="1" spans="1:10">
      <c r="A3826" s="2" t="str">
        <f ca="1">'[1]2025年已发货'!A:A</f>
        <v>海南海控</v>
      </c>
      <c r="B3826" s="2" t="str">
        <f ca="1">'[1]2025年已发货'!B:B</f>
        <v>高线</v>
      </c>
      <c r="C3826" s="2" t="str">
        <f ca="1">'[1]2025年已发货'!C:C</f>
        <v>HPB300Ф12</v>
      </c>
      <c r="D3826" s="2" t="str">
        <f ca="1">'[1]2025年已发货'!D:D</f>
        <v>吨</v>
      </c>
      <c r="E3826" s="2">
        <f ca="1">'[1]2025年已发货'!E:E</f>
        <v>17</v>
      </c>
      <c r="F3826" s="4">
        <f ca="1">'[1]2025年已发货'!F:F</f>
        <v>45815</v>
      </c>
      <c r="G3826" s="2" t="str">
        <f>'[1]2025年已发货'!G:G</f>
        <v>（中铁六局呼和公司康新高速TJ4-2标）四川省甘孜藏族自治州康定市新都桥镇东俄罗三村中建八局搅拌站旁</v>
      </c>
      <c r="H3826" s="2" t="str">
        <f ca="1">'[1]2025年已发货'!H:H</f>
        <v>王龙</v>
      </c>
      <c r="I3826" s="2">
        <f ca="1">'[1]2025年已发货'!I:I</f>
        <v>18809490151</v>
      </c>
      <c r="J3826" s="2" vm="1" t="e">
        <f ca="1">_xlfn._xlws.FILTER(辅助信息!D:D,辅助信息!G:G=G3826)</f>
        <v>#VALUE!</v>
      </c>
    </row>
    <row r="3827" hidden="1" spans="1:10">
      <c r="A3827" s="2" t="str">
        <f ca="1">'[1]2025年已发货'!A:A</f>
        <v>德胜</v>
      </c>
      <c r="B3827" s="2" t="str">
        <f ca="1">'[1]2025年已发货'!B:B</f>
        <v>螺纹钢</v>
      </c>
      <c r="C3827" s="2" t="str">
        <f ca="1">'[1]2025年已发货'!C:C</f>
        <v>HRB400E Φ18 9m</v>
      </c>
      <c r="D3827" s="2" t="str">
        <f ca="1">'[1]2025年已发货'!D:D</f>
        <v>吨</v>
      </c>
      <c r="E3827" s="2">
        <f ca="1">'[1]2025年已发货'!E:E</f>
        <v>35</v>
      </c>
      <c r="F3827" s="4">
        <f ca="1">'[1]2025年已发货'!F:F</f>
        <v>45815</v>
      </c>
      <c r="G3827" s="2" t="str">
        <f>'[1]2025年已发货'!G:G</f>
        <v>（中铁广州局-资乐高速5标）四川省乐山市井研县希望大道116号</v>
      </c>
      <c r="H3827" s="2" t="str">
        <f ca="1">'[1]2025年已发货'!H:H</f>
        <v>廖俊杰</v>
      </c>
      <c r="I3827" s="2">
        <f ca="1">'[1]2025年已发货'!I:I</f>
        <v>15775100965</v>
      </c>
      <c r="J3827" s="2" vm="1" t="e">
        <f ca="1">_xlfn._xlws.FILTER(辅助信息!D:D,辅助信息!G:G=G3827)</f>
        <v>#VALUE!</v>
      </c>
    </row>
    <row r="3828" hidden="1" spans="1:10">
      <c r="A3828" s="2" t="str">
        <f ca="1">'[1]2025年已发货'!A:A</f>
        <v>德胜</v>
      </c>
      <c r="B3828" s="2" t="str">
        <f ca="1">'[1]2025年已发货'!B:B</f>
        <v>螺纹钢</v>
      </c>
      <c r="C3828" s="2" t="str">
        <f ca="1">'[1]2025年已发货'!C:C</f>
        <v>HRB400E Φ14 9m</v>
      </c>
      <c r="D3828" s="2" t="str">
        <f ca="1">'[1]2025年已发货'!D:D</f>
        <v>吨</v>
      </c>
      <c r="E3828" s="2">
        <f ca="1">'[1]2025年已发货'!E:E</f>
        <v>81</v>
      </c>
      <c r="F3828" s="4">
        <f ca="1">'[1]2025年已发货'!F:F</f>
        <v>45815</v>
      </c>
      <c r="G3828" s="2" t="str">
        <f>'[1]2025年已发货'!G:G</f>
        <v>（华西简阳西城嘉苑）四川省成都市简阳市简城街道高屋村</v>
      </c>
      <c r="H3828" s="2" t="str">
        <f ca="1">'[1]2025年已发货'!H:H</f>
        <v>张瀚镭</v>
      </c>
      <c r="I3828" s="2">
        <f ca="1">'[1]2025年已发货'!I:I</f>
        <v>15884666220</v>
      </c>
      <c r="J3828" s="2" t="str">
        <f>_xlfn._xlws.FILTER(辅助信息!D:D,辅助信息!G:G=G3828)</f>
        <v>华西简阳西城嘉苑</v>
      </c>
    </row>
    <row r="3829" hidden="1" spans="1:10">
      <c r="A3829" s="2" t="str">
        <f ca="1">'[1]2025年已发货'!A:A</f>
        <v>德胜</v>
      </c>
      <c r="B3829" s="2" t="str">
        <f ca="1">'[1]2025年已发货'!B:B</f>
        <v>螺纹钢</v>
      </c>
      <c r="C3829" s="2" t="str">
        <f ca="1">'[1]2025年已发货'!C:C</f>
        <v>HRB400E Φ16 9m</v>
      </c>
      <c r="D3829" s="2" t="str">
        <f ca="1">'[1]2025年已发货'!D:D</f>
        <v>吨</v>
      </c>
      <c r="E3829" s="2">
        <f ca="1">'[1]2025年已发货'!E:E</f>
        <v>7</v>
      </c>
      <c r="F3829" s="4">
        <f ca="1">'[1]2025年已发货'!F:F</f>
        <v>45815</v>
      </c>
      <c r="G3829" s="2" t="str">
        <f>'[1]2025年已发货'!G:G</f>
        <v>（华西简阳西城嘉苑）四川省成都市简阳市简城街道高屋村</v>
      </c>
      <c r="H3829" s="2" t="str">
        <f ca="1">'[1]2025年已发货'!H:H</f>
        <v>张瀚镭</v>
      </c>
      <c r="I3829" s="2">
        <f ca="1">'[1]2025年已发货'!I:I</f>
        <v>15884666220</v>
      </c>
      <c r="J3829" s="2" t="str">
        <f ca="1">_xlfn._xlws.FILTER(辅助信息!D:D,辅助信息!G:G=G3829)</f>
        <v>华西简阳西城嘉苑</v>
      </c>
    </row>
    <row r="3830" hidden="1" spans="1:10">
      <c r="A3830" s="2" t="str">
        <f ca="1">'[1]2025年已发货'!A:A</f>
        <v>德胜</v>
      </c>
      <c r="B3830" s="2" t="str">
        <f ca="1">'[1]2025年已发货'!B:B</f>
        <v>螺纹钢</v>
      </c>
      <c r="C3830" s="2" t="str">
        <f ca="1">'[1]2025年已发货'!C:C</f>
        <v>HRB400E Φ18 9m</v>
      </c>
      <c r="D3830" s="2" t="str">
        <f ca="1">'[1]2025年已发货'!D:D</f>
        <v>吨</v>
      </c>
      <c r="E3830" s="2">
        <f ca="1">'[1]2025年已发货'!E:E</f>
        <v>25</v>
      </c>
      <c r="F3830" s="4">
        <f ca="1">'[1]2025年已发货'!F:F</f>
        <v>45815</v>
      </c>
      <c r="G3830" s="2" t="str">
        <f>'[1]2025年已发货'!G:G</f>
        <v>（华西简阳西城嘉苑）四川省成都市简阳市简城街道高屋村</v>
      </c>
      <c r="H3830" s="2" t="str">
        <f ca="1">'[1]2025年已发货'!H:H</f>
        <v>张瀚镭</v>
      </c>
      <c r="I3830" s="2">
        <f ca="1">'[1]2025年已发货'!I:I</f>
        <v>15884666220</v>
      </c>
      <c r="J3830" s="2" t="str">
        <f ca="1">_xlfn._xlws.FILTER(辅助信息!D:D,辅助信息!G:G=G3830)</f>
        <v>华西简阳西城嘉苑</v>
      </c>
    </row>
    <row r="3831" hidden="1" spans="1:10">
      <c r="A3831" s="2" t="str">
        <f ca="1">'[1]2025年已发货'!A:A</f>
        <v>德胜</v>
      </c>
      <c r="B3831" s="2" t="str">
        <f ca="1">'[1]2025年已发货'!B:B</f>
        <v>螺纹钢</v>
      </c>
      <c r="C3831" s="2" t="str">
        <f ca="1">'[1]2025年已发货'!C:C</f>
        <v>HRB400E Φ20 9m</v>
      </c>
      <c r="D3831" s="2" t="str">
        <f ca="1">'[1]2025年已发货'!D:D</f>
        <v>吨</v>
      </c>
      <c r="E3831" s="2">
        <f ca="1">'[1]2025年已发货'!E:E</f>
        <v>36</v>
      </c>
      <c r="F3831" s="4">
        <f ca="1">'[1]2025年已发货'!F:F</f>
        <v>45815</v>
      </c>
      <c r="G3831" s="2" t="str">
        <f>'[1]2025年已发货'!G:G</f>
        <v>（华西简阳西城嘉苑）四川省成都市简阳市简城街道高屋村</v>
      </c>
      <c r="H3831" s="2" t="str">
        <f ca="1">'[1]2025年已发货'!H:H</f>
        <v>张瀚镭</v>
      </c>
      <c r="I3831" s="2">
        <f ca="1">'[1]2025年已发货'!I:I</f>
        <v>15884666220</v>
      </c>
      <c r="J3831" s="2" t="str">
        <f ca="1">_xlfn._xlws.FILTER(辅助信息!D:D,辅助信息!G:G=G3831)</f>
        <v>华西简阳西城嘉苑</v>
      </c>
    </row>
    <row r="3832" hidden="1" spans="1:10">
      <c r="A3832" s="2" t="str">
        <f ca="1">'[1]2025年已发货'!A:A</f>
        <v>德胜</v>
      </c>
      <c r="B3832" s="2" t="str">
        <f ca="1">'[1]2025年已发货'!B:B</f>
        <v>螺纹钢</v>
      </c>
      <c r="C3832" s="2" t="str">
        <f ca="1">'[1]2025年已发货'!C:C</f>
        <v>HRB400E Φ22 9m</v>
      </c>
      <c r="D3832" s="2" t="str">
        <f ca="1">'[1]2025年已发货'!D:D</f>
        <v>吨</v>
      </c>
      <c r="E3832" s="2">
        <f ca="1">'[1]2025年已发货'!E:E</f>
        <v>6</v>
      </c>
      <c r="F3832" s="4">
        <f ca="1">'[1]2025年已发货'!F:F</f>
        <v>45815</v>
      </c>
      <c r="G3832" s="2" t="str">
        <f>'[1]2025年已发货'!G:G</f>
        <v>（华西简阳西城嘉苑）四川省成都市简阳市简城街道高屋村</v>
      </c>
      <c r="H3832" s="2" t="str">
        <f ca="1">'[1]2025年已发货'!H:H</f>
        <v>张瀚镭</v>
      </c>
      <c r="I3832" s="2">
        <f ca="1">'[1]2025年已发货'!I:I</f>
        <v>15884666220</v>
      </c>
      <c r="J3832" s="2" t="str">
        <f ca="1">_xlfn._xlws.FILTER(辅助信息!D:D,辅助信息!G:G=G3832)</f>
        <v>华西简阳西城嘉苑</v>
      </c>
    </row>
    <row r="3833" hidden="1" spans="1:10">
      <c r="A3833" s="2" t="str">
        <f ca="1">'[1]2025年已发货'!A:A</f>
        <v>德胜</v>
      </c>
      <c r="B3833" s="2" t="str">
        <f ca="1">'[1]2025年已发货'!B:B</f>
        <v>螺纹钢</v>
      </c>
      <c r="C3833" s="2" t="str">
        <f ca="1">'[1]2025年已发货'!C:C</f>
        <v>HRB400E Φ25 9m</v>
      </c>
      <c r="D3833" s="2" t="str">
        <f ca="1">'[1]2025年已发货'!D:D</f>
        <v>吨</v>
      </c>
      <c r="E3833" s="2">
        <f ca="1">'[1]2025年已发货'!E:E</f>
        <v>12</v>
      </c>
      <c r="F3833" s="4">
        <f ca="1">'[1]2025年已发货'!F:F</f>
        <v>45815</v>
      </c>
      <c r="G3833" s="2" t="str">
        <f>'[1]2025年已发货'!G:G</f>
        <v>（华西简阳西城嘉苑）四川省成都市简阳市简城街道高屋村</v>
      </c>
      <c r="H3833" s="2" t="str">
        <f ca="1">'[1]2025年已发货'!H:H</f>
        <v>张瀚镭</v>
      </c>
      <c r="I3833" s="2">
        <f ca="1">'[1]2025年已发货'!I:I</f>
        <v>15884666220</v>
      </c>
      <c r="J3833" s="2" t="str">
        <f>_xlfn._xlws.FILTER(辅助信息!D:D,辅助信息!G:G=G3833)</f>
        <v>华西简阳西城嘉苑</v>
      </c>
    </row>
    <row r="3834" hidden="1" spans="1:10">
      <c r="A3834" s="2" t="str">
        <f ca="1">'[1]2025年已发货'!A:A</f>
        <v>德胜</v>
      </c>
      <c r="B3834" s="2" t="str">
        <f ca="1">'[1]2025年已发货'!B:B</f>
        <v>螺纹钢</v>
      </c>
      <c r="C3834" s="2" t="str">
        <f ca="1">'[1]2025年已发货'!C:C</f>
        <v>HRB400E Φ28 9m</v>
      </c>
      <c r="D3834" s="2" t="str">
        <f ca="1">'[1]2025年已发货'!D:D</f>
        <v>吨</v>
      </c>
      <c r="E3834" s="2">
        <f ca="1">'[1]2025年已发货'!E:E</f>
        <v>65</v>
      </c>
      <c r="F3834" s="4">
        <f ca="1">'[1]2025年已发货'!F:F</f>
        <v>45815</v>
      </c>
      <c r="G3834" s="2" t="str">
        <f>'[1]2025年已发货'!G:G</f>
        <v>（华西简阳西城嘉苑）四川省成都市简阳市简城街道高屋村</v>
      </c>
      <c r="H3834" s="2" t="str">
        <f ca="1">'[1]2025年已发货'!H:H</f>
        <v>张瀚镭</v>
      </c>
      <c r="I3834" s="2">
        <f ca="1">'[1]2025年已发货'!I:I</f>
        <v>15884666220</v>
      </c>
      <c r="J3834" s="2" t="str">
        <f ca="1">_xlfn._xlws.FILTER(辅助信息!D:D,辅助信息!G:G=G3834)</f>
        <v>华西简阳西城嘉苑</v>
      </c>
    </row>
    <row r="3835" hidden="1" spans="1:10">
      <c r="A3835" s="2" t="str">
        <f ca="1">'[1]2025年已发货'!A:A</f>
        <v>德胜</v>
      </c>
      <c r="B3835" s="2" t="str">
        <f ca="1">'[1]2025年已发货'!B:B</f>
        <v>螺纹钢</v>
      </c>
      <c r="C3835" s="2" t="str">
        <f ca="1">'[1]2025年已发货'!C:C</f>
        <v>HRB400E Φ32 9m</v>
      </c>
      <c r="D3835" s="2" t="str">
        <f ca="1">'[1]2025年已发货'!D:D</f>
        <v>吨</v>
      </c>
      <c r="E3835" s="2">
        <f ca="1">'[1]2025年已发货'!E:E</f>
        <v>13</v>
      </c>
      <c r="F3835" s="4">
        <f ca="1">'[1]2025年已发货'!F:F</f>
        <v>45815</v>
      </c>
      <c r="G3835" s="2" t="str">
        <f>'[1]2025年已发货'!G:G</f>
        <v>（华西简阳西城嘉苑）四川省成都市简阳市简城街道高屋村</v>
      </c>
      <c r="H3835" s="2" t="str">
        <f ca="1">'[1]2025年已发货'!H:H</f>
        <v>张瀚镭</v>
      </c>
      <c r="I3835" s="2">
        <f ca="1">'[1]2025年已发货'!I:I</f>
        <v>15884666220</v>
      </c>
      <c r="J3835" s="2" t="str">
        <f>_xlfn._xlws.FILTER(辅助信息!D:D,辅助信息!G:G=G3835)</f>
        <v>华西简阳西城嘉苑</v>
      </c>
    </row>
    <row r="3836" hidden="1" spans="1:10">
      <c r="A3836" s="2" t="str">
        <f ca="1">'[1]2025年已发货'!A:A</f>
        <v>吉晨盛泰</v>
      </c>
      <c r="B3836" s="2" t="str">
        <f ca="1">'[1]2025年已发货'!B:B</f>
        <v>盘螺</v>
      </c>
      <c r="C3836" s="2" t="str">
        <f ca="1">'[1]2025年已发货'!C:C</f>
        <v>HRB400EΦ10</v>
      </c>
      <c r="D3836" s="2" t="str">
        <f ca="1">'[1]2025年已发货'!D:D</f>
        <v>吨</v>
      </c>
      <c r="E3836" s="2">
        <f ca="1">'[1]2025年已发货'!E:E</f>
        <v>35</v>
      </c>
      <c r="F3836" s="4">
        <f ca="1">'[1]2025年已发货'!F:F</f>
        <v>45816</v>
      </c>
      <c r="G3836" s="2" t="str">
        <f>'[1]2025年已发货'!G:G</f>
        <v>（中铁广州局深圳公司西昭高速9标）四川省凉山彝族自治州西昌市西乡乡三百村</v>
      </c>
      <c r="H3836" s="2" t="str">
        <f ca="1">'[1]2025年已发货'!H:H</f>
        <v>伍红林</v>
      </c>
      <c r="I3836" s="2">
        <f ca="1">'[1]2025年已发货'!I:I</f>
        <v>18683860677</v>
      </c>
      <c r="J3836" s="2" vm="1" t="e">
        <f ca="1">_xlfn._xlws.FILTER(辅助信息!D:D,辅助信息!G:G=G3836)</f>
        <v>#VALUE!</v>
      </c>
    </row>
    <row r="3837" hidden="1" spans="1:10">
      <c r="A3837" s="2" t="str">
        <f ca="1">'[1]2025年已发货'!A:A</f>
        <v>山东高速</v>
      </c>
      <c r="B3837" s="2" t="str">
        <f ca="1">'[1]2025年已发货'!B:B</f>
        <v>螺纹钢</v>
      </c>
      <c r="C3837" s="2" t="str">
        <f ca="1">'[1]2025年已发货'!C:C</f>
        <v>HRB400E Φ12 12m</v>
      </c>
      <c r="D3837" s="2" t="str">
        <f ca="1">'[1]2025年已发货'!D:D</f>
        <v>吨</v>
      </c>
      <c r="E3837" s="2">
        <f ca="1">'[1]2025年已发货'!E:E</f>
        <v>70</v>
      </c>
      <c r="F3837" s="4">
        <f ca="1">'[1]2025年已发货'!F:F</f>
        <v>45816</v>
      </c>
      <c r="G3837" s="2" t="str">
        <f>'[1]2025年已发货'!G:G</f>
        <v>（中铁五局-成渝扩容3标）四川省资阳市雁江区伍隍镇铺子村雁江区X138</v>
      </c>
      <c r="H3837" s="2" t="str">
        <f ca="1">'[1]2025年已发货'!H:H</f>
        <v>王健</v>
      </c>
      <c r="I3837" s="2">
        <f ca="1">'[1]2025年已发货'!I:I</f>
        <v>17726168395</v>
      </c>
      <c r="J3837" s="2" vm="1" t="e">
        <f ca="1">_xlfn._xlws.FILTER(辅助信息!D:D,辅助信息!G:G=G3837)</f>
        <v>#VALUE!</v>
      </c>
    </row>
    <row r="3838" hidden="1" spans="1:10">
      <c r="A3838" s="2" t="str">
        <f ca="1">'[1]2025年已发货'!A:A</f>
        <v>山东高速</v>
      </c>
      <c r="B3838" s="2" t="str">
        <f ca="1">'[1]2025年已发货'!B:B</f>
        <v>螺纹钢</v>
      </c>
      <c r="C3838" s="2" t="str">
        <f ca="1">'[1]2025年已发货'!C:C</f>
        <v>HRB400E Φ20 12m</v>
      </c>
      <c r="D3838" s="2" t="str">
        <f ca="1">'[1]2025年已发货'!D:D</f>
        <v>吨</v>
      </c>
      <c r="E3838" s="2">
        <f ca="1">'[1]2025年已发货'!E:E</f>
        <v>70</v>
      </c>
      <c r="F3838" s="4">
        <f ca="1">'[1]2025年已发货'!F:F</f>
        <v>45816</v>
      </c>
      <c r="G3838" s="2" t="str">
        <f>'[1]2025年已发货'!G:G</f>
        <v>（中铁五局-成渝扩容3标）四川省资阳市雁江区伍隍镇铺子村雁江区X138</v>
      </c>
      <c r="H3838" s="2" t="str">
        <f ca="1">'[1]2025年已发货'!H:H</f>
        <v>王健</v>
      </c>
      <c r="I3838" s="2">
        <f ca="1">'[1]2025年已发货'!I:I</f>
        <v>17726168395</v>
      </c>
      <c r="J3838" s="2" vm="1" t="e">
        <f>_xlfn._xlws.FILTER(辅助信息!D:D,辅助信息!G:G=G3838)</f>
        <v>#VALUE!</v>
      </c>
    </row>
    <row r="3839" hidden="1" spans="1:10">
      <c r="A3839" s="2" t="str">
        <f ca="1">'[1]2025年已发货'!A:A</f>
        <v>山东高速</v>
      </c>
      <c r="B3839" s="2" t="str">
        <f ca="1">'[1]2025年已发货'!B:B</f>
        <v>螺纹钢</v>
      </c>
      <c r="C3839" s="2" t="str">
        <f ca="1">'[1]2025年已发货'!C:C</f>
        <v>HRB400E Φ20 9m</v>
      </c>
      <c r="D3839" s="2" t="str">
        <f ca="1">'[1]2025年已发货'!D:D</f>
        <v>吨</v>
      </c>
      <c r="E3839" s="2">
        <f ca="1">'[1]2025年已发货'!E:E</f>
        <v>35</v>
      </c>
      <c r="F3839" s="4">
        <f ca="1">'[1]2025年已发货'!F:F</f>
        <v>45816</v>
      </c>
      <c r="G3839" s="2" t="str">
        <f>'[1]2025年已发货'!G:G</f>
        <v>（中铁五局-成渝扩容3标）四川省资阳市雁江区伍隍镇铺子村雁江区X138</v>
      </c>
      <c r="H3839" s="2" t="str">
        <f ca="1">'[1]2025年已发货'!H:H</f>
        <v>王健</v>
      </c>
      <c r="I3839" s="2">
        <f ca="1">'[1]2025年已发货'!I:I</f>
        <v>17726168395</v>
      </c>
      <c r="J3839" s="2" vm="1" t="e">
        <f ca="1">_xlfn._xlws.FILTER(辅助信息!D:D,辅助信息!G:G=G3839)</f>
        <v>#VALUE!</v>
      </c>
    </row>
    <row r="3840" hidden="1" spans="1:10">
      <c r="A3840" s="2" t="str">
        <f ca="1">'[1]2025年已发货'!A:A</f>
        <v>山东高速</v>
      </c>
      <c r="B3840" s="2" t="str">
        <f ca="1">'[1]2025年已发货'!B:B</f>
        <v>螺纹钢</v>
      </c>
      <c r="C3840" s="2" t="str">
        <f ca="1">'[1]2025年已发货'!C:C</f>
        <v>HRB400E Φ25 9m</v>
      </c>
      <c r="D3840" s="2" t="str">
        <f ca="1">'[1]2025年已发货'!D:D</f>
        <v>吨</v>
      </c>
      <c r="E3840" s="2">
        <f ca="1">'[1]2025年已发货'!E:E</f>
        <v>140</v>
      </c>
      <c r="F3840" s="4">
        <f ca="1">'[1]2025年已发货'!F:F</f>
        <v>45816</v>
      </c>
      <c r="G3840" s="2" t="str">
        <f>'[1]2025年已发货'!G:G</f>
        <v>（中铁五局-成渝扩容3标）四川省资阳市雁江区伍隍镇铺子村雁江区X138</v>
      </c>
      <c r="H3840" s="2" t="str">
        <f ca="1">'[1]2025年已发货'!H:H</f>
        <v>王健</v>
      </c>
      <c r="I3840" s="2">
        <f ca="1">'[1]2025年已发货'!I:I</f>
        <v>17726168395</v>
      </c>
      <c r="J3840" s="2" vm="1" t="e">
        <f ca="1">_xlfn._xlws.FILTER(辅助信息!D:D,辅助信息!G:G=G3840)</f>
        <v>#VALUE!</v>
      </c>
    </row>
    <row r="3841" hidden="1" spans="1:10">
      <c r="A3841" s="2" t="str">
        <f ca="1">'[1]2025年已发货'!A:A</f>
        <v>达钢</v>
      </c>
      <c r="B3841" s="2" t="str">
        <f ca="1">'[1]2025年已发货'!B:B</f>
        <v>螺纹钢</v>
      </c>
      <c r="C3841" s="2" t="str">
        <f ca="1">'[1]2025年已发货'!C:C</f>
        <v>HRB400E Φ12 9m</v>
      </c>
      <c r="D3841" s="2" t="str">
        <f ca="1">'[1]2025年已发货'!D:D</f>
        <v>吨</v>
      </c>
      <c r="E3841" s="2">
        <f ca="1">'[1]2025年已发货'!E:E</f>
        <v>5.6</v>
      </c>
      <c r="F3841" s="4">
        <f ca="1">'[1]2025年已发货'!F:F</f>
        <v>45817</v>
      </c>
      <c r="G3841" s="2" t="str">
        <f>'[1]2025年已发货'!G:G</f>
        <v>(五冶钢构医学科学产业园建设项目房建一部-四标（3-7）)四川省南充市顺庆区搬罾街道学府大道二段</v>
      </c>
      <c r="H3841" s="2" t="str">
        <f ca="1">'[1]2025年已发货'!H:H</f>
        <v>胡泽宇</v>
      </c>
      <c r="I3841" s="2">
        <f ca="1">'[1]2025年已发货'!I:I</f>
        <v>18141337338</v>
      </c>
      <c r="J3841" s="2" t="str">
        <f>_xlfn._xlws.FILTER(辅助信息!D:D,辅助信息!G:G=G3841)</f>
        <v>五冶钢构南充医学科学产业园建设项目</v>
      </c>
    </row>
    <row r="3842" hidden="1" spans="1:10">
      <c r="A3842" s="2" t="str">
        <f ca="1">'[1]2025年已发货'!A:A</f>
        <v>达钢</v>
      </c>
      <c r="B3842" s="2" t="str">
        <f ca="1">'[1]2025年已发货'!B:B</f>
        <v>螺纹钢</v>
      </c>
      <c r="C3842" s="2" t="str">
        <f ca="1">'[1]2025年已发货'!C:C</f>
        <v>HRB400E Φ14 9m</v>
      </c>
      <c r="D3842" s="2" t="str">
        <f ca="1">'[1]2025年已发货'!D:D</f>
        <v>吨</v>
      </c>
      <c r="E3842" s="2">
        <f ca="1">'[1]2025年已发货'!E:E</f>
        <v>30.4</v>
      </c>
      <c r="F3842" s="4">
        <f ca="1">'[1]2025年已发货'!F:F</f>
        <v>45817</v>
      </c>
      <c r="G3842" s="2" t="str">
        <f>'[1]2025年已发货'!G:G</f>
        <v>(五冶钢构医学科学产业园建设项目房建一部-四标（3-7）)四川省南充市顺庆区搬罾街道学府大道二段</v>
      </c>
      <c r="H3842" s="2" t="str">
        <f ca="1">'[1]2025年已发货'!H:H</f>
        <v>胡泽宇</v>
      </c>
      <c r="I3842" s="2">
        <f ca="1">'[1]2025年已发货'!I:I</f>
        <v>18141337338</v>
      </c>
      <c r="J3842" s="2" t="str">
        <f ca="1">_xlfn._xlws.FILTER(辅助信息!D:D,辅助信息!G:G=G3842)</f>
        <v>五冶钢构南充医学科学产业园建设项目</v>
      </c>
    </row>
    <row r="3843" hidden="1" spans="1:10">
      <c r="A3843" s="2" t="str">
        <f ca="1">'[1]2025年已发货'!A:A</f>
        <v>德胜</v>
      </c>
      <c r="B3843" s="2" t="str">
        <f ca="1">'[1]2025年已发货'!B:B</f>
        <v>螺纹钢</v>
      </c>
      <c r="C3843" s="2" t="str">
        <f ca="1">'[1]2025年已发货'!C:C</f>
        <v>HRB400E Φ14 9m</v>
      </c>
      <c r="D3843" s="2" t="str">
        <f ca="1">'[1]2025年已发货'!D:D</f>
        <v>吨</v>
      </c>
      <c r="E3843" s="2">
        <f ca="1">'[1]2025年已发货'!E:E</f>
        <v>19</v>
      </c>
      <c r="F3843" s="4">
        <f ca="1">'[1]2025年已发货'!F:F</f>
        <v>45817</v>
      </c>
      <c r="G3843" s="2" t="str">
        <f>'[1]2025年已发货'!G:G</f>
        <v>（华西简阳西城嘉苑）四川省成都市简阳市简城街道高屋村</v>
      </c>
      <c r="H3843" s="2" t="str">
        <f ca="1">'[1]2025年已发货'!H:H</f>
        <v>张瀚镭</v>
      </c>
      <c r="I3843" s="2">
        <f ca="1">'[1]2025年已发货'!I:I</f>
        <v>15884666220</v>
      </c>
      <c r="J3843" s="2" t="str">
        <f ca="1">_xlfn._xlws.FILTER(辅助信息!D:D,辅助信息!G:G=G3843)</f>
        <v>华西简阳西城嘉苑</v>
      </c>
    </row>
    <row r="3844" hidden="1" spans="1:10">
      <c r="A3844" s="2" t="str">
        <f ca="1">'[1]2025年已发货'!A:A</f>
        <v>德胜</v>
      </c>
      <c r="B3844" s="2" t="str">
        <f ca="1">'[1]2025年已发货'!B:B</f>
        <v>螺纹钢</v>
      </c>
      <c r="C3844" s="2" t="str">
        <f ca="1">'[1]2025年已发货'!C:C</f>
        <v>HRB400E Φ16 9m</v>
      </c>
      <c r="D3844" s="2" t="str">
        <f ca="1">'[1]2025年已发货'!D:D</f>
        <v>吨</v>
      </c>
      <c r="E3844" s="2">
        <f ca="1">'[1]2025年已发货'!E:E</f>
        <v>40</v>
      </c>
      <c r="F3844" s="4">
        <f ca="1">'[1]2025年已发货'!F:F</f>
        <v>45817</v>
      </c>
      <c r="G3844" s="2" t="str">
        <f>'[1]2025年已发货'!G:G</f>
        <v>（华西简阳西城嘉苑）四川省成都市简阳市简城街道高屋村</v>
      </c>
      <c r="H3844" s="2" t="str">
        <f ca="1">'[1]2025年已发货'!H:H</f>
        <v>张瀚镭</v>
      </c>
      <c r="I3844" s="2">
        <f ca="1">'[1]2025年已发货'!I:I</f>
        <v>15884666220</v>
      </c>
      <c r="J3844" s="2" t="str">
        <f>_xlfn._xlws.FILTER(辅助信息!D:D,辅助信息!G:G=G3844)</f>
        <v>华西简阳西城嘉苑</v>
      </c>
    </row>
    <row r="3845" hidden="1" spans="1:10">
      <c r="A3845" s="2" t="str">
        <f ca="1">'[1]2025年已发货'!A:A</f>
        <v>德胜</v>
      </c>
      <c r="B3845" s="2" t="str">
        <f ca="1">'[1]2025年已发货'!B:B</f>
        <v>螺纹钢</v>
      </c>
      <c r="C3845" s="2" t="str">
        <f ca="1">'[1]2025年已发货'!C:C</f>
        <v>HRB400E Φ18 9m</v>
      </c>
      <c r="D3845" s="2" t="str">
        <f ca="1">'[1]2025年已发货'!D:D</f>
        <v>吨</v>
      </c>
      <c r="E3845" s="2">
        <f ca="1">'[1]2025年已发货'!E:E</f>
        <v>2</v>
      </c>
      <c r="F3845" s="4">
        <f ca="1">'[1]2025年已发货'!F:F</f>
        <v>45817</v>
      </c>
      <c r="G3845" s="2" t="str">
        <f>'[1]2025年已发货'!G:G</f>
        <v>（华西简阳西城嘉苑）四川省成都市简阳市简城街道高屋村</v>
      </c>
      <c r="H3845" s="2" t="str">
        <f ca="1">'[1]2025年已发货'!H:H</f>
        <v>张瀚镭</v>
      </c>
      <c r="I3845" s="2">
        <f ca="1">'[1]2025年已发货'!I:I</f>
        <v>15884666220</v>
      </c>
      <c r="J3845" s="2" t="str">
        <f ca="1">_xlfn._xlws.FILTER(辅助信息!D:D,辅助信息!G:G=G3845)</f>
        <v>华西简阳西城嘉苑</v>
      </c>
    </row>
    <row r="3846" hidden="1" spans="1:10">
      <c r="A3846" s="2" t="str">
        <f ca="1">'[1]2025年已发货'!A:A</f>
        <v>德胜</v>
      </c>
      <c r="B3846" s="2" t="str">
        <f ca="1">'[1]2025年已发货'!B:B</f>
        <v>螺纹钢</v>
      </c>
      <c r="C3846" s="2" t="str">
        <f ca="1">'[1]2025年已发货'!C:C</f>
        <v>HRB400E Φ20 9m</v>
      </c>
      <c r="D3846" s="2" t="str">
        <f ca="1">'[1]2025年已发货'!D:D</f>
        <v>吨</v>
      </c>
      <c r="E3846" s="2">
        <f ca="1">'[1]2025年已发货'!E:E</f>
        <v>7</v>
      </c>
      <c r="F3846" s="4">
        <f ca="1">'[1]2025年已发货'!F:F</f>
        <v>45817</v>
      </c>
      <c r="G3846" s="2" t="str">
        <f>'[1]2025年已发货'!G:G</f>
        <v>（华西简阳西城嘉苑）四川省成都市简阳市简城街道高屋村</v>
      </c>
      <c r="H3846" s="2" t="str">
        <f ca="1">'[1]2025年已发货'!H:H</f>
        <v>张瀚镭</v>
      </c>
      <c r="I3846" s="2">
        <f ca="1">'[1]2025年已发货'!I:I</f>
        <v>15884666220</v>
      </c>
      <c r="J3846" s="2" t="str">
        <f ca="1">_xlfn._xlws.FILTER(辅助信息!D:D,辅助信息!G:G=G3846)</f>
        <v>华西简阳西城嘉苑</v>
      </c>
    </row>
    <row r="3847" hidden="1" spans="1:10">
      <c r="A3847" s="2" t="str">
        <f ca="1">'[1]2025年已发货'!A:A</f>
        <v>德胜</v>
      </c>
      <c r="B3847" s="2" t="str">
        <f ca="1">'[1]2025年已发货'!B:B</f>
        <v>螺纹钢</v>
      </c>
      <c r="C3847" s="2" t="str">
        <f ca="1">'[1]2025年已发货'!C:C</f>
        <v>HRB400E Φ22 9m</v>
      </c>
      <c r="D3847" s="2" t="str">
        <f ca="1">'[1]2025年已发货'!D:D</f>
        <v>吨</v>
      </c>
      <c r="E3847" s="2">
        <f ca="1">'[1]2025年已发货'!E:E</f>
        <v>2</v>
      </c>
      <c r="F3847" s="4">
        <f ca="1">'[1]2025年已发货'!F:F</f>
        <v>45817</v>
      </c>
      <c r="G3847" s="2" t="str">
        <f>'[1]2025年已发货'!G:G</f>
        <v>（华西简阳西城嘉苑）四川省成都市简阳市简城街道高屋村</v>
      </c>
      <c r="H3847" s="2" t="str">
        <f ca="1">'[1]2025年已发货'!H:H</f>
        <v>张瀚镭</v>
      </c>
      <c r="I3847" s="2">
        <f ca="1">'[1]2025年已发货'!I:I</f>
        <v>15884666220</v>
      </c>
      <c r="J3847" s="2" t="str">
        <f ca="1">_xlfn._xlws.FILTER(辅助信息!D:D,辅助信息!G:G=G3847)</f>
        <v>华西简阳西城嘉苑</v>
      </c>
    </row>
    <row r="3848" hidden="1" spans="1:10">
      <c r="A3848" s="2" t="str">
        <f ca="1">'[1]2025年已发货'!A:A</f>
        <v>润耀</v>
      </c>
      <c r="B3848" s="2" t="str">
        <f ca="1">'[1]2025年已发货'!B:B</f>
        <v>螺纹钢</v>
      </c>
      <c r="C3848" s="2" t="str">
        <f ca="1">'[1]2025年已发货'!C:C</f>
        <v>HRB400E Φ22 12m</v>
      </c>
      <c r="D3848" s="2" t="str">
        <f ca="1">'[1]2025年已发货'!D:D</f>
        <v>吨</v>
      </c>
      <c r="E3848" s="2">
        <f ca="1">'[1]2025年已发货'!E:E</f>
        <v>18</v>
      </c>
      <c r="F3848" s="4">
        <f ca="1">'[1]2025年已发货'!F:F</f>
        <v>45817</v>
      </c>
      <c r="G3848" s="2" t="str">
        <f>'[1]2025年已发货'!G:G</f>
        <v>（中铁广州局-资乐高速5标）四川省乐山市井研县希望大道116号</v>
      </c>
      <c r="H3848" s="2" t="str">
        <f ca="1">'[1]2025年已发货'!H:H</f>
        <v>廖俊杰</v>
      </c>
      <c r="I3848" s="2">
        <f ca="1">'[1]2025年已发货'!I:I</f>
        <v>15775100965</v>
      </c>
      <c r="J3848" s="2" vm="1" t="e">
        <f ca="1">_xlfn._xlws.FILTER(辅助信息!D:D,辅助信息!G:G=G3848)</f>
        <v>#VALUE!</v>
      </c>
    </row>
    <row r="3849" hidden="1" spans="1:10">
      <c r="A3849" s="2" t="str">
        <f ca="1">'[1]2025年已发货'!A:A</f>
        <v>润耀</v>
      </c>
      <c r="B3849" s="2" t="str">
        <f ca="1">'[1]2025年已发货'!B:B</f>
        <v>螺纹钢</v>
      </c>
      <c r="C3849" s="2" t="str">
        <f ca="1">'[1]2025年已发货'!C:C</f>
        <v>HRB400E Φ28 12m</v>
      </c>
      <c r="D3849" s="2" t="str">
        <f ca="1">'[1]2025年已发货'!D:D</f>
        <v>吨</v>
      </c>
      <c r="E3849" s="2">
        <f ca="1">'[1]2025年已发货'!E:E</f>
        <v>18</v>
      </c>
      <c r="F3849" s="4">
        <f ca="1">'[1]2025年已发货'!F:F</f>
        <v>45817</v>
      </c>
      <c r="G3849" s="2" t="str">
        <f>'[1]2025年已发货'!G:G</f>
        <v>（中铁广州局-资乐高速5标）四川省乐山市井研县希望大道116号</v>
      </c>
      <c r="H3849" s="2" t="str">
        <f ca="1">'[1]2025年已发货'!H:H</f>
        <v>廖俊杰</v>
      </c>
      <c r="I3849" s="2">
        <f ca="1">'[1]2025年已发货'!I:I</f>
        <v>15775100965</v>
      </c>
      <c r="J3849" s="2" vm="1" t="e">
        <f ca="1">_xlfn._xlws.FILTER(辅助信息!D:D,辅助信息!G:G=G3849)</f>
        <v>#VALUE!</v>
      </c>
    </row>
    <row r="3850" hidden="1" spans="1:10">
      <c r="A3850" s="2" t="str">
        <f ca="1">'[1]2025年已发货'!A:A</f>
        <v>润耀</v>
      </c>
      <c r="B3850" s="2" t="str">
        <f ca="1">'[1]2025年已发货'!B:B</f>
        <v>螺纹钢</v>
      </c>
      <c r="C3850" s="2" t="str">
        <f ca="1">'[1]2025年已发货'!C:C</f>
        <v>HRB400E Φ28 9m</v>
      </c>
      <c r="D3850" s="2" t="str">
        <f ca="1">'[1]2025年已发货'!D:D</f>
        <v>吨</v>
      </c>
      <c r="E3850" s="2">
        <f ca="1">'[1]2025年已发货'!E:E</f>
        <v>35</v>
      </c>
      <c r="F3850" s="4">
        <f ca="1">'[1]2025年已发货'!F:F</f>
        <v>45817</v>
      </c>
      <c r="G3850" s="2" t="str">
        <f>'[1]2025年已发货'!G:G</f>
        <v>（中铁广州局-资乐高速5标）四川省乐山市井研县希望大道116号</v>
      </c>
      <c r="H3850" s="2" t="str">
        <f ca="1">'[1]2025年已发货'!H:H</f>
        <v>廖俊杰</v>
      </c>
      <c r="I3850" s="2">
        <f ca="1">'[1]2025年已发货'!I:I</f>
        <v>15775100965</v>
      </c>
      <c r="J3850" s="2" vm="1" t="e">
        <f ca="1">_xlfn._xlws.FILTER(辅助信息!D:D,辅助信息!G:G=G3850)</f>
        <v>#VALUE!</v>
      </c>
    </row>
    <row r="3851" hidden="1" spans="1:10">
      <c r="A3851" s="2" t="str">
        <f ca="1">'[1]2025年已发货'!A:A</f>
        <v>陕钢</v>
      </c>
      <c r="B3851" s="2" t="str">
        <f ca="1">'[1]2025年已发货'!B:B</f>
        <v>盘螺</v>
      </c>
      <c r="C3851" s="2" t="str">
        <f ca="1">'[1]2025年已发货'!C:C</f>
        <v>HRB400E Φ8</v>
      </c>
      <c r="D3851" s="2" t="str">
        <f ca="1">'[1]2025年已发货'!D:D</f>
        <v>吨</v>
      </c>
      <c r="E3851" s="2">
        <f ca="1">'[1]2025年已发货'!E:E</f>
        <v>15</v>
      </c>
      <c r="F3851" s="4">
        <f ca="1">'[1]2025年已发货'!F:F</f>
        <v>45817</v>
      </c>
      <c r="G3851" s="2" t="str">
        <f>'[1]2025年已发货'!G:G</f>
        <v>（北京工程局乐山机场项目）乐山市五通桥区冠英镇</v>
      </c>
      <c r="H3851" s="2" t="str">
        <f ca="1">'[1]2025年已发货'!H:H</f>
        <v>王治</v>
      </c>
      <c r="I3851" s="2">
        <f ca="1">'[1]2025年已发货'!I:I</f>
        <v>18811564698</v>
      </c>
      <c r="J3851" s="2" vm="1" t="e">
        <f ca="1">_xlfn._xlws.FILTER(辅助信息!D:D,辅助信息!G:G=G3851)</f>
        <v>#VALUE!</v>
      </c>
    </row>
    <row r="3852" hidden="1" spans="1:10">
      <c r="A3852" s="2" t="str">
        <f ca="1">'[1]2025年已发货'!A:A</f>
        <v>陕钢</v>
      </c>
      <c r="B3852" s="2" t="str">
        <f ca="1">'[1]2025年已发货'!B:B</f>
        <v>盘螺</v>
      </c>
      <c r="C3852" s="2" t="str">
        <f ca="1">'[1]2025年已发货'!C:C</f>
        <v>HRB400E Φ12</v>
      </c>
      <c r="D3852" s="2" t="str">
        <f ca="1">'[1]2025年已发货'!D:D</f>
        <v>吨</v>
      </c>
      <c r="E3852" s="2">
        <f ca="1">'[1]2025年已发货'!E:E</f>
        <v>20</v>
      </c>
      <c r="F3852" s="4">
        <f ca="1">'[1]2025年已发货'!F:F</f>
        <v>45817</v>
      </c>
      <c r="G3852" s="2" t="str">
        <f>'[1]2025年已发货'!G:G</f>
        <v>（北京工程局乐山机场项目）乐山市五通桥区冠英镇</v>
      </c>
      <c r="H3852" s="2" t="str">
        <f ca="1">'[1]2025年已发货'!H:H</f>
        <v>王治</v>
      </c>
      <c r="I3852" s="2">
        <f ca="1">'[1]2025年已发货'!I:I</f>
        <v>18811564698</v>
      </c>
      <c r="J3852" s="2" vm="1" t="e">
        <f>_xlfn._xlws.FILTER(辅助信息!D:D,辅助信息!G:G=G3852)</f>
        <v>#VALUE!</v>
      </c>
    </row>
    <row r="3853" hidden="1" spans="1:10">
      <c r="A3853" s="2" t="str">
        <f ca="1">'[1]2025年已发货'!A:A</f>
        <v>润耀</v>
      </c>
      <c r="B3853" s="2" t="str">
        <f ca="1">'[1]2025年已发货'!B:B</f>
        <v>螺纹钢</v>
      </c>
      <c r="C3853" s="2" t="str">
        <f ca="1">'[1]2025年已发货'!C:C</f>
        <v>HRB400E Φ12 9m</v>
      </c>
      <c r="D3853" s="2" t="str">
        <f ca="1">'[1]2025年已发货'!D:D</f>
        <v>吨</v>
      </c>
      <c r="E3853" s="2">
        <f ca="1">'[1]2025年已发货'!E:E</f>
        <v>35</v>
      </c>
      <c r="F3853" s="4">
        <f ca="1">'[1]2025年已发货'!F:F</f>
        <v>45817</v>
      </c>
      <c r="G3853" s="2" t="str">
        <f>'[1]2025年已发货'!G:G</f>
        <v>（中铁十局-资乐高速4标）四川省眉山市仁寿县彰加镇华炉村中铁十局资乐高速3#钢筋场</v>
      </c>
      <c r="H3853" s="2" t="str">
        <f ca="1">'[1]2025年已发货'!H:H</f>
        <v>杨飞</v>
      </c>
      <c r="I3853" s="2">
        <f ca="1">'[1]2025年已发货'!I:I</f>
        <v>15667998777</v>
      </c>
      <c r="J3853" s="2" vm="1" t="e">
        <f ca="1">_xlfn._xlws.FILTER(辅助信息!D:D,辅助信息!G:G=G3853)</f>
        <v>#VALUE!</v>
      </c>
    </row>
    <row r="3854" hidden="1" spans="1:10">
      <c r="A3854" s="2" t="str">
        <f ca="1">'[1]2025年已发货'!A:A</f>
        <v>德胜</v>
      </c>
      <c r="B3854" s="2" t="str">
        <f ca="1">'[1]2025年已发货'!B:B</f>
        <v>螺纹钢</v>
      </c>
      <c r="C3854" s="2" t="str">
        <f ca="1">'[1]2025年已发货'!C:C</f>
        <v>HRB400E Φ28 12m</v>
      </c>
      <c r="D3854" s="2" t="str">
        <f ca="1">'[1]2025年已发货'!D:D</f>
        <v>吨</v>
      </c>
      <c r="E3854" s="2">
        <f ca="1">'[1]2025年已发货'!E:E</f>
        <v>35.412</v>
      </c>
      <c r="F3854" s="4">
        <f ca="1">'[1]2025年已发货'!F:F</f>
        <v>45817</v>
      </c>
      <c r="G3854" s="2" t="str">
        <f>'[1]2025年已发货'!G:G</f>
        <v>（安久供应链项目）四川省宜宾市翠屏区志诚路</v>
      </c>
      <c r="H3854" s="2" t="str">
        <f ca="1">'[1]2025年已发货'!H:H</f>
        <v>毛新熠</v>
      </c>
      <c r="I3854" s="2">
        <f ca="1">'[1]2025年已发货'!I:I</f>
        <v>18208171901</v>
      </c>
      <c r="J3854" s="2" vm="1" t="e">
        <f ca="1">_xlfn._xlws.FILTER(辅助信息!D:D,辅助信息!G:G=G3854)</f>
        <v>#VALUE!</v>
      </c>
    </row>
    <row r="3855" hidden="1" spans="1:10">
      <c r="A3855" s="2" t="str">
        <f ca="1">'[1]2025年已发货'!A:A</f>
        <v>德胜</v>
      </c>
      <c r="B3855" s="2" t="str">
        <f ca="1">'[1]2025年已发货'!B:B</f>
        <v>螺纹钢</v>
      </c>
      <c r="C3855" s="2" t="str">
        <f ca="1">'[1]2025年已发货'!C:C</f>
        <v>HRB400E Φ14 12m</v>
      </c>
      <c r="D3855" s="2" t="str">
        <f ca="1">'[1]2025年已发货'!D:D</f>
        <v>吨</v>
      </c>
      <c r="E3855" s="2">
        <f ca="1">'[1]2025年已发货'!E:E</f>
        <v>11.036</v>
      </c>
      <c r="F3855" s="4">
        <f ca="1">'[1]2025年已发货'!F:F</f>
        <v>45817</v>
      </c>
      <c r="G3855" s="2" t="str">
        <f>'[1]2025年已发货'!G:G</f>
        <v>（安久供应链项目）四川省宜宾市翠屏区志诚路</v>
      </c>
      <c r="H3855" s="2" t="str">
        <f ca="1">'[1]2025年已发货'!H:H</f>
        <v>毛新熠</v>
      </c>
      <c r="I3855" s="2">
        <f ca="1">'[1]2025年已发货'!I:I</f>
        <v>18208171901</v>
      </c>
      <c r="J3855" s="2" vm="1" t="e">
        <f>_xlfn._xlws.FILTER(辅助信息!D:D,辅助信息!G:G=G3855)</f>
        <v>#VALUE!</v>
      </c>
    </row>
    <row r="3856" hidden="1" spans="1:10">
      <c r="A3856" s="2" t="str">
        <f ca="1">'[1]2025年已发货'!A:A</f>
        <v>德胜</v>
      </c>
      <c r="B3856" s="2" t="str">
        <f ca="1">'[1]2025年已发货'!B:B</f>
        <v>螺纹钢</v>
      </c>
      <c r="C3856" s="2" t="str">
        <f ca="1">'[1]2025年已发货'!C:C</f>
        <v>HRB400E Φ16 12m</v>
      </c>
      <c r="D3856" s="2" t="str">
        <f ca="1">'[1]2025年已发货'!D:D</f>
        <v>吨</v>
      </c>
      <c r="E3856" s="2">
        <f ca="1">'[1]2025年已发货'!E:E</f>
        <v>10.996</v>
      </c>
      <c r="F3856" s="4">
        <f ca="1">'[1]2025年已发货'!F:F</f>
        <v>45817</v>
      </c>
      <c r="G3856" s="2" t="str">
        <f>'[1]2025年已发货'!G:G</f>
        <v>（安久供应链项目）四川省宜宾市翠屏区志诚路</v>
      </c>
      <c r="H3856" s="2" t="str">
        <f ca="1">'[1]2025年已发货'!H:H</f>
        <v>毛新熠</v>
      </c>
      <c r="I3856" s="2">
        <f ca="1">'[1]2025年已发货'!I:I</f>
        <v>18208171901</v>
      </c>
      <c r="J3856" s="2" vm="1" t="e">
        <f ca="1">_xlfn._xlws.FILTER(辅助信息!D:D,辅助信息!G:G=G3856)</f>
        <v>#VALUE!</v>
      </c>
    </row>
    <row r="3857" hidden="1" spans="1:10">
      <c r="A3857" s="2" t="str">
        <f ca="1">'[1]2025年已发货'!A:A</f>
        <v>德胜</v>
      </c>
      <c r="B3857" s="2" t="str">
        <f ca="1">'[1]2025年已发货'!B:B</f>
        <v>螺纹钢</v>
      </c>
      <c r="C3857" s="2" t="str">
        <f ca="1">'[1]2025年已发货'!C:C</f>
        <v>HRB400E Φ18 12m</v>
      </c>
      <c r="D3857" s="2" t="str">
        <f ca="1">'[1]2025年已发货'!D:D</f>
        <v>吨</v>
      </c>
      <c r="E3857" s="2">
        <f ca="1">'[1]2025年已发货'!E:E</f>
        <v>13.8</v>
      </c>
      <c r="F3857" s="4">
        <f ca="1">'[1]2025年已发货'!F:F</f>
        <v>45817</v>
      </c>
      <c r="G3857" s="2" t="str">
        <f>'[1]2025年已发货'!G:G</f>
        <v>（安久供应链项目）四川省宜宾市翠屏区志诚路</v>
      </c>
      <c r="H3857" s="2" t="str">
        <f ca="1">'[1]2025年已发货'!H:H</f>
        <v>毛新熠</v>
      </c>
      <c r="I3857" s="2">
        <f ca="1">'[1]2025年已发货'!I:I</f>
        <v>18208171901</v>
      </c>
      <c r="J3857" s="2" vm="1" t="e">
        <f>_xlfn._xlws.FILTER(辅助信息!D:D,辅助信息!G:G=G3857)</f>
        <v>#VALUE!</v>
      </c>
    </row>
    <row r="3858" hidden="1" spans="1:10">
      <c r="A3858" s="2" t="str">
        <f ca="1">'[1]2025年已发货'!A:A</f>
        <v>德胜</v>
      </c>
      <c r="B3858" s="2" t="str">
        <f ca="1">'[1]2025年已发货'!B:B</f>
        <v>螺纹钢</v>
      </c>
      <c r="C3858" s="2" t="str">
        <f ca="1">'[1]2025年已发货'!C:C</f>
        <v>HRB400E Φ20 12m</v>
      </c>
      <c r="D3858" s="2" t="str">
        <f ca="1">'[1]2025年已发货'!D:D</f>
        <v>吨</v>
      </c>
      <c r="E3858" s="2">
        <f ca="1">'[1]2025年已发货'!E:E</f>
        <v>8.271</v>
      </c>
      <c r="F3858" s="4">
        <f ca="1">'[1]2025年已发货'!F:F</f>
        <v>45817</v>
      </c>
      <c r="G3858" s="2" t="str">
        <f>'[1]2025年已发货'!G:G</f>
        <v>（安久供应链项目）四川省宜宾市翠屏区志诚路</v>
      </c>
      <c r="H3858" s="2" t="str">
        <f ca="1">'[1]2025年已发货'!H:H</f>
        <v>毛新熠</v>
      </c>
      <c r="I3858" s="2">
        <f ca="1">'[1]2025年已发货'!I:I</f>
        <v>18208171901</v>
      </c>
      <c r="J3858" s="2" vm="1" t="e">
        <f ca="1">_xlfn._xlws.FILTER(辅助信息!D:D,辅助信息!G:G=G3858)</f>
        <v>#VALUE!</v>
      </c>
    </row>
    <row r="3859" hidden="1" spans="1:10">
      <c r="A3859" s="2" t="str">
        <f ca="1">'[1]2025年已发货'!A:A</f>
        <v>德胜</v>
      </c>
      <c r="B3859" s="2" t="str">
        <f ca="1">'[1]2025年已发货'!B:B</f>
        <v>螺纹钢</v>
      </c>
      <c r="C3859" s="2" t="str">
        <f ca="1">'[1]2025年已发货'!C:C</f>
        <v>HRB400E Φ22 12m</v>
      </c>
      <c r="D3859" s="2" t="str">
        <f ca="1">'[1]2025年已发货'!D:D</f>
        <v>吨</v>
      </c>
      <c r="E3859" s="2">
        <f ca="1">'[1]2025年已发货'!E:E</f>
        <v>10.872</v>
      </c>
      <c r="F3859" s="4">
        <f ca="1">'[1]2025年已发货'!F:F</f>
        <v>45817</v>
      </c>
      <c r="G3859" s="2" t="str">
        <f>'[1]2025年已发货'!G:G</f>
        <v>（安久供应链项目）四川省宜宾市翠屏区志诚路</v>
      </c>
      <c r="H3859" s="2" t="str">
        <f ca="1">'[1]2025年已发货'!H:H</f>
        <v>毛新熠</v>
      </c>
      <c r="I3859" s="2">
        <f ca="1">'[1]2025年已发货'!I:I</f>
        <v>18208171901</v>
      </c>
      <c r="J3859" s="2" vm="1" t="e">
        <f>_xlfn._xlws.FILTER(辅助信息!D:D,辅助信息!G:G=G3859)</f>
        <v>#VALUE!</v>
      </c>
    </row>
    <row r="3860" hidden="1" spans="1:10">
      <c r="A3860" s="2" t="str">
        <f ca="1">'[1]2025年已发货'!A:A</f>
        <v>德胜</v>
      </c>
      <c r="B3860" s="2" t="str">
        <f ca="1">'[1]2025年已发货'!B:B</f>
        <v>螺纹钢</v>
      </c>
      <c r="C3860" s="2" t="str">
        <f ca="1">'[1]2025年已发货'!C:C</f>
        <v>HRB400E Φ25 12m</v>
      </c>
      <c r="D3860" s="2" t="str">
        <f ca="1">'[1]2025年已发货'!D:D</f>
        <v>吨</v>
      </c>
      <c r="E3860" s="2">
        <f ca="1">'[1]2025年已发货'!E:E</f>
        <v>16.356</v>
      </c>
      <c r="F3860" s="4">
        <f ca="1">'[1]2025年已发货'!F:F</f>
        <v>45817</v>
      </c>
      <c r="G3860" s="2" t="str">
        <f>'[1]2025年已发货'!G:G</f>
        <v>（安久供应链项目）四川省宜宾市翠屏区志诚路</v>
      </c>
      <c r="H3860" s="2" t="str">
        <f ca="1">'[1]2025年已发货'!H:H</f>
        <v>毛新熠</v>
      </c>
      <c r="I3860" s="2">
        <f ca="1">'[1]2025年已发货'!I:I</f>
        <v>18208171901</v>
      </c>
      <c r="J3860" s="2" vm="1" t="e">
        <f ca="1">_xlfn._xlws.FILTER(辅助信息!D:D,辅助信息!G:G=G3860)</f>
        <v>#VALUE!</v>
      </c>
    </row>
    <row r="3861" hidden="1" spans="1:10">
      <c r="A3861" s="2" t="str">
        <f ca="1">'[1]2025年已发货'!A:A</f>
        <v>德胜</v>
      </c>
      <c r="B3861" s="2" t="str">
        <f ca="1">'[1]2025年已发货'!B:B</f>
        <v>螺纹钢</v>
      </c>
      <c r="C3861" s="2" t="str">
        <f ca="1">'[1]2025年已发货'!C:C</f>
        <v>HRB400E Φ12 12m</v>
      </c>
      <c r="D3861" s="2" t="str">
        <f ca="1">'[1]2025年已发货'!D:D</f>
        <v>吨</v>
      </c>
      <c r="E3861" s="2">
        <f ca="1">'[1]2025年已发货'!E:E</f>
        <v>27.81</v>
      </c>
      <c r="F3861" s="4">
        <f ca="1">'[1]2025年已发货'!F:F</f>
        <v>45817</v>
      </c>
      <c r="G3861" s="2" t="str">
        <f>'[1]2025年已发货'!G:G</f>
        <v>（安久供应链项目）四川省宜宾市翠屏区志诚路</v>
      </c>
      <c r="H3861" s="2" t="str">
        <f ca="1">'[1]2025年已发货'!H:H</f>
        <v>毛新熠</v>
      </c>
      <c r="I3861" s="2">
        <f ca="1">'[1]2025年已发货'!I:I</f>
        <v>18208171901</v>
      </c>
      <c r="J3861" s="2" vm="1" t="e">
        <f>_xlfn._xlws.FILTER(辅助信息!D:D,辅助信息!G:G=G3861)</f>
        <v>#VALUE!</v>
      </c>
    </row>
    <row r="3862" hidden="1" spans="1:10">
      <c r="A3862" s="2" t="str">
        <f ca="1">'[1]2025年已发货'!A:A</f>
        <v>德胜</v>
      </c>
      <c r="B3862" s="2" t="str">
        <f ca="1">'[1]2025年已发货'!B:B</f>
        <v>螺纹钢</v>
      </c>
      <c r="C3862" s="2" t="str">
        <f ca="1">'[1]2025年已发货'!C:C</f>
        <v>HRB400E Φ28 12m</v>
      </c>
      <c r="D3862" s="2" t="str">
        <f ca="1">'[1]2025年已发货'!D:D</f>
        <v>吨</v>
      </c>
      <c r="E3862" s="2">
        <f ca="1">'[1]2025年已发货'!E:E</f>
        <v>8.172</v>
      </c>
      <c r="F3862" s="4">
        <f ca="1">'[1]2025年已发货'!F:F</f>
        <v>45817</v>
      </c>
      <c r="G3862" s="2" t="str">
        <f>'[1]2025年已发货'!G:G</f>
        <v>（安久供应链项目）四川省宜宾市翠屏区志诚路</v>
      </c>
      <c r="H3862" s="2" t="str">
        <f ca="1">'[1]2025年已发货'!H:H</f>
        <v>毛新熠</v>
      </c>
      <c r="I3862" s="2">
        <f ca="1">'[1]2025年已发货'!I:I</f>
        <v>18208171901</v>
      </c>
      <c r="J3862" s="2" vm="1" t="e">
        <f ca="1">_xlfn._xlws.FILTER(辅助信息!D:D,辅助信息!G:G=G3862)</f>
        <v>#VALUE!</v>
      </c>
    </row>
    <row r="3863" hidden="1" spans="1:10">
      <c r="A3863" s="2" t="str">
        <f ca="1">'[1]2025年已发货'!A:A</f>
        <v>达钢</v>
      </c>
      <c r="B3863" s="2" t="str">
        <f ca="1">'[1]2025年已发货'!B:B</f>
        <v>螺纹钢</v>
      </c>
      <c r="C3863" s="2" t="str">
        <f ca="1">'[1]2025年已发货'!C:C</f>
        <v>HRB400E Φ12 9m</v>
      </c>
      <c r="D3863" s="2" t="str">
        <f ca="1">'[1]2025年已发货'!D:D</f>
        <v>吨</v>
      </c>
      <c r="E3863" s="2">
        <f ca="1">'[1]2025年已发货'!E:E</f>
        <v>15</v>
      </c>
      <c r="F3863" s="4">
        <f ca="1">'[1]2025年已发货'!F:F</f>
        <v>45817</v>
      </c>
      <c r="G3863" s="2" t="str">
        <f>'[1]2025年已发货'!G:G</f>
        <v>（十九冶-江龙高速三分部）重庆市云阳县蔈草镇三坵田*小尖山梁场</v>
      </c>
      <c r="H3863" s="2" t="str">
        <f ca="1">'[1]2025年已发货'!H:H</f>
        <v>任海军</v>
      </c>
      <c r="I3863" s="2">
        <f ca="1">'[1]2025年已发货'!I:I</f>
        <v>17725037830</v>
      </c>
      <c r="J3863" s="2" vm="1" t="e">
        <f ca="1">_xlfn._xlws.FILTER(辅助信息!D:D,辅助信息!G:G=G3863)</f>
        <v>#VALUE!</v>
      </c>
    </row>
    <row r="3864" hidden="1" spans="1:10">
      <c r="A3864" s="2" t="str">
        <f ca="1">'[1]2025年已发货'!A:A</f>
        <v>达钢</v>
      </c>
      <c r="B3864" s="2" t="str">
        <f ca="1">'[1]2025年已发货'!B:B</f>
        <v>螺纹钢</v>
      </c>
      <c r="C3864" s="2" t="str">
        <f ca="1">'[1]2025年已发货'!C:C</f>
        <v>HRB400E Φ16 9m</v>
      </c>
      <c r="D3864" s="2" t="str">
        <f ca="1">'[1]2025年已发货'!D:D</f>
        <v>吨</v>
      </c>
      <c r="E3864" s="2">
        <f ca="1">'[1]2025年已发货'!E:E</f>
        <v>20</v>
      </c>
      <c r="F3864" s="4">
        <f ca="1">'[1]2025年已发货'!F:F</f>
        <v>45817</v>
      </c>
      <c r="G3864" s="2" t="str">
        <f>'[1]2025年已发货'!G:G</f>
        <v>（十九冶-江龙高速三分部）重庆市云阳县蔈草镇三坵田*小尖山梁场</v>
      </c>
      <c r="H3864" s="2" t="str">
        <f ca="1">'[1]2025年已发货'!H:H</f>
        <v>任海军</v>
      </c>
      <c r="I3864" s="2">
        <f ca="1">'[1]2025年已发货'!I:I</f>
        <v>17725037830</v>
      </c>
      <c r="J3864" s="2" vm="1" t="e">
        <f ca="1">_xlfn._xlws.FILTER(辅助信息!D:D,辅助信息!G:G=G3864)</f>
        <v>#VALUE!</v>
      </c>
    </row>
    <row r="3865" hidden="1" spans="1:10">
      <c r="A3865" s="2" t="str">
        <f ca="1">'[1]2025年已发货'!A:A</f>
        <v>达钢</v>
      </c>
      <c r="B3865" s="2" t="str">
        <f ca="1">'[1]2025年已发货'!B:B</f>
        <v>螺纹钢</v>
      </c>
      <c r="C3865" s="2" t="str">
        <f ca="1">'[1]2025年已发货'!C:C</f>
        <v>HRB400E Φ16 9m</v>
      </c>
      <c r="D3865" s="2" t="str">
        <f ca="1">'[1]2025年已发货'!D:D</f>
        <v>吨</v>
      </c>
      <c r="E3865" s="2">
        <f ca="1">'[1]2025年已发货'!E:E</f>
        <v>30</v>
      </c>
      <c r="F3865" s="4">
        <f ca="1">'[1]2025年已发货'!F:F</f>
        <v>45817</v>
      </c>
      <c r="G3865" s="2" t="str">
        <f>'[1]2025年已发货'!G:G</f>
        <v>（十九冶-江龙高速三分部）重庆市云阳县龙角镇*皮家营梁场</v>
      </c>
      <c r="H3865" s="2" t="str">
        <f ca="1">'[1]2025年已发货'!H:H</f>
        <v>任海军</v>
      </c>
      <c r="I3865" s="2">
        <f ca="1">'[1]2025年已发货'!I:I</f>
        <v>17725037830</v>
      </c>
      <c r="J3865" s="2" vm="1" t="e">
        <f ca="1">_xlfn._xlws.FILTER(辅助信息!D:D,辅助信息!G:G=G3865)</f>
        <v>#VALUE!</v>
      </c>
    </row>
    <row r="3866" hidden="1" spans="1:10">
      <c r="A3866" s="2" t="str">
        <f ca="1">'[1]2025年已发货'!A:A</f>
        <v>达钢</v>
      </c>
      <c r="B3866" s="2" t="str">
        <f ca="1">'[1]2025年已发货'!B:B</f>
        <v>螺纹钢</v>
      </c>
      <c r="C3866" s="2" t="str">
        <f ca="1">'[1]2025年已发货'!C:C</f>
        <v>HRB400E Φ12 9m</v>
      </c>
      <c r="D3866" s="2" t="str">
        <f ca="1">'[1]2025年已发货'!D:D</f>
        <v>吨</v>
      </c>
      <c r="E3866" s="2">
        <f ca="1">'[1]2025年已发货'!E:E</f>
        <v>27</v>
      </c>
      <c r="F3866" s="4">
        <f ca="1">'[1]2025年已发货'!F:F</f>
        <v>45817</v>
      </c>
      <c r="G3866" s="2" t="str">
        <f>'[1]2025年已发货'!G:G</f>
        <v>（十九冶-江龙高速三分部）重庆市云阳县龙角镇*皮家营梁场</v>
      </c>
      <c r="H3866" s="2" t="str">
        <f ca="1">'[1]2025年已发货'!H:H</f>
        <v>任海军</v>
      </c>
      <c r="I3866" s="2">
        <f ca="1">'[1]2025年已发货'!I:I</f>
        <v>17725037830</v>
      </c>
      <c r="J3866" s="2" vm="1" t="e">
        <f ca="1">_xlfn._xlws.FILTER(辅助信息!D:D,辅助信息!G:G=G3866)</f>
        <v>#VALUE!</v>
      </c>
    </row>
    <row r="3867" hidden="1" spans="1:10">
      <c r="A3867" s="2" t="str">
        <f ca="1">'[1]2025年已发货'!A:A</f>
        <v>达钢</v>
      </c>
      <c r="B3867" s="2" t="str">
        <f ca="1">'[1]2025年已发货'!B:B</f>
        <v>螺纹钢</v>
      </c>
      <c r="C3867" s="2" t="str">
        <f ca="1">'[1]2025年已发货'!C:C</f>
        <v>HRB400E Φ20 9m</v>
      </c>
      <c r="D3867" s="2" t="str">
        <f ca="1">'[1]2025年已发货'!D:D</f>
        <v>吨</v>
      </c>
      <c r="E3867" s="2">
        <f ca="1">'[1]2025年已发货'!E:E</f>
        <v>15</v>
      </c>
      <c r="F3867" s="4">
        <f ca="1">'[1]2025年已发货'!F:F</f>
        <v>45817</v>
      </c>
      <c r="G3867" s="2" t="str">
        <f>'[1]2025年已发货'!G:G</f>
        <v>（十九冶-江龙高速三分部）重庆市云阳县龙角镇*皮家营梁场</v>
      </c>
      <c r="H3867" s="2" t="str">
        <f ca="1">'[1]2025年已发货'!H:H</f>
        <v>任海军</v>
      </c>
      <c r="I3867" s="2">
        <f ca="1">'[1]2025年已发货'!I:I</f>
        <v>17725037830</v>
      </c>
      <c r="J3867" s="2" vm="1" t="e">
        <f ca="1">_xlfn._xlws.FILTER(辅助信息!D:D,辅助信息!G:G=G3867)</f>
        <v>#VALUE!</v>
      </c>
    </row>
    <row r="3868" hidden="1" spans="1:10">
      <c r="A3868" s="2" t="str">
        <f ca="1">'[1]2025年已发货'!A:A</f>
        <v>晋邦</v>
      </c>
      <c r="B3868" s="2" t="str">
        <f ca="1">'[1]2025年已发货'!B:B</f>
        <v>盘螺</v>
      </c>
      <c r="C3868" s="2" t="str">
        <f ca="1">'[1]2025年已发货'!C:C</f>
        <v>HRB400E Φ10</v>
      </c>
      <c r="D3868" s="2" t="str">
        <f ca="1">'[1]2025年已发货'!D:D</f>
        <v>吨</v>
      </c>
      <c r="E3868" s="2">
        <f ca="1">'[1]2025年已发货'!E:E</f>
        <v>16</v>
      </c>
      <c r="F3868" s="4">
        <f ca="1">'[1]2025年已发货'!F:F</f>
        <v>45817</v>
      </c>
      <c r="G3868" s="2" t="str">
        <f>'[1]2025年已发货'!G:G</f>
        <v>（十九冶-江龙高速三分部）重庆市云阳县蔈草镇三坵田*小尖山梁场</v>
      </c>
      <c r="H3868" s="2" t="str">
        <f ca="1">'[1]2025年已发货'!H:H</f>
        <v>任海军</v>
      </c>
      <c r="I3868" s="2">
        <f ca="1">'[1]2025年已发货'!I:I</f>
        <v>17725037830</v>
      </c>
      <c r="J3868" s="2" vm="1" t="e">
        <f ca="1">_xlfn._xlws.FILTER(辅助信息!D:D,辅助信息!G:G=G3868)</f>
        <v>#VALUE!</v>
      </c>
    </row>
    <row r="3869" hidden="1" spans="1:10">
      <c r="A3869" s="2" t="str">
        <f ca="1">'[1]2025年已发货'!A:A</f>
        <v>晋邦</v>
      </c>
      <c r="B3869" s="2" t="str">
        <f ca="1">'[1]2025年已发货'!B:B</f>
        <v>螺纹钢</v>
      </c>
      <c r="C3869" s="2" t="str">
        <f ca="1">'[1]2025年已发货'!C:C</f>
        <v>HRB400E Φ16 9m</v>
      </c>
      <c r="D3869" s="2" t="str">
        <f ca="1">'[1]2025年已发货'!D:D</f>
        <v>吨</v>
      </c>
      <c r="E3869" s="2">
        <f ca="1">'[1]2025年已发货'!E:E</f>
        <v>30</v>
      </c>
      <c r="F3869" s="4">
        <f ca="1">'[1]2025年已发货'!F:F</f>
        <v>45817</v>
      </c>
      <c r="G3869" s="2" t="str">
        <f>'[1]2025年已发货'!G:G</f>
        <v>（十九冶-江龙高速三分部）重庆市云阳县蔈草镇三坵田*小尖山梁场</v>
      </c>
      <c r="H3869" s="2" t="str">
        <f ca="1">'[1]2025年已发货'!H:H</f>
        <v>任海军</v>
      </c>
      <c r="I3869" s="2">
        <f ca="1">'[1]2025年已发货'!I:I</f>
        <v>17725037830</v>
      </c>
      <c r="J3869" s="2" vm="1" t="e">
        <f ca="1">_xlfn._xlws.FILTER(辅助信息!D:D,辅助信息!G:G=G3869)</f>
        <v>#VALUE!</v>
      </c>
    </row>
    <row r="3870" hidden="1" spans="1:10">
      <c r="A3870" s="2" t="str">
        <f ca="1">'[1]2025年已发货'!A:A</f>
        <v>晋邦</v>
      </c>
      <c r="B3870" s="2" t="str">
        <f ca="1">'[1]2025年已发货'!B:B</f>
        <v>盘螺</v>
      </c>
      <c r="C3870" s="2" t="str">
        <f ca="1">'[1]2025年已发货'!C:C</f>
        <v>HRB400E Φ10</v>
      </c>
      <c r="D3870" s="2" t="str">
        <f ca="1">'[1]2025年已发货'!D:D</f>
        <v>吨</v>
      </c>
      <c r="E3870" s="2">
        <f ca="1">'[1]2025年已发货'!E:E</f>
        <v>30</v>
      </c>
      <c r="F3870" s="4">
        <f ca="1">'[1]2025年已发货'!F:F</f>
        <v>45817</v>
      </c>
      <c r="G3870" s="2" t="str">
        <f>'[1]2025年已发货'!G:G</f>
        <v>（十九冶-江龙高速三分部）重庆市云阳县龙角镇*皮家营梁场</v>
      </c>
      <c r="H3870" s="2" t="str">
        <f ca="1">'[1]2025年已发货'!H:H</f>
        <v>任海军</v>
      </c>
      <c r="I3870" s="2">
        <f ca="1">'[1]2025年已发货'!I:I</f>
        <v>17725037830</v>
      </c>
      <c r="J3870" s="2" vm="1" t="e">
        <f ca="1">_xlfn._xlws.FILTER(辅助信息!D:D,辅助信息!G:G=G3870)</f>
        <v>#VALUE!</v>
      </c>
    </row>
    <row r="3871" hidden="1" spans="1:10">
      <c r="A3871" s="2" t="str">
        <f ca="1">'[1]2025年已发货'!A:A</f>
        <v>晋邦</v>
      </c>
      <c r="B3871" s="2" t="str">
        <f ca="1">'[1]2025年已发货'!B:B</f>
        <v>螺纹钢</v>
      </c>
      <c r="C3871" s="2" t="str">
        <f ca="1">'[1]2025年已发货'!C:C</f>
        <v>HRB400E Φ12 9m</v>
      </c>
      <c r="D3871" s="2" t="str">
        <f ca="1">'[1]2025年已发货'!D:D</f>
        <v>吨</v>
      </c>
      <c r="E3871" s="2">
        <f ca="1">'[1]2025年已发货'!E:E</f>
        <v>28</v>
      </c>
      <c r="F3871" s="4">
        <f ca="1">'[1]2025年已发货'!F:F</f>
        <v>45817</v>
      </c>
      <c r="G3871" s="2" t="str">
        <f>'[1]2025年已发货'!G:G</f>
        <v>（十九冶-江龙高速三分部）重庆市云阳县龙角镇*皮家营梁场</v>
      </c>
      <c r="H3871" s="2" t="str">
        <f ca="1">'[1]2025年已发货'!H:H</f>
        <v>任海军</v>
      </c>
      <c r="I3871" s="2">
        <f ca="1">'[1]2025年已发货'!I:I</f>
        <v>17725037830</v>
      </c>
      <c r="J3871" s="2" vm="1" t="e">
        <f ca="1">_xlfn._xlws.FILTER(辅助信息!D:D,辅助信息!G:G=G3871)</f>
        <v>#VALUE!</v>
      </c>
    </row>
    <row r="3872" hidden="1" spans="1:10">
      <c r="A3872" s="2" t="str">
        <f ca="1">'[1]2025年已发货'!A:A</f>
        <v>晋邦</v>
      </c>
      <c r="B3872" s="2" t="str">
        <f ca="1">'[1]2025年已发货'!B:B</f>
        <v>螺纹钢</v>
      </c>
      <c r="C3872" s="2" t="str">
        <f ca="1">'[1]2025年已发货'!C:C</f>
        <v>HRB400E Φ16 9m</v>
      </c>
      <c r="D3872" s="2" t="str">
        <f ca="1">'[1]2025年已发货'!D:D</f>
        <v>吨</v>
      </c>
      <c r="E3872" s="2">
        <f ca="1">'[1]2025年已发货'!E:E</f>
        <v>3</v>
      </c>
      <c r="F3872" s="4">
        <f ca="1">'[1]2025年已发货'!F:F</f>
        <v>45817</v>
      </c>
      <c r="G3872" s="2" t="str">
        <f>'[1]2025年已发货'!G:G</f>
        <v>（十九冶-江龙高速三分部）重庆市云阳县龙角镇*皮家营梁场</v>
      </c>
      <c r="H3872" s="2" t="str">
        <f ca="1">'[1]2025年已发货'!H:H</f>
        <v>任海军</v>
      </c>
      <c r="I3872" s="2">
        <f ca="1">'[1]2025年已发货'!I:I</f>
        <v>17725037830</v>
      </c>
      <c r="J3872" s="2" vm="1" t="e">
        <f ca="1">_xlfn._xlws.FILTER(辅助信息!D:D,辅助信息!G:G=G3872)</f>
        <v>#VALUE!</v>
      </c>
    </row>
    <row r="3873" hidden="1" spans="1:10">
      <c r="A3873" s="2" t="str">
        <f ca="1">'[1]2025年已发货'!A:A</f>
        <v>海南海控</v>
      </c>
      <c r="B3873" s="2" t="str">
        <f ca="1">'[1]2025年已发货'!B:B</f>
        <v>螺纹钢</v>
      </c>
      <c r="C3873" s="2" t="str">
        <f ca="1">'[1]2025年已发货'!C:C</f>
        <v>HRB400EФ12*9m</v>
      </c>
      <c r="D3873" s="2" t="str">
        <f ca="1">'[1]2025年已发货'!D:D</f>
        <v>吨</v>
      </c>
      <c r="E3873" s="2">
        <f ca="1">'[1]2025年已发货'!E:E</f>
        <v>35</v>
      </c>
      <c r="F3873" s="4">
        <f ca="1">'[1]2025年已发货'!F:F</f>
        <v>45817</v>
      </c>
      <c r="G3873" s="2" t="str">
        <f>'[1]2025年已发货'!G:G</f>
        <v>（中铁六局呼和公司康新高速TJ4-2标）四川省甘孜藏族自治州康定市新都桥镇东俄罗三村中建八局搅拌站旁</v>
      </c>
      <c r="H3873" s="2" t="str">
        <f ca="1">'[1]2025年已发货'!H:H</f>
        <v>王龙</v>
      </c>
      <c r="I3873" s="2">
        <f ca="1">'[1]2025年已发货'!I:I</f>
        <v>18809490151</v>
      </c>
      <c r="J3873" s="2" vm="1" t="e">
        <f>_xlfn._xlws.FILTER(辅助信息!D:D,辅助信息!G:G=G3873)</f>
        <v>#VALUE!</v>
      </c>
    </row>
    <row r="3874" hidden="1" spans="1:10">
      <c r="A3874" s="2" t="str">
        <f ca="1">'[1]2025年已发货'!A:A</f>
        <v>海南海控</v>
      </c>
      <c r="B3874" s="2" t="str">
        <f ca="1">'[1]2025年已发货'!B:B</f>
        <v>螺纹钢</v>
      </c>
      <c r="C3874" s="2" t="str">
        <f ca="1">'[1]2025年已发货'!C:C</f>
        <v>HRB400EФ25*12m</v>
      </c>
      <c r="D3874" s="2" t="str">
        <f ca="1">'[1]2025年已发货'!D:D</f>
        <v>吨</v>
      </c>
      <c r="E3874" s="2">
        <f ca="1">'[1]2025年已发货'!E:E</f>
        <v>35</v>
      </c>
      <c r="F3874" s="4">
        <f ca="1">'[1]2025年已发货'!F:F</f>
        <v>45817</v>
      </c>
      <c r="G3874" s="2" t="str">
        <f>'[1]2025年已发货'!G:G</f>
        <v>（中铁八局康新高速TJ4-1标）四川省甘孜州康定市新都桥镇超限载检测站</v>
      </c>
      <c r="H3874" s="2" t="str">
        <f ca="1">'[1]2025年已发货'!H:H</f>
        <v>刘俊</v>
      </c>
      <c r="I3874" s="2">
        <f ca="1">'[1]2025年已发货'!I:I</f>
        <v>18587764925</v>
      </c>
      <c r="J3874" s="2" vm="1" t="e">
        <f ca="1">_xlfn._xlws.FILTER(辅助信息!D:D,辅助信息!G:G=G3874)</f>
        <v>#VALUE!</v>
      </c>
    </row>
    <row r="3875" hidden="1" spans="1:10">
      <c r="A3875" s="2" t="str">
        <f ca="1">'[1]2025年已发货'!A:A</f>
        <v>海南海控</v>
      </c>
      <c r="B3875" s="2" t="str">
        <f ca="1">'[1]2025年已发货'!B:B</f>
        <v>螺纹钢</v>
      </c>
      <c r="C3875" s="2" t="str">
        <f ca="1">'[1]2025年已发货'!C:C</f>
        <v>HRB400EФ28*12m</v>
      </c>
      <c r="D3875" s="2" t="str">
        <f ca="1">'[1]2025年已发货'!D:D</f>
        <v>吨</v>
      </c>
      <c r="E3875" s="2">
        <f ca="1">'[1]2025年已发货'!E:E</f>
        <v>35</v>
      </c>
      <c r="F3875" s="4">
        <f ca="1">'[1]2025年已发货'!F:F</f>
        <v>45817</v>
      </c>
      <c r="G3875" s="2" t="str">
        <f>'[1]2025年已发货'!G:G</f>
        <v>（中铁八局康新高速TJ4-1标）四川省甘孜州康定市新都桥镇超限载检测站</v>
      </c>
      <c r="H3875" s="2" t="str">
        <f ca="1">'[1]2025年已发货'!H:H</f>
        <v>刘俊</v>
      </c>
      <c r="I3875" s="2">
        <f ca="1">'[1]2025年已发货'!I:I</f>
        <v>18587764925</v>
      </c>
      <c r="J3875" s="2" vm="1" t="e">
        <f ca="1">_xlfn._xlws.FILTER(辅助信息!D:D,辅助信息!G:G=G3875)</f>
        <v>#VALUE!</v>
      </c>
    </row>
    <row r="3876" hidden="1" spans="1:10">
      <c r="A3876" s="2" t="str">
        <f ca="1">'[1]2025年已发货'!A:A</f>
        <v>海南海控</v>
      </c>
      <c r="B3876" s="2" t="str">
        <f ca="1">'[1]2025年已发货'!B:B</f>
        <v>螺纹钢</v>
      </c>
      <c r="C3876" s="2" t="str">
        <f ca="1">'[1]2025年已发货'!C:C</f>
        <v>HRB400EФ28*9m</v>
      </c>
      <c r="D3876" s="2" t="str">
        <f ca="1">'[1]2025年已发货'!D:D</f>
        <v>吨</v>
      </c>
      <c r="E3876" s="2">
        <f ca="1">'[1]2025年已发货'!E:E</f>
        <v>35</v>
      </c>
      <c r="F3876" s="4">
        <f ca="1">'[1]2025年已发货'!F:F</f>
        <v>45817</v>
      </c>
      <c r="G3876" s="2" t="str">
        <f>'[1]2025年已发货'!G:G</f>
        <v>（中铁八局康新高速TJ4-1标）四川省甘孜州康定市新都桥镇超限载检测站</v>
      </c>
      <c r="H3876" s="2" t="str">
        <f ca="1">'[1]2025年已发货'!H:H</f>
        <v>刘俊</v>
      </c>
      <c r="I3876" s="2">
        <f ca="1">'[1]2025年已发货'!I:I</f>
        <v>18587764925</v>
      </c>
      <c r="J3876" s="2" vm="1" t="e">
        <f ca="1">_xlfn._xlws.FILTER(辅助信息!D:D,辅助信息!G:G=G3876)</f>
        <v>#VALUE!</v>
      </c>
    </row>
    <row r="3877" hidden="1" spans="1:10">
      <c r="A3877" s="2" t="str">
        <f ca="1">'[1]2025年已发货'!A:A</f>
        <v>海南海控</v>
      </c>
      <c r="B3877" s="2" t="str">
        <f ca="1">'[1]2025年已发货'!B:B</f>
        <v>螺纹钢</v>
      </c>
      <c r="C3877" s="2" t="str">
        <f ca="1">'[1]2025年已发货'!C:C</f>
        <v>HRB500EФ22*12m</v>
      </c>
      <c r="D3877" s="2" t="str">
        <f ca="1">'[1]2025年已发货'!D:D</f>
        <v>吨</v>
      </c>
      <c r="E3877" s="2">
        <f ca="1">'[1]2025年已发货'!E:E</f>
        <v>35</v>
      </c>
      <c r="F3877" s="4">
        <f ca="1">'[1]2025年已发货'!F:F</f>
        <v>45817</v>
      </c>
      <c r="G3877" s="2" t="str">
        <f>'[1]2025年已发货'!G:G</f>
        <v>（中铁八局康新高速TJ4-1标）四川省甘孜州康定市新都桥镇超限载检测站</v>
      </c>
      <c r="H3877" s="2" t="str">
        <f ca="1">'[1]2025年已发货'!H:H</f>
        <v>刘俊</v>
      </c>
      <c r="I3877" s="2">
        <f ca="1">'[1]2025年已发货'!I:I</f>
        <v>18587764925</v>
      </c>
      <c r="J3877" s="2" vm="1" t="e">
        <f ca="1">_xlfn._xlws.FILTER(辅助信息!D:D,辅助信息!G:G=G3877)</f>
        <v>#VALUE!</v>
      </c>
    </row>
    <row r="3878" hidden="1" spans="1:10">
      <c r="A3878" s="2" t="str">
        <f ca="1">'[1]2025年已发货'!A:A</f>
        <v>海南海控</v>
      </c>
      <c r="B3878" s="2" t="str">
        <f ca="1">'[1]2025年已发货'!B:B</f>
        <v>螺纹钢</v>
      </c>
      <c r="C3878" s="2" t="str">
        <f ca="1">'[1]2025年已发货'!C:C</f>
        <v>HRB500EФ22*9m</v>
      </c>
      <c r="D3878" s="2" t="str">
        <f ca="1">'[1]2025年已发货'!D:D</f>
        <v>吨</v>
      </c>
      <c r="E3878" s="2">
        <f ca="1">'[1]2025年已发货'!E:E</f>
        <v>70</v>
      </c>
      <c r="F3878" s="4">
        <f ca="1">'[1]2025年已发货'!F:F</f>
        <v>45817</v>
      </c>
      <c r="G3878" s="2" t="str">
        <f>'[1]2025年已发货'!G:G</f>
        <v>（中铁八局康新高速TJ4-1标）四川省甘孜州康定市新都桥镇超限载检测站</v>
      </c>
      <c r="H3878" s="2" t="str">
        <f ca="1">'[1]2025年已发货'!H:H</f>
        <v>刘俊</v>
      </c>
      <c r="I3878" s="2">
        <f ca="1">'[1]2025年已发货'!I:I</f>
        <v>18587764925</v>
      </c>
      <c r="J3878" s="2" vm="1" t="e">
        <f ca="1">_xlfn._xlws.FILTER(辅助信息!D:D,辅助信息!G:G=G3878)</f>
        <v>#VALUE!</v>
      </c>
    </row>
    <row r="3879" hidden="1" spans="1:10">
      <c r="A3879" s="2" t="str">
        <f ca="1">'[1]2025年已发货'!A:A</f>
        <v>海南海控</v>
      </c>
      <c r="B3879" s="2" t="str">
        <f ca="1">'[1]2025年已发货'!B:B</f>
        <v>螺纹钢</v>
      </c>
      <c r="C3879" s="2" t="str">
        <f ca="1">'[1]2025年已发货'!C:C</f>
        <v>HRB500EФ28*12m</v>
      </c>
      <c r="D3879" s="2" t="str">
        <f ca="1">'[1]2025年已发货'!D:D</f>
        <v>吨</v>
      </c>
      <c r="E3879" s="2">
        <f ca="1">'[1]2025年已发货'!E:E</f>
        <v>70</v>
      </c>
      <c r="F3879" s="4">
        <f ca="1">'[1]2025年已发货'!F:F</f>
        <v>45817</v>
      </c>
      <c r="G3879" s="2" t="str">
        <f>'[1]2025年已发货'!G:G</f>
        <v>（中铁八局康新高速TJ4-1标）四川省甘孜州康定市新都桥镇超限载检测站</v>
      </c>
      <c r="H3879" s="2" t="str">
        <f ca="1">'[1]2025年已发货'!H:H</f>
        <v>刘俊</v>
      </c>
      <c r="I3879" s="2">
        <f ca="1">'[1]2025年已发货'!I:I</f>
        <v>18587764925</v>
      </c>
      <c r="J3879" s="2" vm="1" t="e">
        <f>_xlfn._xlws.FILTER(辅助信息!D:D,辅助信息!G:G=G3879)</f>
        <v>#VALUE!</v>
      </c>
    </row>
    <row r="3880" hidden="1" spans="1:10">
      <c r="A3880" s="2" t="str">
        <f ca="1">'[1]2025年已发货'!A:A</f>
        <v>钢固融</v>
      </c>
      <c r="B3880" s="2" t="str">
        <f ca="1">'[1]2025年已发货'!B:B</f>
        <v>高线</v>
      </c>
      <c r="C3880" s="2" t="str">
        <f ca="1">'[1]2025年已发货'!C:C</f>
        <v>HPB300Ф6</v>
      </c>
      <c r="D3880" s="2" t="str">
        <f ca="1">'[1]2025年已发货'!D:D</f>
        <v>吨</v>
      </c>
      <c r="E3880" s="2">
        <f ca="1">'[1]2025年已发货'!E:E</f>
        <v>5</v>
      </c>
      <c r="F3880" s="4">
        <f ca="1">'[1]2025年已发货'!F:F</f>
        <v>45817</v>
      </c>
      <c r="G3880" s="2" t="str">
        <f>'[1]2025年已发货'!G:G</f>
        <v>（中核华兴-峨眉山项目）四川省乐山市峨眉山市双福镇梓橦庙红华五期中核华兴工地</v>
      </c>
      <c r="H3880" s="2" t="str">
        <f ca="1">'[1]2025年已发货'!H:H</f>
        <v>李汉军</v>
      </c>
      <c r="I3880" s="2">
        <f ca="1">'[1]2025年已发货'!I:I</f>
        <v>18691249091</v>
      </c>
      <c r="J3880" s="2" vm="1" t="e">
        <f>_xlfn._xlws.FILTER(辅助信息!D:D,辅助信息!G:G=G3880)</f>
        <v>#VALUE!</v>
      </c>
    </row>
    <row r="3881" hidden="1" spans="1:10">
      <c r="A3881" s="2" t="str">
        <f ca="1">'[1]2025年已发货'!A:A</f>
        <v>钢固融</v>
      </c>
      <c r="B3881" s="2" t="str">
        <f ca="1">'[1]2025年已发货'!B:B</f>
        <v>盘螺</v>
      </c>
      <c r="C3881" s="2" t="str">
        <f ca="1">'[1]2025年已发货'!C:C</f>
        <v>HRB400E Φ8</v>
      </c>
      <c r="D3881" s="2" t="str">
        <f ca="1">'[1]2025年已发货'!D:D</f>
        <v>吨</v>
      </c>
      <c r="E3881" s="2">
        <f ca="1">'[1]2025年已发货'!E:E</f>
        <v>15</v>
      </c>
      <c r="F3881" s="4">
        <f ca="1">'[1]2025年已发货'!F:F</f>
        <v>45817</v>
      </c>
      <c r="G3881" s="2" t="str">
        <f>'[1]2025年已发货'!G:G</f>
        <v>（中核华兴-峨眉山项目）四川省乐山市峨眉山市双福镇梓橦庙红华五期中核华兴工地</v>
      </c>
      <c r="H3881" s="2" t="str">
        <f ca="1">'[1]2025年已发货'!H:H</f>
        <v>李汉军</v>
      </c>
      <c r="I3881" s="2" t="str">
        <f ca="1">'[1]2025年已发货'!I:I</f>
        <v>18691249091</v>
      </c>
      <c r="J3881" s="2" vm="1" t="e">
        <f ca="1">_xlfn._xlws.FILTER(辅助信息!D:D,辅助信息!G:G=G3881)</f>
        <v>#VALUE!</v>
      </c>
    </row>
    <row r="3882" hidden="1" spans="1:10">
      <c r="A3882" s="2" t="str">
        <f ca="1">'[1]2025年已发货'!A:A</f>
        <v>钢固融</v>
      </c>
      <c r="B3882" s="2" t="str">
        <f ca="1">'[1]2025年已发货'!B:B</f>
        <v>盘螺</v>
      </c>
      <c r="C3882" s="2" t="str">
        <f ca="1">'[1]2025年已发货'!C:C</f>
        <v>HRB400E Φ10</v>
      </c>
      <c r="D3882" s="2" t="str">
        <f ca="1">'[1]2025年已发货'!D:D</f>
        <v>吨</v>
      </c>
      <c r="E3882" s="2">
        <f ca="1">'[1]2025年已发货'!E:E</f>
        <v>12</v>
      </c>
      <c r="F3882" s="4">
        <f ca="1">'[1]2025年已发货'!F:F</f>
        <v>45817</v>
      </c>
      <c r="G3882" s="2" t="str">
        <f>'[1]2025年已发货'!G:G</f>
        <v>（中核华兴-峨眉山项目）四川省乐山市峨眉山市双福镇梓橦庙红华五期中核华兴工地</v>
      </c>
      <c r="H3882" s="2" t="str">
        <f ca="1">'[1]2025年已发货'!H:H</f>
        <v>李汉军</v>
      </c>
      <c r="I3882" s="2" t="str">
        <f ca="1">'[1]2025年已发货'!I:I</f>
        <v>18691249091</v>
      </c>
      <c r="J3882" s="2" vm="1" t="e">
        <f ca="1">_xlfn._xlws.FILTER(辅助信息!D:D,辅助信息!G:G=G3882)</f>
        <v>#VALUE!</v>
      </c>
    </row>
    <row r="3883" hidden="1" spans="1:10">
      <c r="A3883" s="2" t="str">
        <f ca="1">'[1]2025年已发货'!A:A</f>
        <v>达钢</v>
      </c>
      <c r="B3883" s="2" t="str">
        <f ca="1">'[1]2025年已发货'!B:B</f>
        <v>高线</v>
      </c>
      <c r="C3883" s="2" t="str">
        <f ca="1">'[1]2025年已发货'!C:C</f>
        <v>HPB300Φ8</v>
      </c>
      <c r="D3883" s="2" t="str">
        <f ca="1">'[1]2025年已发货'!D:D</f>
        <v>吨</v>
      </c>
      <c r="E3883" s="2">
        <f ca="1">'[1]2025年已发货'!E:E</f>
        <v>36</v>
      </c>
      <c r="F3883" s="4">
        <f ca="1">'[1]2025年已发货'!F:F</f>
        <v>45818</v>
      </c>
      <c r="G3883" s="2" t="str">
        <f>'[1]2025年已发货'!G:G</f>
        <v>（十九冶-江龙高速二分部）重庆市云阳县凤鸣镇平顶村*磨子坪隧道出口</v>
      </c>
      <c r="H3883" s="2" t="str">
        <f ca="1">'[1]2025年已发货'!H:H</f>
        <v>张鹏</v>
      </c>
      <c r="I3883" s="2">
        <f ca="1">'[1]2025年已发货'!I:I</f>
        <v>18223006448</v>
      </c>
      <c r="J3883" s="2" vm="1" t="e">
        <f ca="1">_xlfn._xlws.FILTER(辅助信息!D:D,辅助信息!G:G=G3883)</f>
        <v>#VALUE!</v>
      </c>
    </row>
    <row r="3884" hidden="1" spans="1:10">
      <c r="A3884" s="2" t="str">
        <f ca="1">'[1]2025年已发货'!A:A</f>
        <v>达钢</v>
      </c>
      <c r="B3884" s="2" t="str">
        <f ca="1">'[1]2025年已发货'!B:B</f>
        <v>高线</v>
      </c>
      <c r="C3884" s="2" t="str">
        <f ca="1">'[1]2025年已发货'!C:C</f>
        <v>HPB300Φ10</v>
      </c>
      <c r="D3884" s="2" t="str">
        <f ca="1">'[1]2025年已发货'!D:D</f>
        <v>吨</v>
      </c>
      <c r="E3884" s="2">
        <f ca="1">'[1]2025年已发货'!E:E</f>
        <v>36</v>
      </c>
      <c r="F3884" s="4">
        <f ca="1">'[1]2025年已发货'!F:F</f>
        <v>45818</v>
      </c>
      <c r="G3884" s="2" t="str">
        <f>'[1]2025年已发货'!G:G</f>
        <v>（十九冶-江龙高速二分部）重庆市云阳县凤鸣镇平顶村*磨子坪隧道出口</v>
      </c>
      <c r="H3884" s="2" t="str">
        <f ca="1">'[1]2025年已发货'!H:H</f>
        <v>张鹏</v>
      </c>
      <c r="I3884" s="2">
        <f ca="1">'[1]2025年已发货'!I:I</f>
        <v>18223006448</v>
      </c>
      <c r="J3884" s="2" vm="1" t="e">
        <f ca="1">_xlfn._xlws.FILTER(辅助信息!D:D,辅助信息!G:G=G3884)</f>
        <v>#VALUE!</v>
      </c>
    </row>
    <row r="3885" hidden="1" spans="1:10">
      <c r="A3885" s="2" t="str">
        <f ca="1">'[1]2025年已发货'!A:A</f>
        <v>达钢</v>
      </c>
      <c r="B3885" s="2" t="str">
        <f ca="1">'[1]2025年已发货'!B:B</f>
        <v>螺纹钢</v>
      </c>
      <c r="C3885" s="2" t="str">
        <f ca="1">'[1]2025年已发货'!C:C</f>
        <v>HRB400E Φ12 9m</v>
      </c>
      <c r="D3885" s="2" t="str">
        <f ca="1">'[1]2025年已发货'!D:D</f>
        <v>吨</v>
      </c>
      <c r="E3885" s="2">
        <f ca="1">'[1]2025年已发货'!E:E</f>
        <v>36</v>
      </c>
      <c r="F3885" s="4">
        <f ca="1">'[1]2025年已发货'!F:F</f>
        <v>45818</v>
      </c>
      <c r="G3885" s="2" t="str">
        <f>'[1]2025年已发货'!G:G</f>
        <v>（十九冶-江龙高速二分部）重庆市云阳县S305附近*龙角梁场</v>
      </c>
      <c r="H3885" s="2" t="str">
        <f ca="1">'[1]2025年已发货'!H:H</f>
        <v>张鹏</v>
      </c>
      <c r="I3885" s="2">
        <f ca="1">'[1]2025年已发货'!I:I</f>
        <v>18223006448</v>
      </c>
      <c r="J3885" s="2" vm="1" t="e">
        <f ca="1">_xlfn._xlws.FILTER(辅助信息!D:D,辅助信息!G:G=G3885)</f>
        <v>#VALUE!</v>
      </c>
    </row>
    <row r="3886" hidden="1" spans="1:10">
      <c r="A3886" s="2" t="str">
        <f ca="1">'[1]2025年已发货'!A:A</f>
        <v>达钢</v>
      </c>
      <c r="B3886" s="2" t="str">
        <f ca="1">'[1]2025年已发货'!B:B</f>
        <v>高线</v>
      </c>
      <c r="C3886" s="2" t="str">
        <f ca="1">'[1]2025年已发货'!C:C</f>
        <v>HPB300Φ10</v>
      </c>
      <c r="D3886" s="2" t="str">
        <f ca="1">'[1]2025年已发货'!D:D</f>
        <v>吨</v>
      </c>
      <c r="E3886" s="2">
        <f ca="1">'[1]2025年已发货'!E:E</f>
        <v>15</v>
      </c>
      <c r="F3886" s="4">
        <f ca="1">'[1]2025年已发货'!F:F</f>
        <v>45818</v>
      </c>
      <c r="G3886" s="2" t="str">
        <f>'[1]2025年已发货'!G:G</f>
        <v>（十九冶-江龙高速二分部）重庆市云阳县宝坪镇双塆村*宝坪梁场</v>
      </c>
      <c r="H3886" s="2" t="str">
        <f ca="1">'[1]2025年已发货'!H:H</f>
        <v>张鹏</v>
      </c>
      <c r="I3886" s="2">
        <f ca="1">'[1]2025年已发货'!I:I</f>
        <v>18223006448</v>
      </c>
      <c r="J3886" s="2" vm="1" t="e">
        <f ca="1">_xlfn._xlws.FILTER(辅助信息!D:D,辅助信息!G:G=G3886)</f>
        <v>#VALUE!</v>
      </c>
    </row>
    <row r="3887" hidden="1" spans="1:10">
      <c r="A3887" s="2" t="str">
        <f ca="1">'[1]2025年已发货'!A:A</f>
        <v>达钢</v>
      </c>
      <c r="B3887" s="2" t="str">
        <f ca="1">'[1]2025年已发货'!B:B</f>
        <v>螺纹钢</v>
      </c>
      <c r="C3887" s="2" t="str">
        <f ca="1">'[1]2025年已发货'!C:C</f>
        <v>HRB400E Φ12 9m</v>
      </c>
      <c r="D3887" s="2" t="str">
        <f ca="1">'[1]2025年已发货'!D:D</f>
        <v>吨</v>
      </c>
      <c r="E3887" s="2">
        <f ca="1">'[1]2025年已发货'!E:E</f>
        <v>57</v>
      </c>
      <c r="F3887" s="4">
        <f ca="1">'[1]2025年已发货'!F:F</f>
        <v>45818</v>
      </c>
      <c r="G3887" s="2" t="str">
        <f>'[1]2025年已发货'!G:G</f>
        <v>（十九冶-江龙高速二分部）重庆市云阳县宝坪镇双塆村*宝坪梁场</v>
      </c>
      <c r="H3887" s="2" t="str">
        <f ca="1">'[1]2025年已发货'!H:H</f>
        <v>张鹏</v>
      </c>
      <c r="I3887" s="2">
        <f ca="1">'[1]2025年已发货'!I:I</f>
        <v>18223006448</v>
      </c>
      <c r="J3887" s="2" vm="1" t="e">
        <f>_xlfn._xlws.FILTER(辅助信息!D:D,辅助信息!G:G=G3887)</f>
        <v>#VALUE!</v>
      </c>
    </row>
    <row r="3888" hidden="1" spans="1:10">
      <c r="A3888" s="2" t="str">
        <f ca="1">'[1]2025年已发货'!A:A</f>
        <v>达钢</v>
      </c>
      <c r="B3888" s="2" t="str">
        <f ca="1">'[1]2025年已发货'!B:B</f>
        <v>螺纹钢</v>
      </c>
      <c r="C3888" s="2" t="str">
        <f ca="1">'[1]2025年已发货'!C:C</f>
        <v>HRB400E Φ20 9m</v>
      </c>
      <c r="D3888" s="2" t="str">
        <f ca="1">'[1]2025年已发货'!D:D</f>
        <v>吨</v>
      </c>
      <c r="E3888" s="2">
        <f ca="1">'[1]2025年已发货'!E:E</f>
        <v>9</v>
      </c>
      <c r="F3888" s="4">
        <f ca="1">'[1]2025年已发货'!F:F</f>
        <v>45818</v>
      </c>
      <c r="G3888" s="2" t="str">
        <f>'[1]2025年已发货'!G:G</f>
        <v>（十九冶-江龙高速一分部）重庆市云阳县X886附近中国十九冶开云高速项目总包部西98米*黄岭隧道洞口</v>
      </c>
      <c r="H3888" s="2" t="str">
        <f ca="1">'[1]2025年已发货'!H:H</f>
        <v>吴章红</v>
      </c>
      <c r="I3888" s="2">
        <f ca="1">'[1]2025年已发货'!I:I</f>
        <v>18628165772</v>
      </c>
      <c r="J3888" s="2" vm="1" t="e">
        <f>_xlfn._xlws.FILTER(辅助信息!D:D,辅助信息!G:G=G3888)</f>
        <v>#VALUE!</v>
      </c>
    </row>
    <row r="3889" hidden="1" spans="1:10">
      <c r="A3889" s="2" t="str">
        <f ca="1">'[1]2025年已发货'!A:A</f>
        <v>达钢</v>
      </c>
      <c r="B3889" s="2" t="str">
        <f ca="1">'[1]2025年已发货'!B:B</f>
        <v>螺纹钢</v>
      </c>
      <c r="C3889" s="2" t="str">
        <f ca="1">'[1]2025年已发货'!C:C</f>
        <v>HRB400E Φ32 9m</v>
      </c>
      <c r="D3889" s="2" t="str">
        <f ca="1">'[1]2025年已发货'!D:D</f>
        <v>吨</v>
      </c>
      <c r="E3889" s="2">
        <f ca="1">'[1]2025年已发货'!E:E</f>
        <v>6</v>
      </c>
      <c r="F3889" s="4">
        <f ca="1">'[1]2025年已发货'!F:F</f>
        <v>45818</v>
      </c>
      <c r="G3889" s="2" t="str">
        <f>'[1]2025年已发货'!G:G</f>
        <v>（十九冶-江龙高速一分部）重庆市云阳县X886附近中国十九冶开云高速项目总包部西98米*黄岭隧道洞口</v>
      </c>
      <c r="H3889" s="2" t="str">
        <f ca="1">'[1]2025年已发货'!H:H</f>
        <v>吴章红</v>
      </c>
      <c r="I3889" s="2">
        <f ca="1">'[1]2025年已发货'!I:I</f>
        <v>18628165772</v>
      </c>
      <c r="J3889" s="2" vm="1" t="e">
        <f ca="1">_xlfn._xlws.FILTER(辅助信息!D:D,辅助信息!G:G=G3889)</f>
        <v>#VALUE!</v>
      </c>
    </row>
    <row r="3890" hidden="1" spans="1:10">
      <c r="A3890" s="2" t="str">
        <f ca="1">'[1]2025年已发货'!A:A</f>
        <v>达钢</v>
      </c>
      <c r="B3890" s="2" t="str">
        <f ca="1">'[1]2025年已发货'!B:B</f>
        <v>螺纹钢</v>
      </c>
      <c r="C3890" s="2" t="str">
        <f ca="1">'[1]2025年已发货'!C:C</f>
        <v>HRB400E Φ14 9m</v>
      </c>
      <c r="D3890" s="2" t="str">
        <f ca="1">'[1]2025年已发货'!D:D</f>
        <v>吨</v>
      </c>
      <c r="E3890" s="2">
        <f ca="1">'[1]2025年已发货'!E:E</f>
        <v>21</v>
      </c>
      <c r="F3890" s="4">
        <f ca="1">'[1]2025年已发货'!F:F</f>
        <v>45818</v>
      </c>
      <c r="G3890" s="2" t="str">
        <f>'[1]2025年已发货'!G:G</f>
        <v>（十九冶-江龙高速一分部）重庆市云阳县X886附近中国十九冶开云高速项目总包部西98米*黄岭隧道洞口</v>
      </c>
      <c r="H3890" s="2" t="str">
        <f ca="1">'[1]2025年已发货'!H:H</f>
        <v>吴章红</v>
      </c>
      <c r="I3890" s="2">
        <f ca="1">'[1]2025年已发货'!I:I</f>
        <v>18628165772</v>
      </c>
      <c r="J3890" s="2" vm="1" t="e">
        <f ca="1">_xlfn._xlws.FILTER(辅助信息!D:D,辅助信息!G:G=G3890)</f>
        <v>#VALUE!</v>
      </c>
    </row>
    <row r="3891" hidden="1" spans="1:10">
      <c r="A3891" s="2" t="str">
        <f ca="1">'[1]2025年已发货'!A:A</f>
        <v>晋邦</v>
      </c>
      <c r="B3891" s="2" t="str">
        <f ca="1">'[1]2025年已发货'!B:B</f>
        <v>高线</v>
      </c>
      <c r="C3891" s="2" t="str">
        <f ca="1">'[1]2025年已发货'!C:C</f>
        <v>HPB300Φ8</v>
      </c>
      <c r="D3891" s="2" t="str">
        <f ca="1">'[1]2025年已发货'!D:D</f>
        <v>吨</v>
      </c>
      <c r="E3891" s="2">
        <f ca="1">'[1]2025年已发货'!E:E</f>
        <v>9</v>
      </c>
      <c r="F3891" s="4">
        <f ca="1">'[1]2025年已发货'!F:F</f>
        <v>45818</v>
      </c>
      <c r="G3891" s="2" t="str">
        <f>'[1]2025年已发货'!G:G</f>
        <v>（十九冶-江龙高速二分部）重庆市云阳县凤鸣镇平顶村*磨子坪隧道出口</v>
      </c>
      <c r="H3891" s="2" t="str">
        <f ca="1">'[1]2025年已发货'!H:H</f>
        <v>张鹏</v>
      </c>
      <c r="I3891" s="2">
        <f ca="1">'[1]2025年已发货'!I:I</f>
        <v>18223006448</v>
      </c>
      <c r="J3891" s="2" vm="1" t="e">
        <f ca="1">_xlfn._xlws.FILTER(辅助信息!D:D,辅助信息!G:G=G3891)</f>
        <v>#VALUE!</v>
      </c>
    </row>
    <row r="3892" hidden="1" spans="1:10">
      <c r="A3892" s="2" t="str">
        <f ca="1">'[1]2025年已发货'!A:A</f>
        <v>晋邦</v>
      </c>
      <c r="B3892" s="2" t="str">
        <f ca="1">'[1]2025年已发货'!B:B</f>
        <v>高线</v>
      </c>
      <c r="C3892" s="2" t="str">
        <f ca="1">'[1]2025年已发货'!C:C</f>
        <v>HPB300Φ10</v>
      </c>
      <c r="D3892" s="2" t="str">
        <f ca="1">'[1]2025年已发货'!D:D</f>
        <v>吨</v>
      </c>
      <c r="E3892" s="2">
        <f ca="1">'[1]2025年已发货'!E:E</f>
        <v>9</v>
      </c>
      <c r="F3892" s="4">
        <f ca="1">'[1]2025年已发货'!F:F</f>
        <v>45818</v>
      </c>
      <c r="G3892" s="2" t="str">
        <f>'[1]2025年已发货'!G:G</f>
        <v>（十九冶-江龙高速二分部）重庆市云阳县凤鸣镇平顶村*磨子坪隧道出口</v>
      </c>
      <c r="H3892" s="2" t="str">
        <f ca="1">'[1]2025年已发货'!H:H</f>
        <v>张鹏</v>
      </c>
      <c r="I3892" s="2">
        <f ca="1">'[1]2025年已发货'!I:I</f>
        <v>18223006448</v>
      </c>
      <c r="J3892" s="2" vm="1" t="e">
        <f ca="1">_xlfn._xlws.FILTER(辅助信息!D:D,辅助信息!G:G=G3892)</f>
        <v>#VALUE!</v>
      </c>
    </row>
    <row r="3893" hidden="1" spans="1:10">
      <c r="A3893" s="2" t="str">
        <f ca="1">'[1]2025年已发货'!A:A</f>
        <v>晋邦</v>
      </c>
      <c r="B3893" s="2" t="str">
        <f ca="1">'[1]2025年已发货'!B:B</f>
        <v>盘螺</v>
      </c>
      <c r="C3893" s="2" t="str">
        <f ca="1">'[1]2025年已发货'!C:C</f>
        <v>HRB400E Φ10</v>
      </c>
      <c r="D3893" s="2" t="str">
        <f ca="1">'[1]2025年已发货'!D:D</f>
        <v>吨</v>
      </c>
      <c r="E3893" s="2">
        <f ca="1">'[1]2025年已发货'!E:E</f>
        <v>10</v>
      </c>
      <c r="F3893" s="4">
        <f ca="1">'[1]2025年已发货'!F:F</f>
        <v>45818</v>
      </c>
      <c r="G3893" s="2" t="str">
        <f>'[1]2025年已发货'!G:G</f>
        <v>（十九冶-江龙高速二分部）重庆市云阳县S305附近*龙角梁场</v>
      </c>
      <c r="H3893" s="2" t="str">
        <f ca="1">'[1]2025年已发货'!H:H</f>
        <v>张鹏</v>
      </c>
      <c r="I3893" s="2">
        <f ca="1">'[1]2025年已发货'!I:I</f>
        <v>18223006448</v>
      </c>
      <c r="J3893" s="2" vm="1" t="e">
        <f ca="1">_xlfn._xlws.FILTER(辅助信息!D:D,辅助信息!G:G=G3893)</f>
        <v>#VALUE!</v>
      </c>
    </row>
    <row r="3894" hidden="1" spans="1:10">
      <c r="A3894" s="2" t="str">
        <f ca="1">'[1]2025年已发货'!A:A</f>
        <v>晋邦</v>
      </c>
      <c r="B3894" s="2" t="str">
        <f ca="1">'[1]2025年已发货'!B:B</f>
        <v>螺纹钢</v>
      </c>
      <c r="C3894" s="2" t="str">
        <f ca="1">'[1]2025年已发货'!C:C</f>
        <v>HRB400E Φ16 9m</v>
      </c>
      <c r="D3894" s="2" t="str">
        <f ca="1">'[1]2025年已发货'!D:D</f>
        <v>吨</v>
      </c>
      <c r="E3894" s="2">
        <f ca="1">'[1]2025年已发货'!E:E</f>
        <v>25</v>
      </c>
      <c r="F3894" s="4">
        <f ca="1">'[1]2025年已发货'!F:F</f>
        <v>45818</v>
      </c>
      <c r="G3894" s="2" t="str">
        <f>'[1]2025年已发货'!G:G</f>
        <v>（十九冶-江龙高速二分部）重庆市云阳县S305附近*龙角梁场</v>
      </c>
      <c r="H3894" s="2" t="str">
        <f ca="1">'[1]2025年已发货'!H:H</f>
        <v>张鹏</v>
      </c>
      <c r="I3894" s="2">
        <f ca="1">'[1]2025年已发货'!I:I</f>
        <v>18223006448</v>
      </c>
      <c r="J3894" s="2" vm="1" t="e">
        <f>_xlfn._xlws.FILTER(辅助信息!D:D,辅助信息!G:G=G3894)</f>
        <v>#VALUE!</v>
      </c>
    </row>
    <row r="3895" hidden="1" spans="1:10">
      <c r="A3895" s="2" t="str">
        <f ca="1">'[1]2025年已发货'!A:A</f>
        <v>晋邦</v>
      </c>
      <c r="B3895" s="2" t="str">
        <f ca="1">'[1]2025年已发货'!B:B</f>
        <v>盘螺</v>
      </c>
      <c r="C3895" s="2" t="str">
        <f ca="1">'[1]2025年已发货'!C:C</f>
        <v>HRB400E Φ10</v>
      </c>
      <c r="D3895" s="2" t="str">
        <f ca="1">'[1]2025年已发货'!D:D</f>
        <v>吨</v>
      </c>
      <c r="E3895" s="2">
        <f ca="1">'[1]2025年已发货'!E:E</f>
        <v>15</v>
      </c>
      <c r="F3895" s="4">
        <f ca="1">'[1]2025年已发货'!F:F</f>
        <v>45818</v>
      </c>
      <c r="G3895" s="2" t="str">
        <f>'[1]2025年已发货'!G:G</f>
        <v>（十九冶-江龙高速二分部）重庆市云阳县宝坪镇双塆村*宝坪梁场</v>
      </c>
      <c r="H3895" s="2" t="str">
        <f ca="1">'[1]2025年已发货'!H:H</f>
        <v>张鹏</v>
      </c>
      <c r="I3895" s="2">
        <f ca="1">'[1]2025年已发货'!I:I</f>
        <v>18223006448</v>
      </c>
      <c r="J3895" s="2" vm="1" t="e">
        <f ca="1">_xlfn._xlws.FILTER(辅助信息!D:D,辅助信息!G:G=G3895)</f>
        <v>#VALUE!</v>
      </c>
    </row>
    <row r="3896" hidden="1" spans="1:10">
      <c r="A3896" s="2" t="str">
        <f ca="1">'[1]2025年已发货'!A:A</f>
        <v>晋邦</v>
      </c>
      <c r="B3896" s="2" t="str">
        <f ca="1">'[1]2025年已发货'!B:B</f>
        <v>螺纹钢</v>
      </c>
      <c r="C3896" s="2" t="str">
        <f ca="1">'[1]2025年已发货'!C:C</f>
        <v>HRB400E Φ12 9m</v>
      </c>
      <c r="D3896" s="2" t="str">
        <f ca="1">'[1]2025年已发货'!D:D</f>
        <v>吨</v>
      </c>
      <c r="E3896" s="2">
        <f ca="1">'[1]2025年已发货'!E:E</f>
        <v>8</v>
      </c>
      <c r="F3896" s="4">
        <f ca="1">'[1]2025年已发货'!F:F</f>
        <v>45818</v>
      </c>
      <c r="G3896" s="2" t="str">
        <f>'[1]2025年已发货'!G:G</f>
        <v>（十九冶-江龙高速二分部）重庆市云阳县宝坪镇双塆村*宝坪梁场</v>
      </c>
      <c r="H3896" s="2" t="str">
        <f ca="1">'[1]2025年已发货'!H:H</f>
        <v>张鹏</v>
      </c>
      <c r="I3896" s="2">
        <f ca="1">'[1]2025年已发货'!I:I</f>
        <v>18223006448</v>
      </c>
      <c r="J3896" s="2" vm="1" t="e">
        <f>_xlfn._xlws.FILTER(辅助信息!D:D,辅助信息!G:G=G3896)</f>
        <v>#VALUE!</v>
      </c>
    </row>
    <row r="3897" hidden="1" spans="1:10">
      <c r="A3897" s="2" t="str">
        <f ca="1">'[1]2025年已发货'!A:A</f>
        <v>晋邦</v>
      </c>
      <c r="B3897" s="2" t="str">
        <f ca="1">'[1]2025年已发货'!B:B</f>
        <v>螺纹钢</v>
      </c>
      <c r="C3897" s="2" t="str">
        <f ca="1">'[1]2025年已发货'!C:C</f>
        <v>HRB400E Φ16 9m</v>
      </c>
      <c r="D3897" s="2" t="str">
        <f ca="1">'[1]2025年已发货'!D:D</f>
        <v>吨</v>
      </c>
      <c r="E3897" s="2">
        <f ca="1">'[1]2025年已发货'!E:E</f>
        <v>35</v>
      </c>
      <c r="F3897" s="4">
        <f ca="1">'[1]2025年已发货'!F:F</f>
        <v>45818</v>
      </c>
      <c r="G3897" s="2" t="str">
        <f>'[1]2025年已发货'!G:G</f>
        <v>（十九冶-江龙高速二分部）重庆市云阳县宝坪镇双塆村*宝坪梁场</v>
      </c>
      <c r="H3897" s="2" t="str">
        <f ca="1">'[1]2025年已发货'!H:H</f>
        <v>张鹏</v>
      </c>
      <c r="I3897" s="2">
        <f ca="1">'[1]2025年已发货'!I:I</f>
        <v>18223006448</v>
      </c>
      <c r="J3897" s="2" vm="1" t="e">
        <f ca="1">_xlfn._xlws.FILTER(辅助信息!D:D,辅助信息!G:G=G3897)</f>
        <v>#VALUE!</v>
      </c>
    </row>
    <row r="3898" hidden="1" spans="1:10">
      <c r="A3898" s="2" t="str">
        <f ca="1">'[1]2025年已发货'!A:A</f>
        <v>钢固融</v>
      </c>
      <c r="B3898" s="2" t="str">
        <f ca="1">'[1]2025年已发货'!B:B</f>
        <v>盘螺</v>
      </c>
      <c r="C3898" s="2" t="str">
        <f ca="1">'[1]2025年已发货'!C:C</f>
        <v>HRB400E Φ6</v>
      </c>
      <c r="D3898" s="2" t="str">
        <f ca="1">'[1]2025年已发货'!D:D</f>
        <v>吨</v>
      </c>
      <c r="E3898" s="2">
        <f ca="1">'[1]2025年已发货'!E:E</f>
        <v>4</v>
      </c>
      <c r="F3898" s="4">
        <f ca="1">'[1]2025年已发货'!F:F</f>
        <v>45818</v>
      </c>
      <c r="G3898" s="2" t="str">
        <f>'[1]2025年已发货'!G:G</f>
        <v>（五局新津tod项目）成都市新津区旭辉天府未来城南(华金路南)</v>
      </c>
      <c r="H3898" s="2" t="str">
        <f ca="1">'[1]2025年已发货'!H:H</f>
        <v>戴军</v>
      </c>
      <c r="I3898" s="2">
        <f ca="1">'[1]2025年已发货'!I:I</f>
        <v>15984585768</v>
      </c>
      <c r="J3898" s="2" vm="1" t="e">
        <f>_xlfn._xlws.FILTER(辅助信息!D:D,辅助信息!G:G=G3898)</f>
        <v>#VALUE!</v>
      </c>
    </row>
    <row r="3899" hidden="1" spans="1:10">
      <c r="A3899" s="2" t="str">
        <f ca="1">'[1]2025年已发货'!A:A</f>
        <v>钢固融</v>
      </c>
      <c r="B3899" s="2" t="str">
        <f ca="1">'[1]2025年已发货'!B:B</f>
        <v>盘螺</v>
      </c>
      <c r="C3899" s="2" t="str">
        <f ca="1">'[1]2025年已发货'!C:C</f>
        <v>HRB400E Φ8</v>
      </c>
      <c r="D3899" s="2" t="str">
        <f ca="1">'[1]2025年已发货'!D:D</f>
        <v>吨</v>
      </c>
      <c r="E3899" s="2">
        <f ca="1">'[1]2025年已发货'!E:E</f>
        <v>40</v>
      </c>
      <c r="F3899" s="4">
        <f ca="1">'[1]2025年已发货'!F:F</f>
        <v>45818</v>
      </c>
      <c r="G3899" s="2" t="str">
        <f>'[1]2025年已发货'!G:G</f>
        <v>（五局新津tod项目）成都市新津区旭辉天府未来城南(华金路南)</v>
      </c>
      <c r="H3899" s="2" t="str">
        <f ca="1">'[1]2025年已发货'!H:H</f>
        <v>戴军</v>
      </c>
      <c r="I3899" s="2">
        <f ca="1">'[1]2025年已发货'!I:I</f>
        <v>15984585768</v>
      </c>
      <c r="J3899" s="2" vm="1" t="e">
        <f>_xlfn._xlws.FILTER(辅助信息!D:D,辅助信息!G:G=G3899)</f>
        <v>#VALUE!</v>
      </c>
    </row>
    <row r="3900" hidden="1" spans="1:10">
      <c r="A3900" s="2" t="str">
        <f ca="1">'[1]2025年已发货'!A:A</f>
        <v>钢固融</v>
      </c>
      <c r="B3900" s="2" t="str">
        <f ca="1">'[1]2025年已发货'!B:B</f>
        <v>盘螺</v>
      </c>
      <c r="C3900" s="2" t="str">
        <f ca="1">'[1]2025年已发货'!C:C</f>
        <v>HRB400E Φ10</v>
      </c>
      <c r="D3900" s="2" t="str">
        <f ca="1">'[1]2025年已发货'!D:D</f>
        <v>吨</v>
      </c>
      <c r="E3900" s="2">
        <f ca="1">'[1]2025年已发货'!E:E</f>
        <v>10</v>
      </c>
      <c r="F3900" s="4">
        <f ca="1">'[1]2025年已发货'!F:F</f>
        <v>45818</v>
      </c>
      <c r="G3900" s="2" t="str">
        <f>'[1]2025年已发货'!G:G</f>
        <v>（五局新津tod项目）成都市新津区旭辉天府未来城南(华金路南)</v>
      </c>
      <c r="H3900" s="2" t="str">
        <f ca="1">'[1]2025年已发货'!H:H</f>
        <v>戴军</v>
      </c>
      <c r="I3900" s="2">
        <f ca="1">'[1]2025年已发货'!I:I</f>
        <v>15984585768</v>
      </c>
      <c r="J3900" s="2" vm="1" t="e">
        <f>_xlfn._xlws.FILTER(辅助信息!D:D,辅助信息!G:G=G3900)</f>
        <v>#VALUE!</v>
      </c>
    </row>
    <row r="3901" hidden="1" spans="1:10">
      <c r="A3901" s="2" t="str">
        <f ca="1">'[1]2025年已发货'!A:A</f>
        <v>钢固融</v>
      </c>
      <c r="B3901" s="2" t="str">
        <f ca="1">'[1]2025年已发货'!B:B</f>
        <v>螺纹钢</v>
      </c>
      <c r="C3901" s="2" t="str">
        <f ca="1">'[1]2025年已发货'!C:C</f>
        <v>HRB400E Φ12 9m</v>
      </c>
      <c r="D3901" s="2" t="str">
        <f ca="1">'[1]2025年已发货'!D:D</f>
        <v>吨</v>
      </c>
      <c r="E3901" s="2">
        <f ca="1">'[1]2025年已发货'!E:E</f>
        <v>13</v>
      </c>
      <c r="F3901" s="4">
        <f ca="1">'[1]2025年已发货'!F:F</f>
        <v>45818</v>
      </c>
      <c r="G3901" s="2" t="str">
        <f>'[1]2025年已发货'!G:G</f>
        <v>（五局新津tod项目）成都市新津区旭辉天府未来城南(华金路南)</v>
      </c>
      <c r="H3901" s="2" t="str">
        <f ca="1">'[1]2025年已发货'!H:H</f>
        <v>戴军</v>
      </c>
      <c r="I3901" s="2">
        <f ca="1">'[1]2025年已发货'!I:I</f>
        <v>15984585768</v>
      </c>
      <c r="J3901" s="2" vm="1" t="e">
        <f>_xlfn._xlws.FILTER(辅助信息!D:D,辅助信息!G:G=G3901)</f>
        <v>#VALUE!</v>
      </c>
    </row>
    <row r="3902" hidden="1" spans="1:10">
      <c r="A3902" s="2" t="str">
        <f ca="1">'[1]2025年已发货'!A:A</f>
        <v>钢固融</v>
      </c>
      <c r="B3902" s="2" t="str">
        <f ca="1">'[1]2025年已发货'!B:B</f>
        <v>螺纹钢</v>
      </c>
      <c r="C3902" s="2" t="str">
        <f ca="1">'[1]2025年已发货'!C:C</f>
        <v>HRB400E Φ16 9m</v>
      </c>
      <c r="D3902" s="2" t="str">
        <f ca="1">'[1]2025年已发货'!D:D</f>
        <v>吨</v>
      </c>
      <c r="E3902" s="2">
        <f ca="1">'[1]2025年已发货'!E:E</f>
        <v>6</v>
      </c>
      <c r="F3902" s="4">
        <f ca="1">'[1]2025年已发货'!F:F</f>
        <v>45818</v>
      </c>
      <c r="G3902" s="2" t="str">
        <f>'[1]2025年已发货'!G:G</f>
        <v>（五局新津tod项目）成都市新津区旭辉天府未来城南(华金路南)</v>
      </c>
      <c r="H3902" s="2" t="str">
        <f ca="1">'[1]2025年已发货'!H:H</f>
        <v>戴军</v>
      </c>
      <c r="I3902" s="2">
        <f ca="1">'[1]2025年已发货'!I:I</f>
        <v>15984585768</v>
      </c>
      <c r="J3902" s="2" vm="1" t="e">
        <f>_xlfn._xlws.FILTER(辅助信息!D:D,辅助信息!G:G=G3902)</f>
        <v>#VALUE!</v>
      </c>
    </row>
    <row r="3903" hidden="1" spans="1:10">
      <c r="A3903" s="2" t="str">
        <f ca="1">'[1]2025年已发货'!A:A</f>
        <v>钢固融</v>
      </c>
      <c r="B3903" s="2" t="str">
        <f ca="1">'[1]2025年已发货'!B:B</f>
        <v>螺纹钢</v>
      </c>
      <c r="C3903" s="2" t="str">
        <f ca="1">'[1]2025年已发货'!C:C</f>
        <v>HRB400E Φ18 9m</v>
      </c>
      <c r="D3903" s="2" t="str">
        <f ca="1">'[1]2025年已发货'!D:D</f>
        <v>吨</v>
      </c>
      <c r="E3903" s="2">
        <f ca="1">'[1]2025年已发货'!E:E</f>
        <v>7</v>
      </c>
      <c r="F3903" s="4">
        <f ca="1">'[1]2025年已发货'!F:F</f>
        <v>45818</v>
      </c>
      <c r="G3903" s="2" t="str">
        <f>'[1]2025年已发货'!G:G</f>
        <v>（五局新津tod项目）成都市新津区旭辉天府未来城南(华金路南)</v>
      </c>
      <c r="H3903" s="2" t="str">
        <f ca="1">'[1]2025年已发货'!H:H</f>
        <v>戴军</v>
      </c>
      <c r="I3903" s="2">
        <f ca="1">'[1]2025年已发货'!I:I</f>
        <v>15984585768</v>
      </c>
      <c r="J3903" s="2" vm="1" t="e">
        <f ca="1">_xlfn._xlws.FILTER(辅助信息!D:D,辅助信息!G:G=G3903)</f>
        <v>#VALUE!</v>
      </c>
    </row>
    <row r="3904" hidden="1" spans="1:10">
      <c r="A3904" s="2" t="str">
        <f ca="1">'[1]2025年已发货'!A:A</f>
        <v>钢固融</v>
      </c>
      <c r="B3904" s="2" t="str">
        <f ca="1">'[1]2025年已发货'!B:B</f>
        <v>螺纹钢</v>
      </c>
      <c r="C3904" s="2" t="str">
        <f ca="1">'[1]2025年已发货'!C:C</f>
        <v>HRB400E Φ20 9m</v>
      </c>
      <c r="D3904" s="2" t="str">
        <f ca="1">'[1]2025年已发货'!D:D</f>
        <v>吨</v>
      </c>
      <c r="E3904" s="2">
        <f ca="1">'[1]2025年已发货'!E:E</f>
        <v>8</v>
      </c>
      <c r="F3904" s="4">
        <f ca="1">'[1]2025年已发货'!F:F</f>
        <v>45818</v>
      </c>
      <c r="G3904" s="2" t="str">
        <f>'[1]2025年已发货'!G:G</f>
        <v>（五局新津tod项目）成都市新津区旭辉天府未来城南(华金路南)</v>
      </c>
      <c r="H3904" s="2" t="str">
        <f ca="1">'[1]2025年已发货'!H:H</f>
        <v>戴军</v>
      </c>
      <c r="I3904" s="2">
        <f ca="1">'[1]2025年已发货'!I:I</f>
        <v>15984585768</v>
      </c>
      <c r="J3904" s="2" vm="1" t="e">
        <f ca="1">_xlfn._xlws.FILTER(辅助信息!D:D,辅助信息!G:G=G3904)</f>
        <v>#VALUE!</v>
      </c>
    </row>
    <row r="3905" hidden="1" spans="1:10">
      <c r="A3905" s="2" t="str">
        <f ca="1">'[1]2025年已发货'!A:A</f>
        <v>钢固融</v>
      </c>
      <c r="B3905" s="2" t="str">
        <f ca="1">'[1]2025年已发货'!B:B</f>
        <v>螺纹钢</v>
      </c>
      <c r="C3905" s="2" t="str">
        <f ca="1">'[1]2025年已发货'!C:C</f>
        <v>HRB400E Φ22 9m</v>
      </c>
      <c r="D3905" s="2" t="str">
        <f ca="1">'[1]2025年已发货'!D:D</f>
        <v>吨</v>
      </c>
      <c r="E3905" s="2">
        <f ca="1">'[1]2025年已发货'!E:E</f>
        <v>8</v>
      </c>
      <c r="F3905" s="4">
        <f ca="1">'[1]2025年已发货'!F:F</f>
        <v>45818</v>
      </c>
      <c r="G3905" s="2" t="str">
        <f>'[1]2025年已发货'!G:G</f>
        <v>（五局新津tod项目）成都市新津区旭辉天府未来城南(华金路南)</v>
      </c>
      <c r="H3905" s="2" t="str">
        <f ca="1">'[1]2025年已发货'!H:H</f>
        <v>戴军</v>
      </c>
      <c r="I3905" s="2">
        <f ca="1">'[1]2025年已发货'!I:I</f>
        <v>15984585768</v>
      </c>
      <c r="J3905" s="2" vm="1" t="e">
        <f ca="1">_xlfn._xlws.FILTER(辅助信息!D:D,辅助信息!G:G=G3905)</f>
        <v>#VALUE!</v>
      </c>
    </row>
    <row r="3906" hidden="1" spans="1:10">
      <c r="A3906" s="2" t="str">
        <f ca="1">'[1]2025年已发货'!A:A</f>
        <v>海南海控</v>
      </c>
      <c r="B3906" s="2" t="str">
        <f ca="1">'[1]2025年已发货'!B:B</f>
        <v>螺纹钢</v>
      </c>
      <c r="C3906" s="2" t="str">
        <f ca="1">'[1]2025年已发货'!C:C</f>
        <v>HRB400EФ12*9m</v>
      </c>
      <c r="D3906" s="2" t="str">
        <f ca="1">'[1]2025年已发货'!D:D</f>
        <v>吨</v>
      </c>
      <c r="E3906" s="2">
        <f ca="1">'[1]2025年已发货'!E:E</f>
        <v>2</v>
      </c>
      <c r="F3906" s="4">
        <f ca="1">'[1]2025年已发货'!F:F</f>
        <v>45818</v>
      </c>
      <c r="G3906" s="2" t="str">
        <f>'[1]2025年已发货'!G:G</f>
        <v>（中铁九桥康新高速TJ1-3标）四川省甘孜州康定市折多塘村车管所旁（使用德胜、威钢、成实）</v>
      </c>
      <c r="H3906" s="2" t="str">
        <f ca="1">'[1]2025年已发货'!H:H</f>
        <v>王营光</v>
      </c>
      <c r="I3906" s="2">
        <f ca="1">'[1]2025年已发货'!I:I</f>
        <v>13479287250</v>
      </c>
      <c r="J3906" s="2" vm="1" t="e">
        <f ca="1">_xlfn._xlws.FILTER(辅助信息!D:D,辅助信息!G:G=G3906)</f>
        <v>#VALUE!</v>
      </c>
    </row>
    <row r="3907" hidden="1" spans="1:10">
      <c r="A3907" s="2" t="str">
        <f ca="1">'[1]2025年已发货'!A:A</f>
        <v>海南海控</v>
      </c>
      <c r="B3907" s="2" t="str">
        <f ca="1">'[1]2025年已发货'!B:B</f>
        <v>螺纹钢</v>
      </c>
      <c r="C3907" s="2" t="str">
        <f ca="1">'[1]2025年已发货'!C:C</f>
        <v>HRB400EФ16*9m</v>
      </c>
      <c r="D3907" s="2" t="str">
        <f ca="1">'[1]2025年已发货'!D:D</f>
        <v>吨</v>
      </c>
      <c r="E3907" s="2">
        <f ca="1">'[1]2025年已发货'!E:E</f>
        <v>15</v>
      </c>
      <c r="F3907" s="4">
        <f ca="1">'[1]2025年已发货'!F:F</f>
        <v>45818</v>
      </c>
      <c r="G3907" s="2" t="str">
        <f>'[1]2025年已发货'!G:G</f>
        <v>（中铁九桥康新高速TJ1-3标）四川省甘孜州康定市折多塘村车管所旁（使用德胜、威钢、成实）</v>
      </c>
      <c r="H3907" s="2" t="str">
        <f ca="1">'[1]2025年已发货'!H:H</f>
        <v>王营光</v>
      </c>
      <c r="I3907" s="2">
        <f ca="1">'[1]2025年已发货'!I:I</f>
        <v>13479287250</v>
      </c>
      <c r="J3907" s="2" vm="1" t="e">
        <f ca="1">_xlfn._xlws.FILTER(辅助信息!D:D,辅助信息!G:G=G3907)</f>
        <v>#VALUE!</v>
      </c>
    </row>
    <row r="3908" hidden="1" spans="1:10">
      <c r="A3908" s="2" t="str">
        <f ca="1">'[1]2025年已发货'!A:A</f>
        <v>海南海控</v>
      </c>
      <c r="B3908" s="2" t="str">
        <f ca="1">'[1]2025年已发货'!B:B</f>
        <v>螺纹钢</v>
      </c>
      <c r="C3908" s="2" t="str">
        <f ca="1">'[1]2025年已发货'!C:C</f>
        <v>HRB400EФ18*12m</v>
      </c>
      <c r="D3908" s="2" t="str">
        <f ca="1">'[1]2025年已发货'!D:D</f>
        <v>吨</v>
      </c>
      <c r="E3908" s="2">
        <f ca="1">'[1]2025年已发货'!E:E</f>
        <v>2</v>
      </c>
      <c r="F3908" s="4">
        <f ca="1">'[1]2025年已发货'!F:F</f>
        <v>45818</v>
      </c>
      <c r="G3908" s="2" t="str">
        <f>'[1]2025年已发货'!G:G</f>
        <v>（中铁九桥康新高速TJ1-3标）四川省甘孜州康定市折多塘村车管所旁（使用德胜、威钢、成实）</v>
      </c>
      <c r="H3908" s="2" t="str">
        <f ca="1">'[1]2025年已发货'!H:H</f>
        <v>王营光</v>
      </c>
      <c r="I3908" s="2">
        <f ca="1">'[1]2025年已发货'!I:I</f>
        <v>13479287250</v>
      </c>
      <c r="J3908" s="2" vm="1" t="e">
        <f ca="1">_xlfn._xlws.FILTER(辅助信息!D:D,辅助信息!G:G=G3908)</f>
        <v>#VALUE!</v>
      </c>
    </row>
    <row r="3909" hidden="1" spans="1:10">
      <c r="A3909" s="2" t="str">
        <f ca="1">'[1]2025年已发货'!A:A</f>
        <v>海南海控</v>
      </c>
      <c r="B3909" s="2" t="str">
        <f ca="1">'[1]2025年已发货'!B:B</f>
        <v>螺纹钢</v>
      </c>
      <c r="C3909" s="2" t="str">
        <f ca="1">'[1]2025年已发货'!C:C</f>
        <v>HRB400EФ32*12m</v>
      </c>
      <c r="D3909" s="2" t="str">
        <f ca="1">'[1]2025年已发货'!D:D</f>
        <v>吨</v>
      </c>
      <c r="E3909" s="2">
        <f ca="1">'[1]2025年已发货'!E:E</f>
        <v>10</v>
      </c>
      <c r="F3909" s="4">
        <f ca="1">'[1]2025年已发货'!F:F</f>
        <v>45818</v>
      </c>
      <c r="G3909" s="2" t="str">
        <f>'[1]2025年已发货'!G:G</f>
        <v>（中铁九桥康新高速TJ1-3标）四川省甘孜州康定市折多塘村车管所旁（使用德胜、威钢、成实）</v>
      </c>
      <c r="H3909" s="2" t="str">
        <f ca="1">'[1]2025年已发货'!H:H</f>
        <v>王营光</v>
      </c>
      <c r="I3909" s="2">
        <f ca="1">'[1]2025年已发货'!I:I</f>
        <v>13479287250</v>
      </c>
      <c r="J3909" s="2" vm="1" t="e">
        <f ca="1">_xlfn._xlws.FILTER(辅助信息!D:D,辅助信息!G:G=G3909)</f>
        <v>#VALUE!</v>
      </c>
    </row>
    <row r="3910" hidden="1" spans="1:10">
      <c r="A3910" s="2" t="str">
        <f ca="1">'[1]2025年已发货'!A:A</f>
        <v>海南海控</v>
      </c>
      <c r="B3910" s="2" t="str">
        <f ca="1">'[1]2025年已发货'!B:B</f>
        <v>盘螺</v>
      </c>
      <c r="C3910" s="2" t="str">
        <f ca="1">'[1]2025年已发货'!C:C</f>
        <v>HRB400EФ8</v>
      </c>
      <c r="D3910" s="2" t="str">
        <f ca="1">'[1]2025年已发货'!D:D</f>
        <v>吨</v>
      </c>
      <c r="E3910" s="2">
        <f ca="1">'[1]2025年已发货'!E:E</f>
        <v>5</v>
      </c>
      <c r="F3910" s="4">
        <f ca="1">'[1]2025年已发货'!F:F</f>
        <v>45818</v>
      </c>
      <c r="G3910" s="2" t="str">
        <f>'[1]2025年已发货'!G:G</f>
        <v>（中铁九桥康新高速TJ1-3标）四川省甘孜州康定市折多塘村车管所旁（使用德胜、威钢、成实）</v>
      </c>
      <c r="H3910" s="2" t="str">
        <f ca="1">'[1]2025年已发货'!H:H</f>
        <v>王营光</v>
      </c>
      <c r="I3910" s="2">
        <f ca="1">'[1]2025年已发货'!I:I</f>
        <v>13479287250</v>
      </c>
      <c r="J3910" s="2" vm="1" t="e">
        <f>_xlfn._xlws.FILTER(辅助信息!D:D,辅助信息!G:G=G3910)</f>
        <v>#VALUE!</v>
      </c>
    </row>
    <row r="3911" hidden="1" spans="1:10">
      <c r="A3911" s="2" t="str">
        <f ca="1">'[1]2025年已发货'!A:A</f>
        <v>山东高速</v>
      </c>
      <c r="B3911" s="2" t="str">
        <f ca="1">'[1]2025年已发货'!B:B</f>
        <v>螺纹钢</v>
      </c>
      <c r="C3911" s="2" t="str">
        <f ca="1">'[1]2025年已发货'!C:C</f>
        <v>HRB500E Φ32×9米</v>
      </c>
      <c r="D3911" s="2" t="str">
        <f ca="1">'[1]2025年已发货'!D:D</f>
        <v>吨</v>
      </c>
      <c r="E3911" s="2">
        <f ca="1">'[1]2025年已发货'!E:E</f>
        <v>105</v>
      </c>
      <c r="F3911" s="4">
        <f ca="1">'[1]2025年已发货'!F:F</f>
        <v>45818</v>
      </c>
      <c r="G3911" s="2" t="str">
        <f>'[1]2025年已发货'!G:G</f>
        <v>（自永1标八局二分公司钢筋棚）四川省自贡市大安区牛佛镇</v>
      </c>
      <c r="H3911" s="2" t="str">
        <f ca="1">'[1]2025年已发货'!H:H</f>
        <v>王君杰</v>
      </c>
      <c r="I3911" s="2">
        <f ca="1">'[1]2025年已发货'!I:I</f>
        <v>18919619850</v>
      </c>
      <c r="J3911" s="2" vm="1" t="e">
        <f ca="1">_xlfn._xlws.FILTER(辅助信息!D:D,辅助信息!G:G=G3911)</f>
        <v>#VALUE!</v>
      </c>
    </row>
    <row r="3912" hidden="1" spans="1:10">
      <c r="A3912" s="2" t="str">
        <f ca="1">'[1]2025年已发货'!A:A</f>
        <v>湖北商贸</v>
      </c>
      <c r="B3912" s="2" t="str">
        <f ca="1">'[1]2025年已发货'!B:B</f>
        <v>高线</v>
      </c>
      <c r="C3912" s="2" t="str">
        <f ca="1">'[1]2025年已发货'!C:C</f>
        <v>HPB300Φ10</v>
      </c>
      <c r="D3912" s="2" t="str">
        <f ca="1">'[1]2025年已发货'!D:D</f>
        <v>吨</v>
      </c>
      <c r="E3912" s="2">
        <f ca="1">'[1]2025年已发货'!E:E</f>
        <v>17</v>
      </c>
      <c r="F3912" s="4">
        <f ca="1">'[1]2025年已发货'!F:F</f>
        <v>45818</v>
      </c>
      <c r="G3912" s="2" t="str">
        <f>'[1]2025年已发货'!G:G</f>
        <v>（中铁十局-资乐高速4标）四川省眉山市仁寿县彰加镇促进村中铁十局2#钢筋厂</v>
      </c>
      <c r="H3912" s="2" t="str">
        <f ca="1">'[1]2025年已发货'!H:H</f>
        <v>杨飞</v>
      </c>
      <c r="I3912" s="2">
        <f ca="1">'[1]2025年已发货'!I:I</f>
        <v>15667998777</v>
      </c>
      <c r="J3912" s="2" vm="1" t="e">
        <f ca="1">_xlfn._xlws.FILTER(辅助信息!D:D,辅助信息!G:G=G3912)</f>
        <v>#VALUE!</v>
      </c>
    </row>
    <row r="3913" hidden="1" spans="1:10">
      <c r="A3913" s="2" t="str">
        <f ca="1">'[1]2025年已发货'!A:A</f>
        <v>湖北商贸</v>
      </c>
      <c r="B3913" s="2" t="str">
        <f ca="1">'[1]2025年已发货'!B:B</f>
        <v>高线</v>
      </c>
      <c r="C3913" s="2" t="str">
        <f ca="1">'[1]2025年已发货'!C:C</f>
        <v>HPB300Φ12</v>
      </c>
      <c r="D3913" s="2" t="str">
        <f ca="1">'[1]2025年已发货'!D:D</f>
        <v>吨</v>
      </c>
      <c r="E3913" s="2">
        <f ca="1">'[1]2025年已发货'!E:E</f>
        <v>17</v>
      </c>
      <c r="F3913" s="4">
        <f ca="1">'[1]2025年已发货'!F:F</f>
        <v>45818</v>
      </c>
      <c r="G3913" s="2" t="str">
        <f>'[1]2025年已发货'!G:G</f>
        <v>（中铁十局-资乐高速4标）四川省眉山市仁寿县彰加镇促进村中铁十局2#钢筋厂</v>
      </c>
      <c r="H3913" s="2" t="str">
        <f ca="1">'[1]2025年已发货'!H:H</f>
        <v>杨飞</v>
      </c>
      <c r="I3913" s="2">
        <f ca="1">'[1]2025年已发货'!I:I</f>
        <v>15667998777</v>
      </c>
      <c r="J3913" s="2" vm="1" t="e">
        <f ca="1">_xlfn._xlws.FILTER(辅助信息!D:D,辅助信息!G:G=G3913)</f>
        <v>#VALUE!</v>
      </c>
    </row>
    <row r="3914" hidden="1" spans="1:10">
      <c r="A3914" s="2" t="str">
        <f ca="1">'[1]2025年已发货'!A:A</f>
        <v>湖北商贸</v>
      </c>
      <c r="B3914" s="2" t="str">
        <f ca="1">'[1]2025年已发货'!B:B</f>
        <v>螺纹钢</v>
      </c>
      <c r="C3914" s="2" t="str">
        <f ca="1">'[1]2025年已发货'!C:C</f>
        <v>HRB500E Φ25 12m</v>
      </c>
      <c r="D3914" s="2" t="str">
        <f ca="1">'[1]2025年已发货'!D:D</f>
        <v>吨</v>
      </c>
      <c r="E3914" s="2">
        <f ca="1">'[1]2025年已发货'!E:E</f>
        <v>35</v>
      </c>
      <c r="F3914" s="4">
        <f ca="1">'[1]2025年已发货'!F:F</f>
        <v>45818</v>
      </c>
      <c r="G3914" s="2" t="str">
        <f>'[1]2025年已发货'!G:G</f>
        <v>（中铁十局-资乐高速4标）四川省眉山市仁寿县彰加镇促进村中铁十局2#钢筋厂</v>
      </c>
      <c r="H3914" s="2" t="str">
        <f ca="1">'[1]2025年已发货'!H:H</f>
        <v>杨飞</v>
      </c>
      <c r="I3914" s="2">
        <f ca="1">'[1]2025年已发货'!I:I</f>
        <v>15667998777</v>
      </c>
      <c r="J3914" s="2" vm="1" t="e">
        <f ca="1">_xlfn._xlws.FILTER(辅助信息!D:D,辅助信息!G:G=G3914)</f>
        <v>#VALUE!</v>
      </c>
    </row>
    <row r="3915" hidden="1" spans="1:10">
      <c r="A3915" s="2" t="str">
        <f ca="1">'[1]2025年已发货'!A:A</f>
        <v>德胜</v>
      </c>
      <c r="B3915" s="2" t="str">
        <f ca="1">'[1]2025年已发货'!B:B</f>
        <v>螺纹钢</v>
      </c>
      <c r="C3915" s="2" t="str">
        <f ca="1">'[1]2025年已发货'!C:C</f>
        <v>HRB400E Φ16 9m</v>
      </c>
      <c r="D3915" s="2" t="str">
        <f ca="1">'[1]2025年已发货'!D:D</f>
        <v>吨</v>
      </c>
      <c r="E3915" s="2">
        <f ca="1">'[1]2025年已发货'!E:E</f>
        <v>35</v>
      </c>
      <c r="F3915" s="4">
        <f ca="1">'[1]2025年已发货'!F:F</f>
        <v>45818</v>
      </c>
      <c r="G3915" s="2" t="str">
        <f>'[1]2025年已发货'!G:G</f>
        <v>（中铁广州局-资乐高速5标）四川省乐山市井研县希望大道116号</v>
      </c>
      <c r="H3915" s="2" t="str">
        <f ca="1">'[1]2025年已发货'!H:H</f>
        <v>廖俊杰</v>
      </c>
      <c r="I3915" s="2">
        <f ca="1">'[1]2025年已发货'!I:I</f>
        <v>15775100965</v>
      </c>
      <c r="J3915" s="2" vm="1" t="e">
        <f>_xlfn._xlws.FILTER(辅助信息!D:D,辅助信息!G:G=G3915)</f>
        <v>#VALUE!</v>
      </c>
    </row>
    <row r="3916" hidden="1" spans="1:10">
      <c r="A3916" s="2" t="str">
        <f ca="1">'[1]2025年已发货'!A:A</f>
        <v>德胜</v>
      </c>
      <c r="B3916" s="2" t="str">
        <f ca="1">'[1]2025年已发货'!B:B</f>
        <v>螺纹钢</v>
      </c>
      <c r="C3916" s="2" t="str">
        <f ca="1">'[1]2025年已发货'!C:C</f>
        <v>HRB400E Φ16 12m</v>
      </c>
      <c r="D3916" s="2" t="str">
        <f ca="1">'[1]2025年已发货'!D:D</f>
        <v>吨</v>
      </c>
      <c r="E3916" s="2">
        <f ca="1">'[1]2025年已发货'!E:E</f>
        <v>35</v>
      </c>
      <c r="F3916" s="4">
        <f ca="1">'[1]2025年已发货'!F:F</f>
        <v>45818</v>
      </c>
      <c r="G3916" s="2" t="str">
        <f>'[1]2025年已发货'!G:G</f>
        <v>（中铁广州局-资乐高速5标）四川省乐山市井研县希望大道116号</v>
      </c>
      <c r="H3916" s="2" t="str">
        <f ca="1">'[1]2025年已发货'!H:H</f>
        <v>廖俊杰</v>
      </c>
      <c r="I3916" s="2">
        <f ca="1">'[1]2025年已发货'!I:I</f>
        <v>15775100965</v>
      </c>
      <c r="J3916" s="2" vm="1" t="e">
        <f>_xlfn._xlws.FILTER(辅助信息!D:D,辅助信息!G:G=G3916)</f>
        <v>#VALUE!</v>
      </c>
    </row>
    <row r="3917" hidden="1" spans="1:10">
      <c r="A3917" s="2" t="str">
        <f ca="1">'[1]2025年已发货'!A:A</f>
        <v>吉晨盛泰</v>
      </c>
      <c r="B3917" s="2" t="str">
        <f ca="1">'[1]2025年已发货'!B:B</f>
        <v>螺纹钢</v>
      </c>
      <c r="C3917" s="2" t="str">
        <f ca="1">'[1]2025年已发货'!C:C</f>
        <v>HRB400EΦ12</v>
      </c>
      <c r="D3917" s="2" t="str">
        <f ca="1">'[1]2025年已发货'!D:D</f>
        <v>吨</v>
      </c>
      <c r="E3917" s="2">
        <f ca="1">'[1]2025年已发货'!E:E</f>
        <v>70</v>
      </c>
      <c r="F3917" s="4">
        <f ca="1">'[1]2025年已发货'!F:F</f>
        <v>45818</v>
      </c>
      <c r="G3917" s="2" t="str">
        <f>'[1]2025年已发货'!G:G</f>
        <v>（中铁一局四公司西昭高速6标4分部）四川省凉山彝族自治州昭觉县杨日占里</v>
      </c>
      <c r="H3917" s="2" t="str">
        <f ca="1">'[1]2025年已发货'!H:H</f>
        <v>马占全</v>
      </c>
      <c r="I3917" s="2">
        <f ca="1">'[1]2025年已发货'!I:I</f>
        <v>18189516465</v>
      </c>
      <c r="J3917" s="2" vm="1" t="e">
        <f ca="1">_xlfn._xlws.FILTER(辅助信息!D:D,辅助信息!G:G=G3917)</f>
        <v>#VALUE!</v>
      </c>
    </row>
    <row r="3918" hidden="1" spans="1:10">
      <c r="A3918" s="2" t="str">
        <f ca="1">'[1]2025年已发货'!A:A</f>
        <v>吉晨盛泰</v>
      </c>
      <c r="B3918" s="2" t="str">
        <f ca="1">'[1]2025年已发货'!B:B</f>
        <v>盘圆</v>
      </c>
      <c r="C3918" s="2" t="str">
        <f ca="1">'[1]2025年已发货'!C:C</f>
        <v>HPB300EΦ8mm</v>
      </c>
      <c r="D3918" s="2" t="str">
        <f ca="1">'[1]2025年已发货'!D:D</f>
        <v>吨</v>
      </c>
      <c r="E3918" s="2">
        <f ca="1">'[1]2025年已发货'!E:E</f>
        <v>12</v>
      </c>
      <c r="F3918" s="4">
        <f ca="1">'[1]2025年已发货'!F:F</f>
        <v>45819</v>
      </c>
      <c r="G3918" s="2" t="str">
        <f>'[1]2025年已发货'!G:G</f>
        <v>（5标一分部十局第七公司）四川省凉山州布拖县委只洛乡委之洛村</v>
      </c>
      <c r="H3918" s="2" t="str">
        <f ca="1">'[1]2025年已发货'!H:H</f>
        <v>吴裕</v>
      </c>
      <c r="I3918" s="2">
        <f ca="1">'[1]2025年已发货'!I:I</f>
        <v>19802920715</v>
      </c>
      <c r="J3918" s="2" vm="1" t="e">
        <f ca="1">_xlfn._xlws.FILTER(辅助信息!D:D,辅助信息!G:G=G3918)</f>
        <v>#VALUE!</v>
      </c>
    </row>
    <row r="3919" hidden="1" spans="1:10">
      <c r="A3919" s="2" t="str">
        <f ca="1">'[1]2025年已发货'!A:A</f>
        <v>吉晨盛泰</v>
      </c>
      <c r="B3919" s="2" t="str">
        <f ca="1">'[1]2025年已发货'!B:B</f>
        <v>螺纹钢</v>
      </c>
      <c r="C3919" s="2" t="str">
        <f ca="1">'[1]2025年已发货'!C:C</f>
        <v>HRB400EΦ18mm</v>
      </c>
      <c r="D3919" s="2" t="str">
        <f ca="1">'[1]2025年已发货'!D:D</f>
        <v>吨</v>
      </c>
      <c r="E3919" s="2">
        <f ca="1">'[1]2025年已发货'!E:E</f>
        <v>23</v>
      </c>
      <c r="F3919" s="4">
        <f ca="1">'[1]2025年已发货'!F:F</f>
        <v>45819</v>
      </c>
      <c r="G3919" s="2" t="str">
        <f>'[1]2025年已发货'!G:G</f>
        <v>（5标一分部十局第七公司）四川省凉山州布拖县委只洛乡委之洛村</v>
      </c>
      <c r="H3919" s="2" t="str">
        <f ca="1">'[1]2025年已发货'!H:H</f>
        <v>吴裕</v>
      </c>
      <c r="I3919" s="2">
        <f ca="1">'[1]2025年已发货'!I:I</f>
        <v>19802920715</v>
      </c>
      <c r="J3919" s="2" vm="1" t="e">
        <f ca="1">_xlfn._xlws.FILTER(辅助信息!D:D,辅助信息!G:G=G3919)</f>
        <v>#VALUE!</v>
      </c>
    </row>
    <row r="3920" hidden="1" spans="1:10">
      <c r="A3920" s="2" t="str">
        <f ca="1">'[1]2025年已发货'!A:A</f>
        <v>吉晨盛泰</v>
      </c>
      <c r="B3920" s="2" t="str">
        <f ca="1">'[1]2025年已发货'!B:B</f>
        <v>螺纹钢</v>
      </c>
      <c r="C3920" s="2" t="str">
        <f ca="1">'[1]2025年已发货'!C:C</f>
        <v>HRB400EΦ12mm</v>
      </c>
      <c r="D3920" s="2" t="str">
        <f ca="1">'[1]2025年已发货'!D:D</f>
        <v>吨</v>
      </c>
      <c r="E3920" s="2">
        <f ca="1">'[1]2025年已发货'!E:E</f>
        <v>105</v>
      </c>
      <c r="F3920" s="4">
        <f ca="1">'[1]2025年已发货'!F:F</f>
        <v>45819</v>
      </c>
      <c r="G3920" s="2" t="str">
        <f>'[1]2025年已发货'!G:G</f>
        <v>（5标一分部十局第七公司）四川省凉山州布拖县委只洛乡委之洛村</v>
      </c>
      <c r="H3920" s="2" t="str">
        <f ca="1">'[1]2025年已发货'!H:H</f>
        <v>吴裕</v>
      </c>
      <c r="I3920" s="2">
        <f ca="1">'[1]2025年已发货'!I:I</f>
        <v>19802920715</v>
      </c>
      <c r="J3920" s="2" vm="1" t="e">
        <f ca="1">_xlfn._xlws.FILTER(辅助信息!D:D,辅助信息!G:G=G3920)</f>
        <v>#VALUE!</v>
      </c>
    </row>
    <row r="3921" hidden="1" spans="1:10">
      <c r="A3921" s="2" t="str">
        <f ca="1">'[1]2025年已发货'!A:A</f>
        <v>吉晨盛泰</v>
      </c>
      <c r="B3921" s="2" t="str">
        <f ca="1">'[1]2025年已发货'!B:B</f>
        <v>螺纹钢</v>
      </c>
      <c r="C3921" s="2" t="str">
        <f ca="1">'[1]2025年已发货'!C:C</f>
        <v>HRB400EΦ16mm</v>
      </c>
      <c r="D3921" s="2" t="str">
        <f ca="1">'[1]2025年已发货'!D:D</f>
        <v>吨</v>
      </c>
      <c r="E3921" s="2">
        <f ca="1">'[1]2025年已发货'!E:E</f>
        <v>105</v>
      </c>
      <c r="F3921" s="4">
        <f ca="1">'[1]2025年已发货'!F:F</f>
        <v>45819</v>
      </c>
      <c r="G3921" s="2" t="str">
        <f>'[1]2025年已发货'!G:G</f>
        <v>（5标一分部十局第七公司）四川省凉山州布拖县委只洛乡委之洛村</v>
      </c>
      <c r="H3921" s="2" t="str">
        <f ca="1">'[1]2025年已发货'!H:H</f>
        <v>吴裕</v>
      </c>
      <c r="I3921" s="2">
        <f ca="1">'[1]2025年已发货'!I:I</f>
        <v>19802920715</v>
      </c>
      <c r="J3921" s="2" vm="1" t="e">
        <f ca="1">_xlfn._xlws.FILTER(辅助信息!D:D,辅助信息!G:G=G3921)</f>
        <v>#VALUE!</v>
      </c>
    </row>
    <row r="3922" hidden="1" spans="1:10">
      <c r="A3922" s="2" t="str">
        <f ca="1">'[1]2025年已发货'!A:A</f>
        <v>陕钢</v>
      </c>
      <c r="B3922" s="2" t="str">
        <f ca="1">'[1]2025年已发货'!B:B</f>
        <v>盘螺</v>
      </c>
      <c r="C3922" s="2" t="str">
        <f ca="1">'[1]2025年已发货'!C:C</f>
        <v>HRB400E Φ8</v>
      </c>
      <c r="D3922" s="2" t="str">
        <f ca="1">'[1]2025年已发货'!D:D</f>
        <v>吨</v>
      </c>
      <c r="E3922" s="2">
        <f ca="1">'[1]2025年已发货'!E:E</f>
        <v>20</v>
      </c>
      <c r="F3922" s="4">
        <f ca="1">'[1]2025年已发货'!F:F</f>
        <v>45819</v>
      </c>
      <c r="G3922" s="2" t="str">
        <f>'[1]2025年已发货'!G:G</f>
        <v>（华西萌海科创农业生态谷）成都市简阳市白金山水库</v>
      </c>
      <c r="H3922" s="2" t="str">
        <f ca="1">'[1]2025年已发货'!H:H</f>
        <v>石清国</v>
      </c>
      <c r="I3922" s="2">
        <f ca="1">'[1]2025年已发货'!I:I</f>
        <v>13458642015</v>
      </c>
      <c r="J3922" s="2" t="str">
        <f ca="1">_xlfn._xlws.FILTER(辅助信息!D:D,辅助信息!G:G=G3922)</f>
        <v>华西萌海-科创农业生态谷</v>
      </c>
    </row>
    <row r="3923" hidden="1" spans="1:10">
      <c r="A3923" s="2" t="str">
        <f ca="1">'[1]2025年已发货'!A:A</f>
        <v>陕钢</v>
      </c>
      <c r="B3923" s="2" t="str">
        <f ca="1">'[1]2025年已发货'!B:B</f>
        <v>盘螺</v>
      </c>
      <c r="C3923" s="2" t="str">
        <f ca="1">'[1]2025年已发货'!C:C</f>
        <v>HRB400E Φ10</v>
      </c>
      <c r="D3923" s="2" t="str">
        <f ca="1">'[1]2025年已发货'!D:D</f>
        <v>吨</v>
      </c>
      <c r="E3923" s="2">
        <f ca="1">'[1]2025年已发货'!E:E</f>
        <v>8</v>
      </c>
      <c r="F3923" s="4">
        <f ca="1">'[1]2025年已发货'!F:F</f>
        <v>45819</v>
      </c>
      <c r="G3923" s="2" t="str">
        <f>'[1]2025年已发货'!G:G</f>
        <v>（华西萌海科创农业生态谷）成都市简阳市白金山水库</v>
      </c>
      <c r="H3923" s="2" t="str">
        <f ca="1">'[1]2025年已发货'!H:H</f>
        <v>石清国</v>
      </c>
      <c r="I3923" s="2">
        <f ca="1">'[1]2025年已发货'!I:I</f>
        <v>13458642015</v>
      </c>
      <c r="J3923" s="2" t="str">
        <f ca="1">_xlfn._xlws.FILTER(辅助信息!D:D,辅助信息!G:G=G3923)</f>
        <v>华西萌海-科创农业生态谷</v>
      </c>
    </row>
    <row r="3924" hidden="1" spans="1:10">
      <c r="A3924" s="2" t="str">
        <f ca="1">'[1]2025年已发货'!A:A</f>
        <v>陕钢</v>
      </c>
      <c r="B3924" s="2" t="str">
        <f ca="1">'[1]2025年已发货'!B:B</f>
        <v>螺纹钢</v>
      </c>
      <c r="C3924" s="2" t="str">
        <f ca="1">'[1]2025年已发货'!C:C</f>
        <v>HRB400E Φ12 9m</v>
      </c>
      <c r="D3924" s="2" t="str">
        <f ca="1">'[1]2025年已发货'!D:D</f>
        <v>吨</v>
      </c>
      <c r="E3924" s="2">
        <f ca="1">'[1]2025年已发货'!E:E</f>
        <v>4</v>
      </c>
      <c r="F3924" s="4">
        <f ca="1">'[1]2025年已发货'!F:F</f>
        <v>45819</v>
      </c>
      <c r="G3924" s="2" t="str">
        <f>'[1]2025年已发货'!G:G</f>
        <v>（华西萌海科创农业生态谷）成都市简阳市白金山水库</v>
      </c>
      <c r="H3924" s="2" t="str">
        <f ca="1">'[1]2025年已发货'!H:H</f>
        <v>石清国</v>
      </c>
      <c r="I3924" s="2">
        <f ca="1">'[1]2025年已发货'!I:I</f>
        <v>13458642015</v>
      </c>
      <c r="J3924" s="2" t="str">
        <f ca="1">_xlfn._xlws.FILTER(辅助信息!D:D,辅助信息!G:G=G3924)</f>
        <v>华西萌海-科创农业生态谷</v>
      </c>
    </row>
    <row r="3925" hidden="1" spans="1:10">
      <c r="A3925" s="2" t="str">
        <f ca="1">'[1]2025年已发货'!A:A</f>
        <v>陕钢</v>
      </c>
      <c r="B3925" s="2" t="str">
        <f ca="1">'[1]2025年已发货'!B:B</f>
        <v>螺纹钢</v>
      </c>
      <c r="C3925" s="2" t="str">
        <f ca="1">'[1]2025年已发货'!C:C</f>
        <v>HRB400E Φ14 9m</v>
      </c>
      <c r="D3925" s="2" t="str">
        <f ca="1">'[1]2025年已发货'!D:D</f>
        <v>吨</v>
      </c>
      <c r="E3925" s="2">
        <f ca="1">'[1]2025年已发货'!E:E</f>
        <v>3</v>
      </c>
      <c r="F3925" s="4">
        <f ca="1">'[1]2025年已发货'!F:F</f>
        <v>45819</v>
      </c>
      <c r="G3925" s="2" t="str">
        <f>'[1]2025年已发货'!G:G</f>
        <v>（华西萌海科创农业生态谷）成都市简阳市白金山水库</v>
      </c>
      <c r="H3925" s="2" t="str">
        <f ca="1">'[1]2025年已发货'!H:H</f>
        <v>石清国</v>
      </c>
      <c r="I3925" s="2">
        <f ca="1">'[1]2025年已发货'!I:I</f>
        <v>13458642015</v>
      </c>
      <c r="J3925" s="2" t="str">
        <f>_xlfn._xlws.FILTER(辅助信息!D:D,辅助信息!G:G=G3925)</f>
        <v>华西萌海-科创农业生态谷</v>
      </c>
    </row>
    <row r="3926" hidden="1" spans="1:10">
      <c r="A3926" s="2" t="str">
        <f ca="1">'[1]2025年已发货'!A:A</f>
        <v>润耀</v>
      </c>
      <c r="B3926" s="2" t="str">
        <f ca="1">'[1]2025年已发货'!B:B</f>
        <v>盘螺</v>
      </c>
      <c r="C3926" s="2" t="str">
        <f ca="1">'[1]2025年已发货'!C:C</f>
        <v>HRB400E Φ12</v>
      </c>
      <c r="D3926" s="2" t="str">
        <f ca="1">'[1]2025年已发货'!D:D</f>
        <v>吨</v>
      </c>
      <c r="E3926" s="2">
        <f ca="1">'[1]2025年已发货'!E:E</f>
        <v>30</v>
      </c>
      <c r="F3926" s="4">
        <f ca="1">'[1]2025年已发货'!F:F</f>
        <v>45819</v>
      </c>
      <c r="G3926" s="2" t="str">
        <f>'[1]2025年已发货'!G:G</f>
        <v>（华西简阳西城嘉苑）四川省成都市简阳市简城街道高屋村</v>
      </c>
      <c r="H3926" s="2" t="str">
        <f ca="1">'[1]2025年已发货'!H:H</f>
        <v>张瀚镭</v>
      </c>
      <c r="I3926" s="2">
        <f ca="1">'[1]2025年已发货'!I:I</f>
        <v>15884666220</v>
      </c>
      <c r="J3926" s="2" t="str">
        <f ca="1">_xlfn._xlws.FILTER(辅助信息!D:D,辅助信息!G:G=G3926)</f>
        <v>华西简阳西城嘉苑</v>
      </c>
    </row>
    <row r="3927" hidden="1" spans="1:10">
      <c r="A3927" s="2" t="str">
        <f ca="1">'[1]2025年已发货'!A:A</f>
        <v>润耀</v>
      </c>
      <c r="B3927" s="2" t="str">
        <f ca="1">'[1]2025年已发货'!B:B</f>
        <v>螺纹钢</v>
      </c>
      <c r="C3927" s="2" t="str">
        <f ca="1">'[1]2025年已发货'!C:C</f>
        <v>HRB400E Φ16 9m</v>
      </c>
      <c r="D3927" s="2" t="str">
        <f ca="1">'[1]2025年已发货'!D:D</f>
        <v>吨</v>
      </c>
      <c r="E3927" s="2">
        <f ca="1">'[1]2025年已发货'!E:E</f>
        <v>5</v>
      </c>
      <c r="F3927" s="4">
        <f ca="1">'[1]2025年已发货'!F:F</f>
        <v>45819</v>
      </c>
      <c r="G3927" s="2" t="str">
        <f>'[1]2025年已发货'!G:G</f>
        <v>（华西简阳西城嘉苑）四川省成都市简阳市简城街道高屋村</v>
      </c>
      <c r="H3927" s="2" t="str">
        <f ca="1">'[1]2025年已发货'!H:H</f>
        <v>张瀚镭</v>
      </c>
      <c r="I3927" s="2">
        <f ca="1">'[1]2025年已发货'!I:I</f>
        <v>15884666220</v>
      </c>
      <c r="J3927" s="2" t="str">
        <f>_xlfn._xlws.FILTER(辅助信息!D:D,辅助信息!G:G=G3927)</f>
        <v>华西简阳西城嘉苑</v>
      </c>
    </row>
    <row r="3928" hidden="1" spans="1:10">
      <c r="A3928" s="2" t="str">
        <f ca="1">'[1]2025年已发货'!A:A</f>
        <v>晋邦</v>
      </c>
      <c r="B3928" s="2" t="str">
        <f ca="1">'[1]2025年已发货'!B:B</f>
        <v>盘螺</v>
      </c>
      <c r="C3928" s="2" t="str">
        <f ca="1">'[1]2025年已发货'!C:C</f>
        <v>HRB400E Φ6</v>
      </c>
      <c r="D3928" s="2" t="str">
        <f ca="1">'[1]2025年已发货'!D:D</f>
        <v>吨</v>
      </c>
      <c r="E3928" s="2">
        <f ca="1">'[1]2025年已发货'!E:E</f>
        <v>3</v>
      </c>
      <c r="F3928" s="4">
        <f ca="1">'[1]2025年已发货'!F:F</f>
        <v>45819</v>
      </c>
      <c r="G3928" s="2" t="str">
        <f>'[1]2025年已发货'!G:G</f>
        <v>（华西萌海科创农业生态谷）成都市简阳市白金山水库</v>
      </c>
      <c r="H3928" s="2" t="str">
        <f ca="1">'[1]2025年已发货'!H:H</f>
        <v>石清国</v>
      </c>
      <c r="I3928" s="2">
        <f ca="1">'[1]2025年已发货'!I:I</f>
        <v>13458642015</v>
      </c>
      <c r="J3928" s="2" t="str">
        <f>_xlfn._xlws.FILTER(辅助信息!D:D,辅助信息!G:G=G3928)</f>
        <v>华西萌海-科创农业生态谷</v>
      </c>
    </row>
    <row r="3929" hidden="1" spans="1:10">
      <c r="A3929" s="2" t="str">
        <f ca="1">'[1]2025年已发货'!A:A</f>
        <v>晋邦</v>
      </c>
      <c r="B3929" s="2" t="str">
        <f ca="1">'[1]2025年已发货'!B:B</f>
        <v>盘螺</v>
      </c>
      <c r="C3929" s="2" t="str">
        <f ca="1">'[1]2025年已发货'!C:C</f>
        <v>HRB400E Φ8</v>
      </c>
      <c r="D3929" s="2" t="str">
        <f ca="1">'[1]2025年已发货'!D:D</f>
        <v>吨</v>
      </c>
      <c r="E3929" s="2">
        <f ca="1">'[1]2025年已发货'!E:E</f>
        <v>13</v>
      </c>
      <c r="F3929" s="4">
        <f ca="1">'[1]2025年已发货'!F:F</f>
        <v>45819</v>
      </c>
      <c r="G3929" s="2" t="str">
        <f>'[1]2025年已发货'!G:G</f>
        <v>（华西萌海科创农业生态谷）成都市简阳市白金山水库</v>
      </c>
      <c r="H3929" s="2" t="str">
        <f ca="1">'[1]2025年已发货'!H:H</f>
        <v>石清国</v>
      </c>
      <c r="I3929" s="2">
        <f ca="1">'[1]2025年已发货'!I:I</f>
        <v>13458642015</v>
      </c>
      <c r="J3929" s="2" t="str">
        <f ca="1">_xlfn._xlws.FILTER(辅助信息!D:D,辅助信息!G:G=G3929)</f>
        <v>华西萌海-科创农业生态谷</v>
      </c>
    </row>
    <row r="3930" hidden="1" spans="1:10">
      <c r="A3930" s="2" t="str">
        <f ca="1">'[1]2025年已发货'!A:A</f>
        <v>晋邦</v>
      </c>
      <c r="B3930" s="2" t="str">
        <f ca="1">'[1]2025年已发货'!B:B</f>
        <v>盘螺</v>
      </c>
      <c r="C3930" s="2" t="str">
        <f ca="1">'[1]2025年已发货'!C:C</f>
        <v>HRB400E Φ10</v>
      </c>
      <c r="D3930" s="2" t="str">
        <f ca="1">'[1]2025年已发货'!D:D</f>
        <v>吨</v>
      </c>
      <c r="E3930" s="2">
        <f ca="1">'[1]2025年已发货'!E:E</f>
        <v>8</v>
      </c>
      <c r="F3930" s="4">
        <f ca="1">'[1]2025年已发货'!F:F</f>
        <v>45819</v>
      </c>
      <c r="G3930" s="2" t="str">
        <f>'[1]2025年已发货'!G:G</f>
        <v>（华西萌海科创农业生态谷）成都市简阳市白金山水库</v>
      </c>
      <c r="H3930" s="2" t="str">
        <f ca="1">'[1]2025年已发货'!H:H</f>
        <v>石清国</v>
      </c>
      <c r="I3930" s="2">
        <f ca="1">'[1]2025年已发货'!I:I</f>
        <v>13458642015</v>
      </c>
      <c r="J3930" s="2" t="str">
        <f ca="1">_xlfn._xlws.FILTER(辅助信息!D:D,辅助信息!G:G=G3930)</f>
        <v>华西萌海-科创农业生态谷</v>
      </c>
    </row>
    <row r="3931" hidden="1" spans="1:10">
      <c r="A3931" s="2" t="str">
        <f ca="1">'[1]2025年已发货'!A:A</f>
        <v>晋邦</v>
      </c>
      <c r="B3931" s="2" t="str">
        <f ca="1">'[1]2025年已发货'!B:B</f>
        <v>螺纹钢</v>
      </c>
      <c r="C3931" s="2" t="str">
        <f ca="1">'[1]2025年已发货'!C:C</f>
        <v>HRB400E Φ12 9m</v>
      </c>
      <c r="D3931" s="2" t="str">
        <f ca="1">'[1]2025年已发货'!D:D</f>
        <v>吨</v>
      </c>
      <c r="E3931" s="2">
        <f ca="1">'[1]2025年已发货'!E:E</f>
        <v>6</v>
      </c>
      <c r="F3931" s="4">
        <f ca="1">'[1]2025年已发货'!F:F</f>
        <v>45819</v>
      </c>
      <c r="G3931" s="2" t="str">
        <f>'[1]2025年已发货'!G:G</f>
        <v>（华西萌海科创农业生态谷）成都市简阳市白金山水库</v>
      </c>
      <c r="H3931" s="2" t="str">
        <f ca="1">'[1]2025年已发货'!H:H</f>
        <v>石清国</v>
      </c>
      <c r="I3931" s="2">
        <f ca="1">'[1]2025年已发货'!I:I</f>
        <v>13458642015</v>
      </c>
      <c r="J3931" s="2" t="str">
        <f ca="1">_xlfn._xlws.FILTER(辅助信息!D:D,辅助信息!G:G=G3931)</f>
        <v>华西萌海-科创农业生态谷</v>
      </c>
    </row>
    <row r="3932" hidden="1" spans="1:10">
      <c r="A3932" s="2" t="str">
        <f ca="1">'[1]2025年已发货'!A:A</f>
        <v>晋邦</v>
      </c>
      <c r="B3932" s="2" t="str">
        <f ca="1">'[1]2025年已发货'!B:B</f>
        <v>螺纹钢</v>
      </c>
      <c r="C3932" s="2" t="str">
        <f ca="1">'[1]2025年已发货'!C:C</f>
        <v>HRB400E Φ14 9m</v>
      </c>
      <c r="D3932" s="2" t="str">
        <f ca="1">'[1]2025年已发货'!D:D</f>
        <v>吨</v>
      </c>
      <c r="E3932" s="2">
        <f ca="1">'[1]2025年已发货'!E:E</f>
        <v>3</v>
      </c>
      <c r="F3932" s="4">
        <f ca="1">'[1]2025年已发货'!F:F</f>
        <v>45819</v>
      </c>
      <c r="G3932" s="2" t="str">
        <f>'[1]2025年已发货'!G:G</f>
        <v>（华西萌海科创农业生态谷）成都市简阳市白金山水库</v>
      </c>
      <c r="H3932" s="2" t="str">
        <f ca="1">'[1]2025年已发货'!H:H</f>
        <v>石清国</v>
      </c>
      <c r="I3932" s="2">
        <f ca="1">'[1]2025年已发货'!I:I</f>
        <v>13458642015</v>
      </c>
      <c r="J3932" s="2" t="str">
        <f>_xlfn._xlws.FILTER(辅助信息!D:D,辅助信息!G:G=G3932)</f>
        <v>华西萌海-科创农业生态谷</v>
      </c>
    </row>
    <row r="3933" hidden="1" spans="1:10">
      <c r="A3933" s="2" t="str">
        <f ca="1">'[1]2025年已发货'!A:A</f>
        <v>晋邦</v>
      </c>
      <c r="B3933" s="2" t="str">
        <f ca="1">'[1]2025年已发货'!B:B</f>
        <v>螺纹钢</v>
      </c>
      <c r="C3933" s="2" t="str">
        <f ca="1">'[1]2025年已发货'!C:C</f>
        <v>HRB400E Φ28 9m</v>
      </c>
      <c r="D3933" s="2" t="str">
        <f ca="1">'[1]2025年已发货'!D:D</f>
        <v>吨</v>
      </c>
      <c r="E3933" s="2">
        <f ca="1">'[1]2025年已发货'!E:E</f>
        <v>3</v>
      </c>
      <c r="F3933" s="4">
        <f ca="1">'[1]2025年已发货'!F:F</f>
        <v>45819</v>
      </c>
      <c r="G3933" s="2" t="str">
        <f>'[1]2025年已发货'!G:G</f>
        <v>（华西萌海科创农业生态谷）成都市简阳市白金山水库</v>
      </c>
      <c r="H3933" s="2" t="str">
        <f ca="1">'[1]2025年已发货'!H:H</f>
        <v>石清国</v>
      </c>
      <c r="I3933" s="2">
        <f ca="1">'[1]2025年已发货'!I:I</f>
        <v>13458642015</v>
      </c>
      <c r="J3933" s="2" t="str">
        <f>_xlfn._xlws.FILTER(辅助信息!D:D,辅助信息!G:G=G3933)</f>
        <v>华西萌海-科创农业生态谷</v>
      </c>
    </row>
    <row r="3934" hidden="1" spans="1:10">
      <c r="A3934" s="2" t="str">
        <f ca="1">'[1]2025年已发货'!A:A</f>
        <v>德胜</v>
      </c>
      <c r="B3934" s="2" t="str">
        <f ca="1">'[1]2025年已发货'!B:B</f>
        <v>螺纹钢</v>
      </c>
      <c r="C3934" s="2" t="str">
        <f ca="1">'[1]2025年已发货'!C:C</f>
        <v>HRB500EФ22*9m</v>
      </c>
      <c r="D3934" s="2" t="str">
        <f ca="1">'[1]2025年已发货'!D:D</f>
        <v>吨</v>
      </c>
      <c r="E3934" s="2">
        <f ca="1">'[1]2025年已发货'!E:E</f>
        <v>35</v>
      </c>
      <c r="F3934" s="4">
        <f ca="1">'[1]2025年已发货'!F:F</f>
        <v>45819</v>
      </c>
      <c r="G3934" s="2" t="str">
        <f>'[1]2025年已发货'!G:G</f>
        <v>（中铁六局呼和公司康新高速TJ4-2标）四川省甘孜藏族自治州康定市新都桥镇东俄罗三村中建八局搅拌站旁</v>
      </c>
      <c r="H3934" s="2" t="str">
        <f ca="1">'[1]2025年已发货'!H:H</f>
        <v>王坤</v>
      </c>
      <c r="I3934" s="2">
        <f ca="1">'[1]2025年已发货'!I:I</f>
        <v>15647490007</v>
      </c>
      <c r="J3934" s="2" vm="1" t="e">
        <f>_xlfn._xlws.FILTER(辅助信息!D:D,辅助信息!G:G=G3934)</f>
        <v>#VALUE!</v>
      </c>
    </row>
    <row r="3935" hidden="1" spans="1:10">
      <c r="A3935" s="2" t="str">
        <f ca="1">'[1]2025年已发货'!A:A</f>
        <v>德胜</v>
      </c>
      <c r="B3935" s="2" t="str">
        <f ca="1">'[1]2025年已发货'!B:B</f>
        <v>螺纹钢</v>
      </c>
      <c r="C3935" s="2" t="str">
        <f ca="1">'[1]2025年已发货'!C:C</f>
        <v>HRB400EФ18*9m</v>
      </c>
      <c r="D3935" s="2" t="str">
        <f ca="1">'[1]2025年已发货'!D:D</f>
        <v>吨</v>
      </c>
      <c r="E3935" s="2">
        <f ca="1">'[1]2025年已发货'!E:E</f>
        <v>10</v>
      </c>
      <c r="F3935" s="4">
        <f ca="1">'[1]2025年已发货'!F:F</f>
        <v>45819</v>
      </c>
      <c r="G3935" s="2" t="str">
        <f>'[1]2025年已发货'!G:G</f>
        <v>（中铁六局呼和公司康新高速TJ4-2标）四川省甘孜藏族自治州康定市新都桥镇东俄罗三村中建八局搅拌站旁</v>
      </c>
      <c r="H3935" s="2" t="str">
        <f ca="1">'[1]2025年已发货'!H:H</f>
        <v>王龙</v>
      </c>
      <c r="I3935" s="2">
        <f ca="1">'[1]2025年已发货'!I:I</f>
        <v>18809490151</v>
      </c>
      <c r="J3935" s="2" vm="1" t="e">
        <f ca="1">_xlfn._xlws.FILTER(辅助信息!D:D,辅助信息!G:G=G3935)</f>
        <v>#VALUE!</v>
      </c>
    </row>
    <row r="3936" hidden="1" spans="1:10">
      <c r="A3936" s="2" t="str">
        <f ca="1">'[1]2025年已发货'!A:A</f>
        <v>德胜</v>
      </c>
      <c r="B3936" s="2" t="str">
        <f ca="1">'[1]2025年已发货'!B:B</f>
        <v>螺纹钢</v>
      </c>
      <c r="C3936" s="2" t="str">
        <f ca="1">'[1]2025年已发货'!C:C</f>
        <v>HRB400EФ20*9m</v>
      </c>
      <c r="D3936" s="2" t="str">
        <f ca="1">'[1]2025年已发货'!D:D</f>
        <v>吨</v>
      </c>
      <c r="E3936" s="2">
        <f ca="1">'[1]2025年已发货'!E:E</f>
        <v>25</v>
      </c>
      <c r="F3936" s="4">
        <f ca="1">'[1]2025年已发货'!F:F</f>
        <v>45819</v>
      </c>
      <c r="G3936" s="2" t="str">
        <f>'[1]2025年已发货'!G:G</f>
        <v>（中铁六局呼和公司康新高速TJ4-2标）四川省甘孜藏族自治州康定市新都桥镇东俄罗三村中建八局搅拌站旁</v>
      </c>
      <c r="H3936" s="2" t="str">
        <f ca="1">'[1]2025年已发货'!H:H</f>
        <v>王龙</v>
      </c>
      <c r="I3936" s="2">
        <f ca="1">'[1]2025年已发货'!I:I</f>
        <v>18809490151</v>
      </c>
      <c r="J3936" s="2" vm="1" t="e">
        <f>_xlfn._xlws.FILTER(辅助信息!D:D,辅助信息!G:G=G3936)</f>
        <v>#VALUE!</v>
      </c>
    </row>
    <row r="3937" hidden="1" spans="1:10">
      <c r="A3937" s="2" t="str">
        <f ca="1">'[1]2025年已发货'!A:A</f>
        <v>海南海控</v>
      </c>
      <c r="B3937" s="2" t="str">
        <f ca="1">'[1]2025年已发货'!B:B</f>
        <v>高线</v>
      </c>
      <c r="C3937" s="2" t="str">
        <f ca="1">'[1]2025年已发货'!C:C</f>
        <v>HPB300Ф8</v>
      </c>
      <c r="D3937" s="2" t="str">
        <f ca="1">'[1]2025年已发货'!D:D</f>
        <v>吨</v>
      </c>
      <c r="E3937" s="2">
        <f ca="1">'[1]2025年已发货'!E:E</f>
        <v>35</v>
      </c>
      <c r="F3937" s="4">
        <f ca="1">'[1]2025年已发货'!F:F</f>
        <v>45819</v>
      </c>
      <c r="G3937" s="2" t="str">
        <f>'[1]2025年已发货'!G:G</f>
        <v>（中铁六局呼和公司康新高速TJ4-2标）四川省甘孜藏族自治州康定市新都桥镇东俄罗三村中建八局搅拌站旁</v>
      </c>
      <c r="H3937" s="2" t="str">
        <f ca="1">'[1]2025年已发货'!H:H</f>
        <v>王龙</v>
      </c>
      <c r="I3937" s="2">
        <f ca="1">'[1]2025年已发货'!I:I</f>
        <v>18809490151</v>
      </c>
      <c r="J3937" s="2" vm="1" t="e">
        <f ca="1">_xlfn._xlws.FILTER(辅助信息!D:D,辅助信息!G:G=G3937)</f>
        <v>#VALUE!</v>
      </c>
    </row>
    <row r="3938" hidden="1" spans="1:10">
      <c r="A3938" s="2" t="str">
        <f ca="1">'[1]2025年已发货'!A:A</f>
        <v>润耀</v>
      </c>
      <c r="B3938" s="2" t="str">
        <f ca="1">'[1]2025年已发货'!B:B</f>
        <v>螺纹钢</v>
      </c>
      <c r="C3938" s="2" t="str">
        <f ca="1">'[1]2025年已发货'!C:C</f>
        <v>HRB400E Φ25 9m</v>
      </c>
      <c r="D3938" s="2" t="str">
        <f ca="1">'[1]2025年已发货'!D:D</f>
        <v>吨</v>
      </c>
      <c r="E3938" s="2">
        <f ca="1">'[1]2025年已发货'!E:E</f>
        <v>35</v>
      </c>
      <c r="F3938" s="4">
        <f ca="1">'[1]2025年已发货'!F:F</f>
        <v>45819</v>
      </c>
      <c r="G3938" s="2" t="str">
        <f>'[1]2025年已发货'!G:G</f>
        <v>（中铁北京局-资乐高速6标）四川省乐山市市中区土主镇资乐高速TJ6标项目试验室</v>
      </c>
      <c r="H3938" s="2" t="str">
        <f ca="1">'[1]2025年已发货'!H:H</f>
        <v>刘岩</v>
      </c>
      <c r="I3938" s="2">
        <f ca="1">'[1]2025年已发货'!I:I</f>
        <v>18543566469</v>
      </c>
      <c r="J3938" s="2" vm="1" t="e">
        <f>_xlfn._xlws.FILTER(辅助信息!D:D,辅助信息!G:G=G3938)</f>
        <v>#VALUE!</v>
      </c>
    </row>
    <row r="3939" hidden="1" spans="1:10">
      <c r="A3939" s="2" t="str">
        <f ca="1">'[1]2025年已发货'!A:A</f>
        <v>润耀</v>
      </c>
      <c r="B3939" s="2" t="str">
        <f ca="1">'[1]2025年已发货'!B:B</f>
        <v>螺纹钢</v>
      </c>
      <c r="C3939" s="2" t="str">
        <f ca="1">'[1]2025年已发货'!C:C</f>
        <v>HRB400E Φ16 9m</v>
      </c>
      <c r="D3939" s="2" t="str">
        <f ca="1">'[1]2025年已发货'!D:D</f>
        <v>吨</v>
      </c>
      <c r="E3939" s="2">
        <f ca="1">'[1]2025年已发货'!E:E</f>
        <v>35</v>
      </c>
      <c r="F3939" s="4">
        <f ca="1">'[1]2025年已发货'!F:F</f>
        <v>45819</v>
      </c>
      <c r="G3939" s="2" t="str">
        <f>'[1]2025年已发货'!G:G</f>
        <v>（中铁北京局-资乐高速6标）四川省乐山市市中区土主镇资乐高速TJ6标项目试验室</v>
      </c>
      <c r="H3939" s="2" t="str">
        <f ca="1">'[1]2025年已发货'!H:H</f>
        <v>刘岩</v>
      </c>
      <c r="I3939" s="2">
        <f ca="1">'[1]2025年已发货'!I:I</f>
        <v>18543566469</v>
      </c>
      <c r="J3939" s="2" vm="1" t="e">
        <f ca="1">_xlfn._xlws.FILTER(辅助信息!D:D,辅助信息!G:G=G3939)</f>
        <v>#VALUE!</v>
      </c>
    </row>
    <row r="3940" hidden="1" spans="1:10">
      <c r="A3940" s="2" t="str">
        <f ca="1">'[1]2025年已发货'!A:A</f>
        <v>润耀</v>
      </c>
      <c r="B3940" s="2" t="str">
        <f ca="1">'[1]2025年已发货'!B:B</f>
        <v>螺纹钢</v>
      </c>
      <c r="C3940" s="2" t="str">
        <f ca="1">'[1]2025年已发货'!C:C</f>
        <v>HRB400E Φ12 9m</v>
      </c>
      <c r="D3940" s="2" t="str">
        <f ca="1">'[1]2025年已发货'!D:D</f>
        <v>吨</v>
      </c>
      <c r="E3940" s="2">
        <f ca="1">'[1]2025年已发货'!E:E</f>
        <v>35</v>
      </c>
      <c r="F3940" s="4">
        <f ca="1">'[1]2025年已发货'!F:F</f>
        <v>45819</v>
      </c>
      <c r="G3940" s="2" t="str">
        <f>'[1]2025年已发货'!G:G</f>
        <v>（中铁北京局-资乐高速6标）四川省乐山市市中区土主镇资乐高速TJ6标项目试验室</v>
      </c>
      <c r="H3940" s="2" t="str">
        <f ca="1">'[1]2025年已发货'!H:H</f>
        <v>刘岩</v>
      </c>
      <c r="I3940" s="2">
        <f ca="1">'[1]2025年已发货'!I:I</f>
        <v>18543566469</v>
      </c>
      <c r="J3940" s="2" vm="1" t="e">
        <f ca="1">_xlfn._xlws.FILTER(辅助信息!D:D,辅助信息!G:G=G3940)</f>
        <v>#VALUE!</v>
      </c>
    </row>
    <row r="3941" hidden="1" spans="1:10">
      <c r="A3941" s="2" t="str">
        <f ca="1">'[1]2025年已发货'!A:A</f>
        <v>润耀</v>
      </c>
      <c r="B3941" s="2" t="str">
        <f ca="1">'[1]2025年已发货'!B:B</f>
        <v>螺纹钢</v>
      </c>
      <c r="C3941" s="2" t="str">
        <f ca="1">'[1]2025年已发货'!C:C</f>
        <v>HRB400E Φ28 12m</v>
      </c>
      <c r="D3941" s="2" t="str">
        <f ca="1">'[1]2025年已发货'!D:D</f>
        <v>吨</v>
      </c>
      <c r="E3941" s="2">
        <f ca="1">'[1]2025年已发货'!E:E</f>
        <v>17</v>
      </c>
      <c r="F3941" s="4">
        <f ca="1">'[1]2025年已发货'!F:F</f>
        <v>45819</v>
      </c>
      <c r="G3941" s="2" t="str">
        <f>'[1]2025年已发货'!G:G</f>
        <v>（中铁广州局-资乐高速5标）四川省乐山市井研县希望大道116号</v>
      </c>
      <c r="H3941" s="2" t="str">
        <f ca="1">'[1]2025年已发货'!H:H</f>
        <v>廖俊杰</v>
      </c>
      <c r="I3941" s="2">
        <f ca="1">'[1]2025年已发货'!I:I</f>
        <v>15775100965</v>
      </c>
      <c r="J3941" s="2" vm="1" t="e">
        <f ca="1">_xlfn._xlws.FILTER(辅助信息!D:D,辅助信息!G:G=G3941)</f>
        <v>#VALUE!</v>
      </c>
    </row>
    <row r="3942" hidden="1" spans="1:10">
      <c r="A3942" s="2" t="str">
        <f ca="1">'[1]2025年已发货'!A:A</f>
        <v>润耀</v>
      </c>
      <c r="B3942" s="2" t="str">
        <f ca="1">'[1]2025年已发货'!B:B</f>
        <v>螺纹钢</v>
      </c>
      <c r="C3942" s="2" t="str">
        <f ca="1">'[1]2025年已发货'!C:C</f>
        <v>HRB400E Φ22 12m</v>
      </c>
      <c r="D3942" s="2" t="str">
        <f ca="1">'[1]2025年已发货'!D:D</f>
        <v>吨</v>
      </c>
      <c r="E3942" s="2">
        <f ca="1">'[1]2025年已发货'!E:E</f>
        <v>17</v>
      </c>
      <c r="F3942" s="4">
        <f ca="1">'[1]2025年已发货'!F:F</f>
        <v>45819</v>
      </c>
      <c r="G3942" s="2" t="str">
        <f>'[1]2025年已发货'!G:G</f>
        <v>（中铁广州局-资乐高速5标）四川省乐山市井研县希望大道116号</v>
      </c>
      <c r="H3942" s="2" t="str">
        <f ca="1">'[1]2025年已发货'!H:H</f>
        <v>廖俊杰</v>
      </c>
      <c r="I3942" s="2">
        <f ca="1">'[1]2025年已发货'!I:I</f>
        <v>15775100965</v>
      </c>
      <c r="J3942" s="2" vm="1" t="e">
        <f ca="1">_xlfn._xlws.FILTER(辅助信息!D:D,辅助信息!G:G=G3942)</f>
        <v>#VALUE!</v>
      </c>
    </row>
    <row r="3943" hidden="1" spans="1:10">
      <c r="A3943" s="2" t="str">
        <f ca="1">'[1]2025年已发货'!A:A</f>
        <v>润耀</v>
      </c>
      <c r="B3943" s="2" t="str">
        <f ca="1">'[1]2025年已发货'!B:B</f>
        <v>螺纹钢</v>
      </c>
      <c r="C3943" s="2" t="str">
        <f ca="1">'[1]2025年已发货'!C:C</f>
        <v>HRB400E Φ25 9m</v>
      </c>
      <c r="D3943" s="2" t="str">
        <f ca="1">'[1]2025年已发货'!D:D</f>
        <v>吨</v>
      </c>
      <c r="E3943" s="2">
        <f ca="1">'[1]2025年已发货'!E:E</f>
        <v>35</v>
      </c>
      <c r="F3943" s="4">
        <f ca="1">'[1]2025年已发货'!F:F</f>
        <v>45819</v>
      </c>
      <c r="G3943" s="2" t="str">
        <f>'[1]2025年已发货'!G:G</f>
        <v>（中铁十局-资乐高速4标）四川省眉山市仁寿县彰加镇促进村中铁十局2#钢筋厂</v>
      </c>
      <c r="H3943" s="2" t="str">
        <f ca="1">'[1]2025年已发货'!H:H</f>
        <v>杨飞</v>
      </c>
      <c r="I3943" s="2">
        <f ca="1">'[1]2025年已发货'!I:I</f>
        <v>15667998777</v>
      </c>
      <c r="J3943" s="2" vm="1" t="e">
        <f>_xlfn._xlws.FILTER(辅助信息!D:D,辅助信息!G:G=G3943)</f>
        <v>#VALUE!</v>
      </c>
    </row>
    <row r="3944" hidden="1" spans="1:10">
      <c r="A3944" s="2" t="str">
        <f ca="1">'[1]2025年已发货'!A:A</f>
        <v>山东高速</v>
      </c>
      <c r="B3944" s="2" t="str">
        <f ca="1">'[1]2025年已发货'!B:B</f>
        <v>螺纹钢</v>
      </c>
      <c r="C3944" s="2" t="str">
        <f ca="1">'[1]2025年已发货'!C:C</f>
        <v>HRB400E Φ25×12米</v>
      </c>
      <c r="D3944" s="2" t="str">
        <f ca="1">'[1]2025年已发货'!D:D</f>
        <v>吨</v>
      </c>
      <c r="E3944" s="2">
        <f ca="1">'[1]2025年已发货'!E:E</f>
        <v>35</v>
      </c>
      <c r="F3944" s="4">
        <f ca="1">'[1]2025年已发货'!F:F</f>
        <v>45819</v>
      </c>
      <c r="G3944" s="2" t="str">
        <f>'[1]2025年已发货'!G:G</f>
        <v>（自永2标九局西南分公司钢筋棚）四川省自贡市骑龙镇大湾村</v>
      </c>
      <c r="H3944" s="2" t="str">
        <f ca="1">'[1]2025年已发货'!H:H</f>
        <v>高彦彬</v>
      </c>
      <c r="I3944" s="2">
        <f ca="1">'[1]2025年已发货'!I:I</f>
        <v>13835906370</v>
      </c>
      <c r="J3944" s="2" vm="1" t="e">
        <f ca="1">_xlfn._xlws.FILTER(辅助信息!D:D,辅助信息!G:G=G3944)</f>
        <v>#VALUE!</v>
      </c>
    </row>
    <row r="3945" hidden="1" spans="1:10">
      <c r="A3945" s="2" t="str">
        <f ca="1">'[1]2025年已发货'!A:A</f>
        <v>山东高速</v>
      </c>
      <c r="B3945" s="2" t="str">
        <f ca="1">'[1]2025年已发货'!B:B</f>
        <v>螺纹钢</v>
      </c>
      <c r="C3945" s="2" t="str">
        <f ca="1">'[1]2025年已发货'!C:C</f>
        <v>HRB500E Φ28×9米</v>
      </c>
      <c r="D3945" s="2" t="str">
        <f ca="1">'[1]2025年已发货'!D:D</f>
        <v>吨</v>
      </c>
      <c r="E3945" s="2">
        <f ca="1">'[1]2025年已发货'!E:E</f>
        <v>35</v>
      </c>
      <c r="F3945" s="4">
        <f ca="1">'[1]2025年已发货'!F:F</f>
        <v>45819</v>
      </c>
      <c r="G3945" s="2" t="str">
        <f>'[1]2025年已发货'!G:G</f>
        <v>（自永2标九局西南分公司钢筋棚）四川省自贡市骑龙镇大湾村</v>
      </c>
      <c r="H3945" s="2" t="str">
        <f ca="1">'[1]2025年已发货'!H:H</f>
        <v>高彦彬</v>
      </c>
      <c r="I3945" s="2">
        <f ca="1">'[1]2025年已发货'!I:I</f>
        <v>13835906370</v>
      </c>
      <c r="J3945" s="2" vm="1" t="e">
        <f ca="1">_xlfn._xlws.FILTER(辅助信息!D:D,辅助信息!G:G=G3945)</f>
        <v>#VALUE!</v>
      </c>
    </row>
    <row r="3946" hidden="1" spans="1:10">
      <c r="A3946" s="2" t="str">
        <f ca="1">'[1]2025年已发货'!A:A</f>
        <v>德胜</v>
      </c>
      <c r="B3946" s="2" t="str">
        <f ca="1">'[1]2025年已发货'!B:B</f>
        <v>螺纹钢</v>
      </c>
      <c r="C3946" s="2" t="str">
        <f ca="1">'[1]2025年已发货'!C:C</f>
        <v>HRB400EΦ12*12m</v>
      </c>
      <c r="D3946" s="2" t="str">
        <f ca="1">'[1]2025年已发货'!D:D</f>
        <v>吨</v>
      </c>
      <c r="E3946" s="2">
        <f ca="1">'[1]2025年已发货'!E:E</f>
        <v>8</v>
      </c>
      <c r="F3946" s="4">
        <f ca="1">'[1]2025年已发货'!F:F</f>
        <v>45819</v>
      </c>
      <c r="G3946" s="2" t="str">
        <f>'[1]2025年已发货'!G:G</f>
        <v>（中铁一局-大渡河项目）乐山市峨边县沙坪镇中铁一局钢筋加工厂（污水处理厂）</v>
      </c>
      <c r="H3946" s="2" t="str">
        <f ca="1">'[1]2025年已发货'!H:H</f>
        <v>冯雷</v>
      </c>
      <c r="I3946" s="2" t="str">
        <f ca="1">'[1]2025年已发货'!I:I</f>
        <v>18700069985</v>
      </c>
      <c r="J3946" s="2" vm="1" t="e">
        <f>_xlfn._xlws.FILTER(辅助信息!D:D,辅助信息!G:G=G3946)</f>
        <v>#VALUE!</v>
      </c>
    </row>
    <row r="3947" hidden="1" spans="1:10">
      <c r="A3947" s="2" t="str">
        <f ca="1">'[1]2025年已发货'!A:A</f>
        <v>德胜</v>
      </c>
      <c r="B3947" s="2" t="str">
        <f ca="1">'[1]2025年已发货'!B:B</f>
        <v>螺纹钢</v>
      </c>
      <c r="C3947" s="2" t="str">
        <f ca="1">'[1]2025年已发货'!C:C</f>
        <v>HRB400EΦ22*12m</v>
      </c>
      <c r="D3947" s="2" t="str">
        <f ca="1">'[1]2025年已发货'!D:D</f>
        <v>吨</v>
      </c>
      <c r="E3947" s="2">
        <f ca="1">'[1]2025年已发货'!E:E</f>
        <v>16</v>
      </c>
      <c r="F3947" s="4">
        <f ca="1">'[1]2025年已发货'!F:F</f>
        <v>45819</v>
      </c>
      <c r="G3947" s="2" t="str">
        <f>'[1]2025年已发货'!G:G</f>
        <v>（中铁一局-大渡河项目）乐山市峨边县沙坪镇中铁一局钢筋加工厂（污水处理厂）</v>
      </c>
      <c r="H3947" s="2" t="str">
        <f ca="1">'[1]2025年已发货'!H:H</f>
        <v>冯雷</v>
      </c>
      <c r="I3947" s="2" t="str">
        <f ca="1">'[1]2025年已发货'!I:I</f>
        <v>18700069985</v>
      </c>
      <c r="J3947" s="2" vm="1" t="e">
        <f ca="1">_xlfn._xlws.FILTER(辅助信息!D:D,辅助信息!G:G=G3947)</f>
        <v>#VALUE!</v>
      </c>
    </row>
    <row r="3948" hidden="1" spans="1:10">
      <c r="A3948" s="2" t="str">
        <f ca="1">'[1]2025年已发货'!A:A</f>
        <v>德胜</v>
      </c>
      <c r="B3948" s="2" t="str">
        <f ca="1">'[1]2025年已发货'!B:B</f>
        <v>螺纹钢</v>
      </c>
      <c r="C3948" s="2" t="str">
        <f ca="1">'[1]2025年已发货'!C:C</f>
        <v>HRB400EΦ25*12m</v>
      </c>
      <c r="D3948" s="2" t="str">
        <f ca="1">'[1]2025年已发货'!D:D</f>
        <v>吨</v>
      </c>
      <c r="E3948" s="2">
        <f ca="1">'[1]2025年已发货'!E:E</f>
        <v>8</v>
      </c>
      <c r="F3948" s="4">
        <f ca="1">'[1]2025年已发货'!F:F</f>
        <v>45819</v>
      </c>
      <c r="G3948" s="2" t="str">
        <f>'[1]2025年已发货'!G:G</f>
        <v>（中铁一局-大渡河项目）乐山市峨边县沙坪镇中铁一局钢筋加工厂（污水处理厂）</v>
      </c>
      <c r="H3948" s="2" t="str">
        <f ca="1">'[1]2025年已发货'!H:H</f>
        <v>冯雷</v>
      </c>
      <c r="I3948" s="2" t="str">
        <f ca="1">'[1]2025年已发货'!I:I</f>
        <v>18700069985</v>
      </c>
      <c r="J3948" s="2" vm="1" t="e">
        <f>_xlfn._xlws.FILTER(辅助信息!D:D,辅助信息!G:G=G3948)</f>
        <v>#VALUE!</v>
      </c>
    </row>
    <row r="3949" hidden="1" spans="1:10">
      <c r="A3949" s="2" t="str">
        <f ca="1">'[1]2025年已发货'!A:A</f>
        <v>德胜</v>
      </c>
      <c r="B3949" s="2" t="str">
        <f ca="1">'[1]2025年已发货'!B:B</f>
        <v>螺纹钢</v>
      </c>
      <c r="C3949" s="2" t="str">
        <f ca="1">'[1]2025年已发货'!C:C</f>
        <v>HRB400EΦ32*12m</v>
      </c>
      <c r="D3949" s="2" t="str">
        <f ca="1">'[1]2025年已发货'!D:D</f>
        <v>吨</v>
      </c>
      <c r="E3949" s="2">
        <f ca="1">'[1]2025年已发货'!E:E</f>
        <v>6</v>
      </c>
      <c r="F3949" s="4">
        <f ca="1">'[1]2025年已发货'!F:F</f>
        <v>45819</v>
      </c>
      <c r="G3949" s="2" t="str">
        <f>'[1]2025年已发货'!G:G</f>
        <v>（中铁一局-大渡河项目）乐山市峨边县沙坪镇中铁一局钢筋加工厂（污水处理厂）</v>
      </c>
      <c r="H3949" s="2" t="str">
        <f ca="1">'[1]2025年已发货'!H:H</f>
        <v>冯雷</v>
      </c>
      <c r="I3949" s="2" t="str">
        <f ca="1">'[1]2025年已发货'!I:I</f>
        <v>18700069985</v>
      </c>
      <c r="J3949" s="2" vm="1" t="e">
        <f ca="1">_xlfn._xlws.FILTER(辅助信息!D:D,辅助信息!G:G=G3949)</f>
        <v>#VALUE!</v>
      </c>
    </row>
    <row r="3950" hidden="1" spans="1:10">
      <c r="A3950" s="2" t="str">
        <f ca="1">'[1]2025年已发货'!A:A</f>
        <v>吉晨盛泰</v>
      </c>
      <c r="B3950" s="2" t="str">
        <f ca="1">'[1]2025年已发货'!B:B</f>
        <v>螺纹钢</v>
      </c>
      <c r="C3950" s="2" t="str">
        <f ca="1">'[1]2025年已发货'!C:C</f>
        <v>HRB400EФ12</v>
      </c>
      <c r="D3950" s="2" t="str">
        <f ca="1">'[1]2025年已发货'!D:D</f>
        <v>吨</v>
      </c>
      <c r="E3950" s="2">
        <f ca="1">'[1]2025年已发货'!E:E</f>
        <v>30</v>
      </c>
      <c r="F3950" s="4">
        <f ca="1">'[1]2025年已发货'!F:F</f>
        <v>45820</v>
      </c>
      <c r="G3950" s="2" t="str">
        <f>'[1]2025年已发货'!G:G</f>
        <v>凉山州昭觉县新城镇阿都马打中铁十局2#梁场（中铁十局西昭高速3号拌合站过磅）</v>
      </c>
      <c r="H3950" s="2" t="str">
        <f ca="1">'[1]2025年已发货'!H:H</f>
        <v>魏忠魁</v>
      </c>
      <c r="I3950" s="2">
        <f ca="1">'[1]2025年已发货'!I:I</f>
        <v>18229056777</v>
      </c>
      <c r="J3950" s="2" vm="1" t="e">
        <f ca="1">_xlfn._xlws.FILTER(辅助信息!D:D,辅助信息!G:G=G3950)</f>
        <v>#VALUE!</v>
      </c>
    </row>
    <row r="3951" hidden="1" spans="1:10">
      <c r="A3951" s="2" t="str">
        <f ca="1">'[1]2025年已发货'!A:A</f>
        <v>吉晨盛泰</v>
      </c>
      <c r="B3951" s="2" t="str">
        <f ca="1">'[1]2025年已发货'!B:B</f>
        <v>螺纹钢</v>
      </c>
      <c r="C3951" s="2" t="str">
        <f ca="1">'[1]2025年已发货'!C:C</f>
        <v>HRB400EФ14</v>
      </c>
      <c r="D3951" s="2" t="str">
        <f ca="1">'[1]2025年已发货'!D:D</f>
        <v>吨</v>
      </c>
      <c r="E3951" s="2">
        <f ca="1">'[1]2025年已发货'!E:E</f>
        <v>30</v>
      </c>
      <c r="F3951" s="4">
        <f ca="1">'[1]2025年已发货'!F:F</f>
        <v>45820</v>
      </c>
      <c r="G3951" s="2" t="str">
        <f>'[1]2025年已发货'!G:G</f>
        <v>凉山州昭觉县新城镇阿都马打中铁十局2#梁场（中铁十局西昭高速3号拌合站过磅）</v>
      </c>
      <c r="H3951" s="2" t="str">
        <f ca="1">'[1]2025年已发货'!H:H</f>
        <v>魏忠魁</v>
      </c>
      <c r="I3951" s="2">
        <f ca="1">'[1]2025年已发货'!I:I</f>
        <v>18229056777</v>
      </c>
      <c r="J3951" s="2" vm="1" t="e">
        <f ca="1">_xlfn._xlws.FILTER(辅助信息!D:D,辅助信息!G:G=G3951)</f>
        <v>#VALUE!</v>
      </c>
    </row>
    <row r="3952" hidden="1" spans="1:10">
      <c r="A3952" s="2" t="str">
        <f ca="1">'[1]2025年已发货'!A:A</f>
        <v>吉晨盛泰</v>
      </c>
      <c r="B3952" s="2" t="str">
        <f ca="1">'[1]2025年已发货'!B:B</f>
        <v>螺纹钢</v>
      </c>
      <c r="C3952" s="2" t="str">
        <f ca="1">'[1]2025年已发货'!C:C</f>
        <v>HRB400EФ16</v>
      </c>
      <c r="D3952" s="2" t="str">
        <f ca="1">'[1]2025年已发货'!D:D</f>
        <v>吨</v>
      </c>
      <c r="E3952" s="2">
        <f ca="1">'[1]2025年已发货'!E:E</f>
        <v>15</v>
      </c>
      <c r="F3952" s="4">
        <f ca="1">'[1]2025年已发货'!F:F</f>
        <v>45820</v>
      </c>
      <c r="G3952" s="2" t="str">
        <f>'[1]2025年已发货'!G:G</f>
        <v>凉山州昭觉县新城镇阿都马打中铁十局2#梁场（中铁十局西昭高速3号拌合站过磅）</v>
      </c>
      <c r="H3952" s="2" t="str">
        <f ca="1">'[1]2025年已发货'!H:H</f>
        <v>魏忠魁</v>
      </c>
      <c r="I3952" s="2">
        <f ca="1">'[1]2025年已发货'!I:I</f>
        <v>18229056777</v>
      </c>
      <c r="J3952" s="2" vm="1" t="e">
        <f>_xlfn._xlws.FILTER(辅助信息!D:D,辅助信息!G:G=G3952)</f>
        <v>#VALUE!</v>
      </c>
    </row>
    <row r="3953" hidden="1" spans="1:10">
      <c r="A3953" s="2" t="str">
        <f ca="1">'[1]2025年已发货'!A:A</f>
        <v>吉晨盛泰</v>
      </c>
      <c r="B3953" s="2" t="str">
        <f ca="1">'[1]2025年已发货'!B:B</f>
        <v>螺纹钢</v>
      </c>
      <c r="C3953" s="2" t="str">
        <f ca="1">'[1]2025年已发货'!C:C</f>
        <v>HRB500EФ32</v>
      </c>
      <c r="D3953" s="2" t="str">
        <f ca="1">'[1]2025年已发货'!D:D</f>
        <v>吨</v>
      </c>
      <c r="E3953" s="2">
        <f ca="1">'[1]2025年已发货'!E:E</f>
        <v>75</v>
      </c>
      <c r="F3953" s="4">
        <f ca="1">'[1]2025年已发货'!F:F</f>
        <v>45820</v>
      </c>
      <c r="G3953" s="2" t="str">
        <f>'[1]2025年已发货'!G:G</f>
        <v>凉山州昭觉县新城镇阿都马打中铁十局2#梁场（中铁十局西昭高速3号拌合站过磅）</v>
      </c>
      <c r="H3953" s="2" t="str">
        <f ca="1">'[1]2025年已发货'!H:H</f>
        <v>魏忠魁</v>
      </c>
      <c r="I3953" s="2">
        <f ca="1">'[1]2025年已发货'!I:I</f>
        <v>18229056777</v>
      </c>
      <c r="J3953" s="2" vm="1" t="e">
        <f ca="1">_xlfn._xlws.FILTER(辅助信息!D:D,辅助信息!G:G=G3953)</f>
        <v>#VALUE!</v>
      </c>
    </row>
    <row r="3954" hidden="1" spans="1:10">
      <c r="A3954" s="2" t="str">
        <f ca="1">'[1]2025年已发货'!A:A</f>
        <v>吉晨盛泰</v>
      </c>
      <c r="B3954" s="2" t="str">
        <f ca="1">'[1]2025年已发货'!B:B</f>
        <v>螺纹钢</v>
      </c>
      <c r="C3954" s="2" t="str">
        <f ca="1">'[1]2025年已发货'!C:C</f>
        <v>HRB400EФ12</v>
      </c>
      <c r="D3954" s="2" t="str">
        <f ca="1">'[1]2025年已发货'!D:D</f>
        <v>吨</v>
      </c>
      <c r="E3954" s="2">
        <f ca="1">'[1]2025年已发货'!E:E</f>
        <v>150</v>
      </c>
      <c r="F3954" s="4">
        <f ca="1">'[1]2025年已发货'!F:F</f>
        <v>45820</v>
      </c>
      <c r="G3954" s="2" t="str">
        <f>'[1]2025年已发货'!G:G</f>
        <v>凉山州昭觉县新城镇阿都马打中铁十局2#梁场（中铁十局西昭高速3号拌合站过磅）</v>
      </c>
      <c r="H3954" s="2" t="str">
        <f ca="1">'[1]2025年已发货'!H:H</f>
        <v>魏忠魁</v>
      </c>
      <c r="I3954" s="2">
        <f ca="1">'[1]2025年已发货'!I:I</f>
        <v>18229056777</v>
      </c>
      <c r="J3954" s="2" vm="1" t="e">
        <f>_xlfn._xlws.FILTER(辅助信息!D:D,辅助信息!G:G=G3954)</f>
        <v>#VALUE!</v>
      </c>
    </row>
    <row r="3955" hidden="1" spans="1:10">
      <c r="A3955" s="2" t="str">
        <f ca="1">'[1]2025年已发货'!A:A</f>
        <v>吉晨盛泰</v>
      </c>
      <c r="B3955" s="2" t="str">
        <f ca="1">'[1]2025年已发货'!B:B</f>
        <v>螺纹钢</v>
      </c>
      <c r="C3955" s="2" t="str">
        <f ca="1">'[1]2025年已发货'!C:C</f>
        <v>HRB400EФ16</v>
      </c>
      <c r="D3955" s="2" t="str">
        <f ca="1">'[1]2025年已发货'!D:D</f>
        <v>吨</v>
      </c>
      <c r="E3955" s="2">
        <f ca="1">'[1]2025年已发货'!E:E</f>
        <v>75</v>
      </c>
      <c r="F3955" s="4">
        <f ca="1">'[1]2025年已发货'!F:F</f>
        <v>45820</v>
      </c>
      <c r="G3955" s="2" t="str">
        <f>'[1]2025年已发货'!G:G</f>
        <v>凉山州昭觉县新城镇阿都马打中铁十局2#梁场（中铁十局西昭高速3号拌合站过磅）</v>
      </c>
      <c r="H3955" s="2" t="str">
        <f ca="1">'[1]2025年已发货'!H:H</f>
        <v>魏忠魁</v>
      </c>
      <c r="I3955" s="2">
        <f ca="1">'[1]2025年已发货'!I:I</f>
        <v>18229056777</v>
      </c>
      <c r="J3955" s="2" vm="1" t="e">
        <f ca="1">_xlfn._xlws.FILTER(辅助信息!D:D,辅助信息!G:G=G3955)</f>
        <v>#VALUE!</v>
      </c>
    </row>
    <row r="3956" hidden="1" spans="1:10">
      <c r="A3956" s="2" t="str">
        <f ca="1">'[1]2025年已发货'!A:A</f>
        <v>德胜恒嘉</v>
      </c>
      <c r="B3956" s="2" t="str">
        <f ca="1">'[1]2025年已发货'!B:B</f>
        <v>螺纹钢</v>
      </c>
      <c r="C3956" s="2" t="str">
        <f ca="1">'[1]2025年已发货'!C:C</f>
        <v>HRB400EФ18*9m</v>
      </c>
      <c r="D3956" s="2" t="str">
        <f ca="1">'[1]2025年已发货'!D:D</f>
        <v>吨</v>
      </c>
      <c r="E3956" s="2">
        <f ca="1">'[1]2025年已发货'!E:E</f>
        <v>70</v>
      </c>
      <c r="F3956" s="4">
        <f ca="1">'[1]2025年已发货'!F:F</f>
        <v>45820</v>
      </c>
      <c r="G3956" s="2" t="str">
        <f>'[1]2025年已发货'!G:G</f>
        <v>（中铁六局呼和公司康新高速TJ4-2标）四川省甘孜藏族自治州康定市新都桥镇东俄罗三村中建八局搅拌站旁</v>
      </c>
      <c r="H3956" s="2" t="str">
        <f ca="1">'[1]2025年已发货'!H:H</f>
        <v>王龙</v>
      </c>
      <c r="I3956" s="2">
        <f ca="1">'[1]2025年已发货'!I:I</f>
        <v>18809490151</v>
      </c>
      <c r="J3956" s="2" vm="1" t="e">
        <f>_xlfn._xlws.FILTER(辅助信息!D:D,辅助信息!G:G=G3956)</f>
        <v>#VALUE!</v>
      </c>
    </row>
    <row r="3957" hidden="1" spans="1:10">
      <c r="A3957" s="2" t="str">
        <f ca="1">'[1]2025年已发货'!A:A</f>
        <v>德胜恒嘉</v>
      </c>
      <c r="B3957" s="2" t="str">
        <f ca="1">'[1]2025年已发货'!B:B</f>
        <v>螺纹钢</v>
      </c>
      <c r="C3957" s="2" t="str">
        <f ca="1">'[1]2025年已发货'!C:C</f>
        <v>HRB500EФ28*9m</v>
      </c>
      <c r="D3957" s="2" t="str">
        <f ca="1">'[1]2025年已发货'!D:D</f>
        <v>吨</v>
      </c>
      <c r="E3957" s="2">
        <f ca="1">'[1]2025年已发货'!E:E</f>
        <v>35</v>
      </c>
      <c r="F3957" s="4">
        <f ca="1">'[1]2025年已发货'!F:F</f>
        <v>45820</v>
      </c>
      <c r="G3957" s="2" t="str">
        <f>'[1]2025年已发货'!G:G</f>
        <v>（中铁六局呼和公司康新高速TJ4-2标）四川省甘孜藏族自治州康定市新都桥镇东俄罗三村中建八局搅拌站旁</v>
      </c>
      <c r="H3957" s="2" t="str">
        <f ca="1">'[1]2025年已发货'!H:H</f>
        <v>王坤</v>
      </c>
      <c r="I3957" s="2">
        <f ca="1">'[1]2025年已发货'!I:I</f>
        <v>15647490007</v>
      </c>
      <c r="J3957" s="2" vm="1" t="e">
        <f ca="1">_xlfn._xlws.FILTER(辅助信息!D:D,辅助信息!G:G=G3957)</f>
        <v>#VALUE!</v>
      </c>
    </row>
    <row r="3958" hidden="1" spans="1:10">
      <c r="A3958" s="2" t="str">
        <f ca="1">'[1]2025年已发货'!A:A</f>
        <v>德胜恒嘉</v>
      </c>
      <c r="B3958" s="2" t="str">
        <f ca="1">'[1]2025年已发货'!B:B</f>
        <v>螺纹钢</v>
      </c>
      <c r="C3958" s="2" t="str">
        <f ca="1">'[1]2025年已发货'!C:C</f>
        <v>HRB500EФ22*9m</v>
      </c>
      <c r="D3958" s="2" t="str">
        <f ca="1">'[1]2025年已发货'!D:D</f>
        <v>吨</v>
      </c>
      <c r="E3958" s="2">
        <f ca="1">'[1]2025年已发货'!E:E</f>
        <v>35</v>
      </c>
      <c r="F3958" s="4">
        <f ca="1">'[1]2025年已发货'!F:F</f>
        <v>45820</v>
      </c>
      <c r="G3958" s="2" t="str">
        <f>'[1]2025年已发货'!G:G</f>
        <v>（中铁六局呼和公司康新高速TJ4-2标）四川省甘孜藏族自治州康定市新都桥镇东俄罗三村中建八局搅拌站旁</v>
      </c>
      <c r="H3958" s="2" t="str">
        <f ca="1">'[1]2025年已发货'!H:H</f>
        <v>王龙</v>
      </c>
      <c r="I3958" s="2">
        <f ca="1">'[1]2025年已发货'!I:I</f>
        <v>18809490151</v>
      </c>
      <c r="J3958" s="2" vm="1" t="e">
        <f ca="1">_xlfn._xlws.FILTER(辅助信息!D:D,辅助信息!G:G=G3958)</f>
        <v>#VALUE!</v>
      </c>
    </row>
    <row r="3959" hidden="1" spans="1:10">
      <c r="A3959" s="2" t="str">
        <f ca="1">'[1]2025年已发货'!A:A</f>
        <v>德胜恒嘉</v>
      </c>
      <c r="B3959" s="2" t="str">
        <f ca="1">'[1]2025年已发货'!B:B</f>
        <v>螺纹钢</v>
      </c>
      <c r="C3959" s="2" t="str">
        <f ca="1">'[1]2025年已发货'!C:C</f>
        <v>HRB400EФ20*9m</v>
      </c>
      <c r="D3959" s="2" t="str">
        <f ca="1">'[1]2025年已发货'!D:D</f>
        <v>吨</v>
      </c>
      <c r="E3959" s="2">
        <f ca="1">'[1]2025年已发货'!E:E</f>
        <v>35</v>
      </c>
      <c r="F3959" s="4">
        <f ca="1">'[1]2025年已发货'!F:F</f>
        <v>45820</v>
      </c>
      <c r="G3959" s="2" t="str">
        <f>'[1]2025年已发货'!G:G</f>
        <v>（中铁一局四公司康新高速TJ1-1标雅加梗隧道）四川省甘孜州康定市雅加梗路基</v>
      </c>
      <c r="H3959" s="2" t="str">
        <f ca="1">'[1]2025年已发货'!H:H</f>
        <v>范国义</v>
      </c>
      <c r="I3959" s="2">
        <f ca="1">'[1]2025年已发货'!I:I</f>
        <v>15897676433</v>
      </c>
      <c r="J3959" s="2" vm="1" t="e">
        <f ca="1">_xlfn._xlws.FILTER(辅助信息!D:D,辅助信息!G:G=G3959)</f>
        <v>#VALUE!</v>
      </c>
    </row>
    <row r="3960" hidden="1" spans="1:10">
      <c r="A3960" s="2" t="str">
        <f ca="1">'[1]2025年已发货'!A:A</f>
        <v>德胜恒嘉</v>
      </c>
      <c r="B3960" s="2" t="str">
        <f ca="1">'[1]2025年已发货'!B:B</f>
        <v>螺纹钢</v>
      </c>
      <c r="C3960" s="2" t="str">
        <f ca="1">'[1]2025年已发货'!C:C</f>
        <v>HRB400EФ18*9m</v>
      </c>
      <c r="D3960" s="2" t="str">
        <f ca="1">'[1]2025年已发货'!D:D</f>
        <v>吨</v>
      </c>
      <c r="E3960" s="2">
        <f ca="1">'[1]2025年已发货'!E:E</f>
        <v>35</v>
      </c>
      <c r="F3960" s="4">
        <f ca="1">'[1]2025年已发货'!F:F</f>
        <v>45820</v>
      </c>
      <c r="G3960" s="2" t="str">
        <f>'[1]2025年已发货'!G:G</f>
        <v>（中铁一局四公司康新高速TJ1-1标雅加梗隧道）四川省甘孜州康定市雅加梗路基</v>
      </c>
      <c r="H3960" s="2" t="str">
        <f ca="1">'[1]2025年已发货'!H:H</f>
        <v>范国义</v>
      </c>
      <c r="I3960" s="2">
        <f ca="1">'[1]2025年已发货'!I:I</f>
        <v>15897676433</v>
      </c>
      <c r="J3960" s="2" vm="1" t="e">
        <f ca="1">_xlfn._xlws.FILTER(辅助信息!D:D,辅助信息!G:G=G3960)</f>
        <v>#VALUE!</v>
      </c>
    </row>
    <row r="3961" hidden="1" spans="1:10">
      <c r="A3961" s="2" t="str">
        <f ca="1">'[1]2025年已发货'!A:A</f>
        <v>润耀</v>
      </c>
      <c r="B3961" s="2" t="str">
        <f ca="1">'[1]2025年已发货'!B:B</f>
        <v>盘螺</v>
      </c>
      <c r="C3961" s="2" t="str">
        <f ca="1">'[1]2025年已发货'!C:C</f>
        <v>HRB400E Φ8</v>
      </c>
      <c r="D3961" s="2" t="str">
        <f ca="1">'[1]2025年已发货'!D:D</f>
        <v>吨</v>
      </c>
      <c r="E3961" s="2">
        <f ca="1">'[1]2025年已发货'!E:E</f>
        <v>5</v>
      </c>
      <c r="F3961" s="4">
        <f ca="1">'[1]2025年已发货'!F:F</f>
        <v>45820</v>
      </c>
      <c r="G3961" s="2" t="str">
        <f>'[1]2025年已发货'!G:G</f>
        <v>（华西简阳西城嘉苑）四川省成都市简阳市简城街道高屋村</v>
      </c>
      <c r="H3961" s="2" t="str">
        <f ca="1">'[1]2025年已发货'!H:H</f>
        <v>张瀚镭</v>
      </c>
      <c r="I3961" s="2">
        <f ca="1">'[1]2025年已发货'!I:I</f>
        <v>15884666220</v>
      </c>
      <c r="J3961" s="2" t="str">
        <f ca="1">_xlfn._xlws.FILTER(辅助信息!D:D,辅助信息!G:G=G3961)</f>
        <v>华西简阳西城嘉苑</v>
      </c>
    </row>
    <row r="3962" hidden="1" spans="1:10">
      <c r="A3962" s="2" t="str">
        <f ca="1">'[1]2025年已发货'!A:A</f>
        <v>润耀</v>
      </c>
      <c r="B3962" s="2" t="str">
        <f ca="1">'[1]2025年已发货'!B:B</f>
        <v>盘螺</v>
      </c>
      <c r="C3962" s="2" t="str">
        <f ca="1">'[1]2025年已发货'!C:C</f>
        <v>HRB400E Φ10</v>
      </c>
      <c r="D3962" s="2" t="str">
        <f ca="1">'[1]2025年已发货'!D:D</f>
        <v>吨</v>
      </c>
      <c r="E3962" s="2">
        <f ca="1">'[1]2025年已发货'!E:E</f>
        <v>15</v>
      </c>
      <c r="F3962" s="4">
        <f ca="1">'[1]2025年已发货'!F:F</f>
        <v>45820</v>
      </c>
      <c r="G3962" s="2" t="str">
        <f>'[1]2025年已发货'!G:G</f>
        <v>（华西简阳西城嘉苑）四川省成都市简阳市简城街道高屋村</v>
      </c>
      <c r="H3962" s="2" t="str">
        <f ca="1">'[1]2025年已发货'!H:H</f>
        <v>张瀚镭</v>
      </c>
      <c r="I3962" s="2">
        <f ca="1">'[1]2025年已发货'!I:I</f>
        <v>15884666220</v>
      </c>
      <c r="J3962" s="2" t="str">
        <f ca="1">_xlfn._xlws.FILTER(辅助信息!D:D,辅助信息!G:G=G3962)</f>
        <v>华西简阳西城嘉苑</v>
      </c>
    </row>
    <row r="3963" hidden="1" spans="1:10">
      <c r="A3963" s="2" t="str">
        <f ca="1">'[1]2025年已发货'!A:A</f>
        <v>润耀</v>
      </c>
      <c r="B3963" s="2" t="str">
        <f ca="1">'[1]2025年已发货'!B:B</f>
        <v>盘螺</v>
      </c>
      <c r="C3963" s="2" t="str">
        <f ca="1">'[1]2025年已发货'!C:C</f>
        <v>HRB400E Φ12</v>
      </c>
      <c r="D3963" s="2" t="str">
        <f ca="1">'[1]2025年已发货'!D:D</f>
        <v>吨</v>
      </c>
      <c r="E3963" s="2">
        <f ca="1">'[1]2025年已发货'!E:E</f>
        <v>2.5</v>
      </c>
      <c r="F3963" s="4">
        <f ca="1">'[1]2025年已发货'!F:F</f>
        <v>45820</v>
      </c>
      <c r="G3963" s="2" t="str">
        <f>'[1]2025年已发货'!G:G</f>
        <v>（华西简阳西城嘉苑）四川省成都市简阳市简城街道高屋村</v>
      </c>
      <c r="H3963" s="2" t="str">
        <f ca="1">'[1]2025年已发货'!H:H</f>
        <v>张瀚镭</v>
      </c>
      <c r="I3963" s="2">
        <f ca="1">'[1]2025年已发货'!I:I</f>
        <v>15884666220</v>
      </c>
      <c r="J3963" s="2" t="str">
        <f>_xlfn._xlws.FILTER(辅助信息!D:D,辅助信息!G:G=G3963)</f>
        <v>华西简阳西城嘉苑</v>
      </c>
    </row>
    <row r="3964" hidden="1" spans="1:10">
      <c r="A3964" s="2" t="str">
        <f ca="1">'[1]2025年已发货'!A:A</f>
        <v>润耀</v>
      </c>
      <c r="B3964" s="2" t="str">
        <f ca="1">'[1]2025年已发货'!B:B</f>
        <v>螺纹钢</v>
      </c>
      <c r="C3964" s="2" t="str">
        <f ca="1">'[1]2025年已发货'!C:C</f>
        <v>HRB400E Φ16 9m</v>
      </c>
      <c r="D3964" s="2" t="str">
        <f ca="1">'[1]2025年已发货'!D:D</f>
        <v>吨</v>
      </c>
      <c r="E3964" s="2">
        <f ca="1">'[1]2025年已发货'!E:E</f>
        <v>15</v>
      </c>
      <c r="F3964" s="4">
        <f ca="1">'[1]2025年已发货'!F:F</f>
        <v>45820</v>
      </c>
      <c r="G3964" s="2" t="str">
        <f>'[1]2025年已发货'!G:G</f>
        <v>（华西简阳西城嘉苑）四川省成都市简阳市简城街道高屋村</v>
      </c>
      <c r="H3964" s="2" t="str">
        <f ca="1">'[1]2025年已发货'!H:H</f>
        <v>张瀚镭</v>
      </c>
      <c r="I3964" s="2">
        <f ca="1">'[1]2025年已发货'!I:I</f>
        <v>15884666220</v>
      </c>
      <c r="J3964" s="2" t="str">
        <f ca="1">_xlfn._xlws.FILTER(辅助信息!D:D,辅助信息!G:G=G3964)</f>
        <v>华西简阳西城嘉苑</v>
      </c>
    </row>
    <row r="3965" hidden="1" spans="1:10">
      <c r="A3965" s="2" t="str">
        <f ca="1">'[1]2025年已发货'!A:A</f>
        <v>润耀</v>
      </c>
      <c r="B3965" s="2" t="str">
        <f ca="1">'[1]2025年已发货'!B:B</f>
        <v>盘螺</v>
      </c>
      <c r="C3965" s="2" t="str">
        <f ca="1">'[1]2025年已发货'!C:C</f>
        <v>HRB400E Φ8</v>
      </c>
      <c r="D3965" s="2" t="str">
        <f ca="1">'[1]2025年已发货'!D:D</f>
        <v>吨</v>
      </c>
      <c r="E3965" s="2">
        <f ca="1">'[1]2025年已发货'!E:E</f>
        <v>20</v>
      </c>
      <c r="F3965" s="4">
        <f ca="1">'[1]2025年已发货'!F:F</f>
        <v>45820</v>
      </c>
      <c r="G3965" s="2" t="str">
        <f>'[1]2025年已发货'!G:G</f>
        <v>（华西简阳西城嘉苑）四川省成都市简阳市简城街道高屋村</v>
      </c>
      <c r="H3965" s="2" t="str">
        <f ca="1">'[1]2025年已发货'!H:H</f>
        <v>张瀚镭</v>
      </c>
      <c r="I3965" s="2">
        <f ca="1">'[1]2025年已发货'!I:I</f>
        <v>15884666220</v>
      </c>
      <c r="J3965" s="2" t="str">
        <f>_xlfn._xlws.FILTER(辅助信息!D:D,辅助信息!G:G=G3965)</f>
        <v>华西简阳西城嘉苑</v>
      </c>
    </row>
    <row r="3966" hidden="1" spans="1:10">
      <c r="A3966" s="2" t="str">
        <f ca="1">'[1]2025年已发货'!A:A</f>
        <v>润耀</v>
      </c>
      <c r="B3966" s="2" t="str">
        <f ca="1">'[1]2025年已发货'!B:B</f>
        <v>盘螺</v>
      </c>
      <c r="C3966" s="2" t="str">
        <f ca="1">'[1]2025年已发货'!C:C</f>
        <v>HRB400E Φ12</v>
      </c>
      <c r="D3966" s="2" t="str">
        <f ca="1">'[1]2025年已发货'!D:D</f>
        <v>吨</v>
      </c>
      <c r="E3966" s="2">
        <f ca="1">'[1]2025年已发货'!E:E</f>
        <v>45</v>
      </c>
      <c r="F3966" s="4">
        <f ca="1">'[1]2025年已发货'!F:F</f>
        <v>45820</v>
      </c>
      <c r="G3966" s="2" t="str">
        <f>'[1]2025年已发货'!G:G</f>
        <v>（华西简阳西城嘉苑）四川省成都市简阳市简城街道高屋村</v>
      </c>
      <c r="H3966" s="2" t="str">
        <f ca="1">'[1]2025年已发货'!H:H</f>
        <v>张瀚镭</v>
      </c>
      <c r="I3966" s="2">
        <f ca="1">'[1]2025年已发货'!I:I</f>
        <v>15884666220</v>
      </c>
      <c r="J3966" s="2" t="str">
        <f ca="1">_xlfn._xlws.FILTER(辅助信息!D:D,辅助信息!G:G=G3966)</f>
        <v>华西简阳西城嘉苑</v>
      </c>
    </row>
    <row r="3967" hidden="1" spans="1:10">
      <c r="A3967" s="2" t="str">
        <f ca="1">'[1]2025年已发货'!A:A</f>
        <v>润耀</v>
      </c>
      <c r="B3967" s="2" t="str">
        <f ca="1">'[1]2025年已发货'!B:B</f>
        <v>螺纹钢</v>
      </c>
      <c r="C3967" s="2" t="str">
        <f ca="1">'[1]2025年已发货'!C:C</f>
        <v>HRB400E Φ14 9m</v>
      </c>
      <c r="D3967" s="2" t="str">
        <f ca="1">'[1]2025年已发货'!D:D</f>
        <v>吨</v>
      </c>
      <c r="E3967" s="2">
        <f ca="1">'[1]2025年已发货'!E:E</f>
        <v>8</v>
      </c>
      <c r="F3967" s="4">
        <f ca="1">'[1]2025年已发货'!F:F</f>
        <v>45820</v>
      </c>
      <c r="G3967" s="2" t="str">
        <f>'[1]2025年已发货'!G:G</f>
        <v>（华西简阳西城嘉苑）四川省成都市简阳市简城街道高屋村</v>
      </c>
      <c r="H3967" s="2" t="str">
        <f ca="1">'[1]2025年已发货'!H:H</f>
        <v>张瀚镭</v>
      </c>
      <c r="I3967" s="2">
        <f ca="1">'[1]2025年已发货'!I:I</f>
        <v>15884666220</v>
      </c>
      <c r="J3967" s="2" t="str">
        <f ca="1">_xlfn._xlws.FILTER(辅助信息!D:D,辅助信息!G:G=G3967)</f>
        <v>华西简阳西城嘉苑</v>
      </c>
    </row>
    <row r="3968" hidden="1" spans="1:10">
      <c r="A3968" s="2" t="str">
        <f ca="1">'[1]2025年已发货'!A:A</f>
        <v>润耀</v>
      </c>
      <c r="B3968" s="2" t="str">
        <f ca="1">'[1]2025年已发货'!B:B</f>
        <v>螺纹钢</v>
      </c>
      <c r="C3968" s="2" t="str">
        <f ca="1">'[1]2025年已发货'!C:C</f>
        <v>HRB400E Φ16 9m</v>
      </c>
      <c r="D3968" s="2" t="str">
        <f ca="1">'[1]2025年已发货'!D:D</f>
        <v>吨</v>
      </c>
      <c r="E3968" s="2">
        <f ca="1">'[1]2025年已发货'!E:E</f>
        <v>10</v>
      </c>
      <c r="F3968" s="4">
        <f ca="1">'[1]2025年已发货'!F:F</f>
        <v>45820</v>
      </c>
      <c r="G3968" s="2" t="str">
        <f>'[1]2025年已发货'!G:G</f>
        <v>（华西简阳西城嘉苑）四川省成都市简阳市简城街道高屋村</v>
      </c>
      <c r="H3968" s="2" t="str">
        <f ca="1">'[1]2025年已发货'!H:H</f>
        <v>张瀚镭</v>
      </c>
      <c r="I3968" s="2">
        <f ca="1">'[1]2025年已发货'!I:I</f>
        <v>15884666220</v>
      </c>
      <c r="J3968" s="2" t="str">
        <f>_xlfn._xlws.FILTER(辅助信息!D:D,辅助信息!G:G=G3968)</f>
        <v>华西简阳西城嘉苑</v>
      </c>
    </row>
    <row r="3969" hidden="1" spans="1:10">
      <c r="A3969" s="2" t="str">
        <f ca="1">'[1]2025年已发货'!A:A</f>
        <v>润耀</v>
      </c>
      <c r="B3969" s="2" t="str">
        <f ca="1">'[1]2025年已发货'!B:B</f>
        <v>螺纹钢</v>
      </c>
      <c r="C3969" s="2" t="str">
        <f ca="1">'[1]2025年已发货'!C:C</f>
        <v>HRB400E Φ18 9m</v>
      </c>
      <c r="D3969" s="2" t="str">
        <f ca="1">'[1]2025年已发货'!D:D</f>
        <v>吨</v>
      </c>
      <c r="E3969" s="2">
        <f ca="1">'[1]2025年已发货'!E:E</f>
        <v>5</v>
      </c>
      <c r="F3969" s="4">
        <f ca="1">'[1]2025年已发货'!F:F</f>
        <v>45820</v>
      </c>
      <c r="G3969" s="2" t="str">
        <f>'[1]2025年已发货'!G:G</f>
        <v>（华西简阳西城嘉苑）四川省成都市简阳市简城街道高屋村</v>
      </c>
      <c r="H3969" s="2" t="str">
        <f ca="1">'[1]2025年已发货'!H:H</f>
        <v>张瀚镭</v>
      </c>
      <c r="I3969" s="2">
        <f ca="1">'[1]2025年已发货'!I:I</f>
        <v>15884666220</v>
      </c>
      <c r="J3969" s="2" t="str">
        <f ca="1">_xlfn._xlws.FILTER(辅助信息!D:D,辅助信息!G:G=G3969)</f>
        <v>华西简阳西城嘉苑</v>
      </c>
    </row>
    <row r="3970" hidden="1" spans="1:10">
      <c r="A3970" s="2" t="str">
        <f ca="1">'[1]2025年已发货'!A:A</f>
        <v>润耀</v>
      </c>
      <c r="B3970" s="2" t="str">
        <f ca="1">'[1]2025年已发货'!B:B</f>
        <v>螺纹钢</v>
      </c>
      <c r="C3970" s="2" t="str">
        <f ca="1">'[1]2025年已发货'!C:C</f>
        <v>HRB400E Φ20 9m</v>
      </c>
      <c r="D3970" s="2" t="str">
        <f ca="1">'[1]2025年已发货'!D:D</f>
        <v>吨</v>
      </c>
      <c r="E3970" s="2">
        <f ca="1">'[1]2025年已发货'!E:E</f>
        <v>5</v>
      </c>
      <c r="F3970" s="4">
        <f ca="1">'[1]2025年已发货'!F:F</f>
        <v>45820</v>
      </c>
      <c r="G3970" s="2" t="str">
        <f>'[1]2025年已发货'!G:G</f>
        <v>（华西简阳西城嘉苑）四川省成都市简阳市简城街道高屋村</v>
      </c>
      <c r="H3970" s="2" t="str">
        <f ca="1">'[1]2025年已发货'!H:H</f>
        <v>张瀚镭</v>
      </c>
      <c r="I3970" s="2">
        <f ca="1">'[1]2025年已发货'!I:I</f>
        <v>15884666220</v>
      </c>
      <c r="J3970" s="2" t="str">
        <f ca="1">_xlfn._xlws.FILTER(辅助信息!D:D,辅助信息!G:G=G3970)</f>
        <v>华西简阳西城嘉苑</v>
      </c>
    </row>
    <row r="3971" hidden="1" spans="1:10">
      <c r="A3971" s="2" t="str">
        <f ca="1">'[1]2025年已发货'!A:A</f>
        <v>润耀</v>
      </c>
      <c r="B3971" s="2" t="str">
        <f ca="1">'[1]2025年已发货'!B:B</f>
        <v>螺纹钢</v>
      </c>
      <c r="C3971" s="2" t="str">
        <f ca="1">'[1]2025年已发货'!C:C</f>
        <v>HRB500E Φ16</v>
      </c>
      <c r="D3971" s="2" t="str">
        <f ca="1">'[1]2025年已发货'!D:D</f>
        <v>吨</v>
      </c>
      <c r="E3971" s="2">
        <f ca="1">'[1]2025年已发货'!E:E</f>
        <v>7.5</v>
      </c>
      <c r="F3971" s="4">
        <f ca="1">'[1]2025年已发货'!F:F</f>
        <v>45820</v>
      </c>
      <c r="G3971" s="2" t="str">
        <f>'[1]2025年已发货'!G:G</f>
        <v>（华西简阳西城嘉苑）四川省成都市简阳市简城街道高屋村</v>
      </c>
      <c r="H3971" s="2" t="str">
        <f ca="1">'[1]2025年已发货'!H:H</f>
        <v>张瀚镭</v>
      </c>
      <c r="I3971" s="2">
        <f ca="1">'[1]2025年已发货'!I:I</f>
        <v>15884666220</v>
      </c>
      <c r="J3971" s="2" t="str">
        <f ca="1">_xlfn._xlws.FILTER(辅助信息!D:D,辅助信息!G:G=G3971)</f>
        <v>华西简阳西城嘉苑</v>
      </c>
    </row>
    <row r="3972" hidden="1" spans="1:10">
      <c r="A3972" s="2" t="str">
        <f ca="1">'[1]2025年已发货'!A:A</f>
        <v>润耀</v>
      </c>
      <c r="B3972" s="2" t="str">
        <f ca="1">'[1]2025年已发货'!B:B</f>
        <v>螺纹钢</v>
      </c>
      <c r="C3972" s="2" t="str">
        <f ca="1">'[1]2025年已发货'!C:C</f>
        <v>HRB500E Φ18</v>
      </c>
      <c r="D3972" s="2" t="str">
        <f ca="1">'[1]2025年已发货'!D:D</f>
        <v>吨</v>
      </c>
      <c r="E3972" s="2">
        <f ca="1">'[1]2025年已发货'!E:E</f>
        <v>2.5</v>
      </c>
      <c r="F3972" s="4">
        <f ca="1">'[1]2025年已发货'!F:F</f>
        <v>45820</v>
      </c>
      <c r="G3972" s="2" t="str">
        <f>'[1]2025年已发货'!G:G</f>
        <v>（华西简阳西城嘉苑）四川省成都市简阳市简城街道高屋村</v>
      </c>
      <c r="H3972" s="2" t="str">
        <f ca="1">'[1]2025年已发货'!H:H</f>
        <v>张瀚镭</v>
      </c>
      <c r="I3972" s="2">
        <f ca="1">'[1]2025年已发货'!I:I</f>
        <v>15884666220</v>
      </c>
      <c r="J3972" s="2" t="str">
        <f ca="1">_xlfn._xlws.FILTER(辅助信息!D:D,辅助信息!G:G=G3972)</f>
        <v>华西简阳西城嘉苑</v>
      </c>
    </row>
    <row r="3973" hidden="1" spans="1:10">
      <c r="A3973" s="2" t="str">
        <f ca="1">'[1]2025年已发货'!A:A</f>
        <v>润耀</v>
      </c>
      <c r="B3973" s="2" t="str">
        <f ca="1">'[1]2025年已发货'!B:B</f>
        <v>螺纹钢</v>
      </c>
      <c r="C3973" s="2" t="str">
        <f ca="1">'[1]2025年已发货'!C:C</f>
        <v>HRB500E Φ20</v>
      </c>
      <c r="D3973" s="2" t="str">
        <f ca="1">'[1]2025年已发货'!D:D</f>
        <v>吨</v>
      </c>
      <c r="E3973" s="2">
        <f ca="1">'[1]2025年已发货'!E:E</f>
        <v>13.5</v>
      </c>
      <c r="F3973" s="4">
        <f ca="1">'[1]2025年已发货'!F:F</f>
        <v>45820</v>
      </c>
      <c r="G3973" s="2" t="str">
        <f>'[1]2025年已发货'!G:G</f>
        <v>（华西简阳西城嘉苑）四川省成都市简阳市简城街道高屋村</v>
      </c>
      <c r="H3973" s="2" t="str">
        <f ca="1">'[1]2025年已发货'!H:H</f>
        <v>张瀚镭</v>
      </c>
      <c r="I3973" s="2">
        <f ca="1">'[1]2025年已发货'!I:I</f>
        <v>15884666220</v>
      </c>
      <c r="J3973" s="2" t="str">
        <f ca="1">_xlfn._xlws.FILTER(辅助信息!D:D,辅助信息!G:G=G3973)</f>
        <v>华西简阳西城嘉苑</v>
      </c>
    </row>
    <row r="3974" hidden="1" spans="1:10">
      <c r="A3974" s="2" t="str">
        <f ca="1">'[1]2025年已发货'!A:A</f>
        <v>润耀</v>
      </c>
      <c r="B3974" s="2" t="str">
        <f ca="1">'[1]2025年已发货'!B:B</f>
        <v>螺纹钢</v>
      </c>
      <c r="C3974" s="2" t="str">
        <f ca="1">'[1]2025年已发货'!C:C</f>
        <v>HRB500E Φ22</v>
      </c>
      <c r="D3974" s="2" t="str">
        <f ca="1">'[1]2025年已发货'!D:D</f>
        <v>吨</v>
      </c>
      <c r="E3974" s="2">
        <f ca="1">'[1]2025年已发货'!E:E</f>
        <v>2.5</v>
      </c>
      <c r="F3974" s="4">
        <f ca="1">'[1]2025年已发货'!F:F</f>
        <v>45820</v>
      </c>
      <c r="G3974" s="2" t="str">
        <f>'[1]2025年已发货'!G:G</f>
        <v>（华西简阳西城嘉苑）四川省成都市简阳市简城街道高屋村</v>
      </c>
      <c r="H3974" s="2" t="str">
        <f ca="1">'[1]2025年已发货'!H:H</f>
        <v>张瀚镭</v>
      </c>
      <c r="I3974" s="2">
        <f ca="1">'[1]2025年已发货'!I:I</f>
        <v>15884666220</v>
      </c>
      <c r="J3974" s="2" t="str">
        <f ca="1">_xlfn._xlws.FILTER(辅助信息!D:D,辅助信息!G:G=G3974)</f>
        <v>华西简阳西城嘉苑</v>
      </c>
    </row>
    <row r="3975" hidden="1" spans="1:10">
      <c r="A3975" s="2" t="str">
        <f ca="1">'[1]2025年已发货'!A:A</f>
        <v>润耀</v>
      </c>
      <c r="B3975" s="2" t="str">
        <f ca="1">'[1]2025年已发货'!B:B</f>
        <v>螺纹钢</v>
      </c>
      <c r="C3975" s="2" t="str">
        <f ca="1">'[1]2025年已发货'!C:C</f>
        <v>HRB500E Φ25</v>
      </c>
      <c r="D3975" s="2" t="str">
        <f ca="1">'[1]2025年已发货'!D:D</f>
        <v>吨</v>
      </c>
      <c r="E3975" s="2">
        <f ca="1">'[1]2025年已发货'!E:E</f>
        <v>16.5</v>
      </c>
      <c r="F3975" s="4">
        <f ca="1">'[1]2025年已发货'!F:F</f>
        <v>45820</v>
      </c>
      <c r="G3975" s="2" t="str">
        <f>'[1]2025年已发货'!G:G</f>
        <v>（华西简阳西城嘉苑）四川省成都市简阳市简城街道高屋村</v>
      </c>
      <c r="H3975" s="2" t="str">
        <f ca="1">'[1]2025年已发货'!H:H</f>
        <v>张瀚镭</v>
      </c>
      <c r="I3975" s="2">
        <f ca="1">'[1]2025年已发货'!I:I</f>
        <v>15884666220</v>
      </c>
      <c r="J3975" s="2" t="str">
        <f ca="1">_xlfn._xlws.FILTER(辅助信息!D:D,辅助信息!G:G=G3975)</f>
        <v>华西简阳西城嘉苑</v>
      </c>
    </row>
    <row r="3976" hidden="1" spans="1:10">
      <c r="A3976" s="2" t="str">
        <f ca="1">'[1]2025年已发货'!A:A</f>
        <v>山东高速</v>
      </c>
      <c r="B3976" s="2" t="str">
        <f ca="1">'[1]2025年已发货'!B:B</f>
        <v>高线</v>
      </c>
      <c r="C3976" s="2" t="str">
        <f ca="1">'[1]2025年已发货'!C:C</f>
        <v>HPB300Φ10</v>
      </c>
      <c r="D3976" s="2" t="str">
        <f ca="1">'[1]2025年已发货'!D:D</f>
        <v>吨</v>
      </c>
      <c r="E3976" s="2">
        <f ca="1">'[1]2025年已发货'!E:E</f>
        <v>17</v>
      </c>
      <c r="F3976" s="4">
        <f ca="1">'[1]2025年已发货'!F:F</f>
        <v>45820</v>
      </c>
      <c r="G3976" s="2" t="str">
        <f>'[1]2025年已发货'!G:G</f>
        <v>（中铁广州局-成渝扩容2标）四川省资阳市雁江区南双路杨家糖房</v>
      </c>
      <c r="H3976" s="2" t="str">
        <f ca="1">'[1]2025年已发货'!H:H</f>
        <v>邓志强</v>
      </c>
      <c r="I3976" s="2">
        <f ca="1">'[1]2025年已发货'!I:I</f>
        <v>17603045490</v>
      </c>
      <c r="J3976" s="2" vm="1" t="e">
        <f ca="1">_xlfn._xlws.FILTER(辅助信息!D:D,辅助信息!G:G=G3976)</f>
        <v>#VALUE!</v>
      </c>
    </row>
    <row r="3977" hidden="1" spans="1:10">
      <c r="A3977" s="2" t="str">
        <f ca="1">'[1]2025年已发货'!A:A</f>
        <v>山东高速</v>
      </c>
      <c r="B3977" s="2" t="str">
        <f ca="1">'[1]2025年已发货'!B:B</f>
        <v>高线</v>
      </c>
      <c r="C3977" s="2" t="str">
        <f ca="1">'[1]2025年已发货'!C:C</f>
        <v>HPB300Φ12</v>
      </c>
      <c r="D3977" s="2" t="str">
        <f ca="1">'[1]2025年已发货'!D:D</f>
        <v>吨</v>
      </c>
      <c r="E3977" s="2">
        <f ca="1">'[1]2025年已发货'!E:E</f>
        <v>17</v>
      </c>
      <c r="F3977" s="4">
        <f ca="1">'[1]2025年已发货'!F:F</f>
        <v>45820</v>
      </c>
      <c r="G3977" s="2" t="str">
        <f>'[1]2025年已发货'!G:G</f>
        <v>（中铁广州局-成渝扩容2标）四川省资阳市雁江区南双路杨家糖房</v>
      </c>
      <c r="H3977" s="2" t="str">
        <f ca="1">'[1]2025年已发货'!H:H</f>
        <v>邓志强</v>
      </c>
      <c r="I3977" s="2">
        <f ca="1">'[1]2025年已发货'!I:I</f>
        <v>17603045490</v>
      </c>
      <c r="J3977" s="2" vm="1" t="e">
        <f ca="1">_xlfn._xlws.FILTER(辅助信息!D:D,辅助信息!G:G=G3977)</f>
        <v>#VALUE!</v>
      </c>
    </row>
    <row r="3978" hidden="1" spans="1:10">
      <c r="A3978" s="2" t="str">
        <f ca="1">'[1]2025年已发货'!A:A</f>
        <v>山东高速</v>
      </c>
      <c r="B3978" s="2" t="str">
        <f ca="1">'[1]2025年已发货'!B:B</f>
        <v>螺纹钢</v>
      </c>
      <c r="C3978" s="2" t="str">
        <f ca="1">'[1]2025年已发货'!C:C</f>
        <v>HRB400E Φ14 9m</v>
      </c>
      <c r="D3978" s="2" t="str">
        <f ca="1">'[1]2025年已发货'!D:D</f>
        <v>吨</v>
      </c>
      <c r="E3978" s="2">
        <f ca="1">'[1]2025年已发货'!E:E</f>
        <v>17</v>
      </c>
      <c r="F3978" s="4">
        <f ca="1">'[1]2025年已发货'!F:F</f>
        <v>45820</v>
      </c>
      <c r="G3978" s="2" t="str">
        <f>'[1]2025年已发货'!G:G</f>
        <v>（中铁广州局-成渝扩容2标）四川省资阳市雁江区南双路杨家糖房</v>
      </c>
      <c r="H3978" s="2" t="str">
        <f ca="1">'[1]2025年已发货'!H:H</f>
        <v>邓志强</v>
      </c>
      <c r="I3978" s="2">
        <f ca="1">'[1]2025年已发货'!I:I</f>
        <v>17603045490</v>
      </c>
      <c r="J3978" s="2" vm="1" t="e">
        <f ca="1">_xlfn._xlws.FILTER(辅助信息!D:D,辅助信息!G:G=G3978)</f>
        <v>#VALUE!</v>
      </c>
    </row>
    <row r="3979" hidden="1" spans="1:10">
      <c r="A3979" s="2" t="str">
        <f ca="1">'[1]2025年已发货'!A:A</f>
        <v>山东高速</v>
      </c>
      <c r="B3979" s="2" t="str">
        <f ca="1">'[1]2025年已发货'!B:B</f>
        <v>螺纹钢</v>
      </c>
      <c r="C3979" s="2" t="str">
        <f ca="1">'[1]2025年已发货'!C:C</f>
        <v>HRB400E Φ16 9m</v>
      </c>
      <c r="D3979" s="2" t="str">
        <f ca="1">'[1]2025年已发货'!D:D</f>
        <v>吨</v>
      </c>
      <c r="E3979" s="2">
        <f ca="1">'[1]2025年已发货'!E:E</f>
        <v>17</v>
      </c>
      <c r="F3979" s="4">
        <f ca="1">'[1]2025年已发货'!F:F</f>
        <v>45820</v>
      </c>
      <c r="G3979" s="2" t="str">
        <f>'[1]2025年已发货'!G:G</f>
        <v>（中铁广州局-成渝扩容2标）四川省资阳市雁江区南双路杨家糖房</v>
      </c>
      <c r="H3979" s="2" t="str">
        <f ca="1">'[1]2025年已发货'!H:H</f>
        <v>邓志强</v>
      </c>
      <c r="I3979" s="2">
        <f ca="1">'[1]2025年已发货'!I:I</f>
        <v>17603045490</v>
      </c>
      <c r="J3979" s="2" vm="1" t="e">
        <f>_xlfn._xlws.FILTER(辅助信息!D:D,辅助信息!G:G=G3979)</f>
        <v>#VALUE!</v>
      </c>
    </row>
    <row r="3980" hidden="1" spans="1:10">
      <c r="A3980" s="2" t="str">
        <f ca="1">'[1]2025年已发货'!A:A</f>
        <v>达钢</v>
      </c>
      <c r="B3980" s="2" t="str">
        <f ca="1">'[1]2025年已发货'!B:B</f>
        <v>螺纹钢</v>
      </c>
      <c r="C3980" s="2" t="str">
        <f ca="1">'[1]2025年已发货'!C:C</f>
        <v>HRB400E Φ12 9m</v>
      </c>
      <c r="D3980" s="2" t="str">
        <f ca="1">'[1]2025年已发货'!D:D</f>
        <v>吨</v>
      </c>
      <c r="E3980" s="2">
        <f ca="1">'[1]2025年已发货'!E:E</f>
        <v>6</v>
      </c>
      <c r="F3980" s="4">
        <f ca="1">'[1]2025年已发货'!F:F</f>
        <v>45820</v>
      </c>
      <c r="G3980" s="2" t="str">
        <f>'[1]2025年已发货'!G:G</f>
        <v>（商投建工达州中医药科技园-4工区-11号楼）达州市通川区达州中医药职业学院犀牛大道北段</v>
      </c>
      <c r="H3980" s="2" t="str">
        <f ca="1">'[1]2025年已发货'!H:H</f>
        <v>张扬</v>
      </c>
      <c r="I3980" s="2">
        <f ca="1">'[1]2025年已发货'!I:I</f>
        <v>18381904567</v>
      </c>
      <c r="J3980" s="2" t="str">
        <f ca="1">_xlfn._xlws.FILTER(辅助信息!D:D,辅助信息!G:G=G3980)</f>
        <v>商投建工达州中医药科技园</v>
      </c>
    </row>
    <row r="3981" hidden="1" spans="1:10">
      <c r="A3981" s="2" t="str">
        <f ca="1">'[1]2025年已发货'!A:A</f>
        <v>达钢</v>
      </c>
      <c r="B3981" s="2" t="str">
        <f ca="1">'[1]2025年已发货'!B:B</f>
        <v>螺纹钢</v>
      </c>
      <c r="C3981" s="2" t="str">
        <f ca="1">'[1]2025年已发货'!C:C</f>
        <v>HRB400E Φ20 9m</v>
      </c>
      <c r="D3981" s="2" t="str">
        <f ca="1">'[1]2025年已发货'!D:D</f>
        <v>吨</v>
      </c>
      <c r="E3981" s="2">
        <f ca="1">'[1]2025年已发货'!E:E</f>
        <v>27</v>
      </c>
      <c r="F3981" s="4">
        <f ca="1">'[1]2025年已发货'!F:F</f>
        <v>45820</v>
      </c>
      <c r="G3981" s="2" t="str">
        <f>'[1]2025年已发货'!G:G</f>
        <v>（商投建工达州中医药科技园-4工区-11号楼）达州市通川区达州中医药职业学院犀牛大道北段</v>
      </c>
      <c r="H3981" s="2" t="str">
        <f ca="1">'[1]2025年已发货'!H:H</f>
        <v>张扬</v>
      </c>
      <c r="I3981" s="2">
        <f ca="1">'[1]2025年已发货'!I:I</f>
        <v>18381904567</v>
      </c>
      <c r="J3981" s="2" t="str">
        <f ca="1">_xlfn._xlws.FILTER(辅助信息!D:D,辅助信息!G:G=G3981)</f>
        <v>商投建工达州中医药科技园</v>
      </c>
    </row>
    <row r="3982" hidden="1" spans="1:10">
      <c r="A3982" s="2" t="str">
        <f ca="1">'[1]2025年已发货'!A:A</f>
        <v>达钢</v>
      </c>
      <c r="B3982" s="2" t="str">
        <f ca="1">'[1]2025年已发货'!B:B</f>
        <v>螺纹钢</v>
      </c>
      <c r="C3982" s="2" t="str">
        <f ca="1">'[1]2025年已发货'!C:C</f>
        <v>HRB400E Φ22 9m</v>
      </c>
      <c r="D3982" s="2" t="str">
        <f ca="1">'[1]2025年已发货'!D:D</f>
        <v>吨</v>
      </c>
      <c r="E3982" s="2">
        <f ca="1">'[1]2025年已发货'!E:E</f>
        <v>27</v>
      </c>
      <c r="F3982" s="4">
        <f ca="1">'[1]2025年已发货'!F:F</f>
        <v>45820</v>
      </c>
      <c r="G3982" s="2" t="str">
        <f>'[1]2025年已发货'!G:G</f>
        <v>（商投建工达州中医药科技园-4工区-11号楼）达州市通川区达州中医药职业学院犀牛大道北段</v>
      </c>
      <c r="H3982" s="2" t="str">
        <f ca="1">'[1]2025年已发货'!H:H</f>
        <v>张扬</v>
      </c>
      <c r="I3982" s="2">
        <f ca="1">'[1]2025年已发货'!I:I</f>
        <v>18381904567</v>
      </c>
      <c r="J3982" s="2" t="str">
        <f ca="1">_xlfn._xlws.FILTER(辅助信息!D:D,辅助信息!G:G=G3982)</f>
        <v>商投建工达州中医药科技园</v>
      </c>
    </row>
    <row r="3983" hidden="1" spans="1:10">
      <c r="A3983" s="2" t="str">
        <f ca="1">'[1]2025年已发货'!A:A</f>
        <v>达钢</v>
      </c>
      <c r="B3983" s="2" t="str">
        <f ca="1">'[1]2025年已发货'!B:B</f>
        <v>盘螺</v>
      </c>
      <c r="C3983" s="2" t="str">
        <f ca="1">'[1]2025年已发货'!C:C</f>
        <v>HRB400E Φ10</v>
      </c>
      <c r="D3983" s="2" t="str">
        <f ca="1">'[1]2025年已发货'!D:D</f>
        <v>吨</v>
      </c>
      <c r="E3983" s="2">
        <f ca="1">'[1]2025年已发货'!E:E</f>
        <v>12</v>
      </c>
      <c r="F3983" s="4">
        <f ca="1">'[1]2025年已发货'!F:F</f>
        <v>45820</v>
      </c>
      <c r="G3983" s="2" t="str">
        <f>'[1]2025年已发货'!G:G</f>
        <v>（商投建工达州中医药科技园-4工区-9号楼）达州市通川区达州中医药职业学院犀牛大道北段</v>
      </c>
      <c r="H3983" s="2" t="str">
        <f ca="1">'[1]2025年已发货'!H:H</f>
        <v>张扬</v>
      </c>
      <c r="I3983" s="2">
        <f ca="1">'[1]2025年已发货'!I:I</f>
        <v>18381904567</v>
      </c>
      <c r="J3983" s="2" t="str">
        <f ca="1">_xlfn._xlws.FILTER(辅助信息!D:D,辅助信息!G:G=G3983)</f>
        <v>商投建工达州中医药科技园</v>
      </c>
    </row>
    <row r="3984" hidden="1" spans="1:10">
      <c r="A3984" s="2" t="str">
        <f ca="1">'[1]2025年已发货'!A:A</f>
        <v>达钢</v>
      </c>
      <c r="B3984" s="2" t="str">
        <f ca="1">'[1]2025年已发货'!B:B</f>
        <v>螺纹钢</v>
      </c>
      <c r="C3984" s="2" t="str">
        <f ca="1">'[1]2025年已发货'!C:C</f>
        <v>HRB400E Φ12 9m</v>
      </c>
      <c r="D3984" s="2" t="str">
        <f ca="1">'[1]2025年已发货'!D:D</f>
        <v>吨</v>
      </c>
      <c r="E3984" s="2">
        <f ca="1">'[1]2025年已发货'!E:E</f>
        <v>6</v>
      </c>
      <c r="F3984" s="4">
        <f ca="1">'[1]2025年已发货'!F:F</f>
        <v>45820</v>
      </c>
      <c r="G3984" s="2" t="str">
        <f>'[1]2025年已发货'!G:G</f>
        <v>（商投建工达州中医药科技园-4工区-9号楼）达州市通川区达州中医药职业学院犀牛大道北段</v>
      </c>
      <c r="H3984" s="2" t="str">
        <f ca="1">'[1]2025年已发货'!H:H</f>
        <v>张扬</v>
      </c>
      <c r="I3984" s="2">
        <f ca="1">'[1]2025年已发货'!I:I</f>
        <v>18381904567</v>
      </c>
      <c r="J3984" s="2" t="str">
        <f ca="1">_xlfn._xlws.FILTER(辅助信息!D:D,辅助信息!G:G=G3984)</f>
        <v>商投建工达州中医药科技园</v>
      </c>
    </row>
    <row r="3985" hidden="1" spans="1:10">
      <c r="A3985" s="2" t="str">
        <f ca="1">'[1]2025年已发货'!A:A</f>
        <v>达钢</v>
      </c>
      <c r="B3985" s="2" t="str">
        <f ca="1">'[1]2025年已发货'!B:B</f>
        <v>螺纹钢</v>
      </c>
      <c r="C3985" s="2" t="str">
        <f ca="1">'[1]2025年已发货'!C:C</f>
        <v>HRB400E Φ20 9m</v>
      </c>
      <c r="D3985" s="2" t="str">
        <f ca="1">'[1]2025年已发货'!D:D</f>
        <v>吨</v>
      </c>
      <c r="E3985" s="2">
        <f ca="1">'[1]2025年已发货'!E:E</f>
        <v>39</v>
      </c>
      <c r="F3985" s="4">
        <f ca="1">'[1]2025年已发货'!F:F</f>
        <v>45820</v>
      </c>
      <c r="G3985" s="2" t="str">
        <f>'[1]2025年已发货'!G:G</f>
        <v>（商投建工达州中医药科技园-4工区-9号楼）达州市通川区达州中医药职业学院犀牛大道北段</v>
      </c>
      <c r="H3985" s="2" t="str">
        <f ca="1">'[1]2025年已发货'!H:H</f>
        <v>张扬</v>
      </c>
      <c r="I3985" s="2">
        <f ca="1">'[1]2025年已发货'!I:I</f>
        <v>18381904567</v>
      </c>
      <c r="J3985" s="2" t="str">
        <f>_xlfn._xlws.FILTER(辅助信息!D:D,辅助信息!G:G=G3985)</f>
        <v>商投建工达州中医药科技园</v>
      </c>
    </row>
    <row r="3986" hidden="1" spans="1:10">
      <c r="A3986" s="2" t="str">
        <f ca="1">'[1]2025年已发货'!A:A</f>
        <v>达钢</v>
      </c>
      <c r="B3986" s="2" t="str">
        <f ca="1">'[1]2025年已发货'!B:B</f>
        <v>螺纹钢</v>
      </c>
      <c r="C3986" s="2" t="str">
        <f ca="1">'[1]2025年已发货'!C:C</f>
        <v>HRB400E Φ22 9m</v>
      </c>
      <c r="D3986" s="2" t="str">
        <f ca="1">'[1]2025年已发货'!D:D</f>
        <v>吨</v>
      </c>
      <c r="E3986" s="2">
        <f ca="1">'[1]2025年已发货'!E:E</f>
        <v>24</v>
      </c>
      <c r="F3986" s="4">
        <f ca="1">'[1]2025年已发货'!F:F</f>
        <v>45820</v>
      </c>
      <c r="G3986" s="2" t="str">
        <f>'[1]2025年已发货'!G:G</f>
        <v>（商投建工达州中医药科技园-4工区-9号楼）达州市通川区达州中医药职业学院犀牛大道北段</v>
      </c>
      <c r="H3986" s="2" t="str">
        <f ca="1">'[1]2025年已发货'!H:H</f>
        <v>张扬</v>
      </c>
      <c r="I3986" s="2">
        <f ca="1">'[1]2025年已发货'!I:I</f>
        <v>18381904567</v>
      </c>
      <c r="J3986" s="2" t="str">
        <f>_xlfn._xlws.FILTER(辅助信息!D:D,辅助信息!G:G=G3986)</f>
        <v>商投建工达州中医药科技园</v>
      </c>
    </row>
    <row r="3987" hidden="1" spans="1:10">
      <c r="A3987" s="2" t="str">
        <f ca="1">'[1]2025年已发货'!A:A</f>
        <v>达钢</v>
      </c>
      <c r="B3987" s="2" t="str">
        <f ca="1">'[1]2025年已发货'!B:B</f>
        <v>螺纹钢</v>
      </c>
      <c r="C3987" s="2" t="str">
        <f ca="1">'[1]2025年已发货'!C:C</f>
        <v>HRB400E Φ25 9m</v>
      </c>
      <c r="D3987" s="2" t="str">
        <f ca="1">'[1]2025年已发货'!D:D</f>
        <v>吨</v>
      </c>
      <c r="E3987" s="2">
        <f ca="1">'[1]2025年已发货'!E:E</f>
        <v>21</v>
      </c>
      <c r="F3987" s="4">
        <f ca="1">'[1]2025年已发货'!F:F</f>
        <v>45820</v>
      </c>
      <c r="G3987" s="2" t="str">
        <f>'[1]2025年已发货'!G:G</f>
        <v>（商投建工达州中医药科技园-4工区-9号楼）达州市通川区达州中医药职业学院犀牛大道北段</v>
      </c>
      <c r="H3987" s="2" t="str">
        <f ca="1">'[1]2025年已发货'!H:H</f>
        <v>张扬</v>
      </c>
      <c r="I3987" s="2">
        <f ca="1">'[1]2025年已发货'!I:I</f>
        <v>18381904567</v>
      </c>
      <c r="J3987" s="2" t="str">
        <f ca="1">_xlfn._xlws.FILTER(辅助信息!D:D,辅助信息!G:G=G3987)</f>
        <v>商投建工达州中医药科技园</v>
      </c>
    </row>
    <row r="3988" hidden="1" spans="1:10">
      <c r="A3988" s="2" t="str">
        <f ca="1">'[1]2025年已发货'!A:A</f>
        <v>润耀</v>
      </c>
      <c r="B3988" s="2" t="str">
        <f ca="1">'[1]2025年已发货'!B:B</f>
        <v>盘螺</v>
      </c>
      <c r="C3988" s="2" t="str">
        <f ca="1">'[1]2025年已发货'!C:C</f>
        <v>HRB400E Φ10</v>
      </c>
      <c r="D3988" s="2" t="str">
        <f ca="1">'[1]2025年已发货'!D:D</f>
        <v>吨</v>
      </c>
      <c r="E3988" s="2">
        <f ca="1">'[1]2025年已发货'!E:E</f>
        <v>5</v>
      </c>
      <c r="F3988" s="4">
        <f ca="1">'[1]2025年已发货'!F:F</f>
        <v>45820</v>
      </c>
      <c r="G3988" s="2" t="str">
        <f>'[1]2025年已发货'!G:G</f>
        <v>(中铁科研院宜宾泥溪项目)中铁科研院集团有限公司宜宾市泥溪东互通式立交下穿成贵客专铁路工程项目钢筋加工厂</v>
      </c>
      <c r="H3988" s="2" t="str">
        <f ca="1">'[1]2025年已发货'!H:H</f>
        <v>蔡鹏</v>
      </c>
      <c r="I3988" s="2">
        <f ca="1">'[1]2025年已发货'!I:I</f>
        <v>19130850820</v>
      </c>
      <c r="J3988" s="2" t="str">
        <f ca="1">_xlfn._xlws.FILTER(辅助信息!D:D,辅助信息!G:G=G3988)</f>
        <v>中铁科研院宜宾泥溪项目</v>
      </c>
    </row>
    <row r="3989" hidden="1" spans="1:10">
      <c r="A3989" s="2" t="str">
        <f ca="1">'[1]2025年已发货'!A:A</f>
        <v>润耀</v>
      </c>
      <c r="B3989" s="2" t="str">
        <f ca="1">'[1]2025年已发货'!B:B</f>
        <v>盘螺</v>
      </c>
      <c r="C3989" s="2" t="str">
        <f ca="1">'[1]2025年已发货'!C:C</f>
        <v>HRB400E Φ12</v>
      </c>
      <c r="D3989" s="2" t="str">
        <f ca="1">'[1]2025年已发货'!D:D</f>
        <v>吨</v>
      </c>
      <c r="E3989" s="2">
        <f ca="1">'[1]2025年已发货'!E:E</f>
        <v>25</v>
      </c>
      <c r="F3989" s="4">
        <f ca="1">'[1]2025年已发货'!F:F</f>
        <v>45820</v>
      </c>
      <c r="G3989" s="2" t="str">
        <f>'[1]2025年已发货'!G:G</f>
        <v>(中铁科研院宜宾泥溪项目)中铁科研院集团有限公司宜宾市泥溪东互通式立交下穿成贵客专铁路工程项目钢筋加工厂</v>
      </c>
      <c r="H3989" s="2" t="str">
        <f ca="1">'[1]2025年已发货'!H:H</f>
        <v>蔡鹏</v>
      </c>
      <c r="I3989" s="2">
        <f ca="1">'[1]2025年已发货'!I:I</f>
        <v>19130850820</v>
      </c>
      <c r="J3989" s="2" t="str">
        <f ca="1">_xlfn._xlws.FILTER(辅助信息!D:D,辅助信息!G:G=G3989)</f>
        <v>中铁科研院宜宾泥溪项目</v>
      </c>
    </row>
    <row r="3990" hidden="1" spans="1:10">
      <c r="A3990" s="2" t="str">
        <f ca="1">'[1]2025年已发货'!A:A</f>
        <v>润耀</v>
      </c>
      <c r="B3990" s="2" t="str">
        <f ca="1">'[1]2025年已发货'!B:B</f>
        <v>螺纹钢</v>
      </c>
      <c r="C3990" s="2" t="str">
        <f ca="1">'[1]2025年已发货'!C:C</f>
        <v>HRB400E Φ28 9m</v>
      </c>
      <c r="D3990" s="2" t="str">
        <f ca="1">'[1]2025年已发货'!D:D</f>
        <v>吨</v>
      </c>
      <c r="E3990" s="2">
        <f ca="1">'[1]2025年已发货'!E:E</f>
        <v>6</v>
      </c>
      <c r="F3990" s="4">
        <f ca="1">'[1]2025年已发货'!F:F</f>
        <v>45820</v>
      </c>
      <c r="G3990" s="2" t="str">
        <f>'[1]2025年已发货'!G:G</f>
        <v>(中铁科研院宜宾泥溪项目)中铁科研院集团有限公司宜宾市泥溪东互通式立交下穿成贵客专铁路工程项目钢筋加工厂</v>
      </c>
      <c r="H3990" s="2" t="str">
        <f ca="1">'[1]2025年已发货'!H:H</f>
        <v>蔡鹏</v>
      </c>
      <c r="I3990" s="2">
        <f ca="1">'[1]2025年已发货'!I:I</f>
        <v>19130850820</v>
      </c>
      <c r="J3990" s="2" t="str">
        <f>_xlfn._xlws.FILTER(辅助信息!D:D,辅助信息!G:G=G3990)</f>
        <v>中铁科研院宜宾泥溪项目</v>
      </c>
    </row>
    <row r="3991" hidden="1" spans="1:10">
      <c r="A3991" s="2" t="str">
        <f ca="1">'[1]2025年已发货'!A:A</f>
        <v>润耀</v>
      </c>
      <c r="B3991" s="2" t="str">
        <f ca="1">'[1]2025年已发货'!B:B</f>
        <v>盘螺</v>
      </c>
      <c r="C3991" s="2" t="str">
        <f ca="1">'[1]2025年已发货'!C:C</f>
        <v>HRB400E Φ8</v>
      </c>
      <c r="D3991" s="2" t="str">
        <f ca="1">'[1]2025年已发货'!D:D</f>
        <v>吨</v>
      </c>
      <c r="E3991" s="2">
        <f ca="1">'[1]2025年已发货'!E:E</f>
        <v>20</v>
      </c>
      <c r="F3991" s="4">
        <f ca="1">'[1]2025年已发货'!F:F</f>
        <v>45821</v>
      </c>
      <c r="G3991" s="2" t="str">
        <f>'[1]2025年已发货'!G:G</f>
        <v>（华西简阳西城嘉苑）四川省成都市简阳市简城街道高屋村</v>
      </c>
      <c r="H3991" s="2" t="str">
        <f ca="1">'[1]2025年已发货'!H:H</f>
        <v>张瀚镭</v>
      </c>
      <c r="I3991" s="2">
        <f ca="1">'[1]2025年已发货'!I:I</f>
        <v>15884666220</v>
      </c>
      <c r="J3991" s="2" t="str">
        <f ca="1">_xlfn._xlws.FILTER(辅助信息!D:D,辅助信息!G:G=G3991)</f>
        <v>华西简阳西城嘉苑</v>
      </c>
    </row>
    <row r="3992" hidden="1" spans="1:10">
      <c r="A3992" s="2" t="str">
        <f ca="1">'[1]2025年已发货'!A:A</f>
        <v>润耀</v>
      </c>
      <c r="B3992" s="2" t="str">
        <f ca="1">'[1]2025年已发货'!B:B</f>
        <v>盘螺</v>
      </c>
      <c r="C3992" s="2" t="str">
        <f ca="1">'[1]2025年已发货'!C:C</f>
        <v>HRB400E Φ10</v>
      </c>
      <c r="D3992" s="2" t="str">
        <f ca="1">'[1]2025年已发货'!D:D</f>
        <v>吨</v>
      </c>
      <c r="E3992" s="2">
        <f ca="1">'[1]2025年已发货'!E:E</f>
        <v>140</v>
      </c>
      <c r="F3992" s="4">
        <f ca="1">'[1]2025年已发货'!F:F</f>
        <v>45821</v>
      </c>
      <c r="G3992" s="2" t="str">
        <f>'[1]2025年已发货'!G:G</f>
        <v>（华西简阳西城嘉苑）四川省成都市简阳市简城街道高屋村</v>
      </c>
      <c r="H3992" s="2" t="str">
        <f ca="1">'[1]2025年已发货'!H:H</f>
        <v>张瀚镭</v>
      </c>
      <c r="I3992" s="2">
        <f ca="1">'[1]2025年已发货'!I:I</f>
        <v>15884666220</v>
      </c>
      <c r="J3992" s="2" t="str">
        <f ca="1">_xlfn._xlws.FILTER(辅助信息!D:D,辅助信息!G:G=G3992)</f>
        <v>华西简阳西城嘉苑</v>
      </c>
    </row>
    <row r="3993" hidden="1" spans="1:10">
      <c r="A3993" s="2" t="str">
        <f ca="1">'[1]2025年已发货'!A:A</f>
        <v>凤钢</v>
      </c>
      <c r="B3993" s="2" t="str">
        <f ca="1">'[1]2025年已发货'!B:B</f>
        <v>螺纹钢</v>
      </c>
      <c r="C3993" s="2" t="str">
        <f ca="1">'[1]2025年已发货'!C:C</f>
        <v>HRB400EФ12</v>
      </c>
      <c r="D3993" s="2" t="str">
        <f ca="1">'[1]2025年已发货'!D:D</f>
        <v>吨</v>
      </c>
      <c r="E3993" s="2">
        <f ca="1">'[1]2025年已发货'!E:E</f>
        <v>70</v>
      </c>
      <c r="F3993" s="4">
        <f ca="1">'[1]2025年已发货'!F:F</f>
        <v>45821</v>
      </c>
      <c r="G3993" s="2" t="str">
        <f>'[1]2025年已发货'!G:G</f>
        <v>（中铁五局一公司西昭高速3标)四川省凉山彝族自治州布拖县地洛镇桥边村钢筋加工厂</v>
      </c>
      <c r="H3993" s="2" t="str">
        <f ca="1">'[1]2025年已发货'!H:H</f>
        <v>林正兴</v>
      </c>
      <c r="I3993" s="2">
        <f ca="1">'[1]2025年已发货'!I:I</f>
        <v>18770671688</v>
      </c>
      <c r="J3993" s="2" vm="1" t="e">
        <f ca="1">_xlfn._xlws.FILTER(辅助信息!D:D,辅助信息!G:G=G3993)</f>
        <v>#VALUE!</v>
      </c>
    </row>
    <row r="3994" hidden="1" spans="1:10">
      <c r="A3994" s="2" t="str">
        <f ca="1">'[1]2025年已发货'!A:A</f>
        <v>凤钢</v>
      </c>
      <c r="B3994" s="2" t="str">
        <f ca="1">'[1]2025年已发货'!B:B</f>
        <v>螺纹钢</v>
      </c>
      <c r="C3994" s="2" t="str">
        <f ca="1">'[1]2025年已发货'!C:C</f>
        <v>HRB400EФ16</v>
      </c>
      <c r="D3994" s="2" t="str">
        <f ca="1">'[1]2025年已发货'!D:D</f>
        <v>吨</v>
      </c>
      <c r="E3994" s="2">
        <f ca="1">'[1]2025年已发货'!E:E</f>
        <v>35</v>
      </c>
      <c r="F3994" s="4">
        <f ca="1">'[1]2025年已发货'!F:F</f>
        <v>45821</v>
      </c>
      <c r="G3994" s="2" t="str">
        <f>'[1]2025年已发货'!G:G</f>
        <v>（中铁五局一公司西昭高速3标)四川省凉山彝族自治州布拖县地洛镇桥边村钢筋加工厂</v>
      </c>
      <c r="H3994" s="2" t="str">
        <f ca="1">'[1]2025年已发货'!H:H</f>
        <v>林正兴</v>
      </c>
      <c r="I3994" s="2">
        <f ca="1">'[1]2025年已发货'!I:I</f>
        <v>18770671688</v>
      </c>
      <c r="J3994" s="2" vm="1" t="e">
        <f>_xlfn._xlws.FILTER(辅助信息!D:D,辅助信息!G:G=G3994)</f>
        <v>#VALUE!</v>
      </c>
    </row>
    <row r="3995" hidden="1" spans="1:10">
      <c r="A3995" s="2" t="str">
        <f ca="1">'[1]2025年已发货'!A:A</f>
        <v>泸钢</v>
      </c>
      <c r="B3995" s="2" t="str">
        <f ca="1">'[1]2025年已发货'!B:B</f>
        <v>盘螺</v>
      </c>
      <c r="C3995" s="2" t="str">
        <f ca="1">'[1]2025年已发货'!C:C</f>
        <v>HRB400E Φ10</v>
      </c>
      <c r="D3995" s="2" t="str">
        <f ca="1">'[1]2025年已发货'!D:D</f>
        <v>吨</v>
      </c>
      <c r="E3995" s="2">
        <f ca="1">'[1]2025年已发货'!E:E</f>
        <v>15</v>
      </c>
      <c r="F3995" s="4">
        <f ca="1">'[1]2025年已发货'!F:F</f>
        <v>45821</v>
      </c>
      <c r="G3995" s="2" t="str">
        <f>'[1]2025年已发货'!G:G</f>
        <v>(宜宾兴港三江新区长江工业园保障性租赁住房建设项目-1标)四川省宜宾市翠屏区永善路南段宜宾市三江新区长江工业园区</v>
      </c>
      <c r="H3995" s="2" t="str">
        <f ca="1">'[1]2025年已发货'!H:H</f>
        <v>查工</v>
      </c>
      <c r="I3995" s="2">
        <f ca="1">'[1]2025年已发货'!I:I</f>
        <v>13118007501</v>
      </c>
      <c r="J3995" s="2" t="str">
        <f ca="1">_xlfn._xlws.FILTER(辅助信息!D:D,辅助信息!G:G=G3995)</f>
        <v>宜宾兴港三江新区长江工业园建设项目</v>
      </c>
    </row>
    <row r="3996" hidden="1" spans="1:10">
      <c r="A3996" s="2" t="str">
        <f ca="1">'[1]2025年已发货'!A:A</f>
        <v>泸钢</v>
      </c>
      <c r="B3996" s="2" t="str">
        <f ca="1">'[1]2025年已发货'!B:B</f>
        <v>盘螺</v>
      </c>
      <c r="C3996" s="2" t="str">
        <f ca="1">'[1]2025年已发货'!C:C</f>
        <v>HRB400E Φ12</v>
      </c>
      <c r="D3996" s="2" t="str">
        <f ca="1">'[1]2025年已发货'!D:D</f>
        <v>吨</v>
      </c>
      <c r="E3996" s="2">
        <f ca="1">'[1]2025年已发货'!E:E</f>
        <v>10</v>
      </c>
      <c r="F3996" s="4">
        <f ca="1">'[1]2025年已发货'!F:F</f>
        <v>45821</v>
      </c>
      <c r="G3996" s="2" t="str">
        <f>'[1]2025年已发货'!G:G</f>
        <v>(宜宾兴港三江新区长江工业园保障性租赁住房建设项目-1标)四川省宜宾市翠屏区永善路南段宜宾市三江新区长江工业园区</v>
      </c>
      <c r="H3996" s="2" t="str">
        <f ca="1">'[1]2025年已发货'!H:H</f>
        <v>查工</v>
      </c>
      <c r="I3996" s="2">
        <f ca="1">'[1]2025年已发货'!I:I</f>
        <v>13118007501</v>
      </c>
      <c r="J3996" s="2" t="str">
        <f ca="1">_xlfn._xlws.FILTER(辅助信息!D:D,辅助信息!G:G=G3996)</f>
        <v>宜宾兴港三江新区长江工业园建设项目</v>
      </c>
    </row>
    <row r="3997" hidden="1" spans="1:10">
      <c r="A3997" s="2" t="str">
        <f ca="1">'[1]2025年已发货'!A:A</f>
        <v>泸钢</v>
      </c>
      <c r="B3997" s="2" t="str">
        <f ca="1">'[1]2025年已发货'!B:B</f>
        <v>螺纹钢</v>
      </c>
      <c r="C3997" s="2" t="str">
        <f ca="1">'[1]2025年已发货'!C:C</f>
        <v>HRB400E Φ14 9m</v>
      </c>
      <c r="D3997" s="2" t="str">
        <f ca="1">'[1]2025年已发货'!D:D</f>
        <v>吨</v>
      </c>
      <c r="E3997" s="2">
        <f ca="1">'[1]2025年已发货'!E:E</f>
        <v>5</v>
      </c>
      <c r="F3997" s="4">
        <f ca="1">'[1]2025年已发货'!F:F</f>
        <v>45821</v>
      </c>
      <c r="G3997" s="2" t="str">
        <f>'[1]2025年已发货'!G:G</f>
        <v>(宜宾兴港三江新区长江工业园保障性租赁住房建设项目-1标)四川省宜宾市翠屏区永善路南段宜宾市三江新区长江工业园区</v>
      </c>
      <c r="H3997" s="2" t="str">
        <f ca="1">'[1]2025年已发货'!H:H</f>
        <v>查工</v>
      </c>
      <c r="I3997" s="2">
        <f ca="1">'[1]2025年已发货'!I:I</f>
        <v>13118007501</v>
      </c>
      <c r="J3997" s="2" t="str">
        <f ca="1">_xlfn._xlws.FILTER(辅助信息!D:D,辅助信息!G:G=G3997)</f>
        <v>宜宾兴港三江新区长江工业园建设项目</v>
      </c>
    </row>
    <row r="3998" hidden="1" spans="1:10">
      <c r="A3998" s="2" t="str">
        <f ca="1">'[1]2025年已发货'!A:A</f>
        <v>泸钢</v>
      </c>
      <c r="B3998" s="2" t="str">
        <f ca="1">'[1]2025年已发货'!B:B</f>
        <v>螺纹钢</v>
      </c>
      <c r="C3998" s="2" t="str">
        <f ca="1">'[1]2025年已发货'!C:C</f>
        <v>HRB400E Φ18 9m</v>
      </c>
      <c r="D3998" s="2" t="str">
        <f ca="1">'[1]2025年已发货'!D:D</f>
        <v>吨</v>
      </c>
      <c r="E3998" s="2">
        <f ca="1">'[1]2025年已发货'!E:E</f>
        <v>5</v>
      </c>
      <c r="F3998" s="4">
        <f ca="1">'[1]2025年已发货'!F:F</f>
        <v>45821</v>
      </c>
      <c r="G3998" s="2" t="str">
        <f>'[1]2025年已发货'!G:G</f>
        <v>(宜宾兴港三江新区长江工业园保障性租赁住房建设项目-1标)四川省宜宾市翠屏区永善路南段宜宾市三江新区长江工业园区</v>
      </c>
      <c r="H3998" s="2" t="str">
        <f ca="1">'[1]2025年已发货'!H:H</f>
        <v>查工</v>
      </c>
      <c r="I3998" s="2">
        <f ca="1">'[1]2025年已发货'!I:I</f>
        <v>13118007501</v>
      </c>
      <c r="J3998" s="2" t="str">
        <f>_xlfn._xlws.FILTER(辅助信息!D:D,辅助信息!G:G=G3998)</f>
        <v>宜宾兴港三江新区长江工业园建设项目</v>
      </c>
    </row>
    <row r="3999" hidden="1" spans="1:10">
      <c r="A3999" s="2" t="str">
        <f ca="1">'[1]2025年已发货'!A:A</f>
        <v>泸钢</v>
      </c>
      <c r="B3999" s="2" t="str">
        <f ca="1">'[1]2025年已发货'!B:B</f>
        <v>盘螺</v>
      </c>
      <c r="C3999" s="2" t="str">
        <f ca="1">'[1]2025年已发货'!C:C</f>
        <v>HRB400E Φ10</v>
      </c>
      <c r="D3999" s="2" t="str">
        <f ca="1">'[1]2025年已发货'!D:D</f>
        <v>吨</v>
      </c>
      <c r="E3999" s="2">
        <f ca="1">'[1]2025年已发货'!E:E</f>
        <v>20</v>
      </c>
      <c r="F3999" s="4">
        <f ca="1">'[1]2025年已发货'!F:F</f>
        <v>45821</v>
      </c>
      <c r="G3999" s="2" t="str">
        <f>'[1]2025年已发货'!G:G</f>
        <v>(宜宾兴港三江新区长江工业园保障性租赁住房建设项目-2标)四川省宜宾市翠屏区永善路南段宜宾市三江新区长江工业园区</v>
      </c>
      <c r="H3999" s="2" t="str">
        <f ca="1">'[1]2025年已发货'!H:H</f>
        <v>查工</v>
      </c>
      <c r="I3999" s="2">
        <f ca="1">'[1]2025年已发货'!I:I</f>
        <v>13118007501</v>
      </c>
      <c r="J3999" s="2" t="str">
        <f>_xlfn._xlws.FILTER(辅助信息!D:D,辅助信息!G:G=G3999)</f>
        <v>宜宾兴港三江新区长江工业园建设项目</v>
      </c>
    </row>
    <row r="4000" hidden="1" spans="1:10">
      <c r="A4000" s="2" t="str">
        <f ca="1">'[1]2025年已发货'!A:A</f>
        <v>泸钢</v>
      </c>
      <c r="B4000" s="2" t="str">
        <f ca="1">'[1]2025年已发货'!B:B</f>
        <v>盘螺</v>
      </c>
      <c r="C4000" s="2" t="str">
        <f ca="1">'[1]2025年已发货'!C:C</f>
        <v>HRB400E Φ12</v>
      </c>
      <c r="D4000" s="2" t="str">
        <f ca="1">'[1]2025年已发货'!D:D</f>
        <v>吨</v>
      </c>
      <c r="E4000" s="2">
        <f ca="1">'[1]2025年已发货'!E:E</f>
        <v>10</v>
      </c>
      <c r="F4000" s="4">
        <f ca="1">'[1]2025年已发货'!F:F</f>
        <v>45821</v>
      </c>
      <c r="G4000" s="2" t="str">
        <f>'[1]2025年已发货'!G:G</f>
        <v>(宜宾兴港三江新区长江工业园保障性租赁住房建设项目-2标)四川省宜宾市翠屏区永善路南段宜宾市三江新区长江工业园区</v>
      </c>
      <c r="H4000" s="2" t="str">
        <f ca="1">'[1]2025年已发货'!H:H</f>
        <v>查工</v>
      </c>
      <c r="I4000" s="2">
        <f ca="1">'[1]2025年已发货'!I:I</f>
        <v>13118007501</v>
      </c>
      <c r="J4000" s="2" t="str">
        <f ca="1">_xlfn._xlws.FILTER(辅助信息!D:D,辅助信息!G:G=G4000)</f>
        <v>宜宾兴港三江新区长江工业园建设项目</v>
      </c>
    </row>
    <row r="4001" hidden="1" spans="1:10">
      <c r="A4001" s="2" t="str">
        <f ca="1">'[1]2025年已发货'!A:A</f>
        <v>泸钢</v>
      </c>
      <c r="B4001" s="2" t="str">
        <f ca="1">'[1]2025年已发货'!B:B</f>
        <v>螺纹钢</v>
      </c>
      <c r="C4001" s="2" t="str">
        <f ca="1">'[1]2025年已发货'!C:C</f>
        <v>HRB400E Φ18 9m</v>
      </c>
      <c r="D4001" s="2" t="str">
        <f ca="1">'[1]2025年已发货'!D:D</f>
        <v>吨</v>
      </c>
      <c r="E4001" s="2">
        <f ca="1">'[1]2025年已发货'!E:E</f>
        <v>5</v>
      </c>
      <c r="F4001" s="4">
        <f ca="1">'[1]2025年已发货'!F:F</f>
        <v>45821</v>
      </c>
      <c r="G4001" s="2" t="str">
        <f>'[1]2025年已发货'!G:G</f>
        <v>(宜宾兴港三江新区长江工业园保障性租赁住房建设项目-2标)四川省宜宾市翠屏区永善路南段宜宾市三江新区长江工业园区</v>
      </c>
      <c r="H4001" s="2" t="str">
        <f ca="1">'[1]2025年已发货'!H:H</f>
        <v>查工</v>
      </c>
      <c r="I4001" s="2">
        <f ca="1">'[1]2025年已发货'!I:I</f>
        <v>13118007501</v>
      </c>
      <c r="J4001" s="2" t="str">
        <f>_xlfn._xlws.FILTER(辅助信息!D:D,辅助信息!G:G=G4001)</f>
        <v>宜宾兴港三江新区长江工业园建设项目</v>
      </c>
    </row>
    <row r="4002" hidden="1" spans="1:10">
      <c r="A4002" s="2" t="str">
        <f ca="1">'[1]2025年已发货'!A:A</f>
        <v>山东高速</v>
      </c>
      <c r="B4002" s="2" t="str">
        <f ca="1">'[1]2025年已发货'!B:B</f>
        <v>高线</v>
      </c>
      <c r="C4002" s="2" t="str">
        <f ca="1">'[1]2025年已发货'!C:C</f>
        <v>HPB300Φ12</v>
      </c>
      <c r="D4002" s="2" t="str">
        <f ca="1">'[1]2025年已发货'!D:D</f>
        <v>吨</v>
      </c>
      <c r="E4002" s="2">
        <f ca="1">'[1]2025年已发货'!E:E</f>
        <v>35</v>
      </c>
      <c r="F4002" s="4">
        <f ca="1">'[1]2025年已发货'!F:F</f>
        <v>45821</v>
      </c>
      <c r="G4002" s="2" t="str">
        <f>'[1]2025年已发货'!G:G</f>
        <v>（中铁广州局-成渝扩容2标）成渝扩容项目2标2＃拌和站【雁江区联盟桥东北50米(资资路) 】</v>
      </c>
      <c r="H4002" s="2" t="str">
        <f ca="1">'[1]2025年已发货'!H:H</f>
        <v>刘沛琦</v>
      </c>
      <c r="I4002" s="2">
        <f ca="1">'[1]2025年已发货'!I:I</f>
        <v>18011784798</v>
      </c>
      <c r="J4002" s="2" vm="1" t="e">
        <f ca="1">_xlfn._xlws.FILTER(辅助信息!D:D,辅助信息!G:G=G4002)</f>
        <v>#VALUE!</v>
      </c>
    </row>
    <row r="4003" hidden="1" spans="1:10">
      <c r="A4003" s="2" t="str">
        <f ca="1">'[1]2025年已发货'!A:A</f>
        <v>山东高速</v>
      </c>
      <c r="B4003" s="2" t="str">
        <f ca="1">'[1]2025年已发货'!B:B</f>
        <v>螺纹钢</v>
      </c>
      <c r="C4003" s="2" t="str">
        <f ca="1">'[1]2025年已发货'!C:C</f>
        <v>HRB400E Φ12 12m</v>
      </c>
      <c r="D4003" s="2" t="str">
        <f ca="1">'[1]2025年已发货'!D:D</f>
        <v>吨</v>
      </c>
      <c r="E4003" s="2">
        <f ca="1">'[1]2025年已发货'!E:E</f>
        <v>35</v>
      </c>
      <c r="F4003" s="4">
        <f ca="1">'[1]2025年已发货'!F:F</f>
        <v>45821</v>
      </c>
      <c r="G4003" s="2" t="str">
        <f>'[1]2025年已发货'!G:G</f>
        <v>（中铁广州局-成渝扩容2标）成渝扩容项目2标2＃拌和站【雁江区联盟桥东北50米(资资路) 】</v>
      </c>
      <c r="H4003" s="2" t="str">
        <f ca="1">'[1]2025年已发货'!H:H</f>
        <v>刘沛琦</v>
      </c>
      <c r="I4003" s="2">
        <f ca="1">'[1]2025年已发货'!I:I</f>
        <v>18011784798</v>
      </c>
      <c r="J4003" s="2" vm="1" t="e">
        <f ca="1">_xlfn._xlws.FILTER(辅助信息!D:D,辅助信息!G:G=G4003)</f>
        <v>#VALUE!</v>
      </c>
    </row>
    <row r="4004" hidden="1" spans="1:10">
      <c r="A4004" s="2" t="str">
        <f ca="1">'[1]2025年已发货'!A:A</f>
        <v>山东高速</v>
      </c>
      <c r="B4004" s="2" t="str">
        <f ca="1">'[1]2025年已发货'!B:B</f>
        <v>螺纹钢</v>
      </c>
      <c r="C4004" s="2" t="str">
        <f ca="1">'[1]2025年已发货'!C:C</f>
        <v>HRB400E Φ16 12m</v>
      </c>
      <c r="D4004" s="2" t="str">
        <f ca="1">'[1]2025年已发货'!D:D</f>
        <v>吨</v>
      </c>
      <c r="E4004" s="2">
        <f ca="1">'[1]2025年已发货'!E:E</f>
        <v>35</v>
      </c>
      <c r="F4004" s="4">
        <f ca="1">'[1]2025年已发货'!F:F</f>
        <v>45821</v>
      </c>
      <c r="G4004" s="2" t="str">
        <f>'[1]2025年已发货'!G:G</f>
        <v>（中铁广州局-成渝扩容2标）成渝扩容项目2标2＃拌和站【雁江区联盟桥东北50米(资资路) 】</v>
      </c>
      <c r="H4004" s="2" t="str">
        <f ca="1">'[1]2025年已发货'!H:H</f>
        <v>刘沛琦</v>
      </c>
      <c r="I4004" s="2">
        <f ca="1">'[1]2025年已发货'!I:I</f>
        <v>18011784798</v>
      </c>
      <c r="J4004" s="2" vm="1" t="e">
        <f>_xlfn._xlws.FILTER(辅助信息!D:D,辅助信息!G:G=G4004)</f>
        <v>#VALUE!</v>
      </c>
    </row>
    <row r="4005" hidden="1" spans="1:10">
      <c r="A4005" s="2" t="str">
        <f ca="1">'[1]2025年已发货'!A:A</f>
        <v>山东高速</v>
      </c>
      <c r="B4005" s="2" t="str">
        <f ca="1">'[1]2025年已发货'!B:B</f>
        <v>螺纹钢</v>
      </c>
      <c r="C4005" s="2" t="str">
        <f ca="1">'[1]2025年已发货'!C:C</f>
        <v>HRB400E Φ25 9m</v>
      </c>
      <c r="D4005" s="2" t="str">
        <f ca="1">'[1]2025年已发货'!D:D</f>
        <v>吨</v>
      </c>
      <c r="E4005" s="2">
        <f ca="1">'[1]2025年已发货'!E:E</f>
        <v>35</v>
      </c>
      <c r="F4005" s="4">
        <f ca="1">'[1]2025年已发货'!F:F</f>
        <v>45821</v>
      </c>
      <c r="G4005" s="2" t="str">
        <f>'[1]2025年已发货'!G:G</f>
        <v>（中铁广州局-成渝扩容2标）成渝扩容项目2标2＃拌和站【雁江区联盟桥东北50米(资资路) 】</v>
      </c>
      <c r="H4005" s="2" t="str">
        <f ca="1">'[1]2025年已发货'!H:H</f>
        <v>刘沛琦</v>
      </c>
      <c r="I4005" s="2">
        <f ca="1">'[1]2025年已发货'!I:I</f>
        <v>18011784798</v>
      </c>
      <c r="J4005" s="2" vm="1" t="e">
        <f ca="1">_xlfn._xlws.FILTER(辅助信息!D:D,辅助信息!G:G=G4005)</f>
        <v>#VALUE!</v>
      </c>
    </row>
    <row r="4006" hidden="1" spans="1:10">
      <c r="A4006" s="2" t="str">
        <f ca="1">'[1]2025年已发货'!A:A</f>
        <v>德胜</v>
      </c>
      <c r="B4006" s="2" t="str">
        <f ca="1">'[1]2025年已发货'!B:B</f>
        <v>螺纹钢</v>
      </c>
      <c r="C4006" s="2" t="str">
        <f ca="1">'[1]2025年已发货'!C:C</f>
        <v>HRB400E Φ18 9m</v>
      </c>
      <c r="D4006" s="2" t="str">
        <f ca="1">'[1]2025年已发货'!D:D</f>
        <v>吨</v>
      </c>
      <c r="E4006" s="2">
        <f ca="1">'[1]2025年已发货'!E:E</f>
        <v>35</v>
      </c>
      <c r="F4006" s="4">
        <f ca="1">'[1]2025年已发货'!F:F</f>
        <v>45821</v>
      </c>
      <c r="G4006" s="2" t="str">
        <f>'[1]2025年已发货'!G:G</f>
        <v>(宜宾兴港三江新区长江工业园保障性租赁住房建设项目-1标)四川省宜宾市翠屏区永善路南段宜宾市三江新区长江工业园区</v>
      </c>
      <c r="H4006" s="2" t="str">
        <f ca="1">'[1]2025年已发货'!H:H</f>
        <v>查工</v>
      </c>
      <c r="I4006" s="2">
        <f ca="1">'[1]2025年已发货'!I:I</f>
        <v>13118007501</v>
      </c>
      <c r="J4006" s="2" t="str">
        <f>_xlfn._xlws.FILTER(辅助信息!D:D,辅助信息!G:G=G4006)</f>
        <v>宜宾兴港三江新区长江工业园建设项目</v>
      </c>
    </row>
    <row r="4007" hidden="1" spans="1:10">
      <c r="A4007" s="2" t="str">
        <f ca="1">'[1]2025年已发货'!A:A</f>
        <v>德胜</v>
      </c>
      <c r="B4007" s="2" t="str">
        <f ca="1">'[1]2025年已发货'!B:B</f>
        <v>螺纹钢</v>
      </c>
      <c r="C4007" s="2" t="str">
        <f ca="1">'[1]2025年已发货'!C:C</f>
        <v>HRB400E Φ18 9m</v>
      </c>
      <c r="D4007" s="2" t="str">
        <f ca="1">'[1]2025年已发货'!D:D</f>
        <v>吨</v>
      </c>
      <c r="E4007" s="2">
        <f ca="1">'[1]2025年已发货'!E:E</f>
        <v>35</v>
      </c>
      <c r="F4007" s="4">
        <f ca="1">'[1]2025年已发货'!F:F</f>
        <v>45821</v>
      </c>
      <c r="G4007" s="2" t="str">
        <f>'[1]2025年已发货'!G:G</f>
        <v>(宜宾兴港三江新区长江工业园保障性租赁住房建设项目-2标)四川省宜宾市翠屏区永善路南段宜宾市三江新区长江工业园区</v>
      </c>
      <c r="H4007" s="2" t="str">
        <f ca="1">'[1]2025年已发货'!H:H</f>
        <v>查工</v>
      </c>
      <c r="I4007" s="2">
        <f ca="1">'[1]2025年已发货'!I:I</f>
        <v>13118007501</v>
      </c>
      <c r="J4007" s="2" t="str">
        <f>_xlfn._xlws.FILTER(辅助信息!D:D,辅助信息!G:G=G4007)</f>
        <v>宜宾兴港三江新区长江工业园建设项目</v>
      </c>
    </row>
    <row r="4008" hidden="1" spans="1:10">
      <c r="A4008" s="2" t="str">
        <f ca="1">'[1]2025年已发货'!A:A</f>
        <v>德胜</v>
      </c>
      <c r="B4008" s="2" t="str">
        <f ca="1">'[1]2025年已发货'!B:B</f>
        <v>螺纹钢</v>
      </c>
      <c r="C4008" s="2" t="str">
        <f ca="1">'[1]2025年已发货'!C:C</f>
        <v>HRB400E Φ12 9m</v>
      </c>
      <c r="D4008" s="2" t="str">
        <f ca="1">'[1]2025年已发货'!D:D</f>
        <v>吨</v>
      </c>
      <c r="E4008" s="2">
        <f ca="1">'[1]2025年已发货'!E:E</f>
        <v>35</v>
      </c>
      <c r="F4008" s="4">
        <f ca="1">'[1]2025年已发货'!F:F</f>
        <v>45821</v>
      </c>
      <c r="G4008" s="2" t="str">
        <f>'[1]2025年已发货'!G:G</f>
        <v>（中铁十局-资乐高速4标）四川省眉山市仁寿县彰加镇促进村中铁十局2#钢筋厂</v>
      </c>
      <c r="H4008" s="2" t="str">
        <f ca="1">'[1]2025年已发货'!H:H</f>
        <v>杨飞</v>
      </c>
      <c r="I4008" s="2">
        <f ca="1">'[1]2025年已发货'!I:I</f>
        <v>15667998777</v>
      </c>
      <c r="J4008" s="2" vm="1" t="e">
        <f ca="1">_xlfn._xlws.FILTER(辅助信息!D:D,辅助信息!G:G=G4008)</f>
        <v>#VALUE!</v>
      </c>
    </row>
    <row r="4009" hidden="1" spans="1:10">
      <c r="A4009" s="2" t="str">
        <f ca="1">'[1]2025年已发货'!A:A</f>
        <v>德胜</v>
      </c>
      <c r="B4009" s="2" t="str">
        <f ca="1">'[1]2025年已发货'!B:B</f>
        <v>螺纹钢</v>
      </c>
      <c r="C4009" s="2" t="str">
        <f ca="1">'[1]2025年已发货'!C:C</f>
        <v>HRB400E Φ12 9m</v>
      </c>
      <c r="D4009" s="2" t="str">
        <f ca="1">'[1]2025年已发货'!D:D</f>
        <v>吨</v>
      </c>
      <c r="E4009" s="2">
        <f ca="1">'[1]2025年已发货'!E:E</f>
        <v>35</v>
      </c>
      <c r="F4009" s="4">
        <f ca="1">'[1]2025年已发货'!F:F</f>
        <v>45821</v>
      </c>
      <c r="G4009" s="2" t="str">
        <f>'[1]2025年已发货'!G:G</f>
        <v>（中铁十局-资乐高速4标）四川省眉山市仁寿县彰加镇华炉村中铁十局资乐高速3#钢筋场</v>
      </c>
      <c r="H4009" s="2" t="str">
        <f ca="1">'[1]2025年已发货'!H:H</f>
        <v>杨飞</v>
      </c>
      <c r="I4009" s="2">
        <f ca="1">'[1]2025年已发货'!I:I</f>
        <v>15667998777</v>
      </c>
      <c r="J4009" s="2" vm="1" t="e">
        <f>_xlfn._xlws.FILTER(辅助信息!D:D,辅助信息!G:G=G4009)</f>
        <v>#VALUE!</v>
      </c>
    </row>
    <row r="4010" hidden="1" spans="1:10">
      <c r="A4010" s="2" t="str">
        <f ca="1">'[1]2025年已发货'!A:A</f>
        <v>德胜</v>
      </c>
      <c r="B4010" s="2" t="str">
        <f ca="1">'[1]2025年已发货'!B:B</f>
        <v>螺纹钢</v>
      </c>
      <c r="C4010" s="2" t="str">
        <f ca="1">'[1]2025年已发货'!C:C</f>
        <v>HRB500E Φ25 12m</v>
      </c>
      <c r="D4010" s="2" t="str">
        <f ca="1">'[1]2025年已发货'!D:D</f>
        <v>吨</v>
      </c>
      <c r="E4010" s="2">
        <f ca="1">'[1]2025年已发货'!E:E</f>
        <v>35</v>
      </c>
      <c r="F4010" s="4">
        <f ca="1">'[1]2025年已发货'!F:F</f>
        <v>45821</v>
      </c>
      <c r="G4010" s="2" t="str">
        <f>'[1]2025年已发货'!G:G</f>
        <v>（中铁广州局-资乐高速5标）四川省乐山市井研县希望大道116号</v>
      </c>
      <c r="H4010" s="2" t="str">
        <f ca="1">'[1]2025年已发货'!H:H</f>
        <v>廖俊杰</v>
      </c>
      <c r="I4010" s="2">
        <f ca="1">'[1]2025年已发货'!I:I</f>
        <v>15775100965</v>
      </c>
      <c r="J4010" s="2" vm="1" t="e">
        <f ca="1">_xlfn._xlws.FILTER(辅助信息!D:D,辅助信息!G:G=G4010)</f>
        <v>#VALUE!</v>
      </c>
    </row>
    <row r="4011" hidden="1" spans="1:10">
      <c r="A4011" s="2" t="str">
        <f ca="1">'[1]2025年已发货'!A:A</f>
        <v>德胜</v>
      </c>
      <c r="B4011" s="2" t="str">
        <f ca="1">'[1]2025年已发货'!B:B</f>
        <v>螺纹钢</v>
      </c>
      <c r="C4011" s="2" t="str">
        <f ca="1">'[1]2025年已发货'!C:C</f>
        <v>HRB500E Φ25 9m</v>
      </c>
      <c r="D4011" s="2" t="str">
        <f ca="1">'[1]2025年已发货'!D:D</f>
        <v>吨</v>
      </c>
      <c r="E4011" s="2">
        <f ca="1">'[1]2025年已发货'!E:E</f>
        <v>35</v>
      </c>
      <c r="F4011" s="4">
        <f ca="1">'[1]2025年已发货'!F:F</f>
        <v>45821</v>
      </c>
      <c r="G4011" s="2" t="str">
        <f>'[1]2025年已发货'!G:G</f>
        <v>（中铁广州局-资乐高速5标）四川省乐山市井研县希望大道116号</v>
      </c>
      <c r="H4011" s="2" t="str">
        <f ca="1">'[1]2025年已发货'!H:H</f>
        <v>廖俊杰</v>
      </c>
      <c r="I4011" s="2">
        <f ca="1">'[1]2025年已发货'!I:I</f>
        <v>15775100965</v>
      </c>
      <c r="J4011" s="2" vm="1" t="e">
        <f ca="1">_xlfn._xlws.FILTER(辅助信息!D:D,辅助信息!G:G=G4011)</f>
        <v>#VALUE!</v>
      </c>
    </row>
    <row r="4012" hidden="1" spans="1:10">
      <c r="A4012" s="2" t="str">
        <f ca="1">'[1]2025年已发货'!A:A</f>
        <v>德胜</v>
      </c>
      <c r="B4012" s="2" t="str">
        <f ca="1">'[1]2025年已发货'!B:B</f>
        <v>螺纹钢</v>
      </c>
      <c r="C4012" s="2" t="str">
        <f ca="1">'[1]2025年已发货'!C:C</f>
        <v>HRB500E Φ28 9m</v>
      </c>
      <c r="D4012" s="2" t="str">
        <f ca="1">'[1]2025年已发货'!D:D</f>
        <v>吨</v>
      </c>
      <c r="E4012" s="2">
        <f ca="1">'[1]2025年已发货'!E:E</f>
        <v>35</v>
      </c>
      <c r="F4012" s="4">
        <f ca="1">'[1]2025年已发货'!F:F</f>
        <v>45821</v>
      </c>
      <c r="G4012" s="2" t="str">
        <f>'[1]2025年已发货'!G:G</f>
        <v>（中铁广州局-资乐高速5标）四川省乐山市井研县希望大道116号</v>
      </c>
      <c r="H4012" s="2" t="str">
        <f ca="1">'[1]2025年已发货'!H:H</f>
        <v>廖俊杰</v>
      </c>
      <c r="I4012" s="2">
        <f ca="1">'[1]2025年已发货'!I:I</f>
        <v>15775100965</v>
      </c>
      <c r="J4012" s="2" vm="1" t="e">
        <f ca="1">_xlfn._xlws.FILTER(辅助信息!D:D,辅助信息!G:G=G4012)</f>
        <v>#VALUE!</v>
      </c>
    </row>
    <row r="4013" hidden="1" spans="1:10">
      <c r="A4013" s="2" t="str">
        <f ca="1">'[1]2025年已发货'!A:A</f>
        <v>德胜</v>
      </c>
      <c r="B4013" s="2" t="str">
        <f ca="1">'[1]2025年已发货'!B:B</f>
        <v>螺纹钢</v>
      </c>
      <c r="C4013" s="2" t="str">
        <f ca="1">'[1]2025年已发货'!C:C</f>
        <v>HRB500E Φ28 12m</v>
      </c>
      <c r="D4013" s="2" t="str">
        <f ca="1">'[1]2025年已发货'!D:D</f>
        <v>吨</v>
      </c>
      <c r="E4013" s="2">
        <f ca="1">'[1]2025年已发货'!E:E</f>
        <v>35</v>
      </c>
      <c r="F4013" s="4">
        <f ca="1">'[1]2025年已发货'!F:F</f>
        <v>45821</v>
      </c>
      <c r="G4013" s="2" t="str">
        <f>'[1]2025年已发货'!G:G</f>
        <v>（中铁广州局-资乐高速5标）四川省乐山市井研县希望大道116号</v>
      </c>
      <c r="H4013" s="2" t="str">
        <f ca="1">'[1]2025年已发货'!H:H</f>
        <v>廖俊杰</v>
      </c>
      <c r="I4013" s="2">
        <f ca="1">'[1]2025年已发货'!I:I</f>
        <v>15775100965</v>
      </c>
      <c r="J4013" s="2" vm="1" t="e">
        <f ca="1">_xlfn._xlws.FILTER(辅助信息!D:D,辅助信息!G:G=G4013)</f>
        <v>#VALUE!</v>
      </c>
    </row>
    <row r="4014" hidden="1" spans="1:10">
      <c r="A4014" s="2" t="str">
        <f ca="1">'[1]2025年已发货'!A:A</f>
        <v>德胜</v>
      </c>
      <c r="B4014" s="2" t="str">
        <f ca="1">'[1]2025年已发货'!B:B</f>
        <v>螺纹钢</v>
      </c>
      <c r="C4014" s="2" t="str">
        <f ca="1">'[1]2025年已发货'!C:C</f>
        <v>HRB400E Φ18 9m</v>
      </c>
      <c r="D4014" s="2" t="str">
        <f ca="1">'[1]2025年已发货'!D:D</f>
        <v>吨</v>
      </c>
      <c r="E4014" s="2">
        <f ca="1">'[1]2025年已发货'!E:E</f>
        <v>35</v>
      </c>
      <c r="F4014" s="4">
        <f ca="1">'[1]2025年已发货'!F:F</f>
        <v>45821</v>
      </c>
      <c r="G4014" s="2" t="str">
        <f>'[1]2025年已发货'!G:G</f>
        <v>（中铁广州局-资乐高速5标）四川省乐山市井研县希望大道116号</v>
      </c>
      <c r="H4014" s="2" t="str">
        <f ca="1">'[1]2025年已发货'!H:H</f>
        <v>廖俊杰</v>
      </c>
      <c r="I4014" s="2">
        <f ca="1">'[1]2025年已发货'!I:I</f>
        <v>15775100965</v>
      </c>
      <c r="J4014" s="2" vm="1" t="e">
        <f ca="1">_xlfn._xlws.FILTER(辅助信息!D:D,辅助信息!G:G=G4014)</f>
        <v>#VALUE!</v>
      </c>
    </row>
    <row r="4015" hidden="1" spans="1:10">
      <c r="A4015" s="2" t="str">
        <f ca="1">'[1]2025年已发货'!A:A</f>
        <v>德胜</v>
      </c>
      <c r="B4015" s="2" t="str">
        <f ca="1">'[1]2025年已发货'!B:B</f>
        <v>螺纹钢</v>
      </c>
      <c r="C4015" s="2" t="str">
        <f ca="1">'[1]2025年已发货'!C:C</f>
        <v>HRB400E Φ28 12m</v>
      </c>
      <c r="D4015" s="2" t="str">
        <f ca="1">'[1]2025年已发货'!D:D</f>
        <v>吨</v>
      </c>
      <c r="E4015" s="2">
        <f ca="1">'[1]2025年已发货'!E:E</f>
        <v>35</v>
      </c>
      <c r="F4015" s="4">
        <f ca="1">'[1]2025年已发货'!F:F</f>
        <v>45821</v>
      </c>
      <c r="G4015" s="2" t="str">
        <f>'[1]2025年已发货'!G:G</f>
        <v>（中铁广州局-资乐高速5标）四川省乐山市井研县希望大道116号</v>
      </c>
      <c r="H4015" s="2" t="str">
        <f ca="1">'[1]2025年已发货'!H:H</f>
        <v>廖俊杰</v>
      </c>
      <c r="I4015" s="2">
        <f ca="1">'[1]2025年已发货'!I:I</f>
        <v>15775100965</v>
      </c>
      <c r="J4015" s="2" vm="1" t="e">
        <f ca="1">_xlfn._xlws.FILTER(辅助信息!D:D,辅助信息!G:G=G4015)</f>
        <v>#VALUE!</v>
      </c>
    </row>
    <row r="4016" hidden="1" spans="1:10">
      <c r="A4016" s="2" t="str">
        <f ca="1">'[1]2025年已发货'!A:A</f>
        <v>德胜恒嘉</v>
      </c>
      <c r="B4016" s="2" t="str">
        <f ca="1">'[1]2025年已发货'!B:B</f>
        <v>螺纹钢</v>
      </c>
      <c r="C4016" s="2" t="str">
        <f ca="1">'[1]2025年已发货'!C:C</f>
        <v>HRB400E Φ25 12m</v>
      </c>
      <c r="D4016" s="2" t="str">
        <f ca="1">'[1]2025年已发货'!D:D</f>
        <v>吨</v>
      </c>
      <c r="E4016" s="2">
        <f ca="1">'[1]2025年已发货'!E:E</f>
        <v>35</v>
      </c>
      <c r="F4016" s="4">
        <f ca="1">'[1]2025年已发货'!F:F</f>
        <v>45821</v>
      </c>
      <c r="G4016" s="2" t="str">
        <f>'[1]2025年已发货'!G:G</f>
        <v>（中铁北京局-资乐高速6标）四川省乐山市市中区土主镇资乐高速TJ6标项目试验室</v>
      </c>
      <c r="H4016" s="2" t="str">
        <f ca="1">'[1]2025年已发货'!H:H</f>
        <v>刘岩</v>
      </c>
      <c r="I4016" s="2">
        <f ca="1">'[1]2025年已发货'!I:I</f>
        <v>18543566469</v>
      </c>
      <c r="J4016" s="2" vm="1" t="e">
        <f>_xlfn._xlws.FILTER(辅助信息!D:D,辅助信息!G:G=G4016)</f>
        <v>#VALUE!</v>
      </c>
    </row>
    <row r="4017" hidden="1" spans="1:10">
      <c r="A4017" s="2" t="str">
        <f ca="1">'[1]2025年已发货'!A:A</f>
        <v>德胜恒嘉</v>
      </c>
      <c r="B4017" s="2" t="str">
        <f ca="1">'[1]2025年已发货'!B:B</f>
        <v>螺纹钢</v>
      </c>
      <c r="C4017" s="2" t="str">
        <f ca="1">'[1]2025年已发货'!C:C</f>
        <v>HRB400E Φ32 12m</v>
      </c>
      <c r="D4017" s="2" t="str">
        <f ca="1">'[1]2025年已发货'!D:D</f>
        <v>吨</v>
      </c>
      <c r="E4017" s="2">
        <f ca="1">'[1]2025年已发货'!E:E</f>
        <v>35</v>
      </c>
      <c r="F4017" s="4">
        <f ca="1">'[1]2025年已发货'!F:F</f>
        <v>45821</v>
      </c>
      <c r="G4017" s="2" t="str">
        <f>'[1]2025年已发货'!G:G</f>
        <v>（中铁北京局-资乐高速6标）四川省乐山市市中区土主镇资乐高速TJ6标项目试验室</v>
      </c>
      <c r="H4017" s="2" t="str">
        <f ca="1">'[1]2025年已发货'!H:H</f>
        <v>刘岩</v>
      </c>
      <c r="I4017" s="2">
        <f ca="1">'[1]2025年已发货'!I:I</f>
        <v>18543566469</v>
      </c>
      <c r="J4017" s="2" vm="1" t="e">
        <f ca="1">_xlfn._xlws.FILTER(辅助信息!D:D,辅助信息!G:G=G4017)</f>
        <v>#VALUE!</v>
      </c>
    </row>
    <row r="4018" hidden="1" spans="1:10">
      <c r="A4018" s="2" t="str">
        <f ca="1">'[1]2025年已发货'!A:A</f>
        <v>德胜恒嘉</v>
      </c>
      <c r="B4018" s="2" t="str">
        <f ca="1">'[1]2025年已发货'!B:B</f>
        <v>螺纹钢</v>
      </c>
      <c r="C4018" s="2" t="str">
        <f ca="1">'[1]2025年已发货'!C:C</f>
        <v>HRB500E Φ28 9m</v>
      </c>
      <c r="D4018" s="2" t="str">
        <f ca="1">'[1]2025年已发货'!D:D</f>
        <v>吨</v>
      </c>
      <c r="E4018" s="2">
        <f ca="1">'[1]2025年已发货'!E:E</f>
        <v>35</v>
      </c>
      <c r="F4018" s="4">
        <f ca="1">'[1]2025年已发货'!F:F</f>
        <v>45821</v>
      </c>
      <c r="G4018" s="2" t="str">
        <f>'[1]2025年已发货'!G:G</f>
        <v>（中铁北京局-资乐高速6标）四川省乐山市市中区土主镇资乐高速TJ6标项目试验室</v>
      </c>
      <c r="H4018" s="2" t="str">
        <f ca="1">'[1]2025年已发货'!H:H</f>
        <v>刘岩</v>
      </c>
      <c r="I4018" s="2">
        <f ca="1">'[1]2025年已发货'!I:I</f>
        <v>18543566469</v>
      </c>
      <c r="J4018" s="2" vm="1" t="e">
        <f ca="1">_xlfn._xlws.FILTER(辅助信息!D:D,辅助信息!G:G=G4018)</f>
        <v>#VALUE!</v>
      </c>
    </row>
    <row r="4019" hidden="1" spans="1:10">
      <c r="A4019" s="2" t="str">
        <f ca="1">'[1]2025年已发货'!A:A</f>
        <v>德胜恒嘉</v>
      </c>
      <c r="B4019" s="2" t="str">
        <f ca="1">'[1]2025年已发货'!B:B</f>
        <v>螺纹钢</v>
      </c>
      <c r="C4019" s="2" t="str">
        <f ca="1">'[1]2025年已发货'!C:C</f>
        <v>HRB400E Φ25 12m</v>
      </c>
      <c r="D4019" s="2" t="str">
        <f ca="1">'[1]2025年已发货'!D:D</f>
        <v>吨</v>
      </c>
      <c r="E4019" s="2">
        <f ca="1">'[1]2025年已发货'!E:E</f>
        <v>35</v>
      </c>
      <c r="F4019" s="4">
        <f ca="1">'[1]2025年已发货'!F:F</f>
        <v>45821</v>
      </c>
      <c r="G4019" s="2" t="str">
        <f>'[1]2025年已发货'!G:G</f>
        <v>（中铁北京局-资乐高速6标）四川省乐山市市中区土主镇资乐高速TJ6标项目试验室</v>
      </c>
      <c r="H4019" s="2" t="str">
        <f ca="1">'[1]2025年已发货'!H:H</f>
        <v>刘岩</v>
      </c>
      <c r="I4019" s="2">
        <f ca="1">'[1]2025年已发货'!I:I</f>
        <v>18543566469</v>
      </c>
      <c r="J4019" s="2" vm="1" t="e">
        <f>_xlfn._xlws.FILTER(辅助信息!D:D,辅助信息!G:G=G4019)</f>
        <v>#VALUE!</v>
      </c>
    </row>
    <row r="4020" hidden="1" spans="1:10">
      <c r="A4020" s="2" t="str">
        <f ca="1">'[1]2025年已发货'!A:A</f>
        <v>晋邦</v>
      </c>
      <c r="B4020" s="2" t="str">
        <f ca="1">'[1]2025年已发货'!B:B</f>
        <v>盘螺</v>
      </c>
      <c r="C4020" s="2" t="str">
        <f ca="1">'[1]2025年已发货'!C:C</f>
        <v>HRB400E Φ8</v>
      </c>
      <c r="D4020" s="2" t="str">
        <f ca="1">'[1]2025年已发货'!D:D</f>
        <v>吨</v>
      </c>
      <c r="E4020" s="2">
        <f ca="1">'[1]2025年已发货'!E:E</f>
        <v>13.5</v>
      </c>
      <c r="F4020" s="4">
        <f ca="1">'[1]2025年已发货'!F:F</f>
        <v>45821</v>
      </c>
      <c r="G4020" s="2" t="str">
        <f>'[1]2025年已发货'!G:G</f>
        <v>（十九冶-华电重庆奉节）重庆市奉节县康乐镇七星村</v>
      </c>
      <c r="H4020" s="2" t="str">
        <f ca="1">'[1]2025年已发货'!H:H</f>
        <v>岑甲乐</v>
      </c>
      <c r="I4020" s="2">
        <f ca="1">'[1]2025年已发货'!I:I</f>
        <v>17349037782</v>
      </c>
      <c r="J4020" s="2" vm="1" t="e">
        <f ca="1">_xlfn._xlws.FILTER(辅助信息!D:D,辅助信息!G:G=G4020)</f>
        <v>#VALUE!</v>
      </c>
    </row>
    <row r="4021" hidden="1" spans="1:10">
      <c r="A4021" s="2" t="str">
        <f ca="1">'[1]2025年已发货'!A:A</f>
        <v>晋邦</v>
      </c>
      <c r="B4021" s="2" t="str">
        <f ca="1">'[1]2025年已发货'!B:B</f>
        <v>螺纹钢</v>
      </c>
      <c r="C4021" s="2" t="str">
        <f ca="1">'[1]2025年已发货'!C:C</f>
        <v>HRB400E Φ14 9m</v>
      </c>
      <c r="D4021" s="2" t="str">
        <f ca="1">'[1]2025年已发货'!D:D</f>
        <v>吨</v>
      </c>
      <c r="E4021" s="2">
        <f ca="1">'[1]2025年已发货'!E:E</f>
        <v>1.5</v>
      </c>
      <c r="F4021" s="4">
        <f ca="1">'[1]2025年已发货'!F:F</f>
        <v>45821</v>
      </c>
      <c r="G4021" s="2" t="str">
        <f>'[1]2025年已发货'!G:G</f>
        <v>（十九冶-华电重庆奉节）重庆市奉节县康乐镇七星村</v>
      </c>
      <c r="H4021" s="2" t="str">
        <f ca="1">'[1]2025年已发货'!H:H</f>
        <v>岑甲乐</v>
      </c>
      <c r="I4021" s="2">
        <f ca="1">'[1]2025年已发货'!I:I</f>
        <v>17349037782</v>
      </c>
      <c r="J4021" s="2" vm="1" t="e">
        <f>_xlfn._xlws.FILTER(辅助信息!D:D,辅助信息!G:G=G4021)</f>
        <v>#VALUE!</v>
      </c>
    </row>
    <row r="4022" hidden="1" spans="1:10">
      <c r="A4022" s="2" t="str">
        <f ca="1">'[1]2025年已发货'!A:A</f>
        <v>晋邦</v>
      </c>
      <c r="B4022" s="2" t="str">
        <f ca="1">'[1]2025年已发货'!B:B</f>
        <v>螺纹钢</v>
      </c>
      <c r="C4022" s="2" t="str">
        <f ca="1">'[1]2025年已发货'!C:C</f>
        <v>HRB400E Φ18 9m</v>
      </c>
      <c r="D4022" s="2" t="str">
        <f ca="1">'[1]2025年已发货'!D:D</f>
        <v>吨</v>
      </c>
      <c r="E4022" s="2">
        <f ca="1">'[1]2025年已发货'!E:E</f>
        <v>20</v>
      </c>
      <c r="F4022" s="4">
        <f ca="1">'[1]2025年已发货'!F:F</f>
        <v>45821</v>
      </c>
      <c r="G4022" s="2" t="str">
        <f>'[1]2025年已发货'!G:G</f>
        <v>（十九冶-华电重庆奉节）重庆市奉节县康乐镇七星村</v>
      </c>
      <c r="H4022" s="2" t="str">
        <f ca="1">'[1]2025年已发货'!H:H</f>
        <v>岑甲乐</v>
      </c>
      <c r="I4022" s="2">
        <f ca="1">'[1]2025年已发货'!I:I</f>
        <v>17349037782</v>
      </c>
      <c r="J4022" s="2" vm="1" t="e">
        <f ca="1">_xlfn._xlws.FILTER(辅助信息!D:D,辅助信息!G:G=G4022)</f>
        <v>#VALUE!</v>
      </c>
    </row>
    <row r="4023" hidden="1" spans="1:10">
      <c r="A4023" s="2" t="str">
        <f ca="1">'[1]2025年已发货'!A:A</f>
        <v>润耀</v>
      </c>
      <c r="B4023" s="2" t="str">
        <f ca="1">'[1]2025年已发货'!B:B</f>
        <v>盘螺</v>
      </c>
      <c r="C4023" s="2" t="str">
        <f ca="1">'[1]2025年已发货'!C:C</f>
        <v>HRB400E Φ12</v>
      </c>
      <c r="D4023" s="2" t="str">
        <f ca="1">'[1]2025年已发货'!D:D</f>
        <v>吨</v>
      </c>
      <c r="E4023" s="2">
        <f ca="1">'[1]2025年已发货'!E:E</f>
        <v>35</v>
      </c>
      <c r="F4023" s="4">
        <f ca="1">'[1]2025年已发货'!F:F</f>
        <v>45821</v>
      </c>
      <c r="G4023" s="2" t="str">
        <f>'[1]2025年已发货'!G:G</f>
        <v>（中铁广州局-资乐高速5标）四川省乐山市井研县希望大道116号</v>
      </c>
      <c r="H4023" s="2" t="str">
        <f ca="1">'[1]2025年已发货'!H:H</f>
        <v>廖俊杰</v>
      </c>
      <c r="I4023" s="2">
        <f ca="1">'[1]2025年已发货'!I:I</f>
        <v>15775100965</v>
      </c>
      <c r="J4023" s="2" vm="1" t="e">
        <f ca="1">_xlfn._xlws.FILTER(辅助信息!D:D,辅助信息!G:G=G4023)</f>
        <v>#VALUE!</v>
      </c>
    </row>
    <row r="4024" hidden="1" spans="1:10">
      <c r="A4024" s="2" t="str">
        <f ca="1">'[1]2025年已发货'!A:A</f>
        <v>润耀</v>
      </c>
      <c r="B4024" s="2" t="str">
        <f ca="1">'[1]2025年已发货'!B:B</f>
        <v>盘螺</v>
      </c>
      <c r="C4024" s="2" t="str">
        <f ca="1">'[1]2025年已发货'!C:C</f>
        <v>HRB400E Φ8</v>
      </c>
      <c r="D4024" s="2" t="str">
        <f ca="1">'[1]2025年已发货'!D:D</f>
        <v>吨</v>
      </c>
      <c r="E4024" s="2">
        <f ca="1">'[1]2025年已发货'!E:E</f>
        <v>35</v>
      </c>
      <c r="F4024" s="4">
        <f ca="1">'[1]2025年已发货'!F:F</f>
        <v>45821</v>
      </c>
      <c r="G4024" s="2" t="str">
        <f>'[1]2025年已发货'!G:G</f>
        <v>（五冶钢构宜宾高县月江镇建设项目）  四川省宜宾市高县月江镇刚记超市斜对面(还阳组团沪碳二期项目)</v>
      </c>
      <c r="H4024" s="2" t="str">
        <f ca="1">'[1]2025年已发货'!H:H</f>
        <v>张朝亮</v>
      </c>
      <c r="I4024" s="2">
        <f ca="1">'[1]2025年已发货'!I:I</f>
        <v>15228205853</v>
      </c>
      <c r="J4024" s="2" t="str">
        <f ca="1">_xlfn._xlws.FILTER(辅助信息!D:D,辅助信息!G:G=G4024)</f>
        <v>五冶钢构-宜宾市南溪区高县月江镇建设项目</v>
      </c>
    </row>
    <row r="4025" hidden="1" spans="1:10">
      <c r="A4025" s="2" t="str">
        <f ca="1">'[1]2025年已发货'!A:A</f>
        <v>德胜</v>
      </c>
      <c r="B4025" s="2" t="str">
        <f ca="1">'[1]2025年已发货'!B:B</f>
        <v>螺纹钢</v>
      </c>
      <c r="C4025" s="2" t="str">
        <f ca="1">'[1]2025年已发货'!C:C</f>
        <v>HRB400E Φ12 9m</v>
      </c>
      <c r="D4025" s="2" t="str">
        <f ca="1">'[1]2025年已发货'!D:D</f>
        <v>吨</v>
      </c>
      <c r="E4025" s="2">
        <f ca="1">'[1]2025年已发货'!E:E</f>
        <v>35</v>
      </c>
      <c r="F4025" s="4">
        <f ca="1">'[1]2025年已发货'!F:F</f>
        <v>45823</v>
      </c>
      <c r="G4025" s="2" t="str">
        <f>'[1]2025年已发货'!G:G</f>
        <v>（中铁十局-资乐高速4标）四川省眉山市仁寿县彰加镇华炉村中铁十局资乐高速3#钢筋场</v>
      </c>
      <c r="H4025" s="2" t="str">
        <f ca="1">'[1]2025年已发货'!H:H</f>
        <v>杨飞</v>
      </c>
      <c r="I4025" s="2">
        <f ca="1">'[1]2025年已发货'!I:I</f>
        <v>15667998777</v>
      </c>
      <c r="J4025" s="2" vm="1" t="e">
        <f ca="1">_xlfn._xlws.FILTER(辅助信息!D:D,辅助信息!G:G=G4025)</f>
        <v>#VALUE!</v>
      </c>
    </row>
    <row r="4026" hidden="1" spans="1:10">
      <c r="A4026" s="2" t="str">
        <f ca="1">'[1]2025年已发货'!A:A</f>
        <v>山东高速</v>
      </c>
      <c r="B4026" s="2" t="str">
        <f ca="1">'[1]2025年已发货'!B:B</f>
        <v>螺纹钢</v>
      </c>
      <c r="C4026" s="2" t="str">
        <f ca="1">'[1]2025年已发货'!C:C</f>
        <v>HRB400E Φ25 9m</v>
      </c>
      <c r="D4026" s="2" t="str">
        <f ca="1">'[1]2025年已发货'!D:D</f>
        <v>吨</v>
      </c>
      <c r="E4026" s="2">
        <f ca="1">'[1]2025年已发货'!E:E</f>
        <v>70</v>
      </c>
      <c r="F4026" s="4">
        <f ca="1">'[1]2025年已发货'!F:F</f>
        <v>45823</v>
      </c>
      <c r="G4026" s="2" t="str">
        <f>'[1]2025年已发货'!G:G</f>
        <v>（中铁广州局-成渝扩容2标）四川省资阳市雁江区堪嘉镇陈家湾刘家湾大桥桥头</v>
      </c>
      <c r="H4026" s="2" t="str">
        <f ca="1">'[1]2025年已发货'!H:H</f>
        <v>刘沛琦</v>
      </c>
      <c r="I4026" s="2">
        <f ca="1">'[1]2025年已发货'!I:I</f>
        <v>18011784798</v>
      </c>
      <c r="J4026" s="2" vm="1" t="e">
        <f ca="1">_xlfn._xlws.FILTER(辅助信息!D:D,辅助信息!G:G=G4026)</f>
        <v>#VALUE!</v>
      </c>
    </row>
    <row r="4027" hidden="1" spans="1:10">
      <c r="A4027" s="2" t="str">
        <f ca="1">'[1]2025年已发货'!A:A</f>
        <v>山东高速</v>
      </c>
      <c r="B4027" s="2" t="str">
        <f ca="1">'[1]2025年已发货'!B:B</f>
        <v>螺纹钢</v>
      </c>
      <c r="C4027" s="2" t="str">
        <f ca="1">'[1]2025年已发货'!C:C</f>
        <v>HRB400E Φ25 12m</v>
      </c>
      <c r="D4027" s="2" t="str">
        <f ca="1">'[1]2025年已发货'!D:D</f>
        <v>吨</v>
      </c>
      <c r="E4027" s="2">
        <f ca="1">'[1]2025年已发货'!E:E</f>
        <v>105</v>
      </c>
      <c r="F4027" s="4">
        <f ca="1">'[1]2025年已发货'!F:F</f>
        <v>45823</v>
      </c>
      <c r="G4027" s="2" t="str">
        <f>'[1]2025年已发货'!G:G</f>
        <v>（中铁广州局-成渝扩容2标）四川省资阳市雁江区堪嘉镇陈家湾刘家湾大桥桥头</v>
      </c>
      <c r="H4027" s="2" t="str">
        <f ca="1">'[1]2025年已发货'!H:H</f>
        <v>刘沛琦</v>
      </c>
      <c r="I4027" s="2">
        <f ca="1">'[1]2025年已发货'!I:I</f>
        <v>18011784798</v>
      </c>
      <c r="J4027" s="2" vm="1" t="e">
        <f ca="1">_xlfn._xlws.FILTER(辅助信息!D:D,辅助信息!G:G=G4027)</f>
        <v>#VALUE!</v>
      </c>
    </row>
    <row r="4028" hidden="1" spans="1:10">
      <c r="A4028" s="2" t="str">
        <f ca="1">'[1]2025年已发货'!A:A</f>
        <v>山东高速</v>
      </c>
      <c r="B4028" s="2" t="str">
        <f ca="1">'[1]2025年已发货'!B:B</f>
        <v>螺纹钢</v>
      </c>
      <c r="C4028" s="2" t="str">
        <f ca="1">'[1]2025年已发货'!C:C</f>
        <v>HRB400E Φ28 9m</v>
      </c>
      <c r="D4028" s="2" t="str">
        <f ca="1">'[1]2025年已发货'!D:D</f>
        <v>吨</v>
      </c>
      <c r="E4028" s="2">
        <f ca="1">'[1]2025年已发货'!E:E</f>
        <v>70</v>
      </c>
      <c r="F4028" s="4">
        <f ca="1">'[1]2025年已发货'!F:F</f>
        <v>45823</v>
      </c>
      <c r="G4028" s="2" t="str">
        <f>'[1]2025年已发货'!G:G</f>
        <v>（中铁广州局-成渝扩容2标）四川省资阳市雁江区堪嘉镇陈家湾刘家湾大桥桥头</v>
      </c>
      <c r="H4028" s="2" t="str">
        <f ca="1">'[1]2025年已发货'!H:H</f>
        <v>刘沛琦</v>
      </c>
      <c r="I4028" s="2">
        <f ca="1">'[1]2025年已发货'!I:I</f>
        <v>18011784798</v>
      </c>
      <c r="J4028" s="2" vm="1" t="e">
        <f ca="1">_xlfn._xlws.FILTER(辅助信息!D:D,辅助信息!G:G=G4028)</f>
        <v>#VALUE!</v>
      </c>
    </row>
    <row r="4029" hidden="1" spans="1:10">
      <c r="A4029" s="2" t="str">
        <f ca="1">'[1]2025年已发货'!A:A</f>
        <v>山东高速</v>
      </c>
      <c r="B4029" s="2" t="str">
        <f ca="1">'[1]2025年已发货'!B:B</f>
        <v>螺纹钢</v>
      </c>
      <c r="C4029" s="2" t="str">
        <f ca="1">'[1]2025年已发货'!C:C</f>
        <v>HRB400E Φ32 9m</v>
      </c>
      <c r="D4029" s="2" t="str">
        <f ca="1">'[1]2025年已发货'!D:D</f>
        <v>吨</v>
      </c>
      <c r="E4029" s="2">
        <f ca="1">'[1]2025年已发货'!E:E</f>
        <v>105</v>
      </c>
      <c r="F4029" s="4">
        <f ca="1">'[1]2025年已发货'!F:F</f>
        <v>45823</v>
      </c>
      <c r="G4029" s="2" t="str">
        <f>'[1]2025年已发货'!G:G</f>
        <v>（中铁广州局-成渝扩容2标）四川省资阳市雁江区堪嘉镇陈家湾刘家湾大桥桥头</v>
      </c>
      <c r="H4029" s="2" t="str">
        <f ca="1">'[1]2025年已发货'!H:H</f>
        <v>刘沛琦</v>
      </c>
      <c r="I4029" s="2">
        <f ca="1">'[1]2025年已发货'!I:I</f>
        <v>18011784798</v>
      </c>
      <c r="J4029" s="2" vm="1" t="e">
        <f>_xlfn._xlws.FILTER(辅助信息!D:D,辅助信息!G:G=G4029)</f>
        <v>#VALUE!</v>
      </c>
    </row>
    <row r="4030" hidden="1" spans="1:10">
      <c r="A4030" s="2" t="str">
        <f ca="1">'[1]2025年已发货'!A:A</f>
        <v>山东高速</v>
      </c>
      <c r="B4030" s="2" t="str">
        <f ca="1">'[1]2025年已发货'!B:B</f>
        <v>高线</v>
      </c>
      <c r="C4030" s="2" t="str">
        <f ca="1">'[1]2025年已发货'!C:C</f>
        <v>HPB300Φ12</v>
      </c>
      <c r="D4030" s="2" t="str">
        <f ca="1">'[1]2025年已发货'!D:D</f>
        <v>吨</v>
      </c>
      <c r="E4030" s="2">
        <f ca="1">'[1]2025年已发货'!E:E</f>
        <v>35</v>
      </c>
      <c r="F4030" s="4">
        <f ca="1">'[1]2025年已发货'!F:F</f>
        <v>45823</v>
      </c>
      <c r="G4030" s="2" t="str">
        <f>'[1]2025年已发货'!G:G</f>
        <v>（中铁五局-成渝扩容3标）四川省资阳市雁江区伍隍镇铺子村雁江区X138</v>
      </c>
      <c r="H4030" s="2" t="str">
        <f ca="1">'[1]2025年已发货'!H:H</f>
        <v>王健</v>
      </c>
      <c r="I4030" s="2">
        <f ca="1">'[1]2025年已发货'!I:I</f>
        <v>17726168395</v>
      </c>
      <c r="J4030" s="2" vm="1" t="e">
        <f ca="1">_xlfn._xlws.FILTER(辅助信息!D:D,辅助信息!G:G=G4030)</f>
        <v>#VALUE!</v>
      </c>
    </row>
    <row r="4031" hidden="1" spans="1:10">
      <c r="A4031" s="2" t="str">
        <f ca="1">'[1]2025年已发货'!A:A</f>
        <v>山东高速</v>
      </c>
      <c r="B4031" s="2" t="str">
        <f ca="1">'[1]2025年已发货'!B:B</f>
        <v>螺纹钢</v>
      </c>
      <c r="C4031" s="2" t="str">
        <f ca="1">'[1]2025年已发货'!C:C</f>
        <v>HRB400E Φ12 12m</v>
      </c>
      <c r="D4031" s="2" t="str">
        <f ca="1">'[1]2025年已发货'!D:D</f>
        <v>吨</v>
      </c>
      <c r="E4031" s="2">
        <f ca="1">'[1]2025年已发货'!E:E</f>
        <v>70</v>
      </c>
      <c r="F4031" s="4">
        <f ca="1">'[1]2025年已发货'!F:F</f>
        <v>45823</v>
      </c>
      <c r="G4031" s="2" t="str">
        <f>'[1]2025年已发货'!G:G</f>
        <v>（中铁五局-成渝扩容3标）四川省资阳市雁江区伍隍镇铺子村雁江区X138</v>
      </c>
      <c r="H4031" s="2" t="str">
        <f ca="1">'[1]2025年已发货'!H:H</f>
        <v>王健</v>
      </c>
      <c r="I4031" s="2">
        <f ca="1">'[1]2025年已发货'!I:I</f>
        <v>17726168395</v>
      </c>
      <c r="J4031" s="2" vm="1" t="e">
        <f>_xlfn._xlws.FILTER(辅助信息!D:D,辅助信息!G:G=G4031)</f>
        <v>#VALUE!</v>
      </c>
    </row>
    <row r="4032" hidden="1" spans="1:10">
      <c r="A4032" s="2" t="str">
        <f ca="1">'[1]2025年已发货'!A:A</f>
        <v>山东高速</v>
      </c>
      <c r="B4032" s="2" t="str">
        <f ca="1">'[1]2025年已发货'!B:B</f>
        <v>螺纹钢</v>
      </c>
      <c r="C4032" s="2" t="str">
        <f ca="1">'[1]2025年已发货'!C:C</f>
        <v>HRB400E Φ25 12m</v>
      </c>
      <c r="D4032" s="2" t="str">
        <f ca="1">'[1]2025年已发货'!D:D</f>
        <v>吨</v>
      </c>
      <c r="E4032" s="2">
        <f ca="1">'[1]2025年已发货'!E:E</f>
        <v>70</v>
      </c>
      <c r="F4032" s="4">
        <f ca="1">'[1]2025年已发货'!F:F</f>
        <v>45823</v>
      </c>
      <c r="G4032" s="2" t="str">
        <f>'[1]2025年已发货'!G:G</f>
        <v>（中铁五局-成渝扩容3标）四川省资阳市雁江区伍隍镇铺子村雁江区X138</v>
      </c>
      <c r="H4032" s="2" t="str">
        <f ca="1">'[1]2025年已发货'!H:H</f>
        <v>王健</v>
      </c>
      <c r="I4032" s="2">
        <f ca="1">'[1]2025年已发货'!I:I</f>
        <v>17726168395</v>
      </c>
      <c r="J4032" s="2" vm="1" t="e">
        <f ca="1">_xlfn._xlws.FILTER(辅助信息!D:D,辅助信息!G:G=G4032)</f>
        <v>#VALUE!</v>
      </c>
    </row>
    <row r="4033" hidden="1" spans="1:10">
      <c r="A4033" s="2" t="str">
        <f ca="1">'[1]2025年已发货'!A:A</f>
        <v>山东高速</v>
      </c>
      <c r="B4033" s="2" t="str">
        <f ca="1">'[1]2025年已发货'!B:B</f>
        <v>螺纹钢</v>
      </c>
      <c r="C4033" s="2" t="str">
        <f ca="1">'[1]2025年已发货'!C:C</f>
        <v>HRB400E Φ16 12m</v>
      </c>
      <c r="D4033" s="2" t="str">
        <f ca="1">'[1]2025年已发货'!D:D</f>
        <v>吨</v>
      </c>
      <c r="E4033" s="2">
        <f ca="1">'[1]2025年已发货'!E:E</f>
        <v>35</v>
      </c>
      <c r="F4033" s="4">
        <f ca="1">'[1]2025年已发货'!F:F</f>
        <v>45823</v>
      </c>
      <c r="G4033" s="2" t="str">
        <f>'[1]2025年已发货'!G:G</f>
        <v>（中铁五局-成渝扩容3标）四川省资阳市雁江区伍隍镇铺子村雁江区X138</v>
      </c>
      <c r="H4033" s="2" t="str">
        <f ca="1">'[1]2025年已发货'!H:H</f>
        <v>王健</v>
      </c>
      <c r="I4033" s="2">
        <f ca="1">'[1]2025年已发货'!I:I</f>
        <v>17726168395</v>
      </c>
      <c r="J4033" s="2" vm="1" t="e">
        <f ca="1">_xlfn._xlws.FILTER(辅助信息!D:D,辅助信息!G:G=G4033)</f>
        <v>#VALUE!</v>
      </c>
    </row>
    <row r="4034" hidden="1" spans="1:10">
      <c r="A4034" s="2" t="str">
        <f ca="1">'[1]2025年已发货'!A:A</f>
        <v>晋邦</v>
      </c>
      <c r="B4034" s="2" t="str">
        <f ca="1">'[1]2025年已发货'!B:B</f>
        <v>盘螺</v>
      </c>
      <c r="C4034" s="2" t="str">
        <f ca="1">'[1]2025年已发货'!C:C</f>
        <v>HRB400E Φ10</v>
      </c>
      <c r="D4034" s="2" t="str">
        <f ca="1">'[1]2025年已发货'!D:D</f>
        <v>吨</v>
      </c>
      <c r="E4034" s="2">
        <f ca="1">'[1]2025年已发货'!E:E</f>
        <v>10</v>
      </c>
      <c r="F4034" s="4">
        <f ca="1">'[1]2025年已发货'!F:F</f>
        <v>45823</v>
      </c>
      <c r="G4034" s="2" t="str">
        <f>'[1]2025年已发货'!G:G</f>
        <v>（十九冶-华电重庆奉节）重庆市奉节县康乐镇七星村</v>
      </c>
      <c r="H4034" s="2" t="str">
        <f ca="1">'[1]2025年已发货'!H:H</f>
        <v>岑甲乐</v>
      </c>
      <c r="I4034" s="2">
        <f ca="1">'[1]2025年已发货'!I:I</f>
        <v>17349037782</v>
      </c>
      <c r="J4034" s="2" vm="1" t="e">
        <f ca="1">_xlfn._xlws.FILTER(辅助信息!D:D,辅助信息!G:G=G4034)</f>
        <v>#VALUE!</v>
      </c>
    </row>
    <row r="4035" hidden="1" spans="1:10">
      <c r="A4035" s="2" t="str">
        <f ca="1">'[1]2025年已发货'!A:A</f>
        <v>晋邦</v>
      </c>
      <c r="B4035" s="2" t="str">
        <f ca="1">'[1]2025年已发货'!B:B</f>
        <v>螺纹钢</v>
      </c>
      <c r="C4035" s="2" t="str">
        <f ca="1">'[1]2025年已发货'!C:C</f>
        <v>HRB400E Φ14 9m</v>
      </c>
      <c r="D4035" s="2" t="str">
        <f ca="1">'[1]2025年已发货'!D:D</f>
        <v>吨</v>
      </c>
      <c r="E4035" s="2">
        <f ca="1">'[1]2025年已发货'!E:E</f>
        <v>8</v>
      </c>
      <c r="F4035" s="4">
        <f ca="1">'[1]2025年已发货'!F:F</f>
        <v>45823</v>
      </c>
      <c r="G4035" s="2" t="str">
        <f>'[1]2025年已发货'!G:G</f>
        <v>（十九冶-华电重庆奉节）重庆市奉节县康乐镇七星村</v>
      </c>
      <c r="H4035" s="2" t="str">
        <f ca="1">'[1]2025年已发货'!H:H</f>
        <v>岑甲乐</v>
      </c>
      <c r="I4035" s="2">
        <f ca="1">'[1]2025年已发货'!I:I</f>
        <v>17349037782</v>
      </c>
      <c r="J4035" s="2" vm="1" t="e">
        <f ca="1">_xlfn._xlws.FILTER(辅助信息!D:D,辅助信息!G:G=G4035)</f>
        <v>#VALUE!</v>
      </c>
    </row>
    <row r="4036" hidden="1" spans="1:10">
      <c r="A4036" s="2" t="str">
        <f ca="1">'[1]2025年已发货'!A:A</f>
        <v>晋邦</v>
      </c>
      <c r="B4036" s="2" t="str">
        <f ca="1">'[1]2025年已发货'!B:B</f>
        <v>螺纹钢</v>
      </c>
      <c r="C4036" s="2" t="str">
        <f ca="1">'[1]2025年已发货'!C:C</f>
        <v>HRB400E Φ20 9m</v>
      </c>
      <c r="D4036" s="2" t="str">
        <f ca="1">'[1]2025年已发货'!D:D</f>
        <v>吨</v>
      </c>
      <c r="E4036" s="2">
        <f ca="1">'[1]2025年已发货'!E:E</f>
        <v>10</v>
      </c>
      <c r="F4036" s="4">
        <f ca="1">'[1]2025年已发货'!F:F</f>
        <v>45823</v>
      </c>
      <c r="G4036" s="2" t="str">
        <f>'[1]2025年已发货'!G:G</f>
        <v>（十九冶-华电重庆奉节）重庆市奉节县康乐镇七星村</v>
      </c>
      <c r="H4036" s="2" t="str">
        <f ca="1">'[1]2025年已发货'!H:H</f>
        <v>岑甲乐</v>
      </c>
      <c r="I4036" s="2">
        <f ca="1">'[1]2025年已发货'!I:I</f>
        <v>17349037782</v>
      </c>
      <c r="J4036" s="2" vm="1" t="e">
        <f>_xlfn._xlws.FILTER(辅助信息!D:D,辅助信息!G:G=G4036)</f>
        <v>#VALUE!</v>
      </c>
    </row>
    <row r="4037" hidden="1" spans="1:10">
      <c r="A4037" s="2" t="str">
        <f ca="1">'[1]2025年已发货'!A:A</f>
        <v>晋邦</v>
      </c>
      <c r="B4037" s="2" t="str">
        <f ca="1">'[1]2025年已发货'!B:B</f>
        <v>螺纹钢</v>
      </c>
      <c r="C4037" s="2" t="str">
        <f ca="1">'[1]2025年已发货'!C:C</f>
        <v>HRB400E Φ25 9m</v>
      </c>
      <c r="D4037" s="2" t="str">
        <f ca="1">'[1]2025年已发货'!D:D</f>
        <v>吨</v>
      </c>
      <c r="E4037" s="2">
        <f ca="1">'[1]2025年已发货'!E:E</f>
        <v>17</v>
      </c>
      <c r="F4037" s="4">
        <f ca="1">'[1]2025年已发货'!F:F</f>
        <v>45823</v>
      </c>
      <c r="G4037" s="2" t="str">
        <f>'[1]2025年已发货'!G:G</f>
        <v>（十九冶-华电重庆奉节）重庆市奉节县康乐镇七星村</v>
      </c>
      <c r="H4037" s="2" t="str">
        <f ca="1">'[1]2025年已发货'!H:H</f>
        <v>岑甲乐</v>
      </c>
      <c r="I4037" s="2">
        <f ca="1">'[1]2025年已发货'!I:I</f>
        <v>17349037782</v>
      </c>
      <c r="J4037" s="2" vm="1" t="e">
        <f ca="1">_xlfn._xlws.FILTER(辅助信息!D:D,辅助信息!G:G=G4037)</f>
        <v>#VALUE!</v>
      </c>
    </row>
    <row r="4038" hidden="1" spans="1:10">
      <c r="A4038" s="2" t="str">
        <f ca="1">'[1]2025年已发货'!A:A</f>
        <v>吉晨盛泰</v>
      </c>
      <c r="B4038" s="2" t="str">
        <f ca="1">'[1]2025年已发货'!B:B</f>
        <v>盘螺</v>
      </c>
      <c r="C4038" s="2" t="str">
        <f ca="1">'[1]2025年已发货'!C:C</f>
        <v>HRB400EΦ10</v>
      </c>
      <c r="D4038" s="2" t="str">
        <f ca="1">'[1]2025年已发货'!D:D</f>
        <v>吨</v>
      </c>
      <c r="E4038" s="2">
        <f ca="1">'[1]2025年已发货'!E:E</f>
        <v>35</v>
      </c>
      <c r="F4038" s="4">
        <f ca="1">'[1]2025年已发货'!F:F</f>
        <v>45823</v>
      </c>
      <c r="G4038" s="2" t="str">
        <f>'[1]2025年已发货'!G:G</f>
        <v>（中铁广州局深圳公司西昭高速9标）四川省凉山彝族自治州西昌市西乡乡三百村</v>
      </c>
      <c r="H4038" s="2" t="str">
        <f ca="1">'[1]2025年已发货'!H:H</f>
        <v>伍红林</v>
      </c>
      <c r="I4038" s="2">
        <f ca="1">'[1]2025年已发货'!I:I</f>
        <v>18683860677</v>
      </c>
      <c r="J4038" s="2" vm="1" t="e">
        <f>_xlfn._xlws.FILTER(辅助信息!D:D,辅助信息!G:G=G4038)</f>
        <v>#VALUE!</v>
      </c>
    </row>
    <row r="4039" hidden="1" spans="1:10">
      <c r="A4039" s="2" t="str">
        <f ca="1">'[1]2025年已发货'!A:A</f>
        <v>凤钢</v>
      </c>
      <c r="B4039" s="2" t="str">
        <f ca="1">'[1]2025年已发货'!B:B</f>
        <v>螺纹钢</v>
      </c>
      <c r="C4039" s="2" t="str">
        <f ca="1">'[1]2025年已发货'!C:C</f>
        <v>HRB400EΦ12</v>
      </c>
      <c r="D4039" s="2" t="str">
        <f ca="1">'[1]2025年已发货'!D:D</f>
        <v>吨</v>
      </c>
      <c r="E4039" s="2">
        <f ca="1">'[1]2025年已发货'!E:E</f>
        <v>120</v>
      </c>
      <c r="F4039" s="4">
        <f ca="1">'[1]2025年已发货'!F:F</f>
        <v>45823</v>
      </c>
      <c r="G4039" s="2" t="str">
        <f>'[1]2025年已发货'!G:G</f>
        <v>（中铁广州局深圳公司西昭高速9标）四川省凉山彝族自治州西昌市西乡乡三百村</v>
      </c>
      <c r="H4039" s="2" t="str">
        <f ca="1">'[1]2025年已发货'!H:H</f>
        <v>伍红林</v>
      </c>
      <c r="I4039" s="2">
        <f ca="1">'[1]2025年已发货'!I:I</f>
        <v>18683860677</v>
      </c>
      <c r="J4039" s="2" vm="1" t="e">
        <f ca="1">_xlfn._xlws.FILTER(辅助信息!D:D,辅助信息!G:G=G4039)</f>
        <v>#VALUE!</v>
      </c>
    </row>
    <row r="4040" hidden="1" spans="1:10">
      <c r="A4040" s="2" t="str">
        <f ca="1">'[1]2025年已发货'!A:A</f>
        <v>吉晨盛泰</v>
      </c>
      <c r="B4040" s="2" t="str">
        <f ca="1">'[1]2025年已发货'!B:B</f>
        <v>螺纹钢</v>
      </c>
      <c r="C4040" s="2" t="str">
        <f ca="1">'[1]2025年已发货'!C:C</f>
        <v>HRB400EΦ16</v>
      </c>
      <c r="D4040" s="2" t="str">
        <f ca="1">'[1]2025年已发货'!D:D</f>
        <v>吨</v>
      </c>
      <c r="E4040" s="2">
        <f ca="1">'[1]2025年已发货'!E:E</f>
        <v>70</v>
      </c>
      <c r="F4040" s="4">
        <f ca="1">'[1]2025年已发货'!F:F</f>
        <v>45823</v>
      </c>
      <c r="G4040" s="2" t="str">
        <f>'[1]2025年已发货'!G:G</f>
        <v>（中铁广州局深圳公司西昭高速9标）四川省凉山彝族自治州西昌市西乡乡三百村</v>
      </c>
      <c r="H4040" s="2" t="str">
        <f ca="1">'[1]2025年已发货'!H:H</f>
        <v>伍红林</v>
      </c>
      <c r="I4040" s="2">
        <f ca="1">'[1]2025年已发货'!I:I</f>
        <v>18683860677</v>
      </c>
      <c r="J4040" s="2" vm="1" t="e">
        <f>_xlfn._xlws.FILTER(辅助信息!D:D,辅助信息!G:G=G4040)</f>
        <v>#VALUE!</v>
      </c>
    </row>
    <row r="4041" hidden="1" spans="1:10">
      <c r="A4041" s="2" t="str">
        <f ca="1">'[1]2025年已发货'!A:A</f>
        <v>吉晨盛泰</v>
      </c>
      <c r="B4041" s="2" t="str">
        <f ca="1">'[1]2025年已发货'!B:B</f>
        <v>螺纹钢</v>
      </c>
      <c r="C4041" s="2" t="str">
        <f ca="1">'[1]2025年已发货'!C:C</f>
        <v>HRB400EΦ22</v>
      </c>
      <c r="D4041" s="2" t="str">
        <f ca="1">'[1]2025年已发货'!D:D</f>
        <v>吨</v>
      </c>
      <c r="E4041" s="2">
        <f ca="1">'[1]2025年已发货'!E:E</f>
        <v>35</v>
      </c>
      <c r="F4041" s="4">
        <f ca="1">'[1]2025年已发货'!F:F</f>
        <v>45823</v>
      </c>
      <c r="G4041" s="2" t="str">
        <f>'[1]2025年已发货'!G:G</f>
        <v>（中铁广州局深圳公司西昭高速9标）四川省凉山彝族自治州西昌市西乡乡三百村</v>
      </c>
      <c r="H4041" s="2" t="str">
        <f ca="1">'[1]2025年已发货'!H:H</f>
        <v>伍红林</v>
      </c>
      <c r="I4041" s="2">
        <f ca="1">'[1]2025年已发货'!I:I</f>
        <v>18683860677</v>
      </c>
      <c r="J4041" s="2" vm="1" t="e">
        <f ca="1">_xlfn._xlws.FILTER(辅助信息!D:D,辅助信息!G:G=G4041)</f>
        <v>#VALUE!</v>
      </c>
    </row>
    <row r="4042" hidden="1" spans="1:10">
      <c r="A4042" s="2" t="str">
        <f ca="1">'[1]2025年已发货'!A:A</f>
        <v>晋邦</v>
      </c>
      <c r="B4042" s="2" t="str">
        <f ca="1">'[1]2025年已发货'!B:B</f>
        <v>螺纹钢</v>
      </c>
      <c r="C4042" s="2" t="str">
        <f ca="1">'[1]2025年已发货'!C:C</f>
        <v>HRB400E Φ16 9m</v>
      </c>
      <c r="D4042" s="2" t="str">
        <f ca="1">'[1]2025年已发货'!D:D</f>
        <v>吨</v>
      </c>
      <c r="E4042" s="2">
        <f ca="1">'[1]2025年已发货'!E:E</f>
        <v>4</v>
      </c>
      <c r="F4042" s="4">
        <f ca="1">'[1]2025年已发货'!F:F</f>
        <v>45824</v>
      </c>
      <c r="G4042" s="2" t="str">
        <f>'[1]2025年已发货'!G:G</f>
        <v>（十九冶-江龙高速一分部）重庆市云阳县X886附近中国十九冶开云高速项目总包部西98米*复兴互通预制梁场</v>
      </c>
      <c r="H4042" s="2" t="str">
        <f ca="1">'[1]2025年已发货'!H:H</f>
        <v>吴章红</v>
      </c>
      <c r="I4042" s="2">
        <f ca="1">'[1]2025年已发货'!I:I</f>
        <v>18628165772</v>
      </c>
      <c r="J4042" s="2" vm="1" t="e">
        <f ca="1">_xlfn._xlws.FILTER(辅助信息!D:D,辅助信息!G:G=G4042)</f>
        <v>#VALUE!</v>
      </c>
    </row>
    <row r="4043" hidden="1" spans="1:10">
      <c r="A4043" s="2" t="str">
        <f ca="1">'[1]2025年已发货'!A:A</f>
        <v>晋邦</v>
      </c>
      <c r="B4043" s="2" t="str">
        <f ca="1">'[1]2025年已发货'!B:B</f>
        <v>螺纹钢</v>
      </c>
      <c r="C4043" s="2" t="str">
        <f ca="1">'[1]2025年已发货'!C:C</f>
        <v>HRB400E Φ18 9m</v>
      </c>
      <c r="D4043" s="2" t="str">
        <f ca="1">'[1]2025年已发货'!D:D</f>
        <v>吨</v>
      </c>
      <c r="E4043" s="2">
        <f ca="1">'[1]2025年已发货'!E:E</f>
        <v>2.6</v>
      </c>
      <c r="F4043" s="4">
        <f ca="1">'[1]2025年已发货'!F:F</f>
        <v>45824</v>
      </c>
      <c r="G4043" s="2" t="str">
        <f>'[1]2025年已发货'!G:G</f>
        <v>（十九冶-江龙高速一分部）重庆市云阳县X886附近中国十九冶开云高速项目总包部西98米*复兴互通预制梁场</v>
      </c>
      <c r="H4043" s="2" t="str">
        <f ca="1">'[1]2025年已发货'!H:H</f>
        <v>吴章红</v>
      </c>
      <c r="I4043" s="2">
        <f ca="1">'[1]2025年已发货'!I:I</f>
        <v>18628165772</v>
      </c>
      <c r="J4043" s="2" vm="1" t="e">
        <f>_xlfn._xlws.FILTER(辅助信息!D:D,辅助信息!G:G=G4043)</f>
        <v>#VALUE!</v>
      </c>
    </row>
    <row r="4044" hidden="1" spans="1:10">
      <c r="A4044" s="2" t="str">
        <f ca="1">'[1]2025年已发货'!A:A</f>
        <v>晋邦</v>
      </c>
      <c r="B4044" s="2" t="str">
        <f ca="1">'[1]2025年已发货'!B:B</f>
        <v>螺纹钢</v>
      </c>
      <c r="C4044" s="2" t="str">
        <f ca="1">'[1]2025年已发货'!C:C</f>
        <v>HRB400E Φ20 9m</v>
      </c>
      <c r="D4044" s="2" t="str">
        <f ca="1">'[1]2025年已发货'!D:D</f>
        <v>吨</v>
      </c>
      <c r="E4044" s="2">
        <f ca="1">'[1]2025年已发货'!E:E</f>
        <v>2.6</v>
      </c>
      <c r="F4044" s="4">
        <f ca="1">'[1]2025年已发货'!F:F</f>
        <v>45824</v>
      </c>
      <c r="G4044" s="2" t="str">
        <f>'[1]2025年已发货'!G:G</f>
        <v>（十九冶-江龙高速一分部）重庆市云阳县X886附近中国十九冶开云高速项目总包部西98米*复兴互通预制梁场</v>
      </c>
      <c r="H4044" s="2" t="str">
        <f ca="1">'[1]2025年已发货'!H:H</f>
        <v>吴章红</v>
      </c>
      <c r="I4044" s="2">
        <f ca="1">'[1]2025年已发货'!I:I</f>
        <v>18628165772</v>
      </c>
      <c r="J4044" s="2" vm="1" t="e">
        <f ca="1">_xlfn._xlws.FILTER(辅助信息!D:D,辅助信息!G:G=G4044)</f>
        <v>#VALUE!</v>
      </c>
    </row>
    <row r="4045" hidden="1" spans="1:10">
      <c r="A4045" s="2" t="str">
        <f ca="1">'[1]2025年已发货'!A:A</f>
        <v>晋邦</v>
      </c>
      <c r="B4045" s="2" t="str">
        <f ca="1">'[1]2025年已发货'!B:B</f>
        <v>螺纹钢</v>
      </c>
      <c r="C4045" s="2" t="str">
        <f ca="1">'[1]2025年已发货'!C:C</f>
        <v>HRB400E Φ22 9m</v>
      </c>
      <c r="D4045" s="2" t="str">
        <f ca="1">'[1]2025年已发货'!D:D</f>
        <v>吨</v>
      </c>
      <c r="E4045" s="2">
        <f ca="1">'[1]2025年已发货'!E:E</f>
        <v>5</v>
      </c>
      <c r="F4045" s="4">
        <f ca="1">'[1]2025年已发货'!F:F</f>
        <v>45824</v>
      </c>
      <c r="G4045" s="2" t="str">
        <f>'[1]2025年已发货'!G:G</f>
        <v>（十九冶-江龙高速一分部）重庆市云阳县X886附近中国十九冶开云高速项目总包部西98米*复兴互通预制梁场</v>
      </c>
      <c r="H4045" s="2" t="str">
        <f ca="1">'[1]2025年已发货'!H:H</f>
        <v>吴章红</v>
      </c>
      <c r="I4045" s="2">
        <f ca="1">'[1]2025年已发货'!I:I</f>
        <v>18628165772</v>
      </c>
      <c r="J4045" s="2" vm="1" t="e">
        <f ca="1">_xlfn._xlws.FILTER(辅助信息!D:D,辅助信息!G:G=G4045)</f>
        <v>#VALUE!</v>
      </c>
    </row>
    <row r="4046" hidden="1" spans="1:10">
      <c r="A4046" s="2" t="str">
        <f ca="1">'[1]2025年已发货'!A:A</f>
        <v>晋邦</v>
      </c>
      <c r="B4046" s="2" t="str">
        <f ca="1">'[1]2025年已发货'!B:B</f>
        <v>螺纹钢</v>
      </c>
      <c r="C4046" s="2" t="str">
        <f ca="1">'[1]2025年已发货'!C:C</f>
        <v>HRB400E Φ32 9m</v>
      </c>
      <c r="D4046" s="2" t="str">
        <f ca="1">'[1]2025年已发货'!D:D</f>
        <v>吨</v>
      </c>
      <c r="E4046" s="2">
        <f ca="1">'[1]2025年已发货'!E:E</f>
        <v>14</v>
      </c>
      <c r="F4046" s="4">
        <f ca="1">'[1]2025年已发货'!F:F</f>
        <v>45824</v>
      </c>
      <c r="G4046" s="2" t="str">
        <f>'[1]2025年已发货'!G:G</f>
        <v>（十九冶-江龙高速一分部）重庆市云阳县X886附近中国十九冶开云高速项目总包部西98米*复兴互通预制梁场</v>
      </c>
      <c r="H4046" s="2" t="str">
        <f ca="1">'[1]2025年已发货'!H:H</f>
        <v>吴章红</v>
      </c>
      <c r="I4046" s="2">
        <f ca="1">'[1]2025年已发货'!I:I</f>
        <v>18628165772</v>
      </c>
      <c r="J4046" s="2" vm="1" t="e">
        <f>_xlfn._xlws.FILTER(辅助信息!D:D,辅助信息!G:G=G4046)</f>
        <v>#VALUE!</v>
      </c>
    </row>
    <row r="4047" hidden="1" spans="1:10">
      <c r="A4047" s="2" t="str">
        <f ca="1">'[1]2025年已发货'!A:A</f>
        <v>晋邦</v>
      </c>
      <c r="B4047" s="2" t="str">
        <f ca="1">'[1]2025年已发货'!B:B</f>
        <v>螺纹钢</v>
      </c>
      <c r="C4047" s="2" t="str">
        <f ca="1">'[1]2025年已发货'!C:C</f>
        <v>HRB400E Φ25 9m</v>
      </c>
      <c r="D4047" s="2" t="str">
        <f ca="1">'[1]2025年已发货'!D:D</f>
        <v>吨</v>
      </c>
      <c r="E4047" s="2">
        <f ca="1">'[1]2025年已发货'!E:E</f>
        <v>5.5</v>
      </c>
      <c r="F4047" s="4">
        <f ca="1">'[1]2025年已发货'!F:F</f>
        <v>45824</v>
      </c>
      <c r="G4047" s="2" t="str">
        <f>'[1]2025年已发货'!G:G</f>
        <v>（十九冶-江龙高速一分部）重庆市云阳县X886附近中国十九冶开云高速项目总包部西98米*复兴互通预制梁场</v>
      </c>
      <c r="H4047" s="2" t="str">
        <f ca="1">'[1]2025年已发货'!H:H</f>
        <v>吴章红</v>
      </c>
      <c r="I4047" s="2">
        <f ca="1">'[1]2025年已发货'!I:I</f>
        <v>18628165772</v>
      </c>
      <c r="J4047" s="2" vm="1" t="e">
        <f ca="1">_xlfn._xlws.FILTER(辅助信息!D:D,辅助信息!G:G=G4047)</f>
        <v>#VALUE!</v>
      </c>
    </row>
    <row r="4048" hidden="1" spans="1:10">
      <c r="A4048" s="2" t="str">
        <f ca="1">'[1]2025年已发货'!A:A</f>
        <v>晋邦</v>
      </c>
      <c r="B4048" s="2" t="str">
        <f ca="1">'[1]2025年已发货'!B:B</f>
        <v>盘螺</v>
      </c>
      <c r="C4048" s="2" t="str">
        <f ca="1">'[1]2025年已发货'!C:C</f>
        <v>HRB400E Φ6</v>
      </c>
      <c r="D4048" s="2" t="str">
        <f ca="1">'[1]2025年已发货'!D:D</f>
        <v>吨</v>
      </c>
      <c r="E4048" s="2">
        <f ca="1">'[1]2025年已发货'!E:E</f>
        <v>2.5</v>
      </c>
      <c r="F4048" s="4">
        <f ca="1">'[1]2025年已发货'!F:F</f>
        <v>45824</v>
      </c>
      <c r="G4048" s="2" t="str">
        <f>'[1]2025年已发货'!G:G</f>
        <v>（十九冶-江龙高速一分部）重庆市云阳县X886附近中国十九冶开云高速项目总包部西98米*复兴互通预制梁场</v>
      </c>
      <c r="H4048" s="2" t="str">
        <f ca="1">'[1]2025年已发货'!H:H</f>
        <v>吴章红</v>
      </c>
      <c r="I4048" s="2">
        <f ca="1">'[1]2025年已发货'!I:I</f>
        <v>18628165772</v>
      </c>
      <c r="J4048" s="2" vm="1" t="e">
        <f>_xlfn._xlws.FILTER(辅助信息!D:D,辅助信息!G:G=G4048)</f>
        <v>#VALUE!</v>
      </c>
    </row>
    <row r="4049" hidden="1" spans="1:10">
      <c r="A4049" s="2" t="str">
        <f ca="1">'[1]2025年已发货'!A:A</f>
        <v>润耀</v>
      </c>
      <c r="B4049" s="2" t="str">
        <f ca="1">'[1]2025年已发货'!B:B</f>
        <v>盘螺</v>
      </c>
      <c r="C4049" s="2" t="str">
        <f ca="1">'[1]2025年已发货'!C:C</f>
        <v>HRB400E Φ10</v>
      </c>
      <c r="D4049" s="2" t="str">
        <f ca="1">'[1]2025年已发货'!D:D</f>
        <v>吨</v>
      </c>
      <c r="E4049" s="2">
        <f ca="1">'[1]2025年已发货'!E:E</f>
        <v>52.5</v>
      </c>
      <c r="F4049" s="4">
        <f ca="1">'[1]2025年已发货'!F:F</f>
        <v>45824</v>
      </c>
      <c r="G4049" s="2" t="str">
        <f>'[1]2025年已发货'!G:G</f>
        <v>（华西简阳西城嘉苑）四川省成都市简阳市简城街道高屋村</v>
      </c>
      <c r="H4049" s="2" t="str">
        <f ca="1">'[1]2025年已发货'!H:H</f>
        <v>张瀚镭</v>
      </c>
      <c r="I4049" s="2">
        <f ca="1">'[1]2025年已发货'!I:I</f>
        <v>15884666220</v>
      </c>
      <c r="J4049" s="2" t="str">
        <f ca="1">_xlfn._xlws.FILTER(辅助信息!D:D,辅助信息!G:G=G4049)</f>
        <v>华西简阳西城嘉苑</v>
      </c>
    </row>
    <row r="4050" hidden="1" spans="1:10">
      <c r="A4050" s="2" t="str">
        <f ca="1">'[1]2025年已发货'!A:A</f>
        <v>润耀</v>
      </c>
      <c r="B4050" s="2" t="str">
        <f ca="1">'[1]2025年已发货'!B:B</f>
        <v>盘螺</v>
      </c>
      <c r="C4050" s="2" t="str">
        <f ca="1">'[1]2025年已发货'!C:C</f>
        <v>HRB400E Φ12</v>
      </c>
      <c r="D4050" s="2" t="str">
        <f ca="1">'[1]2025年已发货'!D:D</f>
        <v>吨</v>
      </c>
      <c r="E4050" s="2">
        <f ca="1">'[1]2025年已发货'!E:E</f>
        <v>17.5</v>
      </c>
      <c r="F4050" s="4">
        <f ca="1">'[1]2025年已发货'!F:F</f>
        <v>45824</v>
      </c>
      <c r="G4050" s="2" t="str">
        <f>'[1]2025年已发货'!G:G</f>
        <v>（华西简阳西城嘉苑）四川省成都市简阳市简城街道高屋村</v>
      </c>
      <c r="H4050" s="2" t="str">
        <f ca="1">'[1]2025年已发货'!H:H</f>
        <v>张瀚镭</v>
      </c>
      <c r="I4050" s="2">
        <f ca="1">'[1]2025年已发货'!I:I</f>
        <v>15884666220</v>
      </c>
      <c r="J4050" s="2" t="str">
        <f ca="1">_xlfn._xlws.FILTER(辅助信息!D:D,辅助信息!G:G=G4050)</f>
        <v>华西简阳西城嘉苑</v>
      </c>
    </row>
    <row r="4051" hidden="1" spans="1:10">
      <c r="A4051" s="2" t="str">
        <f ca="1">'[1]2025年已发货'!A:A</f>
        <v>润耀</v>
      </c>
      <c r="B4051" s="2" t="str">
        <f ca="1">'[1]2025年已发货'!B:B</f>
        <v>螺纹钢</v>
      </c>
      <c r="C4051" s="2" t="str">
        <f ca="1">'[1]2025年已发货'!C:C</f>
        <v>HRB400EΦ32*9m</v>
      </c>
      <c r="D4051" s="2" t="str">
        <f ca="1">'[1]2025年已发货'!D:D</f>
        <v>吨</v>
      </c>
      <c r="E4051" s="2">
        <f ca="1">'[1]2025年已发货'!E:E</f>
        <v>35</v>
      </c>
      <c r="F4051" s="4">
        <f ca="1">'[1]2025年已发货'!F:F</f>
        <v>45824</v>
      </c>
      <c r="G4051" s="2" t="str">
        <f>'[1]2025年已发货'!G:G</f>
        <v>（中铁一局-大渡河项目）乐山市峨边县沙坪镇中铁一局钢筋加工厂（污水处理厂）</v>
      </c>
      <c r="H4051" s="2" t="str">
        <f ca="1">'[1]2025年已发货'!H:H</f>
        <v>冯雷</v>
      </c>
      <c r="I4051" s="2" t="str">
        <f ca="1">'[1]2025年已发货'!I:I</f>
        <v>18700069985</v>
      </c>
      <c r="J4051" s="2" vm="1" t="e">
        <f ca="1">_xlfn._xlws.FILTER(辅助信息!D:D,辅助信息!G:G=G4051)</f>
        <v>#VALUE!</v>
      </c>
    </row>
    <row r="4052" hidden="1" spans="1:10">
      <c r="A4052" s="2" t="str">
        <f ca="1">'[1]2025年已发货'!A:A</f>
        <v>润耀</v>
      </c>
      <c r="B4052" s="2" t="str">
        <f ca="1">'[1]2025年已发货'!B:B</f>
        <v>螺纹钢</v>
      </c>
      <c r="C4052" s="2" t="str">
        <f ca="1">'[1]2025年已发货'!C:C</f>
        <v>HRB400E Φ25 9m</v>
      </c>
      <c r="D4052" s="2" t="str">
        <f ca="1">'[1]2025年已发货'!D:D</f>
        <v>吨</v>
      </c>
      <c r="E4052" s="2">
        <f ca="1">'[1]2025年已发货'!E:E</f>
        <v>35</v>
      </c>
      <c r="F4052" s="4">
        <f ca="1">'[1]2025年已发货'!F:F</f>
        <v>45824</v>
      </c>
      <c r="G4052" s="2" t="str">
        <f>'[1]2025年已发货'!G:G</f>
        <v>（中铁十局-资乐高速4标）四川省眉山市仁寿县彰加镇促进村中铁十局2#钢筋厂</v>
      </c>
      <c r="H4052" s="2" t="str">
        <f ca="1">'[1]2025年已发货'!H:H</f>
        <v>杨飞</v>
      </c>
      <c r="I4052" s="2">
        <f ca="1">'[1]2025年已发货'!I:I</f>
        <v>15667998777</v>
      </c>
      <c r="J4052" s="2" vm="1" t="e">
        <f>_xlfn._xlws.FILTER(辅助信息!D:D,辅助信息!G:G=G4052)</f>
        <v>#VALUE!</v>
      </c>
    </row>
    <row r="4053" hidden="1" spans="1:10">
      <c r="A4053" s="2" t="str">
        <f ca="1">'[1]2025年已发货'!A:A</f>
        <v>润耀</v>
      </c>
      <c r="B4053" s="2" t="str">
        <f ca="1">'[1]2025年已发货'!B:B</f>
        <v>螺纹钢</v>
      </c>
      <c r="C4053" s="2" t="str">
        <f ca="1">'[1]2025年已发货'!C:C</f>
        <v>HRB400E Φ28 9m</v>
      </c>
      <c r="D4053" s="2" t="str">
        <f ca="1">'[1]2025年已发货'!D:D</f>
        <v>吨</v>
      </c>
      <c r="E4053" s="2">
        <f ca="1">'[1]2025年已发货'!E:E</f>
        <v>35</v>
      </c>
      <c r="F4053" s="4">
        <f ca="1">'[1]2025年已发货'!F:F</f>
        <v>45824</v>
      </c>
      <c r="G4053" s="2" t="str">
        <f>'[1]2025年已发货'!G:G</f>
        <v>（中铁十局-资乐高速4标）四川省眉山市仁寿县彰加镇促进村中铁十局2#钢筋厂</v>
      </c>
      <c r="H4053" s="2" t="str">
        <f ca="1">'[1]2025年已发货'!H:H</f>
        <v>杨飞</v>
      </c>
      <c r="I4053" s="2">
        <f ca="1">'[1]2025年已发货'!I:I</f>
        <v>15667998777</v>
      </c>
      <c r="J4053" s="2" vm="1" t="e">
        <f>_xlfn._xlws.FILTER(辅助信息!D:D,辅助信息!G:G=G4053)</f>
        <v>#VALUE!</v>
      </c>
    </row>
    <row r="4054" hidden="1" spans="1:10">
      <c r="A4054" s="2" t="str">
        <f ca="1">'[1]2025年已发货'!A:A</f>
        <v>润耀</v>
      </c>
      <c r="B4054" s="2" t="str">
        <f ca="1">'[1]2025年已发货'!B:B</f>
        <v>螺纹钢</v>
      </c>
      <c r="C4054" s="2" t="str">
        <f ca="1">'[1]2025年已发货'!C:C</f>
        <v>HRB400E Φ12 9m</v>
      </c>
      <c r="D4054" s="2" t="str">
        <f ca="1">'[1]2025年已发货'!D:D</f>
        <v>吨</v>
      </c>
      <c r="E4054" s="2">
        <f ca="1">'[1]2025年已发货'!E:E</f>
        <v>35</v>
      </c>
      <c r="F4054" s="4">
        <f ca="1">'[1]2025年已发货'!F:F</f>
        <v>45824</v>
      </c>
      <c r="G4054" s="2" t="str">
        <f>'[1]2025年已发货'!G:G</f>
        <v>（中铁十局-资乐高速4标）四川省眉山市仁寿县彰加镇促进村中铁十局资乐高速1#钢筋场</v>
      </c>
      <c r="H4054" s="2" t="str">
        <f ca="1">'[1]2025年已发货'!H:H</f>
        <v>杨飞</v>
      </c>
      <c r="I4054" s="2">
        <f ca="1">'[1]2025年已发货'!I:I</f>
        <v>15667998777</v>
      </c>
      <c r="J4054" s="2" vm="1" t="e">
        <f ca="1">_xlfn._xlws.FILTER(辅助信息!D:D,辅助信息!G:G=G4054)</f>
        <v>#VALUE!</v>
      </c>
    </row>
    <row r="4055" hidden="1" spans="1:10">
      <c r="A4055" s="2" t="str">
        <f ca="1">'[1]2025年已发货'!A:A</f>
        <v>钢固融</v>
      </c>
      <c r="B4055" s="2" t="str">
        <f ca="1">'[1]2025年已发货'!B:B</f>
        <v>高线</v>
      </c>
      <c r="C4055" s="2" t="str">
        <f ca="1">'[1]2025年已发货'!C:C</f>
        <v>HPB300 Φ10</v>
      </c>
      <c r="D4055" s="2" t="str">
        <f ca="1">'[1]2025年已发货'!D:D</f>
        <v>吨</v>
      </c>
      <c r="E4055" s="2">
        <f ca="1">'[1]2025年已发货'!E:E</f>
        <v>35</v>
      </c>
      <c r="F4055" s="4">
        <f ca="1">'[1]2025年已发货'!F:F</f>
        <v>45824</v>
      </c>
      <c r="G4055" s="2" t="str">
        <f>'[1]2025年已发货'!G:G</f>
        <v>(五冶建设龙泉芙蓉花语项目-2地块)龙泉驿区北川路双堰塘钓鱼东100米(北川路)-怡心湖</v>
      </c>
      <c r="H4055" s="2" t="str">
        <f ca="1">'[1]2025年已发货'!H:H</f>
        <v>董文学</v>
      </c>
      <c r="I4055" s="2">
        <f ca="1">'[1]2025年已发货'!I:I</f>
        <v>15828110575</v>
      </c>
      <c r="J4055" s="2" vm="1" t="e">
        <f ca="1">_xlfn._xlws.FILTER(辅助信息!D:D,辅助信息!G:G=G4055)</f>
        <v>#VALUE!</v>
      </c>
    </row>
    <row r="4056" hidden="1" spans="1:10">
      <c r="A4056" s="2" t="str">
        <f ca="1">'[1]2025年已发货'!A:A</f>
        <v>德胜</v>
      </c>
      <c r="B4056" s="2" t="str">
        <f ca="1">'[1]2025年已发货'!B:B</f>
        <v>螺纹钢</v>
      </c>
      <c r="C4056" s="2" t="str">
        <f ca="1">'[1]2025年已发货'!C:C</f>
        <v>HRB400E Φ22 9m</v>
      </c>
      <c r="D4056" s="2" t="str">
        <f ca="1">'[1]2025年已发货'!D:D</f>
        <v>吨</v>
      </c>
      <c r="E4056" s="2">
        <f ca="1">'[1]2025年已发货'!E:E</f>
        <v>70</v>
      </c>
      <c r="F4056" s="4">
        <f ca="1">'[1]2025年已发货'!F:F</f>
        <v>45824</v>
      </c>
      <c r="G4056" s="2" t="str">
        <f>'[1]2025年已发货'!G:G</f>
        <v>(五冶建设龙泉芙蓉花语项目-2地块)龙泉驿区北川路双堰塘钓鱼东100米(北川路)-怡心湖</v>
      </c>
      <c r="H4056" s="2" t="str">
        <f ca="1">'[1]2025年已发货'!H:H</f>
        <v>董文学</v>
      </c>
      <c r="I4056" s="2">
        <f ca="1">'[1]2025年已发货'!I:I</f>
        <v>15828110575</v>
      </c>
      <c r="J4056" s="2" vm="1" t="e">
        <f ca="1">_xlfn._xlws.FILTER(辅助信息!D:D,辅助信息!G:G=G4056)</f>
        <v>#VALUE!</v>
      </c>
    </row>
    <row r="4057" hidden="1" spans="1:10">
      <c r="A4057" s="2" t="str">
        <f ca="1">'[1]2025年已发货'!A:A</f>
        <v>德胜</v>
      </c>
      <c r="B4057" s="2" t="str">
        <f ca="1">'[1]2025年已发货'!B:B</f>
        <v>螺纹钢</v>
      </c>
      <c r="C4057" s="2" t="str">
        <f ca="1">'[1]2025年已发货'!C:C</f>
        <v>HRB500E Φ28 12m</v>
      </c>
      <c r="D4057" s="2" t="str">
        <f ca="1">'[1]2025年已发货'!D:D</f>
        <v>吨</v>
      </c>
      <c r="E4057" s="2">
        <f ca="1">'[1]2025年已发货'!E:E</f>
        <v>105</v>
      </c>
      <c r="F4057" s="4">
        <f ca="1">'[1]2025年已发货'!F:F</f>
        <v>45824</v>
      </c>
      <c r="G4057" s="2" t="str">
        <f>'[1]2025年已发货'!G:G</f>
        <v>（中铁十局-资乐高速4标）四川省眉山市仁寿县彰加镇促进村中铁十局资乐高速1#钢筋场</v>
      </c>
      <c r="H4057" s="2" t="str">
        <f ca="1">'[1]2025年已发货'!H:H</f>
        <v>杨飞</v>
      </c>
      <c r="I4057" s="2">
        <f ca="1">'[1]2025年已发货'!I:I</f>
        <v>15667998777</v>
      </c>
      <c r="J4057" s="2" vm="1" t="e">
        <f ca="1">_xlfn._xlws.FILTER(辅助信息!D:D,辅助信息!G:G=G4057)</f>
        <v>#VALUE!</v>
      </c>
    </row>
    <row r="4058" hidden="1" spans="1:10">
      <c r="A4058" s="2" t="str">
        <f ca="1">'[1]2025年已发货'!A:A</f>
        <v>德胜</v>
      </c>
      <c r="B4058" s="2" t="str">
        <f ca="1">'[1]2025年已发货'!B:B</f>
        <v>螺纹钢</v>
      </c>
      <c r="C4058" s="2" t="str">
        <f ca="1">'[1]2025年已发货'!C:C</f>
        <v>HRB400E Φ18 9m</v>
      </c>
      <c r="D4058" s="2" t="str">
        <f ca="1">'[1]2025年已发货'!D:D</f>
        <v>吨</v>
      </c>
      <c r="E4058" s="2">
        <f ca="1">'[1]2025年已发货'!E:E</f>
        <v>35</v>
      </c>
      <c r="F4058" s="4">
        <f ca="1">'[1]2025年已发货'!F:F</f>
        <v>45824</v>
      </c>
      <c r="G4058" s="2" t="str">
        <f>'[1]2025年已发货'!G:G</f>
        <v>(宜宾兴港三江新区长江工业园保障性租赁住房建设项目-2标)四川省宜宾市翠屏区永善路南段宜宾市三江新区长江工业园区</v>
      </c>
      <c r="H4058" s="2" t="str">
        <f ca="1">'[1]2025年已发货'!H:H</f>
        <v>查工</v>
      </c>
      <c r="I4058" s="2">
        <f ca="1">'[1]2025年已发货'!I:I</f>
        <v>13118007501</v>
      </c>
      <c r="J4058" s="2" t="str">
        <f ca="1">_xlfn._xlws.FILTER(辅助信息!D:D,辅助信息!G:G=G4058)</f>
        <v>宜宾兴港三江新区长江工业园建设项目</v>
      </c>
    </row>
    <row r="4059" hidden="1" spans="1:10">
      <c r="A4059" s="2" t="str">
        <f ca="1">'[1]2025年已发货'!A:A</f>
        <v>达钢</v>
      </c>
      <c r="B4059" s="2" t="str">
        <f ca="1">'[1]2025年已发货'!B:B</f>
        <v>高线</v>
      </c>
      <c r="C4059" s="2" t="str">
        <f ca="1">'[1]2025年已发货'!C:C</f>
        <v>HPB300Φ10</v>
      </c>
      <c r="D4059" s="2" t="str">
        <f ca="1">'[1]2025年已发货'!D:D</f>
        <v>吨</v>
      </c>
      <c r="E4059" s="2">
        <f ca="1">'[1]2025年已发货'!E:E</f>
        <v>33</v>
      </c>
      <c r="F4059" s="4">
        <f ca="1">'[1]2025年已发货'!F:F</f>
        <v>45824</v>
      </c>
      <c r="G4059" s="2" t="str">
        <f>'[1]2025年已发货'!G:G</f>
        <v>（十九冶-华电重庆奉节）重庆市奉节县康乐镇七星村</v>
      </c>
      <c r="H4059" s="2" t="str">
        <f ca="1">'[1]2025年已发货'!H:H</f>
        <v>岑甲乐</v>
      </c>
      <c r="I4059" s="2">
        <f ca="1">'[1]2025年已发货'!I:I</f>
        <v>17349037782</v>
      </c>
      <c r="J4059" s="2" vm="1" t="e">
        <f>_xlfn._xlws.FILTER(辅助信息!D:D,辅助信息!G:G=G4059)</f>
        <v>#VALUE!</v>
      </c>
    </row>
    <row r="4060" hidden="1" spans="1:10">
      <c r="A4060" s="2" t="str">
        <f ca="1">'[1]2025年已发货'!A:A</f>
        <v>达钢</v>
      </c>
      <c r="B4060" s="2" t="str">
        <f ca="1">'[1]2025年已发货'!B:B</f>
        <v>螺纹钢</v>
      </c>
      <c r="C4060" s="2" t="str">
        <f ca="1">'[1]2025年已发货'!C:C</f>
        <v>HRB400E Φ14 9m</v>
      </c>
      <c r="D4060" s="2" t="str">
        <f ca="1">'[1]2025年已发货'!D:D</f>
        <v>吨</v>
      </c>
      <c r="E4060" s="2">
        <f ca="1">'[1]2025年已发货'!E:E</f>
        <v>3</v>
      </c>
      <c r="F4060" s="4">
        <f ca="1">'[1]2025年已发货'!F:F</f>
        <v>45824</v>
      </c>
      <c r="G4060" s="2" t="str">
        <f>'[1]2025年已发货'!G:G</f>
        <v>（十九冶-华电重庆奉节）重庆市奉节县康乐镇七星村</v>
      </c>
      <c r="H4060" s="2" t="str">
        <f ca="1">'[1]2025年已发货'!H:H</f>
        <v>岑甲乐</v>
      </c>
      <c r="I4060" s="2">
        <f ca="1">'[1]2025年已发货'!I:I</f>
        <v>17349037782</v>
      </c>
      <c r="J4060" s="2" vm="1" t="e">
        <f>_xlfn._xlws.FILTER(辅助信息!D:D,辅助信息!G:G=G4060)</f>
        <v>#VALUE!</v>
      </c>
    </row>
    <row r="4061" hidden="1" spans="1:10">
      <c r="A4061" s="2" t="str">
        <f ca="1">'[1]2025年已发货'!A:A</f>
        <v>达钢</v>
      </c>
      <c r="B4061" s="2" t="str">
        <f ca="1">'[1]2025年已发货'!B:B</f>
        <v>螺纹钢</v>
      </c>
      <c r="C4061" s="2" t="str">
        <f ca="1">'[1]2025年已发货'!C:C</f>
        <v>HRB400E Φ16 9m</v>
      </c>
      <c r="D4061" s="2" t="str">
        <f ca="1">'[1]2025年已发货'!D:D</f>
        <v>吨</v>
      </c>
      <c r="E4061" s="2">
        <f ca="1">'[1]2025年已发货'!E:E</f>
        <v>15</v>
      </c>
      <c r="F4061" s="4">
        <f ca="1">'[1]2025年已发货'!F:F</f>
        <v>45824</v>
      </c>
      <c r="G4061" s="2" t="str">
        <f>'[1]2025年已发货'!G:G</f>
        <v>（十九冶-江龙高速三分部）重庆市云阳县蔈草镇三坵田*朗树湾1#桥桥面</v>
      </c>
      <c r="H4061" s="2" t="str">
        <f ca="1">'[1]2025年已发货'!H:H</f>
        <v>任海军</v>
      </c>
      <c r="I4061" s="2">
        <f ca="1">'[1]2025年已发货'!I:I</f>
        <v>17725037830</v>
      </c>
      <c r="J4061" s="2" vm="1" t="e">
        <f ca="1">_xlfn._xlws.FILTER(辅助信息!D:D,辅助信息!G:G=G4061)</f>
        <v>#VALUE!</v>
      </c>
    </row>
    <row r="4062" hidden="1" spans="1:10">
      <c r="A4062" s="2" t="str">
        <f ca="1">'[1]2025年已发货'!A:A</f>
        <v>达钢</v>
      </c>
      <c r="B4062" s="2" t="str">
        <f ca="1">'[1]2025年已发货'!B:B</f>
        <v>螺纹钢</v>
      </c>
      <c r="C4062" s="2" t="str">
        <f ca="1">'[1]2025年已发货'!C:C</f>
        <v>HRB400E Φ12 9m</v>
      </c>
      <c r="D4062" s="2" t="str">
        <f ca="1">'[1]2025年已发货'!D:D</f>
        <v>吨</v>
      </c>
      <c r="E4062" s="2">
        <f ca="1">'[1]2025年已发货'!E:E</f>
        <v>15</v>
      </c>
      <c r="F4062" s="4">
        <f ca="1">'[1]2025年已发货'!F:F</f>
        <v>45824</v>
      </c>
      <c r="G4062" s="2" t="str">
        <f>'[1]2025年已发货'!G:G</f>
        <v>（十九冶-江龙高速三分部）重庆市云阳县蔈草镇三坵田*朗树湾1#桥桥面</v>
      </c>
      <c r="H4062" s="2" t="str">
        <f ca="1">'[1]2025年已发货'!H:H</f>
        <v>任海军</v>
      </c>
      <c r="I4062" s="2">
        <f ca="1">'[1]2025年已发货'!I:I</f>
        <v>17725037830</v>
      </c>
      <c r="J4062" s="2" vm="1" t="e">
        <f ca="1">_xlfn._xlws.FILTER(辅助信息!D:D,辅助信息!G:G=G4062)</f>
        <v>#VALUE!</v>
      </c>
    </row>
    <row r="4063" hidden="1" spans="1:10">
      <c r="A4063" s="2" t="str">
        <f ca="1">'[1]2025年已发货'!A:A</f>
        <v>达钢</v>
      </c>
      <c r="B4063" s="2" t="str">
        <f ca="1">'[1]2025年已发货'!B:B</f>
        <v>高线</v>
      </c>
      <c r="C4063" s="2" t="str">
        <f ca="1">'[1]2025年已发货'!C:C</f>
        <v>HPB300Φ10</v>
      </c>
      <c r="D4063" s="2" t="str">
        <f ca="1">'[1]2025年已发货'!D:D</f>
        <v>吨</v>
      </c>
      <c r="E4063" s="2">
        <f ca="1">'[1]2025年已发货'!E:E</f>
        <v>5</v>
      </c>
      <c r="F4063" s="4">
        <f ca="1">'[1]2025年已发货'!F:F</f>
        <v>45824</v>
      </c>
      <c r="G4063" s="2" t="str">
        <f>'[1]2025年已发货'!G:G</f>
        <v>（十九冶-江龙高速三分部）重庆市云阳县蔈草镇三坵田*朗树湾1#桥桥面</v>
      </c>
      <c r="H4063" s="2" t="str">
        <f ca="1">'[1]2025年已发货'!H:H</f>
        <v>任海军</v>
      </c>
      <c r="I4063" s="2">
        <f ca="1">'[1]2025年已发货'!I:I</f>
        <v>17725037830</v>
      </c>
      <c r="J4063" s="2" vm="1" t="e">
        <f>_xlfn._xlws.FILTER(辅助信息!D:D,辅助信息!G:G=G4063)</f>
        <v>#VALUE!</v>
      </c>
    </row>
    <row r="4064" hidden="1" spans="1:10">
      <c r="A4064" s="2" t="str">
        <f ca="1">'[1]2025年已发货'!A:A</f>
        <v>达钢</v>
      </c>
      <c r="B4064" s="2" t="str">
        <f ca="1">'[1]2025年已发货'!B:B</f>
        <v>螺纹钢</v>
      </c>
      <c r="C4064" s="2" t="str">
        <f ca="1">'[1]2025年已发货'!C:C</f>
        <v>HRB400E Φ16 9m</v>
      </c>
      <c r="D4064" s="2" t="str">
        <f ca="1">'[1]2025年已发货'!D:D</f>
        <v>吨</v>
      </c>
      <c r="E4064" s="2">
        <f ca="1">'[1]2025年已发货'!E:E</f>
        <v>15</v>
      </c>
      <c r="F4064" s="4">
        <f ca="1">'[1]2025年已发货'!F:F</f>
        <v>45824</v>
      </c>
      <c r="G4064" s="2" t="str">
        <f>'[1]2025年已发货'!G:G</f>
        <v>（十九冶-江龙高速三分部）重庆市云阳县开云高速（钢厂村）*龙缸互通</v>
      </c>
      <c r="H4064" s="2" t="str">
        <f ca="1">'[1]2025年已发货'!H:H</f>
        <v>任海军</v>
      </c>
      <c r="I4064" s="2">
        <f ca="1">'[1]2025年已发货'!I:I</f>
        <v>17725037830</v>
      </c>
      <c r="J4064" s="2" vm="1" t="e">
        <f ca="1">_xlfn._xlws.FILTER(辅助信息!D:D,辅助信息!G:G=G4064)</f>
        <v>#VALUE!</v>
      </c>
    </row>
    <row r="4065" hidden="1" spans="1:10">
      <c r="A4065" s="2" t="str">
        <f ca="1">'[1]2025年已发货'!A:A</f>
        <v>达钢</v>
      </c>
      <c r="B4065" s="2" t="str">
        <f ca="1">'[1]2025年已发货'!B:B</f>
        <v>高线</v>
      </c>
      <c r="C4065" s="2" t="str">
        <f ca="1">'[1]2025年已发货'!C:C</f>
        <v>HPB300Φ8</v>
      </c>
      <c r="D4065" s="2" t="str">
        <f ca="1">'[1]2025年已发货'!D:D</f>
        <v>吨</v>
      </c>
      <c r="E4065" s="2">
        <f ca="1">'[1]2025年已发货'!E:E</f>
        <v>5</v>
      </c>
      <c r="F4065" s="4">
        <f ca="1">'[1]2025年已发货'!F:F</f>
        <v>45824</v>
      </c>
      <c r="G4065" s="2" t="str">
        <f>'[1]2025年已发货'!G:G</f>
        <v>（十九冶-江龙高速三分部）重庆市云阳县开云高速（钢厂村）*龙缸互通</v>
      </c>
      <c r="H4065" s="2" t="str">
        <f ca="1">'[1]2025年已发货'!H:H</f>
        <v>任海军</v>
      </c>
      <c r="I4065" s="2">
        <f ca="1">'[1]2025年已发货'!I:I</f>
        <v>17725037830</v>
      </c>
      <c r="J4065" s="2" vm="1" t="e">
        <f ca="1">_xlfn._xlws.FILTER(辅助信息!D:D,辅助信息!G:G=G4065)</f>
        <v>#VALUE!</v>
      </c>
    </row>
    <row r="4066" hidden="1" spans="1:10">
      <c r="A4066" s="2" t="str">
        <f ca="1">'[1]2025年已发货'!A:A</f>
        <v>达钢</v>
      </c>
      <c r="B4066" s="2" t="str">
        <f ca="1">'[1]2025年已发货'!B:B</f>
        <v>螺纹钢</v>
      </c>
      <c r="C4066" s="2" t="str">
        <f ca="1">'[1]2025年已发货'!C:C</f>
        <v>HRB400E Φ32 9m</v>
      </c>
      <c r="D4066" s="2" t="str">
        <f ca="1">'[1]2025年已发货'!D:D</f>
        <v>吨</v>
      </c>
      <c r="E4066" s="2">
        <f ca="1">'[1]2025年已发货'!E:E</f>
        <v>15</v>
      </c>
      <c r="F4066" s="4">
        <f ca="1">'[1]2025年已发货'!F:F</f>
        <v>45824</v>
      </c>
      <c r="G4066" s="2" t="str">
        <f>'[1]2025年已发货'!G:G</f>
        <v>（十九冶-江龙高速三分部）重庆市云阳县开云高速（钢厂村）*龙缸互通</v>
      </c>
      <c r="H4066" s="2" t="str">
        <f ca="1">'[1]2025年已发货'!H:H</f>
        <v>任海军</v>
      </c>
      <c r="I4066" s="2">
        <f ca="1">'[1]2025年已发货'!I:I</f>
        <v>17725037830</v>
      </c>
      <c r="J4066" s="2" vm="1" t="e">
        <f ca="1">_xlfn._xlws.FILTER(辅助信息!D:D,辅助信息!G:G=G4066)</f>
        <v>#VALUE!</v>
      </c>
    </row>
    <row r="4067" hidden="1" spans="1:10">
      <c r="A4067" s="2" t="str">
        <f ca="1">'[1]2025年已发货'!A:A</f>
        <v>晋邦</v>
      </c>
      <c r="B4067" s="2" t="str">
        <f ca="1">'[1]2025年已发货'!B:B</f>
        <v>螺纹钢</v>
      </c>
      <c r="C4067" s="2" t="str">
        <f ca="1">'[1]2025年已发货'!C:C</f>
        <v>HRB400E Φ20 9m</v>
      </c>
      <c r="D4067" s="2" t="str">
        <f ca="1">'[1]2025年已发货'!D:D</f>
        <v>吨</v>
      </c>
      <c r="E4067" s="2">
        <f ca="1">'[1]2025年已发货'!E:E</f>
        <v>105</v>
      </c>
      <c r="F4067" s="4">
        <f ca="1">'[1]2025年已发货'!F:F</f>
        <v>45824</v>
      </c>
      <c r="G4067" s="2" t="str">
        <f>'[1]2025年已发货'!G:G</f>
        <v>（十九冶-华电重庆奉节）重庆市奉节县康乐镇七星村</v>
      </c>
      <c r="H4067" s="2" t="str">
        <f ca="1">'[1]2025年已发货'!H:H</f>
        <v>岑甲乐</v>
      </c>
      <c r="I4067" s="2">
        <f ca="1">'[1]2025年已发货'!I:I</f>
        <v>17349037782</v>
      </c>
      <c r="J4067" s="2" vm="1" t="e">
        <f ca="1">_xlfn._xlws.FILTER(辅助信息!D:D,辅助信息!G:G=G4067)</f>
        <v>#VALUE!</v>
      </c>
    </row>
    <row r="4068" hidden="1" spans="1:10">
      <c r="A4068" s="2" t="str">
        <f ca="1">'[1]2025年已发货'!A:A</f>
        <v>晋邦</v>
      </c>
      <c r="B4068" s="2" t="str">
        <f ca="1">'[1]2025年已发货'!B:B</f>
        <v>螺纹钢</v>
      </c>
      <c r="C4068" s="2" t="str">
        <f ca="1">'[1]2025年已发货'!C:C</f>
        <v>HRB400E Φ28 9m</v>
      </c>
      <c r="D4068" s="2" t="str">
        <f ca="1">'[1]2025年已发货'!D:D</f>
        <v>吨</v>
      </c>
      <c r="E4068" s="2">
        <f ca="1">'[1]2025年已发货'!E:E</f>
        <v>2.5</v>
      </c>
      <c r="F4068" s="4">
        <f ca="1">'[1]2025年已发货'!F:F</f>
        <v>45824</v>
      </c>
      <c r="G4068" s="2" t="str">
        <f>'[1]2025年已发货'!G:G</f>
        <v>（十九冶-江龙高速三分部）重庆市云阳县蔈草镇三坵田*小尖山梁场</v>
      </c>
      <c r="H4068" s="2" t="str">
        <f ca="1">'[1]2025年已发货'!H:H</f>
        <v>任海军</v>
      </c>
      <c r="I4068" s="2">
        <f ca="1">'[1]2025年已发货'!I:I</f>
        <v>17725037830</v>
      </c>
      <c r="J4068" s="2" vm="1" t="e">
        <f ca="1">_xlfn._xlws.FILTER(辅助信息!D:D,辅助信息!G:G=G4068)</f>
        <v>#VALUE!</v>
      </c>
    </row>
    <row r="4069" hidden="1" spans="1:10">
      <c r="A4069" s="2" t="str">
        <f ca="1">'[1]2025年已发货'!A:A</f>
        <v>晋邦</v>
      </c>
      <c r="B4069" s="2" t="str">
        <f ca="1">'[1]2025年已发货'!B:B</f>
        <v>盘螺</v>
      </c>
      <c r="C4069" s="2" t="str">
        <f ca="1">'[1]2025年已发货'!C:C</f>
        <v>HRB400E Φ10</v>
      </c>
      <c r="D4069" s="2" t="str">
        <f ca="1">'[1]2025年已发货'!D:D</f>
        <v>吨</v>
      </c>
      <c r="E4069" s="2">
        <f ca="1">'[1]2025年已发货'!E:E</f>
        <v>10</v>
      </c>
      <c r="F4069" s="4">
        <f ca="1">'[1]2025年已发货'!F:F</f>
        <v>45824</v>
      </c>
      <c r="G4069" s="2" t="str">
        <f>'[1]2025年已发货'!G:G</f>
        <v>（十九冶-江龙高速三分部）重庆市云阳县蔈草镇三坵田*朗树湾1#桥桥面</v>
      </c>
      <c r="H4069" s="2" t="str">
        <f ca="1">'[1]2025年已发货'!H:H</f>
        <v>任海军</v>
      </c>
      <c r="I4069" s="2">
        <f ca="1">'[1]2025年已发货'!I:I</f>
        <v>17725037830</v>
      </c>
      <c r="J4069" s="2" vm="1" t="e">
        <f ca="1">_xlfn._xlws.FILTER(辅助信息!D:D,辅助信息!G:G=G4069)</f>
        <v>#VALUE!</v>
      </c>
    </row>
    <row r="4070" hidden="1" spans="1:10">
      <c r="A4070" s="2" t="str">
        <f ca="1">'[1]2025年已发货'!A:A</f>
        <v>晋邦</v>
      </c>
      <c r="B4070" s="2" t="str">
        <f ca="1">'[1]2025年已发货'!B:B</f>
        <v>螺纹钢</v>
      </c>
      <c r="C4070" s="2" t="str">
        <f ca="1">'[1]2025年已发货'!C:C</f>
        <v>HRB400E Φ12 9m</v>
      </c>
      <c r="D4070" s="2" t="str">
        <f ca="1">'[1]2025年已发货'!D:D</f>
        <v>吨</v>
      </c>
      <c r="E4070" s="2">
        <f ca="1">'[1]2025年已发货'!E:E</f>
        <v>20</v>
      </c>
      <c r="F4070" s="4">
        <f ca="1">'[1]2025年已发货'!F:F</f>
        <v>45824</v>
      </c>
      <c r="G4070" s="2" t="str">
        <f>'[1]2025年已发货'!G:G</f>
        <v>（十九冶-江龙高速三分部）重庆市云阳县龙角镇*刘家漕3#桥</v>
      </c>
      <c r="H4070" s="2" t="str">
        <f ca="1">'[1]2025年已发货'!H:H</f>
        <v>任海军</v>
      </c>
      <c r="I4070" s="2">
        <f ca="1">'[1]2025年已发货'!I:I</f>
        <v>17725037830</v>
      </c>
      <c r="J4070" s="2" vm="1" t="e">
        <f ca="1">_xlfn._xlws.FILTER(辅助信息!D:D,辅助信息!G:G=G4070)</f>
        <v>#VALUE!</v>
      </c>
    </row>
    <row r="4071" hidden="1" spans="1:10">
      <c r="A4071" s="2" t="str">
        <f ca="1">'[1]2025年已发货'!A:A</f>
        <v>晋邦</v>
      </c>
      <c r="B4071" s="2" t="str">
        <f ca="1">'[1]2025年已发货'!B:B</f>
        <v>螺纹钢</v>
      </c>
      <c r="C4071" s="2" t="str">
        <f ca="1">'[1]2025年已发货'!C:C</f>
        <v>HRB400E Φ32 9m</v>
      </c>
      <c r="D4071" s="2" t="str">
        <f ca="1">'[1]2025年已发货'!D:D</f>
        <v>吨</v>
      </c>
      <c r="E4071" s="2">
        <f ca="1">'[1]2025年已发货'!E:E</f>
        <v>5</v>
      </c>
      <c r="F4071" s="4">
        <f ca="1">'[1]2025年已发货'!F:F</f>
        <v>45824</v>
      </c>
      <c r="G4071" s="2" t="str">
        <f>'[1]2025年已发货'!G:G</f>
        <v>（十九冶-江龙高速三分部）重庆市云阳县开云高速（钢厂村）*龙缸互通</v>
      </c>
      <c r="H4071" s="2" t="str">
        <f ca="1">'[1]2025年已发货'!H:H</f>
        <v>任海军</v>
      </c>
      <c r="I4071" s="2">
        <f ca="1">'[1]2025年已发货'!I:I</f>
        <v>17725037830</v>
      </c>
      <c r="J4071" s="2" vm="1" t="e">
        <f ca="1">_xlfn._xlws.FILTER(辅助信息!D:D,辅助信息!G:G=G4071)</f>
        <v>#VALUE!</v>
      </c>
    </row>
    <row r="4072" hidden="1" spans="1:10">
      <c r="A4072" s="2" t="str">
        <f ca="1">'[1]2025年已发货'!A:A</f>
        <v>达钢</v>
      </c>
      <c r="B4072" s="2" t="str">
        <f ca="1">'[1]2025年已发货'!B:B</f>
        <v>螺纹钢</v>
      </c>
      <c r="C4072" s="2" t="str">
        <f ca="1">'[1]2025年已发货'!C:C</f>
        <v>HRB400EФ12*9m</v>
      </c>
      <c r="D4072" s="2" t="str">
        <f ca="1">'[1]2025年已发货'!D:D</f>
        <v>吨</v>
      </c>
      <c r="E4072" s="2">
        <f ca="1">'[1]2025年已发货'!E:E</f>
        <v>16</v>
      </c>
      <c r="F4072" s="4">
        <f ca="1">'[1]2025年已发货'!F:F</f>
        <v>45825</v>
      </c>
      <c r="G4072" s="2" t="str">
        <f>'[1]2025年已发货'!G:G</f>
        <v>四川省南充市营山县咸安大道成都元泽环境技术有限公司营山分公司（中核华兴市政道路项目部）</v>
      </c>
      <c r="H4072" s="2" t="str">
        <f ca="1">'[1]2025年已发货'!H:H</f>
        <v>黎家敏</v>
      </c>
      <c r="I4072" s="2" t="str">
        <f ca="1">'[1]2025年已发货'!I:I</f>
        <v>15082798787</v>
      </c>
      <c r="J4072" s="2" vm="1" t="e">
        <f ca="1">_xlfn._xlws.FILTER(辅助信息!D:D,辅助信息!G:G=G4072)</f>
        <v>#VALUE!</v>
      </c>
    </row>
    <row r="4073" hidden="1" spans="1:10">
      <c r="A4073" s="2" t="str">
        <f ca="1">'[1]2025年已发货'!A:A</f>
        <v>达钢</v>
      </c>
      <c r="B4073" s="2" t="str">
        <f ca="1">'[1]2025年已发货'!B:B</f>
        <v>螺纹钢</v>
      </c>
      <c r="C4073" s="2" t="str">
        <f ca="1">'[1]2025年已发货'!C:C</f>
        <v>HRB400EФ28*9m</v>
      </c>
      <c r="D4073" s="2" t="str">
        <f ca="1">'[1]2025年已发货'!D:D</f>
        <v>吨</v>
      </c>
      <c r="E4073" s="2">
        <f ca="1">'[1]2025年已发货'!E:E</f>
        <v>55</v>
      </c>
      <c r="F4073" s="4">
        <f ca="1">'[1]2025年已发货'!F:F</f>
        <v>45825</v>
      </c>
      <c r="G4073" s="2" t="str">
        <f>'[1]2025年已发货'!G:G</f>
        <v>四川省南充市营山县咸安大道成都元泽环境技术有限公司营山分公司（中核华兴市政道路项目部）</v>
      </c>
      <c r="H4073" s="2" t="str">
        <f ca="1">'[1]2025年已发货'!H:H</f>
        <v>黎家敏</v>
      </c>
      <c r="I4073" s="2" t="str">
        <f ca="1">'[1]2025年已发货'!I:I</f>
        <v>15082798787</v>
      </c>
      <c r="J4073" s="2" vm="1" t="e">
        <f>_xlfn._xlws.FILTER(辅助信息!D:D,辅助信息!G:G=G4073)</f>
        <v>#VALUE!</v>
      </c>
    </row>
    <row r="4074" hidden="1" spans="1:10">
      <c r="A4074" s="2" t="str">
        <f ca="1">'[1]2025年已发货'!A:A</f>
        <v>晋邦</v>
      </c>
      <c r="B4074" s="2" t="str">
        <f ca="1">'[1]2025年已发货'!B:B</f>
        <v>螺纹钢</v>
      </c>
      <c r="C4074" s="2" t="str">
        <f ca="1">'[1]2025年已发货'!C:C</f>
        <v>HRB400EФ22*9m</v>
      </c>
      <c r="D4074" s="2" t="str">
        <f ca="1">'[1]2025年已发货'!D:D</f>
        <v>吨</v>
      </c>
      <c r="E4074" s="2">
        <f ca="1">'[1]2025年已发货'!E:E</f>
        <v>16</v>
      </c>
      <c r="F4074" s="4">
        <f ca="1">'[1]2025年已发货'!F:F</f>
        <v>45825</v>
      </c>
      <c r="G4074" s="2" t="str">
        <f>'[1]2025年已发货'!G:G</f>
        <v>四川省南充市营山县咸安大道成都元泽环境技术有限公司营山分公司（中核华兴市政道路项目部）</v>
      </c>
      <c r="H4074" s="2" t="str">
        <f ca="1">'[1]2025年已发货'!H:H</f>
        <v>黎家敏</v>
      </c>
      <c r="I4074" s="2" t="str">
        <f ca="1">'[1]2025年已发货'!I:I</f>
        <v>15082798787</v>
      </c>
      <c r="J4074" s="2" vm="1" t="e">
        <f ca="1">_xlfn._xlws.FILTER(辅助信息!D:D,辅助信息!G:G=G4074)</f>
        <v>#VALUE!</v>
      </c>
    </row>
    <row r="4075" hidden="1" spans="1:10">
      <c r="A4075" s="2" t="str">
        <f ca="1">'[1]2025年已发货'!A:A</f>
        <v>晋邦</v>
      </c>
      <c r="B4075" s="2" t="str">
        <f ca="1">'[1]2025年已发货'!B:B</f>
        <v>螺纹钢</v>
      </c>
      <c r="C4075" s="2" t="str">
        <f ca="1">'[1]2025年已发货'!C:C</f>
        <v>HRB400EФ28*9m</v>
      </c>
      <c r="D4075" s="2" t="str">
        <f ca="1">'[1]2025年已发货'!D:D</f>
        <v>吨</v>
      </c>
      <c r="E4075" s="2">
        <f ca="1">'[1]2025年已发货'!E:E</f>
        <v>18</v>
      </c>
      <c r="F4075" s="4">
        <f ca="1">'[1]2025年已发货'!F:F</f>
        <v>45825</v>
      </c>
      <c r="G4075" s="2" t="str">
        <f>'[1]2025年已发货'!G:G</f>
        <v>四川省南充市营山县咸安大道成都元泽环境技术有限公司营山分公司（中核华兴市政道路项目部）</v>
      </c>
      <c r="H4075" s="2" t="str">
        <f ca="1">'[1]2025年已发货'!H:H</f>
        <v>黎家敏</v>
      </c>
      <c r="I4075" s="2" t="str">
        <f ca="1">'[1]2025年已发货'!I:I</f>
        <v>15082798787</v>
      </c>
      <c r="J4075" s="2" vm="1" t="e">
        <f ca="1">_xlfn._xlws.FILTER(辅助信息!D:D,辅助信息!G:G=G4075)</f>
        <v>#VALUE!</v>
      </c>
    </row>
    <row r="4076" hidden="1" spans="1:10">
      <c r="A4076" s="2" t="str">
        <f ca="1">'[1]2025年已发货'!A:A</f>
        <v>晋邦</v>
      </c>
      <c r="B4076" s="2" t="str">
        <f ca="1">'[1]2025年已发货'!B:B</f>
        <v>高线</v>
      </c>
      <c r="C4076" s="2" t="str">
        <f ca="1">'[1]2025年已发货'!C:C</f>
        <v>HPB300Ф6</v>
      </c>
      <c r="D4076" s="2" t="str">
        <f ca="1">'[1]2025年已发货'!D:D</f>
        <v>吨</v>
      </c>
      <c r="E4076" s="2">
        <f ca="1">'[1]2025年已发货'!E:E</f>
        <v>10</v>
      </c>
      <c r="F4076" s="4">
        <f ca="1">'[1]2025年已发货'!F:F</f>
        <v>45825</v>
      </c>
      <c r="G4076" s="2" t="str">
        <f>'[1]2025年已发货'!G:G</f>
        <v>（中核华兴-峨眉山项目）四川省乐山市峨眉山市双福镇梓橦庙红华五期中核华兴工地</v>
      </c>
      <c r="H4076" s="2" t="str">
        <f ca="1">'[1]2025年已发货'!H:H</f>
        <v>李汉军</v>
      </c>
      <c r="I4076" s="2" t="str">
        <f ca="1">'[1]2025年已发货'!I:I</f>
        <v>18691249091</v>
      </c>
      <c r="J4076" s="2" vm="1" t="e">
        <f ca="1">_xlfn._xlws.FILTER(辅助信息!D:D,辅助信息!G:G=G4076)</f>
        <v>#VALUE!</v>
      </c>
    </row>
    <row r="4077" hidden="1" spans="1:10">
      <c r="A4077" s="2" t="str">
        <f ca="1">'[1]2025年已发货'!A:A</f>
        <v>晋邦</v>
      </c>
      <c r="B4077" s="2" t="str">
        <f ca="1">'[1]2025年已发货'!B:B</f>
        <v>螺纹钢</v>
      </c>
      <c r="C4077" s="2" t="str">
        <f ca="1">'[1]2025年已发货'!C:C</f>
        <v>HRB500EФ12*9m</v>
      </c>
      <c r="D4077" s="2" t="str">
        <f ca="1">'[1]2025年已发货'!D:D</f>
        <v>吨</v>
      </c>
      <c r="E4077" s="2">
        <f ca="1">'[1]2025年已发货'!E:E</f>
        <v>13.5</v>
      </c>
      <c r="F4077" s="4">
        <f ca="1">'[1]2025年已发货'!F:F</f>
        <v>45825</v>
      </c>
      <c r="G4077" s="2" t="str">
        <f>'[1]2025年已发货'!G:G</f>
        <v>（中核华兴-峨眉山项目）四川省乐山市峨眉山市双福镇梓橦庙红华五期中核华兴工地</v>
      </c>
      <c r="H4077" s="2" t="str">
        <f ca="1">'[1]2025年已发货'!H:H</f>
        <v>李汉军</v>
      </c>
      <c r="I4077" s="2" t="str">
        <f ca="1">'[1]2025年已发货'!I:I</f>
        <v>18691249091</v>
      </c>
      <c r="J4077" s="2" vm="1" t="e">
        <f ca="1">_xlfn._xlws.FILTER(辅助信息!D:D,辅助信息!G:G=G4077)</f>
        <v>#VALUE!</v>
      </c>
    </row>
    <row r="4078" hidden="1" spans="1:10">
      <c r="A4078" s="2" t="str">
        <f ca="1">'[1]2025年已发货'!A:A</f>
        <v>晋邦</v>
      </c>
      <c r="B4078" s="2" t="str">
        <f ca="1">'[1]2025年已发货'!B:B</f>
        <v>螺纹钢</v>
      </c>
      <c r="C4078" s="2" t="str">
        <f ca="1">'[1]2025年已发货'!C:C</f>
        <v>HRB500EФ16*9m</v>
      </c>
      <c r="D4078" s="2" t="str">
        <f ca="1">'[1]2025年已发货'!D:D</f>
        <v>吨</v>
      </c>
      <c r="E4078" s="2">
        <f ca="1">'[1]2025年已发货'!E:E</f>
        <v>11</v>
      </c>
      <c r="F4078" s="4">
        <f ca="1">'[1]2025年已发货'!F:F</f>
        <v>45825</v>
      </c>
      <c r="G4078" s="2" t="str">
        <f>'[1]2025年已发货'!G:G</f>
        <v>（中核华兴-峨眉山项目）四川省乐山市峨眉山市双福镇梓橦庙红华五期中核华兴工地</v>
      </c>
      <c r="H4078" s="2" t="str">
        <f ca="1">'[1]2025年已发货'!H:H</f>
        <v>李汉军</v>
      </c>
      <c r="I4078" s="2" t="str">
        <f ca="1">'[1]2025年已发货'!I:I</f>
        <v>18691249091</v>
      </c>
      <c r="J4078" s="2" vm="1" t="e">
        <f ca="1">_xlfn._xlws.FILTER(辅助信息!D:D,辅助信息!G:G=G4078)</f>
        <v>#VALUE!</v>
      </c>
    </row>
    <row r="4079" hidden="1" spans="1:10">
      <c r="A4079" s="2" t="str">
        <f ca="1">'[1]2025年已发货'!A:A</f>
        <v>钢固融</v>
      </c>
      <c r="B4079" s="2" t="str">
        <f ca="1">'[1]2025年已发货'!B:B</f>
        <v>盘螺</v>
      </c>
      <c r="C4079" s="2" t="str">
        <f ca="1">'[1]2025年已发货'!C:C</f>
        <v>HRB400E Φ6</v>
      </c>
      <c r="D4079" s="2" t="str">
        <f ca="1">'[1]2025年已发货'!D:D</f>
        <v>吨</v>
      </c>
      <c r="E4079" s="2">
        <f ca="1">'[1]2025年已发货'!E:E</f>
        <v>7.5</v>
      </c>
      <c r="F4079" s="4">
        <f ca="1">'[1]2025年已发货'!F:F</f>
        <v>45825</v>
      </c>
      <c r="G4079" s="2" t="str">
        <f>'[1]2025年已发货'!G:G</f>
        <v>（五局新津tod项目）成都市新津区旭辉天府未来城南(华金路南)</v>
      </c>
      <c r="H4079" s="2" t="str">
        <f ca="1">'[1]2025年已发货'!H:H</f>
        <v>戴军</v>
      </c>
      <c r="I4079" s="2">
        <f ca="1">'[1]2025年已发货'!I:I</f>
        <v>15984585768</v>
      </c>
      <c r="J4079" s="2" vm="1" t="e">
        <f ca="1">_xlfn._xlws.FILTER(辅助信息!D:D,辅助信息!G:G=G4079)</f>
        <v>#VALUE!</v>
      </c>
    </row>
    <row r="4080" hidden="1" spans="1:10">
      <c r="A4080" s="2" t="str">
        <f ca="1">'[1]2025年已发货'!A:A</f>
        <v>钢固融</v>
      </c>
      <c r="B4080" s="2" t="str">
        <f ca="1">'[1]2025年已发货'!B:B</f>
        <v>螺纹钢</v>
      </c>
      <c r="C4080" s="2" t="str">
        <f ca="1">'[1]2025年已发货'!C:C</f>
        <v>HRB400E Φ12 9m</v>
      </c>
      <c r="D4080" s="2" t="str">
        <f ca="1">'[1]2025年已发货'!D:D</f>
        <v>吨</v>
      </c>
      <c r="E4080" s="2">
        <f ca="1">'[1]2025年已发货'!E:E</f>
        <v>15</v>
      </c>
      <c r="F4080" s="4">
        <f ca="1">'[1]2025年已发货'!F:F</f>
        <v>45825</v>
      </c>
      <c r="G4080" s="2" t="str">
        <f>'[1]2025年已发货'!G:G</f>
        <v>（五局新津tod项目）成都市新津区旭辉天府未来城南(华金路南)</v>
      </c>
      <c r="H4080" s="2" t="str">
        <f ca="1">'[1]2025年已发货'!H:H</f>
        <v>戴军</v>
      </c>
      <c r="I4080" s="2">
        <f ca="1">'[1]2025年已发货'!I:I</f>
        <v>15984585768</v>
      </c>
      <c r="J4080" s="2" vm="1" t="e">
        <f>_xlfn._xlws.FILTER(辅助信息!D:D,辅助信息!G:G=G4080)</f>
        <v>#VALUE!</v>
      </c>
    </row>
    <row r="4081" hidden="1" spans="1:10">
      <c r="A4081" s="2" t="str">
        <f ca="1">'[1]2025年已发货'!A:A</f>
        <v>钢固融</v>
      </c>
      <c r="B4081" s="2" t="str">
        <f ca="1">'[1]2025年已发货'!B:B</f>
        <v>螺纹钢</v>
      </c>
      <c r="C4081" s="2" t="str">
        <f ca="1">'[1]2025年已发货'!C:C</f>
        <v>HRB400E Φ14 9m</v>
      </c>
      <c r="D4081" s="2" t="str">
        <f ca="1">'[1]2025年已发货'!D:D</f>
        <v>吨</v>
      </c>
      <c r="E4081" s="2">
        <f ca="1">'[1]2025年已发货'!E:E</f>
        <v>5</v>
      </c>
      <c r="F4081" s="4">
        <f ca="1">'[1]2025年已发货'!F:F</f>
        <v>45825</v>
      </c>
      <c r="G4081" s="2" t="str">
        <f>'[1]2025年已发货'!G:G</f>
        <v>（五局新津tod项目）成都市新津区旭辉天府未来城南(华金路南)</v>
      </c>
      <c r="H4081" s="2" t="str">
        <f ca="1">'[1]2025年已发货'!H:H</f>
        <v>戴军</v>
      </c>
      <c r="I4081" s="2">
        <f ca="1">'[1]2025年已发货'!I:I</f>
        <v>15984585768</v>
      </c>
      <c r="J4081" s="2" vm="1" t="e">
        <f>_xlfn._xlws.FILTER(辅助信息!D:D,辅助信息!G:G=G4081)</f>
        <v>#VALUE!</v>
      </c>
    </row>
    <row r="4082" hidden="1" spans="1:10">
      <c r="A4082" s="2" t="str">
        <f ca="1">'[1]2025年已发货'!A:A</f>
        <v>钢固融</v>
      </c>
      <c r="B4082" s="2" t="str">
        <f ca="1">'[1]2025年已发货'!B:B</f>
        <v>螺纹钢</v>
      </c>
      <c r="C4082" s="2" t="str">
        <f ca="1">'[1]2025年已发货'!C:C</f>
        <v>HRB400E Φ16 9m</v>
      </c>
      <c r="D4082" s="2" t="str">
        <f ca="1">'[1]2025年已发货'!D:D</f>
        <v>吨</v>
      </c>
      <c r="E4082" s="2">
        <f ca="1">'[1]2025年已发货'!E:E</f>
        <v>5</v>
      </c>
      <c r="F4082" s="4">
        <f ca="1">'[1]2025年已发货'!F:F</f>
        <v>45825</v>
      </c>
      <c r="G4082" s="2" t="str">
        <f>'[1]2025年已发货'!G:G</f>
        <v>（五局新津tod项目）成都市新津区旭辉天府未来城南(华金路南)</v>
      </c>
      <c r="H4082" s="2" t="str">
        <f ca="1">'[1]2025年已发货'!H:H</f>
        <v>戴军</v>
      </c>
      <c r="I4082" s="2">
        <f ca="1">'[1]2025年已发货'!I:I</f>
        <v>15984585768</v>
      </c>
      <c r="J4082" s="2" vm="1" t="e">
        <f ca="1">_xlfn._xlws.FILTER(辅助信息!D:D,辅助信息!G:G=G4082)</f>
        <v>#VALUE!</v>
      </c>
    </row>
    <row r="4083" hidden="1" spans="1:10">
      <c r="A4083" s="2" t="str">
        <f ca="1">'[1]2025年已发货'!A:A</f>
        <v>钢固融</v>
      </c>
      <c r="B4083" s="2" t="str">
        <f ca="1">'[1]2025年已发货'!B:B</f>
        <v>盘螺</v>
      </c>
      <c r="C4083" s="2" t="str">
        <f ca="1">'[1]2025年已发货'!C:C</f>
        <v>HRB400E Φ8</v>
      </c>
      <c r="D4083" s="2" t="str">
        <f ca="1">'[1]2025年已发货'!D:D</f>
        <v>吨</v>
      </c>
      <c r="E4083" s="2">
        <f ca="1">'[1]2025年已发货'!E:E</f>
        <v>4</v>
      </c>
      <c r="F4083" s="4">
        <f ca="1">'[1]2025年已发货'!F:F</f>
        <v>45825</v>
      </c>
      <c r="G4083" s="2" t="str">
        <f>'[1]2025年已发货'!G:G</f>
        <v>(五冶建设扩建艺体中学二期工程)四川省成都市双流区光荣路成都艺体中学南200米-怡心湖</v>
      </c>
      <c r="H4083" s="2" t="str">
        <f ca="1">'[1]2025年已发货'!H:H</f>
        <v>谢序强</v>
      </c>
      <c r="I4083" s="2">
        <f ca="1">'[1]2025年已发货'!I:I</f>
        <v>13458588232</v>
      </c>
      <c r="J4083" s="2" vm="1" t="e">
        <f ca="1">_xlfn._xlws.FILTER(辅助信息!D:D,辅助信息!G:G=G4083)</f>
        <v>#VALUE!</v>
      </c>
    </row>
    <row r="4084" hidden="1" spans="1:10">
      <c r="A4084" s="2" t="str">
        <f ca="1">'[1]2025年已发货'!A:A</f>
        <v>钢固融</v>
      </c>
      <c r="B4084" s="2" t="str">
        <f ca="1">'[1]2025年已发货'!B:B</f>
        <v>盘螺</v>
      </c>
      <c r="C4084" s="2" t="str">
        <f ca="1">'[1]2025年已发货'!C:C</f>
        <v>HRB400E Φ10</v>
      </c>
      <c r="D4084" s="2" t="str">
        <f ca="1">'[1]2025年已发货'!D:D</f>
        <v>吨</v>
      </c>
      <c r="E4084" s="2">
        <f ca="1">'[1]2025年已发货'!E:E</f>
        <v>4</v>
      </c>
      <c r="F4084" s="4">
        <f ca="1">'[1]2025年已发货'!F:F</f>
        <v>45825</v>
      </c>
      <c r="G4084" s="2" t="str">
        <f>'[1]2025年已发货'!G:G</f>
        <v>(五冶建设扩建艺体中学二期工程)四川省成都市双流区光荣路成都艺体中学南200米-怡心湖</v>
      </c>
      <c r="H4084" s="2" t="str">
        <f ca="1">'[1]2025年已发货'!H:H</f>
        <v>谢序强</v>
      </c>
      <c r="I4084" s="2">
        <f ca="1">'[1]2025年已发货'!I:I</f>
        <v>13458588232</v>
      </c>
      <c r="J4084" s="2" vm="1" t="e">
        <f ca="1">_xlfn._xlws.FILTER(辅助信息!D:D,辅助信息!G:G=G4084)</f>
        <v>#VALUE!</v>
      </c>
    </row>
    <row r="4085" hidden="1" spans="1:10">
      <c r="A4085" s="2" t="str">
        <f ca="1">'[1]2025年已发货'!A:A</f>
        <v>钢固融</v>
      </c>
      <c r="B4085" s="2" t="str">
        <f ca="1">'[1]2025年已发货'!B:B</f>
        <v>螺纹钢</v>
      </c>
      <c r="C4085" s="2" t="str">
        <f ca="1">'[1]2025年已发货'!C:C</f>
        <v>HRB400E Φ12 9m</v>
      </c>
      <c r="D4085" s="2" t="str">
        <f ca="1">'[1]2025年已发货'!D:D</f>
        <v>吨</v>
      </c>
      <c r="E4085" s="2">
        <f ca="1">'[1]2025年已发货'!E:E</f>
        <v>5</v>
      </c>
      <c r="F4085" s="4">
        <f ca="1">'[1]2025年已发货'!F:F</f>
        <v>45825</v>
      </c>
      <c r="G4085" s="2" t="str">
        <f>'[1]2025年已发货'!G:G</f>
        <v>(五冶建设扩建艺体中学二期工程)四川省成都市双流区光荣路成都艺体中学南200米-怡心湖</v>
      </c>
      <c r="H4085" s="2" t="str">
        <f ca="1">'[1]2025年已发货'!H:H</f>
        <v>谢序强</v>
      </c>
      <c r="I4085" s="2">
        <f ca="1">'[1]2025年已发货'!I:I</f>
        <v>13458588232</v>
      </c>
      <c r="J4085" s="2" vm="1" t="e">
        <f ca="1">_xlfn._xlws.FILTER(辅助信息!D:D,辅助信息!G:G=G4085)</f>
        <v>#VALUE!</v>
      </c>
    </row>
    <row r="4086" hidden="1" spans="1:10">
      <c r="A4086" s="2" t="str">
        <f ca="1">'[1]2025年已发货'!A:A</f>
        <v>钢固融</v>
      </c>
      <c r="B4086" s="2" t="str">
        <f ca="1">'[1]2025年已发货'!B:B</f>
        <v>螺纹钢</v>
      </c>
      <c r="C4086" s="2" t="str">
        <f ca="1">'[1]2025年已发货'!C:C</f>
        <v>HRB400E Φ14 9m</v>
      </c>
      <c r="D4086" s="2" t="str">
        <f ca="1">'[1]2025年已发货'!D:D</f>
        <v>吨</v>
      </c>
      <c r="E4086" s="2">
        <f ca="1">'[1]2025年已发货'!E:E</f>
        <v>5</v>
      </c>
      <c r="F4086" s="4">
        <f ca="1">'[1]2025年已发货'!F:F</f>
        <v>45825</v>
      </c>
      <c r="G4086" s="2" t="str">
        <f>'[1]2025年已发货'!G:G</f>
        <v>(五冶建设扩建艺体中学二期工程)四川省成都市双流区光荣路成都艺体中学南200米-怡心湖</v>
      </c>
      <c r="H4086" s="2" t="str">
        <f ca="1">'[1]2025年已发货'!H:H</f>
        <v>谢序强</v>
      </c>
      <c r="I4086" s="2">
        <f ca="1">'[1]2025年已发货'!I:I</f>
        <v>13458588232</v>
      </c>
      <c r="J4086" s="2" vm="1" t="e">
        <f>_xlfn._xlws.FILTER(辅助信息!D:D,辅助信息!G:G=G4086)</f>
        <v>#VALUE!</v>
      </c>
    </row>
    <row r="4087" hidden="1" spans="1:10">
      <c r="A4087" s="2" t="str">
        <f ca="1">'[1]2025年已发货'!A:A</f>
        <v>钢固融</v>
      </c>
      <c r="B4087" s="2" t="str">
        <f ca="1">'[1]2025年已发货'!B:B</f>
        <v>螺纹钢</v>
      </c>
      <c r="C4087" s="2" t="str">
        <f ca="1">'[1]2025年已发货'!C:C</f>
        <v>HRB400E Φ16 9m</v>
      </c>
      <c r="D4087" s="2" t="str">
        <f ca="1">'[1]2025年已发货'!D:D</f>
        <v>吨</v>
      </c>
      <c r="E4087" s="2">
        <f ca="1">'[1]2025年已发货'!E:E</f>
        <v>5</v>
      </c>
      <c r="F4087" s="4">
        <f ca="1">'[1]2025年已发货'!F:F</f>
        <v>45825</v>
      </c>
      <c r="G4087" s="2" t="str">
        <f>'[1]2025年已发货'!G:G</f>
        <v>(五冶建设扩建艺体中学二期工程)四川省成都市双流区光荣路成都艺体中学南200米-怡心湖</v>
      </c>
      <c r="H4087" s="2" t="str">
        <f ca="1">'[1]2025年已发货'!H:H</f>
        <v>谢序强</v>
      </c>
      <c r="I4087" s="2">
        <f ca="1">'[1]2025年已发货'!I:I</f>
        <v>13458588232</v>
      </c>
      <c r="J4087" s="2" vm="1" t="e">
        <f ca="1">_xlfn._xlws.FILTER(辅助信息!D:D,辅助信息!G:G=G4087)</f>
        <v>#VALUE!</v>
      </c>
    </row>
    <row r="4088" hidden="1" spans="1:10">
      <c r="A4088" s="2" t="str">
        <f ca="1">'[1]2025年已发货'!A:A</f>
        <v>钢固融</v>
      </c>
      <c r="B4088" s="2" t="str">
        <f ca="1">'[1]2025年已发货'!B:B</f>
        <v>螺纹钢</v>
      </c>
      <c r="C4088" s="2" t="str">
        <f ca="1">'[1]2025年已发货'!C:C</f>
        <v>HRB400E Φ20 9m</v>
      </c>
      <c r="D4088" s="2" t="str">
        <f ca="1">'[1]2025年已发货'!D:D</f>
        <v>吨</v>
      </c>
      <c r="E4088" s="2">
        <f ca="1">'[1]2025年已发货'!E:E</f>
        <v>5</v>
      </c>
      <c r="F4088" s="4">
        <f ca="1">'[1]2025年已发货'!F:F</f>
        <v>45825</v>
      </c>
      <c r="G4088" s="2" t="str">
        <f>'[1]2025年已发货'!G:G</f>
        <v>(五冶建设扩建艺体中学二期工程)四川省成都市双流区光荣路成都艺体中学南200米-怡心湖</v>
      </c>
      <c r="H4088" s="2" t="str">
        <f ca="1">'[1]2025年已发货'!H:H</f>
        <v>谢序强</v>
      </c>
      <c r="I4088" s="2">
        <f ca="1">'[1]2025年已发货'!I:I</f>
        <v>13458588232</v>
      </c>
      <c r="J4088" s="2" vm="1" t="e">
        <f>_xlfn._xlws.FILTER(辅助信息!D:D,辅助信息!G:G=G4088)</f>
        <v>#VALUE!</v>
      </c>
    </row>
    <row r="4089" hidden="1" spans="1:10">
      <c r="A4089" s="2" t="str">
        <f ca="1">'[1]2025年已发货'!A:A</f>
        <v>钢固融</v>
      </c>
      <c r="B4089" s="2" t="str">
        <f ca="1">'[1]2025年已发货'!B:B</f>
        <v>螺纹钢</v>
      </c>
      <c r="C4089" s="2" t="str">
        <f ca="1">'[1]2025年已发货'!C:C</f>
        <v>HRB400E Φ22 9m</v>
      </c>
      <c r="D4089" s="2" t="str">
        <f ca="1">'[1]2025年已发货'!D:D</f>
        <v>吨</v>
      </c>
      <c r="E4089" s="2">
        <f ca="1">'[1]2025年已发货'!E:E</f>
        <v>5</v>
      </c>
      <c r="F4089" s="4">
        <f ca="1">'[1]2025年已发货'!F:F</f>
        <v>45825</v>
      </c>
      <c r="G4089" s="2" t="str">
        <f>'[1]2025年已发货'!G:G</f>
        <v>(五冶建设扩建艺体中学二期工程)四川省成都市双流区光荣路成都艺体中学南200米-怡心湖</v>
      </c>
      <c r="H4089" s="2" t="str">
        <f ca="1">'[1]2025年已发货'!H:H</f>
        <v>谢序强</v>
      </c>
      <c r="I4089" s="2">
        <f ca="1">'[1]2025年已发货'!I:I</f>
        <v>13458588232</v>
      </c>
      <c r="J4089" s="2" vm="1" t="e">
        <f>_xlfn._xlws.FILTER(辅助信息!D:D,辅助信息!G:G=G4089)</f>
        <v>#VALUE!</v>
      </c>
    </row>
    <row r="4090" hidden="1" spans="1:10">
      <c r="A4090" s="2" t="str">
        <f ca="1">'[1]2025年已发货'!A:A</f>
        <v>德胜</v>
      </c>
      <c r="B4090" s="2" t="str">
        <f ca="1">'[1]2025年已发货'!B:B</f>
        <v>螺纹钢</v>
      </c>
      <c r="C4090" s="2" t="str">
        <f ca="1">'[1]2025年已发货'!C:C</f>
        <v>HRB400E Φ18 9m</v>
      </c>
      <c r="D4090" s="2" t="str">
        <f ca="1">'[1]2025年已发货'!D:D</f>
        <v>吨</v>
      </c>
      <c r="E4090" s="2">
        <f ca="1">'[1]2025年已发货'!E:E</f>
        <v>9</v>
      </c>
      <c r="F4090" s="4">
        <f ca="1">'[1]2025年已发货'!F:F</f>
        <v>45825</v>
      </c>
      <c r="G4090" s="2" t="str">
        <f>'[1]2025年已发货'!G:G</f>
        <v>(五冶建设扩建艺体中学二期工程)四川省成都市双流区光荣路成都艺体中学南200米-怡心湖</v>
      </c>
      <c r="H4090" s="2" t="str">
        <f ca="1">'[1]2025年已发货'!H:H</f>
        <v>谢序强</v>
      </c>
      <c r="I4090" s="2">
        <f ca="1">'[1]2025年已发货'!I:I</f>
        <v>13458588232</v>
      </c>
      <c r="J4090" s="2" vm="1" t="e">
        <f>_xlfn._xlws.FILTER(辅助信息!D:D,辅助信息!G:G=G4090)</f>
        <v>#VALUE!</v>
      </c>
    </row>
    <row r="4091" hidden="1" spans="1:10">
      <c r="A4091" s="2" t="str">
        <f ca="1">'[1]2025年已发货'!A:A</f>
        <v>德胜</v>
      </c>
      <c r="B4091" s="2" t="str">
        <f ca="1">'[1]2025年已发货'!B:B</f>
        <v>螺纹钢</v>
      </c>
      <c r="C4091" s="2" t="str">
        <f ca="1">'[1]2025年已发货'!C:C</f>
        <v>HRB400E Φ25 9m</v>
      </c>
      <c r="D4091" s="2" t="str">
        <f ca="1">'[1]2025年已发货'!D:D</f>
        <v>吨</v>
      </c>
      <c r="E4091" s="2">
        <f ca="1">'[1]2025年已发货'!E:E</f>
        <v>25</v>
      </c>
      <c r="F4091" s="4">
        <f ca="1">'[1]2025年已发货'!F:F</f>
        <v>45825</v>
      </c>
      <c r="G4091" s="2" t="str">
        <f>'[1]2025年已发货'!G:G</f>
        <v>(五冶建设扩建艺体中学二期工程)四川省成都市双流区光荣路成都艺体中学南200米-怡心湖</v>
      </c>
      <c r="H4091" s="2" t="str">
        <f ca="1">'[1]2025年已发货'!H:H</f>
        <v>谢序强</v>
      </c>
      <c r="I4091" s="2">
        <f ca="1">'[1]2025年已发货'!I:I</f>
        <v>13458588232</v>
      </c>
      <c r="J4091" s="2" vm="1" t="e">
        <f ca="1">_xlfn._xlws.FILTER(辅助信息!D:D,辅助信息!G:G=G4091)</f>
        <v>#VALUE!</v>
      </c>
    </row>
    <row r="4092" hidden="1" spans="1:10">
      <c r="A4092" s="2" t="str">
        <f ca="1">'[1]2025年已发货'!A:A</f>
        <v>湖北商贸</v>
      </c>
      <c r="B4092" s="2" t="str">
        <f ca="1">'[1]2025年已发货'!B:B</f>
        <v>高线</v>
      </c>
      <c r="C4092" s="2" t="str">
        <f ca="1">'[1]2025年已发货'!C:C</f>
        <v>HPB300Φ12</v>
      </c>
      <c r="D4092" s="2" t="str">
        <f ca="1">'[1]2025年已发货'!D:D</f>
        <v>吨</v>
      </c>
      <c r="E4092" s="2">
        <f ca="1">'[1]2025年已发货'!E:E</f>
        <v>35</v>
      </c>
      <c r="F4092" s="4">
        <f ca="1">'[1]2025年已发货'!F:F</f>
        <v>45825</v>
      </c>
      <c r="G4092" s="2" t="str">
        <f>'[1]2025年已发货'!G:G</f>
        <v>（中铁北京局-资乐高速6标）四川省乐山市市中区土主镇资乐高速TJ6标项目试验室</v>
      </c>
      <c r="H4092" s="2" t="str">
        <f ca="1">'[1]2025年已发货'!H:H</f>
        <v>刘岩</v>
      </c>
      <c r="I4092" s="2">
        <f ca="1">'[1]2025年已发货'!I:I</f>
        <v>18543566469</v>
      </c>
      <c r="J4092" s="2" vm="1" t="e">
        <f ca="1">_xlfn._xlws.FILTER(辅助信息!D:D,辅助信息!G:G=G4092)</f>
        <v>#VALUE!</v>
      </c>
    </row>
    <row r="4093" hidden="1" spans="1:10">
      <c r="A4093" s="2" t="str">
        <f ca="1">'[1]2025年已发货'!A:A</f>
        <v>湖北商贸</v>
      </c>
      <c r="B4093" s="2" t="str">
        <f ca="1">'[1]2025年已发货'!B:B</f>
        <v>高线</v>
      </c>
      <c r="C4093" s="2" t="str">
        <f ca="1">'[1]2025年已发货'!C:C</f>
        <v>HPB300Φ12</v>
      </c>
      <c r="D4093" s="2" t="str">
        <f ca="1">'[1]2025年已发货'!D:D</f>
        <v>吨</v>
      </c>
      <c r="E4093" s="2">
        <f ca="1">'[1]2025年已发货'!E:E</f>
        <v>35</v>
      </c>
      <c r="F4093" s="4">
        <f ca="1">'[1]2025年已发货'!F:F</f>
        <v>45825</v>
      </c>
      <c r="G4093" s="2" t="str">
        <f>'[1]2025年已发货'!G:G</f>
        <v>（中铁十局-资乐高速4标）四川省眉山市仁寿县彰加镇促进村中铁十局资乐高速1#钢筋场</v>
      </c>
      <c r="H4093" s="2" t="str">
        <f ca="1">'[1]2025年已发货'!H:H</f>
        <v>杨飞</v>
      </c>
      <c r="I4093" s="2">
        <f ca="1">'[1]2025年已发货'!I:I</f>
        <v>15667998777</v>
      </c>
      <c r="J4093" s="2" vm="1" t="e">
        <f ca="1">_xlfn._xlws.FILTER(辅助信息!D:D,辅助信息!G:G=G4093)</f>
        <v>#VALUE!</v>
      </c>
    </row>
    <row r="4094" hidden="1" spans="1:10">
      <c r="A4094" s="2" t="str">
        <f ca="1">'[1]2025年已发货'!A:A</f>
        <v>湖北商贸</v>
      </c>
      <c r="B4094" s="2" t="str">
        <f ca="1">'[1]2025年已发货'!B:B</f>
        <v>螺纹钢</v>
      </c>
      <c r="C4094" s="2" t="str">
        <f ca="1">'[1]2025年已发货'!C:C</f>
        <v>HRB500E Φ25 12m</v>
      </c>
      <c r="D4094" s="2" t="str">
        <f ca="1">'[1]2025年已发货'!D:D</f>
        <v>吨</v>
      </c>
      <c r="E4094" s="2">
        <f ca="1">'[1]2025年已发货'!E:E</f>
        <v>35</v>
      </c>
      <c r="F4094" s="4">
        <f ca="1">'[1]2025年已发货'!F:F</f>
        <v>45825</v>
      </c>
      <c r="G4094" s="2" t="str">
        <f>'[1]2025年已发货'!G:G</f>
        <v>（中铁广州局-资乐高速5标）四川省乐山市井研县希望大道116号</v>
      </c>
      <c r="H4094" s="2" t="str">
        <f ca="1">'[1]2025年已发货'!H:H</f>
        <v>廖俊杰</v>
      </c>
      <c r="I4094" s="2">
        <f ca="1">'[1]2025年已发货'!I:I</f>
        <v>15775100965</v>
      </c>
      <c r="J4094" s="2" vm="1" t="e">
        <f ca="1">_xlfn._xlws.FILTER(辅助信息!D:D,辅助信息!G:G=G4094)</f>
        <v>#VALUE!</v>
      </c>
    </row>
    <row r="4095" hidden="1" spans="1:10">
      <c r="A4095" s="2" t="str">
        <f ca="1">'[1]2025年已发货'!A:A</f>
        <v>润耀</v>
      </c>
      <c r="B4095" s="2" t="str">
        <f ca="1">'[1]2025年已发货'!B:B</f>
        <v>高线</v>
      </c>
      <c r="C4095" s="2" t="str">
        <f ca="1">'[1]2025年已发货'!C:C</f>
        <v>HPB300Φ10</v>
      </c>
      <c r="D4095" s="2" t="str">
        <f ca="1">'[1]2025年已发货'!D:D</f>
        <v>吨</v>
      </c>
      <c r="E4095" s="2">
        <f ca="1">'[1]2025年已发货'!E:E</f>
        <v>35</v>
      </c>
      <c r="F4095" s="4">
        <f ca="1">'[1]2025年已发货'!F:F</f>
        <v>45825</v>
      </c>
      <c r="G4095" s="2" t="str">
        <f>'[1]2025年已发货'!G:G</f>
        <v>（中铁广州局-资乐高速5标）四川省乐山市井研县希望大道116号</v>
      </c>
      <c r="H4095" s="2" t="str">
        <f ca="1">'[1]2025年已发货'!H:H</f>
        <v>廖俊杰</v>
      </c>
      <c r="I4095" s="2">
        <f ca="1">'[1]2025年已发货'!I:I</f>
        <v>15775100965</v>
      </c>
      <c r="J4095" s="2" vm="1" t="e">
        <f ca="1">_xlfn._xlws.FILTER(辅助信息!D:D,辅助信息!G:G=G4095)</f>
        <v>#VALUE!</v>
      </c>
    </row>
    <row r="4096" hidden="1" spans="1:10">
      <c r="A4096" s="2" t="str">
        <f ca="1">'[1]2025年已发货'!A:A</f>
        <v>润耀</v>
      </c>
      <c r="B4096" s="2" t="str">
        <f ca="1">'[1]2025年已发货'!B:B</f>
        <v>螺纹钢</v>
      </c>
      <c r="C4096" s="2" t="str">
        <f ca="1">'[1]2025年已发货'!C:C</f>
        <v>HRB400E Φ32 9m</v>
      </c>
      <c r="D4096" s="2" t="str">
        <f ca="1">'[1]2025年已发货'!D:D</f>
        <v>吨</v>
      </c>
      <c r="E4096" s="2">
        <f ca="1">'[1]2025年已发货'!E:E</f>
        <v>35</v>
      </c>
      <c r="F4096" s="4">
        <f ca="1">'[1]2025年已发货'!F:F</f>
        <v>45825</v>
      </c>
      <c r="G4096" s="2" t="str">
        <f>'[1]2025年已发货'!G:G</f>
        <v>（中铁广州局-资乐高速5标）四川省乐山市井研县希望大道116号</v>
      </c>
      <c r="H4096" s="2" t="str">
        <f ca="1">'[1]2025年已发货'!H:H</f>
        <v>廖俊杰</v>
      </c>
      <c r="I4096" s="2">
        <f ca="1">'[1]2025年已发货'!I:I</f>
        <v>15775100965</v>
      </c>
      <c r="J4096" s="2" vm="1" t="e">
        <f ca="1">_xlfn._xlws.FILTER(辅助信息!D:D,辅助信息!G:G=G4096)</f>
        <v>#VALUE!</v>
      </c>
    </row>
    <row r="4097" hidden="1" spans="1:10">
      <c r="A4097" s="2" t="str">
        <f ca="1">'[1]2025年已发货'!A:A</f>
        <v>润耀</v>
      </c>
      <c r="B4097" s="2" t="str">
        <f ca="1">'[1]2025年已发货'!B:B</f>
        <v>螺纹钢</v>
      </c>
      <c r="C4097" s="2" t="str">
        <f ca="1">'[1]2025年已发货'!C:C</f>
        <v>HRB400E Φ16 9m</v>
      </c>
      <c r="D4097" s="2" t="str">
        <f ca="1">'[1]2025年已发货'!D:D</f>
        <v>吨</v>
      </c>
      <c r="E4097" s="2">
        <f ca="1">'[1]2025年已发货'!E:E</f>
        <v>35</v>
      </c>
      <c r="F4097" s="4">
        <f ca="1">'[1]2025年已发货'!F:F</f>
        <v>45825</v>
      </c>
      <c r="G4097" s="2" t="str">
        <f>'[1]2025年已发货'!G:G</f>
        <v>（中铁广州局-资乐高速5标）四川省乐山市井研县希望大道116号</v>
      </c>
      <c r="H4097" s="2" t="str">
        <f ca="1">'[1]2025年已发货'!H:H</f>
        <v>廖俊杰</v>
      </c>
      <c r="I4097" s="2">
        <f ca="1">'[1]2025年已发货'!I:I</f>
        <v>15775100965</v>
      </c>
      <c r="J4097" s="2" vm="1" t="e">
        <f ca="1">_xlfn._xlws.FILTER(辅助信息!D:D,辅助信息!G:G=G4097)</f>
        <v>#VALUE!</v>
      </c>
    </row>
    <row r="4098" hidden="1" spans="1:10">
      <c r="A4098" s="2" t="str">
        <f ca="1">'[1]2025年已发货'!A:A</f>
        <v>润耀</v>
      </c>
      <c r="B4098" s="2" t="str">
        <f ca="1">'[1]2025年已发货'!B:B</f>
        <v>盘螺</v>
      </c>
      <c r="C4098" s="2" t="str">
        <f ca="1">'[1]2025年已发货'!C:C</f>
        <v>HRB400E Φ12</v>
      </c>
      <c r="D4098" s="2" t="str">
        <f ca="1">'[1]2025年已发货'!D:D</f>
        <v>吨</v>
      </c>
      <c r="E4098" s="2">
        <f ca="1">'[1]2025年已发货'!E:E</f>
        <v>35</v>
      </c>
      <c r="F4098" s="4">
        <f ca="1">'[1]2025年已发货'!F:F</f>
        <v>45825</v>
      </c>
      <c r="G4098" s="2" t="str">
        <f>'[1]2025年已发货'!G:G</f>
        <v>（中铁广州局-资乐高速5标）四川省乐山市井研县希望大道116号</v>
      </c>
      <c r="H4098" s="2" t="str">
        <f ca="1">'[1]2025年已发货'!H:H</f>
        <v>廖俊杰</v>
      </c>
      <c r="I4098" s="2">
        <f ca="1">'[1]2025年已发货'!I:I</f>
        <v>15775100965</v>
      </c>
      <c r="J4098" s="2" vm="1" t="e">
        <f ca="1">_xlfn._xlws.FILTER(辅助信息!D:D,辅助信息!G:G=G4098)</f>
        <v>#VALUE!</v>
      </c>
    </row>
    <row r="4099" hidden="1" spans="1:10">
      <c r="A4099" s="2" t="str">
        <f ca="1">'[1]2025年已发货'!A:A</f>
        <v>润耀</v>
      </c>
      <c r="B4099" s="2" t="str">
        <f ca="1">'[1]2025年已发货'!B:B</f>
        <v>螺纹钢</v>
      </c>
      <c r="C4099" s="2" t="str">
        <f ca="1">'[1]2025年已发货'!C:C</f>
        <v>HRB400E Φ20 12m</v>
      </c>
      <c r="D4099" s="2" t="str">
        <f ca="1">'[1]2025年已发货'!D:D</f>
        <v>吨</v>
      </c>
      <c r="E4099" s="2">
        <f ca="1">'[1]2025年已发货'!E:E</f>
        <v>35</v>
      </c>
      <c r="F4099" s="4">
        <f ca="1">'[1]2025年已发货'!F:F</f>
        <v>45825</v>
      </c>
      <c r="G4099" s="2" t="str">
        <f>'[1]2025年已发货'!G:G</f>
        <v>（中铁广州局-资乐高速5标）四川省乐山市井研县希望大道116号</v>
      </c>
      <c r="H4099" s="2" t="str">
        <f ca="1">'[1]2025年已发货'!H:H</f>
        <v>廖俊杰</v>
      </c>
      <c r="I4099" s="2">
        <f ca="1">'[1]2025年已发货'!I:I</f>
        <v>15775100965</v>
      </c>
      <c r="J4099" s="2" vm="1" t="e">
        <f>_xlfn._xlws.FILTER(辅助信息!D:D,辅助信息!G:G=G4099)</f>
        <v>#VALUE!</v>
      </c>
    </row>
    <row r="4100" hidden="1" spans="1:10">
      <c r="A4100" s="2" t="str">
        <f ca="1">'[1]2025年已发货'!A:A</f>
        <v>晋邦</v>
      </c>
      <c r="B4100" s="2" t="str">
        <f ca="1">'[1]2025年已发货'!B:B</f>
        <v>高线</v>
      </c>
      <c r="C4100" s="2" t="str">
        <f ca="1">'[1]2025年已发货'!C:C</f>
        <v>HPB300Φ6</v>
      </c>
      <c r="D4100" s="2" t="str">
        <f ca="1">'[1]2025年已发货'!D:D</f>
        <v>吨</v>
      </c>
      <c r="E4100" s="2">
        <f ca="1">'[1]2025年已发货'!E:E</f>
        <v>3.5</v>
      </c>
      <c r="F4100" s="4">
        <f ca="1">'[1]2025年已发货'!F:F</f>
        <v>45825</v>
      </c>
      <c r="G4100" s="2" t="str">
        <f>'[1]2025年已发货'!G:G</f>
        <v>（十九冶-江龙高速一分部）重庆市云阳县湿坝东北418米*云阳南互通</v>
      </c>
      <c r="H4100" s="2" t="str">
        <f ca="1">'[1]2025年已发货'!H:H</f>
        <v>吴章红</v>
      </c>
      <c r="I4100" s="2">
        <f ca="1">'[1]2025年已发货'!I:I</f>
        <v>18628165772</v>
      </c>
      <c r="J4100" s="2" vm="1" t="e">
        <f ca="1">_xlfn._xlws.FILTER(辅助信息!D:D,辅助信息!G:G=G4100)</f>
        <v>#VALUE!</v>
      </c>
    </row>
    <row r="4101" hidden="1" spans="1:10">
      <c r="A4101" s="2" t="str">
        <f ca="1">'[1]2025年已发货'!A:A</f>
        <v>晋邦</v>
      </c>
      <c r="B4101" s="2" t="str">
        <f ca="1">'[1]2025年已发货'!B:B</f>
        <v>高线</v>
      </c>
      <c r="C4101" s="2" t="str">
        <f ca="1">'[1]2025年已发货'!C:C</f>
        <v>HPB300Φ10</v>
      </c>
      <c r="D4101" s="2" t="str">
        <f ca="1">'[1]2025年已发货'!D:D</f>
        <v>吨</v>
      </c>
      <c r="E4101" s="2">
        <f ca="1">'[1]2025年已发货'!E:E</f>
        <v>2.93</v>
      </c>
      <c r="F4101" s="4">
        <f ca="1">'[1]2025年已发货'!F:F</f>
        <v>45825</v>
      </c>
      <c r="G4101" s="2" t="str">
        <f>'[1]2025年已发货'!G:G</f>
        <v>（十九冶-江龙高速一分部）重庆市云阳县湿坝东北418米*云阳南互通</v>
      </c>
      <c r="H4101" s="2" t="str">
        <f ca="1">'[1]2025年已发货'!H:H</f>
        <v>吴章红</v>
      </c>
      <c r="I4101" s="2">
        <f ca="1">'[1]2025年已发货'!I:I</f>
        <v>18628165772</v>
      </c>
      <c r="J4101" s="2" vm="1" t="e">
        <f ca="1">_xlfn._xlws.FILTER(辅助信息!D:D,辅助信息!G:G=G4101)</f>
        <v>#VALUE!</v>
      </c>
    </row>
    <row r="4102" hidden="1" spans="1:10">
      <c r="A4102" s="2" t="str">
        <f ca="1">'[1]2025年已发货'!A:A</f>
        <v>晋邦</v>
      </c>
      <c r="B4102" s="2" t="str">
        <f ca="1">'[1]2025年已发货'!B:B</f>
        <v>螺纹钢</v>
      </c>
      <c r="C4102" s="2" t="str">
        <f ca="1">'[1]2025年已发货'!C:C</f>
        <v>HRB400E Φ12 9m</v>
      </c>
      <c r="D4102" s="2" t="str">
        <f ca="1">'[1]2025年已发货'!D:D</f>
        <v>吨</v>
      </c>
      <c r="E4102" s="2">
        <f ca="1">'[1]2025年已发货'!E:E</f>
        <v>12.55</v>
      </c>
      <c r="F4102" s="4">
        <f ca="1">'[1]2025年已发货'!F:F</f>
        <v>45825</v>
      </c>
      <c r="G4102" s="2" t="str">
        <f>'[1]2025年已发货'!G:G</f>
        <v>（十九冶-江龙高速一分部）重庆市云阳县湿坝东北418米*云阳南互通</v>
      </c>
      <c r="H4102" s="2" t="str">
        <f ca="1">'[1]2025年已发货'!H:H</f>
        <v>吴章红</v>
      </c>
      <c r="I4102" s="2">
        <f ca="1">'[1]2025年已发货'!I:I</f>
        <v>18628165772</v>
      </c>
      <c r="J4102" s="2" vm="1" t="e">
        <f ca="1">_xlfn._xlws.FILTER(辅助信息!D:D,辅助信息!G:G=G4102)</f>
        <v>#VALUE!</v>
      </c>
    </row>
    <row r="4103" hidden="1" spans="1:10">
      <c r="A4103" s="2" t="str">
        <f ca="1">'[1]2025年已发货'!A:A</f>
        <v>晋邦</v>
      </c>
      <c r="B4103" s="2" t="str">
        <f ca="1">'[1]2025年已发货'!B:B</f>
        <v>螺纹钢</v>
      </c>
      <c r="C4103" s="2" t="str">
        <f ca="1">'[1]2025年已发货'!C:C</f>
        <v>HRB400E Φ16 9m</v>
      </c>
      <c r="D4103" s="2" t="str">
        <f ca="1">'[1]2025年已发货'!D:D</f>
        <v>吨</v>
      </c>
      <c r="E4103" s="2">
        <f ca="1">'[1]2025年已发货'!E:E</f>
        <v>3.96</v>
      </c>
      <c r="F4103" s="4">
        <f ca="1">'[1]2025年已发货'!F:F</f>
        <v>45825</v>
      </c>
      <c r="G4103" s="2" t="str">
        <f>'[1]2025年已发货'!G:G</f>
        <v>（十九冶-江龙高速一分部）重庆市云阳县湿坝东北418米*云阳南互通</v>
      </c>
      <c r="H4103" s="2" t="str">
        <f ca="1">'[1]2025年已发货'!H:H</f>
        <v>吴章红</v>
      </c>
      <c r="I4103" s="2">
        <f ca="1">'[1]2025年已发货'!I:I</f>
        <v>18628165772</v>
      </c>
      <c r="J4103" s="2" vm="1" t="e">
        <f>_xlfn._xlws.FILTER(辅助信息!D:D,辅助信息!G:G=G4103)</f>
        <v>#VALUE!</v>
      </c>
    </row>
    <row r="4104" hidden="1" spans="1:10">
      <c r="A4104" s="2" t="str">
        <f ca="1">'[1]2025年已发货'!A:A</f>
        <v>晋邦</v>
      </c>
      <c r="B4104" s="2" t="str">
        <f ca="1">'[1]2025年已发货'!B:B</f>
        <v>螺纹钢</v>
      </c>
      <c r="C4104" s="2" t="str">
        <f ca="1">'[1]2025年已发货'!C:C</f>
        <v>HRB400E Φ20 9m</v>
      </c>
      <c r="D4104" s="2" t="str">
        <f ca="1">'[1]2025年已发货'!D:D</f>
        <v>吨</v>
      </c>
      <c r="E4104" s="2">
        <f ca="1">'[1]2025年已发货'!E:E</f>
        <v>18.86</v>
      </c>
      <c r="F4104" s="4">
        <f ca="1">'[1]2025年已发货'!F:F</f>
        <v>45825</v>
      </c>
      <c r="G4104" s="2" t="str">
        <f>'[1]2025年已发货'!G:G</f>
        <v>（十九冶-江龙高速一分部）重庆市云阳县湿坝东北418米*云阳南互通</v>
      </c>
      <c r="H4104" s="2" t="str">
        <f ca="1">'[1]2025年已发货'!H:H</f>
        <v>吴章红</v>
      </c>
      <c r="I4104" s="2">
        <f ca="1">'[1]2025年已发货'!I:I</f>
        <v>18628165772</v>
      </c>
      <c r="J4104" s="2" vm="1" t="e">
        <f>_xlfn._xlws.FILTER(辅助信息!D:D,辅助信息!G:G=G4104)</f>
        <v>#VALUE!</v>
      </c>
    </row>
    <row r="4105" hidden="1" spans="1:10">
      <c r="A4105" s="2" t="str">
        <f ca="1">'[1]2025年已发货'!A:A</f>
        <v>晋邦</v>
      </c>
      <c r="B4105" s="2" t="str">
        <f ca="1">'[1]2025年已发货'!B:B</f>
        <v>螺纹钢</v>
      </c>
      <c r="C4105" s="2" t="str">
        <f ca="1">'[1]2025年已发货'!C:C</f>
        <v>HRB400E Φ22 9m</v>
      </c>
      <c r="D4105" s="2" t="str">
        <f ca="1">'[1]2025年已发货'!D:D</f>
        <v>吨</v>
      </c>
      <c r="E4105" s="2">
        <f ca="1">'[1]2025年已发货'!E:E</f>
        <v>5.49</v>
      </c>
      <c r="F4105" s="4">
        <f ca="1">'[1]2025年已发货'!F:F</f>
        <v>45825</v>
      </c>
      <c r="G4105" s="2" t="str">
        <f>'[1]2025年已发货'!G:G</f>
        <v>（十九冶-江龙高速一分部）重庆市云阳县湿坝东北418米*云阳南互通</v>
      </c>
      <c r="H4105" s="2" t="str">
        <f ca="1">'[1]2025年已发货'!H:H</f>
        <v>吴章红</v>
      </c>
      <c r="I4105" s="2">
        <f ca="1">'[1]2025年已发货'!I:I</f>
        <v>18628165772</v>
      </c>
      <c r="J4105" s="2" vm="1" t="e">
        <f>_xlfn._xlws.FILTER(辅助信息!D:D,辅助信息!G:G=G4105)</f>
        <v>#VALUE!</v>
      </c>
    </row>
    <row r="4106" hidden="1" spans="1:10">
      <c r="A4106" s="2" t="str">
        <f ca="1">'[1]2025年已发货'!A:A</f>
        <v>晋邦</v>
      </c>
      <c r="B4106" s="2" t="str">
        <f ca="1">'[1]2025年已发货'!B:B</f>
        <v>螺纹钢</v>
      </c>
      <c r="C4106" s="2" t="str">
        <f ca="1">'[1]2025年已发货'!C:C</f>
        <v>HRB400E Φ25 9m</v>
      </c>
      <c r="D4106" s="2" t="str">
        <f ca="1">'[1]2025年已发货'!D:D</f>
        <v>吨</v>
      </c>
      <c r="E4106" s="2">
        <f ca="1">'[1]2025年已发货'!E:E</f>
        <v>8.62</v>
      </c>
      <c r="F4106" s="4">
        <f ca="1">'[1]2025年已发货'!F:F</f>
        <v>45825</v>
      </c>
      <c r="G4106" s="2" t="str">
        <f>'[1]2025年已发货'!G:G</f>
        <v>（十九冶-江龙高速一分部）重庆市云阳县湿坝东北418米*云阳南互通</v>
      </c>
      <c r="H4106" s="2" t="str">
        <f ca="1">'[1]2025年已发货'!H:H</f>
        <v>吴章红</v>
      </c>
      <c r="I4106" s="2">
        <f ca="1">'[1]2025年已发货'!I:I</f>
        <v>18628165772</v>
      </c>
      <c r="J4106" s="2" vm="1" t="e">
        <f>_xlfn._xlws.FILTER(辅助信息!D:D,辅助信息!G:G=G4106)</f>
        <v>#VALUE!</v>
      </c>
    </row>
    <row r="4107" hidden="1" spans="1:10">
      <c r="A4107" s="2" t="str">
        <f ca="1">'[1]2025年已发货'!A:A</f>
        <v>晋邦</v>
      </c>
      <c r="B4107" s="2" t="str">
        <f ca="1">'[1]2025年已发货'!B:B</f>
        <v>螺纹钢</v>
      </c>
      <c r="C4107" s="2" t="str">
        <f ca="1">'[1]2025年已发货'!C:C</f>
        <v>HRB400E Φ28 9m</v>
      </c>
      <c r="D4107" s="2" t="str">
        <f ca="1">'[1]2025年已发货'!D:D</f>
        <v>吨</v>
      </c>
      <c r="E4107" s="2">
        <f ca="1">'[1]2025年已发货'!E:E</f>
        <v>17.84</v>
      </c>
      <c r="F4107" s="4">
        <f ca="1">'[1]2025年已发货'!F:F</f>
        <v>45825</v>
      </c>
      <c r="G4107" s="2" t="str">
        <f>'[1]2025年已发货'!G:G</f>
        <v>（十九冶-江龙高速一分部）重庆市云阳县湿坝东北418米*云阳南互通</v>
      </c>
      <c r="H4107" s="2" t="str">
        <f ca="1">'[1]2025年已发货'!H:H</f>
        <v>吴章红</v>
      </c>
      <c r="I4107" s="2">
        <f ca="1">'[1]2025年已发货'!I:I</f>
        <v>18628165772</v>
      </c>
      <c r="J4107" s="2" vm="1" t="e">
        <f ca="1">_xlfn._xlws.FILTER(辅助信息!D:D,辅助信息!G:G=G4107)</f>
        <v>#VALUE!</v>
      </c>
    </row>
    <row r="4108" hidden="1" spans="1:10">
      <c r="A4108" s="2" t="str">
        <f ca="1">'[1]2025年已发货'!A:A</f>
        <v>晋邦</v>
      </c>
      <c r="B4108" s="2" t="str">
        <f ca="1">'[1]2025年已发货'!B:B</f>
        <v>盘螺</v>
      </c>
      <c r="C4108" s="2" t="str">
        <f ca="1">'[1]2025年已发货'!C:C</f>
        <v>HRB400E Φ8</v>
      </c>
      <c r="D4108" s="2" t="str">
        <f ca="1">'[1]2025年已发货'!D:D</f>
        <v>吨</v>
      </c>
      <c r="E4108" s="2">
        <f ca="1">'[1]2025年已发货'!E:E</f>
        <v>15</v>
      </c>
      <c r="F4108" s="4">
        <f ca="1">'[1]2025年已发货'!F:F</f>
        <v>45825</v>
      </c>
      <c r="G4108" s="2" t="str">
        <f>'[1]2025年已发货'!G:G</f>
        <v>（十九冶-江龙高速二分部）重庆市云阳县宝坪镇双塆村*宝坪服务区南侧综合楼</v>
      </c>
      <c r="H4108" s="2" t="str">
        <f ca="1">'[1]2025年已发货'!H:H</f>
        <v>张鹏</v>
      </c>
      <c r="I4108" s="2">
        <f ca="1">'[1]2025年已发货'!I:I</f>
        <v>18223006448</v>
      </c>
      <c r="J4108" s="2" vm="1" t="e">
        <f ca="1">_xlfn._xlws.FILTER(辅助信息!D:D,辅助信息!G:G=G4108)</f>
        <v>#VALUE!</v>
      </c>
    </row>
    <row r="4109" hidden="1" spans="1:10">
      <c r="A4109" s="2" t="str">
        <f ca="1">'[1]2025年已发货'!A:A</f>
        <v>晋邦</v>
      </c>
      <c r="B4109" s="2" t="str">
        <f ca="1">'[1]2025年已发货'!B:B</f>
        <v>盘螺</v>
      </c>
      <c r="C4109" s="2" t="str">
        <f ca="1">'[1]2025年已发货'!C:C</f>
        <v>HRB400E Φ10</v>
      </c>
      <c r="D4109" s="2" t="str">
        <f ca="1">'[1]2025年已发货'!D:D</f>
        <v>吨</v>
      </c>
      <c r="E4109" s="2">
        <f ca="1">'[1]2025年已发货'!E:E</f>
        <v>5</v>
      </c>
      <c r="F4109" s="4">
        <f ca="1">'[1]2025年已发货'!F:F</f>
        <v>45825</v>
      </c>
      <c r="G4109" s="2" t="str">
        <f>'[1]2025年已发货'!G:G</f>
        <v>（十九冶-江龙高速二分部）重庆市云阳县宝坪镇双塆村*宝坪服务区南侧综合楼</v>
      </c>
      <c r="H4109" s="2" t="str">
        <f ca="1">'[1]2025年已发货'!H:H</f>
        <v>张鹏</v>
      </c>
      <c r="I4109" s="2">
        <f ca="1">'[1]2025年已发货'!I:I</f>
        <v>18223006448</v>
      </c>
      <c r="J4109" s="2" vm="1" t="e">
        <f>_xlfn._xlws.FILTER(辅助信息!D:D,辅助信息!G:G=G4109)</f>
        <v>#VALUE!</v>
      </c>
    </row>
    <row r="4110" hidden="1" spans="1:10">
      <c r="A4110" s="2" t="str">
        <f ca="1">'[1]2025年已发货'!A:A</f>
        <v>晋邦</v>
      </c>
      <c r="B4110" s="2" t="str">
        <f ca="1">'[1]2025年已发货'!B:B</f>
        <v>螺纹钢</v>
      </c>
      <c r="C4110" s="2" t="str">
        <f ca="1">'[1]2025年已发货'!C:C</f>
        <v>HRB400E Φ14 9m</v>
      </c>
      <c r="D4110" s="2" t="str">
        <f ca="1">'[1]2025年已发货'!D:D</f>
        <v>吨</v>
      </c>
      <c r="E4110" s="2">
        <f ca="1">'[1]2025年已发货'!E:E</f>
        <v>5</v>
      </c>
      <c r="F4110" s="4">
        <f ca="1">'[1]2025年已发货'!F:F</f>
        <v>45825</v>
      </c>
      <c r="G4110" s="2" t="str">
        <f>'[1]2025年已发货'!G:G</f>
        <v>（十九冶-江龙高速二分部）重庆市云阳县宝坪镇双塆村*宝坪服务区南侧综合楼</v>
      </c>
      <c r="H4110" s="2" t="str">
        <f ca="1">'[1]2025年已发货'!H:H</f>
        <v>张鹏</v>
      </c>
      <c r="I4110" s="2">
        <f ca="1">'[1]2025年已发货'!I:I</f>
        <v>18223006448</v>
      </c>
      <c r="J4110" s="2" vm="1" t="e">
        <f>_xlfn._xlws.FILTER(辅助信息!D:D,辅助信息!G:G=G4110)</f>
        <v>#VALUE!</v>
      </c>
    </row>
    <row r="4111" hidden="1" spans="1:10">
      <c r="A4111" s="2" t="str">
        <f ca="1">'[1]2025年已发货'!A:A</f>
        <v>晋邦</v>
      </c>
      <c r="B4111" s="2" t="str">
        <f ca="1">'[1]2025年已发货'!B:B</f>
        <v>螺纹钢</v>
      </c>
      <c r="C4111" s="2" t="str">
        <f ca="1">'[1]2025年已发货'!C:C</f>
        <v>HRB400E Φ16 9m</v>
      </c>
      <c r="D4111" s="2" t="str">
        <f ca="1">'[1]2025年已发货'!D:D</f>
        <v>吨</v>
      </c>
      <c r="E4111" s="2">
        <f ca="1">'[1]2025年已发货'!E:E</f>
        <v>10</v>
      </c>
      <c r="F4111" s="4">
        <f ca="1">'[1]2025年已发货'!F:F</f>
        <v>45825</v>
      </c>
      <c r="G4111" s="2" t="str">
        <f>'[1]2025年已发货'!G:G</f>
        <v>（十九冶-江龙高速二分部）重庆市云阳县宝坪镇双塆村*宝坪服务区南侧综合楼</v>
      </c>
      <c r="H4111" s="2" t="str">
        <f ca="1">'[1]2025年已发货'!H:H</f>
        <v>张鹏</v>
      </c>
      <c r="I4111" s="2">
        <f ca="1">'[1]2025年已发货'!I:I</f>
        <v>18223006448</v>
      </c>
      <c r="J4111" s="2" vm="1" t="e">
        <f ca="1">_xlfn._xlws.FILTER(辅助信息!D:D,辅助信息!G:G=G4111)</f>
        <v>#VALUE!</v>
      </c>
    </row>
    <row r="4112" hidden="1" spans="1:10">
      <c r="A4112" s="2" t="str">
        <f ca="1">'[1]2025年已发货'!A:A</f>
        <v>晋邦</v>
      </c>
      <c r="B4112" s="2" t="str">
        <f ca="1">'[1]2025年已发货'!B:B</f>
        <v>螺纹钢</v>
      </c>
      <c r="C4112" s="2" t="str">
        <f ca="1">'[1]2025年已发货'!C:C</f>
        <v>HRB400E Φ20 9m</v>
      </c>
      <c r="D4112" s="2" t="str">
        <f ca="1">'[1]2025年已发货'!D:D</f>
        <v>吨</v>
      </c>
      <c r="E4112" s="2">
        <f ca="1">'[1]2025年已发货'!E:E</f>
        <v>15</v>
      </c>
      <c r="F4112" s="4">
        <f ca="1">'[1]2025年已发货'!F:F</f>
        <v>45825</v>
      </c>
      <c r="G4112" s="2" t="str">
        <f>'[1]2025年已发货'!G:G</f>
        <v>（十九冶-江龙高速二分部）重庆市云阳县宝坪镇双塆村*宝坪服务区南侧综合楼</v>
      </c>
      <c r="H4112" s="2" t="str">
        <f ca="1">'[1]2025年已发货'!H:H</f>
        <v>张鹏</v>
      </c>
      <c r="I4112" s="2">
        <f ca="1">'[1]2025年已发货'!I:I</f>
        <v>18223006448</v>
      </c>
      <c r="J4112" s="2" vm="1" t="e">
        <f ca="1">_xlfn._xlws.FILTER(辅助信息!D:D,辅助信息!G:G=G4112)</f>
        <v>#VALUE!</v>
      </c>
    </row>
    <row r="4113" hidden="1" spans="1:10">
      <c r="A4113" s="2" t="str">
        <f ca="1">'[1]2025年已发货'!A:A</f>
        <v>晋邦</v>
      </c>
      <c r="B4113" s="2" t="str">
        <f ca="1">'[1]2025年已发货'!B:B</f>
        <v>螺纹钢</v>
      </c>
      <c r="C4113" s="2" t="str">
        <f ca="1">'[1]2025年已发货'!C:C</f>
        <v>HRB400E Φ25 9m</v>
      </c>
      <c r="D4113" s="2" t="str">
        <f ca="1">'[1]2025年已发货'!D:D</f>
        <v>吨</v>
      </c>
      <c r="E4113" s="2">
        <f ca="1">'[1]2025年已发货'!E:E</f>
        <v>10</v>
      </c>
      <c r="F4113" s="4">
        <f ca="1">'[1]2025年已发货'!F:F</f>
        <v>45825</v>
      </c>
      <c r="G4113" s="2" t="str">
        <f>'[1]2025年已发货'!G:G</f>
        <v>（十九冶-江龙高速二分部）重庆市云阳县宝坪镇双塆村*宝坪服务区南侧综合楼</v>
      </c>
      <c r="H4113" s="2" t="str">
        <f ca="1">'[1]2025年已发货'!H:H</f>
        <v>张鹏</v>
      </c>
      <c r="I4113" s="2">
        <f ca="1">'[1]2025年已发货'!I:I</f>
        <v>18223006448</v>
      </c>
      <c r="J4113" s="2" vm="1" t="e">
        <f>_xlfn._xlws.FILTER(辅助信息!D:D,辅助信息!G:G=G4113)</f>
        <v>#VALUE!</v>
      </c>
    </row>
    <row r="4114" hidden="1" spans="1:10">
      <c r="A4114" s="2" t="str">
        <f ca="1">'[1]2025年已发货'!A:A</f>
        <v>晋邦</v>
      </c>
      <c r="B4114" s="2" t="str">
        <f ca="1">'[1]2025年已发货'!B:B</f>
        <v>螺纹钢</v>
      </c>
      <c r="C4114" s="2" t="str">
        <f ca="1">'[1]2025年已发货'!C:C</f>
        <v>HRB400E Φ12 9m</v>
      </c>
      <c r="D4114" s="2" t="str">
        <f ca="1">'[1]2025年已发货'!D:D</f>
        <v>吨</v>
      </c>
      <c r="E4114" s="2">
        <f ca="1">'[1]2025年已发货'!E:E</f>
        <v>35</v>
      </c>
      <c r="F4114" s="4">
        <f ca="1">'[1]2025年已发货'!F:F</f>
        <v>45825</v>
      </c>
      <c r="G4114" s="2" t="str">
        <f>'[1]2025年已发货'!G:G</f>
        <v>（十九冶-江龙高速二分部）重庆市云阳县S305附近*龙角梁场</v>
      </c>
      <c r="H4114" s="2" t="str">
        <f ca="1">'[1]2025年已发货'!H:H</f>
        <v>张鹏</v>
      </c>
      <c r="I4114" s="2">
        <f ca="1">'[1]2025年已发货'!I:I</f>
        <v>18223006448</v>
      </c>
      <c r="J4114" s="2" vm="1" t="e">
        <f ca="1">_xlfn._xlws.FILTER(辅助信息!D:D,辅助信息!G:G=G4114)</f>
        <v>#VALUE!</v>
      </c>
    </row>
    <row r="4115" hidden="1" spans="1:10">
      <c r="A4115" s="2" t="str">
        <f ca="1">'[1]2025年已发货'!A:A</f>
        <v>晋邦</v>
      </c>
      <c r="B4115" s="2" t="str">
        <f ca="1">'[1]2025年已发货'!B:B</f>
        <v>螺纹钢</v>
      </c>
      <c r="C4115" s="2" t="str">
        <f ca="1">'[1]2025年已发货'!C:C</f>
        <v>HRB400E Φ16 9m</v>
      </c>
      <c r="D4115" s="2" t="str">
        <f ca="1">'[1]2025年已发货'!D:D</f>
        <v>吨</v>
      </c>
      <c r="E4115" s="2">
        <f ca="1">'[1]2025年已发货'!E:E</f>
        <v>35</v>
      </c>
      <c r="F4115" s="4">
        <f ca="1">'[1]2025年已发货'!F:F</f>
        <v>45825</v>
      </c>
      <c r="G4115" s="2" t="str">
        <f>'[1]2025年已发货'!G:G</f>
        <v>（十九冶-江龙高速二分部）重庆市云阳县S305附近*龙角梁场</v>
      </c>
      <c r="H4115" s="2" t="str">
        <f ca="1">'[1]2025年已发货'!H:H</f>
        <v>张鹏</v>
      </c>
      <c r="I4115" s="2">
        <f ca="1">'[1]2025年已发货'!I:I</f>
        <v>18223006448</v>
      </c>
      <c r="J4115" s="2" vm="1" t="e">
        <f ca="1">_xlfn._xlws.FILTER(辅助信息!D:D,辅助信息!G:G=G4115)</f>
        <v>#VALUE!</v>
      </c>
    </row>
    <row r="4116" hidden="1" spans="1:10">
      <c r="A4116" s="2" t="str">
        <f ca="1">'[1]2025年已发货'!A:A</f>
        <v>海南海控</v>
      </c>
      <c r="B4116" s="2" t="str">
        <f ca="1">'[1]2025年已发货'!B:B</f>
        <v>螺纹钢</v>
      </c>
      <c r="C4116" s="2" t="str">
        <f ca="1">'[1]2025年已发货'!C:C</f>
        <v>HRB400EФ12*9mm</v>
      </c>
      <c r="D4116" s="2" t="str">
        <f ca="1">'[1]2025年已发货'!D:D</f>
        <v>吨</v>
      </c>
      <c r="E4116" s="2">
        <f ca="1">'[1]2025年已发货'!E:E</f>
        <v>105</v>
      </c>
      <c r="F4116" s="4">
        <f ca="1">'[1]2025年已发货'!F:F</f>
        <v>45825</v>
      </c>
      <c r="G4116" s="2" t="str">
        <f>'[1]2025年已发货'!G:G</f>
        <v>（中铁八局康新高速TJ4-1标）四川省甘孜州康定市新都桥镇超限载检测站</v>
      </c>
      <c r="H4116" s="2" t="str">
        <f ca="1">'[1]2025年已发货'!H:H</f>
        <v>刘俊</v>
      </c>
      <c r="I4116" s="2">
        <f ca="1">'[1]2025年已发货'!I:I</f>
        <v>18587764925</v>
      </c>
      <c r="J4116" s="2" vm="1" t="e">
        <f>_xlfn._xlws.FILTER(辅助信息!D:D,辅助信息!G:G=G4116)</f>
        <v>#VALUE!</v>
      </c>
    </row>
    <row r="4117" hidden="1" spans="1:10">
      <c r="A4117" s="2" t="str">
        <f ca="1">'[1]2025年已发货'!A:A</f>
        <v>海南海控</v>
      </c>
      <c r="B4117" s="2" t="str">
        <f ca="1">'[1]2025年已发货'!B:B</f>
        <v>螺纹钢</v>
      </c>
      <c r="C4117" s="2" t="str">
        <f ca="1">'[1]2025年已发货'!C:C</f>
        <v>HRB500EФ25*12m</v>
      </c>
      <c r="D4117" s="2" t="str">
        <f ca="1">'[1]2025年已发货'!D:D</f>
        <v>吨</v>
      </c>
      <c r="E4117" s="2">
        <f ca="1">'[1]2025年已发货'!E:E</f>
        <v>70</v>
      </c>
      <c r="F4117" s="4">
        <f ca="1">'[1]2025年已发货'!F:F</f>
        <v>45825</v>
      </c>
      <c r="G4117" s="2" t="str">
        <f>'[1]2025年已发货'!G:G</f>
        <v>（中铁八局康新高速TJ4-1标）四川省甘孜州康定市新都桥镇超限载检测站</v>
      </c>
      <c r="H4117" s="2" t="str">
        <f ca="1">'[1]2025年已发货'!H:H</f>
        <v>刘俊</v>
      </c>
      <c r="I4117" s="2">
        <f ca="1">'[1]2025年已发货'!I:I</f>
        <v>18587764925</v>
      </c>
      <c r="J4117" s="2" vm="1" t="e">
        <f ca="1">_xlfn._xlws.FILTER(辅助信息!D:D,辅助信息!G:G=G4117)</f>
        <v>#VALUE!</v>
      </c>
    </row>
    <row r="4118" hidden="1" spans="1:10">
      <c r="A4118" s="2" t="str">
        <f ca="1">'[1]2025年已发货'!A:A</f>
        <v>润耀</v>
      </c>
      <c r="B4118" s="2" t="str">
        <f ca="1">'[1]2025年已发货'!B:B</f>
        <v>高线</v>
      </c>
      <c r="C4118" s="2" t="str">
        <f ca="1">'[1]2025年已发货'!C:C</f>
        <v>HPB300 Φ8</v>
      </c>
      <c r="D4118" s="2" t="str">
        <f ca="1">'[1]2025年已发货'!D:D</f>
        <v>吨</v>
      </c>
      <c r="E4118" s="2">
        <f ca="1">'[1]2025年已发货'!E:E</f>
        <v>15</v>
      </c>
      <c r="F4118" s="4">
        <f ca="1">'[1]2025年已发货'!F:F</f>
        <v>45825</v>
      </c>
      <c r="G4118" s="2" t="str">
        <f>'[1]2025年已发货'!G:G</f>
        <v>(宜宾兴港三江新区长江工业园保障性租赁住房建设项目-2标)四川省宜宾市翠屏区永善路南段宜宾市三江新区长江工业园区</v>
      </c>
      <c r="H4118" s="2" t="str">
        <f ca="1">'[1]2025年已发货'!H:H</f>
        <v>查工</v>
      </c>
      <c r="I4118" s="2">
        <f ca="1">'[1]2025年已发货'!I:I</f>
        <v>13118007501</v>
      </c>
      <c r="J4118" s="2" t="str">
        <f>_xlfn._xlws.FILTER(辅助信息!D:D,辅助信息!G:G=G4118)</f>
        <v>宜宾兴港三江新区长江工业园建设项目</v>
      </c>
    </row>
    <row r="4119" hidden="1" spans="1:10">
      <c r="A4119" s="2" t="str">
        <f ca="1">'[1]2025年已发货'!A:A</f>
        <v>润耀</v>
      </c>
      <c r="B4119" s="2" t="str">
        <f ca="1">'[1]2025年已发货'!B:B</f>
        <v>螺纹钢</v>
      </c>
      <c r="C4119" s="2" t="str">
        <f ca="1">'[1]2025年已发货'!C:C</f>
        <v>HRB400E Φ16 9m</v>
      </c>
      <c r="D4119" s="2" t="str">
        <f ca="1">'[1]2025年已发货'!D:D</f>
        <v>吨</v>
      </c>
      <c r="E4119" s="2">
        <f ca="1">'[1]2025年已发货'!E:E</f>
        <v>3</v>
      </c>
      <c r="F4119" s="4">
        <f ca="1">'[1]2025年已发货'!F:F</f>
        <v>45825</v>
      </c>
      <c r="G4119" s="2" t="str">
        <f>'[1]2025年已发货'!G:G</f>
        <v>(宜宾兴港三江新区长江工业园保障性租赁住房建设项目-2标)四川省宜宾市翠屏区永善路南段宜宾市三江新区长江工业园区</v>
      </c>
      <c r="H4119" s="2" t="str">
        <f ca="1">'[1]2025年已发货'!H:H</f>
        <v>查工</v>
      </c>
      <c r="I4119" s="2">
        <f ca="1">'[1]2025年已发货'!I:I</f>
        <v>13118007501</v>
      </c>
      <c r="J4119" s="2" t="str">
        <f ca="1">_xlfn._xlws.FILTER(辅助信息!D:D,辅助信息!G:G=G4119)</f>
        <v>宜宾兴港三江新区长江工业园建设项目</v>
      </c>
    </row>
    <row r="4120" hidden="1" spans="1:10">
      <c r="A4120" s="2" t="str">
        <f ca="1">'[1]2025年已发货'!A:A</f>
        <v>润耀</v>
      </c>
      <c r="B4120" s="2" t="str">
        <f ca="1">'[1]2025年已发货'!B:B</f>
        <v>螺纹钢</v>
      </c>
      <c r="C4120" s="2" t="str">
        <f ca="1">'[1]2025年已发货'!C:C</f>
        <v>HRB400E Φ18 9m</v>
      </c>
      <c r="D4120" s="2" t="str">
        <f ca="1">'[1]2025年已发货'!D:D</f>
        <v>吨</v>
      </c>
      <c r="E4120" s="2">
        <f ca="1">'[1]2025年已发货'!E:E</f>
        <v>18</v>
      </c>
      <c r="F4120" s="4">
        <f ca="1">'[1]2025年已发货'!F:F</f>
        <v>45825</v>
      </c>
      <c r="G4120" s="2" t="str">
        <f>'[1]2025年已发货'!G:G</f>
        <v>(宜宾兴港三江新区长江工业园保障性租赁住房建设项目-2标)四川省宜宾市翠屏区永善路南段宜宾市三江新区长江工业园区</v>
      </c>
      <c r="H4120" s="2" t="str">
        <f ca="1">'[1]2025年已发货'!H:H</f>
        <v>查工</v>
      </c>
      <c r="I4120" s="2">
        <f ca="1">'[1]2025年已发货'!I:I</f>
        <v>13118007501</v>
      </c>
      <c r="J4120" s="2" t="str">
        <f ca="1">_xlfn._xlws.FILTER(辅助信息!D:D,辅助信息!G:G=G4120)</f>
        <v>宜宾兴港三江新区长江工业园建设项目</v>
      </c>
    </row>
    <row r="4121" hidden="1" spans="1:10">
      <c r="A4121" s="2" t="str">
        <f ca="1">'[1]2025年已发货'!A:A</f>
        <v>润耀</v>
      </c>
      <c r="B4121" s="2" t="str">
        <f ca="1">'[1]2025年已发货'!B:B</f>
        <v>螺纹钢</v>
      </c>
      <c r="C4121" s="2" t="str">
        <f ca="1">'[1]2025年已发货'!C:C</f>
        <v>HRB500E Φ28×9米</v>
      </c>
      <c r="D4121" s="2" t="str">
        <f ca="1">'[1]2025年已发货'!D:D</f>
        <v>吨</v>
      </c>
      <c r="E4121" s="2">
        <f ca="1">'[1]2025年已发货'!E:E</f>
        <v>70</v>
      </c>
      <c r="F4121" s="4">
        <f ca="1">'[1]2025年已发货'!F:F</f>
        <v>45826</v>
      </c>
      <c r="G4121" s="2" t="str">
        <f>'[1]2025年已发货'!G:G</f>
        <v>（自永1标八局二分公司钢筋棚）四川省自贡市大安区牛佛镇</v>
      </c>
      <c r="H4121" s="2" t="str">
        <f ca="1">'[1]2025年已发货'!H:H</f>
        <v>王君杰</v>
      </c>
      <c r="I4121" s="2">
        <f ca="1">'[1]2025年已发货'!I:I</f>
        <v>18919619850</v>
      </c>
      <c r="J4121" s="2" vm="1" t="e">
        <f>_xlfn._xlws.FILTER(辅助信息!D:D,辅助信息!G:G=G4121)</f>
        <v>#VALUE!</v>
      </c>
    </row>
    <row r="4122" hidden="1" spans="1:10">
      <c r="A4122" s="2" t="str">
        <f ca="1">'[1]2025年已发货'!A:A</f>
        <v>润耀</v>
      </c>
      <c r="B4122" s="2" t="str">
        <f ca="1">'[1]2025年已发货'!B:B</f>
        <v>螺纹钢</v>
      </c>
      <c r="C4122" s="2" t="str">
        <f ca="1">'[1]2025年已发货'!C:C</f>
        <v>HRB400E Φ28×9米</v>
      </c>
      <c r="D4122" s="2" t="str">
        <f ca="1">'[1]2025年已发货'!D:D</f>
        <v>吨</v>
      </c>
      <c r="E4122" s="2">
        <f ca="1">'[1]2025年已发货'!E:E</f>
        <v>11</v>
      </c>
      <c r="F4122" s="4">
        <f ca="1">'[1]2025年已发货'!F:F</f>
        <v>45826</v>
      </c>
      <c r="G4122" s="2" t="str">
        <f>'[1]2025年已发货'!G:G</f>
        <v>（自永1标八局二分公司钢筋棚过磅）沿滩区川南中小企业创业园(金川路东50米)  </v>
      </c>
      <c r="H4122" s="2" t="str">
        <f ca="1">'[1]2025年已发货'!H:H</f>
        <v>廖浩</v>
      </c>
      <c r="I4122" s="2">
        <f ca="1">'[1]2025年已发货'!I:I</f>
        <v>18383381234</v>
      </c>
      <c r="J4122" s="2" vm="1" t="e">
        <f ca="1">_xlfn._xlws.FILTER(辅助信息!D:D,辅助信息!G:G=G4122)</f>
        <v>#VALUE!</v>
      </c>
    </row>
    <row r="4123" hidden="1" spans="1:10">
      <c r="A4123" s="2" t="str">
        <f ca="1">'[1]2025年已发货'!A:A</f>
        <v>润耀</v>
      </c>
      <c r="B4123" s="2" t="str">
        <f ca="1">'[1]2025年已发货'!B:B</f>
        <v>螺纹钢</v>
      </c>
      <c r="C4123" s="2" t="str">
        <f ca="1">'[1]2025年已发货'!C:C</f>
        <v>HRB400E Φ25×9米</v>
      </c>
      <c r="D4123" s="2" t="str">
        <f ca="1">'[1]2025年已发货'!D:D</f>
        <v>吨</v>
      </c>
      <c r="E4123" s="2">
        <f ca="1">'[1]2025年已发货'!E:E</f>
        <v>6</v>
      </c>
      <c r="F4123" s="4">
        <f ca="1">'[1]2025年已发货'!F:F</f>
        <v>45826</v>
      </c>
      <c r="G4123" s="2" t="str">
        <f>'[1]2025年已发货'!G:G</f>
        <v>（自永1标八局二分公司钢筋棚过磅）沿滩区川南中小企业创业园(金川路东50米)  </v>
      </c>
      <c r="H4123" s="2" t="str">
        <f ca="1">'[1]2025年已发货'!H:H</f>
        <v>廖浩</v>
      </c>
      <c r="I4123" s="2">
        <f ca="1">'[1]2025年已发货'!I:I</f>
        <v>18383381234</v>
      </c>
      <c r="J4123" s="2" vm="1" t="e">
        <f>_xlfn._xlws.FILTER(辅助信息!D:D,辅助信息!G:G=G4123)</f>
        <v>#VALUE!</v>
      </c>
    </row>
    <row r="4124" hidden="1" spans="1:10">
      <c r="A4124" s="2" t="str">
        <f ca="1">'[1]2025年已发货'!A:A</f>
        <v>润耀</v>
      </c>
      <c r="B4124" s="2" t="str">
        <f ca="1">'[1]2025年已发货'!B:B</f>
        <v>螺纹钢</v>
      </c>
      <c r="C4124" s="2" t="str">
        <f ca="1">'[1]2025年已发货'!C:C</f>
        <v>HRB400E Φ20×9米</v>
      </c>
      <c r="D4124" s="2" t="str">
        <f ca="1">'[1]2025年已发货'!D:D</f>
        <v>吨</v>
      </c>
      <c r="E4124" s="2">
        <f ca="1">'[1]2025年已发货'!E:E</f>
        <v>5</v>
      </c>
      <c r="F4124" s="4">
        <f ca="1">'[1]2025年已发货'!F:F</f>
        <v>45826</v>
      </c>
      <c r="G4124" s="2" t="str">
        <f>'[1]2025年已发货'!G:G</f>
        <v>（自永1标八局二分公司钢筋棚过磅）沿滩区川南中小企业创业园(金川路东50米)  </v>
      </c>
      <c r="H4124" s="2" t="str">
        <f ca="1">'[1]2025年已发货'!H:H</f>
        <v>廖浩</v>
      </c>
      <c r="I4124" s="2">
        <f ca="1">'[1]2025年已发货'!I:I</f>
        <v>18383381234</v>
      </c>
      <c r="J4124" s="2" vm="1" t="e">
        <f ca="1">_xlfn._xlws.FILTER(辅助信息!D:D,辅助信息!G:G=G4124)</f>
        <v>#VALUE!</v>
      </c>
    </row>
    <row r="4125" hidden="1" spans="1:10">
      <c r="A4125" s="2" t="str">
        <f ca="1">'[1]2025年已发货'!A:A</f>
        <v>润耀</v>
      </c>
      <c r="B4125" s="2" t="str">
        <f ca="1">'[1]2025年已发货'!B:B</f>
        <v>螺纹钢</v>
      </c>
      <c r="C4125" s="2" t="str">
        <f ca="1">'[1]2025年已发货'!C:C</f>
        <v>HRB400E Φ12×9米</v>
      </c>
      <c r="D4125" s="2" t="str">
        <f ca="1">'[1]2025年已发货'!D:D</f>
        <v>吨</v>
      </c>
      <c r="E4125" s="2">
        <f ca="1">'[1]2025年已发货'!E:E</f>
        <v>11</v>
      </c>
      <c r="F4125" s="4">
        <f ca="1">'[1]2025年已发货'!F:F</f>
        <v>45826</v>
      </c>
      <c r="G4125" s="2" t="str">
        <f>'[1]2025年已发货'!G:G</f>
        <v>（自永1标八局二分公司钢筋棚过磅）沿滩区川南中小企业创业园(金川路东50米)  </v>
      </c>
      <c r="H4125" s="2" t="str">
        <f ca="1">'[1]2025年已发货'!H:H</f>
        <v>廖浩</v>
      </c>
      <c r="I4125" s="2">
        <f ca="1">'[1]2025年已发货'!I:I</f>
        <v>18383381234</v>
      </c>
      <c r="J4125" s="2" vm="1" t="e">
        <f>_xlfn._xlws.FILTER(辅助信息!D:D,辅助信息!G:G=G4125)</f>
        <v>#VALUE!</v>
      </c>
    </row>
    <row r="4126" hidden="1" spans="1:10">
      <c r="A4126" s="2" t="str">
        <f ca="1">'[1]2025年已发货'!A:A</f>
        <v>泸钢</v>
      </c>
      <c r="B4126" s="2" t="str">
        <f ca="1">'[1]2025年已发货'!B:B</f>
        <v>盘螺</v>
      </c>
      <c r="C4126" s="2" t="str">
        <f ca="1">'[1]2025年已发货'!C:C</f>
        <v>HRB400E Φ6</v>
      </c>
      <c r="D4126" s="2" t="str">
        <f ca="1">'[1]2025年已发货'!D:D</f>
        <v>吨</v>
      </c>
      <c r="E4126" s="2">
        <f ca="1">'[1]2025年已发货'!E:E</f>
        <v>2.5</v>
      </c>
      <c r="F4126" s="4">
        <f ca="1">'[1]2025年已发货'!F:F</f>
        <v>45826</v>
      </c>
      <c r="G4126" s="2" t="str">
        <f>'[1]2025年已发货'!G:G</f>
        <v>(五冶钢构宜宾南溪区项目土建4标)四川省宜宾市高县高县庆符镇鹅卵新农村高县广久大道(庆符厂房项目)</v>
      </c>
      <c r="H4126" s="2" t="str">
        <f ca="1">'[1]2025年已发货'!H:H</f>
        <v>张朝亮</v>
      </c>
      <c r="I4126" s="2">
        <f ca="1">'[1]2025年已发货'!I:I</f>
        <v>15228205853</v>
      </c>
      <c r="J4126" s="2" t="str">
        <f ca="1">_xlfn._xlws.FILTER(辅助信息!D:D,辅助信息!G:G=G4126)</f>
        <v>五冶钢构-宜宾市南溪区高县月江镇建设项目</v>
      </c>
    </row>
    <row r="4127" hidden="1" spans="1:10">
      <c r="A4127" s="2" t="str">
        <f ca="1">'[1]2025年已发货'!A:A</f>
        <v>泸钢</v>
      </c>
      <c r="B4127" s="2" t="str">
        <f ca="1">'[1]2025年已发货'!B:B</f>
        <v>盘螺</v>
      </c>
      <c r="C4127" s="2" t="str">
        <f ca="1">'[1]2025年已发货'!C:C</f>
        <v>HRB400E Φ8</v>
      </c>
      <c r="D4127" s="2" t="str">
        <f ca="1">'[1]2025年已发货'!D:D</f>
        <v>吨</v>
      </c>
      <c r="E4127" s="2">
        <f ca="1">'[1]2025年已发货'!E:E</f>
        <v>2.5</v>
      </c>
      <c r="F4127" s="4">
        <f ca="1">'[1]2025年已发货'!F:F</f>
        <v>45826</v>
      </c>
      <c r="G4127" s="2" t="str">
        <f>'[1]2025年已发货'!G:G</f>
        <v>(五冶钢构宜宾南溪区项目土建4标)四川省宜宾市高县高县庆符镇鹅卵新农村高县广久大道(庆符厂房项目)</v>
      </c>
      <c r="H4127" s="2" t="str">
        <f ca="1">'[1]2025年已发货'!H:H</f>
        <v>张朝亮</v>
      </c>
      <c r="I4127" s="2">
        <f ca="1">'[1]2025年已发货'!I:I</f>
        <v>15228205853</v>
      </c>
      <c r="J4127" s="2" t="str">
        <f>_xlfn._xlws.FILTER(辅助信息!D:D,辅助信息!G:G=G4127)</f>
        <v>五冶钢构-宜宾市南溪区高县月江镇建设项目</v>
      </c>
    </row>
    <row r="4128" hidden="1" spans="1:10">
      <c r="A4128" s="2" t="str">
        <f ca="1">'[1]2025年已发货'!A:A</f>
        <v>泸钢</v>
      </c>
      <c r="B4128" s="2" t="str">
        <f ca="1">'[1]2025年已发货'!B:B</f>
        <v>盘螺</v>
      </c>
      <c r="C4128" s="2" t="str">
        <f ca="1">'[1]2025年已发货'!C:C</f>
        <v>HRB400E Φ10</v>
      </c>
      <c r="D4128" s="2" t="str">
        <f ca="1">'[1]2025年已发货'!D:D</f>
        <v>吨</v>
      </c>
      <c r="E4128" s="2">
        <f ca="1">'[1]2025年已发货'!E:E</f>
        <v>2.5</v>
      </c>
      <c r="F4128" s="4">
        <f ca="1">'[1]2025年已发货'!F:F</f>
        <v>45826</v>
      </c>
      <c r="G4128" s="2" t="str">
        <f>'[1]2025年已发货'!G:G</f>
        <v>(五冶钢构宜宾南溪区项目土建4标)四川省宜宾市高县高县庆符镇鹅卵新农村高县广久大道(庆符厂房项目)</v>
      </c>
      <c r="H4128" s="2" t="str">
        <f ca="1">'[1]2025年已发货'!H:H</f>
        <v>张朝亮</v>
      </c>
      <c r="I4128" s="2">
        <f ca="1">'[1]2025年已发货'!I:I</f>
        <v>15228205853</v>
      </c>
      <c r="J4128" s="2" t="str">
        <f>_xlfn._xlws.FILTER(辅助信息!D:D,辅助信息!G:G=G4128)</f>
        <v>五冶钢构-宜宾市南溪区高县月江镇建设项目</v>
      </c>
    </row>
    <row r="4129" hidden="1" spans="1:10">
      <c r="A4129" s="2" t="str">
        <f ca="1">'[1]2025年已发货'!A:A</f>
        <v>泸钢</v>
      </c>
      <c r="B4129" s="2" t="str">
        <f ca="1">'[1]2025年已发货'!B:B</f>
        <v>螺纹钢</v>
      </c>
      <c r="C4129" s="2" t="str">
        <f ca="1">'[1]2025年已发货'!C:C</f>
        <v>HRB400E Φ12 9m</v>
      </c>
      <c r="D4129" s="2" t="str">
        <f ca="1">'[1]2025年已发货'!D:D</f>
        <v>吨</v>
      </c>
      <c r="E4129" s="2">
        <f ca="1">'[1]2025年已发货'!E:E</f>
        <v>3</v>
      </c>
      <c r="F4129" s="4">
        <f ca="1">'[1]2025年已发货'!F:F</f>
        <v>45826</v>
      </c>
      <c r="G4129" s="2" t="str">
        <f>'[1]2025年已发货'!G:G</f>
        <v>(五冶钢构宜宾南溪区项目土建4标)四川省宜宾市高县高县庆符镇鹅卵新农村高县广久大道(庆符厂房项目)</v>
      </c>
      <c r="H4129" s="2" t="str">
        <f ca="1">'[1]2025年已发货'!H:H</f>
        <v>张朝亮</v>
      </c>
      <c r="I4129" s="2">
        <f ca="1">'[1]2025年已发货'!I:I</f>
        <v>15228205853</v>
      </c>
      <c r="J4129" s="2" t="str">
        <f>_xlfn._xlws.FILTER(辅助信息!D:D,辅助信息!G:G=G4129)</f>
        <v>五冶钢构-宜宾市南溪区高县月江镇建设项目</v>
      </c>
    </row>
    <row r="4130" hidden="1" spans="1:10">
      <c r="A4130" s="2" t="str">
        <f ca="1">'[1]2025年已发货'!A:A</f>
        <v>泸钢</v>
      </c>
      <c r="B4130" s="2" t="str">
        <f ca="1">'[1]2025年已发货'!B:B</f>
        <v>螺纹钢</v>
      </c>
      <c r="C4130" s="2" t="str">
        <f ca="1">'[1]2025年已发货'!C:C</f>
        <v>HRB400E Φ14 9m</v>
      </c>
      <c r="D4130" s="2" t="str">
        <f ca="1">'[1]2025年已发货'!D:D</f>
        <v>吨</v>
      </c>
      <c r="E4130" s="2">
        <f ca="1">'[1]2025年已发货'!E:E</f>
        <v>6</v>
      </c>
      <c r="F4130" s="4">
        <f ca="1">'[1]2025年已发货'!F:F</f>
        <v>45826</v>
      </c>
      <c r="G4130" s="2" t="str">
        <f>'[1]2025年已发货'!G:G</f>
        <v>(五冶钢构宜宾南溪区项目土建4标)四川省宜宾市高县高县庆符镇鹅卵新农村高县广久大道(庆符厂房项目)</v>
      </c>
      <c r="H4130" s="2" t="str">
        <f ca="1">'[1]2025年已发货'!H:H</f>
        <v>张朝亮</v>
      </c>
      <c r="I4130" s="2">
        <f ca="1">'[1]2025年已发货'!I:I</f>
        <v>15228205853</v>
      </c>
      <c r="J4130" s="2" t="str">
        <f ca="1">_xlfn._xlws.FILTER(辅助信息!D:D,辅助信息!G:G=G4130)</f>
        <v>五冶钢构-宜宾市南溪区高县月江镇建设项目</v>
      </c>
    </row>
    <row r="4131" hidden="1" spans="1:10">
      <c r="A4131" s="2" t="str">
        <f ca="1">'[1]2025年已发货'!A:A</f>
        <v>泸钢</v>
      </c>
      <c r="B4131" s="2" t="str">
        <f ca="1">'[1]2025年已发货'!B:B</f>
        <v>螺纹钢</v>
      </c>
      <c r="C4131" s="2" t="str">
        <f ca="1">'[1]2025年已发货'!C:C</f>
        <v>HRB400E Φ16 9m</v>
      </c>
      <c r="D4131" s="2" t="str">
        <f ca="1">'[1]2025年已发货'!D:D</f>
        <v>吨</v>
      </c>
      <c r="E4131" s="2">
        <f ca="1">'[1]2025年已发货'!E:E</f>
        <v>3</v>
      </c>
      <c r="F4131" s="4">
        <f ca="1">'[1]2025年已发货'!F:F</f>
        <v>45826</v>
      </c>
      <c r="G4131" s="2" t="str">
        <f>'[1]2025年已发货'!G:G</f>
        <v>(五冶钢构宜宾南溪区项目土建4标)四川省宜宾市高县高县庆符镇鹅卵新农村高县广久大道(庆符厂房项目)</v>
      </c>
      <c r="H4131" s="2" t="str">
        <f ca="1">'[1]2025年已发货'!H:H</f>
        <v>张朝亮</v>
      </c>
      <c r="I4131" s="2">
        <f ca="1">'[1]2025年已发货'!I:I</f>
        <v>15228205853</v>
      </c>
      <c r="J4131" s="2" t="str">
        <f ca="1">_xlfn._xlws.FILTER(辅助信息!D:D,辅助信息!G:G=G4131)</f>
        <v>五冶钢构-宜宾市南溪区高县月江镇建设项目</v>
      </c>
    </row>
    <row r="4132" hidden="1" spans="1:10">
      <c r="A4132" s="2" t="str">
        <f ca="1">'[1]2025年已发货'!A:A</f>
        <v>泸钢</v>
      </c>
      <c r="B4132" s="2" t="str">
        <f ca="1">'[1]2025年已发货'!B:B</f>
        <v>螺纹钢</v>
      </c>
      <c r="C4132" s="2" t="str">
        <f ca="1">'[1]2025年已发货'!C:C</f>
        <v>HRB400E Φ18 9m</v>
      </c>
      <c r="D4132" s="2" t="str">
        <f ca="1">'[1]2025年已发货'!D:D</f>
        <v>吨</v>
      </c>
      <c r="E4132" s="2">
        <f ca="1">'[1]2025年已发货'!E:E</f>
        <v>3</v>
      </c>
      <c r="F4132" s="4">
        <f ca="1">'[1]2025年已发货'!F:F</f>
        <v>45826</v>
      </c>
      <c r="G4132" s="2" t="str">
        <f>'[1]2025年已发货'!G:G</f>
        <v>(五冶钢构宜宾南溪区项目土建4标)四川省宜宾市高县高县庆符镇鹅卵新农村高县广久大道(庆符厂房项目)</v>
      </c>
      <c r="H4132" s="2" t="str">
        <f ca="1">'[1]2025年已发货'!H:H</f>
        <v>张朝亮</v>
      </c>
      <c r="I4132" s="2">
        <f ca="1">'[1]2025年已发货'!I:I</f>
        <v>15228205853</v>
      </c>
      <c r="J4132" s="2" t="str">
        <f>_xlfn._xlws.FILTER(辅助信息!D:D,辅助信息!G:G=G4132)</f>
        <v>五冶钢构-宜宾市南溪区高县月江镇建设项目</v>
      </c>
    </row>
    <row r="4133" hidden="1" spans="1:10">
      <c r="A4133" s="2" t="str">
        <f ca="1">'[1]2025年已发货'!A:A</f>
        <v>泸钢</v>
      </c>
      <c r="B4133" s="2" t="str">
        <f ca="1">'[1]2025年已发货'!B:B</f>
        <v>螺纹钢</v>
      </c>
      <c r="C4133" s="2" t="str">
        <f ca="1">'[1]2025年已发货'!C:C</f>
        <v>HRB400E Φ20 9m</v>
      </c>
      <c r="D4133" s="2" t="str">
        <f ca="1">'[1]2025年已发货'!D:D</f>
        <v>吨</v>
      </c>
      <c r="E4133" s="2">
        <f ca="1">'[1]2025年已发货'!E:E</f>
        <v>3</v>
      </c>
      <c r="F4133" s="4">
        <f ca="1">'[1]2025年已发货'!F:F</f>
        <v>45826</v>
      </c>
      <c r="G4133" s="2" t="str">
        <f>'[1]2025年已发货'!G:G</f>
        <v>(五冶钢构宜宾南溪区项目土建4标)四川省宜宾市高县高县庆符镇鹅卵新农村高县广久大道(庆符厂房项目)</v>
      </c>
      <c r="H4133" s="2" t="str">
        <f ca="1">'[1]2025年已发货'!H:H</f>
        <v>张朝亮</v>
      </c>
      <c r="I4133" s="2">
        <f ca="1">'[1]2025年已发货'!I:I</f>
        <v>15228205853</v>
      </c>
      <c r="J4133" s="2" t="str">
        <f ca="1">_xlfn._xlws.FILTER(辅助信息!D:D,辅助信息!G:G=G4133)</f>
        <v>五冶钢构-宜宾市南溪区高县月江镇建设项目</v>
      </c>
    </row>
    <row r="4134" hidden="1" spans="1:10">
      <c r="A4134" s="2" t="str">
        <f ca="1">'[1]2025年已发货'!A:A</f>
        <v>泸钢</v>
      </c>
      <c r="B4134" s="2" t="str">
        <f ca="1">'[1]2025年已发货'!B:B</f>
        <v>螺纹钢</v>
      </c>
      <c r="C4134" s="2" t="str">
        <f ca="1">'[1]2025年已发货'!C:C</f>
        <v>HRB400E Φ22 9m</v>
      </c>
      <c r="D4134" s="2" t="str">
        <f ca="1">'[1]2025年已发货'!D:D</f>
        <v>吨</v>
      </c>
      <c r="E4134" s="2">
        <f ca="1">'[1]2025年已发货'!E:E</f>
        <v>3</v>
      </c>
      <c r="F4134" s="4">
        <f ca="1">'[1]2025年已发货'!F:F</f>
        <v>45826</v>
      </c>
      <c r="G4134" s="2" t="str">
        <f>'[1]2025年已发货'!G:G</f>
        <v>(五冶钢构宜宾南溪区项目土建4标)四川省宜宾市高县高县庆符镇鹅卵新农村高县广久大道(庆符厂房项目)</v>
      </c>
      <c r="H4134" s="2" t="str">
        <f ca="1">'[1]2025年已发货'!H:H</f>
        <v>张朝亮</v>
      </c>
      <c r="I4134" s="2">
        <f ca="1">'[1]2025年已发货'!I:I</f>
        <v>15228205853</v>
      </c>
      <c r="J4134" s="2" t="str">
        <f ca="1">_xlfn._xlws.FILTER(辅助信息!D:D,辅助信息!G:G=G4134)</f>
        <v>五冶钢构-宜宾市南溪区高县月江镇建设项目</v>
      </c>
    </row>
    <row r="4135" hidden="1" spans="1:10">
      <c r="A4135" s="2" t="str">
        <f ca="1">'[1]2025年已发货'!A:A</f>
        <v>泸钢</v>
      </c>
      <c r="B4135" s="2" t="str">
        <f ca="1">'[1]2025年已发货'!B:B</f>
        <v>螺纹钢</v>
      </c>
      <c r="C4135" s="2" t="str">
        <f ca="1">'[1]2025年已发货'!C:C</f>
        <v>HRB400E Φ25 9m</v>
      </c>
      <c r="D4135" s="2" t="str">
        <f ca="1">'[1]2025年已发货'!D:D</f>
        <v>吨</v>
      </c>
      <c r="E4135" s="2">
        <f ca="1">'[1]2025年已发货'!E:E</f>
        <v>6</v>
      </c>
      <c r="F4135" s="4">
        <f ca="1">'[1]2025年已发货'!F:F</f>
        <v>45826</v>
      </c>
      <c r="G4135" s="2" t="str">
        <f>'[1]2025年已发货'!G:G</f>
        <v>(五冶钢构宜宾南溪区项目土建4标)四川省宜宾市高县高县庆符镇鹅卵新农村高县广久大道(庆符厂房项目)</v>
      </c>
      <c r="H4135" s="2" t="str">
        <f ca="1">'[1]2025年已发货'!H:H</f>
        <v>张朝亮</v>
      </c>
      <c r="I4135" s="2">
        <f ca="1">'[1]2025年已发货'!I:I</f>
        <v>15228205853</v>
      </c>
      <c r="J4135" s="2" t="str">
        <f ca="1">_xlfn._xlws.FILTER(辅助信息!D:D,辅助信息!G:G=G4135)</f>
        <v>五冶钢构-宜宾市南溪区高县月江镇建设项目</v>
      </c>
    </row>
    <row r="4136" hidden="1" spans="1:10">
      <c r="A4136" s="2" t="str">
        <f ca="1">'[1]2025年已发货'!A:A</f>
        <v>山东高速</v>
      </c>
      <c r="B4136" s="2" t="str">
        <f ca="1">'[1]2025年已发货'!B:B</f>
        <v>盘螺</v>
      </c>
      <c r="C4136" s="2" t="str">
        <f ca="1">'[1]2025年已发货'!C:C</f>
        <v>HRB400E Φ12</v>
      </c>
      <c r="D4136" s="2" t="str">
        <f ca="1">'[1]2025年已发货'!D:D</f>
        <v>吨</v>
      </c>
      <c r="E4136" s="2">
        <f ca="1">'[1]2025年已发货'!E:E</f>
        <v>35</v>
      </c>
      <c r="F4136" s="4">
        <f ca="1">'[1]2025年已发货'!F:F</f>
        <v>45826</v>
      </c>
      <c r="G4136" s="2" t="str">
        <f>'[1]2025年已发货'!G:G</f>
        <v>（中铁广州局-成渝扩容2标）四川省资阳市雁江区南双路杨家糖房</v>
      </c>
      <c r="H4136" s="2" t="str">
        <f ca="1">'[1]2025年已发货'!H:H</f>
        <v>邓志强</v>
      </c>
      <c r="I4136" s="2">
        <f ca="1">'[1]2025年已发货'!I:I</f>
        <v>17603045490</v>
      </c>
      <c r="J4136" s="2" vm="1" t="e">
        <f ca="1">_xlfn._xlws.FILTER(辅助信息!D:D,辅助信息!G:G=G4136)</f>
        <v>#VALUE!</v>
      </c>
    </row>
    <row r="4137" hidden="1" spans="1:10">
      <c r="A4137" s="2" t="str">
        <f ca="1">'[1]2025年已发货'!A:A</f>
        <v>海南海控</v>
      </c>
      <c r="B4137" s="2" t="str">
        <f ca="1">'[1]2025年已发货'!B:B</f>
        <v>高线</v>
      </c>
      <c r="C4137" s="2" t="str">
        <f ca="1">'[1]2025年已发货'!C:C</f>
        <v>HPB300Ф12</v>
      </c>
      <c r="D4137" s="2" t="str">
        <f ca="1">'[1]2025年已发货'!D:D</f>
        <v>吨</v>
      </c>
      <c r="E4137" s="2">
        <f ca="1">'[1]2025年已发货'!E:E</f>
        <v>35</v>
      </c>
      <c r="F4137" s="4">
        <f ca="1">'[1]2025年已发货'!F:F</f>
        <v>45826</v>
      </c>
      <c r="G4137" s="2" t="str">
        <f>'[1]2025年已发货'!G:G</f>
        <v>（中铁六局呼和公司康新高速TJ4-2标）四川省甘孜藏族自治州康定市新都桥镇东俄罗三村中建八局搅拌站旁</v>
      </c>
      <c r="H4137" s="2" t="str">
        <f ca="1">'[1]2025年已发货'!H:H</f>
        <v>王龙</v>
      </c>
      <c r="I4137" s="2">
        <f ca="1">'[1]2025年已发货'!I:I</f>
        <v>18809490151</v>
      </c>
      <c r="J4137" s="2" vm="1" t="e">
        <f ca="1">_xlfn._xlws.FILTER(辅助信息!D:D,辅助信息!G:G=G4137)</f>
        <v>#VALUE!</v>
      </c>
    </row>
    <row r="4138" hidden="1" spans="1:10">
      <c r="A4138" s="2" t="str">
        <f ca="1">'[1]2025年已发货'!A:A</f>
        <v>海南海控</v>
      </c>
      <c r="B4138" s="2" t="str">
        <f ca="1">'[1]2025年已发货'!B:B</f>
        <v>螺纹钢</v>
      </c>
      <c r="C4138" s="2" t="str">
        <f ca="1">'[1]2025年已发货'!C:C</f>
        <v>HRB400EФ12*9m</v>
      </c>
      <c r="D4138" s="2" t="str">
        <f ca="1">'[1]2025年已发货'!D:D</f>
        <v>吨</v>
      </c>
      <c r="E4138" s="2">
        <f ca="1">'[1]2025年已发货'!E:E</f>
        <v>35</v>
      </c>
      <c r="F4138" s="4">
        <f ca="1">'[1]2025年已发货'!F:F</f>
        <v>45826</v>
      </c>
      <c r="G4138" s="2" t="str">
        <f>'[1]2025年已发货'!G:G</f>
        <v>（中铁六局呼和公司康新高速TJ4-2标）四川省甘孜藏族自治州康定市新都桥镇东俄罗三村中建八局搅拌站旁</v>
      </c>
      <c r="H4138" s="2" t="str">
        <f ca="1">'[1]2025年已发货'!H:H</f>
        <v>王龙</v>
      </c>
      <c r="I4138" s="2">
        <f ca="1">'[1]2025年已发货'!I:I</f>
        <v>18809490151</v>
      </c>
      <c r="J4138" s="2" vm="1" t="e">
        <f ca="1">_xlfn._xlws.FILTER(辅助信息!D:D,辅助信息!G:G=G4138)</f>
        <v>#VALUE!</v>
      </c>
    </row>
    <row r="4139" hidden="1" spans="1:10">
      <c r="A4139" s="2" t="str">
        <f ca="1">'[1]2025年已发货'!A:A</f>
        <v>德胜恒嘉</v>
      </c>
      <c r="B4139" s="2" t="str">
        <f ca="1">'[1]2025年已发货'!B:B</f>
        <v>螺纹钢</v>
      </c>
      <c r="C4139" s="2" t="str">
        <f ca="1">'[1]2025年已发货'!C:C</f>
        <v>HRB400EФ22*9m</v>
      </c>
      <c r="D4139" s="2" t="str">
        <f ca="1">'[1]2025年已发货'!D:D</f>
        <v>吨</v>
      </c>
      <c r="E4139" s="2">
        <f ca="1">'[1]2025年已发货'!E:E</f>
        <v>35</v>
      </c>
      <c r="F4139" s="4">
        <f ca="1">'[1]2025年已发货'!F:F</f>
        <v>45826</v>
      </c>
      <c r="G4139" s="2" t="str">
        <f>'[1]2025年已发货'!G:G</f>
        <v>（中铁一局四公司康新高速TJ1-1标贡不卡隧道）四川省甘孜州康定市折多塘村车管所旁</v>
      </c>
      <c r="H4139" s="2" t="str">
        <f ca="1">'[1]2025年已发货'!H:H</f>
        <v>李彰</v>
      </c>
      <c r="I4139" s="2">
        <f ca="1">'[1]2025年已发货'!I:I</f>
        <v>18523285235</v>
      </c>
      <c r="J4139" s="2" vm="1" t="e">
        <f ca="1">_xlfn._xlws.FILTER(辅助信息!D:D,辅助信息!G:G=G4139)</f>
        <v>#VALUE!</v>
      </c>
    </row>
    <row r="4140" hidden="1" spans="1:10">
      <c r="A4140" s="2" t="str">
        <f ca="1">'[1]2025年已发货'!A:A</f>
        <v>吉晨盛泰</v>
      </c>
      <c r="B4140" s="2" t="str">
        <f ca="1">'[1]2025年已发货'!B:B</f>
        <v>盘螺</v>
      </c>
      <c r="C4140" s="2" t="str">
        <f ca="1">'[1]2025年已发货'!C:C</f>
        <v>HRB400EΦ10</v>
      </c>
      <c r="D4140" s="2" t="str">
        <f ca="1">'[1]2025年已发货'!D:D</f>
        <v>吨</v>
      </c>
      <c r="E4140" s="2">
        <f ca="1">'[1]2025年已发货'!E:E</f>
        <v>70</v>
      </c>
      <c r="F4140" s="4">
        <f ca="1">'[1]2025年已发货'!F:F</f>
        <v>45826</v>
      </c>
      <c r="G4140" s="2" t="str">
        <f>'[1]2025年已发货'!G:G</f>
        <v>凉山州昭觉县新城镇阿都马打中铁十局2#梁场（中铁十局西昭高速3号拌合站过磅）</v>
      </c>
      <c r="H4140" s="2" t="str">
        <f ca="1">'[1]2025年已发货'!H:H</f>
        <v>魏忠魁</v>
      </c>
      <c r="I4140" s="2">
        <f ca="1">'[1]2025年已发货'!I:I</f>
        <v>18229056777</v>
      </c>
      <c r="J4140" s="2" vm="1" t="e">
        <f ca="1">_xlfn._xlws.FILTER(辅助信息!D:D,辅助信息!G:G=G4140)</f>
        <v>#VALUE!</v>
      </c>
    </row>
    <row r="4141" hidden="1" spans="1:10">
      <c r="A4141" s="2" t="str">
        <f ca="1">'[1]2025年已发货'!A:A</f>
        <v>凤钢</v>
      </c>
      <c r="B4141" s="2" t="str">
        <f ca="1">'[1]2025年已发货'!B:B</f>
        <v>螺纹钢</v>
      </c>
      <c r="C4141" s="2" t="str">
        <f ca="1">'[1]2025年已发货'!C:C</f>
        <v>HRB400EΦ22</v>
      </c>
      <c r="D4141" s="2" t="str">
        <f ca="1">'[1]2025年已发货'!D:D</f>
        <v>吨</v>
      </c>
      <c r="E4141" s="2">
        <f ca="1">'[1]2025年已发货'!E:E</f>
        <v>40</v>
      </c>
      <c r="F4141" s="4">
        <f ca="1">'[1]2025年已发货'!F:F</f>
        <v>45826</v>
      </c>
      <c r="G4141" s="2" t="str">
        <f>'[1]2025年已发货'!G:G</f>
        <v>（中铁广州局深圳公司西昭高速9标）四川省凉山彝族自治州西昌市西乡乡三百村</v>
      </c>
      <c r="H4141" s="2" t="str">
        <f ca="1">'[1]2025年已发货'!H:H</f>
        <v>伍红林</v>
      </c>
      <c r="I4141" s="2">
        <f ca="1">'[1]2025年已发货'!I:I</f>
        <v>18683860677</v>
      </c>
      <c r="J4141" s="2" vm="1" t="e">
        <f>_xlfn._xlws.FILTER(辅助信息!D:D,辅助信息!G:G=G4141)</f>
        <v>#VALUE!</v>
      </c>
    </row>
    <row r="4142" hidden="1" spans="1:10">
      <c r="A4142" s="2" t="str">
        <f ca="1">'[1]2025年已发货'!A:A</f>
        <v>德胜恒嘉</v>
      </c>
      <c r="B4142" s="2" t="str">
        <f ca="1">'[1]2025年已发货'!B:B</f>
        <v>螺纹钢</v>
      </c>
      <c r="C4142" s="2" t="str">
        <f ca="1">'[1]2025年已发货'!C:C</f>
        <v>HRB500E Φ25 12m</v>
      </c>
      <c r="D4142" s="2" t="str">
        <f ca="1">'[1]2025年已发货'!D:D</f>
        <v>吨</v>
      </c>
      <c r="E4142" s="2">
        <f ca="1">'[1]2025年已发货'!E:E</f>
        <v>35</v>
      </c>
      <c r="F4142" s="4">
        <f ca="1">'[1]2025年已发货'!F:F</f>
        <v>45827</v>
      </c>
      <c r="G4142" s="2" t="str">
        <f>'[1]2025年已发货'!G:G</f>
        <v>（中铁广州局-资乐高速5标）四川省乐山市井研县希望大道116号</v>
      </c>
      <c r="H4142" s="2" t="str">
        <f ca="1">'[1]2025年已发货'!H:H</f>
        <v>廖俊杰</v>
      </c>
      <c r="I4142" s="2">
        <f ca="1">'[1]2025年已发货'!I:I</f>
        <v>15775100965</v>
      </c>
      <c r="J4142" s="2" vm="1" t="e">
        <f>_xlfn._xlws.FILTER(辅助信息!D:D,辅助信息!G:G=G4142)</f>
        <v>#VALUE!</v>
      </c>
    </row>
    <row r="4143" hidden="1" spans="1:10">
      <c r="A4143" s="2" t="str">
        <f ca="1">'[1]2025年已发货'!A:A</f>
        <v>德胜恒嘉</v>
      </c>
      <c r="B4143" s="2" t="str">
        <f ca="1">'[1]2025年已发货'!B:B</f>
        <v>螺纹钢</v>
      </c>
      <c r="C4143" s="2" t="str">
        <f ca="1">'[1]2025年已发货'!C:C</f>
        <v>HRB500E Φ25 9m</v>
      </c>
      <c r="D4143" s="2" t="str">
        <f ca="1">'[1]2025年已发货'!D:D</f>
        <v>吨</v>
      </c>
      <c r="E4143" s="2">
        <f ca="1">'[1]2025年已发货'!E:E</f>
        <v>35</v>
      </c>
      <c r="F4143" s="4">
        <f ca="1">'[1]2025年已发货'!F:F</f>
        <v>45827</v>
      </c>
      <c r="G4143" s="2" t="str">
        <f>'[1]2025年已发货'!G:G</f>
        <v>（中铁广州局-资乐高速5标）四川省乐山市井研县希望大道116号</v>
      </c>
      <c r="H4143" s="2" t="str">
        <f ca="1">'[1]2025年已发货'!H:H</f>
        <v>廖俊杰</v>
      </c>
      <c r="I4143" s="2">
        <f ca="1">'[1]2025年已发货'!I:I</f>
        <v>15775100965</v>
      </c>
      <c r="J4143" s="2" vm="1" t="e">
        <f>_xlfn._xlws.FILTER(辅助信息!D:D,辅助信息!G:G=G4143)</f>
        <v>#VALUE!</v>
      </c>
    </row>
    <row r="4144" hidden="1" spans="1:10">
      <c r="A4144" s="2" t="str">
        <f ca="1">'[1]2025年已发货'!A:A</f>
        <v>润耀</v>
      </c>
      <c r="B4144" s="2" t="str">
        <f ca="1">'[1]2025年已发货'!B:B</f>
        <v>高线</v>
      </c>
      <c r="C4144" s="2" t="str">
        <f ca="1">'[1]2025年已发货'!C:C</f>
        <v>HPB300Φ10</v>
      </c>
      <c r="D4144" s="2" t="str">
        <f ca="1">'[1]2025年已发货'!D:D</f>
        <v>吨</v>
      </c>
      <c r="E4144" s="2">
        <f ca="1">'[1]2025年已发货'!E:E</f>
        <v>55</v>
      </c>
      <c r="F4144" s="4">
        <f ca="1">'[1]2025年已发货'!F:F</f>
        <v>45827</v>
      </c>
      <c r="G4144" s="2" t="str">
        <f>'[1]2025年已发货'!G:G</f>
        <v>（中铁广州局-资乐高速5标）四川省乐山市井研县希望大道116号</v>
      </c>
      <c r="H4144" s="2" t="str">
        <f ca="1">'[1]2025年已发货'!H:H</f>
        <v>廖俊杰</v>
      </c>
      <c r="I4144" s="2">
        <f ca="1">'[1]2025年已发货'!I:I</f>
        <v>15775100965</v>
      </c>
      <c r="J4144" s="2" vm="1" t="e">
        <f ca="1">_xlfn._xlws.FILTER(辅助信息!D:D,辅助信息!G:G=G4144)</f>
        <v>#VALUE!</v>
      </c>
    </row>
    <row r="4145" hidden="1" spans="1:10">
      <c r="A4145" s="2" t="str">
        <f ca="1">'[1]2025年已发货'!A:A</f>
        <v>润耀</v>
      </c>
      <c r="B4145" s="2" t="str">
        <f ca="1">'[1]2025年已发货'!B:B</f>
        <v>螺纹钢</v>
      </c>
      <c r="C4145" s="2" t="str">
        <f ca="1">'[1]2025年已发货'!C:C</f>
        <v>HRB400E Φ32 9m</v>
      </c>
      <c r="D4145" s="2" t="str">
        <f ca="1">'[1]2025年已发货'!D:D</f>
        <v>吨</v>
      </c>
      <c r="E4145" s="2">
        <f ca="1">'[1]2025年已发货'!E:E</f>
        <v>15</v>
      </c>
      <c r="F4145" s="4">
        <f ca="1">'[1]2025年已发货'!F:F</f>
        <v>45827</v>
      </c>
      <c r="G4145" s="2" t="str">
        <f>'[1]2025年已发货'!G:G</f>
        <v>（中铁广州局-资乐高速5标）四川省乐山市井研县希望大道116号</v>
      </c>
      <c r="H4145" s="2" t="str">
        <f ca="1">'[1]2025年已发货'!H:H</f>
        <v>廖俊杰</v>
      </c>
      <c r="I4145" s="2">
        <f ca="1">'[1]2025年已发货'!I:I</f>
        <v>15775100965</v>
      </c>
      <c r="J4145" s="2" vm="1" t="e">
        <f ca="1">_xlfn._xlws.FILTER(辅助信息!D:D,辅助信息!G:G=G4145)</f>
        <v>#VALUE!</v>
      </c>
    </row>
    <row r="4146" hidden="1" spans="1:10">
      <c r="A4146" s="2" t="str">
        <f ca="1">'[1]2025年已发货'!A:A</f>
        <v>晋邦</v>
      </c>
      <c r="B4146" s="2" t="str">
        <f ca="1">'[1]2025年已发货'!B:B</f>
        <v>螺纹钢</v>
      </c>
      <c r="C4146" s="2" t="str">
        <f ca="1">'[1]2025年已发货'!C:C</f>
        <v>HRB400E Φ16 9m</v>
      </c>
      <c r="D4146" s="2" t="str">
        <f ca="1">'[1]2025年已发货'!D:D</f>
        <v>吨</v>
      </c>
      <c r="E4146" s="2">
        <f ca="1">'[1]2025年已发货'!E:E</f>
        <v>12</v>
      </c>
      <c r="F4146" s="4">
        <f ca="1">'[1]2025年已发货'!F:F</f>
        <v>45827</v>
      </c>
      <c r="G4146" s="2" t="str">
        <f>'[1]2025年已发货'!G:G</f>
        <v>（商投建工达州中医药科技园-4工区-11号楼）达州市通川区达州中医药职业学院犀牛大道北段</v>
      </c>
      <c r="H4146" s="2" t="str">
        <f ca="1">'[1]2025年已发货'!H:H</f>
        <v>张扬</v>
      </c>
      <c r="I4146" s="2">
        <f ca="1">'[1]2025年已发货'!I:I</f>
        <v>18381904567</v>
      </c>
      <c r="J4146" s="2" t="str">
        <f ca="1">_xlfn._xlws.FILTER(辅助信息!D:D,辅助信息!G:G=G4146)</f>
        <v>商投建工达州中医药科技园</v>
      </c>
    </row>
    <row r="4147" hidden="1" spans="1:10">
      <c r="A4147" s="2" t="str">
        <f ca="1">'[1]2025年已发货'!A:A</f>
        <v>晋邦</v>
      </c>
      <c r="B4147" s="2" t="str">
        <f ca="1">'[1]2025年已发货'!B:B</f>
        <v>螺纹钢</v>
      </c>
      <c r="C4147" s="2" t="str">
        <f ca="1">'[1]2025年已发货'!C:C</f>
        <v>HRB400E Φ18 12m</v>
      </c>
      <c r="D4147" s="2" t="str">
        <f ca="1">'[1]2025年已发货'!D:D</f>
        <v>吨</v>
      </c>
      <c r="E4147" s="2">
        <f ca="1">'[1]2025年已发货'!E:E</f>
        <v>3</v>
      </c>
      <c r="F4147" s="4">
        <f ca="1">'[1]2025年已发货'!F:F</f>
        <v>45827</v>
      </c>
      <c r="G4147" s="2" t="str">
        <f>'[1]2025年已发货'!G:G</f>
        <v>（商投建工达州中医药科技园-4工区-11号楼）达州市通川区达州中医药职业学院犀牛大道北段</v>
      </c>
      <c r="H4147" s="2" t="str">
        <f ca="1">'[1]2025年已发货'!H:H</f>
        <v>张扬</v>
      </c>
      <c r="I4147" s="2">
        <f ca="1">'[1]2025年已发货'!I:I</f>
        <v>18381904567</v>
      </c>
      <c r="J4147" s="2" t="str">
        <f ca="1">_xlfn._xlws.FILTER(辅助信息!D:D,辅助信息!G:G=G4147)</f>
        <v>商投建工达州中医药科技园</v>
      </c>
    </row>
    <row r="4148" hidden="1" spans="1:10">
      <c r="A4148" s="2" t="str">
        <f ca="1">'[1]2025年已发货'!A:A</f>
        <v>晋邦</v>
      </c>
      <c r="B4148" s="2" t="str">
        <f ca="1">'[1]2025年已发货'!B:B</f>
        <v>螺纹钢</v>
      </c>
      <c r="C4148" s="2" t="str">
        <f ca="1">'[1]2025年已发货'!C:C</f>
        <v>HRB400E Φ22 9m</v>
      </c>
      <c r="D4148" s="2" t="str">
        <f ca="1">'[1]2025年已发货'!D:D</f>
        <v>吨</v>
      </c>
      <c r="E4148" s="2">
        <f ca="1">'[1]2025年已发货'!E:E</f>
        <v>3</v>
      </c>
      <c r="F4148" s="4">
        <f ca="1">'[1]2025年已发货'!F:F</f>
        <v>45827</v>
      </c>
      <c r="G4148" s="2" t="str">
        <f>'[1]2025年已发货'!G:G</f>
        <v>（商投建工达州中医药科技园-4工区-11号楼）达州市通川区达州中医药职业学院犀牛大道北段</v>
      </c>
      <c r="H4148" s="2" t="str">
        <f ca="1">'[1]2025年已发货'!H:H</f>
        <v>张扬</v>
      </c>
      <c r="I4148" s="2">
        <f ca="1">'[1]2025年已发货'!I:I</f>
        <v>18381904567</v>
      </c>
      <c r="J4148" s="2" t="str">
        <f ca="1">_xlfn._xlws.FILTER(辅助信息!D:D,辅助信息!G:G=G4148)</f>
        <v>商投建工达州中医药科技园</v>
      </c>
    </row>
    <row r="4149" hidden="1" spans="1:10">
      <c r="A4149" s="2" t="str">
        <f ca="1">'[1]2025年已发货'!A:A</f>
        <v>晋邦</v>
      </c>
      <c r="B4149" s="2" t="str">
        <f ca="1">'[1]2025年已发货'!B:B</f>
        <v>螺纹钢</v>
      </c>
      <c r="C4149" s="2" t="str">
        <f ca="1">'[1]2025年已发货'!C:C</f>
        <v>HRB400E Φ25 9m</v>
      </c>
      <c r="D4149" s="2" t="str">
        <f ca="1">'[1]2025年已发货'!D:D</f>
        <v>吨</v>
      </c>
      <c r="E4149" s="2">
        <f ca="1">'[1]2025年已发货'!E:E</f>
        <v>15</v>
      </c>
      <c r="F4149" s="4">
        <f ca="1">'[1]2025年已发货'!F:F</f>
        <v>45827</v>
      </c>
      <c r="G4149" s="2" t="str">
        <f>'[1]2025年已发货'!G:G</f>
        <v>（商投建工达州中医药科技园-4工区-11号楼）达州市通川区达州中医药职业学院犀牛大道北段</v>
      </c>
      <c r="H4149" s="2" t="str">
        <f ca="1">'[1]2025年已发货'!H:H</f>
        <v>张扬</v>
      </c>
      <c r="I4149" s="2">
        <f ca="1">'[1]2025年已发货'!I:I</f>
        <v>18381904567</v>
      </c>
      <c r="J4149" s="2" t="str">
        <f ca="1">_xlfn._xlws.FILTER(辅助信息!D:D,辅助信息!G:G=G4149)</f>
        <v>商投建工达州中医药科技园</v>
      </c>
    </row>
    <row r="4150" hidden="1" spans="1:10">
      <c r="A4150" s="2" t="str">
        <f ca="1">'[1]2025年已发货'!A:A</f>
        <v>晋邦</v>
      </c>
      <c r="B4150" s="2" t="str">
        <f ca="1">'[1]2025年已发货'!B:B</f>
        <v>盘螺</v>
      </c>
      <c r="C4150" s="2" t="str">
        <f ca="1">'[1]2025年已发货'!C:C</f>
        <v>HRB400E Φ8</v>
      </c>
      <c r="D4150" s="2" t="str">
        <f ca="1">'[1]2025年已发货'!D:D</f>
        <v>吨</v>
      </c>
      <c r="E4150" s="2">
        <f ca="1">'[1]2025年已发货'!E:E</f>
        <v>18</v>
      </c>
      <c r="F4150" s="4">
        <f ca="1">'[1]2025年已发货'!F:F</f>
        <v>45827</v>
      </c>
      <c r="G4150" s="2" t="str">
        <f>'[1]2025年已发货'!G:G</f>
        <v>（商投建工达州中医药科技园-4工区-9号楼）达州市通川区达州中医药职业学院犀牛大道北段</v>
      </c>
      <c r="H4150" s="2" t="str">
        <f ca="1">'[1]2025年已发货'!H:H</f>
        <v>张扬</v>
      </c>
      <c r="I4150" s="2">
        <f ca="1">'[1]2025年已发货'!I:I</f>
        <v>18381904567</v>
      </c>
      <c r="J4150" s="2" t="str">
        <f ca="1">_xlfn._xlws.FILTER(辅助信息!D:D,辅助信息!G:G=G4150)</f>
        <v>商投建工达州中医药科技园</v>
      </c>
    </row>
    <row r="4151" hidden="1" spans="1:10">
      <c r="A4151" s="2" t="str">
        <f ca="1">'[1]2025年已发货'!A:A</f>
        <v>晋邦</v>
      </c>
      <c r="B4151" s="2" t="str">
        <f ca="1">'[1]2025年已发货'!B:B</f>
        <v>螺纹钢</v>
      </c>
      <c r="C4151" s="2" t="str">
        <f ca="1">'[1]2025年已发货'!C:C</f>
        <v>HRB400E Φ16 9m</v>
      </c>
      <c r="D4151" s="2" t="str">
        <f ca="1">'[1]2025年已发货'!D:D</f>
        <v>吨</v>
      </c>
      <c r="E4151" s="2">
        <f ca="1">'[1]2025年已发货'!E:E</f>
        <v>6</v>
      </c>
      <c r="F4151" s="4">
        <f ca="1">'[1]2025年已发货'!F:F</f>
        <v>45827</v>
      </c>
      <c r="G4151" s="2" t="str">
        <f>'[1]2025年已发货'!G:G</f>
        <v>（商投建工达州中医药科技园-4工区-9号楼）达州市通川区达州中医药职业学院犀牛大道北段</v>
      </c>
      <c r="H4151" s="2" t="str">
        <f ca="1">'[1]2025年已发货'!H:H</f>
        <v>张扬</v>
      </c>
      <c r="I4151" s="2">
        <f ca="1">'[1]2025年已发货'!I:I</f>
        <v>18381904567</v>
      </c>
      <c r="J4151" s="2" t="str">
        <f ca="1">_xlfn._xlws.FILTER(辅助信息!D:D,辅助信息!G:G=G4151)</f>
        <v>商投建工达州中医药科技园</v>
      </c>
    </row>
    <row r="4152" hidden="1" spans="1:10">
      <c r="A4152" s="2" t="str">
        <f ca="1">'[1]2025年已发货'!A:A</f>
        <v>晋邦</v>
      </c>
      <c r="B4152" s="2" t="str">
        <f ca="1">'[1]2025年已发货'!B:B</f>
        <v>螺纹钢</v>
      </c>
      <c r="C4152" s="2" t="str">
        <f ca="1">'[1]2025年已发货'!C:C</f>
        <v>HRB400E Φ18 12m</v>
      </c>
      <c r="D4152" s="2" t="str">
        <f ca="1">'[1]2025年已发货'!D:D</f>
        <v>吨</v>
      </c>
      <c r="E4152" s="2">
        <f ca="1">'[1]2025年已发货'!E:E</f>
        <v>15</v>
      </c>
      <c r="F4152" s="4">
        <f ca="1">'[1]2025年已发货'!F:F</f>
        <v>45827</v>
      </c>
      <c r="G4152" s="2" t="str">
        <f>'[1]2025年已发货'!G:G</f>
        <v>（商投建工达州中医药科技园-4工区-9号楼）达州市通川区达州中医药职业学院犀牛大道北段</v>
      </c>
      <c r="H4152" s="2" t="str">
        <f ca="1">'[1]2025年已发货'!H:H</f>
        <v>张扬</v>
      </c>
      <c r="I4152" s="2">
        <f ca="1">'[1]2025年已发货'!I:I</f>
        <v>18381904567</v>
      </c>
      <c r="J4152" s="2" t="str">
        <f ca="1">_xlfn._xlws.FILTER(辅助信息!D:D,辅助信息!G:G=G4152)</f>
        <v>商投建工达州中医药科技园</v>
      </c>
    </row>
    <row r="4153" hidden="1" spans="1:10">
      <c r="A4153" s="2" t="str">
        <f ca="1">'[1]2025年已发货'!A:A</f>
        <v>晋邦</v>
      </c>
      <c r="B4153" s="2" t="str">
        <f ca="1">'[1]2025年已发货'!B:B</f>
        <v>螺纹钢</v>
      </c>
      <c r="C4153" s="2" t="str">
        <f ca="1">'[1]2025年已发货'!C:C</f>
        <v>HRB400E Φ25 9m</v>
      </c>
      <c r="D4153" s="2" t="str">
        <f ca="1">'[1]2025年已发货'!D:D</f>
        <v>吨</v>
      </c>
      <c r="E4153" s="2">
        <f ca="1">'[1]2025年已发货'!E:E</f>
        <v>12</v>
      </c>
      <c r="F4153" s="4">
        <f ca="1">'[1]2025年已发货'!F:F</f>
        <v>45827</v>
      </c>
      <c r="G4153" s="2" t="str">
        <f>'[1]2025年已发货'!G:G</f>
        <v>（四川商建-射洪城乡一体化项目）遂宁市射洪市忠新幼儿园北侧约220米新溪小区</v>
      </c>
      <c r="H4153" s="2" t="str">
        <f ca="1">'[1]2025年已发货'!H:H</f>
        <v>柏子刚</v>
      </c>
      <c r="I4153" s="2">
        <f ca="1">'[1]2025年已发货'!I:I</f>
        <v>15692885305</v>
      </c>
      <c r="J4153" s="2" t="str">
        <f ca="1">_xlfn._xlws.FILTER(辅助信息!D:D,辅助信息!G:G=G4153)</f>
        <v>四川商建
射洪城乡一体化项目</v>
      </c>
    </row>
    <row r="4154" hidden="1" spans="1:10">
      <c r="A4154" s="2" t="str">
        <f ca="1">'[1]2025年已发货'!A:A</f>
        <v>晋邦</v>
      </c>
      <c r="B4154" s="2" t="str">
        <f ca="1">'[1]2025年已发货'!B:B</f>
        <v>螺纹钢</v>
      </c>
      <c r="C4154" s="2" t="str">
        <f ca="1">'[1]2025年已发货'!C:C</f>
        <v>HRB500E Φ25</v>
      </c>
      <c r="D4154" s="2" t="str">
        <f ca="1">'[1]2025年已发货'!D:D</f>
        <v>吨</v>
      </c>
      <c r="E4154" s="2">
        <f ca="1">'[1]2025年已发货'!E:E</f>
        <v>23</v>
      </c>
      <c r="F4154" s="4">
        <f ca="1">'[1]2025年已发货'!F:F</f>
        <v>45827</v>
      </c>
      <c r="G4154" s="2" t="str">
        <f>'[1]2025年已发货'!G:G</f>
        <v>（四川商建-射洪城乡一体化项目）遂宁市射洪市忠新幼儿园北侧约220米新溪小区</v>
      </c>
      <c r="H4154" s="2" t="str">
        <f ca="1">'[1]2025年已发货'!H:H</f>
        <v>柏子刚</v>
      </c>
      <c r="I4154" s="2">
        <f ca="1">'[1]2025年已发货'!I:I</f>
        <v>15692885305</v>
      </c>
      <c r="J4154" s="2" t="str">
        <f ca="1">_xlfn._xlws.FILTER(辅助信息!D:D,辅助信息!G:G=G4154)</f>
        <v>四川商建
射洪城乡一体化项目</v>
      </c>
    </row>
    <row r="4155" hidden="1" spans="1:10">
      <c r="A4155" s="2" t="str">
        <f ca="1">'[1]2025年已发货'!A:A</f>
        <v>德胜恒嘉</v>
      </c>
      <c r="B4155" s="2" t="str">
        <f ca="1">'[1]2025年已发货'!B:B</f>
        <v>螺纹钢</v>
      </c>
      <c r="C4155" s="2" t="str">
        <f ca="1">'[1]2025年已发货'!C:C</f>
        <v>HRB400EФ22*9m</v>
      </c>
      <c r="D4155" s="2" t="str">
        <f ca="1">'[1]2025年已发货'!D:D</f>
        <v>吨</v>
      </c>
      <c r="E4155" s="2">
        <f ca="1">'[1]2025年已发货'!E:E</f>
        <v>35</v>
      </c>
      <c r="F4155" s="4">
        <f ca="1">'[1]2025年已发货'!F:F</f>
        <v>45827</v>
      </c>
      <c r="G4155" s="2" t="str">
        <f>'[1]2025年已发货'!G:G</f>
        <v>（中铁一局四公司康新高速TJ1-1标贡不卡隧道）四川省甘孜州康定市折多塘村车管所旁</v>
      </c>
      <c r="H4155" s="2" t="str">
        <f ca="1">'[1]2025年已发货'!H:H</f>
        <v>李彰</v>
      </c>
      <c r="I4155" s="2">
        <f ca="1">'[1]2025年已发货'!I:I</f>
        <v>18523285235</v>
      </c>
      <c r="J4155" s="2" vm="1" t="e">
        <f ca="1">_xlfn._xlws.FILTER(辅助信息!D:D,辅助信息!G:G=G4155)</f>
        <v>#VALUE!</v>
      </c>
    </row>
    <row r="4156" hidden="1" spans="1:10">
      <c r="A4156" s="2" t="str">
        <f ca="1">'[1]2025年已发货'!A:A</f>
        <v>德胜恒嘉</v>
      </c>
      <c r="B4156" s="2" t="str">
        <f ca="1">'[1]2025年已发货'!B:B</f>
        <v>螺纹钢</v>
      </c>
      <c r="C4156" s="2" t="str">
        <f ca="1">'[1]2025年已发货'!C:C</f>
        <v>HRB400EФ18*9m</v>
      </c>
      <c r="D4156" s="2" t="str">
        <f ca="1">'[1]2025年已发货'!D:D</f>
        <v>吨</v>
      </c>
      <c r="E4156" s="2">
        <f ca="1">'[1]2025年已发货'!E:E</f>
        <v>35</v>
      </c>
      <c r="F4156" s="4">
        <f ca="1">'[1]2025年已发货'!F:F</f>
        <v>45827</v>
      </c>
      <c r="G4156" s="2" t="str">
        <f>'[1]2025年已发货'!G:G</f>
        <v>（中铁六局呼和公司康新高速TJ4-2标）四川省甘孜藏族自治州康定市新都桥镇东俄罗三村中建八局搅拌站旁</v>
      </c>
      <c r="H4156" s="2" t="str">
        <f ca="1">'[1]2025年已发货'!H:H</f>
        <v>王龙</v>
      </c>
      <c r="I4156" s="2">
        <f ca="1">'[1]2025年已发货'!I:I</f>
        <v>18809490151</v>
      </c>
      <c r="J4156" s="2" vm="1" t="e">
        <f ca="1">_xlfn._xlws.FILTER(辅助信息!D:D,辅助信息!G:G=G4156)</f>
        <v>#VALUE!</v>
      </c>
    </row>
    <row r="4157" hidden="1" spans="1:10">
      <c r="A4157" s="2" t="str">
        <f ca="1">'[1]2025年已发货'!A:A</f>
        <v>德胜恒嘉</v>
      </c>
      <c r="B4157" s="2" t="str">
        <f ca="1">'[1]2025年已发货'!B:B</f>
        <v>螺纹钢</v>
      </c>
      <c r="C4157" s="2" t="str">
        <f ca="1">'[1]2025年已发货'!C:C</f>
        <v>HRB400EФ22*9mm</v>
      </c>
      <c r="D4157" s="2" t="str">
        <f ca="1">'[1]2025年已发货'!D:D</f>
        <v>吨</v>
      </c>
      <c r="E4157" s="2">
        <f ca="1">'[1]2025年已发货'!E:E</f>
        <v>35</v>
      </c>
      <c r="F4157" s="4">
        <f ca="1">'[1]2025年已发货'!F:F</f>
        <v>45827</v>
      </c>
      <c r="G4157" s="2" t="str">
        <f>'[1]2025年已发货'!G:G</f>
        <v>（中铁六局呼和公司康新高速TJ4-2标）四川省甘孜藏族自治州康定市新都桥镇东俄罗三村中建八局搅拌站旁</v>
      </c>
      <c r="H4157" s="2" t="str">
        <f ca="1">'[1]2025年已发货'!H:H</f>
        <v>王坤</v>
      </c>
      <c r="I4157" s="2">
        <f ca="1">'[1]2025年已发货'!I:I</f>
        <v>15647490007</v>
      </c>
      <c r="J4157" s="2" vm="1" t="e">
        <f>_xlfn._xlws.FILTER(辅助信息!D:D,辅助信息!G:G=G4157)</f>
        <v>#VALUE!</v>
      </c>
    </row>
    <row r="4158" hidden="1" spans="1:10">
      <c r="A4158" s="2" t="str">
        <f ca="1">'[1]2025年已发货'!A:A</f>
        <v>湖北商贸</v>
      </c>
      <c r="B4158" s="2" t="str">
        <f ca="1">'[1]2025年已发货'!B:B</f>
        <v>高线</v>
      </c>
      <c r="C4158" s="2" t="str">
        <f ca="1">'[1]2025年已发货'!C:C</f>
        <v>HPB300Φ8</v>
      </c>
      <c r="D4158" s="2" t="str">
        <f ca="1">'[1]2025年已发货'!D:D</f>
        <v>吨</v>
      </c>
      <c r="E4158" s="2">
        <f ca="1">'[1]2025年已发货'!E:E</f>
        <v>35</v>
      </c>
      <c r="F4158" s="4">
        <f ca="1">'[1]2025年已发货'!F:F</f>
        <v>45828</v>
      </c>
      <c r="G4158" s="2" t="str">
        <f>'[1]2025年已发货'!G:G</f>
        <v>（中铁十局-资乐高速4标）四川省眉山市仁寿县彰加镇促进村中铁十局2#钢筋厂</v>
      </c>
      <c r="H4158" s="2" t="str">
        <f ca="1">'[1]2025年已发货'!H:H</f>
        <v>杨飞</v>
      </c>
      <c r="I4158" s="2">
        <f ca="1">'[1]2025年已发货'!I:I</f>
        <v>15667998777</v>
      </c>
      <c r="J4158" s="2" vm="1" t="e">
        <f ca="1">_xlfn._xlws.FILTER(辅助信息!D:D,辅助信息!G:G=G4158)</f>
        <v>#VALUE!</v>
      </c>
    </row>
    <row r="4159" hidden="1" spans="1:10">
      <c r="A4159" s="2" t="str">
        <f ca="1">'[1]2025年已发货'!A:A</f>
        <v>湖北商贸</v>
      </c>
      <c r="B4159" s="2" t="str">
        <f ca="1">'[1]2025年已发货'!B:B</f>
        <v>高线</v>
      </c>
      <c r="C4159" s="2" t="str">
        <f ca="1">'[1]2025年已发货'!C:C</f>
        <v>HPB300Φ10</v>
      </c>
      <c r="D4159" s="2" t="str">
        <f ca="1">'[1]2025年已发货'!D:D</f>
        <v>吨</v>
      </c>
      <c r="E4159" s="2">
        <f ca="1">'[1]2025年已发货'!E:E</f>
        <v>35</v>
      </c>
      <c r="F4159" s="4">
        <f ca="1">'[1]2025年已发货'!F:F</f>
        <v>45828</v>
      </c>
      <c r="G4159" s="2" t="str">
        <f>'[1]2025年已发货'!G:G</f>
        <v>（中铁十局-资乐高速4标）四川省眉山市仁寿县彰加镇促进村中铁十局2#钢筋厂</v>
      </c>
      <c r="H4159" s="2" t="str">
        <f ca="1">'[1]2025年已发货'!H:H</f>
        <v>杨飞</v>
      </c>
      <c r="I4159" s="2">
        <f ca="1">'[1]2025年已发货'!I:I</f>
        <v>15667998777</v>
      </c>
      <c r="J4159" s="2" vm="1" t="e">
        <f>_xlfn._xlws.FILTER(辅助信息!D:D,辅助信息!G:G=G4159)</f>
        <v>#VALUE!</v>
      </c>
    </row>
    <row r="4160" hidden="1" spans="1:10">
      <c r="A4160" s="2" t="str">
        <f ca="1">'[1]2025年已发货'!A:A</f>
        <v>湖北商贸</v>
      </c>
      <c r="B4160" s="2" t="str">
        <f ca="1">'[1]2025年已发货'!B:B</f>
        <v>高线</v>
      </c>
      <c r="C4160" s="2" t="str">
        <f ca="1">'[1]2025年已发货'!C:C</f>
        <v>HPB300Φ8</v>
      </c>
      <c r="D4160" s="2" t="str">
        <f ca="1">'[1]2025年已发货'!D:D</f>
        <v>吨</v>
      </c>
      <c r="E4160" s="2">
        <f ca="1">'[1]2025年已发货'!E:E</f>
        <v>35</v>
      </c>
      <c r="F4160" s="4">
        <f ca="1">'[1]2025年已发货'!F:F</f>
        <v>45828</v>
      </c>
      <c r="G4160" s="2" t="str">
        <f>'[1]2025年已发货'!G:G</f>
        <v>（中铁广州局-资乐高速5标）四川省乐山市井研县希望大道116号</v>
      </c>
      <c r="H4160" s="2" t="str">
        <f ca="1">'[1]2025年已发货'!H:H</f>
        <v>廖俊杰</v>
      </c>
      <c r="I4160" s="2">
        <f ca="1">'[1]2025年已发货'!I:I</f>
        <v>15775100965</v>
      </c>
      <c r="J4160" s="2" vm="1" t="e">
        <f>_xlfn._xlws.FILTER(辅助信息!D:D,辅助信息!G:G=G4160)</f>
        <v>#VALUE!</v>
      </c>
    </row>
    <row r="4161" hidden="1" spans="1:10">
      <c r="A4161" s="2" t="str">
        <f ca="1">'[1]2025年已发货'!A:A</f>
        <v>润耀</v>
      </c>
      <c r="B4161" s="2" t="str">
        <f ca="1">'[1]2025年已发货'!B:B</f>
        <v>螺纹钢</v>
      </c>
      <c r="C4161" s="2" t="str">
        <f ca="1">'[1]2025年已发货'!C:C</f>
        <v>HRB400E Φ25 12m</v>
      </c>
      <c r="D4161" s="2" t="str">
        <f ca="1">'[1]2025年已发货'!D:D</f>
        <v>吨</v>
      </c>
      <c r="E4161" s="2">
        <f ca="1">'[1]2025年已发货'!E:E</f>
        <v>35</v>
      </c>
      <c r="F4161" s="4">
        <f ca="1">'[1]2025年已发货'!F:F</f>
        <v>45828</v>
      </c>
      <c r="G4161" s="2" t="str">
        <f>'[1]2025年已发货'!G:G</f>
        <v>（中铁广州局-资乐高速5标）四川省乐山市井研县希望大道116号</v>
      </c>
      <c r="H4161" s="2" t="str">
        <f ca="1">'[1]2025年已发货'!H:H</f>
        <v>廖俊杰</v>
      </c>
      <c r="I4161" s="2">
        <f ca="1">'[1]2025年已发货'!I:I</f>
        <v>15775100965</v>
      </c>
      <c r="J4161" s="2" vm="1" t="e">
        <f>_xlfn._xlws.FILTER(辅助信息!D:D,辅助信息!G:G=G4161)</f>
        <v>#VALUE!</v>
      </c>
    </row>
    <row r="4162" hidden="1" spans="1:10">
      <c r="A4162" s="2" t="str">
        <f ca="1">'[1]2025年已发货'!A:A</f>
        <v>达钢</v>
      </c>
      <c r="B4162" s="2" t="str">
        <f ca="1">'[1]2025年已发货'!B:B</f>
        <v>盘螺</v>
      </c>
      <c r="C4162" s="2" t="str">
        <f ca="1">'[1]2025年已发货'!C:C</f>
        <v>HRB400E Φ8</v>
      </c>
      <c r="D4162" s="2" t="str">
        <f ca="1">'[1]2025年已发货'!D:D</f>
        <v>吨</v>
      </c>
      <c r="E4162" s="2">
        <f ca="1">'[1]2025年已发货'!E:E</f>
        <v>23</v>
      </c>
      <c r="F4162" s="4">
        <f ca="1">'[1]2025年已发货'!F:F</f>
        <v>45828</v>
      </c>
      <c r="G4162" s="2" t="str">
        <f>'[1]2025年已发货'!G:G</f>
        <v>（商投建工达州中医药科技园-1工区）达州市通川区达州中医药职业学院犀牛大道北段</v>
      </c>
      <c r="H4162" s="2" t="str">
        <f ca="1">'[1]2025年已发货'!H:H</f>
        <v>程黄刚</v>
      </c>
      <c r="I4162" s="2">
        <f ca="1">'[1]2025年已发货'!I:I</f>
        <v>15108211617</v>
      </c>
      <c r="J4162" s="2" t="str">
        <f ca="1">_xlfn._xlws.FILTER(辅助信息!D:D,辅助信息!G:G=G4162)</f>
        <v>商投建工达州中医药科技园</v>
      </c>
    </row>
    <row r="4163" hidden="1" spans="1:10">
      <c r="A4163" s="2" t="str">
        <f ca="1">'[1]2025年已发货'!A:A</f>
        <v>达钢</v>
      </c>
      <c r="B4163" s="2" t="str">
        <f ca="1">'[1]2025年已发货'!B:B</f>
        <v>盘螺</v>
      </c>
      <c r="C4163" s="2" t="str">
        <f ca="1">'[1]2025年已发货'!C:C</f>
        <v>HRB400E Φ10</v>
      </c>
      <c r="D4163" s="2" t="str">
        <f ca="1">'[1]2025年已发货'!D:D</f>
        <v>吨</v>
      </c>
      <c r="E4163" s="2">
        <f ca="1">'[1]2025年已发货'!E:E</f>
        <v>15</v>
      </c>
      <c r="F4163" s="4">
        <f ca="1">'[1]2025年已发货'!F:F</f>
        <v>45828</v>
      </c>
      <c r="G4163" s="2" t="str">
        <f>'[1]2025年已发货'!G:G</f>
        <v>（商投建工达州中医药科技园-1工区）达州市通川区达州中医药职业学院犀牛大道北段</v>
      </c>
      <c r="H4163" s="2" t="str">
        <f ca="1">'[1]2025年已发货'!H:H</f>
        <v>程黄刚</v>
      </c>
      <c r="I4163" s="2">
        <f ca="1">'[1]2025年已发货'!I:I</f>
        <v>15108211617</v>
      </c>
      <c r="J4163" s="2" t="str">
        <f ca="1">_xlfn._xlws.FILTER(辅助信息!D:D,辅助信息!G:G=G4163)</f>
        <v>商投建工达州中医药科技园</v>
      </c>
    </row>
    <row r="4164" hidden="1" spans="1:10">
      <c r="A4164" s="2" t="str">
        <f ca="1">'[1]2025年已发货'!A:A</f>
        <v>达钢</v>
      </c>
      <c r="B4164" s="2" t="str">
        <f ca="1">'[1]2025年已发货'!B:B</f>
        <v>螺纹钢</v>
      </c>
      <c r="C4164" s="2" t="str">
        <f ca="1">'[1]2025年已发货'!C:C</f>
        <v>HRB400E Φ18 9m</v>
      </c>
      <c r="D4164" s="2" t="str">
        <f ca="1">'[1]2025年已发货'!D:D</f>
        <v>吨</v>
      </c>
      <c r="E4164" s="2">
        <f ca="1">'[1]2025年已发货'!E:E</f>
        <v>12</v>
      </c>
      <c r="F4164" s="4">
        <f ca="1">'[1]2025年已发货'!F:F</f>
        <v>45828</v>
      </c>
      <c r="G4164" s="2" t="str">
        <f>'[1]2025年已发货'!G:G</f>
        <v>（商投建工达州中医药科技园-1工区）达州市通川区达州中医药职业学院犀牛大道北段</v>
      </c>
      <c r="H4164" s="2" t="str">
        <f ca="1">'[1]2025年已发货'!H:H</f>
        <v>程黄刚</v>
      </c>
      <c r="I4164" s="2">
        <f ca="1">'[1]2025年已发货'!I:I</f>
        <v>15108211617</v>
      </c>
      <c r="J4164" s="2" t="str">
        <f>_xlfn._xlws.FILTER(辅助信息!D:D,辅助信息!G:G=G4164)</f>
        <v>商投建工达州中医药科技园</v>
      </c>
    </row>
    <row r="4165" hidden="1" spans="1:10">
      <c r="A4165" s="2" t="str">
        <f ca="1">'[1]2025年已发货'!A:A</f>
        <v>达钢</v>
      </c>
      <c r="B4165" s="2" t="str">
        <f ca="1">'[1]2025年已发货'!B:B</f>
        <v>螺纹钢</v>
      </c>
      <c r="C4165" s="2" t="str">
        <f ca="1">'[1]2025年已发货'!C:C</f>
        <v>HRB400E Φ20 9m</v>
      </c>
      <c r="D4165" s="2" t="str">
        <f ca="1">'[1]2025年已发货'!D:D</f>
        <v>吨</v>
      </c>
      <c r="E4165" s="2">
        <f ca="1">'[1]2025年已发货'!E:E</f>
        <v>6</v>
      </c>
      <c r="F4165" s="4">
        <f ca="1">'[1]2025年已发货'!F:F</f>
        <v>45828</v>
      </c>
      <c r="G4165" s="2" t="str">
        <f>'[1]2025年已发货'!G:G</f>
        <v>（商投建工达州中医药科技园-1工区）达州市通川区达州中医药职业学院犀牛大道北段</v>
      </c>
      <c r="H4165" s="2" t="str">
        <f ca="1">'[1]2025年已发货'!H:H</f>
        <v>程黄刚</v>
      </c>
      <c r="I4165" s="2">
        <f ca="1">'[1]2025年已发货'!I:I</f>
        <v>15108211617</v>
      </c>
      <c r="J4165" s="2" t="str">
        <f ca="1">_xlfn._xlws.FILTER(辅助信息!D:D,辅助信息!G:G=G4165)</f>
        <v>商投建工达州中医药科技园</v>
      </c>
    </row>
    <row r="4166" hidden="1" spans="1:10">
      <c r="A4166" s="2" t="str">
        <f ca="1">'[1]2025年已发货'!A:A</f>
        <v>德胜恒嘉</v>
      </c>
      <c r="B4166" s="2" t="str">
        <f ca="1">'[1]2025年已发货'!B:B</f>
        <v>螺纹钢</v>
      </c>
      <c r="C4166" s="2" t="str">
        <f ca="1">'[1]2025年已发货'!C:C</f>
        <v>HRB400EФ18*9m</v>
      </c>
      <c r="D4166" s="2" t="str">
        <f ca="1">'[1]2025年已发货'!D:D</f>
        <v>吨</v>
      </c>
      <c r="E4166" s="2">
        <f ca="1">'[1]2025年已发货'!E:E</f>
        <v>35</v>
      </c>
      <c r="F4166" s="4">
        <f ca="1">'[1]2025年已发货'!F:F</f>
        <v>45828</v>
      </c>
      <c r="G4166" s="2" t="str">
        <f>'[1]2025年已发货'!G:G</f>
        <v>（中铁六局呼和公司康新高速TJ4-2标）四川省甘孜藏族自治州康定市新都桥镇东俄罗三村中建八局搅拌站旁</v>
      </c>
      <c r="H4166" s="2" t="str">
        <f ca="1">'[1]2025年已发货'!H:H</f>
        <v>王龙</v>
      </c>
      <c r="I4166" s="2">
        <f ca="1">'[1]2025年已发货'!I:I</f>
        <v>18809490151</v>
      </c>
      <c r="J4166" s="2" vm="1" t="e">
        <f>_xlfn._xlws.FILTER(辅助信息!D:D,辅助信息!G:G=G4166)</f>
        <v>#VALUE!</v>
      </c>
    </row>
    <row r="4167" hidden="1" spans="1:10">
      <c r="A4167" s="2" t="str">
        <f ca="1">'[1]2025年已发货'!A:A</f>
        <v>德胜恒嘉</v>
      </c>
      <c r="B4167" s="2" t="str">
        <f ca="1">'[1]2025年已发货'!B:B</f>
        <v>螺纹钢</v>
      </c>
      <c r="C4167" s="2" t="str">
        <f ca="1">'[1]2025年已发货'!C:C</f>
        <v>HRB400EФ22*9mm</v>
      </c>
      <c r="D4167" s="2" t="str">
        <f ca="1">'[1]2025年已发货'!D:D</f>
        <v>吨</v>
      </c>
      <c r="E4167" s="2">
        <f ca="1">'[1]2025年已发货'!E:E</f>
        <v>35</v>
      </c>
      <c r="F4167" s="4">
        <f ca="1">'[1]2025年已发货'!F:F</f>
        <v>45828</v>
      </c>
      <c r="G4167" s="2" t="str">
        <f>'[1]2025年已发货'!G:G</f>
        <v>（中铁六局呼和公司康新高速TJ4-2标）四川省甘孜藏族自治州康定市新都桥镇东俄罗三村中建八局搅拌站旁</v>
      </c>
      <c r="H4167" s="2" t="str">
        <f ca="1">'[1]2025年已发货'!H:H</f>
        <v>王坤</v>
      </c>
      <c r="I4167" s="2">
        <f ca="1">'[1]2025年已发货'!I:I</f>
        <v>15647490007</v>
      </c>
      <c r="J4167" s="2" vm="1" t="e">
        <f ca="1">_xlfn._xlws.FILTER(辅助信息!D:D,辅助信息!G:G=G4167)</f>
        <v>#VALUE!</v>
      </c>
    </row>
    <row r="4168" hidden="1" spans="1:10">
      <c r="A4168" s="2" t="str">
        <f ca="1">'[1]2025年已发货'!A:A</f>
        <v>钢固融</v>
      </c>
      <c r="B4168" s="2" t="str">
        <f ca="1">'[1]2025年已发货'!B:B</f>
        <v>螺纹钢</v>
      </c>
      <c r="C4168" s="2" t="str">
        <f ca="1">'[1]2025年已发货'!C:C</f>
        <v>HRB500EФ16*9m</v>
      </c>
      <c r="D4168" s="2" t="str">
        <f ca="1">'[1]2025年已发货'!D:D</f>
        <v>吨</v>
      </c>
      <c r="E4168" s="2">
        <f ca="1">'[1]2025年已发货'!E:E</f>
        <v>70</v>
      </c>
      <c r="F4168" s="4">
        <f ca="1">'[1]2025年已发货'!F:F</f>
        <v>45828</v>
      </c>
      <c r="G4168" s="2" t="str">
        <f>'[1]2025年已发货'!G:G</f>
        <v>（中核中原-温江北林医养综合体项目）四川省成都市温江区万春大道第三人民医院东</v>
      </c>
      <c r="H4168" s="2" t="str">
        <f ca="1">'[1]2025年已发货'!H:H</f>
        <v>蔡杰</v>
      </c>
      <c r="I4168" s="2">
        <f ca="1">'[1]2025年已发货'!I:I</f>
        <v>18875129329</v>
      </c>
      <c r="J4168" s="2" vm="1" t="e">
        <f>_xlfn._xlws.FILTER(辅助信息!D:D,辅助信息!G:G=G4168)</f>
        <v>#VALUE!</v>
      </c>
    </row>
    <row r="4169" hidden="1" spans="1:10">
      <c r="A4169" s="2" t="str">
        <f ca="1">'[1]2025年已发货'!A:A</f>
        <v>海南海控</v>
      </c>
      <c r="B4169" s="2" t="str">
        <f ca="1">'[1]2025年已发货'!B:B</f>
        <v>高线</v>
      </c>
      <c r="C4169" s="2" t="str">
        <f ca="1">'[1]2025年已发货'!C:C</f>
        <v>HPB300Ф12</v>
      </c>
      <c r="D4169" s="2" t="str">
        <f ca="1">'[1]2025年已发货'!D:D</f>
        <v>吨</v>
      </c>
      <c r="E4169" s="2">
        <f ca="1">'[1]2025年已发货'!E:E</f>
        <v>35</v>
      </c>
      <c r="F4169" s="4">
        <f ca="1">'[1]2025年已发货'!F:F</f>
        <v>45828</v>
      </c>
      <c r="G4169" s="2" t="str">
        <f>'[1]2025年已发货'!G:G</f>
        <v>（中铁六局呼和公司康新高速TJ4-2标）四川省甘孜藏族自治州康定市新都桥镇东俄罗三村中建八局搅拌站旁</v>
      </c>
      <c r="H4169" s="2" t="str">
        <f ca="1">'[1]2025年已发货'!H:H</f>
        <v>王坤</v>
      </c>
      <c r="I4169" s="2">
        <f ca="1">'[1]2025年已发货'!I:I</f>
        <v>15647490007</v>
      </c>
      <c r="J4169" s="2" vm="1" t="e">
        <f ca="1">_xlfn._xlws.FILTER(辅助信息!D:D,辅助信息!G:G=G4169)</f>
        <v>#VALUE!</v>
      </c>
    </row>
    <row r="4170" hidden="1" spans="1:10">
      <c r="A4170" s="2" t="str">
        <f ca="1">'[1]2025年已发货'!A:A</f>
        <v>润耀</v>
      </c>
      <c r="B4170" s="2" t="str">
        <f ca="1">'[1]2025年已发货'!B:B</f>
        <v>盘螺</v>
      </c>
      <c r="C4170" s="2" t="str">
        <f ca="1">'[1]2025年已发货'!C:C</f>
        <v>HRB400E Φ8</v>
      </c>
      <c r="D4170" s="2" t="str">
        <f ca="1">'[1]2025年已发货'!D:D</f>
        <v>吨</v>
      </c>
      <c r="E4170" s="2">
        <f ca="1">'[1]2025年已发货'!E:E</f>
        <v>5</v>
      </c>
      <c r="F4170" s="4">
        <f ca="1">'[1]2025年已发货'!F:F</f>
        <v>45828</v>
      </c>
      <c r="G4170" s="2" t="str">
        <f>'[1]2025年已发货'!G:G</f>
        <v>（华西简阳西城嘉苑）四川省成都市简阳市简城街道高屋村</v>
      </c>
      <c r="H4170" s="2" t="str">
        <f ca="1">'[1]2025年已发货'!H:H</f>
        <v>张瀚镭</v>
      </c>
      <c r="I4170" s="2">
        <f ca="1">'[1]2025年已发货'!I:I</f>
        <v>15884666220</v>
      </c>
      <c r="J4170" s="2" t="str">
        <f ca="1">_xlfn._xlws.FILTER(辅助信息!D:D,辅助信息!G:G=G4170)</f>
        <v>华西简阳西城嘉苑</v>
      </c>
    </row>
    <row r="4171" hidden="1" spans="1:10">
      <c r="A4171" s="2" t="str">
        <f ca="1">'[1]2025年已发货'!A:A</f>
        <v>润耀</v>
      </c>
      <c r="B4171" s="2" t="str">
        <f ca="1">'[1]2025年已发货'!B:B</f>
        <v>螺纹钢</v>
      </c>
      <c r="C4171" s="2" t="str">
        <f ca="1">'[1]2025年已发货'!C:C</f>
        <v>HRB400E Φ14 9m</v>
      </c>
      <c r="D4171" s="2" t="str">
        <f ca="1">'[1]2025年已发货'!D:D</f>
        <v>吨</v>
      </c>
      <c r="E4171" s="2">
        <f ca="1">'[1]2025年已发货'!E:E</f>
        <v>66</v>
      </c>
      <c r="F4171" s="4">
        <f ca="1">'[1]2025年已发货'!F:F</f>
        <v>45828</v>
      </c>
      <c r="G4171" s="2" t="str">
        <f>'[1]2025年已发货'!G:G</f>
        <v>（华西简阳西城嘉苑）四川省成都市简阳市简城街道高屋村</v>
      </c>
      <c r="H4171" s="2" t="str">
        <f ca="1">'[1]2025年已发货'!H:H</f>
        <v>张瀚镭</v>
      </c>
      <c r="I4171" s="2">
        <f ca="1">'[1]2025年已发货'!I:I</f>
        <v>15884666220</v>
      </c>
      <c r="J4171" s="2" t="str">
        <f ca="1">_xlfn._xlws.FILTER(辅助信息!D:D,辅助信息!G:G=G4171)</f>
        <v>华西简阳西城嘉苑</v>
      </c>
    </row>
    <row r="4172" hidden="1" spans="1:10">
      <c r="A4172" s="2" t="str">
        <f ca="1">'[1]2025年已发货'!A:A</f>
        <v>润耀</v>
      </c>
      <c r="B4172" s="2" t="str">
        <f ca="1">'[1]2025年已发货'!B:B</f>
        <v>螺纹钢</v>
      </c>
      <c r="C4172" s="2" t="str">
        <f ca="1">'[1]2025年已发货'!C:C</f>
        <v>HRB400E Φ16 9m</v>
      </c>
      <c r="D4172" s="2" t="str">
        <f ca="1">'[1]2025年已发货'!D:D</f>
        <v>吨</v>
      </c>
      <c r="E4172" s="2">
        <f ca="1">'[1]2025年已发货'!E:E</f>
        <v>3</v>
      </c>
      <c r="F4172" s="4">
        <f ca="1">'[1]2025年已发货'!F:F</f>
        <v>45828</v>
      </c>
      <c r="G4172" s="2" t="str">
        <f>'[1]2025年已发货'!G:G</f>
        <v>（华西简阳西城嘉苑）四川省成都市简阳市简城街道高屋村</v>
      </c>
      <c r="H4172" s="2" t="str">
        <f ca="1">'[1]2025年已发货'!H:H</f>
        <v>张瀚镭</v>
      </c>
      <c r="I4172" s="2">
        <f ca="1">'[1]2025年已发货'!I:I</f>
        <v>15884666220</v>
      </c>
      <c r="J4172" s="2" t="str">
        <f ca="1">_xlfn._xlws.FILTER(辅助信息!D:D,辅助信息!G:G=G4172)</f>
        <v>华西简阳西城嘉苑</v>
      </c>
    </row>
    <row r="4173" hidden="1" spans="1:10">
      <c r="A4173" s="2" t="str">
        <f ca="1">'[1]2025年已发货'!A:A</f>
        <v>润耀</v>
      </c>
      <c r="B4173" s="2" t="str">
        <f ca="1">'[1]2025年已发货'!B:B</f>
        <v>螺纹钢</v>
      </c>
      <c r="C4173" s="2" t="str">
        <f ca="1">'[1]2025年已发货'!C:C</f>
        <v>HRB400E Φ18 9m</v>
      </c>
      <c r="D4173" s="2" t="str">
        <f ca="1">'[1]2025年已发货'!D:D</f>
        <v>吨</v>
      </c>
      <c r="E4173" s="2">
        <f ca="1">'[1]2025年已发货'!E:E</f>
        <v>3</v>
      </c>
      <c r="F4173" s="4">
        <f ca="1">'[1]2025年已发货'!F:F</f>
        <v>45828</v>
      </c>
      <c r="G4173" s="2" t="str">
        <f>'[1]2025年已发货'!G:G</f>
        <v>（华西简阳西城嘉苑）四川省成都市简阳市简城街道高屋村</v>
      </c>
      <c r="H4173" s="2" t="str">
        <f ca="1">'[1]2025年已发货'!H:H</f>
        <v>张瀚镭</v>
      </c>
      <c r="I4173" s="2">
        <f ca="1">'[1]2025年已发货'!I:I</f>
        <v>15884666220</v>
      </c>
      <c r="J4173" s="2" t="str">
        <f ca="1">_xlfn._xlws.FILTER(辅助信息!D:D,辅助信息!G:G=G4173)</f>
        <v>华西简阳西城嘉苑</v>
      </c>
    </row>
    <row r="4174" hidden="1" spans="1:10">
      <c r="A4174" s="2" t="str">
        <f ca="1">'[1]2025年已发货'!A:A</f>
        <v>润耀</v>
      </c>
      <c r="B4174" s="2" t="str">
        <f ca="1">'[1]2025年已发货'!B:B</f>
        <v>螺纹钢</v>
      </c>
      <c r="C4174" s="2" t="str">
        <f ca="1">'[1]2025年已发货'!C:C</f>
        <v>HRB400E Φ20 9m</v>
      </c>
      <c r="D4174" s="2" t="str">
        <f ca="1">'[1]2025年已发货'!D:D</f>
        <v>吨</v>
      </c>
      <c r="E4174" s="2">
        <f ca="1">'[1]2025年已发货'!E:E</f>
        <v>21</v>
      </c>
      <c r="F4174" s="4">
        <f ca="1">'[1]2025年已发货'!F:F</f>
        <v>45828</v>
      </c>
      <c r="G4174" s="2" t="str">
        <f>'[1]2025年已发货'!G:G</f>
        <v>（华西简阳西城嘉苑）四川省成都市简阳市简城街道高屋村</v>
      </c>
      <c r="H4174" s="2" t="str">
        <f ca="1">'[1]2025年已发货'!H:H</f>
        <v>张瀚镭</v>
      </c>
      <c r="I4174" s="2">
        <f ca="1">'[1]2025年已发货'!I:I</f>
        <v>15884666220</v>
      </c>
      <c r="J4174" s="2" t="str">
        <f>_xlfn._xlws.FILTER(辅助信息!D:D,辅助信息!G:G=G4174)</f>
        <v>华西简阳西城嘉苑</v>
      </c>
    </row>
    <row r="4175" hidden="1" spans="1:10">
      <c r="A4175" s="2" t="str">
        <f ca="1">'[1]2025年已发货'!A:A</f>
        <v>润耀</v>
      </c>
      <c r="B4175" s="2" t="str">
        <f ca="1">'[1]2025年已发货'!B:B</f>
        <v>螺纹钢</v>
      </c>
      <c r="C4175" s="2" t="str">
        <f ca="1">'[1]2025年已发货'!C:C</f>
        <v>HRB400E Φ22 9m</v>
      </c>
      <c r="D4175" s="2" t="str">
        <f ca="1">'[1]2025年已发货'!D:D</f>
        <v>吨</v>
      </c>
      <c r="E4175" s="2">
        <f ca="1">'[1]2025年已发货'!E:E</f>
        <v>3</v>
      </c>
      <c r="F4175" s="4">
        <f ca="1">'[1]2025年已发货'!F:F</f>
        <v>45828</v>
      </c>
      <c r="G4175" s="2" t="str">
        <f>'[1]2025年已发货'!G:G</f>
        <v>（华西简阳西城嘉苑）四川省成都市简阳市简城街道高屋村</v>
      </c>
      <c r="H4175" s="2" t="str">
        <f ca="1">'[1]2025年已发货'!H:H</f>
        <v>张瀚镭</v>
      </c>
      <c r="I4175" s="2">
        <f ca="1">'[1]2025年已发货'!I:I</f>
        <v>15884666220</v>
      </c>
      <c r="J4175" s="2" t="str">
        <f ca="1">_xlfn._xlws.FILTER(辅助信息!D:D,辅助信息!G:G=G4175)</f>
        <v>华西简阳西城嘉苑</v>
      </c>
    </row>
    <row r="4176" hidden="1" spans="1:10">
      <c r="A4176" s="2" t="str">
        <f ca="1">'[1]2025年已发货'!A:A</f>
        <v>润耀</v>
      </c>
      <c r="B4176" s="2" t="str">
        <f ca="1">'[1]2025年已发货'!B:B</f>
        <v>螺纹钢</v>
      </c>
      <c r="C4176" s="2" t="str">
        <f ca="1">'[1]2025年已发货'!C:C</f>
        <v>HRB400E Φ25 9m</v>
      </c>
      <c r="D4176" s="2" t="str">
        <f ca="1">'[1]2025年已发货'!D:D</f>
        <v>吨</v>
      </c>
      <c r="E4176" s="2">
        <f ca="1">'[1]2025年已发货'!E:E</f>
        <v>5</v>
      </c>
      <c r="F4176" s="4">
        <f ca="1">'[1]2025年已发货'!F:F</f>
        <v>45828</v>
      </c>
      <c r="G4176" s="2" t="str">
        <f>'[1]2025年已发货'!G:G</f>
        <v>（华西简阳西城嘉苑）四川省成都市简阳市简城街道高屋村</v>
      </c>
      <c r="H4176" s="2" t="str">
        <f ca="1">'[1]2025年已发货'!H:H</f>
        <v>张瀚镭</v>
      </c>
      <c r="I4176" s="2">
        <f ca="1">'[1]2025年已发货'!I:I</f>
        <v>15884666220</v>
      </c>
      <c r="J4176" s="2" t="str">
        <f ca="1">_xlfn._xlws.FILTER(辅助信息!D:D,辅助信息!G:G=G4176)</f>
        <v>华西简阳西城嘉苑</v>
      </c>
    </row>
    <row r="4177" hidden="1" spans="1:10">
      <c r="A4177" s="2" t="str">
        <f ca="1">'[1]2025年已发货'!A:A</f>
        <v>润耀</v>
      </c>
      <c r="B4177" s="2" t="str">
        <f ca="1">'[1]2025年已发货'!B:B</f>
        <v>盘螺</v>
      </c>
      <c r="C4177" s="2" t="str">
        <f ca="1">'[1]2025年已发货'!C:C</f>
        <v>HRB400E Φ8</v>
      </c>
      <c r="D4177" s="2" t="str">
        <f ca="1">'[1]2025年已发货'!D:D</f>
        <v>吨</v>
      </c>
      <c r="E4177" s="2">
        <f ca="1">'[1]2025年已发货'!E:E</f>
        <v>7.5</v>
      </c>
      <c r="F4177" s="4">
        <f ca="1">'[1]2025年已发货'!F:F</f>
        <v>45828</v>
      </c>
      <c r="G4177" s="2" t="str">
        <f>'[1]2025年已发货'!G:G</f>
        <v>（华西萌海科创农业生态谷）成都市简阳市白金山水库</v>
      </c>
      <c r="H4177" s="2" t="str">
        <f ca="1">'[1]2025年已发货'!H:H</f>
        <v>石清国</v>
      </c>
      <c r="I4177" s="2">
        <f ca="1">'[1]2025年已发货'!I:I</f>
        <v>13458642015</v>
      </c>
      <c r="J4177" s="2" t="str">
        <f>_xlfn._xlws.FILTER(辅助信息!D:D,辅助信息!G:G=G4177)</f>
        <v>华西萌海-科创农业生态谷</v>
      </c>
    </row>
    <row r="4178" hidden="1" spans="1:10">
      <c r="A4178" s="2" t="str">
        <f ca="1">'[1]2025年已发货'!A:A</f>
        <v>润耀</v>
      </c>
      <c r="B4178" s="2" t="str">
        <f ca="1">'[1]2025年已发货'!B:B</f>
        <v>盘螺</v>
      </c>
      <c r="C4178" s="2" t="str">
        <f ca="1">'[1]2025年已发货'!C:C</f>
        <v>HRB400E Φ12</v>
      </c>
      <c r="D4178" s="2" t="str">
        <f ca="1">'[1]2025年已发货'!D:D</f>
        <v>吨</v>
      </c>
      <c r="E4178" s="2">
        <f ca="1">'[1]2025年已发货'!E:E</f>
        <v>5</v>
      </c>
      <c r="F4178" s="4">
        <f ca="1">'[1]2025年已发货'!F:F</f>
        <v>45828</v>
      </c>
      <c r="G4178" s="2" t="str">
        <f>'[1]2025年已发货'!G:G</f>
        <v>（华西萌海科创农业生态谷）成都市简阳市白金山水库</v>
      </c>
      <c r="H4178" s="2" t="str">
        <f ca="1">'[1]2025年已发货'!H:H</f>
        <v>石清国</v>
      </c>
      <c r="I4178" s="2">
        <f ca="1">'[1]2025年已发货'!I:I</f>
        <v>13458642015</v>
      </c>
      <c r="J4178" s="2" t="str">
        <f ca="1">_xlfn._xlws.FILTER(辅助信息!D:D,辅助信息!G:G=G4178)</f>
        <v>华西萌海-科创农业生态谷</v>
      </c>
    </row>
    <row r="4179" hidden="1" spans="1:10">
      <c r="A4179" s="2" t="str">
        <f ca="1">'[1]2025年已发货'!A:A</f>
        <v>润耀</v>
      </c>
      <c r="B4179" s="2" t="str">
        <f ca="1">'[1]2025年已发货'!B:B</f>
        <v>螺纹钢</v>
      </c>
      <c r="C4179" s="2" t="str">
        <f ca="1">'[1]2025年已发货'!C:C</f>
        <v>HRB400E Φ12 9m</v>
      </c>
      <c r="D4179" s="2" t="str">
        <f ca="1">'[1]2025年已发货'!D:D</f>
        <v>吨</v>
      </c>
      <c r="E4179" s="2">
        <f ca="1">'[1]2025年已发货'!E:E</f>
        <v>9</v>
      </c>
      <c r="F4179" s="4">
        <f ca="1">'[1]2025年已发货'!F:F</f>
        <v>45828</v>
      </c>
      <c r="G4179" s="2" t="str">
        <f>'[1]2025年已发货'!G:G</f>
        <v>（华西萌海科创农业生态谷）成都市简阳市白金山水库</v>
      </c>
      <c r="H4179" s="2" t="str">
        <f ca="1">'[1]2025年已发货'!H:H</f>
        <v>石清国</v>
      </c>
      <c r="I4179" s="2">
        <f ca="1">'[1]2025年已发货'!I:I</f>
        <v>13458642015</v>
      </c>
      <c r="J4179" s="2" t="str">
        <f ca="1">_xlfn._xlws.FILTER(辅助信息!D:D,辅助信息!G:G=G4179)</f>
        <v>华西萌海-科创农业生态谷</v>
      </c>
    </row>
    <row r="4180" hidden="1" spans="1:10">
      <c r="A4180" s="2" t="str">
        <f ca="1">'[1]2025年已发货'!A:A</f>
        <v>润耀</v>
      </c>
      <c r="B4180" s="2" t="str">
        <f ca="1">'[1]2025年已发货'!B:B</f>
        <v>螺纹钢</v>
      </c>
      <c r="C4180" s="2" t="str">
        <f ca="1">'[1]2025年已发货'!C:C</f>
        <v>HRB400E Φ14 9m</v>
      </c>
      <c r="D4180" s="2" t="str">
        <f ca="1">'[1]2025年已发货'!D:D</f>
        <v>吨</v>
      </c>
      <c r="E4180" s="2">
        <f ca="1">'[1]2025年已发货'!E:E</f>
        <v>3</v>
      </c>
      <c r="F4180" s="4">
        <f ca="1">'[1]2025年已发货'!F:F</f>
        <v>45828</v>
      </c>
      <c r="G4180" s="2" t="str">
        <f>'[1]2025年已发货'!G:G</f>
        <v>（华西萌海科创农业生态谷）成都市简阳市白金山水库</v>
      </c>
      <c r="H4180" s="2" t="str">
        <f ca="1">'[1]2025年已发货'!H:H</f>
        <v>石清国</v>
      </c>
      <c r="I4180" s="2">
        <f ca="1">'[1]2025年已发货'!I:I</f>
        <v>13458642015</v>
      </c>
      <c r="J4180" s="2" t="str">
        <f>_xlfn._xlws.FILTER(辅助信息!D:D,辅助信息!G:G=G4180)</f>
        <v>华西萌海-科创农业生态谷</v>
      </c>
    </row>
    <row r="4181" hidden="1" spans="1:10">
      <c r="A4181" s="2" t="str">
        <f ca="1">'[1]2025年已发货'!A:A</f>
        <v>润耀</v>
      </c>
      <c r="B4181" s="2" t="str">
        <f ca="1">'[1]2025年已发货'!B:B</f>
        <v>螺纹钢</v>
      </c>
      <c r="C4181" s="2" t="str">
        <f ca="1">'[1]2025年已发货'!C:C</f>
        <v>HRB400E Φ16 9m</v>
      </c>
      <c r="D4181" s="2" t="str">
        <f ca="1">'[1]2025年已发货'!D:D</f>
        <v>吨</v>
      </c>
      <c r="E4181" s="2">
        <f ca="1">'[1]2025年已发货'!E:E</f>
        <v>3</v>
      </c>
      <c r="F4181" s="4">
        <f ca="1">'[1]2025年已发货'!F:F</f>
        <v>45828</v>
      </c>
      <c r="G4181" s="2" t="str">
        <f>'[1]2025年已发货'!G:G</f>
        <v>（华西萌海科创农业生态谷）成都市简阳市白金山水库</v>
      </c>
      <c r="H4181" s="2" t="str">
        <f ca="1">'[1]2025年已发货'!H:H</f>
        <v>石清国</v>
      </c>
      <c r="I4181" s="2">
        <f ca="1">'[1]2025年已发货'!I:I</f>
        <v>13458642015</v>
      </c>
      <c r="J4181" s="2" t="str">
        <f ca="1">_xlfn._xlws.FILTER(辅助信息!D:D,辅助信息!G:G=G4181)</f>
        <v>华西萌海-科创农业生态谷</v>
      </c>
    </row>
    <row r="4182" hidden="1" spans="1:10">
      <c r="A4182" s="2" t="str">
        <f ca="1">'[1]2025年已发货'!A:A</f>
        <v>润耀</v>
      </c>
      <c r="B4182" s="2" t="str">
        <f ca="1">'[1]2025年已发货'!B:B</f>
        <v>螺纹钢</v>
      </c>
      <c r="C4182" s="2" t="str">
        <f ca="1">'[1]2025年已发货'!C:C</f>
        <v>HRB400E Φ20 9m</v>
      </c>
      <c r="D4182" s="2" t="str">
        <f ca="1">'[1]2025年已发货'!D:D</f>
        <v>吨</v>
      </c>
      <c r="E4182" s="2">
        <f ca="1">'[1]2025年已发货'!E:E</f>
        <v>3</v>
      </c>
      <c r="F4182" s="4">
        <f ca="1">'[1]2025年已发货'!F:F</f>
        <v>45828</v>
      </c>
      <c r="G4182" s="2" t="str">
        <f>'[1]2025年已发货'!G:G</f>
        <v>（华西萌海科创农业生态谷）成都市简阳市白金山水库</v>
      </c>
      <c r="H4182" s="2" t="str">
        <f ca="1">'[1]2025年已发货'!H:H</f>
        <v>石清国</v>
      </c>
      <c r="I4182" s="2">
        <f ca="1">'[1]2025年已发货'!I:I</f>
        <v>13458642015</v>
      </c>
      <c r="J4182" s="2" t="str">
        <f ca="1">_xlfn._xlws.FILTER(辅助信息!D:D,辅助信息!G:G=G4182)</f>
        <v>华西萌海-科创农业生态谷</v>
      </c>
    </row>
    <row r="4183" hidden="1" spans="1:10">
      <c r="A4183" s="2" t="str">
        <f ca="1">'[1]2025年已发货'!A:A</f>
        <v>润耀</v>
      </c>
      <c r="B4183" s="2" t="str">
        <f ca="1">'[1]2025年已发货'!B:B</f>
        <v>螺纹钢</v>
      </c>
      <c r="C4183" s="2" t="str">
        <f ca="1">'[1]2025年已发货'!C:C</f>
        <v>HRB400E Φ22 9m</v>
      </c>
      <c r="D4183" s="2" t="str">
        <f ca="1">'[1]2025年已发货'!D:D</f>
        <v>吨</v>
      </c>
      <c r="E4183" s="2">
        <f ca="1">'[1]2025年已发货'!E:E</f>
        <v>3</v>
      </c>
      <c r="F4183" s="4">
        <f ca="1">'[1]2025年已发货'!F:F</f>
        <v>45828</v>
      </c>
      <c r="G4183" s="2" t="str">
        <f>'[1]2025年已发货'!G:G</f>
        <v>（华西萌海科创农业生态谷）成都市简阳市白金山水库</v>
      </c>
      <c r="H4183" s="2" t="str">
        <f ca="1">'[1]2025年已发货'!H:H</f>
        <v>石清国</v>
      </c>
      <c r="I4183" s="2">
        <f ca="1">'[1]2025年已发货'!I:I</f>
        <v>13458642015</v>
      </c>
      <c r="J4183" s="2" t="str">
        <f ca="1">_xlfn._xlws.FILTER(辅助信息!D:D,辅助信息!G:G=G4183)</f>
        <v>华西萌海-科创农业生态谷</v>
      </c>
    </row>
    <row r="4184" hidden="1" spans="1:10">
      <c r="A4184" s="2" t="str">
        <f ca="1">'[1]2025年已发货'!A:A</f>
        <v>润耀</v>
      </c>
      <c r="B4184" s="2" t="str">
        <f ca="1">'[1]2025年已发货'!B:B</f>
        <v>螺纹钢</v>
      </c>
      <c r="C4184" s="2" t="str">
        <f ca="1">'[1]2025年已发货'!C:C</f>
        <v>HRB400E Φ28 9m</v>
      </c>
      <c r="D4184" s="2" t="str">
        <f ca="1">'[1]2025年已发货'!D:D</f>
        <v>吨</v>
      </c>
      <c r="E4184" s="2">
        <f ca="1">'[1]2025年已发货'!E:E</f>
        <v>3</v>
      </c>
      <c r="F4184" s="4">
        <f ca="1">'[1]2025年已发货'!F:F</f>
        <v>45828</v>
      </c>
      <c r="G4184" s="2" t="str">
        <f>'[1]2025年已发货'!G:G</f>
        <v>（华西萌海科创农业生态谷）成都市简阳市白金山水库</v>
      </c>
      <c r="H4184" s="2" t="str">
        <f ca="1">'[1]2025年已发货'!H:H</f>
        <v>石清国</v>
      </c>
      <c r="I4184" s="2">
        <f ca="1">'[1]2025年已发货'!I:I</f>
        <v>13458642015</v>
      </c>
      <c r="J4184" s="2" t="str">
        <f ca="1">_xlfn._xlws.FILTER(辅助信息!D:D,辅助信息!G:G=G4184)</f>
        <v>华西萌海-科创农业生态谷</v>
      </c>
    </row>
    <row r="4185" hidden="1" spans="1:10">
      <c r="A4185" s="2" t="str">
        <f ca="1">'[1]2025年已发货'!A:A</f>
        <v>润耀</v>
      </c>
      <c r="B4185" s="2" t="str">
        <f ca="1">'[1]2025年已发货'!B:B</f>
        <v>螺纹钢</v>
      </c>
      <c r="C4185" s="2" t="str">
        <f ca="1">'[1]2025年已发货'!C:C</f>
        <v>HRB500E Φ20</v>
      </c>
      <c r="D4185" s="2" t="str">
        <f ca="1">'[1]2025年已发货'!D:D</f>
        <v>吨</v>
      </c>
      <c r="E4185" s="2">
        <f ca="1">'[1]2025年已发货'!E:E</f>
        <v>6</v>
      </c>
      <c r="F4185" s="4">
        <f ca="1">'[1]2025年已发货'!F:F</f>
        <v>45828</v>
      </c>
      <c r="G4185" s="2" t="str">
        <f>'[1]2025年已发货'!G:G</f>
        <v>（华西萌海科创农业生态谷）成都市简阳市白金山水库</v>
      </c>
      <c r="H4185" s="2" t="str">
        <f ca="1">'[1]2025年已发货'!H:H</f>
        <v>石清国</v>
      </c>
      <c r="I4185" s="2">
        <f ca="1">'[1]2025年已发货'!I:I</f>
        <v>13458642015</v>
      </c>
      <c r="J4185" s="2" t="str">
        <f>_xlfn._xlws.FILTER(辅助信息!D:D,辅助信息!G:G=G4185)</f>
        <v>华西萌海-科创农业生态谷</v>
      </c>
    </row>
    <row r="4186" hidden="1" spans="1:10">
      <c r="A4186" s="2" t="str">
        <f ca="1">'[1]2025年已发货'!A:A</f>
        <v>润耀</v>
      </c>
      <c r="B4186" s="2" t="str">
        <f ca="1">'[1]2025年已发货'!B:B</f>
        <v>螺纹钢</v>
      </c>
      <c r="C4186" s="2" t="str">
        <f ca="1">'[1]2025年已发货'!C:C</f>
        <v>HRB500E Φ22</v>
      </c>
      <c r="D4186" s="2" t="str">
        <f ca="1">'[1]2025年已发货'!D:D</f>
        <v>吨</v>
      </c>
      <c r="E4186" s="2">
        <f ca="1">'[1]2025年已发货'!E:E</f>
        <v>6</v>
      </c>
      <c r="F4186" s="4">
        <f ca="1">'[1]2025年已发货'!F:F</f>
        <v>45828</v>
      </c>
      <c r="G4186" s="2" t="str">
        <f>'[1]2025年已发货'!G:G</f>
        <v>（华西萌海科创农业生态谷）成都市简阳市白金山水库</v>
      </c>
      <c r="H4186" s="2" t="str">
        <f ca="1">'[1]2025年已发货'!H:H</f>
        <v>石清国</v>
      </c>
      <c r="I4186" s="2">
        <f ca="1">'[1]2025年已发货'!I:I</f>
        <v>13458642015</v>
      </c>
      <c r="J4186" s="2" t="str">
        <f>_xlfn._xlws.FILTER(辅助信息!D:D,辅助信息!G:G=G4186)</f>
        <v>华西萌海-科创农业生态谷</v>
      </c>
    </row>
    <row r="4187" hidden="1" spans="1:10">
      <c r="A4187" s="2" t="str">
        <f ca="1">'[1]2025年已发货'!A:A</f>
        <v>润耀</v>
      </c>
      <c r="B4187" s="2" t="str">
        <f ca="1">'[1]2025年已发货'!B:B</f>
        <v>螺纹钢</v>
      </c>
      <c r="C4187" s="2" t="str">
        <f ca="1">'[1]2025年已发货'!C:C</f>
        <v>HRB500E Φ25</v>
      </c>
      <c r="D4187" s="2" t="str">
        <f ca="1">'[1]2025年已发货'!D:D</f>
        <v>吨</v>
      </c>
      <c r="E4187" s="2">
        <f ca="1">'[1]2025年已发货'!E:E</f>
        <v>21</v>
      </c>
      <c r="F4187" s="4">
        <f ca="1">'[1]2025年已发货'!F:F</f>
        <v>45828</v>
      </c>
      <c r="G4187" s="2" t="str">
        <f>'[1]2025年已发货'!G:G</f>
        <v>（华西萌海科创农业生态谷）成都市简阳市白金山水库</v>
      </c>
      <c r="H4187" s="2" t="str">
        <f ca="1">'[1]2025年已发货'!H:H</f>
        <v>石清国</v>
      </c>
      <c r="I4187" s="2">
        <f ca="1">'[1]2025年已发货'!I:I</f>
        <v>13458642015</v>
      </c>
      <c r="J4187" s="2" t="str">
        <f ca="1">_xlfn._xlws.FILTER(辅助信息!D:D,辅助信息!G:G=G4187)</f>
        <v>华西萌海-科创农业生态谷</v>
      </c>
    </row>
    <row r="4188" hidden="1" spans="1:10">
      <c r="A4188" s="2" t="str">
        <f ca="1">'[1]2025年已发货'!A:A</f>
        <v>润耀</v>
      </c>
      <c r="B4188" s="2" t="str">
        <f ca="1">'[1]2025年已发货'!B:B</f>
        <v>盘螺</v>
      </c>
      <c r="C4188" s="2" t="str">
        <f ca="1">'[1]2025年已发货'!C:C</f>
        <v>HRB400E Φ8</v>
      </c>
      <c r="D4188" s="2" t="str">
        <f ca="1">'[1]2025年已发货'!D:D</f>
        <v>吨</v>
      </c>
      <c r="E4188" s="2">
        <f ca="1">'[1]2025年已发货'!E:E</f>
        <v>26.5</v>
      </c>
      <c r="F4188" s="4">
        <f ca="1">'[1]2025年已发货'!F:F</f>
        <v>45828</v>
      </c>
      <c r="G4188" s="2" t="str">
        <f>'[1]2025年已发货'!G:G</f>
        <v>（华西萌海科创农业生态谷）成都市简阳市白金山水库</v>
      </c>
      <c r="H4188" s="2" t="str">
        <f ca="1">'[1]2025年已发货'!H:H</f>
        <v>石清国</v>
      </c>
      <c r="I4188" s="2">
        <f ca="1">'[1]2025年已发货'!I:I</f>
        <v>13458642015</v>
      </c>
      <c r="J4188" s="2" t="str">
        <f ca="1">_xlfn._xlws.FILTER(辅助信息!D:D,辅助信息!G:G=G4188)</f>
        <v>华西萌海-科创农业生态谷</v>
      </c>
    </row>
    <row r="4189" hidden="1" spans="1:10">
      <c r="A4189" s="2" t="str">
        <f ca="1">'[1]2025年已发货'!A:A</f>
        <v>润耀</v>
      </c>
      <c r="B4189" s="2" t="str">
        <f ca="1">'[1]2025年已发货'!B:B</f>
        <v>盘螺</v>
      </c>
      <c r="C4189" s="2" t="str">
        <f ca="1">'[1]2025年已发货'!C:C</f>
        <v>HRB400E Φ10</v>
      </c>
      <c r="D4189" s="2" t="str">
        <f ca="1">'[1]2025年已发货'!D:D</f>
        <v>吨</v>
      </c>
      <c r="E4189" s="2">
        <f ca="1">'[1]2025年已发货'!E:E</f>
        <v>10</v>
      </c>
      <c r="F4189" s="4">
        <f ca="1">'[1]2025年已发货'!F:F</f>
        <v>45828</v>
      </c>
      <c r="G4189" s="2" t="str">
        <f>'[1]2025年已发货'!G:G</f>
        <v>（华西萌海科创农业生态谷）成都市简阳市白金山水库</v>
      </c>
      <c r="H4189" s="2" t="str">
        <f ca="1">'[1]2025年已发货'!H:H</f>
        <v>石清国</v>
      </c>
      <c r="I4189" s="2">
        <f ca="1">'[1]2025年已发货'!I:I</f>
        <v>13458642015</v>
      </c>
      <c r="J4189" s="2" t="str">
        <f ca="1">_xlfn._xlws.FILTER(辅助信息!D:D,辅助信息!G:G=G4189)</f>
        <v>华西萌海-科创农业生态谷</v>
      </c>
    </row>
    <row r="4190" hidden="1" spans="1:10">
      <c r="A4190" s="2" t="str">
        <f ca="1">'[1]2025年已发货'!A:A</f>
        <v>山东高速</v>
      </c>
      <c r="B4190" s="2" t="str">
        <f ca="1">'[1]2025年已发货'!B:B</f>
        <v>螺纹钢</v>
      </c>
      <c r="C4190" s="2" t="str">
        <f ca="1">'[1]2025年已发货'!C:C</f>
        <v>HRB400E Φ22 9m</v>
      </c>
      <c r="D4190" s="2" t="str">
        <f ca="1">'[1]2025年已发货'!D:D</f>
        <v>吨</v>
      </c>
      <c r="E4190" s="2">
        <f ca="1">'[1]2025年已发货'!E:E</f>
        <v>18</v>
      </c>
      <c r="F4190" s="4">
        <f ca="1">'[1]2025年已发货'!F:F</f>
        <v>45829</v>
      </c>
      <c r="G4190" s="2" t="str">
        <f>'[1]2025年已发货'!G:G</f>
        <v>（中铁二局-成渝扩容4标）四川省成都市简阳市杨家镇桐子湾村二局拌合站</v>
      </c>
      <c r="H4190" s="2" t="str">
        <f ca="1">'[1]2025年已发货'!H:H</f>
        <v>陈钢</v>
      </c>
      <c r="I4190" s="2">
        <f ca="1">'[1]2025年已发货'!I:I</f>
        <v>13018165813</v>
      </c>
      <c r="J4190" s="2" vm="1" t="e">
        <f ca="1">_xlfn._xlws.FILTER(辅助信息!D:D,辅助信息!G:G=G4190)</f>
        <v>#VALUE!</v>
      </c>
    </row>
    <row r="4191" hidden="1" spans="1:10">
      <c r="A4191" s="2" t="str">
        <f ca="1">'[1]2025年已发货'!A:A</f>
        <v>山东高速</v>
      </c>
      <c r="B4191" s="2" t="str">
        <f ca="1">'[1]2025年已发货'!B:B</f>
        <v>螺纹钢</v>
      </c>
      <c r="C4191" s="2" t="str">
        <f ca="1">'[1]2025年已发货'!C:C</f>
        <v>HRB400E Φ16 12m</v>
      </c>
      <c r="D4191" s="2" t="str">
        <f ca="1">'[1]2025年已发货'!D:D</f>
        <v>吨</v>
      </c>
      <c r="E4191" s="2">
        <f ca="1">'[1]2025年已发货'!E:E</f>
        <v>18</v>
      </c>
      <c r="F4191" s="4">
        <f ca="1">'[1]2025年已发货'!F:F</f>
        <v>45829</v>
      </c>
      <c r="G4191" s="2" t="str">
        <f>'[1]2025年已发货'!G:G</f>
        <v>（中铁二局-成渝扩容4标）四川省成都市简阳市杨家镇桐子湾村二局拌合站</v>
      </c>
      <c r="H4191" s="2" t="str">
        <f ca="1">'[1]2025年已发货'!H:H</f>
        <v>陈钢</v>
      </c>
      <c r="I4191" s="2">
        <f ca="1">'[1]2025年已发货'!I:I</f>
        <v>13018165813</v>
      </c>
      <c r="J4191" s="2" vm="1" t="e">
        <f>_xlfn._xlws.FILTER(辅助信息!D:D,辅助信息!G:G=G4191)</f>
        <v>#VALUE!</v>
      </c>
    </row>
    <row r="4192" hidden="1" spans="1:10">
      <c r="A4192" s="2" t="str">
        <f ca="1">'[1]2025年已发货'!A:A</f>
        <v>山东高速</v>
      </c>
      <c r="B4192" s="2" t="str">
        <f ca="1">'[1]2025年已发货'!B:B</f>
        <v>螺纹钢</v>
      </c>
      <c r="C4192" s="2" t="str">
        <f ca="1">'[1]2025年已发货'!C:C</f>
        <v>HRB400E Φ28 9m</v>
      </c>
      <c r="D4192" s="2" t="str">
        <f ca="1">'[1]2025年已发货'!D:D</f>
        <v>吨</v>
      </c>
      <c r="E4192" s="2">
        <f ca="1">'[1]2025年已发货'!E:E</f>
        <v>35</v>
      </c>
      <c r="F4192" s="4">
        <f ca="1">'[1]2025年已发货'!F:F</f>
        <v>45829</v>
      </c>
      <c r="G4192" s="2" t="str">
        <f>'[1]2025年已发货'!G:G</f>
        <v>（中铁二局-成渝扩容4标）四川省成都市简阳市杨家镇桐子湾村二局拌合站</v>
      </c>
      <c r="H4192" s="2" t="str">
        <f ca="1">'[1]2025年已发货'!H:H</f>
        <v>陈钢</v>
      </c>
      <c r="I4192" s="2">
        <f ca="1">'[1]2025年已发货'!I:I</f>
        <v>13018165813</v>
      </c>
      <c r="J4192" s="2" vm="1" t="e">
        <f ca="1">_xlfn._xlws.FILTER(辅助信息!D:D,辅助信息!G:G=G4192)</f>
        <v>#VALUE!</v>
      </c>
    </row>
    <row r="4193" hidden="1" spans="1:10">
      <c r="A4193" s="2" t="str">
        <f ca="1">'[1]2025年已发货'!A:A</f>
        <v>湖北商贸</v>
      </c>
      <c r="B4193" s="2" t="str">
        <f ca="1">'[1]2025年已发货'!B:B</f>
        <v>高线</v>
      </c>
      <c r="C4193" s="2" t="str">
        <f ca="1">'[1]2025年已发货'!C:C</f>
        <v>HPB300Φ8</v>
      </c>
      <c r="D4193" s="2" t="str">
        <f ca="1">'[1]2025年已发货'!D:D</f>
        <v>吨</v>
      </c>
      <c r="E4193" s="2">
        <f ca="1">'[1]2025年已发货'!E:E</f>
        <v>35</v>
      </c>
      <c r="F4193" s="4">
        <f ca="1">'[1]2025年已发货'!F:F</f>
        <v>45829</v>
      </c>
      <c r="G4193" s="2" t="str">
        <f>'[1]2025年已发货'!G:G</f>
        <v>（中铁北京局-资乐高速6标）四川省乐山市市中区土主镇资乐高速TJ6标项目试验室</v>
      </c>
      <c r="H4193" s="2" t="str">
        <f ca="1">'[1]2025年已发货'!H:H</f>
        <v>刘岩</v>
      </c>
      <c r="I4193" s="2">
        <f ca="1">'[1]2025年已发货'!I:I</f>
        <v>18543566469</v>
      </c>
      <c r="J4193" s="2" vm="1" t="e">
        <f>_xlfn._xlws.FILTER(辅助信息!D:D,辅助信息!G:G=G4193)</f>
        <v>#VALUE!</v>
      </c>
    </row>
    <row r="4194" hidden="1" spans="1:10">
      <c r="A4194" s="2" t="str">
        <f ca="1">'[1]2025年已发货'!A:A</f>
        <v>润耀</v>
      </c>
      <c r="B4194" s="2" t="str">
        <f ca="1">'[1]2025年已发货'!B:B</f>
        <v>盘螺</v>
      </c>
      <c r="C4194" s="2" t="str">
        <f ca="1">'[1]2025年已发货'!C:C</f>
        <v>HRB400E Φ12</v>
      </c>
      <c r="D4194" s="2" t="str">
        <f ca="1">'[1]2025年已发货'!D:D</f>
        <v>吨</v>
      </c>
      <c r="E4194" s="2">
        <f ca="1">'[1]2025年已发货'!E:E</f>
        <v>35</v>
      </c>
      <c r="F4194" s="4">
        <f ca="1">'[1]2025年已发货'!F:F</f>
        <v>45829</v>
      </c>
      <c r="G4194" s="2" t="str">
        <f>'[1]2025年已发货'!G:G</f>
        <v>（中铁北京局-资乐高速6标）四川省乐山市市中区土主镇资乐高速TJ6标项目试验室</v>
      </c>
      <c r="H4194" s="2" t="str">
        <f ca="1">'[1]2025年已发货'!H:H</f>
        <v>刘岩</v>
      </c>
      <c r="I4194" s="2">
        <f ca="1">'[1]2025年已发货'!I:I</f>
        <v>18543566469</v>
      </c>
      <c r="J4194" s="2" vm="1" t="e">
        <f ca="1">_xlfn._xlws.FILTER(辅助信息!D:D,辅助信息!G:G=G4194)</f>
        <v>#VALUE!</v>
      </c>
    </row>
    <row r="4195" hidden="1" spans="1:10">
      <c r="A4195" s="2" t="str">
        <f ca="1">'[1]2025年已发货'!A:A</f>
        <v>润耀</v>
      </c>
      <c r="B4195" s="2" t="str">
        <f ca="1">'[1]2025年已发货'!B:B</f>
        <v>螺纹钢</v>
      </c>
      <c r="C4195" s="2" t="str">
        <f ca="1">'[1]2025年已发货'!C:C</f>
        <v>HRB400E Φ12 12m</v>
      </c>
      <c r="D4195" s="2" t="str">
        <f ca="1">'[1]2025年已发货'!D:D</f>
        <v>吨</v>
      </c>
      <c r="E4195" s="2">
        <f ca="1">'[1]2025年已发货'!E:E</f>
        <v>18</v>
      </c>
      <c r="F4195" s="4">
        <f ca="1">'[1]2025年已发货'!F:F</f>
        <v>45829</v>
      </c>
      <c r="G4195" s="2" t="str">
        <f>'[1]2025年已发货'!G:G</f>
        <v>（中铁北京局-资乐高速6标）四川省乐山市市中区土主镇资乐高速TJ6标项目试验室</v>
      </c>
      <c r="H4195" s="2" t="str">
        <f ca="1">'[1]2025年已发货'!H:H</f>
        <v>刘岩</v>
      </c>
      <c r="I4195" s="2">
        <f ca="1">'[1]2025年已发货'!I:I</f>
        <v>18543566469</v>
      </c>
      <c r="J4195" s="2" vm="1" t="e">
        <f>_xlfn._xlws.FILTER(辅助信息!D:D,辅助信息!G:G=G4195)</f>
        <v>#VALUE!</v>
      </c>
    </row>
    <row r="4196" hidden="1" spans="1:10">
      <c r="A4196" s="2" t="str">
        <f ca="1">'[1]2025年已发货'!A:A</f>
        <v>润耀</v>
      </c>
      <c r="B4196" s="2" t="str">
        <f ca="1">'[1]2025年已发货'!B:B</f>
        <v>螺纹钢</v>
      </c>
      <c r="C4196" s="2" t="str">
        <f ca="1">'[1]2025年已发货'!C:C</f>
        <v>HRB400E Φ16 9m</v>
      </c>
      <c r="D4196" s="2" t="str">
        <f ca="1">'[1]2025年已发货'!D:D</f>
        <v>吨</v>
      </c>
      <c r="E4196" s="2">
        <f ca="1">'[1]2025年已发货'!E:E</f>
        <v>18</v>
      </c>
      <c r="F4196" s="4">
        <f ca="1">'[1]2025年已发货'!F:F</f>
        <v>45829</v>
      </c>
      <c r="G4196" s="2" t="str">
        <f>'[1]2025年已发货'!G:G</f>
        <v>（中铁北京局-资乐高速6标）四川省乐山市市中区土主镇资乐高速TJ6标项目试验室</v>
      </c>
      <c r="H4196" s="2" t="str">
        <f ca="1">'[1]2025年已发货'!H:H</f>
        <v>刘岩</v>
      </c>
      <c r="I4196" s="2">
        <f ca="1">'[1]2025年已发货'!I:I</f>
        <v>18543566469</v>
      </c>
      <c r="J4196" s="2" vm="1" t="e">
        <f ca="1">_xlfn._xlws.FILTER(辅助信息!D:D,辅助信息!G:G=G4196)</f>
        <v>#VALUE!</v>
      </c>
    </row>
    <row r="4197" hidden="1" spans="1:10">
      <c r="A4197" s="2" t="str">
        <f ca="1">'[1]2025年已发货'!A:A</f>
        <v>海南海控</v>
      </c>
      <c r="B4197" s="2" t="str">
        <f ca="1">'[1]2025年已发货'!B:B</f>
        <v>螺纹钢</v>
      </c>
      <c r="C4197" s="2" t="str">
        <f ca="1">'[1]2025年已发货'!C:C</f>
        <v>HRB400EФ20*9m</v>
      </c>
      <c r="D4197" s="2" t="str">
        <f ca="1">'[1]2025年已发货'!D:D</f>
        <v>吨</v>
      </c>
      <c r="E4197" s="2">
        <f ca="1">'[1]2025年已发货'!E:E</f>
        <v>35</v>
      </c>
      <c r="F4197" s="4">
        <f ca="1">'[1]2025年已发货'!F:F</f>
        <v>45829</v>
      </c>
      <c r="G4197" s="2" t="str">
        <f>'[1]2025年已发货'!G:G</f>
        <v>（中铁八局康新高速TJ4-1标）四川省甘孜州康定市新都桥镇超限载检测站</v>
      </c>
      <c r="H4197" s="2" t="str">
        <f ca="1">'[1]2025年已发货'!H:H</f>
        <v>刘俊</v>
      </c>
      <c r="I4197" s="2">
        <f ca="1">'[1]2025年已发货'!I:I</f>
        <v>18587764925</v>
      </c>
      <c r="J4197" s="2" vm="1" t="e">
        <f>_xlfn._xlws.FILTER(辅助信息!D:D,辅助信息!G:G=G4197)</f>
        <v>#VALUE!</v>
      </c>
    </row>
    <row r="4198" hidden="1" spans="1:10">
      <c r="A4198" s="2" t="str">
        <f ca="1">'[1]2025年已发货'!A:A</f>
        <v>达钢</v>
      </c>
      <c r="B4198" s="2" t="str">
        <f ca="1">'[1]2025年已发货'!B:B</f>
        <v>盘螺</v>
      </c>
      <c r="C4198" s="2" t="str">
        <f ca="1">'[1]2025年已发货'!C:C</f>
        <v>HRB400E Φ6</v>
      </c>
      <c r="D4198" s="2" t="str">
        <f ca="1">'[1]2025年已发货'!D:D</f>
        <v>吨</v>
      </c>
      <c r="E4198" s="2">
        <f ca="1">'[1]2025年已发货'!E:E</f>
        <v>2.5</v>
      </c>
      <c r="F4198" s="4">
        <f ca="1">'[1]2025年已发货'!F:F</f>
        <v>45830</v>
      </c>
      <c r="G4198" s="2" t="str">
        <f>'[1]2025年已发货'!G:G</f>
        <v>（华西简阳西城嘉苑）四川省成都市简阳市简城街道高屋村</v>
      </c>
      <c r="H4198" s="2" t="str">
        <f ca="1">'[1]2025年已发货'!H:H</f>
        <v>张瀚镭</v>
      </c>
      <c r="I4198" s="2">
        <f ca="1">'[1]2025年已发货'!I:I</f>
        <v>15884666220</v>
      </c>
      <c r="J4198" s="2" t="str">
        <f ca="1">_xlfn._xlws.FILTER(辅助信息!D:D,辅助信息!G:G=G4198)</f>
        <v>华西简阳西城嘉苑</v>
      </c>
    </row>
    <row r="4199" hidden="1" spans="1:10">
      <c r="A4199" s="2" t="str">
        <f ca="1">'[1]2025年已发货'!A:A</f>
        <v>达钢</v>
      </c>
      <c r="B4199" s="2" t="str">
        <f ca="1">'[1]2025年已发货'!B:B</f>
        <v>盘螺</v>
      </c>
      <c r="C4199" s="2" t="str">
        <f ca="1">'[1]2025年已发货'!C:C</f>
        <v>HRB400E Φ8</v>
      </c>
      <c r="D4199" s="2" t="str">
        <f ca="1">'[1]2025年已发货'!D:D</f>
        <v>吨</v>
      </c>
      <c r="E4199" s="2">
        <f ca="1">'[1]2025年已发货'!E:E</f>
        <v>27</v>
      </c>
      <c r="F4199" s="4">
        <f ca="1">'[1]2025年已发货'!F:F</f>
        <v>45830</v>
      </c>
      <c r="G4199" s="2" t="str">
        <f>'[1]2025年已发货'!G:G</f>
        <v>（华西简阳西城嘉苑）四川省成都市简阳市简城街道高屋村</v>
      </c>
      <c r="H4199" s="2" t="str">
        <f ca="1">'[1]2025年已发货'!H:H</f>
        <v>张瀚镭</v>
      </c>
      <c r="I4199" s="2">
        <f ca="1">'[1]2025年已发货'!I:I</f>
        <v>15884666220</v>
      </c>
      <c r="J4199" s="2" t="str">
        <f>_xlfn._xlws.FILTER(辅助信息!D:D,辅助信息!G:G=G4199)</f>
        <v>华西简阳西城嘉苑</v>
      </c>
    </row>
    <row r="4200" hidden="1" spans="1:10">
      <c r="A4200" s="2" t="str">
        <f ca="1">'[1]2025年已发货'!A:A</f>
        <v>达钢</v>
      </c>
      <c r="B4200" s="2" t="str">
        <f ca="1">'[1]2025年已发货'!B:B</f>
        <v>盘螺</v>
      </c>
      <c r="C4200" s="2" t="str">
        <f ca="1">'[1]2025年已发货'!C:C</f>
        <v>HRB400E Φ10</v>
      </c>
      <c r="D4200" s="2" t="str">
        <f ca="1">'[1]2025年已发货'!D:D</f>
        <v>吨</v>
      </c>
      <c r="E4200" s="2">
        <f ca="1">'[1]2025年已发货'!E:E</f>
        <v>46</v>
      </c>
      <c r="F4200" s="4">
        <f ca="1">'[1]2025年已发货'!F:F</f>
        <v>45830</v>
      </c>
      <c r="G4200" s="2" t="str">
        <f>'[1]2025年已发货'!G:G</f>
        <v>（华西简阳西城嘉苑）四川省成都市简阳市简城街道高屋村</v>
      </c>
      <c r="H4200" s="2" t="str">
        <f ca="1">'[1]2025年已发货'!H:H</f>
        <v>张瀚镭</v>
      </c>
      <c r="I4200" s="2">
        <f ca="1">'[1]2025年已发货'!I:I</f>
        <v>15884666220</v>
      </c>
      <c r="J4200" s="2" t="str">
        <f ca="1">_xlfn._xlws.FILTER(辅助信息!D:D,辅助信息!G:G=G4200)</f>
        <v>华西简阳西城嘉苑</v>
      </c>
    </row>
    <row r="4201" hidden="1" spans="1:10">
      <c r="A4201" s="2" t="str">
        <f ca="1">'[1]2025年已发货'!A:A</f>
        <v>达钢</v>
      </c>
      <c r="B4201" s="2" t="str">
        <f ca="1">'[1]2025年已发货'!B:B</f>
        <v>螺纹钢</v>
      </c>
      <c r="C4201" s="2" t="str">
        <f ca="1">'[1]2025年已发货'!C:C</f>
        <v>HRB400E Φ14 9m</v>
      </c>
      <c r="D4201" s="2" t="str">
        <f ca="1">'[1]2025年已发货'!D:D</f>
        <v>吨</v>
      </c>
      <c r="E4201" s="2">
        <f ca="1">'[1]2025年已发货'!E:E</f>
        <v>30</v>
      </c>
      <c r="F4201" s="4">
        <f ca="1">'[1]2025年已发货'!F:F</f>
        <v>45830</v>
      </c>
      <c r="G4201" s="2" t="str">
        <f>'[1]2025年已发货'!G:G</f>
        <v>（华西简阳西城嘉苑）四川省成都市简阳市简城街道高屋村</v>
      </c>
      <c r="H4201" s="2" t="str">
        <f ca="1">'[1]2025年已发货'!H:H</f>
        <v>张瀚镭</v>
      </c>
      <c r="I4201" s="2">
        <f ca="1">'[1]2025年已发货'!I:I</f>
        <v>15884666220</v>
      </c>
      <c r="J4201" s="2" t="str">
        <f ca="1">_xlfn._xlws.FILTER(辅助信息!D:D,辅助信息!G:G=G4201)</f>
        <v>华西简阳西城嘉苑</v>
      </c>
    </row>
    <row r="4202" hidden="1" spans="1:10">
      <c r="A4202" s="2" t="str">
        <f ca="1">'[1]2025年已发货'!A:A</f>
        <v>达钢</v>
      </c>
      <c r="B4202" s="2" t="str">
        <f ca="1">'[1]2025年已发货'!B:B</f>
        <v>螺纹钢</v>
      </c>
      <c r="C4202" s="2" t="str">
        <f ca="1">'[1]2025年已发货'!C:C</f>
        <v>HRB400E Φ16 9m</v>
      </c>
      <c r="D4202" s="2" t="str">
        <f ca="1">'[1]2025年已发货'!D:D</f>
        <v>吨</v>
      </c>
      <c r="E4202" s="2">
        <f ca="1">'[1]2025年已发货'!E:E</f>
        <v>30</v>
      </c>
      <c r="F4202" s="4">
        <f ca="1">'[1]2025年已发货'!F:F</f>
        <v>45830</v>
      </c>
      <c r="G4202" s="2" t="str">
        <f>'[1]2025年已发货'!G:G</f>
        <v>（华西简阳西城嘉苑）四川省成都市简阳市简城街道高屋村</v>
      </c>
      <c r="H4202" s="2" t="str">
        <f ca="1">'[1]2025年已发货'!H:H</f>
        <v>张瀚镭</v>
      </c>
      <c r="I4202" s="2">
        <f ca="1">'[1]2025年已发货'!I:I</f>
        <v>15884666220</v>
      </c>
      <c r="J4202" s="2" t="str">
        <f ca="1">_xlfn._xlws.FILTER(辅助信息!D:D,辅助信息!G:G=G4202)</f>
        <v>华西简阳西城嘉苑</v>
      </c>
    </row>
    <row r="4203" hidden="1" spans="1:10">
      <c r="A4203" s="2" t="str">
        <f ca="1">'[1]2025年已发货'!A:A</f>
        <v>达钢</v>
      </c>
      <c r="B4203" s="2" t="str">
        <f ca="1">'[1]2025年已发货'!B:B</f>
        <v>螺纹钢</v>
      </c>
      <c r="C4203" s="2" t="str">
        <f ca="1">'[1]2025年已发货'!C:C</f>
        <v>HRB400E Φ18 9m</v>
      </c>
      <c r="D4203" s="2" t="str">
        <f ca="1">'[1]2025年已发货'!D:D</f>
        <v>吨</v>
      </c>
      <c r="E4203" s="2">
        <f ca="1">'[1]2025年已发货'!E:E</f>
        <v>3</v>
      </c>
      <c r="F4203" s="4">
        <f ca="1">'[1]2025年已发货'!F:F</f>
        <v>45830</v>
      </c>
      <c r="G4203" s="2" t="str">
        <f>'[1]2025年已发货'!G:G</f>
        <v>（华西简阳西城嘉苑）四川省成都市简阳市简城街道高屋村</v>
      </c>
      <c r="H4203" s="2" t="str">
        <f ca="1">'[1]2025年已发货'!H:H</f>
        <v>张瀚镭</v>
      </c>
      <c r="I4203" s="2">
        <f ca="1">'[1]2025年已发货'!I:I</f>
        <v>15884666220</v>
      </c>
      <c r="J4203" s="2" t="str">
        <f ca="1">_xlfn._xlws.FILTER(辅助信息!D:D,辅助信息!G:G=G4203)</f>
        <v>华西简阳西城嘉苑</v>
      </c>
    </row>
    <row r="4204" hidden="1" spans="1:10">
      <c r="A4204" s="2" t="str">
        <f ca="1">'[1]2025年已发货'!A:A</f>
        <v>达钢</v>
      </c>
      <c r="B4204" s="2" t="str">
        <f ca="1">'[1]2025年已发货'!B:B</f>
        <v>螺纹钢</v>
      </c>
      <c r="C4204" s="2" t="str">
        <f ca="1">'[1]2025年已发货'!C:C</f>
        <v>HRB400E Φ22 9m</v>
      </c>
      <c r="D4204" s="2" t="str">
        <f ca="1">'[1]2025年已发货'!D:D</f>
        <v>吨</v>
      </c>
      <c r="E4204" s="2">
        <f ca="1">'[1]2025年已发货'!E:E</f>
        <v>6</v>
      </c>
      <c r="F4204" s="4">
        <f ca="1">'[1]2025年已发货'!F:F</f>
        <v>45830</v>
      </c>
      <c r="G4204" s="2" t="str">
        <f>'[1]2025年已发货'!G:G</f>
        <v>（华西简阳西城嘉苑）四川省成都市简阳市简城街道高屋村</v>
      </c>
      <c r="H4204" s="2" t="str">
        <f ca="1">'[1]2025年已发货'!H:H</f>
        <v>张瀚镭</v>
      </c>
      <c r="I4204" s="2">
        <f ca="1">'[1]2025年已发货'!I:I</f>
        <v>15884666220</v>
      </c>
      <c r="J4204" s="2" t="str">
        <f ca="1">_xlfn._xlws.FILTER(辅助信息!D:D,辅助信息!G:G=G4204)</f>
        <v>华西简阳西城嘉苑</v>
      </c>
    </row>
    <row r="4205" hidden="1" spans="1:10">
      <c r="A4205" s="2" t="str">
        <f ca="1">'[1]2025年已发货'!A:A</f>
        <v>晋邦</v>
      </c>
      <c r="B4205" s="2" t="str">
        <f ca="1">'[1]2025年已发货'!B:B</f>
        <v>盘螺</v>
      </c>
      <c r="C4205" s="2" t="str">
        <f ca="1">'[1]2025年已发货'!C:C</f>
        <v>HRB400E Φ8</v>
      </c>
      <c r="D4205" s="2" t="str">
        <f ca="1">'[1]2025年已发货'!D:D</f>
        <v>吨</v>
      </c>
      <c r="E4205" s="2">
        <f ca="1">'[1]2025年已发货'!E:E</f>
        <v>35</v>
      </c>
      <c r="F4205" s="4">
        <f ca="1">'[1]2025年已发货'!F:F</f>
        <v>45830</v>
      </c>
      <c r="G4205" s="2" t="str">
        <f>'[1]2025年已发货'!G:G</f>
        <v>（商投建工达州中医药科技园-4工区-7号楼）达州市通川区达州中医药职业学院犀牛大道北段</v>
      </c>
      <c r="H4205" s="2" t="str">
        <f ca="1">'[1]2025年已发货'!H:H</f>
        <v>张扬</v>
      </c>
      <c r="I4205" s="2">
        <f ca="1">'[1]2025年已发货'!I:I</f>
        <v>18381904567</v>
      </c>
      <c r="J4205" s="2" t="str">
        <f ca="1">_xlfn._xlws.FILTER(辅助信息!D:D,辅助信息!G:G=G4205)</f>
        <v>商投建工达州中医药科技园</v>
      </c>
    </row>
    <row r="4206" hidden="1" spans="1:10">
      <c r="A4206" s="2" t="str">
        <f ca="1">'[1]2025年已发货'!A:A</f>
        <v>德胜恒嘉</v>
      </c>
      <c r="B4206" s="2" t="str">
        <f ca="1">'[1]2025年已发货'!B:B</f>
        <v>螺纹钢</v>
      </c>
      <c r="C4206" s="2" t="str">
        <f ca="1">'[1]2025年已发货'!C:C</f>
        <v>HRB400EФ28*9m</v>
      </c>
      <c r="D4206" s="2" t="str">
        <f ca="1">'[1]2025年已发货'!D:D</f>
        <v>吨</v>
      </c>
      <c r="E4206" s="2">
        <f ca="1">'[1]2025年已发货'!E:E</f>
        <v>30</v>
      </c>
      <c r="F4206" s="4">
        <f ca="1">'[1]2025年已发货'!F:F</f>
        <v>45830</v>
      </c>
      <c r="G4206" s="2" t="str">
        <f>'[1]2025年已发货'!G:G</f>
        <v>（中铁六局呼和公司康新高速TJ4-2标）四川省甘孜藏族自治州康定市新都桥镇东俄罗三村中建八局搅拌站旁</v>
      </c>
      <c r="H4206" s="2" t="str">
        <f ca="1">'[1]2025年已发货'!H:H</f>
        <v>王龙</v>
      </c>
      <c r="I4206" s="2">
        <f ca="1">'[1]2025年已发货'!I:I</f>
        <v>18809490151</v>
      </c>
      <c r="J4206" s="2" vm="1" t="e">
        <f>_xlfn._xlws.FILTER(辅助信息!D:D,辅助信息!G:G=G4206)</f>
        <v>#VALUE!</v>
      </c>
    </row>
    <row r="4207" hidden="1" spans="1:10">
      <c r="A4207" s="2" t="str">
        <f ca="1">'[1]2025年已发货'!A:A</f>
        <v>德胜恒嘉</v>
      </c>
      <c r="B4207" s="2" t="str">
        <f ca="1">'[1]2025年已发货'!B:B</f>
        <v>螺纹钢</v>
      </c>
      <c r="C4207" s="2" t="str">
        <f ca="1">'[1]2025年已发货'!C:C</f>
        <v>HRB400EФ22*9mm</v>
      </c>
      <c r="D4207" s="2" t="str">
        <f ca="1">'[1]2025年已发货'!D:D</f>
        <v>吨</v>
      </c>
      <c r="E4207" s="2">
        <f ca="1">'[1]2025年已发货'!E:E</f>
        <v>5</v>
      </c>
      <c r="F4207" s="4">
        <f ca="1">'[1]2025年已发货'!F:F</f>
        <v>45830</v>
      </c>
      <c r="G4207" s="2" t="str">
        <f>'[1]2025年已发货'!G:G</f>
        <v>（中铁六局呼和公司康新高速TJ4-2标）四川省甘孜藏族自治州康定市新都桥镇东俄罗三村中建八局搅拌站旁</v>
      </c>
      <c r="H4207" s="2" t="str">
        <f ca="1">'[1]2025年已发货'!H:H</f>
        <v>王龙</v>
      </c>
      <c r="I4207" s="2">
        <f ca="1">'[1]2025年已发货'!I:I</f>
        <v>18809490151</v>
      </c>
      <c r="J4207" s="2" vm="1" t="e">
        <f ca="1">_xlfn._xlws.FILTER(辅助信息!D:D,辅助信息!G:G=G4207)</f>
        <v>#VALUE!</v>
      </c>
    </row>
    <row r="4208" hidden="1" spans="1:10">
      <c r="A4208" s="2" t="str">
        <f ca="1">'[1]2025年已发货'!A:A</f>
        <v>晋邦</v>
      </c>
      <c r="B4208" s="2" t="str">
        <f ca="1">'[1]2025年已发货'!B:B</f>
        <v>螺纹钢</v>
      </c>
      <c r="C4208" s="2" t="str">
        <f ca="1">'[1]2025年已发货'!C:C</f>
        <v>HRB500E Φ20</v>
      </c>
      <c r="D4208" s="2" t="str">
        <f ca="1">'[1]2025年已发货'!D:D</f>
        <v>吨</v>
      </c>
      <c r="E4208" s="2">
        <f ca="1">'[1]2025年已发货'!E:E</f>
        <v>8</v>
      </c>
      <c r="F4208" s="4">
        <f ca="1">'[1]2025年已发货'!F:F</f>
        <v>45830</v>
      </c>
      <c r="G4208" s="2" t="str">
        <f>'[1]2025年已发货'!G:G</f>
        <v>（四川商建-射洪城乡一体化项目）遂宁市射洪市忠新幼儿园北侧约220米新溪小区</v>
      </c>
      <c r="H4208" s="2" t="str">
        <f ca="1">'[1]2025年已发货'!H:H</f>
        <v>柏子刚</v>
      </c>
      <c r="I4208" s="2">
        <f ca="1">'[1]2025年已发货'!I:I</f>
        <v>15692885305</v>
      </c>
      <c r="J4208" s="2" t="str">
        <f>_xlfn._xlws.FILTER(辅助信息!D:D,辅助信息!G:G=G4208)</f>
        <v>四川商建
射洪城乡一体化项目</v>
      </c>
    </row>
    <row r="4209" hidden="1" spans="1:10">
      <c r="A4209" s="2" t="str">
        <f ca="1">'[1]2025年已发货'!A:A</f>
        <v>晋邦</v>
      </c>
      <c r="B4209" s="2" t="str">
        <f ca="1">'[1]2025年已发货'!B:B</f>
        <v>螺纹钢</v>
      </c>
      <c r="C4209" s="2" t="str">
        <f ca="1">'[1]2025年已发货'!C:C</f>
        <v>HRB500E Φ22</v>
      </c>
      <c r="D4209" s="2" t="str">
        <f ca="1">'[1]2025年已发货'!D:D</f>
        <v>吨</v>
      </c>
      <c r="E4209" s="2">
        <f ca="1">'[1]2025年已发货'!E:E</f>
        <v>5</v>
      </c>
      <c r="F4209" s="4">
        <f ca="1">'[1]2025年已发货'!F:F</f>
        <v>45830</v>
      </c>
      <c r="G4209" s="2" t="str">
        <f>'[1]2025年已发货'!G:G</f>
        <v>（四川商建-射洪城乡一体化项目）遂宁市射洪市忠新幼儿园北侧约220米新溪小区</v>
      </c>
      <c r="H4209" s="2" t="str">
        <f ca="1">'[1]2025年已发货'!H:H</f>
        <v>柏子刚</v>
      </c>
      <c r="I4209" s="2">
        <f ca="1">'[1]2025年已发货'!I:I</f>
        <v>15692885305</v>
      </c>
      <c r="J4209" s="2" t="str">
        <f>_xlfn._xlws.FILTER(辅助信息!D:D,辅助信息!G:G=G4209)</f>
        <v>四川商建
射洪城乡一体化项目</v>
      </c>
    </row>
    <row r="4210" hidden="1" spans="1:10">
      <c r="A4210" s="2" t="str">
        <f ca="1">'[1]2025年已发货'!A:A</f>
        <v>晋邦</v>
      </c>
      <c r="B4210" s="2" t="str">
        <f ca="1">'[1]2025年已发货'!B:B</f>
        <v>螺纹钢</v>
      </c>
      <c r="C4210" s="2" t="str">
        <f ca="1">'[1]2025年已发货'!C:C</f>
        <v>HRB500E Φ25</v>
      </c>
      <c r="D4210" s="2" t="str">
        <f ca="1">'[1]2025年已发货'!D:D</f>
        <v>吨</v>
      </c>
      <c r="E4210" s="2">
        <f ca="1">'[1]2025年已发货'!E:E</f>
        <v>22</v>
      </c>
      <c r="F4210" s="4">
        <f ca="1">'[1]2025年已发货'!F:F</f>
        <v>45830</v>
      </c>
      <c r="G4210" s="2" t="str">
        <f>'[1]2025年已发货'!G:G</f>
        <v>（四川商建-射洪城乡一体化项目）遂宁市射洪市忠新幼儿园北侧约220米新溪小区</v>
      </c>
      <c r="H4210" s="2" t="str">
        <f ca="1">'[1]2025年已发货'!H:H</f>
        <v>柏子刚</v>
      </c>
      <c r="I4210" s="2">
        <f ca="1">'[1]2025年已发货'!I:I</f>
        <v>15692885305</v>
      </c>
      <c r="J4210" s="2" t="str">
        <f>_xlfn._xlws.FILTER(辅助信息!D:D,辅助信息!G:G=G4210)</f>
        <v>四川商建
射洪城乡一体化项目</v>
      </c>
    </row>
    <row r="4211" hidden="1" spans="1:10">
      <c r="A4211" s="2" t="str">
        <f ca="1">'[1]2025年已发货'!A:A</f>
        <v>润耀</v>
      </c>
      <c r="B4211" s="2" t="str">
        <f ca="1">'[1]2025年已发货'!B:B</f>
        <v>螺纹钢</v>
      </c>
      <c r="C4211" s="2" t="str">
        <f ca="1">'[1]2025年已发货'!C:C</f>
        <v>HRB400E Φ12 9m</v>
      </c>
      <c r="D4211" s="2" t="str">
        <f ca="1">'[1]2025年已发货'!D:D</f>
        <v>吨</v>
      </c>
      <c r="E4211" s="2">
        <f ca="1">'[1]2025年已发货'!E:E</f>
        <v>10</v>
      </c>
      <c r="F4211" s="4">
        <f ca="1">'[1]2025年已发货'!F:F</f>
        <v>45831</v>
      </c>
      <c r="G4211" s="2" t="str">
        <f>'[1]2025年已发货'!G:G</f>
        <v>（北京工程局乐山机场项目）乐山市五通桥区冠英镇</v>
      </c>
      <c r="H4211" s="2" t="str">
        <f ca="1">'[1]2025年已发货'!H:H</f>
        <v>王治</v>
      </c>
      <c r="I4211" s="2">
        <f ca="1">'[1]2025年已发货'!I:I</f>
        <v>18811564698</v>
      </c>
      <c r="J4211" s="2" vm="1" t="e">
        <f>_xlfn._xlws.FILTER(辅助信息!D:D,辅助信息!G:G=G4211)</f>
        <v>#VALUE!</v>
      </c>
    </row>
    <row r="4212" hidden="1" spans="1:10">
      <c r="A4212" s="2" t="str">
        <f ca="1">'[1]2025年已发货'!A:A</f>
        <v>润耀</v>
      </c>
      <c r="B4212" s="2" t="str">
        <f ca="1">'[1]2025年已发货'!B:B</f>
        <v>盘螺</v>
      </c>
      <c r="C4212" s="2" t="str">
        <f ca="1">'[1]2025年已发货'!C:C</f>
        <v>HRB400E Φ8</v>
      </c>
      <c r="D4212" s="2" t="str">
        <f ca="1">'[1]2025年已发货'!D:D</f>
        <v>吨</v>
      </c>
      <c r="E4212" s="2">
        <f ca="1">'[1]2025年已发货'!E:E</f>
        <v>27</v>
      </c>
      <c r="F4212" s="4">
        <f ca="1">'[1]2025年已发货'!F:F</f>
        <v>45831</v>
      </c>
      <c r="G4212" s="2" t="str">
        <f>'[1]2025年已发货'!G:G</f>
        <v>（北京工程局乐山机场项目）乐山市五通桥区冠英镇</v>
      </c>
      <c r="H4212" s="2" t="str">
        <f ca="1">'[1]2025年已发货'!H:H</f>
        <v>王治</v>
      </c>
      <c r="I4212" s="2">
        <f ca="1">'[1]2025年已发货'!I:I</f>
        <v>18811564698</v>
      </c>
      <c r="J4212" s="2" vm="1" t="e">
        <f ca="1">_xlfn._xlws.FILTER(辅助信息!D:D,辅助信息!G:G=G4212)</f>
        <v>#VALUE!</v>
      </c>
    </row>
    <row r="4213" hidden="1" spans="1:10">
      <c r="A4213" s="2" t="str">
        <f ca="1">'[1]2025年已发货'!A:A</f>
        <v>润耀</v>
      </c>
      <c r="B4213" s="2" t="str">
        <f ca="1">'[1]2025年已发货'!B:B</f>
        <v>螺纹钢</v>
      </c>
      <c r="C4213" s="2" t="str">
        <f ca="1">'[1]2025年已发货'!C:C</f>
        <v>HRB500E Φ25 9m</v>
      </c>
      <c r="D4213" s="2" t="str">
        <f ca="1">'[1]2025年已发货'!D:D</f>
        <v>吨</v>
      </c>
      <c r="E4213" s="2">
        <f ca="1">'[1]2025年已发货'!E:E</f>
        <v>35</v>
      </c>
      <c r="F4213" s="4">
        <f ca="1">'[1]2025年已发货'!F:F</f>
        <v>45831</v>
      </c>
      <c r="G4213" s="2" t="str">
        <f>'[1]2025年已发货'!G:G</f>
        <v>（中铁广州局-资乐高速5标）四川省乐山市井研县希望大道116号</v>
      </c>
      <c r="H4213" s="2" t="str">
        <f ca="1">'[1]2025年已发货'!H:H</f>
        <v>廖俊杰</v>
      </c>
      <c r="I4213" s="2">
        <f ca="1">'[1]2025年已发货'!I:I</f>
        <v>15775100965</v>
      </c>
      <c r="J4213" s="2" vm="1" t="e">
        <f ca="1">_xlfn._xlws.FILTER(辅助信息!D:D,辅助信息!G:G=G4213)</f>
        <v>#VALUE!</v>
      </c>
    </row>
    <row r="4214" hidden="1" spans="1:10">
      <c r="A4214" s="2" t="str">
        <f ca="1">'[1]2025年已发货'!A:A</f>
        <v>湖北商贸</v>
      </c>
      <c r="B4214" s="2" t="str">
        <f ca="1">'[1]2025年已发货'!B:B</f>
        <v>螺纹钢</v>
      </c>
      <c r="C4214" s="2" t="str">
        <f ca="1">'[1]2025年已发货'!C:C</f>
        <v>HRB500E Φ25 9m</v>
      </c>
      <c r="D4214" s="2" t="str">
        <f ca="1">'[1]2025年已发货'!D:D</f>
        <v>吨</v>
      </c>
      <c r="E4214" s="2">
        <f ca="1">'[1]2025年已发货'!E:E</f>
        <v>35</v>
      </c>
      <c r="F4214" s="4">
        <f ca="1">'[1]2025年已发货'!F:F</f>
        <v>45831</v>
      </c>
      <c r="G4214" s="2" t="str">
        <f>'[1]2025年已发货'!G:G</f>
        <v>（中铁广州局-资乐高速5标）四川省乐山市井研县希望大道116号</v>
      </c>
      <c r="H4214" s="2" t="str">
        <f ca="1">'[1]2025年已发货'!H:H</f>
        <v>廖俊杰</v>
      </c>
      <c r="I4214" s="2">
        <f ca="1">'[1]2025年已发货'!I:I</f>
        <v>15775100965</v>
      </c>
      <c r="J4214" s="2" vm="1" t="e">
        <f>_xlfn._xlws.FILTER(辅助信息!D:D,辅助信息!G:G=G4214)</f>
        <v>#VALUE!</v>
      </c>
    </row>
    <row r="4215" hidden="1" spans="1:10">
      <c r="A4215" s="2" t="str">
        <f ca="1">'[1]2025年已发货'!A:A</f>
        <v>钢固融</v>
      </c>
      <c r="B4215" s="2" t="str">
        <f ca="1">'[1]2025年已发货'!B:B</f>
        <v>高线</v>
      </c>
      <c r="C4215" s="2" t="str">
        <f ca="1">'[1]2025年已发货'!C:C</f>
        <v>HPB300Φ6</v>
      </c>
      <c r="D4215" s="2" t="str">
        <f ca="1">'[1]2025年已发货'!D:D</f>
        <v>吨</v>
      </c>
      <c r="E4215" s="2">
        <f ca="1">'[1]2025年已发货'!E:E</f>
        <v>2</v>
      </c>
      <c r="F4215" s="4">
        <f ca="1">'[1]2025年已发货'!F:F</f>
        <v>45831</v>
      </c>
      <c r="G4215" s="2" t="str">
        <f>'[1]2025年已发货'!G:G</f>
        <v>（五局新津tod项目）成都市新津区旭辉天府未来城南(华金路南)</v>
      </c>
      <c r="H4215" s="2" t="str">
        <f ca="1">'[1]2025年已发货'!H:H</f>
        <v>戴军</v>
      </c>
      <c r="I4215" s="2">
        <f ca="1">'[1]2025年已发货'!I:I</f>
        <v>15984585768</v>
      </c>
      <c r="J4215" s="2" vm="1" t="e">
        <f ca="1">_xlfn._xlws.FILTER(辅助信息!D:D,辅助信息!G:G=G4215)</f>
        <v>#VALUE!</v>
      </c>
    </row>
    <row r="4216" hidden="1" spans="1:10">
      <c r="A4216" s="2" t="str">
        <f ca="1">'[1]2025年已发货'!A:A</f>
        <v>钢固融</v>
      </c>
      <c r="B4216" s="2" t="str">
        <f ca="1">'[1]2025年已发货'!B:B</f>
        <v>高线</v>
      </c>
      <c r="C4216" s="2" t="str">
        <f ca="1">'[1]2025年已发货'!C:C</f>
        <v>HPB300Φ8</v>
      </c>
      <c r="D4216" s="2" t="str">
        <f ca="1">'[1]2025年已发货'!D:D</f>
        <v>吨</v>
      </c>
      <c r="E4216" s="2">
        <f ca="1">'[1]2025年已发货'!E:E</f>
        <v>2</v>
      </c>
      <c r="F4216" s="4">
        <f ca="1">'[1]2025年已发货'!F:F</f>
        <v>45831</v>
      </c>
      <c r="G4216" s="2" t="str">
        <f>'[1]2025年已发货'!G:G</f>
        <v>（五局新津tod项目）成都市新津区旭辉天府未来城南(华金路南)</v>
      </c>
      <c r="H4216" s="2" t="str">
        <f ca="1">'[1]2025年已发货'!H:H</f>
        <v>戴军</v>
      </c>
      <c r="I4216" s="2">
        <f ca="1">'[1]2025年已发货'!I:I</f>
        <v>15984585768</v>
      </c>
      <c r="J4216" s="2" vm="1" t="e">
        <f>_xlfn._xlws.FILTER(辅助信息!D:D,辅助信息!G:G=G4216)</f>
        <v>#VALUE!</v>
      </c>
    </row>
    <row r="4217" hidden="1" spans="1:10">
      <c r="A4217" s="2" t="str">
        <f ca="1">'[1]2025年已发货'!A:A</f>
        <v>钢固融</v>
      </c>
      <c r="B4217" s="2" t="str">
        <f ca="1">'[1]2025年已发货'!B:B</f>
        <v>盘螺</v>
      </c>
      <c r="C4217" s="2" t="str">
        <f ca="1">'[1]2025年已发货'!C:C</f>
        <v>HRB400E Φ6</v>
      </c>
      <c r="D4217" s="2" t="str">
        <f ca="1">'[1]2025年已发货'!D:D</f>
        <v>吨</v>
      </c>
      <c r="E4217" s="2">
        <f ca="1">'[1]2025年已发货'!E:E</f>
        <v>8</v>
      </c>
      <c r="F4217" s="4">
        <f ca="1">'[1]2025年已发货'!F:F</f>
        <v>45831</v>
      </c>
      <c r="G4217" s="2" t="str">
        <f>'[1]2025年已发货'!G:G</f>
        <v>（五局新津tod项目）成都市新津区旭辉天府未来城南(华金路南)</v>
      </c>
      <c r="H4217" s="2" t="str">
        <f ca="1">'[1]2025年已发货'!H:H</f>
        <v>戴军</v>
      </c>
      <c r="I4217" s="2">
        <f ca="1">'[1]2025年已发货'!I:I</f>
        <v>15984585768</v>
      </c>
      <c r="J4217" s="2" vm="1" t="e">
        <f ca="1">_xlfn._xlws.FILTER(辅助信息!D:D,辅助信息!G:G=G4217)</f>
        <v>#VALUE!</v>
      </c>
    </row>
    <row r="4218" hidden="1" spans="1:10">
      <c r="A4218" s="2" t="str">
        <f ca="1">'[1]2025年已发货'!A:A</f>
        <v>钢固融</v>
      </c>
      <c r="B4218" s="2" t="str">
        <f ca="1">'[1]2025年已发货'!B:B</f>
        <v>盘螺</v>
      </c>
      <c r="C4218" s="2" t="str">
        <f ca="1">'[1]2025年已发货'!C:C</f>
        <v>HRB400E Φ8</v>
      </c>
      <c r="D4218" s="2" t="str">
        <f ca="1">'[1]2025年已发货'!D:D</f>
        <v>吨</v>
      </c>
      <c r="E4218" s="2">
        <f ca="1">'[1]2025年已发货'!E:E</f>
        <v>32</v>
      </c>
      <c r="F4218" s="4">
        <f ca="1">'[1]2025年已发货'!F:F</f>
        <v>45831</v>
      </c>
      <c r="G4218" s="2" t="str">
        <f>'[1]2025年已发货'!G:G</f>
        <v>（五局新津tod项目）成都市新津区旭辉天府未来城南(华金路南)</v>
      </c>
      <c r="H4218" s="2" t="str">
        <f ca="1">'[1]2025年已发货'!H:H</f>
        <v>戴军</v>
      </c>
      <c r="I4218" s="2">
        <f ca="1">'[1]2025年已发货'!I:I</f>
        <v>15984585768</v>
      </c>
      <c r="J4218" s="2" vm="1" t="e">
        <f ca="1">_xlfn._xlws.FILTER(辅助信息!D:D,辅助信息!G:G=G4218)</f>
        <v>#VALUE!</v>
      </c>
    </row>
    <row r="4219" hidden="1" spans="1:10">
      <c r="A4219" s="2" t="str">
        <f ca="1">'[1]2025年已发货'!A:A</f>
        <v>钢固融</v>
      </c>
      <c r="B4219" s="2" t="str">
        <f ca="1">'[1]2025年已发货'!B:B</f>
        <v>盘螺</v>
      </c>
      <c r="C4219" s="2" t="str">
        <f ca="1">'[1]2025年已发货'!C:C</f>
        <v>HRB400E Φ10</v>
      </c>
      <c r="D4219" s="2" t="str">
        <f ca="1">'[1]2025年已发货'!D:D</f>
        <v>吨</v>
      </c>
      <c r="E4219" s="2">
        <f ca="1">'[1]2025年已发货'!E:E</f>
        <v>30</v>
      </c>
      <c r="F4219" s="4">
        <f ca="1">'[1]2025年已发货'!F:F</f>
        <v>45831</v>
      </c>
      <c r="G4219" s="2" t="str">
        <f>'[1]2025年已发货'!G:G</f>
        <v>（五局新津tod项目）成都市新津区旭辉天府未来城南(华金路南)</v>
      </c>
      <c r="H4219" s="2" t="str">
        <f ca="1">'[1]2025年已发货'!H:H</f>
        <v>戴军</v>
      </c>
      <c r="I4219" s="2">
        <f ca="1">'[1]2025年已发货'!I:I</f>
        <v>15984585768</v>
      </c>
      <c r="J4219" s="2" vm="1" t="e">
        <f ca="1">_xlfn._xlws.FILTER(辅助信息!D:D,辅助信息!G:G=G4219)</f>
        <v>#VALUE!</v>
      </c>
    </row>
    <row r="4220" hidden="1" spans="1:10">
      <c r="A4220" s="2" t="str">
        <f ca="1">'[1]2025年已发货'!A:A</f>
        <v>钢固融</v>
      </c>
      <c r="B4220" s="2" t="str">
        <f ca="1">'[1]2025年已发货'!B:B</f>
        <v>螺纹钢</v>
      </c>
      <c r="C4220" s="2" t="str">
        <f ca="1">'[1]2025年已发货'!C:C</f>
        <v>HRB400E Φ12 9m</v>
      </c>
      <c r="D4220" s="2" t="str">
        <f ca="1">'[1]2025年已发货'!D:D</f>
        <v>吨</v>
      </c>
      <c r="E4220" s="2">
        <f ca="1">'[1]2025年已发货'!E:E</f>
        <v>35</v>
      </c>
      <c r="F4220" s="4">
        <f ca="1">'[1]2025年已发货'!F:F</f>
        <v>45831</v>
      </c>
      <c r="G4220" s="2" t="str">
        <f>'[1]2025年已发货'!G:G</f>
        <v>（五局新津tod项目）成都市新津区旭辉天府未来城南(华金路南)</v>
      </c>
      <c r="H4220" s="2" t="str">
        <f ca="1">'[1]2025年已发货'!H:H</f>
        <v>戴军</v>
      </c>
      <c r="I4220" s="2">
        <f ca="1">'[1]2025年已发货'!I:I</f>
        <v>15984585768</v>
      </c>
      <c r="J4220" s="2" vm="1" t="e">
        <f>_xlfn._xlws.FILTER(辅助信息!D:D,辅助信息!G:G=G4220)</f>
        <v>#VALUE!</v>
      </c>
    </row>
    <row r="4221" hidden="1" spans="1:10">
      <c r="A4221" s="2" t="str">
        <f ca="1">'[1]2025年已发货'!A:A</f>
        <v>钢固融</v>
      </c>
      <c r="B4221" s="2" t="str">
        <f ca="1">'[1]2025年已发货'!B:B</f>
        <v>螺纹钢</v>
      </c>
      <c r="C4221" s="2" t="str">
        <f ca="1">'[1]2025年已发货'!C:C</f>
        <v>HRB400E Φ14 9m</v>
      </c>
      <c r="D4221" s="2" t="str">
        <f ca="1">'[1]2025年已发货'!D:D</f>
        <v>吨</v>
      </c>
      <c r="E4221" s="2">
        <f ca="1">'[1]2025年已发货'!E:E</f>
        <v>15</v>
      </c>
      <c r="F4221" s="4">
        <f ca="1">'[1]2025年已发货'!F:F</f>
        <v>45831</v>
      </c>
      <c r="G4221" s="2" t="str">
        <f>'[1]2025年已发货'!G:G</f>
        <v>（五局新津tod项目）成都市新津区旭辉天府未来城南(华金路南)</v>
      </c>
      <c r="H4221" s="2" t="str">
        <f ca="1">'[1]2025年已发货'!H:H</f>
        <v>戴军</v>
      </c>
      <c r="I4221" s="2">
        <f ca="1">'[1]2025年已发货'!I:I</f>
        <v>15984585768</v>
      </c>
      <c r="J4221" s="2" vm="1" t="e">
        <f ca="1">_xlfn._xlws.FILTER(辅助信息!D:D,辅助信息!G:G=G4221)</f>
        <v>#VALUE!</v>
      </c>
    </row>
    <row r="4222" hidden="1" spans="1:10">
      <c r="A4222" s="2" t="str">
        <f ca="1">'[1]2025年已发货'!A:A</f>
        <v>钢固融</v>
      </c>
      <c r="B4222" s="2" t="str">
        <f ca="1">'[1]2025年已发货'!B:B</f>
        <v>螺纹钢</v>
      </c>
      <c r="C4222" s="2" t="str">
        <f ca="1">'[1]2025年已发货'!C:C</f>
        <v>HRB400E Φ16 9m</v>
      </c>
      <c r="D4222" s="2" t="str">
        <f ca="1">'[1]2025年已发货'!D:D</f>
        <v>吨</v>
      </c>
      <c r="E4222" s="2">
        <f ca="1">'[1]2025年已发货'!E:E</f>
        <v>10</v>
      </c>
      <c r="F4222" s="4">
        <f ca="1">'[1]2025年已发货'!F:F</f>
        <v>45831</v>
      </c>
      <c r="G4222" s="2" t="str">
        <f>'[1]2025年已发货'!G:G</f>
        <v>（五局新津tod项目）成都市新津区旭辉天府未来城南(华金路南)</v>
      </c>
      <c r="H4222" s="2" t="str">
        <f ca="1">'[1]2025年已发货'!H:H</f>
        <v>戴军</v>
      </c>
      <c r="I4222" s="2">
        <f ca="1">'[1]2025年已发货'!I:I</f>
        <v>15984585768</v>
      </c>
      <c r="J4222" s="2" vm="1" t="e">
        <f>_xlfn._xlws.FILTER(辅助信息!D:D,辅助信息!G:G=G4222)</f>
        <v>#VALUE!</v>
      </c>
    </row>
    <row r="4223" hidden="1" spans="1:10">
      <c r="A4223" s="2" t="str">
        <f ca="1">'[1]2025年已发货'!A:A</f>
        <v>钢固融</v>
      </c>
      <c r="B4223" s="2" t="str">
        <f ca="1">'[1]2025年已发货'!B:B</f>
        <v>螺纹钢</v>
      </c>
      <c r="C4223" s="2" t="str">
        <f ca="1">'[1]2025年已发货'!C:C</f>
        <v>HRB400E Φ18 9m</v>
      </c>
      <c r="D4223" s="2" t="str">
        <f ca="1">'[1]2025年已发货'!D:D</f>
        <v>吨</v>
      </c>
      <c r="E4223" s="2">
        <f ca="1">'[1]2025年已发货'!E:E</f>
        <v>15</v>
      </c>
      <c r="F4223" s="4">
        <f ca="1">'[1]2025年已发货'!F:F</f>
        <v>45831</v>
      </c>
      <c r="G4223" s="2" t="str">
        <f>'[1]2025年已发货'!G:G</f>
        <v>（五局新津tod项目）成都市新津区旭辉天府未来城南(华金路南)</v>
      </c>
      <c r="H4223" s="2" t="str">
        <f ca="1">'[1]2025年已发货'!H:H</f>
        <v>戴军</v>
      </c>
      <c r="I4223" s="2">
        <f ca="1">'[1]2025年已发货'!I:I</f>
        <v>15984585768</v>
      </c>
      <c r="J4223" s="2" vm="1" t="e">
        <f ca="1">_xlfn._xlws.FILTER(辅助信息!D:D,辅助信息!G:G=G4223)</f>
        <v>#VALUE!</v>
      </c>
    </row>
    <row r="4224" hidden="1" spans="1:10">
      <c r="A4224" s="2" t="str">
        <f ca="1">'[1]2025年已发货'!A:A</f>
        <v>钢固融</v>
      </c>
      <c r="B4224" s="2" t="str">
        <f ca="1">'[1]2025年已发货'!B:B</f>
        <v>螺纹钢</v>
      </c>
      <c r="C4224" s="2" t="str">
        <f ca="1">'[1]2025年已发货'!C:C</f>
        <v>HRB400E Φ20 9m</v>
      </c>
      <c r="D4224" s="2" t="str">
        <f ca="1">'[1]2025年已发货'!D:D</f>
        <v>吨</v>
      </c>
      <c r="E4224" s="2">
        <f ca="1">'[1]2025年已发货'!E:E</f>
        <v>15</v>
      </c>
      <c r="F4224" s="4">
        <f ca="1">'[1]2025年已发货'!F:F</f>
        <v>45831</v>
      </c>
      <c r="G4224" s="2" t="str">
        <f>'[1]2025年已发货'!G:G</f>
        <v>（五局新津tod项目）成都市新津区旭辉天府未来城南(华金路南)</v>
      </c>
      <c r="H4224" s="2" t="str">
        <f ca="1">'[1]2025年已发货'!H:H</f>
        <v>戴军</v>
      </c>
      <c r="I4224" s="2">
        <f ca="1">'[1]2025年已发货'!I:I</f>
        <v>15984585768</v>
      </c>
      <c r="J4224" s="2" vm="1" t="e">
        <f ca="1">_xlfn._xlws.FILTER(辅助信息!D:D,辅助信息!G:G=G4224)</f>
        <v>#VALUE!</v>
      </c>
    </row>
    <row r="4225" hidden="1" spans="1:10">
      <c r="A4225" s="2" t="str">
        <f ca="1">'[1]2025年已发货'!A:A</f>
        <v>钢固融</v>
      </c>
      <c r="B4225" s="2" t="str">
        <f ca="1">'[1]2025年已发货'!B:B</f>
        <v>螺纹钢</v>
      </c>
      <c r="C4225" s="2" t="str">
        <f ca="1">'[1]2025年已发货'!C:C</f>
        <v>HRB400E Φ22 9m</v>
      </c>
      <c r="D4225" s="2" t="str">
        <f ca="1">'[1]2025年已发货'!D:D</f>
        <v>吨</v>
      </c>
      <c r="E4225" s="2">
        <f ca="1">'[1]2025年已发货'!E:E</f>
        <v>2.5</v>
      </c>
      <c r="F4225" s="4">
        <f ca="1">'[1]2025年已发货'!F:F</f>
        <v>45831</v>
      </c>
      <c r="G4225" s="2" t="str">
        <f>'[1]2025年已发货'!G:G</f>
        <v>（五局新津tod项目）成都市新津区旭辉天府未来城南(华金路南)</v>
      </c>
      <c r="H4225" s="2" t="str">
        <f ca="1">'[1]2025年已发货'!H:H</f>
        <v>戴军</v>
      </c>
      <c r="I4225" s="2">
        <f ca="1">'[1]2025年已发货'!I:I</f>
        <v>15984585768</v>
      </c>
      <c r="J4225" s="2" vm="1" t="e">
        <f ca="1">_xlfn._xlws.FILTER(辅助信息!D:D,辅助信息!G:G=G4225)</f>
        <v>#VALUE!</v>
      </c>
    </row>
    <row r="4226" hidden="1" spans="1:10">
      <c r="A4226" s="2" t="str">
        <f ca="1">'[1]2025年已发货'!A:A</f>
        <v>钢固融</v>
      </c>
      <c r="B4226" s="2" t="str">
        <f ca="1">'[1]2025年已发货'!B:B</f>
        <v>螺纹钢</v>
      </c>
      <c r="C4226" s="2" t="str">
        <f ca="1">'[1]2025年已发货'!C:C</f>
        <v>HRB400E Φ25 9m</v>
      </c>
      <c r="D4226" s="2" t="str">
        <f ca="1">'[1]2025年已发货'!D:D</f>
        <v>吨</v>
      </c>
      <c r="E4226" s="2">
        <f ca="1">'[1]2025年已发货'!E:E</f>
        <v>2.5</v>
      </c>
      <c r="F4226" s="4">
        <f ca="1">'[1]2025年已发货'!F:F</f>
        <v>45831</v>
      </c>
      <c r="G4226" s="2" t="str">
        <f>'[1]2025年已发货'!G:G</f>
        <v>（五局新津tod项目）成都市新津区旭辉天府未来城南(华金路南)</v>
      </c>
      <c r="H4226" s="2" t="str">
        <f ca="1">'[1]2025年已发货'!H:H</f>
        <v>戴军</v>
      </c>
      <c r="I4226" s="2">
        <f ca="1">'[1]2025年已发货'!I:I</f>
        <v>15984585768</v>
      </c>
      <c r="J4226" s="2" vm="1" t="e">
        <f>_xlfn._xlws.FILTER(辅助信息!D:D,辅助信息!G:G=G4226)</f>
        <v>#VALUE!</v>
      </c>
    </row>
    <row r="4227" hidden="1" spans="1:10">
      <c r="A4227" s="2" t="str">
        <f ca="1">'[1]2025年已发货'!A:A</f>
        <v>钢固融</v>
      </c>
      <c r="B4227" s="2" t="str">
        <f ca="1">'[1]2025年已发货'!B:B</f>
        <v>螺纹钢</v>
      </c>
      <c r="C4227" s="2" t="str">
        <f ca="1">'[1]2025年已发货'!C:C</f>
        <v>HRB500E Φ12 9m</v>
      </c>
      <c r="D4227" s="2" t="str">
        <f ca="1">'[1]2025年已发货'!D:D</f>
        <v>吨</v>
      </c>
      <c r="E4227" s="2">
        <f ca="1">'[1]2025年已发货'!E:E</f>
        <v>2.5</v>
      </c>
      <c r="F4227" s="4">
        <f ca="1">'[1]2025年已发货'!F:F</f>
        <v>45831</v>
      </c>
      <c r="G4227" s="2" t="str">
        <f>'[1]2025年已发货'!G:G</f>
        <v>（五局新津tod项目）成都市新津区旭辉天府未来城南(华金路南)</v>
      </c>
      <c r="H4227" s="2" t="str">
        <f ca="1">'[1]2025年已发货'!H:H</f>
        <v>戴军</v>
      </c>
      <c r="I4227" s="2">
        <f ca="1">'[1]2025年已发货'!I:I</f>
        <v>15984585768</v>
      </c>
      <c r="J4227" s="2" vm="1" t="e">
        <f ca="1">_xlfn._xlws.FILTER(辅助信息!D:D,辅助信息!G:G=G4227)</f>
        <v>#VALUE!</v>
      </c>
    </row>
    <row r="4228" hidden="1" spans="1:10">
      <c r="A4228" s="2" t="str">
        <f ca="1">'[1]2025年已发货'!A:A</f>
        <v>钢固融</v>
      </c>
      <c r="B4228" s="2" t="str">
        <f ca="1">'[1]2025年已发货'!B:B</f>
        <v>螺纹钢</v>
      </c>
      <c r="C4228" s="2" t="str">
        <f ca="1">'[1]2025年已发货'!C:C</f>
        <v>HRB500E Φ14 9m</v>
      </c>
      <c r="D4228" s="2" t="str">
        <f ca="1">'[1]2025年已发货'!D:D</f>
        <v>吨</v>
      </c>
      <c r="E4228" s="2">
        <f ca="1">'[1]2025年已发货'!E:E</f>
        <v>2.5</v>
      </c>
      <c r="F4228" s="4">
        <f ca="1">'[1]2025年已发货'!F:F</f>
        <v>45831</v>
      </c>
      <c r="G4228" s="2" t="str">
        <f>'[1]2025年已发货'!G:G</f>
        <v>（五局新津tod项目）成都市新津区旭辉天府未来城南(华金路南)</v>
      </c>
      <c r="H4228" s="2" t="str">
        <f ca="1">'[1]2025年已发货'!H:H</f>
        <v>戴军</v>
      </c>
      <c r="I4228" s="2">
        <f ca="1">'[1]2025年已发货'!I:I</f>
        <v>15984585768</v>
      </c>
      <c r="J4228" s="2" vm="1" t="e">
        <f ca="1">_xlfn._xlws.FILTER(辅助信息!D:D,辅助信息!G:G=G4228)</f>
        <v>#VALUE!</v>
      </c>
    </row>
    <row r="4229" hidden="1" spans="1:10">
      <c r="A4229" s="2" t="str">
        <f ca="1">'[1]2025年已发货'!A:A</f>
        <v>钢固融</v>
      </c>
      <c r="B4229" s="2" t="str">
        <f ca="1">'[1]2025年已发货'!B:B</f>
        <v>螺纹钢</v>
      </c>
      <c r="C4229" s="2" t="str">
        <f ca="1">'[1]2025年已发货'!C:C</f>
        <v>HRB500E Φ16 9m</v>
      </c>
      <c r="D4229" s="2" t="str">
        <f ca="1">'[1]2025年已发货'!D:D</f>
        <v>吨</v>
      </c>
      <c r="E4229" s="2">
        <f ca="1">'[1]2025年已发货'!E:E</f>
        <v>2.5</v>
      </c>
      <c r="F4229" s="4">
        <f ca="1">'[1]2025年已发货'!F:F</f>
        <v>45831</v>
      </c>
      <c r="G4229" s="2" t="str">
        <f>'[1]2025年已发货'!G:G</f>
        <v>（五局新津tod项目）成都市新津区旭辉天府未来城南(华金路南)</v>
      </c>
      <c r="H4229" s="2" t="str">
        <f ca="1">'[1]2025年已发货'!H:H</f>
        <v>戴军</v>
      </c>
      <c r="I4229" s="2">
        <f ca="1">'[1]2025年已发货'!I:I</f>
        <v>15984585768</v>
      </c>
      <c r="J4229" s="2" vm="1" t="e">
        <f ca="1">_xlfn._xlws.FILTER(辅助信息!D:D,辅助信息!G:G=G4229)</f>
        <v>#VALUE!</v>
      </c>
    </row>
    <row r="4230" hidden="1" spans="1:10">
      <c r="A4230" s="2" t="str">
        <f ca="1">'[1]2025年已发货'!A:A</f>
        <v>钢固融</v>
      </c>
      <c r="B4230" s="2" t="str">
        <f ca="1">'[1]2025年已发货'!B:B</f>
        <v>螺纹钢</v>
      </c>
      <c r="C4230" s="2" t="str">
        <f ca="1">'[1]2025年已发货'!C:C</f>
        <v>HRB500E Φ18 9m</v>
      </c>
      <c r="D4230" s="2" t="str">
        <f ca="1">'[1]2025年已发货'!D:D</f>
        <v>吨</v>
      </c>
      <c r="E4230" s="2">
        <f ca="1">'[1]2025年已发货'!E:E</f>
        <v>2.5</v>
      </c>
      <c r="F4230" s="4">
        <f ca="1">'[1]2025年已发货'!F:F</f>
        <v>45831</v>
      </c>
      <c r="G4230" s="2" t="str">
        <f>'[1]2025年已发货'!G:G</f>
        <v>（五局新津tod项目）成都市新津区旭辉天府未来城南(华金路南)</v>
      </c>
      <c r="H4230" s="2" t="str">
        <f ca="1">'[1]2025年已发货'!H:H</f>
        <v>戴军</v>
      </c>
      <c r="I4230" s="2">
        <f ca="1">'[1]2025年已发货'!I:I</f>
        <v>15984585768</v>
      </c>
      <c r="J4230" s="2" vm="1" t="e">
        <f>_xlfn._xlws.FILTER(辅助信息!D:D,辅助信息!G:G=G4230)</f>
        <v>#VALUE!</v>
      </c>
    </row>
    <row r="4231" hidden="1" spans="1:10">
      <c r="A4231" s="2" t="str">
        <f ca="1">'[1]2025年已发货'!A:A</f>
        <v>钢固融</v>
      </c>
      <c r="B4231" s="2" t="str">
        <f ca="1">'[1]2025年已发货'!B:B</f>
        <v>螺纹钢</v>
      </c>
      <c r="C4231" s="2" t="str">
        <f ca="1">'[1]2025年已发货'!C:C</f>
        <v>HRB500E Φ22 9m</v>
      </c>
      <c r="D4231" s="2" t="str">
        <f ca="1">'[1]2025年已发货'!D:D</f>
        <v>吨</v>
      </c>
      <c r="E4231" s="2">
        <f ca="1">'[1]2025年已发货'!E:E</f>
        <v>2.5</v>
      </c>
      <c r="F4231" s="4">
        <f ca="1">'[1]2025年已发货'!F:F</f>
        <v>45831</v>
      </c>
      <c r="G4231" s="2" t="str">
        <f>'[1]2025年已发货'!G:G</f>
        <v>（五局新津tod项目）成都市新津区旭辉天府未来城南(华金路南)</v>
      </c>
      <c r="H4231" s="2" t="str">
        <f ca="1">'[1]2025年已发货'!H:H</f>
        <v>戴军</v>
      </c>
      <c r="I4231" s="2">
        <f ca="1">'[1]2025年已发货'!I:I</f>
        <v>15984585768</v>
      </c>
      <c r="J4231" s="2" vm="1" t="e">
        <f>_xlfn._xlws.FILTER(辅助信息!D:D,辅助信息!G:G=G4231)</f>
        <v>#VALUE!</v>
      </c>
    </row>
    <row r="4232" hidden="1" spans="1:10">
      <c r="A4232" s="2" t="str">
        <f ca="1">'[1]2025年已发货'!A:A</f>
        <v>钢固融</v>
      </c>
      <c r="B4232" s="2" t="str">
        <f ca="1">'[1]2025年已发货'!B:B</f>
        <v>螺纹钢</v>
      </c>
      <c r="C4232" s="2" t="str">
        <f ca="1">'[1]2025年已发货'!C:C</f>
        <v>HRB500E Φ25 9m</v>
      </c>
      <c r="D4232" s="2" t="str">
        <f ca="1">'[1]2025年已发货'!D:D</f>
        <v>吨</v>
      </c>
      <c r="E4232" s="2">
        <f ca="1">'[1]2025年已发货'!E:E</f>
        <v>10</v>
      </c>
      <c r="F4232" s="4">
        <f ca="1">'[1]2025年已发货'!F:F</f>
        <v>45831</v>
      </c>
      <c r="G4232" s="2" t="str">
        <f>'[1]2025年已发货'!G:G</f>
        <v>（五局新津tod项目）成都市新津区旭辉天府未来城南(华金路南)</v>
      </c>
      <c r="H4232" s="2" t="str">
        <f ca="1">'[1]2025年已发货'!H:H</f>
        <v>戴军</v>
      </c>
      <c r="I4232" s="2">
        <f ca="1">'[1]2025年已发货'!I:I</f>
        <v>15984585768</v>
      </c>
      <c r="J4232" s="2" vm="1" t="e">
        <f>_xlfn._xlws.FILTER(辅助信息!D:D,辅助信息!G:G=G4232)</f>
        <v>#VALUE!</v>
      </c>
    </row>
    <row r="4233" hidden="1" spans="1:10">
      <c r="A4233" s="2" t="str">
        <f ca="1">'[1]2025年已发货'!A:A</f>
        <v>晋邦</v>
      </c>
      <c r="B4233" s="2" t="str">
        <f ca="1">'[1]2025年已发货'!B:B</f>
        <v>盘螺</v>
      </c>
      <c r="C4233" s="2" t="str">
        <f ca="1">'[1]2025年已发货'!C:C</f>
        <v>HRB400E Φ12</v>
      </c>
      <c r="D4233" s="2" t="str">
        <f ca="1">'[1]2025年已发货'!D:D</f>
        <v>吨</v>
      </c>
      <c r="E4233" s="2">
        <f ca="1">'[1]2025年已发货'!E:E</f>
        <v>27</v>
      </c>
      <c r="F4233" s="4">
        <f ca="1">'[1]2025年已发货'!F:F</f>
        <v>45831</v>
      </c>
      <c r="G4233" s="2" t="str">
        <f>'[1]2025年已发货'!G:G</f>
        <v>（华西简阳西城嘉苑）四川省成都市简阳市简城街道高屋村</v>
      </c>
      <c r="H4233" s="2" t="str">
        <f ca="1">'[1]2025年已发货'!H:H</f>
        <v>张瀚镭</v>
      </c>
      <c r="I4233" s="2">
        <f ca="1">'[1]2025年已发货'!I:I</f>
        <v>15884666220</v>
      </c>
      <c r="J4233" s="2" t="str">
        <f>_xlfn._xlws.FILTER(辅助信息!D:D,辅助信息!G:G=G4233)</f>
        <v>华西简阳西城嘉苑</v>
      </c>
    </row>
    <row r="4234" hidden="1" spans="1:10">
      <c r="A4234" s="2" t="str">
        <f ca="1">'[1]2025年已发货'!A:A</f>
        <v>晋邦</v>
      </c>
      <c r="B4234" s="2" t="str">
        <f ca="1">'[1]2025年已发货'!B:B</f>
        <v>螺纹钢</v>
      </c>
      <c r="C4234" s="2" t="str">
        <f ca="1">'[1]2025年已发货'!C:C</f>
        <v>HRB400E Φ16 9m</v>
      </c>
      <c r="D4234" s="2" t="str">
        <f ca="1">'[1]2025年已发货'!D:D</f>
        <v>吨</v>
      </c>
      <c r="E4234" s="2">
        <f ca="1">'[1]2025年已发货'!E:E</f>
        <v>18</v>
      </c>
      <c r="F4234" s="4">
        <f ca="1">'[1]2025年已发货'!F:F</f>
        <v>45831</v>
      </c>
      <c r="G4234" s="2" t="str">
        <f>'[1]2025年已发货'!G:G</f>
        <v>（华西简阳西城嘉苑）四川省成都市简阳市简城街道高屋村</v>
      </c>
      <c r="H4234" s="2" t="str">
        <f ca="1">'[1]2025年已发货'!H:H</f>
        <v>张瀚镭</v>
      </c>
      <c r="I4234" s="2">
        <f ca="1">'[1]2025年已发货'!I:I</f>
        <v>15884666220</v>
      </c>
      <c r="J4234" s="2" t="str">
        <f>_xlfn._xlws.FILTER(辅助信息!D:D,辅助信息!G:G=G4234)</f>
        <v>华西简阳西城嘉苑</v>
      </c>
    </row>
    <row r="4235" hidden="1" spans="1:10">
      <c r="A4235" s="2" t="str">
        <f ca="1">'[1]2025年已发货'!A:A</f>
        <v>晋邦</v>
      </c>
      <c r="B4235" s="2" t="str">
        <f ca="1">'[1]2025年已发货'!B:B</f>
        <v>螺纹钢</v>
      </c>
      <c r="C4235" s="2" t="str">
        <f ca="1">'[1]2025年已发货'!C:C</f>
        <v>HRB400E Φ20 9m</v>
      </c>
      <c r="D4235" s="2" t="str">
        <f ca="1">'[1]2025年已发货'!D:D</f>
        <v>吨</v>
      </c>
      <c r="E4235" s="2">
        <f ca="1">'[1]2025年已发货'!E:E</f>
        <v>21</v>
      </c>
      <c r="F4235" s="4">
        <f ca="1">'[1]2025年已发货'!F:F</f>
        <v>45831</v>
      </c>
      <c r="G4235" s="2" t="str">
        <f>'[1]2025年已发货'!G:G</f>
        <v>（华西简阳西城嘉苑）四川省成都市简阳市简城街道高屋村</v>
      </c>
      <c r="H4235" s="2" t="str">
        <f ca="1">'[1]2025年已发货'!H:H</f>
        <v>张瀚镭</v>
      </c>
      <c r="I4235" s="2">
        <f ca="1">'[1]2025年已发货'!I:I</f>
        <v>15884666220</v>
      </c>
      <c r="J4235" s="2" t="str">
        <f ca="1">_xlfn._xlws.FILTER(辅助信息!D:D,辅助信息!G:G=G4235)</f>
        <v>华西简阳西城嘉苑</v>
      </c>
    </row>
    <row r="4236" hidden="1" spans="1:10">
      <c r="A4236" s="2" t="str">
        <f ca="1">'[1]2025年已发货'!A:A</f>
        <v>晋邦</v>
      </c>
      <c r="B4236" s="2" t="str">
        <f ca="1">'[1]2025年已发货'!B:B</f>
        <v>螺纹钢</v>
      </c>
      <c r="C4236" s="2" t="str">
        <f ca="1">'[1]2025年已发货'!C:C</f>
        <v>HRB400E Φ25 9m</v>
      </c>
      <c r="D4236" s="2" t="str">
        <f ca="1">'[1]2025年已发货'!D:D</f>
        <v>吨</v>
      </c>
      <c r="E4236" s="2">
        <f ca="1">'[1]2025年已发货'!E:E</f>
        <v>6</v>
      </c>
      <c r="F4236" s="4">
        <f ca="1">'[1]2025年已发货'!F:F</f>
        <v>45831</v>
      </c>
      <c r="G4236" s="2" t="str">
        <f>'[1]2025年已发货'!G:G</f>
        <v>（华西简阳西城嘉苑）四川省成都市简阳市简城街道高屋村</v>
      </c>
      <c r="H4236" s="2" t="str">
        <f ca="1">'[1]2025年已发货'!H:H</f>
        <v>张瀚镭</v>
      </c>
      <c r="I4236" s="2">
        <f ca="1">'[1]2025年已发货'!I:I</f>
        <v>15884666220</v>
      </c>
      <c r="J4236" s="2" t="str">
        <f>_xlfn._xlws.FILTER(辅助信息!D:D,辅助信息!G:G=G4236)</f>
        <v>华西简阳西城嘉苑</v>
      </c>
    </row>
    <row r="4237" hidden="1" spans="1:10">
      <c r="A4237" s="2" t="str">
        <f ca="1">'[1]2025年已发货'!A:A</f>
        <v>晋邦</v>
      </c>
      <c r="B4237" s="2" t="str">
        <f ca="1">'[1]2025年已发货'!B:B</f>
        <v>螺纹钢</v>
      </c>
      <c r="C4237" s="2" t="str">
        <f ca="1">'[1]2025年已发货'!C:C</f>
        <v>HRB400E Φ28 9m</v>
      </c>
      <c r="D4237" s="2" t="str">
        <f ca="1">'[1]2025年已发货'!D:D</f>
        <v>吨</v>
      </c>
      <c r="E4237" s="2">
        <f ca="1">'[1]2025年已发货'!E:E</f>
        <v>2.5</v>
      </c>
      <c r="F4237" s="4">
        <f ca="1">'[1]2025年已发货'!F:F</f>
        <v>45831</v>
      </c>
      <c r="G4237" s="2" t="str">
        <f>'[1]2025年已发货'!G:G</f>
        <v>（十九冶-江龙高速三分部）重庆市云阳县蔈草镇三坵田*小尖山梁场</v>
      </c>
      <c r="H4237" s="2" t="str">
        <f ca="1">'[1]2025年已发货'!H:H</f>
        <v>任海军</v>
      </c>
      <c r="I4237" s="2">
        <f ca="1">'[1]2025年已发货'!I:I</f>
        <v>17725037830</v>
      </c>
      <c r="J4237" s="2" vm="1" t="e">
        <f>_xlfn._xlws.FILTER(辅助信息!D:D,辅助信息!G:G=G4237)</f>
        <v>#VALUE!</v>
      </c>
    </row>
    <row r="4238" hidden="1" spans="1:10">
      <c r="A4238" s="2" t="str">
        <f ca="1">'[1]2025年已发货'!A:A</f>
        <v>晋邦</v>
      </c>
      <c r="B4238" s="2" t="str">
        <f ca="1">'[1]2025年已发货'!B:B</f>
        <v>螺纹钢</v>
      </c>
      <c r="C4238" s="2" t="str">
        <f ca="1">'[1]2025年已发货'!C:C</f>
        <v>HRB400E Φ25 9m</v>
      </c>
      <c r="D4238" s="2" t="str">
        <f ca="1">'[1]2025年已发货'!D:D</f>
        <v>吨</v>
      </c>
      <c r="E4238" s="2">
        <f ca="1">'[1]2025年已发货'!E:E</f>
        <v>2.5</v>
      </c>
      <c r="F4238" s="4">
        <f ca="1">'[1]2025年已发货'!F:F</f>
        <v>45831</v>
      </c>
      <c r="G4238" s="2" t="str">
        <f>'[1]2025年已发货'!G:G</f>
        <v>（十九冶-江龙高速三分部）重庆市云阳县蔈草镇三坵田*小尖山梁场</v>
      </c>
      <c r="H4238" s="2" t="str">
        <f ca="1">'[1]2025年已发货'!H:H</f>
        <v>任海军</v>
      </c>
      <c r="I4238" s="2">
        <f ca="1">'[1]2025年已发货'!I:I</f>
        <v>17725037830</v>
      </c>
      <c r="J4238" s="2" vm="1" t="e">
        <f>_xlfn._xlws.FILTER(辅助信息!D:D,辅助信息!G:G=G4238)</f>
        <v>#VALUE!</v>
      </c>
    </row>
    <row r="4239" hidden="1" spans="1:10">
      <c r="A4239" s="2" t="str">
        <f ca="1">'[1]2025年已发货'!A:A</f>
        <v>晋邦</v>
      </c>
      <c r="B4239" s="2" t="str">
        <f ca="1">'[1]2025年已发货'!B:B</f>
        <v>螺纹钢</v>
      </c>
      <c r="C4239" s="2" t="str">
        <f ca="1">'[1]2025年已发货'!C:C</f>
        <v>HRB400E Φ16 9m</v>
      </c>
      <c r="D4239" s="2" t="str">
        <f ca="1">'[1]2025年已发货'!D:D</f>
        <v>吨</v>
      </c>
      <c r="E4239" s="2">
        <f ca="1">'[1]2025年已发货'!E:E</f>
        <v>25</v>
      </c>
      <c r="F4239" s="4">
        <f ca="1">'[1]2025年已发货'!F:F</f>
        <v>45831</v>
      </c>
      <c r="G4239" s="2" t="str">
        <f>'[1]2025年已发货'!G:G</f>
        <v>（十九冶-江龙高速三分部）重庆市云阳县蔈草镇三坵田*小尖山梁场</v>
      </c>
      <c r="H4239" s="2" t="str">
        <f ca="1">'[1]2025年已发货'!H:H</f>
        <v>任海军</v>
      </c>
      <c r="I4239" s="2">
        <f ca="1">'[1]2025年已发货'!I:I</f>
        <v>17725037830</v>
      </c>
      <c r="J4239" s="2" vm="1" t="e">
        <f ca="1">_xlfn._xlws.FILTER(辅助信息!D:D,辅助信息!G:G=G4239)</f>
        <v>#VALUE!</v>
      </c>
    </row>
    <row r="4240" hidden="1" spans="1:10">
      <c r="A4240" s="2" t="str">
        <f ca="1">'[1]2025年已发货'!A:A</f>
        <v>晋邦</v>
      </c>
      <c r="B4240" s="2" t="str">
        <f ca="1">'[1]2025年已发货'!B:B</f>
        <v>螺纹钢</v>
      </c>
      <c r="C4240" s="2" t="str">
        <f ca="1">'[1]2025年已发货'!C:C</f>
        <v>HRB400E Φ12 9m</v>
      </c>
      <c r="D4240" s="2" t="str">
        <f ca="1">'[1]2025年已发货'!D:D</f>
        <v>吨</v>
      </c>
      <c r="E4240" s="2">
        <f ca="1">'[1]2025年已发货'!E:E</f>
        <v>32</v>
      </c>
      <c r="F4240" s="4">
        <f ca="1">'[1]2025年已发货'!F:F</f>
        <v>45831</v>
      </c>
      <c r="G4240" s="2" t="str">
        <f>'[1]2025年已发货'!G:G</f>
        <v>（十九冶-江龙高速三分部）重庆市云阳县蔈草镇三坵田*小尖山梁场</v>
      </c>
      <c r="H4240" s="2" t="str">
        <f ca="1">'[1]2025年已发货'!H:H</f>
        <v>任海军</v>
      </c>
      <c r="I4240" s="2">
        <f ca="1">'[1]2025年已发货'!I:I</f>
        <v>17725037830</v>
      </c>
      <c r="J4240" s="2" vm="1" t="e">
        <f>_xlfn._xlws.FILTER(辅助信息!D:D,辅助信息!G:G=G4240)</f>
        <v>#VALUE!</v>
      </c>
    </row>
    <row r="4241" hidden="1" spans="1:10">
      <c r="A4241" s="2" t="str">
        <f ca="1">'[1]2025年已发货'!A:A</f>
        <v>晋邦</v>
      </c>
      <c r="B4241" s="2" t="str">
        <f ca="1">'[1]2025年已发货'!B:B</f>
        <v>高线</v>
      </c>
      <c r="C4241" s="2" t="str">
        <f ca="1">'[1]2025年已发货'!C:C</f>
        <v>HPB300Φ10</v>
      </c>
      <c r="D4241" s="2" t="str">
        <f ca="1">'[1]2025年已发货'!D:D</f>
        <v>吨</v>
      </c>
      <c r="E4241" s="2">
        <f ca="1">'[1]2025年已发货'!E:E</f>
        <v>5</v>
      </c>
      <c r="F4241" s="4">
        <f ca="1">'[1]2025年已发货'!F:F</f>
        <v>45831</v>
      </c>
      <c r="G4241" s="2" t="str">
        <f>'[1]2025年已发货'!G:G</f>
        <v>（十九冶-江龙高速二分部）重庆市云阳县S305附近*龙角梁场</v>
      </c>
      <c r="H4241" s="2" t="str">
        <f ca="1">'[1]2025年已发货'!H:H</f>
        <v>张鹏</v>
      </c>
      <c r="I4241" s="2">
        <f ca="1">'[1]2025年已发货'!I:I</f>
        <v>18223006448</v>
      </c>
      <c r="J4241" s="2" vm="1" t="e">
        <f ca="1">_xlfn._xlws.FILTER(辅助信息!D:D,辅助信息!G:G=G4241)</f>
        <v>#VALUE!</v>
      </c>
    </row>
    <row r="4242" hidden="1" spans="1:10">
      <c r="A4242" s="2" t="str">
        <f ca="1">'[1]2025年已发货'!A:A</f>
        <v>晋邦</v>
      </c>
      <c r="B4242" s="2" t="str">
        <f ca="1">'[1]2025年已发货'!B:B</f>
        <v>盘螺</v>
      </c>
      <c r="C4242" s="2" t="str">
        <f ca="1">'[1]2025年已发货'!C:C</f>
        <v>HRB400E Φ10</v>
      </c>
      <c r="D4242" s="2" t="str">
        <f ca="1">'[1]2025年已发货'!D:D</f>
        <v>吨</v>
      </c>
      <c r="E4242" s="2">
        <f ca="1">'[1]2025年已发货'!E:E</f>
        <v>15</v>
      </c>
      <c r="F4242" s="4">
        <f ca="1">'[1]2025年已发货'!F:F</f>
        <v>45831</v>
      </c>
      <c r="G4242" s="2" t="str">
        <f>'[1]2025年已发货'!G:G</f>
        <v>（十九冶-江龙高速二分部）重庆市云阳县S305附近*龙角梁场</v>
      </c>
      <c r="H4242" s="2" t="str">
        <f ca="1">'[1]2025年已发货'!H:H</f>
        <v>张鹏</v>
      </c>
      <c r="I4242" s="2">
        <f ca="1">'[1]2025年已发货'!I:I</f>
        <v>18223006448</v>
      </c>
      <c r="J4242" s="2" vm="1" t="e">
        <f ca="1">_xlfn._xlws.FILTER(辅助信息!D:D,辅助信息!G:G=G4242)</f>
        <v>#VALUE!</v>
      </c>
    </row>
    <row r="4243" hidden="1" spans="1:10">
      <c r="A4243" s="2" t="str">
        <f ca="1">'[1]2025年已发货'!A:A</f>
        <v>晋邦</v>
      </c>
      <c r="B4243" s="2" t="str">
        <f ca="1">'[1]2025年已发货'!B:B</f>
        <v>螺纹钢</v>
      </c>
      <c r="C4243" s="2" t="str">
        <f ca="1">'[1]2025年已发货'!C:C</f>
        <v>HRB400E Φ12 9m</v>
      </c>
      <c r="D4243" s="2" t="str">
        <f ca="1">'[1]2025年已发货'!D:D</f>
        <v>吨</v>
      </c>
      <c r="E4243" s="2">
        <f ca="1">'[1]2025年已发货'!E:E</f>
        <v>35</v>
      </c>
      <c r="F4243" s="4">
        <f ca="1">'[1]2025年已发货'!F:F</f>
        <v>45831</v>
      </c>
      <c r="G4243" s="2" t="str">
        <f>'[1]2025年已发货'!G:G</f>
        <v>（十九冶-江龙高速二分部）重庆市云阳县S305附近*龙角梁场</v>
      </c>
      <c r="H4243" s="2" t="str">
        <f ca="1">'[1]2025年已发货'!H:H</f>
        <v>张鹏</v>
      </c>
      <c r="I4243" s="2">
        <f ca="1">'[1]2025年已发货'!I:I</f>
        <v>18223006448</v>
      </c>
      <c r="J4243" s="2" vm="1" t="e">
        <f ca="1">_xlfn._xlws.FILTER(辅助信息!D:D,辅助信息!G:G=G4243)</f>
        <v>#VALUE!</v>
      </c>
    </row>
    <row r="4244" hidden="1" spans="1:10">
      <c r="A4244" s="2" t="str">
        <f ca="1">'[1]2025年已发货'!A:A</f>
        <v>晋邦</v>
      </c>
      <c r="B4244" s="2" t="str">
        <f ca="1">'[1]2025年已发货'!B:B</f>
        <v>螺纹钢</v>
      </c>
      <c r="C4244" s="2" t="str">
        <f ca="1">'[1]2025年已发货'!C:C</f>
        <v>HRB400E Φ28 9m</v>
      </c>
      <c r="D4244" s="2" t="str">
        <f ca="1">'[1]2025年已发货'!D:D</f>
        <v>吨</v>
      </c>
      <c r="E4244" s="2">
        <f ca="1">'[1]2025年已发货'!E:E</f>
        <v>10</v>
      </c>
      <c r="F4244" s="4">
        <f ca="1">'[1]2025年已发货'!F:F</f>
        <v>45831</v>
      </c>
      <c r="G4244" s="2" t="str">
        <f>'[1]2025年已发货'!G:G</f>
        <v>（十九冶-江龙高速二分部）重庆市云阳县S305附近*龙角梁场</v>
      </c>
      <c r="H4244" s="2" t="str">
        <f ca="1">'[1]2025年已发货'!H:H</f>
        <v>张鹏</v>
      </c>
      <c r="I4244" s="2">
        <f ca="1">'[1]2025年已发货'!I:I</f>
        <v>18223006448</v>
      </c>
      <c r="J4244" s="2" vm="1" t="e">
        <f ca="1">_xlfn._xlws.FILTER(辅助信息!D:D,辅助信息!G:G=G4244)</f>
        <v>#VALUE!</v>
      </c>
    </row>
    <row r="4245" hidden="1" spans="1:10">
      <c r="A4245" s="2" t="str">
        <f ca="1">'[1]2025年已发货'!A:A</f>
        <v>海南海控</v>
      </c>
      <c r="B4245" s="2" t="str">
        <f ca="1">'[1]2025年已发货'!B:B</f>
        <v>螺纹钢</v>
      </c>
      <c r="C4245" s="2" t="str">
        <f ca="1">'[1]2025年已发货'!C:C</f>
        <v>HRB400EФ22*9m</v>
      </c>
      <c r="D4245" s="2" t="str">
        <f ca="1">'[1]2025年已发货'!D:D</f>
        <v>吨</v>
      </c>
      <c r="E4245" s="2">
        <f ca="1">'[1]2025年已发货'!E:E</f>
        <v>105</v>
      </c>
      <c r="F4245" s="4">
        <f ca="1">'[1]2025年已发货'!F:F</f>
        <v>45831</v>
      </c>
      <c r="G4245" s="2" t="str">
        <f>'[1]2025年已发货'!G:G</f>
        <v>（中铁一局四公司康新高速TJ1-1标贡不卡隧道）四川省甘孜州康定市折多塘村车管所旁</v>
      </c>
      <c r="H4245" s="2" t="str">
        <f ca="1">'[1]2025年已发货'!H:H</f>
        <v>李彰</v>
      </c>
      <c r="I4245" s="2">
        <f ca="1">'[1]2025年已发货'!I:I</f>
        <v>18523285235</v>
      </c>
      <c r="J4245" s="2" vm="1" t="e">
        <f ca="1">_xlfn._xlws.FILTER(辅助信息!D:D,辅助信息!G:G=G4245)</f>
        <v>#VALUE!</v>
      </c>
    </row>
    <row r="4246" hidden="1" spans="1:10">
      <c r="A4246" s="2" t="str">
        <f ca="1">'[1]2025年已发货'!A:A</f>
        <v>润耀</v>
      </c>
      <c r="B4246" s="2" t="str">
        <f ca="1">'[1]2025年已发货'!B:B</f>
        <v>盘圆</v>
      </c>
      <c r="C4246" s="2" t="str">
        <f ca="1">'[1]2025年已发货'!C:C</f>
        <v>HPB300Ф8</v>
      </c>
      <c r="D4246" s="2" t="str">
        <f ca="1">'[1]2025年已发货'!D:D</f>
        <v>吨</v>
      </c>
      <c r="E4246" s="2">
        <f ca="1">'[1]2025年已发货'!E:E</f>
        <v>4</v>
      </c>
      <c r="F4246" s="4">
        <f ca="1">'[1]2025年已发货'!F:F</f>
        <v>45831</v>
      </c>
      <c r="G4246" s="2" t="str">
        <f>'[1]2025年已发货'!G:G</f>
        <v>（成铁西物-重庆渝北金山项目）重庆市渝北区康庄美地C区（司机拍摄签收小票时需设置时间及地点水印）</v>
      </c>
      <c r="H4246" s="2" t="str">
        <f ca="1">'[1]2025年已发货'!H:H</f>
        <v>黄永福</v>
      </c>
      <c r="I4246" s="2" t="str">
        <f ca="1">'[1]2025年已发货'!I:I</f>
        <v>15982823571</v>
      </c>
      <c r="J4246" s="2" vm="1" t="e">
        <f ca="1">_xlfn._xlws.FILTER(辅助信息!D:D,辅助信息!G:G=G4246)</f>
        <v>#VALUE!</v>
      </c>
    </row>
    <row r="4247" hidden="1" spans="1:10">
      <c r="A4247" s="2" t="str">
        <f ca="1">'[1]2025年已发货'!A:A</f>
        <v>润耀</v>
      </c>
      <c r="B4247" s="2" t="str">
        <f ca="1">'[1]2025年已发货'!B:B</f>
        <v>盘圆</v>
      </c>
      <c r="C4247" s="2" t="str">
        <f ca="1">'[1]2025年已发货'!C:C</f>
        <v>HPB300Ф10</v>
      </c>
      <c r="D4247" s="2" t="str">
        <f ca="1">'[1]2025年已发货'!D:D</f>
        <v>吨</v>
      </c>
      <c r="E4247" s="2">
        <f ca="1">'[1]2025年已发货'!E:E</f>
        <v>5</v>
      </c>
      <c r="F4247" s="4">
        <f ca="1">'[1]2025年已发货'!F:F</f>
        <v>45831</v>
      </c>
      <c r="G4247" s="2" t="str">
        <f>'[1]2025年已发货'!G:G</f>
        <v>（成铁西物-重庆渝北金山项目）重庆市渝北区康庄美地C区（司机拍摄签收小票时需设置时间及地点水印）</v>
      </c>
      <c r="H4247" s="2" t="str">
        <f ca="1">'[1]2025年已发货'!H:H</f>
        <v>黄永福</v>
      </c>
      <c r="I4247" s="2" t="str">
        <f ca="1">'[1]2025年已发货'!I:I</f>
        <v>15982823571</v>
      </c>
      <c r="J4247" s="2" vm="1" t="e">
        <f ca="1">_xlfn._xlws.FILTER(辅助信息!D:D,辅助信息!G:G=G4247)</f>
        <v>#VALUE!</v>
      </c>
    </row>
    <row r="4248" hidden="1" spans="1:10">
      <c r="A4248" s="2" t="str">
        <f ca="1">'[1]2025年已发货'!A:A</f>
        <v>润耀</v>
      </c>
      <c r="B4248" s="2" t="str">
        <f ca="1">'[1]2025年已发货'!B:B</f>
        <v>盘圆</v>
      </c>
      <c r="C4248" s="2" t="str">
        <f ca="1">'[1]2025年已发货'!C:C</f>
        <v>HPB300Ф12</v>
      </c>
      <c r="D4248" s="2" t="str">
        <f ca="1">'[1]2025年已发货'!D:D</f>
        <v>吨</v>
      </c>
      <c r="E4248" s="2">
        <f ca="1">'[1]2025年已发货'!E:E</f>
        <v>2</v>
      </c>
      <c r="F4248" s="4">
        <f ca="1">'[1]2025年已发货'!F:F</f>
        <v>45831</v>
      </c>
      <c r="G4248" s="2" t="str">
        <f>'[1]2025年已发货'!G:G</f>
        <v>（成铁西物-重庆渝北金山项目）重庆市渝北区康庄美地C区（司机拍摄签收小票时需设置时间及地点水印）</v>
      </c>
      <c r="H4248" s="2" t="str">
        <f ca="1">'[1]2025年已发货'!H:H</f>
        <v>黄永福</v>
      </c>
      <c r="I4248" s="2" t="str">
        <f ca="1">'[1]2025年已发货'!I:I</f>
        <v>15982823571</v>
      </c>
      <c r="J4248" s="2" vm="1" t="e">
        <f ca="1">_xlfn._xlws.FILTER(辅助信息!D:D,辅助信息!G:G=G4248)</f>
        <v>#VALUE!</v>
      </c>
    </row>
    <row r="4249" hidden="1" spans="1:10">
      <c r="A4249" s="2" t="str">
        <f ca="1">'[1]2025年已发货'!A:A</f>
        <v>润耀</v>
      </c>
      <c r="B4249" s="2" t="str">
        <f ca="1">'[1]2025年已发货'!B:B</f>
        <v>螺纹钢</v>
      </c>
      <c r="C4249" s="2" t="str">
        <f ca="1">'[1]2025年已发货'!C:C</f>
        <v>HRB400EФ14*9m</v>
      </c>
      <c r="D4249" s="2" t="str">
        <f ca="1">'[1]2025年已发货'!D:D</f>
        <v>吨</v>
      </c>
      <c r="E4249" s="2">
        <f ca="1">'[1]2025年已发货'!E:E</f>
        <v>8</v>
      </c>
      <c r="F4249" s="4">
        <f ca="1">'[1]2025年已发货'!F:F</f>
        <v>45831</v>
      </c>
      <c r="G4249" s="2" t="str">
        <f>'[1]2025年已发货'!G:G</f>
        <v>（成铁西物-重庆渝北金山项目）重庆市渝北区康庄美地C区（司机拍摄签收小票时需设置时间及地点水印）</v>
      </c>
      <c r="H4249" s="2" t="str">
        <f ca="1">'[1]2025年已发货'!H:H</f>
        <v>黄永福</v>
      </c>
      <c r="I4249" s="2" t="str">
        <f ca="1">'[1]2025年已发货'!I:I</f>
        <v>15982823571</v>
      </c>
      <c r="J4249" s="2" vm="1" t="e">
        <f ca="1">_xlfn._xlws.FILTER(辅助信息!D:D,辅助信息!G:G=G4249)</f>
        <v>#VALUE!</v>
      </c>
    </row>
    <row r="4250" hidden="1" spans="1:10">
      <c r="A4250" s="2" t="str">
        <f ca="1">'[1]2025年已发货'!A:A</f>
        <v>润耀</v>
      </c>
      <c r="B4250" s="2" t="str">
        <f ca="1">'[1]2025年已发货'!B:B</f>
        <v>螺纹钢</v>
      </c>
      <c r="C4250" s="2" t="str">
        <f ca="1">'[1]2025年已发货'!C:C</f>
        <v>HRB400EФ16*9m</v>
      </c>
      <c r="D4250" s="2" t="str">
        <f ca="1">'[1]2025年已发货'!D:D</f>
        <v>吨</v>
      </c>
      <c r="E4250" s="2">
        <f ca="1">'[1]2025年已发货'!E:E</f>
        <v>10</v>
      </c>
      <c r="F4250" s="4">
        <f ca="1">'[1]2025年已发货'!F:F</f>
        <v>45831</v>
      </c>
      <c r="G4250" s="2" t="str">
        <f>'[1]2025年已发货'!G:G</f>
        <v>（成铁西物-重庆渝北金山项目）重庆市渝北区康庄美地C区（司机拍摄签收小票时需设置时间及地点水印）</v>
      </c>
      <c r="H4250" s="2" t="str">
        <f ca="1">'[1]2025年已发货'!H:H</f>
        <v>黄永福</v>
      </c>
      <c r="I4250" s="2" t="str">
        <f ca="1">'[1]2025年已发货'!I:I</f>
        <v>15982823571</v>
      </c>
      <c r="J4250" s="2" vm="1" t="e">
        <f ca="1">_xlfn._xlws.FILTER(辅助信息!D:D,辅助信息!G:G=G4250)</f>
        <v>#VALUE!</v>
      </c>
    </row>
    <row r="4251" hidden="1" spans="1:10">
      <c r="A4251" s="2" t="str">
        <f ca="1">'[1]2025年已发货'!A:A</f>
        <v>润耀</v>
      </c>
      <c r="B4251" s="2" t="str">
        <f ca="1">'[1]2025年已发货'!B:B</f>
        <v>螺纹钢</v>
      </c>
      <c r="C4251" s="2" t="str">
        <f ca="1">'[1]2025年已发货'!C:C</f>
        <v>HRB400EФ18*9m</v>
      </c>
      <c r="D4251" s="2" t="str">
        <f ca="1">'[1]2025年已发货'!D:D</f>
        <v>吨</v>
      </c>
      <c r="E4251" s="2">
        <f ca="1">'[1]2025年已发货'!E:E</f>
        <v>14</v>
      </c>
      <c r="F4251" s="4">
        <f ca="1">'[1]2025年已发货'!F:F</f>
        <v>45831</v>
      </c>
      <c r="G4251" s="2" t="str">
        <f>'[1]2025年已发货'!G:G</f>
        <v>（成铁西物-重庆渝北金山项目）重庆市渝北区康庄美地C区（司机拍摄签收小票时需设置时间及地点水印）</v>
      </c>
      <c r="H4251" s="2" t="str">
        <f ca="1">'[1]2025年已发货'!H:H</f>
        <v>黄永福</v>
      </c>
      <c r="I4251" s="2" t="str">
        <f ca="1">'[1]2025年已发货'!I:I</f>
        <v>15982823571</v>
      </c>
      <c r="J4251" s="2" vm="1" t="e">
        <f ca="1">_xlfn._xlws.FILTER(辅助信息!D:D,辅助信息!G:G=G4251)</f>
        <v>#VALUE!</v>
      </c>
    </row>
    <row r="4252" hidden="1" spans="1:10">
      <c r="A4252" s="2" t="str">
        <f ca="1">'[1]2025年已发货'!A:A</f>
        <v>润耀</v>
      </c>
      <c r="B4252" s="2" t="str">
        <f ca="1">'[1]2025年已发货'!B:B</f>
        <v>螺纹钢</v>
      </c>
      <c r="C4252" s="2" t="str">
        <f ca="1">'[1]2025年已发货'!C:C</f>
        <v>HRB400EФ25*9m</v>
      </c>
      <c r="D4252" s="2" t="str">
        <f ca="1">'[1]2025年已发货'!D:D</f>
        <v>吨</v>
      </c>
      <c r="E4252" s="2">
        <f ca="1">'[1]2025年已发货'!E:E</f>
        <v>10</v>
      </c>
      <c r="F4252" s="4">
        <f ca="1">'[1]2025年已发货'!F:F</f>
        <v>45831</v>
      </c>
      <c r="G4252" s="2" t="str">
        <f>'[1]2025年已发货'!G:G</f>
        <v>（成铁西物-重庆渝北金山项目）重庆市渝北区康庄美地C区（司机拍摄签收小票时需设置时间及地点水印）</v>
      </c>
      <c r="H4252" s="2" t="str">
        <f ca="1">'[1]2025年已发货'!H:H</f>
        <v>黄永福</v>
      </c>
      <c r="I4252" s="2" t="str">
        <f ca="1">'[1]2025年已发货'!I:I</f>
        <v>15982823571</v>
      </c>
      <c r="J4252" s="2" vm="1" t="e">
        <f ca="1">_xlfn._xlws.FILTER(辅助信息!D:D,辅助信息!G:G=G4252)</f>
        <v>#VALUE!</v>
      </c>
    </row>
    <row r="4253" hidden="1" spans="1:10">
      <c r="A4253" s="2" t="str">
        <f ca="1">'[1]2025年已发货'!A:A</f>
        <v>润耀</v>
      </c>
      <c r="B4253" s="2" t="str">
        <f ca="1">'[1]2025年已发货'!B:B</f>
        <v>盘螺</v>
      </c>
      <c r="C4253" s="2" t="str">
        <f ca="1">'[1]2025年已发货'!C:C</f>
        <v>HRB400E Φ12</v>
      </c>
      <c r="D4253" s="2" t="str">
        <f ca="1">'[1]2025年已发货'!D:D</f>
        <v>吨</v>
      </c>
      <c r="E4253" s="2">
        <f ca="1">'[1]2025年已发货'!E:E</f>
        <v>20</v>
      </c>
      <c r="F4253" s="4">
        <f ca="1">'[1]2025年已发货'!F:F</f>
        <v>45831</v>
      </c>
      <c r="G4253" s="2" t="str">
        <f>'[1]2025年已发货'!G:G</f>
        <v>（华西酒城南）成都市武侯区火车南站西路8号酒城南项目</v>
      </c>
      <c r="H4253" s="2" t="str">
        <f ca="1">'[1]2025年已发货'!H:H</f>
        <v>龙耀宇</v>
      </c>
      <c r="I4253" s="2">
        <f ca="1">'[1]2025年已发货'!I:I</f>
        <v>18384145895</v>
      </c>
      <c r="J4253" s="2" t="str">
        <f>_xlfn._xlws.FILTER(辅助信息!D:D,辅助信息!G:G=G4253)</f>
        <v>华西酒城南</v>
      </c>
    </row>
    <row r="4254" hidden="1" spans="1:10">
      <c r="A4254" s="2" t="str">
        <f ca="1">'[1]2025年已发货'!A:A</f>
        <v>钢固融</v>
      </c>
      <c r="B4254" s="2" t="str">
        <f ca="1">'[1]2025年已发货'!B:B</f>
        <v>盘螺</v>
      </c>
      <c r="C4254" s="2" t="str">
        <f ca="1">'[1]2025年已发货'!C:C</f>
        <v>HRB400E Φ8</v>
      </c>
      <c r="D4254" s="2" t="str">
        <f ca="1">'[1]2025年已发货'!D:D</f>
        <v>吨</v>
      </c>
      <c r="E4254" s="2">
        <f ca="1">'[1]2025年已发货'!E:E</f>
        <v>5</v>
      </c>
      <c r="F4254" s="4">
        <f ca="1">'[1]2025年已发货'!F:F</f>
        <v>45832</v>
      </c>
      <c r="G4254" s="2" t="str">
        <f>'[1]2025年已发货'!G:G</f>
        <v>(武汉电气化局成达万高铁强电项目-渠县)四川省达州市渠县渠北镇雷家湾渠县北站旁</v>
      </c>
      <c r="H4254" s="2" t="str">
        <f ca="1">'[1]2025年已发货'!H:H</f>
        <v>刘频</v>
      </c>
      <c r="I4254" s="2">
        <f ca="1">'[1]2025年已发货'!I:I</f>
        <v>18779627939</v>
      </c>
      <c r="J4254" s="2" t="str">
        <f ca="1">_xlfn._xlws.FILTER(辅助信息!D:D,辅助信息!G:G=G4254)</f>
        <v>武汉电气化局成达万高铁强电项目</v>
      </c>
    </row>
    <row r="4255" hidden="1" spans="1:10">
      <c r="A4255" s="2" t="str">
        <f ca="1">'[1]2025年已发货'!A:A</f>
        <v>钢固融</v>
      </c>
      <c r="B4255" s="2" t="str">
        <f ca="1">'[1]2025年已发货'!B:B</f>
        <v>盘螺</v>
      </c>
      <c r="C4255" s="2" t="str">
        <f ca="1">'[1]2025年已发货'!C:C</f>
        <v>HRB400E Φ10</v>
      </c>
      <c r="D4255" s="2" t="str">
        <f ca="1">'[1]2025年已发货'!D:D</f>
        <v>吨</v>
      </c>
      <c r="E4255" s="2">
        <f ca="1">'[1]2025年已发货'!E:E</f>
        <v>5</v>
      </c>
      <c r="F4255" s="4">
        <f ca="1">'[1]2025年已发货'!F:F</f>
        <v>45832</v>
      </c>
      <c r="G4255" s="2" t="str">
        <f>'[1]2025年已发货'!G:G</f>
        <v>(武汉电气化局成达万高铁强电项目-渠县)四川省达州市渠县渠北镇雷家湾渠县北站旁</v>
      </c>
      <c r="H4255" s="2" t="str">
        <f ca="1">'[1]2025年已发货'!H:H</f>
        <v>刘频</v>
      </c>
      <c r="I4255" s="2">
        <f ca="1">'[1]2025年已发货'!I:I</f>
        <v>18779627939</v>
      </c>
      <c r="J4255" s="2" t="str">
        <f ca="1">_xlfn._xlws.FILTER(辅助信息!D:D,辅助信息!G:G=G4255)</f>
        <v>武汉电气化局成达万高铁强电项目</v>
      </c>
    </row>
    <row r="4256" hidden="1" spans="1:10">
      <c r="A4256" s="2" t="str">
        <f ca="1">'[1]2025年已发货'!A:A</f>
        <v>钢固融</v>
      </c>
      <c r="B4256" s="2" t="str">
        <f ca="1">'[1]2025年已发货'!B:B</f>
        <v>螺纹钢</v>
      </c>
      <c r="C4256" s="2" t="str">
        <f ca="1">'[1]2025年已发货'!C:C</f>
        <v>HRB400E Φ12 12m</v>
      </c>
      <c r="D4256" s="2" t="str">
        <f ca="1">'[1]2025年已发货'!D:D</f>
        <v>吨</v>
      </c>
      <c r="E4256" s="2">
        <f ca="1">'[1]2025年已发货'!E:E</f>
        <v>10</v>
      </c>
      <c r="F4256" s="4">
        <f ca="1">'[1]2025年已发货'!F:F</f>
        <v>45832</v>
      </c>
      <c r="G4256" s="2" t="str">
        <f>'[1]2025年已发货'!G:G</f>
        <v>(武汉电气化局成达万高铁强电项目-渠县)四川省达州市渠县渠北镇雷家湾渠县北站旁</v>
      </c>
      <c r="H4256" s="2" t="str">
        <f ca="1">'[1]2025年已发货'!H:H</f>
        <v>刘频</v>
      </c>
      <c r="I4256" s="2">
        <f ca="1">'[1]2025年已发货'!I:I</f>
        <v>18779627939</v>
      </c>
      <c r="J4256" s="2" t="str">
        <f ca="1">_xlfn._xlws.FILTER(辅助信息!D:D,辅助信息!G:G=G4256)</f>
        <v>武汉电气化局成达万高铁强电项目</v>
      </c>
    </row>
    <row r="4257" hidden="1" spans="1:10">
      <c r="A4257" s="2" t="str">
        <f ca="1">'[1]2025年已发货'!A:A</f>
        <v>钢固融</v>
      </c>
      <c r="B4257" s="2" t="str">
        <f ca="1">'[1]2025年已发货'!B:B</f>
        <v>螺纹钢</v>
      </c>
      <c r="C4257" s="2" t="str">
        <f ca="1">'[1]2025年已发货'!C:C</f>
        <v>HRB400E Φ14 12m</v>
      </c>
      <c r="D4257" s="2" t="str">
        <f ca="1">'[1]2025年已发货'!D:D</f>
        <v>吨</v>
      </c>
      <c r="E4257" s="2">
        <f ca="1">'[1]2025年已发货'!E:E</f>
        <v>5</v>
      </c>
      <c r="F4257" s="4">
        <f ca="1">'[1]2025年已发货'!F:F</f>
        <v>45832</v>
      </c>
      <c r="G4257" s="2" t="str">
        <f>'[1]2025年已发货'!G:G</f>
        <v>(武汉电气化局成达万高铁强电项目-渠县)四川省达州市渠县渠北镇雷家湾渠县北站旁</v>
      </c>
      <c r="H4257" s="2" t="str">
        <f ca="1">'[1]2025年已发货'!H:H</f>
        <v>刘频</v>
      </c>
      <c r="I4257" s="2">
        <f ca="1">'[1]2025年已发货'!I:I</f>
        <v>18779627939</v>
      </c>
      <c r="J4257" s="2" t="str">
        <f ca="1">_xlfn._xlws.FILTER(辅助信息!D:D,辅助信息!G:G=G4257)</f>
        <v>武汉电气化局成达万高铁强电项目</v>
      </c>
    </row>
    <row r="4258" hidden="1" spans="1:10">
      <c r="A4258" s="2" t="str">
        <f ca="1">'[1]2025年已发货'!A:A</f>
        <v>钢固融</v>
      </c>
      <c r="B4258" s="2" t="str">
        <f ca="1">'[1]2025年已发货'!B:B</f>
        <v>螺纹钢</v>
      </c>
      <c r="C4258" s="2" t="str">
        <f ca="1">'[1]2025年已发货'!C:C</f>
        <v>HRB400E Φ16 12m</v>
      </c>
      <c r="D4258" s="2" t="str">
        <f ca="1">'[1]2025年已发货'!D:D</f>
        <v>吨</v>
      </c>
      <c r="E4258" s="2">
        <f ca="1">'[1]2025年已发货'!E:E</f>
        <v>15</v>
      </c>
      <c r="F4258" s="4">
        <f ca="1">'[1]2025年已发货'!F:F</f>
        <v>45832</v>
      </c>
      <c r="G4258" s="2" t="str">
        <f>'[1]2025年已发货'!G:G</f>
        <v>(武汉电气化局成达万高铁强电项目-渠县)四川省达州市渠县渠北镇雷家湾渠县北站旁</v>
      </c>
      <c r="H4258" s="2" t="str">
        <f ca="1">'[1]2025年已发货'!H:H</f>
        <v>刘频</v>
      </c>
      <c r="I4258" s="2">
        <f ca="1">'[1]2025年已发货'!I:I</f>
        <v>18779627939</v>
      </c>
      <c r="J4258" s="2" t="str">
        <f>_xlfn._xlws.FILTER(辅助信息!D:D,辅助信息!G:G=G4258)</f>
        <v>武汉电气化局成达万高铁强电项目</v>
      </c>
    </row>
    <row r="4259" hidden="1" spans="1:10">
      <c r="A4259" s="2" t="str">
        <f ca="1">'[1]2025年已发货'!A:A</f>
        <v>钢固融</v>
      </c>
      <c r="B4259" s="2" t="str">
        <f ca="1">'[1]2025年已发货'!B:B</f>
        <v>螺纹钢</v>
      </c>
      <c r="C4259" s="2" t="str">
        <f ca="1">'[1]2025年已发货'!C:C</f>
        <v>HRB400E Φ18 12m</v>
      </c>
      <c r="D4259" s="2" t="str">
        <f ca="1">'[1]2025年已发货'!D:D</f>
        <v>吨</v>
      </c>
      <c r="E4259" s="2">
        <f ca="1">'[1]2025年已发货'!E:E</f>
        <v>25</v>
      </c>
      <c r="F4259" s="4">
        <f ca="1">'[1]2025年已发货'!F:F</f>
        <v>45832</v>
      </c>
      <c r="G4259" s="2" t="str">
        <f>'[1]2025年已发货'!G:G</f>
        <v>(武汉电气化局成达万高铁强电项目-渠县)四川省达州市渠县渠北镇雷家湾渠县北站旁</v>
      </c>
      <c r="H4259" s="2" t="str">
        <f ca="1">'[1]2025年已发货'!H:H</f>
        <v>刘频</v>
      </c>
      <c r="I4259" s="2">
        <f ca="1">'[1]2025年已发货'!I:I</f>
        <v>18779627939</v>
      </c>
      <c r="J4259" s="2" t="str">
        <f ca="1">_xlfn._xlws.FILTER(辅助信息!D:D,辅助信息!G:G=G4259)</f>
        <v>武汉电气化局成达万高铁强电项目</v>
      </c>
    </row>
    <row r="4260" hidden="1" spans="1:10">
      <c r="A4260" s="2" t="str">
        <f ca="1">'[1]2025年已发货'!A:A</f>
        <v>钢固融</v>
      </c>
      <c r="B4260" s="2" t="str">
        <f ca="1">'[1]2025年已发货'!B:B</f>
        <v>螺纹钢</v>
      </c>
      <c r="C4260" s="2" t="str">
        <f ca="1">'[1]2025年已发货'!C:C</f>
        <v>HRB400E Φ20 12m</v>
      </c>
      <c r="D4260" s="2" t="str">
        <f ca="1">'[1]2025年已发货'!D:D</f>
        <v>吨</v>
      </c>
      <c r="E4260" s="2">
        <f ca="1">'[1]2025年已发货'!E:E</f>
        <v>12.5</v>
      </c>
      <c r="F4260" s="4">
        <f ca="1">'[1]2025年已发货'!F:F</f>
        <v>45832</v>
      </c>
      <c r="G4260" s="2" t="str">
        <f>'[1]2025年已发货'!G:G</f>
        <v>(武汉电气化局成达万高铁强电项目-渠县)四川省达州市渠县渠北镇雷家湾渠县北站旁</v>
      </c>
      <c r="H4260" s="2" t="str">
        <f ca="1">'[1]2025年已发货'!H:H</f>
        <v>刘频</v>
      </c>
      <c r="I4260" s="2">
        <f ca="1">'[1]2025年已发货'!I:I</f>
        <v>18779627939</v>
      </c>
      <c r="J4260" s="2" t="str">
        <f ca="1">_xlfn._xlws.FILTER(辅助信息!D:D,辅助信息!G:G=G4260)</f>
        <v>武汉电气化局成达万高铁强电项目</v>
      </c>
    </row>
    <row r="4261" hidden="1" spans="1:10">
      <c r="A4261" s="2" t="str">
        <f ca="1">'[1]2025年已发货'!A:A</f>
        <v>钢固融</v>
      </c>
      <c r="B4261" s="2" t="str">
        <f ca="1">'[1]2025年已发货'!B:B</f>
        <v>螺纹钢</v>
      </c>
      <c r="C4261" s="2" t="str">
        <f ca="1">'[1]2025年已发货'!C:C</f>
        <v>HRB400E Φ22 12m</v>
      </c>
      <c r="D4261" s="2" t="str">
        <f ca="1">'[1]2025年已发货'!D:D</f>
        <v>吨</v>
      </c>
      <c r="E4261" s="2">
        <f ca="1">'[1]2025年已发货'!E:E</f>
        <v>2.5</v>
      </c>
      <c r="F4261" s="4">
        <f ca="1">'[1]2025年已发货'!F:F</f>
        <v>45832</v>
      </c>
      <c r="G4261" s="2" t="str">
        <f>'[1]2025年已发货'!G:G</f>
        <v>(武汉电气化局成达万高铁强电项目-渠县)四川省达州市渠县渠北镇雷家湾渠县北站旁</v>
      </c>
      <c r="H4261" s="2" t="str">
        <f ca="1">'[1]2025年已发货'!H:H</f>
        <v>刘频</v>
      </c>
      <c r="I4261" s="2">
        <f ca="1">'[1]2025年已发货'!I:I</f>
        <v>18779627939</v>
      </c>
      <c r="J4261" s="2" t="str">
        <f ca="1">_xlfn._xlws.FILTER(辅助信息!D:D,辅助信息!G:G=G4261)</f>
        <v>武汉电气化局成达万高铁强电项目</v>
      </c>
    </row>
    <row r="4262" hidden="1" spans="1:10">
      <c r="A4262" s="2" t="str">
        <f ca="1">'[1]2025年已发货'!A:A</f>
        <v>钢固融</v>
      </c>
      <c r="B4262" s="2" t="str">
        <f ca="1">'[1]2025年已发货'!B:B</f>
        <v>螺纹钢</v>
      </c>
      <c r="C4262" s="2" t="str">
        <f ca="1">'[1]2025年已发货'!C:C</f>
        <v>HRB400E Φ25 12m</v>
      </c>
      <c r="D4262" s="2" t="str">
        <f ca="1">'[1]2025年已发货'!D:D</f>
        <v>吨</v>
      </c>
      <c r="E4262" s="2">
        <f ca="1">'[1]2025年已发货'!E:E</f>
        <v>17.5</v>
      </c>
      <c r="F4262" s="4">
        <f ca="1">'[1]2025年已发货'!F:F</f>
        <v>45832</v>
      </c>
      <c r="G4262" s="2" t="str">
        <f>'[1]2025年已发货'!G:G</f>
        <v>(武汉电气化局成达万高铁强电项目-渠县)四川省达州市渠县渠北镇雷家湾渠县北站旁</v>
      </c>
      <c r="H4262" s="2" t="str">
        <f ca="1">'[1]2025年已发货'!H:H</f>
        <v>刘频</v>
      </c>
      <c r="I4262" s="2">
        <f ca="1">'[1]2025年已发货'!I:I</f>
        <v>18779627939</v>
      </c>
      <c r="J4262" s="2" t="str">
        <f>_xlfn._xlws.FILTER(辅助信息!D:D,辅助信息!G:G=G4262)</f>
        <v>武汉电气化局成达万高铁强电项目</v>
      </c>
    </row>
    <row r="4263" hidden="1" spans="1:10">
      <c r="A4263" s="2" t="str">
        <f ca="1">'[1]2025年已发货'!A:A</f>
        <v>钢固融</v>
      </c>
      <c r="B4263" s="2" t="str">
        <f ca="1">'[1]2025年已发货'!B:B</f>
        <v>高线</v>
      </c>
      <c r="C4263" s="2" t="str">
        <f ca="1">'[1]2025年已发货'!C:C</f>
        <v>HPB300 Φ6</v>
      </c>
      <c r="D4263" s="2" t="str">
        <f ca="1">'[1]2025年已发货'!D:D</f>
        <v>吨</v>
      </c>
      <c r="E4263" s="2">
        <f ca="1">'[1]2025年已发货'!E:E</f>
        <v>2.5</v>
      </c>
      <c r="F4263" s="4">
        <f ca="1">'[1]2025年已发货'!F:F</f>
        <v>45832</v>
      </c>
      <c r="G4263" s="2" t="str">
        <f>'[1]2025年已发货'!G:G</f>
        <v>(武汉电气化局成达万高铁强电项目-南充营山)四川省南充市营山县保真路景阳名城南50米(保真路东)</v>
      </c>
      <c r="H4263" s="2" t="str">
        <f ca="1">'[1]2025年已发货'!H:H</f>
        <v>周开亮</v>
      </c>
      <c r="I4263" s="2">
        <f ca="1">'[1]2025年已发货'!I:I</f>
        <v>18381485052</v>
      </c>
      <c r="J4263" s="2" t="str">
        <f ca="1">_xlfn._xlws.FILTER(辅助信息!D:D,辅助信息!G:G=G4263)</f>
        <v>武汉电气化局成达万高铁强电项目</v>
      </c>
    </row>
    <row r="4264" hidden="1" spans="1:10">
      <c r="A4264" s="2" t="str">
        <f ca="1">'[1]2025年已发货'!A:A</f>
        <v>钢固融</v>
      </c>
      <c r="B4264" s="2" t="str">
        <f ca="1">'[1]2025年已发货'!B:B</f>
        <v>盘螺</v>
      </c>
      <c r="C4264" s="2" t="str">
        <f ca="1">'[1]2025年已发货'!C:C</f>
        <v>HRB400E Φ8</v>
      </c>
      <c r="D4264" s="2" t="str">
        <f ca="1">'[1]2025年已发货'!D:D</f>
        <v>吨</v>
      </c>
      <c r="E4264" s="2">
        <f ca="1">'[1]2025年已发货'!E:E</f>
        <v>5</v>
      </c>
      <c r="F4264" s="4">
        <f ca="1">'[1]2025年已发货'!F:F</f>
        <v>45832</v>
      </c>
      <c r="G4264" s="2" t="str">
        <f>'[1]2025年已发货'!G:G</f>
        <v>(武汉电气化局成达万高铁强电项目-南充营山)四川省南充市营山县保真路景阳名城南50米(保真路东)</v>
      </c>
      <c r="H4264" s="2" t="str">
        <f ca="1">'[1]2025年已发货'!H:H</f>
        <v>周开亮</v>
      </c>
      <c r="I4264" s="2">
        <f ca="1">'[1]2025年已发货'!I:I</f>
        <v>18381485052</v>
      </c>
      <c r="J4264" s="2" t="str">
        <f ca="1">_xlfn._xlws.FILTER(辅助信息!D:D,辅助信息!G:G=G4264)</f>
        <v>武汉电气化局成达万高铁强电项目</v>
      </c>
    </row>
    <row r="4265" hidden="1" spans="1:10">
      <c r="A4265" s="2" t="str">
        <f ca="1">'[1]2025年已发货'!A:A</f>
        <v>钢固融</v>
      </c>
      <c r="B4265" s="2" t="str">
        <f ca="1">'[1]2025年已发货'!B:B</f>
        <v>盘螺</v>
      </c>
      <c r="C4265" s="2" t="str">
        <f ca="1">'[1]2025年已发货'!C:C</f>
        <v>HRB400E Φ10</v>
      </c>
      <c r="D4265" s="2" t="str">
        <f ca="1">'[1]2025年已发货'!D:D</f>
        <v>吨</v>
      </c>
      <c r="E4265" s="2">
        <f ca="1">'[1]2025年已发货'!E:E</f>
        <v>5</v>
      </c>
      <c r="F4265" s="4">
        <f ca="1">'[1]2025年已发货'!F:F</f>
        <v>45832</v>
      </c>
      <c r="G4265" s="2" t="str">
        <f>'[1]2025年已发货'!G:G</f>
        <v>(武汉电气化局成达万高铁强电项目-南充营山)四川省南充市营山县保真路景阳名城南50米(保真路东)</v>
      </c>
      <c r="H4265" s="2" t="str">
        <f ca="1">'[1]2025年已发货'!H:H</f>
        <v>周开亮</v>
      </c>
      <c r="I4265" s="2">
        <f ca="1">'[1]2025年已发货'!I:I</f>
        <v>18381485052</v>
      </c>
      <c r="J4265" s="2" t="str">
        <f ca="1">_xlfn._xlws.FILTER(辅助信息!D:D,辅助信息!G:G=G4265)</f>
        <v>武汉电气化局成达万高铁强电项目</v>
      </c>
    </row>
    <row r="4266" hidden="1" spans="1:10">
      <c r="A4266" s="2" t="str">
        <f ca="1">'[1]2025年已发货'!A:A</f>
        <v>钢固融</v>
      </c>
      <c r="B4266" s="2" t="str">
        <f ca="1">'[1]2025年已发货'!B:B</f>
        <v>螺纹钢</v>
      </c>
      <c r="C4266" s="2" t="str">
        <f ca="1">'[1]2025年已发货'!C:C</f>
        <v>HRB400E Φ12 9m</v>
      </c>
      <c r="D4266" s="2" t="str">
        <f ca="1">'[1]2025年已发货'!D:D</f>
        <v>吨</v>
      </c>
      <c r="E4266" s="2">
        <f ca="1">'[1]2025年已发货'!E:E</f>
        <v>3</v>
      </c>
      <c r="F4266" s="4">
        <f ca="1">'[1]2025年已发货'!F:F</f>
        <v>45832</v>
      </c>
      <c r="G4266" s="2" t="str">
        <f>'[1]2025年已发货'!G:G</f>
        <v>(武汉电气化局成达万高铁强电项目-南充营山)四川省南充市营山县保真路景阳名城南50米(保真路东)</v>
      </c>
      <c r="H4266" s="2" t="str">
        <f ca="1">'[1]2025年已发货'!H:H</f>
        <v>周开亮</v>
      </c>
      <c r="I4266" s="2">
        <f ca="1">'[1]2025年已发货'!I:I</f>
        <v>18381485052</v>
      </c>
      <c r="J4266" s="2" t="str">
        <f>_xlfn._xlws.FILTER(辅助信息!D:D,辅助信息!G:G=G4266)</f>
        <v>武汉电气化局成达万高铁强电项目</v>
      </c>
    </row>
    <row r="4267" hidden="1" spans="1:10">
      <c r="A4267" s="2" t="str">
        <f ca="1">'[1]2025年已发货'!A:A</f>
        <v>钢固融</v>
      </c>
      <c r="B4267" s="2" t="str">
        <f ca="1">'[1]2025年已发货'!B:B</f>
        <v>螺纹钢</v>
      </c>
      <c r="C4267" s="2" t="str">
        <f ca="1">'[1]2025年已发货'!C:C</f>
        <v>HRB400E Φ14 9m</v>
      </c>
      <c r="D4267" s="2" t="str">
        <f ca="1">'[1]2025年已发货'!D:D</f>
        <v>吨</v>
      </c>
      <c r="E4267" s="2">
        <f ca="1">'[1]2025年已发货'!E:E</f>
        <v>12</v>
      </c>
      <c r="F4267" s="4">
        <f ca="1">'[1]2025年已发货'!F:F</f>
        <v>45832</v>
      </c>
      <c r="G4267" s="2" t="str">
        <f>'[1]2025年已发货'!G:G</f>
        <v>(武汉电气化局成达万高铁强电项目-南充营山)四川省南充市营山县保真路景阳名城南50米(保真路东)</v>
      </c>
      <c r="H4267" s="2" t="str">
        <f ca="1">'[1]2025年已发货'!H:H</f>
        <v>周开亮</v>
      </c>
      <c r="I4267" s="2">
        <f ca="1">'[1]2025年已发货'!I:I</f>
        <v>18381485052</v>
      </c>
      <c r="J4267" s="2" t="str">
        <f ca="1">_xlfn._xlws.FILTER(辅助信息!D:D,辅助信息!G:G=G4267)</f>
        <v>武汉电气化局成达万高铁强电项目</v>
      </c>
    </row>
    <row r="4268" hidden="1" spans="1:10">
      <c r="A4268" s="2" t="str">
        <f ca="1">'[1]2025年已发货'!A:A</f>
        <v>钢固融</v>
      </c>
      <c r="B4268" s="2" t="str">
        <f ca="1">'[1]2025年已发货'!B:B</f>
        <v>螺纹钢</v>
      </c>
      <c r="C4268" s="2" t="str">
        <f ca="1">'[1]2025年已发货'!C:C</f>
        <v>HRB400E Φ16 9m</v>
      </c>
      <c r="D4268" s="2" t="str">
        <f ca="1">'[1]2025年已发货'!D:D</f>
        <v>吨</v>
      </c>
      <c r="E4268" s="2">
        <f ca="1">'[1]2025年已发货'!E:E</f>
        <v>15</v>
      </c>
      <c r="F4268" s="4">
        <f ca="1">'[1]2025年已发货'!F:F</f>
        <v>45832</v>
      </c>
      <c r="G4268" s="2" t="str">
        <f>'[1]2025年已发货'!G:G</f>
        <v>(武汉电气化局成达万高铁强电项目-南充营山)四川省南充市营山县保真路景阳名城南50米(保真路东)</v>
      </c>
      <c r="H4268" s="2" t="str">
        <f ca="1">'[1]2025年已发货'!H:H</f>
        <v>周开亮</v>
      </c>
      <c r="I4268" s="2">
        <f ca="1">'[1]2025年已发货'!I:I</f>
        <v>18381485052</v>
      </c>
      <c r="J4268" s="2" t="str">
        <f ca="1">_xlfn._xlws.FILTER(辅助信息!D:D,辅助信息!G:G=G4268)</f>
        <v>武汉电气化局成达万高铁强电项目</v>
      </c>
    </row>
    <row r="4269" hidden="1" spans="1:10">
      <c r="A4269" s="2" t="str">
        <f ca="1">'[1]2025年已发货'!A:A</f>
        <v>钢固融</v>
      </c>
      <c r="B4269" s="2" t="str">
        <f ca="1">'[1]2025年已发货'!B:B</f>
        <v>螺纹钢</v>
      </c>
      <c r="C4269" s="2" t="str">
        <f ca="1">'[1]2025年已发货'!C:C</f>
        <v>HRB400E Φ20 9m</v>
      </c>
      <c r="D4269" s="2" t="str">
        <f ca="1">'[1]2025年已发货'!D:D</f>
        <v>吨</v>
      </c>
      <c r="E4269" s="2">
        <f ca="1">'[1]2025年已发货'!E:E</f>
        <v>9</v>
      </c>
      <c r="F4269" s="4">
        <f ca="1">'[1]2025年已发货'!F:F</f>
        <v>45832</v>
      </c>
      <c r="G4269" s="2" t="str">
        <f>'[1]2025年已发货'!G:G</f>
        <v>(武汉电气化局成达万高铁强电项目-南充营山)四川省南充市营山县保真路景阳名城南50米(保真路东)</v>
      </c>
      <c r="H4269" s="2" t="str">
        <f ca="1">'[1]2025年已发货'!H:H</f>
        <v>周开亮</v>
      </c>
      <c r="I4269" s="2">
        <f ca="1">'[1]2025年已发货'!I:I</f>
        <v>18381485052</v>
      </c>
      <c r="J4269" s="2" t="str">
        <f ca="1">_xlfn._xlws.FILTER(辅助信息!D:D,辅助信息!G:G=G4269)</f>
        <v>武汉电气化局成达万高铁强电项目</v>
      </c>
    </row>
    <row r="4270" hidden="1" spans="1:10">
      <c r="A4270" s="2" t="str">
        <f ca="1">'[1]2025年已发货'!A:A</f>
        <v>钢固融</v>
      </c>
      <c r="B4270" s="2" t="str">
        <f ca="1">'[1]2025年已发货'!B:B</f>
        <v>螺纹钢</v>
      </c>
      <c r="C4270" s="2" t="str">
        <f ca="1">'[1]2025年已发货'!C:C</f>
        <v>HRB400E Φ18 12m</v>
      </c>
      <c r="D4270" s="2" t="str">
        <f ca="1">'[1]2025年已发货'!D:D</f>
        <v>吨</v>
      </c>
      <c r="E4270" s="2">
        <f ca="1">'[1]2025年已发货'!E:E</f>
        <v>51</v>
      </c>
      <c r="F4270" s="4">
        <f ca="1">'[1]2025年已发货'!F:F</f>
        <v>45832</v>
      </c>
      <c r="G4270" s="2" t="str">
        <f>'[1]2025年已发货'!G:G</f>
        <v>(武汉电气化局成达万高铁强电项目-南充营山)四川省南充市营山县保真路景阳名城南50米(保真路东)</v>
      </c>
      <c r="H4270" s="2" t="str">
        <f ca="1">'[1]2025年已发货'!H:H</f>
        <v>周开亮</v>
      </c>
      <c r="I4270" s="2">
        <f ca="1">'[1]2025年已发货'!I:I</f>
        <v>18381485052</v>
      </c>
      <c r="J4270" s="2" t="str">
        <f>_xlfn._xlws.FILTER(辅助信息!D:D,辅助信息!G:G=G4270)</f>
        <v>武汉电气化局成达万高铁强电项目</v>
      </c>
    </row>
    <row r="4271" hidden="1" spans="1:10">
      <c r="A4271" s="2" t="str">
        <f ca="1">'[1]2025年已发货'!A:A</f>
        <v>润耀</v>
      </c>
      <c r="B4271" s="2" t="str">
        <f ca="1">'[1]2025年已发货'!B:B</f>
        <v>螺纹钢</v>
      </c>
      <c r="C4271" s="2" t="str">
        <f ca="1">'[1]2025年已发货'!C:C</f>
        <v>HRB400E Φ16 9m</v>
      </c>
      <c r="D4271" s="2" t="str">
        <f ca="1">'[1]2025年已发货'!D:D</f>
        <v>吨</v>
      </c>
      <c r="E4271" s="2">
        <f ca="1">'[1]2025年已发货'!E:E</f>
        <v>35</v>
      </c>
      <c r="F4271" s="4">
        <f ca="1">'[1]2025年已发货'!F:F</f>
        <v>45832</v>
      </c>
      <c r="G4271" s="2" t="str">
        <f>'[1]2025年已发货'!G:G</f>
        <v>（中铁十局-资乐高速4标）四川省眉山市仁寿县彰加镇促进村中铁十局2#钢筋厂</v>
      </c>
      <c r="H4271" s="2" t="str">
        <f ca="1">'[1]2025年已发货'!H:H</f>
        <v>杨飞</v>
      </c>
      <c r="I4271" s="2">
        <f ca="1">'[1]2025年已发货'!I:I</f>
        <v>15667998777</v>
      </c>
      <c r="J4271" s="2" vm="1" t="e">
        <f ca="1">_xlfn._xlws.FILTER(辅助信息!D:D,辅助信息!G:G=G4271)</f>
        <v>#VALUE!</v>
      </c>
    </row>
    <row r="4272" hidden="1" spans="1:10">
      <c r="A4272" s="2" t="str">
        <f ca="1">'[1]2025年已发货'!A:A</f>
        <v>润耀</v>
      </c>
      <c r="B4272" s="2" t="str">
        <f ca="1">'[1]2025年已发货'!B:B</f>
        <v>螺纹钢</v>
      </c>
      <c r="C4272" s="2" t="str">
        <f ca="1">'[1]2025年已发货'!C:C</f>
        <v>HRB400E Φ20 9m</v>
      </c>
      <c r="D4272" s="2" t="str">
        <f ca="1">'[1]2025年已发货'!D:D</f>
        <v>吨</v>
      </c>
      <c r="E4272" s="2">
        <f ca="1">'[1]2025年已发货'!E:E</f>
        <v>8</v>
      </c>
      <c r="F4272" s="4">
        <f ca="1">'[1]2025年已发货'!F:F</f>
        <v>45832</v>
      </c>
      <c r="G4272" s="2" t="str">
        <f>'[1]2025年已发货'!G:G</f>
        <v>（中铁十局-资乐高速4标）四川省眉山市仁寿县彰加镇促进村中铁十局2#钢筋厂</v>
      </c>
      <c r="H4272" s="2" t="str">
        <f ca="1">'[1]2025年已发货'!H:H</f>
        <v>杨飞</v>
      </c>
      <c r="I4272" s="2">
        <f ca="1">'[1]2025年已发货'!I:I</f>
        <v>15667998777</v>
      </c>
      <c r="J4272" s="2" vm="1" t="e">
        <f ca="1">_xlfn._xlws.FILTER(辅助信息!D:D,辅助信息!G:G=G4272)</f>
        <v>#VALUE!</v>
      </c>
    </row>
    <row r="4273" hidden="1" spans="1:10">
      <c r="A4273" s="2" t="str">
        <f ca="1">'[1]2025年已发货'!A:A</f>
        <v>润耀</v>
      </c>
      <c r="B4273" s="2" t="str">
        <f ca="1">'[1]2025年已发货'!B:B</f>
        <v>螺纹钢</v>
      </c>
      <c r="C4273" s="2" t="str">
        <f ca="1">'[1]2025年已发货'!C:C</f>
        <v>HRB400E Φ25 9m</v>
      </c>
      <c r="D4273" s="2" t="str">
        <f ca="1">'[1]2025年已发货'!D:D</f>
        <v>吨</v>
      </c>
      <c r="E4273" s="2">
        <f ca="1">'[1]2025年已发货'!E:E</f>
        <v>27</v>
      </c>
      <c r="F4273" s="4">
        <f ca="1">'[1]2025年已发货'!F:F</f>
        <v>45832</v>
      </c>
      <c r="G4273" s="2" t="str">
        <f>'[1]2025年已发货'!G:G</f>
        <v>（中铁十局-资乐高速4标）四川省眉山市仁寿县彰加镇促进村中铁十局2#钢筋厂</v>
      </c>
      <c r="H4273" s="2" t="str">
        <f ca="1">'[1]2025年已发货'!H:H</f>
        <v>杨飞</v>
      </c>
      <c r="I4273" s="2">
        <f ca="1">'[1]2025年已发货'!I:I</f>
        <v>15667998777</v>
      </c>
      <c r="J4273" s="2" vm="1" t="e">
        <f>_xlfn._xlws.FILTER(辅助信息!D:D,辅助信息!G:G=G4273)</f>
        <v>#VALUE!</v>
      </c>
    </row>
    <row r="4274" hidden="1" spans="1:10">
      <c r="A4274" s="2" t="str">
        <f ca="1">'[1]2025年已发货'!A:A</f>
        <v>润耀</v>
      </c>
      <c r="B4274" s="2" t="str">
        <f ca="1">'[1]2025年已发货'!B:B</f>
        <v>螺纹钢</v>
      </c>
      <c r="C4274" s="2" t="str">
        <f ca="1">'[1]2025年已发货'!C:C</f>
        <v>HRB400E Φ12 9m</v>
      </c>
      <c r="D4274" s="2" t="str">
        <f ca="1">'[1]2025年已发货'!D:D</f>
        <v>吨</v>
      </c>
      <c r="E4274" s="2">
        <f ca="1">'[1]2025年已发货'!E:E</f>
        <v>35</v>
      </c>
      <c r="F4274" s="4">
        <f ca="1">'[1]2025年已发货'!F:F</f>
        <v>45832</v>
      </c>
      <c r="G4274" s="2" t="str">
        <f>'[1]2025年已发货'!G:G</f>
        <v>（中铁十局-资乐高速4标）四川省眉山市仁寿县彰加镇促进村中铁十局2#钢筋厂</v>
      </c>
      <c r="H4274" s="2" t="str">
        <f ca="1">'[1]2025年已发货'!H:H</f>
        <v>杨飞</v>
      </c>
      <c r="I4274" s="2">
        <f ca="1">'[1]2025年已发货'!I:I</f>
        <v>15667998777</v>
      </c>
      <c r="J4274" s="2" vm="1" t="e">
        <f ca="1">_xlfn._xlws.FILTER(辅助信息!D:D,辅助信息!G:G=G4274)</f>
        <v>#VALUE!</v>
      </c>
    </row>
    <row r="4275" hidden="1" spans="1:10">
      <c r="A4275" s="2" t="str">
        <f ca="1">'[1]2025年已发货'!A:A</f>
        <v>德胜恒嘉</v>
      </c>
      <c r="B4275" s="2" t="str">
        <f ca="1">'[1]2025年已发货'!B:B</f>
        <v>螺纹钢</v>
      </c>
      <c r="C4275" s="2" t="str">
        <f ca="1">'[1]2025年已发货'!C:C</f>
        <v>HRB500E Φ25 12m</v>
      </c>
      <c r="D4275" s="2" t="str">
        <f ca="1">'[1]2025年已发货'!D:D</f>
        <v>吨</v>
      </c>
      <c r="E4275" s="2">
        <f ca="1">'[1]2025年已发货'!E:E</f>
        <v>35</v>
      </c>
      <c r="F4275" s="4">
        <f ca="1">'[1]2025年已发货'!F:F</f>
        <v>45832</v>
      </c>
      <c r="G4275" s="2" t="str">
        <f>'[1]2025年已发货'!G:G</f>
        <v>（中铁十局-资乐高速4标）四川省眉山市仁寿县彰加镇促进村中铁十局2#钢筋厂</v>
      </c>
      <c r="H4275" s="2" t="str">
        <f ca="1">'[1]2025年已发货'!H:H</f>
        <v>杨飞</v>
      </c>
      <c r="I4275" s="2">
        <f ca="1">'[1]2025年已发货'!I:I</f>
        <v>15667998777</v>
      </c>
      <c r="J4275" s="2" vm="1" t="e">
        <f>_xlfn._xlws.FILTER(辅助信息!D:D,辅助信息!G:G=G4275)</f>
        <v>#VALUE!</v>
      </c>
    </row>
    <row r="4276" hidden="1" spans="1:10">
      <c r="A4276" s="2" t="str">
        <f ca="1">'[1]2025年已发货'!A:A</f>
        <v>德胜恒嘉</v>
      </c>
      <c r="B4276" s="2" t="str">
        <f ca="1">'[1]2025年已发货'!B:B</f>
        <v>螺纹钢</v>
      </c>
      <c r="C4276" s="2" t="str">
        <f ca="1">'[1]2025年已发货'!C:C</f>
        <v>HRB400E Φ12 9m</v>
      </c>
      <c r="D4276" s="2" t="str">
        <f ca="1">'[1]2025年已发货'!D:D</f>
        <v>吨</v>
      </c>
      <c r="E4276" s="2">
        <f ca="1">'[1]2025年已发货'!E:E</f>
        <v>70</v>
      </c>
      <c r="F4276" s="4">
        <f ca="1">'[1]2025年已发货'!F:F</f>
        <v>45832</v>
      </c>
      <c r="G4276" s="2" t="str">
        <f>'[1]2025年已发货'!G:G</f>
        <v>（中铁十局-资乐高速4标）四川省眉山市仁寿县彰加镇促进村中铁十局2#钢筋厂</v>
      </c>
      <c r="H4276" s="2" t="str">
        <f ca="1">'[1]2025年已发货'!H:H</f>
        <v>杨飞</v>
      </c>
      <c r="I4276" s="2">
        <f ca="1">'[1]2025年已发货'!I:I</f>
        <v>15667998777</v>
      </c>
      <c r="J4276" s="2" vm="1" t="e">
        <f ca="1">_xlfn._xlws.FILTER(辅助信息!D:D,辅助信息!G:G=G4276)</f>
        <v>#VALUE!</v>
      </c>
    </row>
    <row r="4277" hidden="1" spans="1:10">
      <c r="A4277" s="2" t="str">
        <f ca="1">'[1]2025年已发货'!A:A</f>
        <v>山东高速</v>
      </c>
      <c r="B4277" s="2" t="str">
        <f ca="1">'[1]2025年已发货'!B:B</f>
        <v>螺纹钢</v>
      </c>
      <c r="C4277" s="2" t="str">
        <f ca="1">'[1]2025年已发货'!C:C</f>
        <v>HRB400E Φ25 9m</v>
      </c>
      <c r="D4277" s="2" t="str">
        <f ca="1">'[1]2025年已发货'!D:D</f>
        <v>吨</v>
      </c>
      <c r="E4277" s="2">
        <f ca="1">'[1]2025年已发货'!E:E</f>
        <v>35</v>
      </c>
      <c r="F4277" s="4">
        <f ca="1">'[1]2025年已发货'!F:F</f>
        <v>45832</v>
      </c>
      <c r="G4277" s="2" t="str">
        <f>'[1]2025年已发货'!G:G</f>
        <v>（中铁三局成渝扩容ZCB3-1项目部）内江市胜利收费站红绿灯500米</v>
      </c>
      <c r="H4277" s="2" t="str">
        <f ca="1">'[1]2025年已发货'!H:H</f>
        <v>王岩</v>
      </c>
      <c r="I4277" s="2">
        <f ca="1">'[1]2025年已发货'!I:I</f>
        <v>17634813323</v>
      </c>
      <c r="J4277" s="2" vm="1" t="e">
        <f>_xlfn._xlws.FILTER(辅助信息!D:D,辅助信息!G:G=G4277)</f>
        <v>#VALUE!</v>
      </c>
    </row>
    <row r="4278" hidden="1" spans="1:10">
      <c r="A4278" s="2" t="str">
        <f ca="1">'[1]2025年已发货'!A:A</f>
        <v>润耀</v>
      </c>
      <c r="B4278" s="2" t="str">
        <f ca="1">'[1]2025年已发货'!B:B</f>
        <v>螺纹钢</v>
      </c>
      <c r="C4278" s="2" t="str">
        <f ca="1">'[1]2025年已发货'!C:C</f>
        <v>HRB400E Φ32×9米</v>
      </c>
      <c r="D4278" s="2" t="str">
        <f ca="1">'[1]2025年已发货'!D:D</f>
        <v>吨</v>
      </c>
      <c r="E4278" s="2">
        <f ca="1">'[1]2025年已发货'!E:E</f>
        <v>105</v>
      </c>
      <c r="F4278" s="4">
        <f ca="1">'[1]2025年已发货'!F:F</f>
        <v>45832</v>
      </c>
      <c r="G4278" s="2" t="str">
        <f>'[1]2025年已发货'!G:G</f>
        <v>（自永1标八局二分公司钢筋棚）四川省自贡市大安区牛佛镇</v>
      </c>
      <c r="H4278" s="2" t="str">
        <f ca="1">'[1]2025年已发货'!H:H</f>
        <v>王君杰</v>
      </c>
      <c r="I4278" s="2">
        <f ca="1">'[1]2025年已发货'!I:I</f>
        <v>18919619850</v>
      </c>
      <c r="J4278" s="2" vm="1" t="e">
        <f ca="1">_xlfn._xlws.FILTER(辅助信息!D:D,辅助信息!G:G=G4278)</f>
        <v>#VALUE!</v>
      </c>
    </row>
    <row r="4279" hidden="1" spans="1:10">
      <c r="A4279" s="2" t="str">
        <f ca="1">'[1]2025年已发货'!A:A</f>
        <v>润耀</v>
      </c>
      <c r="B4279" s="2" t="str">
        <f ca="1">'[1]2025年已发货'!B:B</f>
        <v>螺纹钢</v>
      </c>
      <c r="C4279" s="2" t="str">
        <f ca="1">'[1]2025年已发货'!C:C</f>
        <v>HRB500E Φ32×9米</v>
      </c>
      <c r="D4279" s="2" t="str">
        <f ca="1">'[1]2025年已发货'!D:D</f>
        <v>吨</v>
      </c>
      <c r="E4279" s="2">
        <f ca="1">'[1]2025年已发货'!E:E</f>
        <v>35</v>
      </c>
      <c r="F4279" s="4">
        <f ca="1">'[1]2025年已发货'!F:F</f>
        <v>45832</v>
      </c>
      <c r="G4279" s="2" t="str">
        <f>'[1]2025年已发货'!G:G</f>
        <v>（自永1标八局二分公司钢筋棚）四川省自贡市大安区牛佛镇</v>
      </c>
      <c r="H4279" s="2" t="str">
        <f ca="1">'[1]2025年已发货'!H:H</f>
        <v>王君杰</v>
      </c>
      <c r="I4279" s="2">
        <f ca="1">'[1]2025年已发货'!I:I</f>
        <v>18919619850</v>
      </c>
      <c r="J4279" s="2" vm="1" t="e">
        <f>_xlfn._xlws.FILTER(辅助信息!D:D,辅助信息!G:G=G4279)</f>
        <v>#VALUE!</v>
      </c>
    </row>
    <row r="4280" hidden="1" spans="1:10">
      <c r="A4280" s="2" t="str">
        <f ca="1">'[1]2025年已发货'!A:A</f>
        <v>润耀</v>
      </c>
      <c r="B4280" s="2" t="str">
        <f ca="1">'[1]2025年已发货'!B:B</f>
        <v>螺纹钢</v>
      </c>
      <c r="C4280" s="2" t="str">
        <f ca="1">'[1]2025年已发货'!C:C</f>
        <v>HRB400E Φ25×9米</v>
      </c>
      <c r="D4280" s="2" t="str">
        <f ca="1">'[1]2025年已发货'!D:D</f>
        <v>吨</v>
      </c>
      <c r="E4280" s="2">
        <f ca="1">'[1]2025年已发货'!E:E</f>
        <v>17</v>
      </c>
      <c r="F4280" s="4">
        <f ca="1">'[1]2025年已发货'!F:F</f>
        <v>45832</v>
      </c>
      <c r="G4280" s="2" t="str">
        <f>'[1]2025年已发货'!G:G</f>
        <v>（自永2标九局西南分公司钢筋棚）四川省自贡市骑龙镇大湾村</v>
      </c>
      <c r="H4280" s="2" t="str">
        <f ca="1">'[1]2025年已发货'!H:H</f>
        <v>高彦彬</v>
      </c>
      <c r="I4280" s="2">
        <f ca="1">'[1]2025年已发货'!I:I</f>
        <v>13835906370</v>
      </c>
      <c r="J4280" s="2" vm="1" t="e">
        <f ca="1">_xlfn._xlws.FILTER(辅助信息!D:D,辅助信息!G:G=G4280)</f>
        <v>#VALUE!</v>
      </c>
    </row>
    <row r="4281" hidden="1" spans="1:10">
      <c r="A4281" s="2" t="str">
        <f ca="1">'[1]2025年已发货'!A:A</f>
        <v>润耀</v>
      </c>
      <c r="B4281" s="2" t="str">
        <f ca="1">'[1]2025年已发货'!B:B</f>
        <v>螺纹钢</v>
      </c>
      <c r="C4281" s="2" t="str">
        <f ca="1">'[1]2025年已发货'!C:C</f>
        <v>HRB400E Φ12×9米</v>
      </c>
      <c r="D4281" s="2" t="str">
        <f ca="1">'[1]2025年已发货'!D:D</f>
        <v>吨</v>
      </c>
      <c r="E4281" s="2">
        <f ca="1">'[1]2025年已发货'!E:E</f>
        <v>18</v>
      </c>
      <c r="F4281" s="4">
        <f ca="1">'[1]2025年已发货'!F:F</f>
        <v>45832</v>
      </c>
      <c r="G4281" s="2" t="str">
        <f>'[1]2025年已发货'!G:G</f>
        <v>（自永2标九局西南分公司钢筋棚）四川省自贡市骑龙镇大湾村</v>
      </c>
      <c r="H4281" s="2" t="str">
        <f ca="1">'[1]2025年已发货'!H:H</f>
        <v>高彦彬</v>
      </c>
      <c r="I4281" s="2">
        <f ca="1">'[1]2025年已发货'!I:I</f>
        <v>13835906370</v>
      </c>
      <c r="J4281" s="2" vm="1" t="e">
        <f>_xlfn._xlws.FILTER(辅助信息!D:D,辅助信息!G:G=G4281)</f>
        <v>#VALUE!</v>
      </c>
    </row>
    <row r="4282" hidden="1" spans="1:10">
      <c r="A4282" s="2" t="str">
        <f ca="1">'[1]2025年已发货'!A:A</f>
        <v>海南海控</v>
      </c>
      <c r="B4282" s="2" t="str">
        <f ca="1">'[1]2025年已发货'!B:B</f>
        <v>螺纹钢</v>
      </c>
      <c r="C4282" s="2" t="str">
        <f ca="1">'[1]2025年已发货'!C:C</f>
        <v>HRB400EФ25*9m</v>
      </c>
      <c r="D4282" s="2" t="str">
        <f ca="1">'[1]2025年已发货'!D:D</f>
        <v>吨</v>
      </c>
      <c r="E4282" s="2">
        <f ca="1">'[1]2025年已发货'!E:E</f>
        <v>35</v>
      </c>
      <c r="F4282" s="4">
        <f ca="1">'[1]2025年已发货'!F:F</f>
        <v>45832</v>
      </c>
      <c r="G4282" s="2" t="str">
        <f>'[1]2025年已发货'!G:G</f>
        <v>（中铁一局四公司康新高速TJ1-1标雅加梗隧道）四川省甘孜州康定市雅加梗</v>
      </c>
      <c r="H4282" s="2" t="str">
        <f ca="1">'[1]2025年已发货'!H:H</f>
        <v>范国义</v>
      </c>
      <c r="I4282" s="2">
        <f ca="1">'[1]2025年已发货'!I:I</f>
        <v>15897676433</v>
      </c>
      <c r="J4282" s="2" vm="1" t="e">
        <f ca="1">_xlfn._xlws.FILTER(辅助信息!D:D,辅助信息!G:G=G4282)</f>
        <v>#VALUE!</v>
      </c>
    </row>
    <row r="4283" hidden="1" spans="1:10">
      <c r="A4283" s="2" t="str">
        <f ca="1">'[1]2025年已发货'!A:A</f>
        <v>海南海控</v>
      </c>
      <c r="B4283" s="2" t="str">
        <f ca="1">'[1]2025年已发货'!B:B</f>
        <v>螺纹钢</v>
      </c>
      <c r="C4283" s="2" t="str">
        <f ca="1">'[1]2025年已发货'!C:C</f>
        <v>HRB400EФ22*9mm</v>
      </c>
      <c r="D4283" s="2" t="str">
        <f ca="1">'[1]2025年已发货'!D:D</f>
        <v>吨</v>
      </c>
      <c r="E4283" s="2">
        <f ca="1">'[1]2025年已发货'!E:E</f>
        <v>35</v>
      </c>
      <c r="F4283" s="4">
        <f ca="1">'[1]2025年已发货'!F:F</f>
        <v>45832</v>
      </c>
      <c r="G4283" s="2" t="str">
        <f>'[1]2025年已发货'!G:G</f>
        <v>（中铁六局呼和公司康新高速TJ4-2标）四川省甘孜藏族自治州康定市新都桥镇东俄罗三村中建八局搅拌站旁</v>
      </c>
      <c r="H4283" s="2" t="str">
        <f ca="1">'[1]2025年已发货'!H:H</f>
        <v>王龙</v>
      </c>
      <c r="I4283" s="2">
        <f ca="1">'[1]2025年已发货'!I:I</f>
        <v>18809490151</v>
      </c>
      <c r="J4283" s="2" vm="1" t="e">
        <f ca="1">_xlfn._xlws.FILTER(辅助信息!D:D,辅助信息!G:G=G4283)</f>
        <v>#VALUE!</v>
      </c>
    </row>
    <row r="4284" hidden="1" spans="1:10">
      <c r="A4284" s="2" t="str">
        <f ca="1">'[1]2025年已发货'!A:A</f>
        <v>晋邦</v>
      </c>
      <c r="B4284" s="2" t="str">
        <f ca="1">'[1]2025年已发货'!B:B</f>
        <v>盘螺</v>
      </c>
      <c r="C4284" s="2" t="str">
        <f ca="1">'[1]2025年已发货'!C:C</f>
        <v>HRB400EФ8</v>
      </c>
      <c r="D4284" s="2" t="str">
        <f ca="1">'[1]2025年已发货'!D:D</f>
        <v>吨</v>
      </c>
      <c r="E4284" s="2">
        <f ca="1">'[1]2025年已发货'!E:E</f>
        <v>18</v>
      </c>
      <c r="F4284" s="4">
        <f ca="1">'[1]2025年已发货'!F:F</f>
        <v>45832</v>
      </c>
      <c r="G4284" s="2" t="str">
        <f>'[1]2025年已发货'!G:G</f>
        <v>四川省南充市营山县咸安大道成都元泽环境技术有限公司营山分公司（中核华兴市政道路项目部）</v>
      </c>
      <c r="H4284" s="2" t="str">
        <f ca="1">'[1]2025年已发货'!H:H</f>
        <v>黎家敏</v>
      </c>
      <c r="I4284" s="2" t="str">
        <f ca="1">'[1]2025年已发货'!I:I</f>
        <v>15082798787</v>
      </c>
      <c r="J4284" s="2" vm="1" t="e">
        <f ca="1">_xlfn._xlws.FILTER(辅助信息!D:D,辅助信息!G:G=G4284)</f>
        <v>#VALUE!</v>
      </c>
    </row>
    <row r="4285" hidden="1" spans="1:10">
      <c r="A4285" s="2" t="str">
        <f ca="1">'[1]2025年已发货'!A:A</f>
        <v>晋邦</v>
      </c>
      <c r="B4285" s="2" t="str">
        <f ca="1">'[1]2025年已发货'!B:B</f>
        <v>螺纹钢</v>
      </c>
      <c r="C4285" s="2" t="str">
        <f ca="1">'[1]2025年已发货'!C:C</f>
        <v>HRB400EФ28*9m</v>
      </c>
      <c r="D4285" s="2" t="str">
        <f ca="1">'[1]2025年已发货'!D:D</f>
        <v>吨</v>
      </c>
      <c r="E4285" s="2">
        <f ca="1">'[1]2025年已发货'!E:E</f>
        <v>17</v>
      </c>
      <c r="F4285" s="4">
        <f ca="1">'[1]2025年已发货'!F:F</f>
        <v>45832</v>
      </c>
      <c r="G4285" s="2" t="str">
        <f>'[1]2025年已发货'!G:G</f>
        <v>四川省南充市营山县咸安大道成都元泽环境技术有限公司营山分公司（中核华兴市政道路项目部）</v>
      </c>
      <c r="H4285" s="2" t="str">
        <f ca="1">'[1]2025年已发货'!H:H</f>
        <v>黎家敏</v>
      </c>
      <c r="I4285" s="2" t="str">
        <f ca="1">'[1]2025年已发货'!I:I</f>
        <v>15082798787</v>
      </c>
      <c r="J4285" s="2" vm="1" t="e">
        <f ca="1">_xlfn._xlws.FILTER(辅助信息!D:D,辅助信息!G:G=G4285)</f>
        <v>#VALUE!</v>
      </c>
    </row>
    <row r="4286" hidden="1" spans="1:10">
      <c r="A4286" s="2" t="str">
        <f ca="1">'[1]2025年已发货'!A:A</f>
        <v>钢固融</v>
      </c>
      <c r="B4286" s="2" t="str">
        <f ca="1">'[1]2025年已发货'!B:B</f>
        <v>螺纹钢</v>
      </c>
      <c r="C4286" s="2" t="str">
        <f ca="1">'[1]2025年已发货'!C:C</f>
        <v>HRB400EФ12*9m</v>
      </c>
      <c r="D4286" s="2" t="str">
        <f ca="1">'[1]2025年已发货'!D:D</f>
        <v>吨</v>
      </c>
      <c r="E4286" s="2">
        <f ca="1">'[1]2025年已发货'!E:E</f>
        <v>32.5</v>
      </c>
      <c r="F4286" s="4">
        <f ca="1">'[1]2025年已发货'!F:F</f>
        <v>45832</v>
      </c>
      <c r="G4286" s="2" t="str">
        <f>'[1]2025年已发货'!G:G</f>
        <v>（中核中原-温江北林医养综合体项目）四川省成都市温江区万春大道第三人民医院东</v>
      </c>
      <c r="H4286" s="2" t="str">
        <f ca="1">'[1]2025年已发货'!H:H</f>
        <v>蔡杰</v>
      </c>
      <c r="I4286" s="2">
        <f ca="1">'[1]2025年已发货'!I:I</f>
        <v>18875129329</v>
      </c>
      <c r="J4286" s="2" vm="1" t="e">
        <f ca="1">_xlfn._xlws.FILTER(辅助信息!D:D,辅助信息!G:G=G4286)</f>
        <v>#VALUE!</v>
      </c>
    </row>
    <row r="4287" hidden="1" spans="1:10">
      <c r="A4287" s="2" t="str">
        <f ca="1">'[1]2025年已发货'!A:A</f>
        <v>钢固融</v>
      </c>
      <c r="B4287" s="2" t="str">
        <f ca="1">'[1]2025年已发货'!B:B</f>
        <v>螺纹钢</v>
      </c>
      <c r="C4287" s="2" t="str">
        <f ca="1">'[1]2025年已发货'!C:C</f>
        <v>HRB400EФ14*9m</v>
      </c>
      <c r="D4287" s="2" t="str">
        <f ca="1">'[1]2025年已发货'!D:D</f>
        <v>吨</v>
      </c>
      <c r="E4287" s="2">
        <f ca="1">'[1]2025年已发货'!E:E</f>
        <v>5</v>
      </c>
      <c r="F4287" s="4">
        <f ca="1">'[1]2025年已发货'!F:F</f>
        <v>45832</v>
      </c>
      <c r="G4287" s="2" t="str">
        <f>'[1]2025年已发货'!G:G</f>
        <v>（中核中原-温江北林医养综合体项目）四川省成都市温江区万春大道第三人民医院东</v>
      </c>
      <c r="H4287" s="2" t="str">
        <f ca="1">'[1]2025年已发货'!H:H</f>
        <v>蔡杰</v>
      </c>
      <c r="I4287" s="2">
        <f ca="1">'[1]2025年已发货'!I:I</f>
        <v>18875129329</v>
      </c>
      <c r="J4287" s="2" vm="1" t="e">
        <f ca="1">_xlfn._xlws.FILTER(辅助信息!D:D,辅助信息!G:G=G4287)</f>
        <v>#VALUE!</v>
      </c>
    </row>
    <row r="4288" hidden="1" spans="1:10">
      <c r="A4288" s="2" t="str">
        <f ca="1">'[1]2025年已发货'!A:A</f>
        <v>钢固融</v>
      </c>
      <c r="B4288" s="2" t="str">
        <f ca="1">'[1]2025年已发货'!B:B</f>
        <v>螺纹钢</v>
      </c>
      <c r="C4288" s="2" t="str">
        <f ca="1">'[1]2025年已发货'!C:C</f>
        <v>HRB400EФ20*9m</v>
      </c>
      <c r="D4288" s="2" t="str">
        <f ca="1">'[1]2025年已发货'!D:D</f>
        <v>吨</v>
      </c>
      <c r="E4288" s="2">
        <f ca="1">'[1]2025年已发货'!E:E</f>
        <v>12.5</v>
      </c>
      <c r="F4288" s="4">
        <f ca="1">'[1]2025年已发货'!F:F</f>
        <v>45832</v>
      </c>
      <c r="G4288" s="2" t="str">
        <f>'[1]2025年已发货'!G:G</f>
        <v>（中核中原-温江北林医养综合体项目）四川省成都市温江区万春大道第三人民医院东</v>
      </c>
      <c r="H4288" s="2" t="str">
        <f ca="1">'[1]2025年已发货'!H:H</f>
        <v>蔡杰</v>
      </c>
      <c r="I4288" s="2">
        <f ca="1">'[1]2025年已发货'!I:I</f>
        <v>18875129329</v>
      </c>
      <c r="J4288" s="2" vm="1" t="e">
        <f ca="1">_xlfn._xlws.FILTER(辅助信息!D:D,辅助信息!G:G=G4288)</f>
        <v>#VALUE!</v>
      </c>
    </row>
    <row r="4289" hidden="1" spans="1:10">
      <c r="A4289" s="2" t="str">
        <f ca="1">'[1]2025年已发货'!A:A</f>
        <v>钢固融</v>
      </c>
      <c r="B4289" s="2" t="str">
        <f ca="1">'[1]2025年已发货'!B:B</f>
        <v>螺纹钢</v>
      </c>
      <c r="C4289" s="2" t="str">
        <f ca="1">'[1]2025年已发货'!C:C</f>
        <v>HRB400EФ25*9m</v>
      </c>
      <c r="D4289" s="2" t="str">
        <f ca="1">'[1]2025年已发货'!D:D</f>
        <v>吨</v>
      </c>
      <c r="E4289" s="2">
        <f ca="1">'[1]2025年已发货'!E:E</f>
        <v>5</v>
      </c>
      <c r="F4289" s="4">
        <f ca="1">'[1]2025年已发货'!F:F</f>
        <v>45832</v>
      </c>
      <c r="G4289" s="2" t="str">
        <f>'[1]2025年已发货'!G:G</f>
        <v>（中核中原-温江北林医养综合体项目）四川省成都市温江区万春大道第三人民医院东</v>
      </c>
      <c r="H4289" s="2" t="str">
        <f ca="1">'[1]2025年已发货'!H:H</f>
        <v>蔡杰</v>
      </c>
      <c r="I4289" s="2">
        <f ca="1">'[1]2025年已发货'!I:I</f>
        <v>18875129329</v>
      </c>
      <c r="J4289" s="2" vm="1" t="e">
        <f ca="1">_xlfn._xlws.FILTER(辅助信息!D:D,辅助信息!G:G=G4289)</f>
        <v>#VALUE!</v>
      </c>
    </row>
    <row r="4290" hidden="1" spans="1:10">
      <c r="A4290" s="2" t="str">
        <f ca="1">'[1]2025年已发货'!A:A</f>
        <v>钢固融</v>
      </c>
      <c r="B4290" s="2" t="str">
        <f ca="1">'[1]2025年已发货'!B:B</f>
        <v>螺纹钢</v>
      </c>
      <c r="C4290" s="2" t="str">
        <f ca="1">'[1]2025年已发货'!C:C</f>
        <v>HRB500EФ14*9m</v>
      </c>
      <c r="D4290" s="2" t="str">
        <f ca="1">'[1]2025年已发货'!D:D</f>
        <v>吨</v>
      </c>
      <c r="E4290" s="2">
        <f ca="1">'[1]2025年已发货'!E:E</f>
        <v>27.5</v>
      </c>
      <c r="F4290" s="4">
        <f ca="1">'[1]2025年已发货'!F:F</f>
        <v>45832</v>
      </c>
      <c r="G4290" s="2" t="str">
        <f>'[1]2025年已发货'!G:G</f>
        <v>（中核中原-温江北林医养综合体项目）四川省成都市温江区万春大道第三人民医院东</v>
      </c>
      <c r="H4290" s="2" t="str">
        <f ca="1">'[1]2025年已发货'!H:H</f>
        <v>蔡杰</v>
      </c>
      <c r="I4290" s="2">
        <f ca="1">'[1]2025年已发货'!I:I</f>
        <v>18875129329</v>
      </c>
      <c r="J4290" s="2" vm="1" t="e">
        <f ca="1">_xlfn._xlws.FILTER(辅助信息!D:D,辅助信息!G:G=G4290)</f>
        <v>#VALUE!</v>
      </c>
    </row>
    <row r="4291" hidden="1" spans="1:10">
      <c r="A4291" s="2" t="str">
        <f ca="1">'[1]2025年已发货'!A:A</f>
        <v>钢固融</v>
      </c>
      <c r="B4291" s="2" t="str">
        <f ca="1">'[1]2025年已发货'!B:B</f>
        <v>螺纹钢</v>
      </c>
      <c r="C4291" s="2" t="str">
        <f ca="1">'[1]2025年已发货'!C:C</f>
        <v>HRB500EФ20*9m</v>
      </c>
      <c r="D4291" s="2" t="str">
        <f ca="1">'[1]2025年已发货'!D:D</f>
        <v>吨</v>
      </c>
      <c r="E4291" s="2">
        <f ca="1">'[1]2025年已发货'!E:E</f>
        <v>20</v>
      </c>
      <c r="F4291" s="4">
        <f ca="1">'[1]2025年已发货'!F:F</f>
        <v>45832</v>
      </c>
      <c r="G4291" s="2" t="str">
        <f>'[1]2025年已发货'!G:G</f>
        <v>（中核中原-温江北林医养综合体项目）四川省成都市温江区万春大道第三人民医院东</v>
      </c>
      <c r="H4291" s="2" t="str">
        <f ca="1">'[1]2025年已发货'!H:H</f>
        <v>蔡杰</v>
      </c>
      <c r="I4291" s="2">
        <f ca="1">'[1]2025年已发货'!I:I</f>
        <v>18875129329</v>
      </c>
      <c r="J4291" s="2" vm="1" t="e">
        <f ca="1">_xlfn._xlws.FILTER(辅助信息!D:D,辅助信息!G:G=G4291)</f>
        <v>#VALUE!</v>
      </c>
    </row>
    <row r="4292" hidden="1" spans="1:10">
      <c r="A4292" s="2" t="str">
        <f ca="1">'[1]2025年已发货'!A:A</f>
        <v>钢固融</v>
      </c>
      <c r="B4292" s="2" t="str">
        <f ca="1">'[1]2025年已发货'!B:B</f>
        <v>螺纹钢</v>
      </c>
      <c r="C4292" s="2" t="str">
        <f ca="1">'[1]2025年已发货'!C:C</f>
        <v>HRB500EФ22*12m</v>
      </c>
      <c r="D4292" s="2" t="str">
        <f ca="1">'[1]2025年已发货'!D:D</f>
        <v>吨</v>
      </c>
      <c r="E4292" s="2">
        <f ca="1">'[1]2025年已发货'!E:E</f>
        <v>15</v>
      </c>
      <c r="F4292" s="4">
        <f ca="1">'[1]2025年已发货'!F:F</f>
        <v>45832</v>
      </c>
      <c r="G4292" s="2" t="str">
        <f>'[1]2025年已发货'!G:G</f>
        <v>（中核中原-温江北林医养综合体项目）四川省成都市温江区万春大道第三人民医院东</v>
      </c>
      <c r="H4292" s="2" t="str">
        <f ca="1">'[1]2025年已发货'!H:H</f>
        <v>蔡杰</v>
      </c>
      <c r="I4292" s="2">
        <f ca="1">'[1]2025年已发货'!I:I</f>
        <v>18875129329</v>
      </c>
      <c r="J4292" s="2" vm="1" t="e">
        <f ca="1">_xlfn._xlws.FILTER(辅助信息!D:D,辅助信息!G:G=G4292)</f>
        <v>#VALUE!</v>
      </c>
    </row>
    <row r="4293" hidden="1" spans="1:10">
      <c r="A4293" s="2" t="str">
        <f ca="1">'[1]2025年已发货'!A:A</f>
        <v>钢固融</v>
      </c>
      <c r="B4293" s="2" t="str">
        <f ca="1">'[1]2025年已发货'!B:B</f>
        <v>螺纹钢</v>
      </c>
      <c r="C4293" s="2" t="str">
        <f ca="1">'[1]2025年已发货'!C:C</f>
        <v>HRB500EФ22*9m</v>
      </c>
      <c r="D4293" s="2" t="str">
        <f ca="1">'[1]2025年已发货'!D:D</f>
        <v>吨</v>
      </c>
      <c r="E4293" s="2">
        <f ca="1">'[1]2025年已发货'!E:E</f>
        <v>15</v>
      </c>
      <c r="F4293" s="4">
        <f ca="1">'[1]2025年已发货'!F:F</f>
        <v>45832</v>
      </c>
      <c r="G4293" s="2" t="str">
        <f>'[1]2025年已发货'!G:G</f>
        <v>（中核中原-温江北林医养综合体项目）四川省成都市温江区万春大道第三人民医院东</v>
      </c>
      <c r="H4293" s="2" t="str">
        <f ca="1">'[1]2025年已发货'!H:H</f>
        <v>蔡杰</v>
      </c>
      <c r="I4293" s="2">
        <f ca="1">'[1]2025年已发货'!I:I</f>
        <v>18875129329</v>
      </c>
      <c r="J4293" s="2" vm="1" t="e">
        <f>_xlfn._xlws.FILTER(辅助信息!D:D,辅助信息!G:G=G4293)</f>
        <v>#VALUE!</v>
      </c>
    </row>
    <row r="4294" hidden="1" spans="1:10">
      <c r="A4294" s="2" t="str">
        <f ca="1">'[1]2025年已发货'!A:A</f>
        <v>钢固融</v>
      </c>
      <c r="B4294" s="2" t="str">
        <f ca="1">'[1]2025年已发货'!B:B</f>
        <v>螺纹钢</v>
      </c>
      <c r="C4294" s="2" t="str">
        <f ca="1">'[1]2025年已发货'!C:C</f>
        <v>HRB500EФ25*12m</v>
      </c>
      <c r="D4294" s="2" t="str">
        <f ca="1">'[1]2025年已发货'!D:D</f>
        <v>吨</v>
      </c>
      <c r="E4294" s="2">
        <f ca="1">'[1]2025年已发货'!E:E</f>
        <v>30</v>
      </c>
      <c r="F4294" s="4">
        <f ca="1">'[1]2025年已发货'!F:F</f>
        <v>45832</v>
      </c>
      <c r="G4294" s="2" t="str">
        <f>'[1]2025年已发货'!G:G</f>
        <v>（中核中原-温江北林医养综合体项目）四川省成都市温江区万春大道第三人民医院东</v>
      </c>
      <c r="H4294" s="2" t="str">
        <f ca="1">'[1]2025年已发货'!H:H</f>
        <v>蔡杰</v>
      </c>
      <c r="I4294" s="2">
        <f ca="1">'[1]2025年已发货'!I:I</f>
        <v>18875129329</v>
      </c>
      <c r="J4294" s="2" vm="1" t="e">
        <f ca="1">_xlfn._xlws.FILTER(辅助信息!D:D,辅助信息!G:G=G4294)</f>
        <v>#VALUE!</v>
      </c>
    </row>
    <row r="4295" hidden="1" spans="1:10">
      <c r="A4295" s="2" t="str">
        <f ca="1">'[1]2025年已发货'!A:A</f>
        <v>钢固融</v>
      </c>
      <c r="B4295" s="2" t="str">
        <f ca="1">'[1]2025年已发货'!B:B</f>
        <v>螺纹钢</v>
      </c>
      <c r="C4295" s="2" t="str">
        <f ca="1">'[1]2025年已发货'!C:C</f>
        <v>HRB500EФ25*9m</v>
      </c>
      <c r="D4295" s="2" t="str">
        <f ca="1">'[1]2025年已发货'!D:D</f>
        <v>吨</v>
      </c>
      <c r="E4295" s="2">
        <f ca="1">'[1]2025年已发货'!E:E</f>
        <v>32.5</v>
      </c>
      <c r="F4295" s="4">
        <f ca="1">'[1]2025年已发货'!F:F</f>
        <v>45832</v>
      </c>
      <c r="G4295" s="2" t="str">
        <f>'[1]2025年已发货'!G:G</f>
        <v>（中核中原-温江北林医养综合体项目）四川省成都市温江区万春大道第三人民医院东</v>
      </c>
      <c r="H4295" s="2" t="str">
        <f ca="1">'[1]2025年已发货'!H:H</f>
        <v>蔡杰</v>
      </c>
      <c r="I4295" s="2">
        <f ca="1">'[1]2025年已发货'!I:I</f>
        <v>18875129329</v>
      </c>
      <c r="J4295" s="2" vm="1" t="e">
        <f ca="1">_xlfn._xlws.FILTER(辅助信息!D:D,辅助信息!G:G=G4295)</f>
        <v>#VALUE!</v>
      </c>
    </row>
    <row r="4296" hidden="1" spans="1:10">
      <c r="A4296" s="2" t="str">
        <f ca="1">'[1]2025年已发货'!A:A</f>
        <v>德胜恒嘉</v>
      </c>
      <c r="B4296" s="2" t="str">
        <f ca="1">'[1]2025年已发货'!B:B</f>
        <v>螺纹钢</v>
      </c>
      <c r="C4296" s="2" t="str">
        <f ca="1">'[1]2025年已发货'!C:C</f>
        <v>HRB400EФ20*9mm</v>
      </c>
      <c r="D4296" s="2" t="str">
        <f ca="1">'[1]2025年已发货'!D:D</f>
        <v>吨</v>
      </c>
      <c r="E4296" s="2">
        <f ca="1">'[1]2025年已发货'!E:E</f>
        <v>70</v>
      </c>
      <c r="F4296" s="4">
        <f ca="1">'[1]2025年已发货'!F:F</f>
        <v>45832</v>
      </c>
      <c r="G4296" s="2" t="str">
        <f>'[1]2025年已发货'!G:G</f>
        <v>（中铁六局呼和公司康新高速TJ4-2标）四川省甘孜藏族自治州康定市新都桥镇东俄罗三村中建八局搅拌站旁</v>
      </c>
      <c r="H4296" s="2" t="str">
        <f ca="1">'[1]2025年已发货'!H:H</f>
        <v>王龙</v>
      </c>
      <c r="I4296" s="2">
        <f ca="1">'[1]2025年已发货'!I:I</f>
        <v>18809490151</v>
      </c>
      <c r="J4296" s="2" vm="1" t="e">
        <f>_xlfn._xlws.FILTER(辅助信息!D:D,辅助信息!G:G=G4296)</f>
        <v>#VALUE!</v>
      </c>
    </row>
    <row r="4297" hidden="1" spans="1:10">
      <c r="A4297" s="2" t="str">
        <f ca="1">'[1]2025年已发货'!A:A</f>
        <v>海南海控</v>
      </c>
      <c r="B4297" s="2" t="str">
        <f ca="1">'[1]2025年已发货'!B:B</f>
        <v>盘圆</v>
      </c>
      <c r="C4297" s="2" t="str">
        <f ca="1">'[1]2025年已发货'!C:C</f>
        <v>HPB300Ф8</v>
      </c>
      <c r="D4297" s="2" t="str">
        <f ca="1">'[1]2025年已发货'!D:D</f>
        <v>吨</v>
      </c>
      <c r="E4297" s="2">
        <f ca="1">'[1]2025年已发货'!E:E</f>
        <v>17</v>
      </c>
      <c r="F4297" s="4">
        <f ca="1">'[1]2025年已发货'!F:F</f>
        <v>45832</v>
      </c>
      <c r="G4297" s="2" t="str">
        <f>'[1]2025年已发货'!G:G</f>
        <v>（中铁一局四建康新高速TJ1-2标）四川省甘孜州康定市318国道玉顶积雪观景台旁</v>
      </c>
      <c r="H4297" s="2" t="str">
        <f ca="1">'[1]2025年已发货'!H:H</f>
        <v>宋健</v>
      </c>
      <c r="I4297" s="2">
        <f ca="1">'[1]2025年已发货'!I:I</f>
        <v>15691628566</v>
      </c>
      <c r="J4297" s="2" vm="1" t="e">
        <f ca="1">_xlfn._xlws.FILTER(辅助信息!D:D,辅助信息!G:G=G4297)</f>
        <v>#VALUE!</v>
      </c>
    </row>
    <row r="4298" hidden="1" spans="1:10">
      <c r="A4298" s="2" t="str">
        <f ca="1">'[1]2025年已发货'!A:A</f>
        <v>海南海控</v>
      </c>
      <c r="B4298" s="2" t="str">
        <f ca="1">'[1]2025年已发货'!B:B</f>
        <v>盘圆</v>
      </c>
      <c r="C4298" s="2" t="str">
        <f ca="1">'[1]2025年已发货'!C:C</f>
        <v>HPB300Ф12</v>
      </c>
      <c r="D4298" s="2" t="str">
        <f ca="1">'[1]2025年已发货'!D:D</f>
        <v>吨</v>
      </c>
      <c r="E4298" s="2">
        <f ca="1">'[1]2025年已发货'!E:E</f>
        <v>17</v>
      </c>
      <c r="F4298" s="4">
        <f ca="1">'[1]2025年已发货'!F:F</f>
        <v>45832</v>
      </c>
      <c r="G4298" s="2" t="str">
        <f>'[1]2025年已发货'!G:G</f>
        <v>（中铁一局四建康新高速TJ1-2标）四川省甘孜州康定市318国道玉顶积雪观景台旁</v>
      </c>
      <c r="H4298" s="2" t="str">
        <f ca="1">'[1]2025年已发货'!H:H</f>
        <v>宋健</v>
      </c>
      <c r="I4298" s="2">
        <f ca="1">'[1]2025年已发货'!I:I</f>
        <v>15691628566</v>
      </c>
      <c r="J4298" s="2" vm="1" t="e">
        <f ca="1">_xlfn._xlws.FILTER(辅助信息!D:D,辅助信息!G:G=G4298)</f>
        <v>#VALUE!</v>
      </c>
    </row>
    <row r="4299" hidden="1" spans="1:10">
      <c r="A4299" s="2" t="str">
        <f ca="1">'[1]2025年已发货'!A:A</f>
        <v>湖北商贸</v>
      </c>
      <c r="B4299" s="2" t="str">
        <f ca="1">'[1]2025年已发货'!B:B</f>
        <v>高线</v>
      </c>
      <c r="C4299" s="2" t="str">
        <f ca="1">'[1]2025年已发货'!C:C</f>
        <v>HPB300Φ8</v>
      </c>
      <c r="D4299" s="2" t="str">
        <f ca="1">'[1]2025年已发货'!D:D</f>
        <v>吨</v>
      </c>
      <c r="E4299" s="2">
        <f ca="1">'[1]2025年已发货'!E:E</f>
        <v>5</v>
      </c>
      <c r="F4299" s="4">
        <f ca="1">'[1]2025年已发货'!F:F</f>
        <v>45833</v>
      </c>
      <c r="G4299" s="2" t="str">
        <f>'[1]2025年已发货'!G:G</f>
        <v>（中铁北京局-资乐高速6标）四川省乐山市市中区土主镇资乐高速TJ6标项目试验室</v>
      </c>
      <c r="H4299" s="2" t="str">
        <f ca="1">'[1]2025年已发货'!H:H</f>
        <v>刘岩</v>
      </c>
      <c r="I4299" s="2">
        <f ca="1">'[1]2025年已发货'!I:I</f>
        <v>18543566469</v>
      </c>
      <c r="J4299" s="2" vm="1" t="e">
        <f ca="1">_xlfn._xlws.FILTER(辅助信息!D:D,辅助信息!G:G=G4299)</f>
        <v>#VALUE!</v>
      </c>
    </row>
    <row r="4300" hidden="1" spans="1:10">
      <c r="A4300" s="2" t="str">
        <f ca="1">'[1]2025年已发货'!A:A</f>
        <v>湖北商贸</v>
      </c>
      <c r="B4300" s="2" t="str">
        <f ca="1">'[1]2025年已发货'!B:B</f>
        <v>高线</v>
      </c>
      <c r="C4300" s="2" t="str">
        <f ca="1">'[1]2025年已发货'!C:C</f>
        <v>HPB300Φ10</v>
      </c>
      <c r="D4300" s="2" t="str">
        <f ca="1">'[1]2025年已发货'!D:D</f>
        <v>吨</v>
      </c>
      <c r="E4300" s="2">
        <f ca="1">'[1]2025年已发货'!E:E</f>
        <v>30</v>
      </c>
      <c r="F4300" s="4">
        <f ca="1">'[1]2025年已发货'!F:F</f>
        <v>45833</v>
      </c>
      <c r="G4300" s="2" t="str">
        <f>'[1]2025年已发货'!G:G</f>
        <v>（中铁北京局-资乐高速6标）四川省乐山市市中区土主镇资乐高速TJ6标项目试验室</v>
      </c>
      <c r="H4300" s="2" t="str">
        <f ca="1">'[1]2025年已发货'!H:H</f>
        <v>刘岩</v>
      </c>
      <c r="I4300" s="2">
        <f ca="1">'[1]2025年已发货'!I:I</f>
        <v>18543566469</v>
      </c>
      <c r="J4300" s="2" vm="1" t="e">
        <f ca="1">_xlfn._xlws.FILTER(辅助信息!D:D,辅助信息!G:G=G4300)</f>
        <v>#VALUE!</v>
      </c>
    </row>
    <row r="4301" hidden="1" spans="1:10">
      <c r="A4301" s="2" t="str">
        <f ca="1">'[1]2025年已发货'!A:A</f>
        <v>湖北商贸</v>
      </c>
      <c r="B4301" s="2" t="str">
        <f ca="1">'[1]2025年已发货'!B:B</f>
        <v>螺纹钢</v>
      </c>
      <c r="C4301" s="2" t="str">
        <f ca="1">'[1]2025年已发货'!C:C</f>
        <v>HRB400E Φ12 9m</v>
      </c>
      <c r="D4301" s="2" t="str">
        <f ca="1">'[1]2025年已发货'!D:D</f>
        <v>吨</v>
      </c>
      <c r="E4301" s="2">
        <f ca="1">'[1]2025年已发货'!E:E</f>
        <v>56</v>
      </c>
      <c r="F4301" s="4">
        <f ca="1">'[1]2025年已发货'!F:F</f>
        <v>45833</v>
      </c>
      <c r="G4301" s="2" t="str">
        <f>'[1]2025年已发货'!G:G</f>
        <v>（中铁北京局-资乐高速6标）四川省乐山市市中区土主镇资乐高速TJ6标项目试验室</v>
      </c>
      <c r="H4301" s="2" t="str">
        <f ca="1">'[1]2025年已发货'!H:H</f>
        <v>刘岩</v>
      </c>
      <c r="I4301" s="2">
        <f ca="1">'[1]2025年已发货'!I:I</f>
        <v>18543566469</v>
      </c>
      <c r="J4301" s="2" vm="1" t="e">
        <f ca="1">_xlfn._xlws.FILTER(辅助信息!D:D,辅助信息!G:G=G4301)</f>
        <v>#VALUE!</v>
      </c>
    </row>
    <row r="4302" hidden="1" spans="1:10">
      <c r="A4302" s="2" t="str">
        <f ca="1">'[1]2025年已发货'!A:A</f>
        <v>湖北商贸</v>
      </c>
      <c r="B4302" s="2" t="str">
        <f ca="1">'[1]2025年已发货'!B:B</f>
        <v>螺纹钢</v>
      </c>
      <c r="C4302" s="2" t="str">
        <f ca="1">'[1]2025年已发货'!C:C</f>
        <v>HRB400E Φ25 9m</v>
      </c>
      <c r="D4302" s="2" t="str">
        <f ca="1">'[1]2025年已发货'!D:D</f>
        <v>吨</v>
      </c>
      <c r="E4302" s="2">
        <f ca="1">'[1]2025年已发货'!E:E</f>
        <v>6</v>
      </c>
      <c r="F4302" s="4">
        <f ca="1">'[1]2025年已发货'!F:F</f>
        <v>45833</v>
      </c>
      <c r="G4302" s="2" t="str">
        <f>'[1]2025年已发货'!G:G</f>
        <v>（中铁北京局-资乐高速6标）四川省乐山市市中区土主镇资乐高速TJ6标项目试验室</v>
      </c>
      <c r="H4302" s="2" t="str">
        <f ca="1">'[1]2025年已发货'!H:H</f>
        <v>刘岩</v>
      </c>
      <c r="I4302" s="2">
        <f ca="1">'[1]2025年已发货'!I:I</f>
        <v>18543566469</v>
      </c>
      <c r="J4302" s="2" vm="1" t="e">
        <f ca="1">_xlfn._xlws.FILTER(辅助信息!D:D,辅助信息!G:G=G4302)</f>
        <v>#VALUE!</v>
      </c>
    </row>
    <row r="4303" hidden="1" spans="1:10">
      <c r="A4303" s="2" t="str">
        <f ca="1">'[1]2025年已发货'!A:A</f>
        <v>湖北商贸</v>
      </c>
      <c r="B4303" s="2" t="str">
        <f ca="1">'[1]2025年已发货'!B:B</f>
        <v>螺纹钢</v>
      </c>
      <c r="C4303" s="2" t="str">
        <f ca="1">'[1]2025年已发货'!C:C</f>
        <v>HRB400E Φ28 9m</v>
      </c>
      <c r="D4303" s="2" t="str">
        <f ca="1">'[1]2025年已发货'!D:D</f>
        <v>吨</v>
      </c>
      <c r="E4303" s="2">
        <f ca="1">'[1]2025年已发货'!E:E</f>
        <v>8</v>
      </c>
      <c r="F4303" s="4">
        <f ca="1">'[1]2025年已发货'!F:F</f>
        <v>45833</v>
      </c>
      <c r="G4303" s="2" t="str">
        <f>'[1]2025年已发货'!G:G</f>
        <v>（中铁北京局-资乐高速6标）四川省乐山市市中区土主镇资乐高速TJ6标项目试验室</v>
      </c>
      <c r="H4303" s="2" t="str">
        <f ca="1">'[1]2025年已发货'!H:H</f>
        <v>刘岩</v>
      </c>
      <c r="I4303" s="2">
        <f ca="1">'[1]2025年已发货'!I:I</f>
        <v>18543566469</v>
      </c>
      <c r="J4303" s="2" vm="1" t="e">
        <f>_xlfn._xlws.FILTER(辅助信息!D:D,辅助信息!G:G=G4303)</f>
        <v>#VALUE!</v>
      </c>
    </row>
    <row r="4304" hidden="1" spans="1:10">
      <c r="A4304" s="2" t="str">
        <f ca="1">'[1]2025年已发货'!A:A</f>
        <v>湖北商贸</v>
      </c>
      <c r="B4304" s="2" t="str">
        <f ca="1">'[1]2025年已发货'!B:B</f>
        <v>高线</v>
      </c>
      <c r="C4304" s="2" t="str">
        <f ca="1">'[1]2025年已发货'!C:C</f>
        <v>HPB300Φ10</v>
      </c>
      <c r="D4304" s="2" t="str">
        <f ca="1">'[1]2025年已发货'!D:D</f>
        <v>吨</v>
      </c>
      <c r="E4304" s="2">
        <f ca="1">'[1]2025年已发货'!E:E</f>
        <v>35</v>
      </c>
      <c r="F4304" s="4">
        <f ca="1">'[1]2025年已发货'!F:F</f>
        <v>45833</v>
      </c>
      <c r="G4304" s="2" t="str">
        <f>'[1]2025年已发货'!G:G</f>
        <v>（中铁广州局-资乐高速5标）四川省乐山市井研县希望大道116号</v>
      </c>
      <c r="H4304" s="2" t="str">
        <f ca="1">'[1]2025年已发货'!H:H</f>
        <v>廖俊杰</v>
      </c>
      <c r="I4304" s="2">
        <f ca="1">'[1]2025年已发货'!I:I</f>
        <v>15775100965</v>
      </c>
      <c r="J4304" s="2" vm="1" t="e">
        <f>_xlfn._xlws.FILTER(辅助信息!D:D,辅助信息!G:G=G4304)</f>
        <v>#VALUE!</v>
      </c>
    </row>
    <row r="4305" hidden="1" spans="1:10">
      <c r="A4305" s="2" t="str">
        <f ca="1">'[1]2025年已发货'!A:A</f>
        <v>湖北商贸</v>
      </c>
      <c r="B4305" s="2" t="str">
        <f ca="1">'[1]2025年已发货'!B:B</f>
        <v>高线</v>
      </c>
      <c r="C4305" s="2" t="str">
        <f ca="1">'[1]2025年已发货'!C:C</f>
        <v>HPB300Φ10</v>
      </c>
      <c r="D4305" s="2" t="str">
        <f ca="1">'[1]2025年已发货'!D:D</f>
        <v>吨</v>
      </c>
      <c r="E4305" s="2">
        <f ca="1">'[1]2025年已发货'!E:E</f>
        <v>35</v>
      </c>
      <c r="F4305" s="4">
        <f ca="1">'[1]2025年已发货'!F:F</f>
        <v>45833</v>
      </c>
      <c r="G4305" s="2" t="str">
        <f>'[1]2025年已发货'!G:G</f>
        <v>（中铁广州局-资乐高速5标）四川省乐山市井研县希望大道116号</v>
      </c>
      <c r="H4305" s="2" t="str">
        <f ca="1">'[1]2025年已发货'!H:H</f>
        <v>廖俊杰</v>
      </c>
      <c r="I4305" s="2">
        <f ca="1">'[1]2025年已发货'!I:I</f>
        <v>15775100965</v>
      </c>
      <c r="J4305" s="2" vm="1" t="e">
        <f ca="1">_xlfn._xlws.FILTER(辅助信息!D:D,辅助信息!G:G=G4305)</f>
        <v>#VALUE!</v>
      </c>
    </row>
    <row r="4306" hidden="1" spans="1:10">
      <c r="A4306" s="2" t="str">
        <f ca="1">'[1]2025年已发货'!A:A</f>
        <v>湖北商贸</v>
      </c>
      <c r="B4306" s="2" t="str">
        <f ca="1">'[1]2025年已发货'!B:B</f>
        <v>高线</v>
      </c>
      <c r="C4306" s="2" t="str">
        <f ca="1">'[1]2025年已发货'!C:C</f>
        <v>HPB300Φ10</v>
      </c>
      <c r="D4306" s="2" t="str">
        <f ca="1">'[1]2025年已发货'!D:D</f>
        <v>吨</v>
      </c>
      <c r="E4306" s="2">
        <f ca="1">'[1]2025年已发货'!E:E</f>
        <v>35</v>
      </c>
      <c r="F4306" s="4">
        <f ca="1">'[1]2025年已发货'!F:F</f>
        <v>45833</v>
      </c>
      <c r="G4306" s="2" t="str">
        <f>'[1]2025年已发货'!G:G</f>
        <v>（中铁广州局-资乐高速5标）四川省乐山市井研县希望大道116号</v>
      </c>
      <c r="H4306" s="2" t="str">
        <f ca="1">'[1]2025年已发货'!H:H</f>
        <v>廖俊杰</v>
      </c>
      <c r="I4306" s="2">
        <f ca="1">'[1]2025年已发货'!I:I</f>
        <v>15775100965</v>
      </c>
      <c r="J4306" s="2" vm="1" t="e">
        <f ca="1">_xlfn._xlws.FILTER(辅助信息!D:D,辅助信息!G:G=G4306)</f>
        <v>#VALUE!</v>
      </c>
    </row>
    <row r="4307" hidden="1" spans="1:10">
      <c r="A4307" s="2" t="str">
        <f ca="1">'[1]2025年已发货'!A:A</f>
        <v>德胜恒嘉</v>
      </c>
      <c r="B4307" s="2" t="str">
        <f ca="1">'[1]2025年已发货'!B:B</f>
        <v>螺纹钢</v>
      </c>
      <c r="C4307" s="2" t="str">
        <f ca="1">'[1]2025年已发货'!C:C</f>
        <v>HRB400E Φ25 12m</v>
      </c>
      <c r="D4307" s="2" t="str">
        <f ca="1">'[1]2025年已发货'!D:D</f>
        <v>吨</v>
      </c>
      <c r="E4307" s="2">
        <f ca="1">'[1]2025年已发货'!E:E</f>
        <v>35</v>
      </c>
      <c r="F4307" s="4">
        <f ca="1">'[1]2025年已发货'!F:F</f>
        <v>45833</v>
      </c>
      <c r="G4307" s="2" t="str">
        <f>'[1]2025年已发货'!G:G</f>
        <v>（中铁广州局-资乐高速5标）四川省乐山市井研县希望大道116号</v>
      </c>
      <c r="H4307" s="2" t="str">
        <f ca="1">'[1]2025年已发货'!H:H</f>
        <v>廖俊杰</v>
      </c>
      <c r="I4307" s="2">
        <f ca="1">'[1]2025年已发货'!I:I</f>
        <v>15775100965</v>
      </c>
      <c r="J4307" s="2" vm="1" t="e">
        <f>_xlfn._xlws.FILTER(辅助信息!D:D,辅助信息!G:G=G4307)</f>
        <v>#VALUE!</v>
      </c>
    </row>
    <row r="4308" hidden="1" spans="1:10">
      <c r="A4308" s="2" t="str">
        <f ca="1">'[1]2025年已发货'!A:A</f>
        <v>德胜恒嘉</v>
      </c>
      <c r="B4308" s="2" t="str">
        <f ca="1">'[1]2025年已发货'!B:B</f>
        <v>螺纹钢</v>
      </c>
      <c r="C4308" s="2" t="str">
        <f ca="1">'[1]2025年已发货'!C:C</f>
        <v>HRB400E Φ32 9m</v>
      </c>
      <c r="D4308" s="2" t="str">
        <f ca="1">'[1]2025年已发货'!D:D</f>
        <v>吨</v>
      </c>
      <c r="E4308" s="2">
        <f ca="1">'[1]2025年已发货'!E:E</f>
        <v>35</v>
      </c>
      <c r="F4308" s="4">
        <f ca="1">'[1]2025年已发货'!F:F</f>
        <v>45833</v>
      </c>
      <c r="G4308" s="2" t="str">
        <f>'[1]2025年已发货'!G:G</f>
        <v>（中铁广州局-资乐高速5标）四川省乐山市井研县希望大道116号</v>
      </c>
      <c r="H4308" s="2" t="str">
        <f ca="1">'[1]2025年已发货'!H:H</f>
        <v>廖俊杰</v>
      </c>
      <c r="I4308" s="2">
        <f ca="1">'[1]2025年已发货'!I:I</f>
        <v>15775100965</v>
      </c>
      <c r="J4308" s="2" vm="1" t="e">
        <f ca="1">_xlfn._xlws.FILTER(辅助信息!D:D,辅助信息!G:G=G4308)</f>
        <v>#VALUE!</v>
      </c>
    </row>
    <row r="4309" hidden="1" spans="1:10">
      <c r="A4309" s="2" t="str">
        <f ca="1">'[1]2025年已发货'!A:A</f>
        <v>德胜恒嘉</v>
      </c>
      <c r="B4309" s="2" t="str">
        <f ca="1">'[1]2025年已发货'!B:B</f>
        <v>螺纹钢</v>
      </c>
      <c r="C4309" s="2" t="str">
        <f ca="1">'[1]2025年已发货'!C:C</f>
        <v>HRB400E Φ16 9m</v>
      </c>
      <c r="D4309" s="2" t="str">
        <f ca="1">'[1]2025年已发货'!D:D</f>
        <v>吨</v>
      </c>
      <c r="E4309" s="2">
        <f ca="1">'[1]2025年已发货'!E:E</f>
        <v>35</v>
      </c>
      <c r="F4309" s="4">
        <f ca="1">'[1]2025年已发货'!F:F</f>
        <v>45833</v>
      </c>
      <c r="G4309" s="2" t="str">
        <f>'[1]2025年已发货'!G:G</f>
        <v>（中铁广州局-资乐高速5标）四川省乐山市井研县希望大道116号</v>
      </c>
      <c r="H4309" s="2" t="str">
        <f ca="1">'[1]2025年已发货'!H:H</f>
        <v>廖俊杰</v>
      </c>
      <c r="I4309" s="2">
        <f ca="1">'[1]2025年已发货'!I:I</f>
        <v>15775100965</v>
      </c>
      <c r="J4309" s="2" vm="1" t="e">
        <f ca="1">_xlfn._xlws.FILTER(辅助信息!D:D,辅助信息!G:G=G4309)</f>
        <v>#VALUE!</v>
      </c>
    </row>
    <row r="4310" hidden="1" spans="1:10">
      <c r="A4310" s="2" t="str">
        <f ca="1">'[1]2025年已发货'!A:A</f>
        <v>德胜恒嘉</v>
      </c>
      <c r="B4310" s="2" t="str">
        <f ca="1">'[1]2025年已发货'!B:B</f>
        <v>螺纹钢</v>
      </c>
      <c r="C4310" s="2" t="str">
        <f ca="1">'[1]2025年已发货'!C:C</f>
        <v>HRB500E Φ25 12m</v>
      </c>
      <c r="D4310" s="2" t="str">
        <f ca="1">'[1]2025年已发货'!D:D</f>
        <v>吨</v>
      </c>
      <c r="E4310" s="2">
        <f ca="1">'[1]2025年已发货'!E:E</f>
        <v>105</v>
      </c>
      <c r="F4310" s="4">
        <f ca="1">'[1]2025年已发货'!F:F</f>
        <v>45833</v>
      </c>
      <c r="G4310" s="2" t="str">
        <f>'[1]2025年已发货'!G:G</f>
        <v>（中铁广州局-资乐高速5标）四川省乐山市井研县希望大道116号</v>
      </c>
      <c r="H4310" s="2" t="str">
        <f ca="1">'[1]2025年已发货'!H:H</f>
        <v>廖俊杰</v>
      </c>
      <c r="I4310" s="2">
        <f ca="1">'[1]2025年已发货'!I:I</f>
        <v>15775100965</v>
      </c>
      <c r="J4310" s="2" vm="1" t="e">
        <f ca="1">_xlfn._xlws.FILTER(辅助信息!D:D,辅助信息!G:G=G4310)</f>
        <v>#VALUE!</v>
      </c>
    </row>
    <row r="4311" hidden="1" spans="1:10">
      <c r="A4311" s="2" t="str">
        <f ca="1">'[1]2025年已发货'!A:A</f>
        <v>德胜恒嘉</v>
      </c>
      <c r="B4311" s="2" t="str">
        <f ca="1">'[1]2025年已发货'!B:B</f>
        <v>螺纹钢</v>
      </c>
      <c r="C4311" s="2" t="str">
        <f ca="1">'[1]2025年已发货'!C:C</f>
        <v>HRB400E Φ18 9m</v>
      </c>
      <c r="D4311" s="2" t="str">
        <f ca="1">'[1]2025年已发货'!D:D</f>
        <v>吨</v>
      </c>
      <c r="E4311" s="2">
        <f ca="1">'[1]2025年已发货'!E:E</f>
        <v>35</v>
      </c>
      <c r="F4311" s="4">
        <f ca="1">'[1]2025年已发货'!F:F</f>
        <v>45833</v>
      </c>
      <c r="G4311" s="2" t="str">
        <f>'[1]2025年已发货'!G:G</f>
        <v>（五局新津tod项目）成都市新津区旭辉天府未来城南(华金路南)</v>
      </c>
      <c r="H4311" s="2" t="str">
        <f ca="1">'[1]2025年已发货'!H:H</f>
        <v>戴军</v>
      </c>
      <c r="I4311" s="2">
        <f ca="1">'[1]2025年已发货'!I:I</f>
        <v>15984585768</v>
      </c>
      <c r="J4311" s="2" vm="1" t="e">
        <f ca="1">_xlfn._xlws.FILTER(辅助信息!D:D,辅助信息!G:G=G4311)</f>
        <v>#VALUE!</v>
      </c>
    </row>
    <row r="4312" hidden="1" spans="1:10">
      <c r="A4312" s="2" t="str">
        <f ca="1">'[1]2025年已发货'!A:A</f>
        <v>德胜恒嘉</v>
      </c>
      <c r="B4312" s="2" t="str">
        <f ca="1">'[1]2025年已发货'!B:B</f>
        <v>螺纹钢</v>
      </c>
      <c r="C4312" s="2" t="str">
        <f ca="1">'[1]2025年已发货'!C:C</f>
        <v>HRB400E Φ12 9m</v>
      </c>
      <c r="D4312" s="2" t="str">
        <f ca="1">'[1]2025年已发货'!D:D</f>
        <v>吨</v>
      </c>
      <c r="E4312" s="2">
        <f ca="1">'[1]2025年已发货'!E:E</f>
        <v>35</v>
      </c>
      <c r="F4312" s="4">
        <f ca="1">'[1]2025年已发货'!F:F</f>
        <v>45833</v>
      </c>
      <c r="G4312" s="2" t="str">
        <f>'[1]2025年已发货'!G:G</f>
        <v>（中铁十局-资乐高速4标）四川省眉山市仁寿县彰加镇促进村中铁十局2#钢筋厂</v>
      </c>
      <c r="H4312" s="2" t="str">
        <f ca="1">'[1]2025年已发货'!H:H</f>
        <v>杨飞</v>
      </c>
      <c r="I4312" s="2">
        <f ca="1">'[1]2025年已发货'!I:I</f>
        <v>15667998777</v>
      </c>
      <c r="J4312" s="2" vm="1" t="e">
        <f ca="1">_xlfn._xlws.FILTER(辅助信息!D:D,辅助信息!G:G=G4312)</f>
        <v>#VALUE!</v>
      </c>
    </row>
    <row r="4313" hidden="1" spans="1:10">
      <c r="A4313" s="2" t="str">
        <f ca="1">'[1]2025年已发货'!A:A</f>
        <v>德胜恒嘉</v>
      </c>
      <c r="B4313" s="2" t="str">
        <f ca="1">'[1]2025年已发货'!B:B</f>
        <v>螺纹钢</v>
      </c>
      <c r="C4313" s="2" t="str">
        <f ca="1">'[1]2025年已发货'!C:C</f>
        <v>HRB400E Φ12 9m</v>
      </c>
      <c r="D4313" s="2" t="str">
        <f ca="1">'[1]2025年已发货'!D:D</f>
        <v>吨</v>
      </c>
      <c r="E4313" s="2">
        <f ca="1">'[1]2025年已发货'!E:E</f>
        <v>35</v>
      </c>
      <c r="F4313" s="4">
        <f ca="1">'[1]2025年已发货'!F:F</f>
        <v>45833</v>
      </c>
      <c r="G4313" s="2" t="str">
        <f>'[1]2025年已发货'!G:G</f>
        <v>（中铁十局-资乐高速4标）四川省眉山市仁寿县彰加镇促进村中铁十局资乐高速1#钢筋场</v>
      </c>
      <c r="H4313" s="2" t="str">
        <f ca="1">'[1]2025年已发货'!H:H</f>
        <v>杨飞</v>
      </c>
      <c r="I4313" s="2">
        <f ca="1">'[1]2025年已发货'!I:I</f>
        <v>15667998777</v>
      </c>
      <c r="J4313" s="2" vm="1" t="e">
        <f ca="1">_xlfn._xlws.FILTER(辅助信息!D:D,辅助信息!G:G=G4313)</f>
        <v>#VALUE!</v>
      </c>
    </row>
    <row r="4314" hidden="1" spans="1:10">
      <c r="A4314" s="2" t="str">
        <f ca="1">'[1]2025年已发货'!A:A</f>
        <v>玉昆</v>
      </c>
      <c r="B4314" s="2" t="str">
        <f ca="1">'[1]2025年已发货'!B:B</f>
        <v>盘螺</v>
      </c>
      <c r="C4314" s="2" t="str">
        <f ca="1">'[1]2025年已发货'!C:C</f>
        <v>HRB400E Φ8</v>
      </c>
      <c r="D4314" s="2" t="str">
        <f ca="1">'[1]2025年已发货'!D:D</f>
        <v>吨</v>
      </c>
      <c r="E4314" s="2">
        <f ca="1">'[1]2025年已发货'!E:E</f>
        <v>80</v>
      </c>
      <c r="F4314" s="4">
        <f ca="1">'[1]2025年已发货'!F:F</f>
        <v>45833</v>
      </c>
      <c r="G4314" s="2" t="str">
        <f>'[1]2025年已发货'!G:G</f>
        <v>（ 中铁一局四公司西昭高速6标3部）昭觉县洒拉地坡乡三分部山里钢筋场</v>
      </c>
      <c r="H4314" s="2" t="str">
        <f ca="1">'[1]2025年已发货'!H:H</f>
        <v>陈忠</v>
      </c>
      <c r="I4314" s="2">
        <f ca="1">'[1]2025年已发货'!I:I</f>
        <v>15730783825</v>
      </c>
      <c r="J4314" s="2" vm="1" t="e">
        <f ca="1">_xlfn._xlws.FILTER(辅助信息!D:D,辅助信息!G:G=G4314)</f>
        <v>#VALUE!</v>
      </c>
    </row>
    <row r="4315" hidden="1" spans="1:10">
      <c r="A4315" s="2" t="str">
        <f ca="1">'[1]2025年已发货'!A:A</f>
        <v>玉昆</v>
      </c>
      <c r="B4315" s="2" t="str">
        <f ca="1">'[1]2025年已发货'!B:B</f>
        <v>盘螺</v>
      </c>
      <c r="C4315" s="2" t="str">
        <f ca="1">'[1]2025年已发货'!C:C</f>
        <v>HRB400E Φ10</v>
      </c>
      <c r="D4315" s="2" t="str">
        <f ca="1">'[1]2025年已发货'!D:D</f>
        <v>吨</v>
      </c>
      <c r="E4315" s="2">
        <f ca="1">'[1]2025年已发货'!E:E</f>
        <v>80</v>
      </c>
      <c r="F4315" s="4">
        <f ca="1">'[1]2025年已发货'!F:F</f>
        <v>45833</v>
      </c>
      <c r="G4315" s="2" t="str">
        <f>'[1]2025年已发货'!G:G</f>
        <v>（中铁一局四公司西昭高速6标4分部）四川省凉山彝族自治州昭觉县杨日占里</v>
      </c>
      <c r="H4315" s="2" t="str">
        <f ca="1">'[1]2025年已发货'!H:H</f>
        <v>马占全</v>
      </c>
      <c r="I4315" s="2">
        <f ca="1">'[1]2025年已发货'!I:I</f>
        <v>18189516465</v>
      </c>
      <c r="J4315" s="2" vm="1" t="e">
        <f ca="1">_xlfn._xlws.FILTER(辅助信息!D:D,辅助信息!G:G=G4315)</f>
        <v>#VALUE!</v>
      </c>
    </row>
    <row r="4316" hidden="1" spans="1:10">
      <c r="A4316" s="2" t="str">
        <f ca="1">'[1]2025年已发货'!A:A</f>
        <v>玉昆</v>
      </c>
      <c r="B4316" s="2" t="str">
        <f ca="1">'[1]2025年已发货'!B:B</f>
        <v>螺纹钢</v>
      </c>
      <c r="C4316" s="2" t="str">
        <f ca="1">'[1]2025年已发货'!C:C</f>
        <v>HRB400EΦ22</v>
      </c>
      <c r="D4316" s="2" t="str">
        <f ca="1">'[1]2025年已发货'!D:D</f>
        <v>吨</v>
      </c>
      <c r="E4316" s="2">
        <f ca="1">'[1]2025年已发货'!E:E</f>
        <v>80</v>
      </c>
      <c r="F4316" s="4">
        <f ca="1">'[1]2025年已发货'!F:F</f>
        <v>45833</v>
      </c>
      <c r="G4316" s="2" t="str">
        <f>'[1]2025年已发货'!G:G</f>
        <v>（中铁广州局深圳公司西昭高速9标）四川省凉山彝族自治州西昌市西乡乡三百村</v>
      </c>
      <c r="H4316" s="2" t="str">
        <f ca="1">'[1]2025年已发货'!H:H</f>
        <v>伍红林</v>
      </c>
      <c r="I4316" s="2">
        <f ca="1">'[1]2025年已发货'!I:I</f>
        <v>15730783825</v>
      </c>
      <c r="J4316" s="2" vm="1" t="e">
        <f ca="1">_xlfn._xlws.FILTER(辅助信息!D:D,辅助信息!G:G=G4316)</f>
        <v>#VALUE!</v>
      </c>
    </row>
    <row r="4317" hidden="1" spans="1:10">
      <c r="A4317" s="2" t="str">
        <f ca="1">'[1]2025年已发货'!A:A</f>
        <v>凤钢</v>
      </c>
      <c r="B4317" s="2" t="str">
        <f ca="1">'[1]2025年已发货'!B:B</f>
        <v>盘螺</v>
      </c>
      <c r="C4317" s="2" t="str">
        <f ca="1">'[1]2025年已发货'!C:C</f>
        <v>HRB400EΦ10</v>
      </c>
      <c r="D4317" s="2" t="str">
        <f ca="1">'[1]2025年已发货'!D:D</f>
        <v>吨</v>
      </c>
      <c r="E4317" s="2">
        <f ca="1">'[1]2025年已发货'!E:E</f>
        <v>35</v>
      </c>
      <c r="F4317" s="4">
        <f ca="1">'[1]2025年已发货'!F:F</f>
        <v>45833</v>
      </c>
      <c r="G4317" s="2" t="str">
        <f>'[1]2025年已发货'!G:G</f>
        <v>（中铁一局四公司西昭高速6标路面）昭觉县四开镇中铁一局项目部</v>
      </c>
      <c r="H4317" s="2" t="str">
        <f ca="1">'[1]2025年已发货'!H:H</f>
        <v>徐大渊</v>
      </c>
      <c r="I4317" s="2">
        <f ca="1">'[1]2025年已发货'!I:I</f>
        <v>19181770821</v>
      </c>
      <c r="J4317" s="2" vm="1" t="e">
        <f>_xlfn._xlws.FILTER(辅助信息!D:D,辅助信息!G:G=G4317)</f>
        <v>#VALUE!</v>
      </c>
    </row>
    <row r="4318" hidden="1" spans="1:10">
      <c r="A4318" s="2" t="str">
        <f ca="1">'[1]2025年已发货'!A:A</f>
        <v>凤钢</v>
      </c>
      <c r="B4318" s="2" t="str">
        <f ca="1">'[1]2025年已发货'!B:B</f>
        <v>高线</v>
      </c>
      <c r="C4318" s="2" t="str">
        <f ca="1">'[1]2025年已发货'!C:C</f>
        <v>HPB300Ф12</v>
      </c>
      <c r="D4318" s="2" t="str">
        <f ca="1">'[1]2025年已发货'!D:D</f>
        <v>吨</v>
      </c>
      <c r="E4318" s="2">
        <f ca="1">'[1]2025年已发货'!E:E</f>
        <v>35</v>
      </c>
      <c r="F4318" s="4">
        <f ca="1">'[1]2025年已发货'!F:F</f>
        <v>45833</v>
      </c>
      <c r="G4318" s="2" t="str">
        <f>'[1]2025年已发货'!G:G</f>
        <v>（中铁一局四公司西昭高速6标路面）昭觉县四开镇中铁一局项目部</v>
      </c>
      <c r="H4318" s="2" t="str">
        <f ca="1">'[1]2025年已发货'!H:H</f>
        <v>徐大渊</v>
      </c>
      <c r="I4318" s="2">
        <f ca="1">'[1]2025年已发货'!I:I</f>
        <v>19181770821</v>
      </c>
      <c r="J4318" s="2" vm="1" t="e">
        <f ca="1">_xlfn._xlws.FILTER(辅助信息!D:D,辅助信息!G:G=G4318)</f>
        <v>#VALUE!</v>
      </c>
    </row>
    <row r="4319" hidden="1" spans="1:10">
      <c r="A4319" s="2" t="str">
        <f ca="1">'[1]2025年已发货'!A:A</f>
        <v>海南海控</v>
      </c>
      <c r="B4319" s="2" t="str">
        <f ca="1">'[1]2025年已发货'!B:B</f>
        <v>螺纹钢</v>
      </c>
      <c r="C4319" s="2" t="str">
        <f ca="1">'[1]2025年已发货'!C:C</f>
        <v>HRB400EФ12*9m</v>
      </c>
      <c r="D4319" s="2" t="str">
        <f ca="1">'[1]2025年已发货'!D:D</f>
        <v>吨</v>
      </c>
      <c r="E4319" s="2">
        <f ca="1">'[1]2025年已发货'!E:E</f>
        <v>35</v>
      </c>
      <c r="F4319" s="4">
        <f ca="1">'[1]2025年已发货'!F:F</f>
        <v>45834</v>
      </c>
      <c r="G4319" s="2" t="str">
        <f>'[1]2025年已发货'!G:G</f>
        <v>（中铁六局呼和公司康新高速TJ4-2标）四川省甘孜藏族自治州康定市新都桥镇东俄罗三村中建八局搅拌站旁</v>
      </c>
      <c r="H4319" s="2" t="str">
        <f ca="1">'[1]2025年已发货'!H:H</f>
        <v>王坤</v>
      </c>
      <c r="I4319" s="2">
        <f ca="1">'[1]2025年已发货'!I:I</f>
        <v>15647490007</v>
      </c>
      <c r="J4319" s="2" vm="1" t="e">
        <f>_xlfn._xlws.FILTER(辅助信息!D:D,辅助信息!G:G=G4319)</f>
        <v>#VALUE!</v>
      </c>
    </row>
    <row r="4320" hidden="1" spans="1:10">
      <c r="A4320" s="2" t="str">
        <f ca="1">'[1]2025年已发货'!A:A</f>
        <v>海南海控</v>
      </c>
      <c r="B4320" s="2" t="str">
        <f ca="1">'[1]2025年已发货'!B:B</f>
        <v>盘圆</v>
      </c>
      <c r="C4320" s="2" t="str">
        <f ca="1">'[1]2025年已发货'!C:C</f>
        <v>HPB300Ф8</v>
      </c>
      <c r="D4320" s="2" t="str">
        <f ca="1">'[1]2025年已发货'!D:D</f>
        <v>吨</v>
      </c>
      <c r="E4320" s="2">
        <f ca="1">'[1]2025年已发货'!E:E</f>
        <v>35</v>
      </c>
      <c r="F4320" s="4">
        <f ca="1">'[1]2025年已发货'!F:F</f>
        <v>45834</v>
      </c>
      <c r="G4320" s="2" t="str">
        <f>'[1]2025年已发货'!G:G</f>
        <v>（中铁六局呼和公司康新高速TJ4-2标）四川省甘孜藏族自治州康定市新都桥镇东俄罗三村中建八局搅拌站旁</v>
      </c>
      <c r="H4320" s="2" t="str">
        <f ca="1">'[1]2025年已发货'!H:H</f>
        <v>王坤</v>
      </c>
      <c r="I4320" s="2">
        <f ca="1">'[1]2025年已发货'!I:I</f>
        <v>15647490007</v>
      </c>
      <c r="J4320" s="2" vm="1" t="e">
        <f ca="1">_xlfn._xlws.FILTER(辅助信息!D:D,辅助信息!G:G=G4320)</f>
        <v>#VALUE!</v>
      </c>
    </row>
    <row r="4321" hidden="1" spans="1:10">
      <c r="A4321" s="2" t="str">
        <f ca="1">'[1]2025年已发货'!A:A</f>
        <v>海南海控</v>
      </c>
      <c r="B4321" s="2" t="str">
        <f ca="1">'[1]2025年已发货'!B:B</f>
        <v>盘圆</v>
      </c>
      <c r="C4321" s="2" t="str">
        <f ca="1">'[1]2025年已发货'!C:C</f>
        <v>HPB300Ф12</v>
      </c>
      <c r="D4321" s="2" t="str">
        <f ca="1">'[1]2025年已发货'!D:D</f>
        <v>吨</v>
      </c>
      <c r="E4321" s="2">
        <f ca="1">'[1]2025年已发货'!E:E</f>
        <v>35</v>
      </c>
      <c r="F4321" s="4">
        <f ca="1">'[1]2025年已发货'!F:F</f>
        <v>45834</v>
      </c>
      <c r="G4321" s="2" t="str">
        <f>'[1]2025年已发货'!G:G</f>
        <v>（中铁六局呼和公司康新高速TJ4-2标）四川省甘孜藏族自治州康定市新都桥镇东俄罗三村中建八局搅拌站旁</v>
      </c>
      <c r="H4321" s="2" t="str">
        <f ca="1">'[1]2025年已发货'!H:H</f>
        <v>王坤</v>
      </c>
      <c r="I4321" s="2">
        <f ca="1">'[1]2025年已发货'!I:I</f>
        <v>15647490007</v>
      </c>
      <c r="J4321" s="2" vm="1" t="e">
        <f ca="1">_xlfn._xlws.FILTER(辅助信息!D:D,辅助信息!G:G=G4321)</f>
        <v>#VALUE!</v>
      </c>
    </row>
    <row r="4322" hidden="1" spans="1:10">
      <c r="A4322" s="2" t="str">
        <f ca="1">'[1]2025年已发货'!A:A</f>
        <v>达钢</v>
      </c>
      <c r="B4322" s="2" t="str">
        <f ca="1">'[1]2025年已发货'!B:B</f>
        <v>螺纹钢</v>
      </c>
      <c r="C4322" s="2" t="str">
        <f ca="1">'[1]2025年已发货'!C:C</f>
        <v>HRB400E Φ12 9m</v>
      </c>
      <c r="D4322" s="2" t="str">
        <f ca="1">'[1]2025年已发货'!D:D</f>
        <v>吨</v>
      </c>
      <c r="E4322" s="2">
        <f ca="1">'[1]2025年已发货'!E:E</f>
        <v>6</v>
      </c>
      <c r="F4322" s="4">
        <f ca="1">'[1]2025年已发货'!F:F</f>
        <v>45834</v>
      </c>
      <c r="G4322" s="2" t="str">
        <f>'[1]2025年已发货'!G:G</f>
        <v>(五冶钢构医学科学产业园建设项目房建一部-四标（3-7）)四川省南充市顺庆区搬罾街道学府大道二段</v>
      </c>
      <c r="H4322" s="2" t="str">
        <f ca="1">'[1]2025年已发货'!H:H</f>
        <v>胡泽宇</v>
      </c>
      <c r="I4322" s="2">
        <f ca="1">'[1]2025年已发货'!I:I</f>
        <v>18141337338</v>
      </c>
      <c r="J4322" s="2" t="str">
        <f ca="1">_xlfn._xlws.FILTER(辅助信息!D:D,辅助信息!G:G=G4322)</f>
        <v>五冶钢构南充医学科学产业园建设项目</v>
      </c>
    </row>
    <row r="4323" hidden="1" spans="1:10">
      <c r="A4323" s="2" t="str">
        <f ca="1">'[1]2025年已发货'!A:A</f>
        <v>达钢</v>
      </c>
      <c r="B4323" s="2" t="str">
        <f ca="1">'[1]2025年已发货'!B:B</f>
        <v>螺纹钢</v>
      </c>
      <c r="C4323" s="2" t="str">
        <f ca="1">'[1]2025年已发货'!C:C</f>
        <v>HRB400E Φ14 9m</v>
      </c>
      <c r="D4323" s="2" t="str">
        <f ca="1">'[1]2025年已发货'!D:D</f>
        <v>吨</v>
      </c>
      <c r="E4323" s="2">
        <f ca="1">'[1]2025年已发货'!E:E</f>
        <v>21</v>
      </c>
      <c r="F4323" s="4">
        <f ca="1">'[1]2025年已发货'!F:F</f>
        <v>45834</v>
      </c>
      <c r="G4323" s="2" t="str">
        <f>'[1]2025年已发货'!G:G</f>
        <v>(五冶钢构医学科学产业园建设项目房建一部-四标（3-7）)四川省南充市顺庆区搬罾街道学府大道二段</v>
      </c>
      <c r="H4323" s="2" t="str">
        <f ca="1">'[1]2025年已发货'!H:H</f>
        <v>胡泽宇</v>
      </c>
      <c r="I4323" s="2">
        <f ca="1">'[1]2025年已发货'!I:I</f>
        <v>18141337338</v>
      </c>
      <c r="J4323" s="2" t="str">
        <f ca="1">_xlfn._xlws.FILTER(辅助信息!D:D,辅助信息!G:G=G4323)</f>
        <v>五冶钢构南充医学科学产业园建设项目</v>
      </c>
    </row>
    <row r="4324" hidden="1" spans="1:10">
      <c r="A4324" s="2" t="str">
        <f ca="1">'[1]2025年已发货'!A:A</f>
        <v>达钢</v>
      </c>
      <c r="B4324" s="2" t="str">
        <f ca="1">'[1]2025年已发货'!B:B</f>
        <v>螺纹钢</v>
      </c>
      <c r="C4324" s="2" t="str">
        <f ca="1">'[1]2025年已发货'!C:C</f>
        <v>HRB500E Φ12</v>
      </c>
      <c r="D4324" s="2" t="str">
        <f ca="1">'[1]2025年已发货'!D:D</f>
        <v>吨</v>
      </c>
      <c r="E4324" s="2">
        <f ca="1">'[1]2025年已发货'!E:E</f>
        <v>9</v>
      </c>
      <c r="F4324" s="4">
        <f ca="1">'[1]2025年已发货'!F:F</f>
        <v>45834</v>
      </c>
      <c r="G4324" s="2" t="str">
        <f>'[1]2025年已发货'!G:G</f>
        <v>（商投建工达州中医药科技园-4工区-3号楼）达州市通川区达州中医药职业学院犀牛大道北段</v>
      </c>
      <c r="H4324" s="2" t="str">
        <f ca="1">'[1]2025年已发货'!H:H</f>
        <v>张扬</v>
      </c>
      <c r="I4324" s="2">
        <f ca="1">'[1]2025年已发货'!I:I</f>
        <v>18381904567</v>
      </c>
      <c r="J4324" s="2" t="str">
        <f ca="1">_xlfn._xlws.FILTER(辅助信息!D:D,辅助信息!G:G=G4324)</f>
        <v>商投建工达州中医药科技园</v>
      </c>
    </row>
    <row r="4325" hidden="1" spans="1:10">
      <c r="A4325" s="2" t="str">
        <f ca="1">'[1]2025年已发货'!A:A</f>
        <v>达钢</v>
      </c>
      <c r="B4325" s="2" t="str">
        <f ca="1">'[1]2025年已发货'!B:B</f>
        <v>螺纹钢</v>
      </c>
      <c r="C4325" s="2" t="str">
        <f ca="1">'[1]2025年已发货'!C:C</f>
        <v>HRB500E Φ20</v>
      </c>
      <c r="D4325" s="2" t="str">
        <f ca="1">'[1]2025年已发货'!D:D</f>
        <v>吨</v>
      </c>
      <c r="E4325" s="2">
        <f ca="1">'[1]2025年已发货'!E:E</f>
        <v>12</v>
      </c>
      <c r="F4325" s="4">
        <f ca="1">'[1]2025年已发货'!F:F</f>
        <v>45834</v>
      </c>
      <c r="G4325" s="2" t="str">
        <f>'[1]2025年已发货'!G:G</f>
        <v>（商投建工达州中医药科技园-4工区-3号楼）达州市通川区达州中医药职业学院犀牛大道北段</v>
      </c>
      <c r="H4325" s="2" t="str">
        <f ca="1">'[1]2025年已发货'!H:H</f>
        <v>张扬</v>
      </c>
      <c r="I4325" s="2">
        <f ca="1">'[1]2025年已发货'!I:I</f>
        <v>18381904567</v>
      </c>
      <c r="J4325" s="2" t="str">
        <f ca="1">_xlfn._xlws.FILTER(辅助信息!D:D,辅助信息!G:G=G4325)</f>
        <v>商投建工达州中医药科技园</v>
      </c>
    </row>
    <row r="4326" hidden="1" spans="1:10">
      <c r="A4326" s="2" t="str">
        <f ca="1">'[1]2025年已发货'!A:A</f>
        <v>达钢</v>
      </c>
      <c r="B4326" s="2" t="str">
        <f ca="1">'[1]2025年已发货'!B:B</f>
        <v>螺纹钢</v>
      </c>
      <c r="C4326" s="2" t="str">
        <f ca="1">'[1]2025年已发货'!C:C</f>
        <v>HRB500E Φ12</v>
      </c>
      <c r="D4326" s="2" t="str">
        <f ca="1">'[1]2025年已发货'!D:D</f>
        <v>吨</v>
      </c>
      <c r="E4326" s="2">
        <f ca="1">'[1]2025年已发货'!E:E</f>
        <v>6</v>
      </c>
      <c r="F4326" s="4">
        <f ca="1">'[1]2025年已发货'!F:F</f>
        <v>45834</v>
      </c>
      <c r="G4326" s="2" t="str">
        <f>'[1]2025年已发货'!G:G</f>
        <v>（商投建工达州中医药科技园-4工区-8号楼）达州市通川区达州中医药职业学院犀牛大道北段</v>
      </c>
      <c r="H4326" s="2" t="str">
        <f ca="1">'[1]2025年已发货'!H:H</f>
        <v>张扬</v>
      </c>
      <c r="I4326" s="2">
        <f ca="1">'[1]2025年已发货'!I:I</f>
        <v>18381904567</v>
      </c>
      <c r="J4326" s="2" t="str">
        <f ca="1">_xlfn._xlws.FILTER(辅助信息!D:D,辅助信息!G:G=G4326)</f>
        <v>商投建工达州中医药科技园</v>
      </c>
    </row>
    <row r="4327" hidden="1" spans="1:10">
      <c r="A4327" s="2" t="str">
        <f ca="1">'[1]2025年已发货'!A:A</f>
        <v>达钢</v>
      </c>
      <c r="B4327" s="2" t="str">
        <f ca="1">'[1]2025年已发货'!B:B</f>
        <v>螺纹钢</v>
      </c>
      <c r="C4327" s="2" t="str">
        <f ca="1">'[1]2025年已发货'!C:C</f>
        <v>HRB500E Φ16</v>
      </c>
      <c r="D4327" s="2" t="str">
        <f ca="1">'[1]2025年已发货'!D:D</f>
        <v>吨</v>
      </c>
      <c r="E4327" s="2">
        <f ca="1">'[1]2025年已发货'!E:E</f>
        <v>6</v>
      </c>
      <c r="F4327" s="4">
        <f ca="1">'[1]2025年已发货'!F:F</f>
        <v>45834</v>
      </c>
      <c r="G4327" s="2" t="str">
        <f>'[1]2025年已发货'!G:G</f>
        <v>（商投建工达州中医药科技园-4工区-8号楼）达州市通川区达州中医药职业学院犀牛大道北段</v>
      </c>
      <c r="H4327" s="2" t="str">
        <f ca="1">'[1]2025年已发货'!H:H</f>
        <v>张扬</v>
      </c>
      <c r="I4327" s="2">
        <f ca="1">'[1]2025年已发货'!I:I</f>
        <v>18381904567</v>
      </c>
      <c r="J4327" s="2" t="str">
        <f ca="1">_xlfn._xlws.FILTER(辅助信息!D:D,辅助信息!G:G=G4327)</f>
        <v>商投建工达州中医药科技园</v>
      </c>
    </row>
    <row r="4328" hidden="1" spans="1:10">
      <c r="A4328" s="2" t="str">
        <f ca="1">'[1]2025年已发货'!A:A</f>
        <v>达钢</v>
      </c>
      <c r="B4328" s="2" t="str">
        <f ca="1">'[1]2025年已发货'!B:B</f>
        <v>螺纹钢</v>
      </c>
      <c r="C4328" s="2" t="str">
        <f ca="1">'[1]2025年已发货'!C:C</f>
        <v>HRB500E Φ20</v>
      </c>
      <c r="D4328" s="2" t="str">
        <f ca="1">'[1]2025年已发货'!D:D</f>
        <v>吨</v>
      </c>
      <c r="E4328" s="2">
        <f ca="1">'[1]2025年已发货'!E:E</f>
        <v>24</v>
      </c>
      <c r="F4328" s="4">
        <f ca="1">'[1]2025年已发货'!F:F</f>
        <v>45834</v>
      </c>
      <c r="G4328" s="2" t="str">
        <f>'[1]2025年已发货'!G:G</f>
        <v>（商投建工达州中医药科技园-4工区-8号楼）达州市通川区达州中医药职业学院犀牛大道北段</v>
      </c>
      <c r="H4328" s="2" t="str">
        <f ca="1">'[1]2025年已发货'!H:H</f>
        <v>张扬</v>
      </c>
      <c r="I4328" s="2">
        <f ca="1">'[1]2025年已发货'!I:I</f>
        <v>18381904567</v>
      </c>
      <c r="J4328" s="2" t="str">
        <f ca="1">_xlfn._xlws.FILTER(辅助信息!D:D,辅助信息!G:G=G4328)</f>
        <v>商投建工达州中医药科技园</v>
      </c>
    </row>
    <row r="4329" hidden="1" spans="1:10">
      <c r="A4329" s="2" t="str">
        <f ca="1">'[1]2025年已发货'!A:A</f>
        <v>德胜恒嘉</v>
      </c>
      <c r="B4329" s="2" t="str">
        <f ca="1">'[1]2025年已发货'!B:B</f>
        <v>螺纹钢</v>
      </c>
      <c r="C4329" s="2" t="str">
        <f ca="1">'[1]2025年已发货'!C:C</f>
        <v>HRB400E Φ32 9m</v>
      </c>
      <c r="D4329" s="2" t="str">
        <f ca="1">'[1]2025年已发货'!D:D</f>
        <v>吨</v>
      </c>
      <c r="E4329" s="2">
        <f ca="1">'[1]2025年已发货'!E:E</f>
        <v>35</v>
      </c>
      <c r="F4329" s="4">
        <f ca="1">'[1]2025年已发货'!F:F</f>
        <v>45834</v>
      </c>
      <c r="G4329" s="2" t="str">
        <f>'[1]2025年已发货'!G:G</f>
        <v>（中铁广州局-资乐高速5标）四川省乐山市井研县希望大道116号</v>
      </c>
      <c r="H4329" s="2" t="str">
        <f ca="1">'[1]2025年已发货'!H:H</f>
        <v>廖俊杰</v>
      </c>
      <c r="I4329" s="2">
        <f ca="1">'[1]2025年已发货'!I:I</f>
        <v>15775100965</v>
      </c>
      <c r="J4329" s="2" vm="1" t="e">
        <f>_xlfn._xlws.FILTER(辅助信息!D:D,辅助信息!G:G=G4329)</f>
        <v>#VALUE!</v>
      </c>
    </row>
    <row r="4330" hidden="1" spans="1:10">
      <c r="A4330" s="2" t="str">
        <f ca="1">'[1]2025年已发货'!A:A</f>
        <v>德胜恒嘉</v>
      </c>
      <c r="B4330" s="2" t="str">
        <f ca="1">'[1]2025年已发货'!B:B</f>
        <v>螺纹钢</v>
      </c>
      <c r="C4330" s="2" t="str">
        <f ca="1">'[1]2025年已发货'!C:C</f>
        <v>HRB400E Φ16 9m</v>
      </c>
      <c r="D4330" s="2" t="str">
        <f ca="1">'[1]2025年已发货'!D:D</f>
        <v>吨</v>
      </c>
      <c r="E4330" s="2">
        <f ca="1">'[1]2025年已发货'!E:E</f>
        <v>35</v>
      </c>
      <c r="F4330" s="4">
        <f ca="1">'[1]2025年已发货'!F:F</f>
        <v>45834</v>
      </c>
      <c r="G4330" s="2" t="str">
        <f>'[1]2025年已发货'!G:G</f>
        <v>（中铁广州局-资乐高速5标）四川省乐山市井研县希望大道116号</v>
      </c>
      <c r="H4330" s="2" t="str">
        <f ca="1">'[1]2025年已发货'!H:H</f>
        <v>廖俊杰</v>
      </c>
      <c r="I4330" s="2">
        <f ca="1">'[1]2025年已发货'!I:I</f>
        <v>15775100965</v>
      </c>
      <c r="J4330" s="2" vm="1" t="e">
        <f ca="1">_xlfn._xlws.FILTER(辅助信息!D:D,辅助信息!G:G=G4330)</f>
        <v>#VALUE!</v>
      </c>
    </row>
    <row r="4331" hidden="1" spans="1:10">
      <c r="A4331" s="2" t="str">
        <f ca="1">'[1]2025年已发货'!A:A</f>
        <v>德胜恒嘉</v>
      </c>
      <c r="B4331" s="2" t="str">
        <f ca="1">'[1]2025年已发货'!B:B</f>
        <v>螺纹钢</v>
      </c>
      <c r="C4331" s="2" t="str">
        <f ca="1">'[1]2025年已发货'!C:C</f>
        <v>HRB400E Φ12 9m</v>
      </c>
      <c r="D4331" s="2" t="str">
        <f ca="1">'[1]2025年已发货'!D:D</f>
        <v>吨</v>
      </c>
      <c r="E4331" s="2">
        <f ca="1">'[1]2025年已发货'!E:E</f>
        <v>35</v>
      </c>
      <c r="F4331" s="4">
        <f ca="1">'[1]2025年已发货'!F:F</f>
        <v>45834</v>
      </c>
      <c r="G4331" s="2" t="str">
        <f>'[1]2025年已发货'!G:G</f>
        <v>（中铁十局-资乐高速4标）四川省眉山市仁寿县彰加镇促进村中铁十局2#钢筋厂</v>
      </c>
      <c r="H4331" s="2" t="str">
        <f ca="1">'[1]2025年已发货'!H:H</f>
        <v>杨飞</v>
      </c>
      <c r="I4331" s="2">
        <f ca="1">'[1]2025年已发货'!I:I</f>
        <v>15667998777</v>
      </c>
      <c r="J4331" s="2" vm="1" t="e">
        <f>_xlfn._xlws.FILTER(辅助信息!D:D,辅助信息!G:G=G4331)</f>
        <v>#VALUE!</v>
      </c>
    </row>
    <row r="4332" hidden="1" spans="1:10">
      <c r="A4332" s="2" t="str">
        <f ca="1">'[1]2025年已发货'!A:A</f>
        <v>德胜恒嘉</v>
      </c>
      <c r="B4332" s="2" t="str">
        <f ca="1">'[1]2025年已发货'!B:B</f>
        <v>螺纹钢</v>
      </c>
      <c r="C4332" s="2" t="str">
        <f ca="1">'[1]2025年已发货'!C:C</f>
        <v>HRB400E Φ12 9m</v>
      </c>
      <c r="D4332" s="2" t="str">
        <f ca="1">'[1]2025年已发货'!D:D</f>
        <v>吨</v>
      </c>
      <c r="E4332" s="2">
        <f ca="1">'[1]2025年已发货'!E:E</f>
        <v>35</v>
      </c>
      <c r="F4332" s="4">
        <f ca="1">'[1]2025年已发货'!F:F</f>
        <v>45834</v>
      </c>
      <c r="G4332" s="2" t="str">
        <f>'[1]2025年已发货'!G:G</f>
        <v>（中铁十局-资乐高速4标）四川省眉山市仁寿县彰加镇促进村中铁十局资乐高速1#钢筋场</v>
      </c>
      <c r="H4332" s="2" t="str">
        <f ca="1">'[1]2025年已发货'!H:H</f>
        <v>杨飞</v>
      </c>
      <c r="I4332" s="2">
        <f ca="1">'[1]2025年已发货'!I:I</f>
        <v>15667998777</v>
      </c>
      <c r="J4332" s="2" vm="1" t="e">
        <f ca="1">_xlfn._xlws.FILTER(辅助信息!D:D,辅助信息!G:G=G4332)</f>
        <v>#VALUE!</v>
      </c>
    </row>
    <row r="4333" hidden="1" spans="1:10">
      <c r="A4333" s="2" t="str">
        <f ca="1">'[1]2025年已发货'!A:A</f>
        <v>德胜恒嘉</v>
      </c>
      <c r="B4333" s="2" t="str">
        <f ca="1">'[1]2025年已发货'!B:B</f>
        <v>螺纹钢</v>
      </c>
      <c r="C4333" s="2" t="str">
        <f ca="1">'[1]2025年已发货'!C:C</f>
        <v>HRB400EФ18*9m</v>
      </c>
      <c r="D4333" s="2" t="str">
        <f ca="1">'[1]2025年已发货'!D:D</f>
        <v>吨</v>
      </c>
      <c r="E4333" s="2">
        <f ca="1">'[1]2025年已发货'!E:E</f>
        <v>70</v>
      </c>
      <c r="F4333" s="4">
        <f ca="1">'[1]2025年已发货'!F:F</f>
        <v>45834</v>
      </c>
      <c r="G4333" s="2" t="str">
        <f>'[1]2025年已发货'!G:G</f>
        <v>（中铁六局呼和公司康新高速TJ4-2标）四川省甘孜藏族自治州康定市新都桥镇东俄罗三村中建八局搅拌站旁</v>
      </c>
      <c r="H4333" s="2" t="str">
        <f ca="1">'[1]2025年已发货'!H:H</f>
        <v>王坤</v>
      </c>
      <c r="I4333" s="2">
        <f ca="1">'[1]2025年已发货'!I:I</f>
        <v>15647490007</v>
      </c>
      <c r="J4333" s="2" vm="1" t="e">
        <f ca="1">_xlfn._xlws.FILTER(辅助信息!D:D,辅助信息!G:G=G4333)</f>
        <v>#VALUE!</v>
      </c>
    </row>
    <row r="4334" hidden="1" spans="1:10">
      <c r="A4334" s="2" t="str">
        <f ca="1">'[1]2025年已发货'!A:A</f>
        <v>钢固融</v>
      </c>
      <c r="B4334" s="2" t="str">
        <f ca="1">'[1]2025年已发货'!B:B</f>
        <v>高线</v>
      </c>
      <c r="C4334" s="2" t="str">
        <f ca="1">'[1]2025年已发货'!C:C</f>
        <v>HPB300 Φ8</v>
      </c>
      <c r="D4334" s="2" t="str">
        <f ca="1">'[1]2025年已发货'!D:D</f>
        <v>吨</v>
      </c>
      <c r="E4334" s="2">
        <f ca="1">'[1]2025年已发货'!E:E</f>
        <v>2.5</v>
      </c>
      <c r="F4334" s="4">
        <f ca="1">'[1]2025年已发货'!F:F</f>
        <v>45834</v>
      </c>
      <c r="G4334" s="2" t="str">
        <f>'[1]2025年已发货'!G:G</f>
        <v>(五冶建设扩建艺体中学二期工程)四川省成都市双流区光荣路成都艺体中学南200米</v>
      </c>
      <c r="H4334" s="2" t="str">
        <f ca="1">'[1]2025年已发货'!H:H</f>
        <v>谢序强</v>
      </c>
      <c r="I4334" s="2">
        <f ca="1">'[1]2025年已发货'!I:I</f>
        <v>13458588232</v>
      </c>
      <c r="J4334" s="2" t="str">
        <f ca="1">_xlfn._xlws.FILTER(辅助信息!D:D,辅助信息!G:G=G4334)</f>
        <v>五冶建设成都怡心湖片区及龙泉驿医院等项目</v>
      </c>
    </row>
    <row r="4335" hidden="1" spans="1:10">
      <c r="A4335" s="2" t="str">
        <f ca="1">'[1]2025年已发货'!A:A</f>
        <v>钢固融</v>
      </c>
      <c r="B4335" s="2" t="str">
        <f ca="1">'[1]2025年已发货'!B:B</f>
        <v>高线</v>
      </c>
      <c r="C4335" s="2" t="str">
        <f ca="1">'[1]2025年已发货'!C:C</f>
        <v>HPB300 Φ10</v>
      </c>
      <c r="D4335" s="2" t="str">
        <f ca="1">'[1]2025年已发货'!D:D</f>
        <v>吨</v>
      </c>
      <c r="E4335" s="2">
        <f ca="1">'[1]2025年已发货'!E:E</f>
        <v>2.5</v>
      </c>
      <c r="F4335" s="4">
        <f ca="1">'[1]2025年已发货'!F:F</f>
        <v>45834</v>
      </c>
      <c r="G4335" s="2" t="str">
        <f>'[1]2025年已发货'!G:G</f>
        <v>(五冶建设扩建艺体中学二期工程)四川省成都市双流区光荣路成都艺体中学南200米</v>
      </c>
      <c r="H4335" s="2" t="str">
        <f ca="1">'[1]2025年已发货'!H:H</f>
        <v>谢序强</v>
      </c>
      <c r="I4335" s="2">
        <f ca="1">'[1]2025年已发货'!I:I</f>
        <v>13458588232</v>
      </c>
      <c r="J4335" s="2" t="str">
        <f ca="1">_xlfn._xlws.FILTER(辅助信息!D:D,辅助信息!G:G=G4335)</f>
        <v>五冶建设成都怡心湖片区及龙泉驿医院等项目</v>
      </c>
    </row>
    <row r="4336" spans="1:10">
      <c r="A4336" s="2" t="str">
        <f ca="1">'[1]2025年已发货'!A:A</f>
        <v>钢固融</v>
      </c>
      <c r="B4336" s="2" t="str">
        <f ca="1">'[1]2025年已发货'!B:B</f>
        <v>盘螺</v>
      </c>
      <c r="C4336" s="2" t="str">
        <f ca="1">'[1]2025年已发货'!C:C</f>
        <v>HRB400E Φ6</v>
      </c>
      <c r="D4336" s="2" t="str">
        <f ca="1">'[1]2025年已发货'!D:D</f>
        <v>吨</v>
      </c>
      <c r="E4336" s="2">
        <f ca="1">'[1]2025年已发货'!E:E</f>
        <v>2.5</v>
      </c>
      <c r="F4336" s="4">
        <f ca="1">'[1]2025年已发货'!F:F</f>
        <v>45834</v>
      </c>
      <c r="G4336" s="2" t="str">
        <f>'[1]2025年已发货'!G:G</f>
        <v>(五冶建设扩建艺体中学二期工程)四川省成都市双流区光荣路成都艺体中学南200米</v>
      </c>
      <c r="H4336" s="2" t="str">
        <f ca="1">'[1]2025年已发货'!H:H</f>
        <v>谢序强</v>
      </c>
      <c r="I4336" s="2">
        <f ca="1">'[1]2025年已发货'!I:I</f>
        <v>13458588232</v>
      </c>
      <c r="J4336" s="2" t="str">
        <f ca="1">_xlfn._xlws.FILTER(辅助信息!D:D,辅助信息!G:G=G4336)</f>
        <v>五冶建设成都怡心湖片区及龙泉驿医院等项目</v>
      </c>
    </row>
    <row r="4337" spans="1:10">
      <c r="A4337" s="2" t="str">
        <f ca="1">'[1]2025年已发货'!A:A</f>
        <v>钢固融</v>
      </c>
      <c r="B4337" s="2" t="str">
        <f ca="1">'[1]2025年已发货'!B:B</f>
        <v>螺纹钢</v>
      </c>
      <c r="C4337" s="2" t="str">
        <f ca="1">'[1]2025年已发货'!C:C</f>
        <v>HRB400E Φ12 9m</v>
      </c>
      <c r="D4337" s="2" t="str">
        <f ca="1">'[1]2025年已发货'!D:D</f>
        <v>吨</v>
      </c>
      <c r="E4337" s="2">
        <f ca="1">'[1]2025年已发货'!E:E</f>
        <v>25</v>
      </c>
      <c r="F4337" s="4">
        <f ca="1">'[1]2025年已发货'!F:F</f>
        <v>45834</v>
      </c>
      <c r="G4337" s="2" t="str">
        <f>'[1]2025年已发货'!G:G</f>
        <v>(五冶建设扩建艺体中学二期工程)四川省成都市双流区光荣路成都艺体中学南200米</v>
      </c>
      <c r="H4337" s="2" t="str">
        <f ca="1">'[1]2025年已发货'!H:H</f>
        <v>谢序强</v>
      </c>
      <c r="I4337" s="2">
        <f ca="1">'[1]2025年已发货'!I:I</f>
        <v>13458588232</v>
      </c>
      <c r="J4337" s="2" t="str">
        <f ca="1">_xlfn._xlws.FILTER(辅助信息!D:D,辅助信息!G:G=G4337)</f>
        <v>五冶建设成都怡心湖片区及龙泉驿医院等项目</v>
      </c>
    </row>
    <row r="4338" spans="1:10">
      <c r="A4338" s="2" t="str">
        <f ca="1">'[1]2025年已发货'!A:A</f>
        <v>润耀</v>
      </c>
      <c r="B4338" s="2" t="str">
        <f ca="1">'[1]2025年已发货'!B:B</f>
        <v>螺纹钢</v>
      </c>
      <c r="C4338" s="2" t="str">
        <f ca="1">'[1]2025年已发货'!C:C</f>
        <v>HRB400E Φ12 9m</v>
      </c>
      <c r="D4338" s="2" t="str">
        <f ca="1">'[1]2025年已发货'!D:D</f>
        <v>吨</v>
      </c>
      <c r="E4338" s="2">
        <f ca="1">'[1]2025年已发货'!E:E</f>
        <v>3</v>
      </c>
      <c r="F4338" s="4">
        <f ca="1">'[1]2025年已发货'!F:F</f>
        <v>45834</v>
      </c>
      <c r="G4338" s="2" t="str">
        <f>'[1]2025年已发货'!G:G</f>
        <v>(五冶建设扩建艺体中学二期工程)四川省成都市双流区光荣路成都艺体中学南200米</v>
      </c>
      <c r="H4338" s="2" t="str">
        <f ca="1">'[1]2025年已发货'!H:H</f>
        <v>谢序强</v>
      </c>
      <c r="I4338" s="2">
        <f ca="1">'[1]2025年已发货'!I:I</f>
        <v>13458588232</v>
      </c>
      <c r="J4338" s="2" t="str">
        <f ca="1">_xlfn._xlws.FILTER(辅助信息!D:D,辅助信息!G:G=G4338)</f>
        <v>五冶建设成都怡心湖片区及龙泉驿医院等项目</v>
      </c>
    </row>
    <row r="4339" spans="1:10">
      <c r="A4339" s="2" t="str">
        <f ca="1">'[1]2025年已发货'!A:A</f>
        <v>润耀</v>
      </c>
      <c r="B4339" s="2" t="str">
        <f ca="1">'[1]2025年已发货'!B:B</f>
        <v>螺纹钢</v>
      </c>
      <c r="C4339" s="2" t="str">
        <f ca="1">'[1]2025年已发货'!C:C</f>
        <v>HRB400E Φ18 9m</v>
      </c>
      <c r="D4339" s="2" t="str">
        <f ca="1">'[1]2025年已发货'!D:D</f>
        <v>吨</v>
      </c>
      <c r="E4339" s="2">
        <f ca="1">'[1]2025年已发货'!E:E</f>
        <v>15</v>
      </c>
      <c r="F4339" s="4">
        <f ca="1">'[1]2025年已发货'!F:F</f>
        <v>45834</v>
      </c>
      <c r="G4339" s="2" t="str">
        <f>'[1]2025年已发货'!G:G</f>
        <v>(五冶建设扩建艺体中学二期工程)四川省成都市双流区光荣路成都艺体中学南200米</v>
      </c>
      <c r="H4339" s="2" t="str">
        <f ca="1">'[1]2025年已发货'!H:H</f>
        <v>谢序强</v>
      </c>
      <c r="I4339" s="2">
        <f ca="1">'[1]2025年已发货'!I:I</f>
        <v>13458588232</v>
      </c>
      <c r="J4339" s="2" t="str">
        <f ca="1">_xlfn._xlws.FILTER(辅助信息!D:D,辅助信息!G:G=G4339)</f>
        <v>五冶建设成都怡心湖片区及龙泉驿医院等项目</v>
      </c>
    </row>
    <row r="4340" spans="1:10">
      <c r="A4340" s="2" t="str">
        <f ca="1">'[1]2025年已发货'!A:A</f>
        <v>润耀</v>
      </c>
      <c r="B4340" s="2" t="str">
        <f ca="1">'[1]2025年已发货'!B:B</f>
        <v>螺纹钢</v>
      </c>
      <c r="C4340" s="2" t="str">
        <f ca="1">'[1]2025年已发货'!C:C</f>
        <v>HRB400E Φ25 9m</v>
      </c>
      <c r="D4340" s="2" t="str">
        <f ca="1">'[1]2025年已发货'!D:D</f>
        <v>吨</v>
      </c>
      <c r="E4340" s="2">
        <f ca="1">'[1]2025年已发货'!E:E</f>
        <v>9</v>
      </c>
      <c r="F4340" s="4">
        <f ca="1">'[1]2025年已发货'!F:F</f>
        <v>45834</v>
      </c>
      <c r="G4340" s="2" t="str">
        <f>'[1]2025年已发货'!G:G</f>
        <v>(五冶建设扩建艺体中学二期工程)四川省成都市双流区光荣路成都艺体中学南200米</v>
      </c>
      <c r="H4340" s="2" t="str">
        <f ca="1">'[1]2025年已发货'!H:H</f>
        <v>谢序强</v>
      </c>
      <c r="I4340" s="2">
        <f ca="1">'[1]2025年已发货'!I:I</f>
        <v>13458588232</v>
      </c>
      <c r="J4340" s="2" t="str">
        <f>_xlfn._xlws.FILTER(辅助信息!D:D,辅助信息!G:G=G4340)</f>
        <v>五冶建设成都怡心湖片区及龙泉驿医院等项目</v>
      </c>
    </row>
    <row r="4341" spans="1:10">
      <c r="A4341" s="2" t="str">
        <f ca="1">'[1]2025年已发货'!A:A</f>
        <v>润耀</v>
      </c>
      <c r="B4341" s="2" t="str">
        <f ca="1">'[1]2025年已发货'!B:B</f>
        <v>螺纹钢</v>
      </c>
      <c r="C4341" s="2" t="str">
        <f ca="1">'[1]2025年已发货'!C:C</f>
        <v>HRB500E Φ14</v>
      </c>
      <c r="D4341" s="2" t="str">
        <f ca="1">'[1]2025年已发货'!D:D</f>
        <v>吨</v>
      </c>
      <c r="E4341" s="2">
        <f ca="1">'[1]2025年已发货'!E:E</f>
        <v>6</v>
      </c>
      <c r="F4341" s="4">
        <f ca="1">'[1]2025年已发货'!F:F</f>
        <v>45834</v>
      </c>
      <c r="G4341" s="2" t="str">
        <f>'[1]2025年已发货'!G:G</f>
        <v>(五冶建设扩建艺体中学二期工程)四川省成都市双流区光荣路成都艺体中学南200米</v>
      </c>
      <c r="H4341" s="2" t="str">
        <f ca="1">'[1]2025年已发货'!H:H</f>
        <v>谢序强</v>
      </c>
      <c r="I4341" s="2">
        <f ca="1">'[1]2025年已发货'!I:I</f>
        <v>13458588232</v>
      </c>
      <c r="J4341" s="2" t="str">
        <f ca="1">_xlfn._xlws.FILTER(辅助信息!D:D,辅助信息!G:G=G4341)</f>
        <v>五冶建设成都怡心湖片区及龙泉驿医院等项目</v>
      </c>
    </row>
    <row r="4342" spans="1:10">
      <c r="A4342" s="2" t="str">
        <f ca="1">'[1]2025年已发货'!A:A</f>
        <v>润耀</v>
      </c>
      <c r="B4342" s="2" t="str">
        <f ca="1">'[1]2025年已发货'!B:B</f>
        <v>螺纹钢</v>
      </c>
      <c r="C4342" s="2" t="str">
        <f ca="1">'[1]2025年已发货'!C:C</f>
        <v>HRB500E Φ16</v>
      </c>
      <c r="D4342" s="2" t="str">
        <f ca="1">'[1]2025年已发货'!D:D</f>
        <v>吨</v>
      </c>
      <c r="E4342" s="2">
        <f ca="1">'[1]2025年已发货'!E:E</f>
        <v>6</v>
      </c>
      <c r="F4342" s="4">
        <f ca="1">'[1]2025年已发货'!F:F</f>
        <v>45834</v>
      </c>
      <c r="G4342" s="2" t="str">
        <f>'[1]2025年已发货'!G:G</f>
        <v>(五冶建设扩建艺体中学二期工程)四川省成都市双流区光荣路成都艺体中学南200米</v>
      </c>
      <c r="H4342" s="2" t="str">
        <f ca="1">'[1]2025年已发货'!H:H</f>
        <v>谢序强</v>
      </c>
      <c r="I4342" s="2">
        <f ca="1">'[1]2025年已发货'!I:I</f>
        <v>13458588232</v>
      </c>
      <c r="J4342" s="2" t="str">
        <f>_xlfn._xlws.FILTER(辅助信息!D:D,辅助信息!G:G=G4342)</f>
        <v>五冶建设成都怡心湖片区及龙泉驿医院等项目</v>
      </c>
    </row>
    <row r="4343" spans="1:10">
      <c r="A4343" s="2" t="str">
        <f ca="1">'[1]2025年已发货'!A:A</f>
        <v>润耀</v>
      </c>
      <c r="B4343" s="2" t="str">
        <f ca="1">'[1]2025年已发货'!B:B</f>
        <v>螺纹钢</v>
      </c>
      <c r="C4343" s="2" t="str">
        <f ca="1">'[1]2025年已发货'!C:C</f>
        <v>HRB500E Φ18</v>
      </c>
      <c r="D4343" s="2" t="str">
        <f ca="1">'[1]2025年已发货'!D:D</f>
        <v>吨</v>
      </c>
      <c r="E4343" s="2">
        <f ca="1">'[1]2025年已发货'!E:E</f>
        <v>6</v>
      </c>
      <c r="F4343" s="4">
        <f ca="1">'[1]2025年已发货'!F:F</f>
        <v>45834</v>
      </c>
      <c r="G4343" s="2" t="str">
        <f>'[1]2025年已发货'!G:G</f>
        <v>(五冶建设扩建艺体中学二期工程)四川省成都市双流区光荣路成都艺体中学南200米</v>
      </c>
      <c r="H4343" s="2" t="str">
        <f ca="1">'[1]2025年已发货'!H:H</f>
        <v>谢序强</v>
      </c>
      <c r="I4343" s="2">
        <f ca="1">'[1]2025年已发货'!I:I</f>
        <v>13458588232</v>
      </c>
      <c r="J4343" s="2" t="str">
        <f>_xlfn._xlws.FILTER(辅助信息!D:D,辅助信息!G:G=G4343)</f>
        <v>五冶建设成都怡心湖片区及龙泉驿医院等项目</v>
      </c>
    </row>
    <row r="4344" spans="1:10">
      <c r="A4344" s="2" t="str">
        <f ca="1">'[1]2025年已发货'!A:A</f>
        <v>润耀</v>
      </c>
      <c r="B4344" s="2" t="str">
        <f ca="1">'[1]2025年已发货'!B:B</f>
        <v>螺纹钢</v>
      </c>
      <c r="C4344" s="2" t="str">
        <f ca="1">'[1]2025年已发货'!C:C</f>
        <v>HRB500E Φ20</v>
      </c>
      <c r="D4344" s="2" t="str">
        <f ca="1">'[1]2025年已发货'!D:D</f>
        <v>吨</v>
      </c>
      <c r="E4344" s="2">
        <f ca="1">'[1]2025年已发货'!E:E</f>
        <v>6</v>
      </c>
      <c r="F4344" s="4">
        <f ca="1">'[1]2025年已发货'!F:F</f>
        <v>45834</v>
      </c>
      <c r="G4344" s="2" t="str">
        <f>'[1]2025年已发货'!G:G</f>
        <v>(五冶建设扩建艺体中学二期工程)四川省成都市双流区光荣路成都艺体中学南200米</v>
      </c>
      <c r="H4344" s="2" t="str">
        <f ca="1">'[1]2025年已发货'!H:H</f>
        <v>谢序强</v>
      </c>
      <c r="I4344" s="2">
        <f ca="1">'[1]2025年已发货'!I:I</f>
        <v>13458588232</v>
      </c>
      <c r="J4344" s="2" t="str">
        <f ca="1">_xlfn._xlws.FILTER(辅助信息!D:D,辅助信息!G:G=G4344)</f>
        <v>五冶建设成都怡心湖片区及龙泉驿医院等项目</v>
      </c>
    </row>
    <row r="4345" spans="1:10">
      <c r="A4345" s="2" t="str">
        <f ca="1">'[1]2025年已发货'!A:A</f>
        <v>润耀</v>
      </c>
      <c r="B4345" s="2" t="str">
        <f ca="1">'[1]2025年已发货'!B:B</f>
        <v>螺纹钢</v>
      </c>
      <c r="C4345" s="2" t="str">
        <f ca="1">'[1]2025年已发货'!C:C</f>
        <v>HRB500E Φ22</v>
      </c>
      <c r="D4345" s="2" t="str">
        <f ca="1">'[1]2025年已发货'!D:D</f>
        <v>吨</v>
      </c>
      <c r="E4345" s="2">
        <f ca="1">'[1]2025年已发货'!E:E</f>
        <v>6</v>
      </c>
      <c r="F4345" s="4">
        <f ca="1">'[1]2025年已发货'!F:F</f>
        <v>45834</v>
      </c>
      <c r="G4345" s="2" t="str">
        <f>'[1]2025年已发货'!G:G</f>
        <v>(五冶建设扩建艺体中学二期工程)四川省成都市双流区光荣路成都艺体中学南200米</v>
      </c>
      <c r="H4345" s="2" t="str">
        <f ca="1">'[1]2025年已发货'!H:H</f>
        <v>谢序强</v>
      </c>
      <c r="I4345" s="2">
        <f ca="1">'[1]2025年已发货'!I:I</f>
        <v>13458588232</v>
      </c>
      <c r="J4345" s="2" t="str">
        <f>_xlfn._xlws.FILTER(辅助信息!D:D,辅助信息!G:G=G4345)</f>
        <v>五冶建设成都怡心湖片区及龙泉驿医院等项目</v>
      </c>
    </row>
    <row r="4346" spans="1:10">
      <c r="A4346" s="2" t="str">
        <f ca="1">'[1]2025年已发货'!A:A</f>
        <v>润耀</v>
      </c>
      <c r="B4346" s="2" t="str">
        <f ca="1">'[1]2025年已发货'!B:B</f>
        <v>螺纹钢</v>
      </c>
      <c r="C4346" s="2" t="str">
        <f ca="1">'[1]2025年已发货'!C:C</f>
        <v>HRB500E Φ25</v>
      </c>
      <c r="D4346" s="2" t="str">
        <f ca="1">'[1]2025年已发货'!D:D</f>
        <v>吨</v>
      </c>
      <c r="E4346" s="2">
        <f ca="1">'[1]2025年已发货'!E:E</f>
        <v>9</v>
      </c>
      <c r="F4346" s="4">
        <f ca="1">'[1]2025年已发货'!F:F</f>
        <v>45834</v>
      </c>
      <c r="G4346" s="2" t="str">
        <f>'[1]2025年已发货'!G:G</f>
        <v>(五冶建设扩建艺体中学二期工程)四川省成都市双流区光荣路成都艺体中学南200米</v>
      </c>
      <c r="H4346" s="2" t="str">
        <f ca="1">'[1]2025年已发货'!H:H</f>
        <v>谢序强</v>
      </c>
      <c r="I4346" s="2">
        <f ca="1">'[1]2025年已发货'!I:I</f>
        <v>13458588232</v>
      </c>
      <c r="J4346" s="2" t="str">
        <f ca="1">_xlfn._xlws.FILTER(辅助信息!D:D,辅助信息!G:G=G4346)</f>
        <v>五冶建设成都怡心湖片区及龙泉驿医院等项目</v>
      </c>
    </row>
    <row r="4347" spans="1:10">
      <c r="A4347" s="2" t="str">
        <f ca="1">'[1]2025年已发货'!A:A</f>
        <v>润耀</v>
      </c>
      <c r="B4347" s="2" t="str">
        <f ca="1">'[1]2025年已发货'!B:B</f>
        <v>螺纹钢</v>
      </c>
      <c r="C4347" s="2" t="str">
        <f ca="1">'[1]2025年已发货'!C:C</f>
        <v>HRB500E Φ28</v>
      </c>
      <c r="D4347" s="2" t="str">
        <f ca="1">'[1]2025年已发货'!D:D</f>
        <v>吨</v>
      </c>
      <c r="E4347" s="2">
        <f ca="1">'[1]2025年已发货'!E:E</f>
        <v>3</v>
      </c>
      <c r="F4347" s="4">
        <f ca="1">'[1]2025年已发货'!F:F</f>
        <v>45834</v>
      </c>
      <c r="G4347" s="2" t="str">
        <f>'[1]2025年已发货'!G:G</f>
        <v>(五冶建设扩建艺体中学二期工程)四川省成都市双流区光荣路成都艺体中学南200米</v>
      </c>
      <c r="H4347" s="2" t="str">
        <f ca="1">'[1]2025年已发货'!H:H</f>
        <v>谢序强</v>
      </c>
      <c r="I4347" s="2">
        <f ca="1">'[1]2025年已发货'!I:I</f>
        <v>13458588232</v>
      </c>
      <c r="J4347" s="2" t="str">
        <f>_xlfn._xlws.FILTER(辅助信息!D:D,辅助信息!G:G=G4347)</f>
        <v>五冶建设成都怡心湖片区及龙泉驿医院等项目</v>
      </c>
    </row>
    <row r="4348" spans="1:10">
      <c r="A4348" s="2" t="str">
        <f ca="1">'[1]2025年已发货'!A:A</f>
        <v>润耀</v>
      </c>
      <c r="B4348" s="2" t="str">
        <f ca="1">'[1]2025年已发货'!B:B</f>
        <v>螺纹钢</v>
      </c>
      <c r="C4348" s="2" t="str">
        <f ca="1">'[1]2025年已发货'!C:C</f>
        <v>HRB500E Φ32</v>
      </c>
      <c r="D4348" s="2" t="str">
        <f ca="1">'[1]2025年已发货'!D:D</f>
        <v>吨</v>
      </c>
      <c r="E4348" s="2">
        <f ca="1">'[1]2025年已发货'!E:E</f>
        <v>3</v>
      </c>
      <c r="F4348" s="4">
        <f ca="1">'[1]2025年已发货'!F:F</f>
        <v>45834</v>
      </c>
      <c r="G4348" s="2" t="str">
        <f>'[1]2025年已发货'!G:G</f>
        <v>(五冶建设扩建艺体中学二期工程)四川省成都市双流区光荣路成都艺体中学南200米</v>
      </c>
      <c r="H4348" s="2" t="str">
        <f ca="1">'[1]2025年已发货'!H:H</f>
        <v>谢序强</v>
      </c>
      <c r="I4348" s="2">
        <f ca="1">'[1]2025年已发货'!I:I</f>
        <v>13458588232</v>
      </c>
      <c r="J4348" s="2" t="str">
        <f ca="1">_xlfn._xlws.FILTER(辅助信息!D:D,辅助信息!G:G=G4348)</f>
        <v>五冶建设成都怡心湖片区及龙泉驿医院等项目</v>
      </c>
    </row>
    <row r="4349" spans="1:10">
      <c r="A4349" s="2" t="str">
        <f ca="1">'[1]2025年已发货'!A:A</f>
        <v>润耀</v>
      </c>
      <c r="B4349" s="2" t="str">
        <f ca="1">'[1]2025年已发货'!B:B</f>
        <v>螺纹钢</v>
      </c>
      <c r="C4349" s="2" t="str">
        <f ca="1">'[1]2025年已发货'!C:C</f>
        <v>HRB400E Φ28×9米</v>
      </c>
      <c r="D4349" s="2" t="str">
        <f ca="1">'[1]2025年已发货'!D:D</f>
        <v>吨</v>
      </c>
      <c r="E4349" s="2">
        <f ca="1">'[1]2025年已发货'!E:E</f>
        <v>105</v>
      </c>
      <c r="F4349" s="4">
        <f ca="1">'[1]2025年已发货'!F:F</f>
        <v>45834</v>
      </c>
      <c r="G4349" s="2" t="str">
        <f>'[1]2025年已发货'!G:G</f>
        <v>（自永1标八局二分公司钢筋棚过磅）沿滩区川南中小企业创业园(金川路东50米)  </v>
      </c>
      <c r="H4349" s="2" t="str">
        <f ca="1">'[1]2025年已发货'!H:H</f>
        <v>李锐</v>
      </c>
      <c r="I4349" s="2" t="str">
        <f ca="1">'[1]2025年已发货'!I:I</f>
        <v>李锐13890668545</v>
      </c>
      <c r="J4349" s="2" vm="1" t="e">
        <f ca="1">_xlfn._xlws.FILTER(辅助信息!D:D,辅助信息!G:G=G4349)</f>
        <v>#VALUE!</v>
      </c>
    </row>
    <row r="4350" spans="1:10">
      <c r="A4350" s="2" t="str">
        <f ca="1">'[1]2025年已发货'!A:A</f>
        <v>润耀</v>
      </c>
      <c r="B4350" s="2" t="str">
        <f ca="1">'[1]2025年已发货'!B:B</f>
        <v>螺纹钢</v>
      </c>
      <c r="C4350" s="2" t="str">
        <f ca="1">'[1]2025年已发货'!C:C</f>
        <v>HRB400E Φ20×9米</v>
      </c>
      <c r="D4350" s="2" t="str">
        <f ca="1">'[1]2025年已发货'!D:D</f>
        <v>吨</v>
      </c>
      <c r="E4350" s="2">
        <f ca="1">'[1]2025年已发货'!E:E</f>
        <v>19</v>
      </c>
      <c r="F4350" s="4">
        <f ca="1">'[1]2025年已发货'!F:F</f>
        <v>45834</v>
      </c>
      <c r="G4350" s="2" t="str">
        <f>'[1]2025年已发货'!G:G</f>
        <v>（自永1标八局二分公司钢筋棚过磅）沿滩区川南中小企业创业园(金川路东50米)  </v>
      </c>
      <c r="H4350" s="2" t="str">
        <f ca="1">'[1]2025年已发货'!H:H</f>
        <v>李锐</v>
      </c>
      <c r="I4350" s="2">
        <f ca="1">'[1]2025年已发货'!I:I</f>
        <v>13890668545</v>
      </c>
      <c r="J4350" s="2" vm="1" t="e">
        <f>_xlfn._xlws.FILTER(辅助信息!D:D,辅助信息!G:G=G4350)</f>
        <v>#VALUE!</v>
      </c>
    </row>
    <row r="4351" hidden="1" spans="1:10">
      <c r="A4351" s="2" t="str">
        <f ca="1">'[1]2025年已发货'!A:A</f>
        <v>润耀</v>
      </c>
      <c r="B4351" s="2" t="str">
        <f ca="1">'[1]2025年已发货'!B:B</f>
        <v>螺纹钢</v>
      </c>
      <c r="C4351" s="2" t="str">
        <f ca="1">'[1]2025年已发货'!C:C</f>
        <v>HRB400E Φ16×9米</v>
      </c>
      <c r="D4351" s="2" t="str">
        <f ca="1">'[1]2025年已发货'!D:D</f>
        <v>吨</v>
      </c>
      <c r="E4351" s="2">
        <f ca="1">'[1]2025年已发货'!E:E</f>
        <v>18</v>
      </c>
      <c r="F4351" s="4">
        <f ca="1">'[1]2025年已发货'!F:F</f>
        <v>45834</v>
      </c>
      <c r="G4351" s="2" t="str">
        <f>'[1]2025年已发货'!G:G</f>
        <v>（自永1标八局二分公司钢筋棚过磅）沿滩区川南中小企业创业园(金川路东50米)  </v>
      </c>
      <c r="H4351" s="2" t="str">
        <f ca="1">'[1]2025年已发货'!H:H</f>
        <v>李锐</v>
      </c>
      <c r="I4351" s="2">
        <f ca="1">'[1]2025年已发货'!I:I</f>
        <v>13890668545</v>
      </c>
      <c r="J4351" s="2" vm="1" t="e">
        <f ca="1">_xlfn._xlws.FILTER(辅助信息!D:D,辅助信息!G:G=G4351)</f>
        <v>#VALUE!</v>
      </c>
    </row>
    <row r="4352" hidden="1" spans="1:10">
      <c r="A4352" s="2" t="str">
        <f ca="1">'[1]2025年已发货'!A:A</f>
        <v>润耀</v>
      </c>
      <c r="B4352" s="2" t="str">
        <f ca="1">'[1]2025年已发货'!B:B</f>
        <v>螺纹钢</v>
      </c>
      <c r="C4352" s="2" t="str">
        <f ca="1">'[1]2025年已发货'!C:C</f>
        <v>HRB400E Φ12×9米</v>
      </c>
      <c r="D4352" s="2" t="str">
        <f ca="1">'[1]2025年已发货'!D:D</f>
        <v>吨</v>
      </c>
      <c r="E4352" s="2">
        <f ca="1">'[1]2025年已发货'!E:E</f>
        <v>70</v>
      </c>
      <c r="F4352" s="4">
        <f ca="1">'[1]2025年已发货'!F:F</f>
        <v>45834</v>
      </c>
      <c r="G4352" s="2" t="str">
        <f>'[1]2025年已发货'!G:G</f>
        <v>（自永1标八局二分公司钢筋棚过磅）沿滩区川南中小企业创业园(金川路东50米)  </v>
      </c>
      <c r="H4352" s="2" t="str">
        <f ca="1">'[1]2025年已发货'!H:H</f>
        <v>李锐</v>
      </c>
      <c r="I4352" s="2">
        <f ca="1">'[1]2025年已发货'!I:I</f>
        <v>13890668545</v>
      </c>
      <c r="J4352" s="2" vm="1" t="e">
        <f>_xlfn._xlws.FILTER(辅助信息!D:D,辅助信息!G:G=G4352)</f>
        <v>#VALUE!</v>
      </c>
    </row>
    <row r="4353" hidden="1" spans="1:10">
      <c r="A4353" s="2" t="str">
        <f ca="1">'[1]2025年已发货'!A:A</f>
        <v>润耀</v>
      </c>
      <c r="B4353" s="2" t="str">
        <f ca="1">'[1]2025年已发货'!B:B</f>
        <v>螺纹钢</v>
      </c>
      <c r="C4353" s="2" t="str">
        <f ca="1">'[1]2025年已发货'!C:C</f>
        <v>HRB400E Φ20×12米</v>
      </c>
      <c r="D4353" s="2" t="str">
        <f ca="1">'[1]2025年已发货'!D:D</f>
        <v>吨</v>
      </c>
      <c r="E4353" s="2">
        <f ca="1">'[1]2025年已发货'!E:E</f>
        <v>10</v>
      </c>
      <c r="F4353" s="4">
        <f ca="1">'[1]2025年已发货'!F:F</f>
        <v>45834</v>
      </c>
      <c r="G4353" s="2" t="str">
        <f>'[1]2025年已发货'!G:G</f>
        <v>自永4标一局四公司（四川省内江市隆昌市金鹅街道自永4标一局四公司钢筋棚）</v>
      </c>
      <c r="H4353" s="2" t="str">
        <f ca="1">'[1]2025年已发货'!H:H</f>
        <v>郝优</v>
      </c>
      <c r="I4353" s="2">
        <f ca="1">'[1]2025年已发货'!I:I</f>
        <v>13891371707</v>
      </c>
      <c r="J4353" s="2" vm="1" t="e">
        <f>_xlfn._xlws.FILTER(辅助信息!D:D,辅助信息!G:G=G4353)</f>
        <v>#VALUE!</v>
      </c>
    </row>
    <row r="4354" hidden="1" spans="1:10">
      <c r="A4354" s="2" t="str">
        <f ca="1">'[1]2025年已发货'!A:A</f>
        <v>润耀</v>
      </c>
      <c r="B4354" s="2" t="str">
        <f ca="1">'[1]2025年已发货'!B:B</f>
        <v>螺纹钢</v>
      </c>
      <c r="C4354" s="2" t="str">
        <f ca="1">'[1]2025年已发货'!C:C</f>
        <v>HRB400E Φ25×12米</v>
      </c>
      <c r="D4354" s="2" t="str">
        <f ca="1">'[1]2025年已发货'!D:D</f>
        <v>吨</v>
      </c>
      <c r="E4354" s="2">
        <f ca="1">'[1]2025年已发货'!E:E</f>
        <v>25</v>
      </c>
      <c r="F4354" s="4">
        <f ca="1">'[1]2025年已发货'!F:F</f>
        <v>45834</v>
      </c>
      <c r="G4354" s="2" t="str">
        <f>'[1]2025年已发货'!G:G</f>
        <v>自永4标一局四公司（四川省内江市隆昌市金鹅街道自永4标一局四公司钢筋棚）</v>
      </c>
      <c r="H4354" s="2" t="str">
        <f ca="1">'[1]2025年已发货'!H:H</f>
        <v>郝优</v>
      </c>
      <c r="I4354" s="2">
        <f ca="1">'[1]2025年已发货'!I:I</f>
        <v>13891371707</v>
      </c>
      <c r="J4354" s="2" vm="1" t="e">
        <f>_xlfn._xlws.FILTER(辅助信息!D:D,辅助信息!G:G=G4354)</f>
        <v>#VALUE!</v>
      </c>
    </row>
    <row r="4355" hidden="1" spans="1:10">
      <c r="A4355" s="2" t="str">
        <f ca="1">'[1]2025年已发货'!A:A</f>
        <v>吉晨盛泰</v>
      </c>
      <c r="B4355" s="2" t="str">
        <f ca="1">'[1]2025年已发货'!B:B</f>
        <v>盘螺</v>
      </c>
      <c r="C4355" s="2" t="str">
        <f ca="1">'[1]2025年已发货'!C:C</f>
        <v>HRB400E Φ8</v>
      </c>
      <c r="D4355" s="2" t="str">
        <f ca="1">'[1]2025年已发货'!D:D</f>
        <v>吨</v>
      </c>
      <c r="E4355" s="2">
        <f ca="1">'[1]2025年已发货'!E:E</f>
        <v>28</v>
      </c>
      <c r="F4355" s="4">
        <f ca="1">'[1]2025年已发货'!F:F</f>
        <v>45835</v>
      </c>
      <c r="G4355" s="2" t="str">
        <f>'[1]2025年已发货'!G:G</f>
        <v>（ 中铁一局四公司西昭高速6标3部）昭觉县洒拉地坡乡三分部山里钢筋场</v>
      </c>
      <c r="H4355" s="2" t="str">
        <f ca="1">'[1]2025年已发货'!H:H</f>
        <v>陈忠</v>
      </c>
      <c r="I4355" s="2">
        <f ca="1">'[1]2025年已发货'!I:I</f>
        <v>15730783825</v>
      </c>
      <c r="J4355" s="2" vm="1" t="e">
        <f>_xlfn._xlws.FILTER(辅助信息!D:D,辅助信息!G:G=G4355)</f>
        <v>#VALUE!</v>
      </c>
    </row>
    <row r="4356" hidden="1" spans="1:10">
      <c r="A4356" s="2" t="str">
        <f ca="1">'[1]2025年已发货'!A:A</f>
        <v>吉晨盛泰</v>
      </c>
      <c r="B4356" s="2" t="str">
        <f ca="1">'[1]2025年已发货'!B:B</f>
        <v>盘螺</v>
      </c>
      <c r="C4356" s="2" t="str">
        <f ca="1">'[1]2025年已发货'!C:C</f>
        <v>HRB400E Φ10</v>
      </c>
      <c r="D4356" s="2" t="str">
        <f ca="1">'[1]2025年已发货'!D:D</f>
        <v>吨</v>
      </c>
      <c r="E4356" s="2">
        <f ca="1">'[1]2025年已发货'!E:E</f>
        <v>100</v>
      </c>
      <c r="F4356" s="4">
        <f ca="1">'[1]2025年已发货'!F:F</f>
        <v>45835</v>
      </c>
      <c r="G4356" s="2" t="str">
        <f>'[1]2025年已发货'!G:G</f>
        <v>（ 中铁一局四公司西昭高速6标3部）昭觉县洒拉地坡乡三分部山里钢筋场</v>
      </c>
      <c r="H4356" s="2" t="str">
        <f ca="1">'[1]2025年已发货'!H:H</f>
        <v>陈忠</v>
      </c>
      <c r="I4356" s="2">
        <f ca="1">'[1]2025年已发货'!I:I</f>
        <v>15730783825</v>
      </c>
      <c r="J4356" s="2" vm="1" t="e">
        <f>_xlfn._xlws.FILTER(辅助信息!D:D,辅助信息!G:G=G4356)</f>
        <v>#VALUE!</v>
      </c>
    </row>
    <row r="4357" hidden="1" spans="1:10">
      <c r="A4357" s="2" t="str">
        <f ca="1">'[1]2025年已发货'!A:A</f>
        <v>吉晨盛泰</v>
      </c>
      <c r="B4357" s="2" t="str">
        <f ca="1">'[1]2025年已发货'!B:B</f>
        <v>盘螺</v>
      </c>
      <c r="C4357" s="2" t="str">
        <f ca="1">'[1]2025年已发货'!C:C</f>
        <v>HRB400E Φ12</v>
      </c>
      <c r="D4357" s="2" t="str">
        <f ca="1">'[1]2025年已发货'!D:D</f>
        <v>吨</v>
      </c>
      <c r="E4357" s="2">
        <f ca="1">'[1]2025年已发货'!E:E</f>
        <v>190</v>
      </c>
      <c r="F4357" s="4">
        <f ca="1">'[1]2025年已发货'!F:F</f>
        <v>45835</v>
      </c>
      <c r="G4357" s="2" t="str">
        <f>'[1]2025年已发货'!G:G</f>
        <v>（ 中铁一局四公司西昭高速6标3部）昭觉县洒拉地坡乡三分部山里钢筋场</v>
      </c>
      <c r="H4357" s="2" t="str">
        <f ca="1">'[1]2025年已发货'!H:H</f>
        <v>陈忠</v>
      </c>
      <c r="I4357" s="2">
        <f ca="1">'[1]2025年已发货'!I:I</f>
        <v>15730783825</v>
      </c>
      <c r="J4357" s="2" vm="1" t="e">
        <f ca="1">_xlfn._xlws.FILTER(辅助信息!D:D,辅助信息!G:G=G4357)</f>
        <v>#VALUE!</v>
      </c>
    </row>
    <row r="4358" hidden="1" spans="1:10">
      <c r="A4358" s="2" t="str">
        <f ca="1">'[1]2025年已发货'!A:A</f>
        <v>吉晨盛泰</v>
      </c>
      <c r="B4358" s="2" t="str">
        <f ca="1">'[1]2025年已发货'!B:B</f>
        <v>螺纹钢</v>
      </c>
      <c r="C4358" s="2" t="str">
        <f ca="1">'[1]2025年已发货'!C:C</f>
        <v>HRB400E Φ14</v>
      </c>
      <c r="D4358" s="2" t="str">
        <f ca="1">'[1]2025年已发货'!D:D</f>
        <v>吨</v>
      </c>
      <c r="E4358" s="2">
        <f ca="1">'[1]2025年已发货'!E:E</f>
        <v>40</v>
      </c>
      <c r="F4358" s="4">
        <f ca="1">'[1]2025年已发货'!F:F</f>
        <v>45835</v>
      </c>
      <c r="G4358" s="2" t="str">
        <f>'[1]2025年已发货'!G:G</f>
        <v>（ 中铁一局四公司西昭高速6标3部）昭觉县洒拉地坡乡三分部山里钢筋场</v>
      </c>
      <c r="H4358" s="2" t="str">
        <f ca="1">'[1]2025年已发货'!H:H</f>
        <v>陈忠</v>
      </c>
      <c r="I4358" s="2">
        <f ca="1">'[1]2025年已发货'!I:I</f>
        <v>15730783825</v>
      </c>
      <c r="J4358" s="2" vm="1" t="e">
        <f ca="1">_xlfn._xlws.FILTER(辅助信息!D:D,辅助信息!G:G=G4358)</f>
        <v>#VALUE!</v>
      </c>
    </row>
    <row r="4359" hidden="1" spans="1:10">
      <c r="A4359" s="2" t="str">
        <f ca="1">'[1]2025年已发货'!A:A</f>
        <v>吉晨盛泰</v>
      </c>
      <c r="B4359" s="2" t="str">
        <f ca="1">'[1]2025年已发货'!B:B</f>
        <v>螺纹钢</v>
      </c>
      <c r="C4359" s="2" t="str">
        <f ca="1">'[1]2025年已发货'!C:C</f>
        <v>HRB400E Φ16</v>
      </c>
      <c r="D4359" s="2" t="str">
        <f ca="1">'[1]2025年已发货'!D:D</f>
        <v>吨</v>
      </c>
      <c r="E4359" s="2">
        <f ca="1">'[1]2025年已发货'!E:E</f>
        <v>80</v>
      </c>
      <c r="F4359" s="4">
        <f ca="1">'[1]2025年已发货'!F:F</f>
        <v>45835</v>
      </c>
      <c r="G4359" s="2" t="str">
        <f>'[1]2025年已发货'!G:G</f>
        <v>（ 中铁一局四公司西昭高速6标3部）昭觉县洒拉地坡乡三分部山里钢筋场</v>
      </c>
      <c r="H4359" s="2" t="str">
        <f ca="1">'[1]2025年已发货'!H:H</f>
        <v>陈忠</v>
      </c>
      <c r="I4359" s="2">
        <f ca="1">'[1]2025年已发货'!I:I</f>
        <v>15730783825</v>
      </c>
      <c r="J4359" s="2" vm="1" t="e">
        <f ca="1">_xlfn._xlws.FILTER(辅助信息!D:D,辅助信息!G:G=G4359)</f>
        <v>#VALUE!</v>
      </c>
    </row>
    <row r="4360" hidden="1" spans="1:10">
      <c r="A4360" s="2" t="str">
        <f ca="1">'[1]2025年已发货'!A:A</f>
        <v>吉晨盛泰</v>
      </c>
      <c r="B4360" s="2" t="str">
        <f ca="1">'[1]2025年已发货'!B:B</f>
        <v>螺纹钢</v>
      </c>
      <c r="C4360" s="2" t="str">
        <f ca="1">'[1]2025年已发货'!C:C</f>
        <v>HRB400E Φ20</v>
      </c>
      <c r="D4360" s="2" t="str">
        <f ca="1">'[1]2025年已发货'!D:D</f>
        <v>吨</v>
      </c>
      <c r="E4360" s="2">
        <f ca="1">'[1]2025年已发货'!E:E</f>
        <v>25</v>
      </c>
      <c r="F4360" s="4">
        <f ca="1">'[1]2025年已发货'!F:F</f>
        <v>45835</v>
      </c>
      <c r="G4360" s="2" t="str">
        <f>'[1]2025年已发货'!G:G</f>
        <v>（ 中铁一局四公司西昭高速6标3部）昭觉县洒拉地坡乡三分部山里钢筋场</v>
      </c>
      <c r="H4360" s="2" t="str">
        <f ca="1">'[1]2025年已发货'!H:H</f>
        <v>陈忠</v>
      </c>
      <c r="I4360" s="2">
        <f ca="1">'[1]2025年已发货'!I:I</f>
        <v>15730783825</v>
      </c>
      <c r="J4360" s="2" vm="1" t="e">
        <f ca="1">_xlfn._xlws.FILTER(辅助信息!D:D,辅助信息!G:G=G4360)</f>
        <v>#VALUE!</v>
      </c>
    </row>
    <row r="4361" hidden="1" spans="1:10">
      <c r="A4361" s="2" t="str">
        <f ca="1">'[1]2025年已发货'!A:A</f>
        <v>吉晨盛泰</v>
      </c>
      <c r="B4361" s="2" t="str">
        <f ca="1">'[1]2025年已发货'!B:B</f>
        <v>螺纹钢</v>
      </c>
      <c r="C4361" s="2" t="str">
        <f ca="1">'[1]2025年已发货'!C:C</f>
        <v>HRB400E Φ22</v>
      </c>
      <c r="D4361" s="2" t="str">
        <f ca="1">'[1]2025年已发货'!D:D</f>
        <v>吨</v>
      </c>
      <c r="E4361" s="2">
        <f ca="1">'[1]2025年已发货'!E:E</f>
        <v>12</v>
      </c>
      <c r="F4361" s="4">
        <f ca="1">'[1]2025年已发货'!F:F</f>
        <v>45835</v>
      </c>
      <c r="G4361" s="2" t="str">
        <f>'[1]2025年已发货'!G:G</f>
        <v>（ 中铁一局四公司西昭高速6标3部）昭觉县洒拉地坡乡三分部山里钢筋场</v>
      </c>
      <c r="H4361" s="2" t="str">
        <f ca="1">'[1]2025年已发货'!H:H</f>
        <v>陈忠</v>
      </c>
      <c r="I4361" s="2">
        <f ca="1">'[1]2025年已发货'!I:I</f>
        <v>15730783825</v>
      </c>
      <c r="J4361" s="2" vm="1" t="e">
        <f ca="1">_xlfn._xlws.FILTER(辅助信息!D:D,辅助信息!G:G=G4361)</f>
        <v>#VALUE!</v>
      </c>
    </row>
    <row r="4362" hidden="1" spans="1:10">
      <c r="A4362" s="2" t="str">
        <f ca="1">'[1]2025年已发货'!A:A</f>
        <v>吉晨盛泰</v>
      </c>
      <c r="B4362" s="2" t="str">
        <f ca="1">'[1]2025年已发货'!B:B</f>
        <v>螺纹钢</v>
      </c>
      <c r="C4362" s="2" t="str">
        <f ca="1">'[1]2025年已发货'!C:C</f>
        <v>HRB400E Φ25</v>
      </c>
      <c r="D4362" s="2" t="str">
        <f ca="1">'[1]2025年已发货'!D:D</f>
        <v>吨</v>
      </c>
      <c r="E4362" s="2">
        <f ca="1">'[1]2025年已发货'!E:E</f>
        <v>35</v>
      </c>
      <c r="F4362" s="4">
        <f ca="1">'[1]2025年已发货'!F:F</f>
        <v>45835</v>
      </c>
      <c r="G4362" s="2" t="str">
        <f>'[1]2025年已发货'!G:G</f>
        <v>（ 中铁一局四公司西昭高速6标3部）昭觉县洒拉地坡乡三分部山里钢筋场</v>
      </c>
      <c r="H4362" s="2" t="str">
        <f ca="1">'[1]2025年已发货'!H:H</f>
        <v>陈忠</v>
      </c>
      <c r="I4362" s="2">
        <f ca="1">'[1]2025年已发货'!I:I</f>
        <v>15730783825</v>
      </c>
      <c r="J4362" s="2" vm="1" t="e">
        <f ca="1">_xlfn._xlws.FILTER(辅助信息!D:D,辅助信息!G:G=G4362)</f>
        <v>#VALUE!</v>
      </c>
    </row>
    <row r="4363" hidden="1" spans="1:10">
      <c r="A4363" s="2" t="str">
        <f ca="1">'[1]2025年已发货'!A:A</f>
        <v>吉晨盛泰</v>
      </c>
      <c r="B4363" s="2" t="str">
        <f ca="1">'[1]2025年已发货'!B:B</f>
        <v>螺纹钢</v>
      </c>
      <c r="C4363" s="2" t="str">
        <f ca="1">'[1]2025年已发货'!C:C</f>
        <v>HRB500E Φ32</v>
      </c>
      <c r="D4363" s="2" t="str">
        <f ca="1">'[1]2025年已发货'!D:D</f>
        <v>吨</v>
      </c>
      <c r="E4363" s="2">
        <f ca="1">'[1]2025年已发货'!E:E</f>
        <v>80</v>
      </c>
      <c r="F4363" s="4">
        <f ca="1">'[1]2025年已发货'!F:F</f>
        <v>45835</v>
      </c>
      <c r="G4363" s="2" t="str">
        <f>'[1]2025年已发货'!G:G</f>
        <v>（ 中铁一局四公司西昭高速6标3部）昭觉县洒拉地坡乡三分部山里钢筋场</v>
      </c>
      <c r="H4363" s="2" t="str">
        <f ca="1">'[1]2025年已发货'!H:H</f>
        <v>陈忠</v>
      </c>
      <c r="I4363" s="2">
        <f ca="1">'[1]2025年已发货'!I:I</f>
        <v>15730783825</v>
      </c>
      <c r="J4363" s="2" vm="1" t="e">
        <f>_xlfn._xlws.FILTER(辅助信息!D:D,辅助信息!G:G=G4363)</f>
        <v>#VALUE!</v>
      </c>
    </row>
    <row r="4364" hidden="1" spans="1:10">
      <c r="A4364" s="2" t="str">
        <f ca="1">'[1]2025年已发货'!A:A</f>
        <v>吉晨盛泰</v>
      </c>
      <c r="B4364" s="2" t="str">
        <f ca="1">'[1]2025年已发货'!B:B</f>
        <v>盘螺</v>
      </c>
      <c r="C4364" s="2" t="str">
        <f ca="1">'[1]2025年已发货'!C:C</f>
        <v>HRB400E Φ10</v>
      </c>
      <c r="D4364" s="2" t="str">
        <f ca="1">'[1]2025年已发货'!D:D</f>
        <v>吨</v>
      </c>
      <c r="E4364" s="2">
        <f ca="1">'[1]2025年已发货'!E:E</f>
        <v>200</v>
      </c>
      <c r="F4364" s="4">
        <f ca="1">'[1]2025年已发货'!F:F</f>
        <v>45835</v>
      </c>
      <c r="G4364" s="2" t="str">
        <f>'[1]2025年已发货'!G:G</f>
        <v>（中铁一局四公司西昭高速6标4分部）四川省凉山彝族自治州昭觉县杨日占里</v>
      </c>
      <c r="H4364" s="2" t="str">
        <f ca="1">'[1]2025年已发货'!H:H</f>
        <v>马占全</v>
      </c>
      <c r="I4364" s="2">
        <f ca="1">'[1]2025年已发货'!I:I</f>
        <v>18189516465</v>
      </c>
      <c r="J4364" s="2" vm="1" t="e">
        <f>_xlfn._xlws.FILTER(辅助信息!D:D,辅助信息!G:G=G4364)</f>
        <v>#VALUE!</v>
      </c>
    </row>
    <row r="4365" hidden="1" spans="1:10">
      <c r="A4365" s="2" t="str">
        <f ca="1">'[1]2025年已发货'!A:A</f>
        <v>吉晨盛泰</v>
      </c>
      <c r="B4365" s="2" t="str">
        <f ca="1">'[1]2025年已发货'!B:B</f>
        <v>盘螺</v>
      </c>
      <c r="C4365" s="2" t="str">
        <f ca="1">'[1]2025年已发货'!C:C</f>
        <v>HRB400E Φ12</v>
      </c>
      <c r="D4365" s="2" t="str">
        <f ca="1">'[1]2025年已发货'!D:D</f>
        <v>吨</v>
      </c>
      <c r="E4365" s="2">
        <f ca="1">'[1]2025年已发货'!E:E</f>
        <v>470</v>
      </c>
      <c r="F4365" s="4">
        <f ca="1">'[1]2025年已发货'!F:F</f>
        <v>45835</v>
      </c>
      <c r="G4365" s="2" t="str">
        <f>'[1]2025年已发货'!G:G</f>
        <v>（中铁一局四公司西昭高速6标4分部）四川省凉山彝族自治州昭觉县杨日占里</v>
      </c>
      <c r="H4365" s="2" t="str">
        <f ca="1">'[1]2025年已发货'!H:H</f>
        <v>马占全</v>
      </c>
      <c r="I4365" s="2">
        <f ca="1">'[1]2025年已发货'!I:I</f>
        <v>18189516465</v>
      </c>
      <c r="J4365" s="2" vm="1" t="e">
        <f>_xlfn._xlws.FILTER(辅助信息!D:D,辅助信息!G:G=G4365)</f>
        <v>#VALUE!</v>
      </c>
    </row>
    <row r="4366" hidden="1" spans="1:10">
      <c r="A4366" s="2" t="str">
        <f ca="1">'[1]2025年已发货'!A:A</f>
        <v>吉晨盛泰</v>
      </c>
      <c r="B4366" s="2" t="str">
        <f ca="1">'[1]2025年已发货'!B:B</f>
        <v>螺纹钢</v>
      </c>
      <c r="C4366" s="2" t="str">
        <f ca="1">'[1]2025年已发货'!C:C</f>
        <v>HRB400E Φ14</v>
      </c>
      <c r="D4366" s="2" t="str">
        <f ca="1">'[1]2025年已发货'!D:D</f>
        <v>吨</v>
      </c>
      <c r="E4366" s="2">
        <f ca="1">'[1]2025年已发货'!E:E</f>
        <v>40</v>
      </c>
      <c r="F4366" s="4">
        <f ca="1">'[1]2025年已发货'!F:F</f>
        <v>45835</v>
      </c>
      <c r="G4366" s="2" t="str">
        <f>'[1]2025年已发货'!G:G</f>
        <v>（中铁一局四公司西昭高速6标4分部）四川省凉山彝族自治州昭觉县杨日占里</v>
      </c>
      <c r="H4366" s="2" t="str">
        <f ca="1">'[1]2025年已发货'!H:H</f>
        <v>马占全</v>
      </c>
      <c r="I4366" s="2">
        <f ca="1">'[1]2025年已发货'!I:I</f>
        <v>18189516465</v>
      </c>
      <c r="J4366" s="2" vm="1" t="e">
        <f>_xlfn._xlws.FILTER(辅助信息!D:D,辅助信息!G:G=G4366)</f>
        <v>#VALUE!</v>
      </c>
    </row>
    <row r="4367" hidden="1" spans="1:10">
      <c r="A4367" s="2" t="str">
        <f ca="1">'[1]2025年已发货'!A:A</f>
        <v>吉晨盛泰</v>
      </c>
      <c r="B4367" s="2" t="str">
        <f ca="1">'[1]2025年已发货'!B:B</f>
        <v>螺纹钢</v>
      </c>
      <c r="C4367" s="2" t="str">
        <f ca="1">'[1]2025年已发货'!C:C</f>
        <v>HRB400E Φ16</v>
      </c>
      <c r="D4367" s="2" t="str">
        <f ca="1">'[1]2025年已发货'!D:D</f>
        <v>吨</v>
      </c>
      <c r="E4367" s="2">
        <f ca="1">'[1]2025年已发货'!E:E</f>
        <v>95</v>
      </c>
      <c r="F4367" s="4">
        <f ca="1">'[1]2025年已发货'!F:F</f>
        <v>45835</v>
      </c>
      <c r="G4367" s="2" t="str">
        <f>'[1]2025年已发货'!G:G</f>
        <v>（中铁一局四公司西昭高速6标4分部）四川省凉山彝族自治州昭觉县杨日占里</v>
      </c>
      <c r="H4367" s="2" t="str">
        <f ca="1">'[1]2025年已发货'!H:H</f>
        <v>马占全</v>
      </c>
      <c r="I4367" s="2">
        <f ca="1">'[1]2025年已发货'!I:I</f>
        <v>18189516465</v>
      </c>
      <c r="J4367" s="2" vm="1" t="e">
        <f>_xlfn._xlws.FILTER(辅助信息!D:D,辅助信息!G:G=G4367)</f>
        <v>#VALUE!</v>
      </c>
    </row>
    <row r="4368" hidden="1" spans="1:10">
      <c r="A4368" s="2" t="str">
        <f ca="1">'[1]2025年已发货'!A:A</f>
        <v>吉晨盛泰</v>
      </c>
      <c r="B4368" s="2" t="str">
        <f ca="1">'[1]2025年已发货'!B:B</f>
        <v>螺纹钢</v>
      </c>
      <c r="C4368" s="2" t="str">
        <f ca="1">'[1]2025年已发货'!C:C</f>
        <v>HRB500E Φ25</v>
      </c>
      <c r="D4368" s="2" t="str">
        <f ca="1">'[1]2025年已发货'!D:D</f>
        <v>吨</v>
      </c>
      <c r="E4368" s="2">
        <f ca="1">'[1]2025年已发货'!E:E</f>
        <v>70</v>
      </c>
      <c r="F4368" s="4">
        <f ca="1">'[1]2025年已发货'!F:F</f>
        <v>45835</v>
      </c>
      <c r="G4368" s="2" t="str">
        <f>'[1]2025年已发货'!G:G</f>
        <v>（中铁一局四公司西昭高速6标4分部）四川省凉山彝族自治州昭觉县杨日占里</v>
      </c>
      <c r="H4368" s="2" t="str">
        <f ca="1">'[1]2025年已发货'!H:H</f>
        <v>马占全</v>
      </c>
      <c r="I4368" s="2">
        <f ca="1">'[1]2025年已发货'!I:I</f>
        <v>18189516465</v>
      </c>
      <c r="J4368" s="2" vm="1" t="e">
        <f ca="1">_xlfn._xlws.FILTER(辅助信息!D:D,辅助信息!G:G=G4368)</f>
        <v>#VALUE!</v>
      </c>
    </row>
    <row r="4369" hidden="1" spans="1:10">
      <c r="A4369" s="2" t="str">
        <f ca="1">'[1]2025年已发货'!A:A</f>
        <v>吉晨盛泰</v>
      </c>
      <c r="B4369" s="2" t="str">
        <f ca="1">'[1]2025年已发货'!B:B</f>
        <v>螺纹钢</v>
      </c>
      <c r="C4369" s="2" t="str">
        <f ca="1">'[1]2025年已发货'!C:C</f>
        <v>HRB500E Φ28</v>
      </c>
      <c r="D4369" s="2" t="str">
        <f ca="1">'[1]2025年已发货'!D:D</f>
        <v>吨</v>
      </c>
      <c r="E4369" s="2">
        <f ca="1">'[1]2025年已发货'!E:E</f>
        <v>33</v>
      </c>
      <c r="F4369" s="4">
        <f ca="1">'[1]2025年已发货'!F:F</f>
        <v>45835</v>
      </c>
      <c r="G4369" s="2" t="str">
        <f>'[1]2025年已发货'!G:G</f>
        <v>（中铁一局四公司西昭高速6标4分部）四川省凉山彝族自治州昭觉县杨日占里</v>
      </c>
      <c r="H4369" s="2" t="str">
        <f ca="1">'[1]2025年已发货'!H:H</f>
        <v>马占全</v>
      </c>
      <c r="I4369" s="2">
        <f ca="1">'[1]2025年已发货'!I:I</f>
        <v>18189516465</v>
      </c>
      <c r="J4369" s="2" vm="1" t="e">
        <f ca="1">_xlfn._xlws.FILTER(辅助信息!D:D,辅助信息!G:G=G4369)</f>
        <v>#VALUE!</v>
      </c>
    </row>
    <row r="4370" hidden="1" spans="1:10">
      <c r="A4370" s="2" t="str">
        <f ca="1">'[1]2025年已发货'!A:A</f>
        <v>吉晨盛泰</v>
      </c>
      <c r="B4370" s="2" t="str">
        <f ca="1">'[1]2025年已发货'!B:B</f>
        <v>螺纹钢</v>
      </c>
      <c r="C4370" s="2" t="str">
        <f ca="1">'[1]2025年已发货'!C:C</f>
        <v>HRB500E Φ32</v>
      </c>
      <c r="D4370" s="2" t="str">
        <f ca="1">'[1]2025年已发货'!D:D</f>
        <v>吨</v>
      </c>
      <c r="E4370" s="2">
        <f ca="1">'[1]2025年已发货'!E:E</f>
        <v>15</v>
      </c>
      <c r="F4370" s="4">
        <f ca="1">'[1]2025年已发货'!F:F</f>
        <v>45835</v>
      </c>
      <c r="G4370" s="2" t="str">
        <f>'[1]2025年已发货'!G:G</f>
        <v>（中铁一局四公司西昭高速6标4分部）四川省凉山彝族自治州昭觉县杨日占里</v>
      </c>
      <c r="H4370" s="2" t="str">
        <f ca="1">'[1]2025年已发货'!H:H</f>
        <v>马占全</v>
      </c>
      <c r="I4370" s="2">
        <f ca="1">'[1]2025年已发货'!I:I</f>
        <v>18189516465</v>
      </c>
      <c r="J4370" s="2" vm="1" t="e">
        <f ca="1">_xlfn._xlws.FILTER(辅助信息!D:D,辅助信息!G:G=G4370)</f>
        <v>#VALUE!</v>
      </c>
    </row>
    <row r="4371" hidden="1" spans="1:10">
      <c r="A4371" s="2" t="str">
        <f ca="1">'[1]2025年已发货'!A:A</f>
        <v>吉晨盛泰</v>
      </c>
      <c r="B4371" s="2" t="str">
        <f ca="1">'[1]2025年已发货'!B:B</f>
        <v>高线</v>
      </c>
      <c r="C4371" s="2" t="str">
        <f ca="1">'[1]2025年已发货'!C:C</f>
        <v>HPB300Φ8</v>
      </c>
      <c r="D4371" s="2" t="str">
        <f ca="1">'[1]2025年已发货'!D:D</f>
        <v>吨</v>
      </c>
      <c r="E4371" s="2">
        <f ca="1">'[1]2025年已发货'!E:E</f>
        <v>50</v>
      </c>
      <c r="F4371" s="4">
        <f ca="1">'[1]2025年已发货'!F:F</f>
        <v>45835</v>
      </c>
      <c r="G4371" s="2" t="str">
        <f>'[1]2025年已发货'!G:G</f>
        <v>（中铁一局四公司西昭高速6标1分部）四川省凉山彝族自治州昭觉县李子村</v>
      </c>
      <c r="H4371" s="2" t="str">
        <f ca="1">'[1]2025年已发货'!H:H</f>
        <v>党牛</v>
      </c>
      <c r="I4371" s="2">
        <f ca="1">'[1]2025年已发货'!I:I</f>
        <v>19996000463</v>
      </c>
      <c r="J4371" s="2" vm="1" t="e">
        <f ca="1">_xlfn._xlws.FILTER(辅助信息!D:D,辅助信息!G:G=G4371)</f>
        <v>#VALUE!</v>
      </c>
    </row>
    <row r="4372" hidden="1" spans="1:10">
      <c r="A4372" s="2" t="str">
        <f ca="1">'[1]2025年已发货'!A:A</f>
        <v>吉晨盛泰</v>
      </c>
      <c r="B4372" s="2" t="str">
        <f ca="1">'[1]2025年已发货'!B:B</f>
        <v>高线</v>
      </c>
      <c r="C4372" s="2" t="str">
        <f ca="1">'[1]2025年已发货'!C:C</f>
        <v>HPB300Φ8</v>
      </c>
      <c r="D4372" s="2" t="str">
        <f ca="1">'[1]2025年已发货'!D:D</f>
        <v>吨</v>
      </c>
      <c r="E4372" s="2">
        <f ca="1">'[1]2025年已发货'!E:E</f>
        <v>10</v>
      </c>
      <c r="F4372" s="4">
        <f ca="1">'[1]2025年已发货'!F:F</f>
        <v>45835</v>
      </c>
      <c r="G4372" s="2" t="str">
        <f>'[1]2025年已发货'!G:G</f>
        <v>（中铁一局四公司西昭高速6标1分部）四川省凉山彝族自治州昭觉县李子村</v>
      </c>
      <c r="H4372" s="2" t="str">
        <f ca="1">'[1]2025年已发货'!H:H</f>
        <v>党牛</v>
      </c>
      <c r="I4372" s="2">
        <f ca="1">'[1]2025年已发货'!I:I</f>
        <v>19996000463</v>
      </c>
      <c r="J4372" s="2" vm="1" t="e">
        <f ca="1">_xlfn._xlws.FILTER(辅助信息!D:D,辅助信息!G:G=G4372)</f>
        <v>#VALUE!</v>
      </c>
    </row>
    <row r="4373" hidden="1" spans="1:10">
      <c r="A4373" s="2" t="str">
        <f ca="1">'[1]2025年已发货'!A:A</f>
        <v>吉晨盛泰</v>
      </c>
      <c r="B4373" s="2" t="str">
        <f ca="1">'[1]2025年已发货'!B:B</f>
        <v>螺纹钢</v>
      </c>
      <c r="C4373" s="2" t="str">
        <f ca="1">'[1]2025年已发货'!C:C</f>
        <v>HRB400E Φ22</v>
      </c>
      <c r="D4373" s="2" t="str">
        <f ca="1">'[1]2025年已发货'!D:D</f>
        <v>吨</v>
      </c>
      <c r="E4373" s="2">
        <f ca="1">'[1]2025年已发货'!E:E</f>
        <v>30</v>
      </c>
      <c r="F4373" s="4">
        <f ca="1">'[1]2025年已发货'!F:F</f>
        <v>45835</v>
      </c>
      <c r="G4373" s="2" t="str">
        <f>'[1]2025年已发货'!G:G</f>
        <v>（中铁一局四公司西昭高速6标1分部）四川省凉山彝族自治州昭觉县李子村</v>
      </c>
      <c r="H4373" s="2" t="str">
        <f ca="1">'[1]2025年已发货'!H:H</f>
        <v>党牛</v>
      </c>
      <c r="I4373" s="2">
        <f ca="1">'[1]2025年已发货'!I:I</f>
        <v>19996000463</v>
      </c>
      <c r="J4373" s="2" vm="1" t="e">
        <f>_xlfn._xlws.FILTER(辅助信息!D:D,辅助信息!G:G=G4373)</f>
        <v>#VALUE!</v>
      </c>
    </row>
    <row r="4374" hidden="1" spans="1:10">
      <c r="A4374" s="2" t="str">
        <f ca="1">'[1]2025年已发货'!A:A</f>
        <v>吉晨盛泰</v>
      </c>
      <c r="B4374" s="2" t="str">
        <f ca="1">'[1]2025年已发货'!B:B</f>
        <v>盘螺</v>
      </c>
      <c r="C4374" s="2" t="str">
        <f ca="1">'[1]2025年已发货'!C:C</f>
        <v>HRB400E Φ6</v>
      </c>
      <c r="D4374" s="2" t="str">
        <f ca="1">'[1]2025年已发货'!D:D</f>
        <v>吨</v>
      </c>
      <c r="E4374" s="2">
        <f ca="1">'[1]2025年已发货'!E:E</f>
        <v>4</v>
      </c>
      <c r="F4374" s="4">
        <f ca="1">'[1]2025年已发货'!F:F</f>
        <v>45835</v>
      </c>
      <c r="G4374" s="2" t="str">
        <f>'[1]2025年已发货'!G:G</f>
        <v>（中铁一局四公司西昭高速6标4分部）四川省凉山彝族自治州昭觉县6表服务区A、B区</v>
      </c>
      <c r="H4374" s="2" t="str">
        <f ca="1">'[1]2025年已发货'!H:H</f>
        <v>马占全</v>
      </c>
      <c r="I4374" s="2">
        <f ca="1">'[1]2025年已发货'!I:I</f>
        <v>18189516465</v>
      </c>
      <c r="J4374" s="2" vm="1" t="e">
        <f>_xlfn._xlws.FILTER(辅助信息!D:D,辅助信息!G:G=G4374)</f>
        <v>#VALUE!</v>
      </c>
    </row>
    <row r="4375" hidden="1" spans="1:10">
      <c r="A4375" s="2" t="str">
        <f ca="1">'[1]2025年已发货'!A:A</f>
        <v>吉晨盛泰</v>
      </c>
      <c r="B4375" s="2" t="str">
        <f ca="1">'[1]2025年已发货'!B:B</f>
        <v>盘螺</v>
      </c>
      <c r="C4375" s="2" t="str">
        <f ca="1">'[1]2025年已发货'!C:C</f>
        <v>HRB400E Φ8</v>
      </c>
      <c r="D4375" s="2" t="str">
        <f ca="1">'[1]2025年已发货'!D:D</f>
        <v>吨</v>
      </c>
      <c r="E4375" s="2">
        <f ca="1">'[1]2025年已发货'!E:E</f>
        <v>20</v>
      </c>
      <c r="F4375" s="4">
        <f ca="1">'[1]2025年已发货'!F:F</f>
        <v>45835</v>
      </c>
      <c r="G4375" s="2" t="str">
        <f>'[1]2025年已发货'!G:G</f>
        <v>（中铁一局四公司西昭高速6标4分部）四川省凉山彝族自治州昭觉县6表服务区A、B区</v>
      </c>
      <c r="H4375" s="2" t="str">
        <f ca="1">'[1]2025年已发货'!H:H</f>
        <v>马占全</v>
      </c>
      <c r="I4375" s="2">
        <f ca="1">'[1]2025年已发货'!I:I</f>
        <v>18189516465</v>
      </c>
      <c r="J4375" s="2" vm="1" t="e">
        <f ca="1">_xlfn._xlws.FILTER(辅助信息!D:D,辅助信息!G:G=G4375)</f>
        <v>#VALUE!</v>
      </c>
    </row>
    <row r="4376" hidden="1" spans="1:10">
      <c r="A4376" s="2" t="str">
        <f ca="1">'[1]2025年已发货'!A:A</f>
        <v>吉晨盛泰</v>
      </c>
      <c r="B4376" s="2" t="str">
        <f ca="1">'[1]2025年已发货'!B:B</f>
        <v>盘螺</v>
      </c>
      <c r="C4376" s="2" t="str">
        <f ca="1">'[1]2025年已发货'!C:C</f>
        <v>HRB400E Φ10</v>
      </c>
      <c r="D4376" s="2" t="str">
        <f ca="1">'[1]2025年已发货'!D:D</f>
        <v>吨</v>
      </c>
      <c r="E4376" s="2">
        <f ca="1">'[1]2025年已发货'!E:E</f>
        <v>12</v>
      </c>
      <c r="F4376" s="4">
        <f ca="1">'[1]2025年已发货'!F:F</f>
        <v>45835</v>
      </c>
      <c r="G4376" s="2" t="str">
        <f>'[1]2025年已发货'!G:G</f>
        <v>（中铁一局四公司西昭高速6标4分部）四川省凉山彝族自治州昭觉县6表服务区A、B区</v>
      </c>
      <c r="H4376" s="2" t="str">
        <f ca="1">'[1]2025年已发货'!H:H</f>
        <v>马占全</v>
      </c>
      <c r="I4376" s="2">
        <f ca="1">'[1]2025年已发货'!I:I</f>
        <v>18189516465</v>
      </c>
      <c r="J4376" s="2" vm="1" t="e">
        <f>_xlfn._xlws.FILTER(辅助信息!D:D,辅助信息!G:G=G4376)</f>
        <v>#VALUE!</v>
      </c>
    </row>
    <row r="4377" hidden="1" spans="1:10">
      <c r="A4377" s="2" t="str">
        <f ca="1">'[1]2025年已发货'!A:A</f>
        <v>吉晨盛泰</v>
      </c>
      <c r="B4377" s="2" t="str">
        <f ca="1">'[1]2025年已发货'!B:B</f>
        <v>盘螺</v>
      </c>
      <c r="C4377" s="2" t="str">
        <f ca="1">'[1]2025年已发货'!C:C</f>
        <v>HRB400E Φ12</v>
      </c>
      <c r="D4377" s="2" t="str">
        <f ca="1">'[1]2025年已发货'!D:D</f>
        <v>吨</v>
      </c>
      <c r="E4377" s="2">
        <f ca="1">'[1]2025年已发货'!E:E</f>
        <v>16</v>
      </c>
      <c r="F4377" s="4">
        <f ca="1">'[1]2025年已发货'!F:F</f>
        <v>45835</v>
      </c>
      <c r="G4377" s="2" t="str">
        <f>'[1]2025年已发货'!G:G</f>
        <v>（中铁一局四公司西昭高速6标4分部）四川省凉山彝族自治州昭觉县6表服务区A、B区</v>
      </c>
      <c r="H4377" s="2" t="str">
        <f ca="1">'[1]2025年已发货'!H:H</f>
        <v>马占全</v>
      </c>
      <c r="I4377" s="2">
        <f ca="1">'[1]2025年已发货'!I:I</f>
        <v>18189516465</v>
      </c>
      <c r="J4377" s="2" vm="1" t="e">
        <f ca="1">_xlfn._xlws.FILTER(辅助信息!D:D,辅助信息!G:G=G4377)</f>
        <v>#VALUE!</v>
      </c>
    </row>
    <row r="4378" hidden="1" spans="1:10">
      <c r="A4378" s="2" t="str">
        <f ca="1">'[1]2025年已发货'!A:A</f>
        <v>吉晨盛泰</v>
      </c>
      <c r="B4378" s="2" t="str">
        <f ca="1">'[1]2025年已发货'!B:B</f>
        <v>螺纹钢</v>
      </c>
      <c r="C4378" s="2" t="str">
        <f ca="1">'[1]2025年已发货'!C:C</f>
        <v>HRB400E Φ14</v>
      </c>
      <c r="D4378" s="2" t="str">
        <f ca="1">'[1]2025年已发货'!D:D</f>
        <v>吨</v>
      </c>
      <c r="E4378" s="2">
        <f ca="1">'[1]2025年已发货'!E:E</f>
        <v>16</v>
      </c>
      <c r="F4378" s="4">
        <f ca="1">'[1]2025年已发货'!F:F</f>
        <v>45835</v>
      </c>
      <c r="G4378" s="2" t="str">
        <f>'[1]2025年已发货'!G:G</f>
        <v>（中铁一局四公司西昭高速6标4分部）四川省凉山彝族自治州昭觉县6表服务区A、B区</v>
      </c>
      <c r="H4378" s="2" t="str">
        <f ca="1">'[1]2025年已发货'!H:H</f>
        <v>马占全</v>
      </c>
      <c r="I4378" s="2">
        <f ca="1">'[1]2025年已发货'!I:I</f>
        <v>18189516465</v>
      </c>
      <c r="J4378" s="2" vm="1" t="e">
        <f ca="1">_xlfn._xlws.FILTER(辅助信息!D:D,辅助信息!G:G=G4378)</f>
        <v>#VALUE!</v>
      </c>
    </row>
    <row r="4379" hidden="1" spans="1:10">
      <c r="A4379" s="2" t="str">
        <f ca="1">'[1]2025年已发货'!A:A</f>
        <v>吉晨盛泰</v>
      </c>
      <c r="B4379" s="2" t="str">
        <f ca="1">'[1]2025年已发货'!B:B</f>
        <v>螺纹钢</v>
      </c>
      <c r="C4379" s="2" t="str">
        <f ca="1">'[1]2025年已发货'!C:C</f>
        <v>HRB400E Φ16</v>
      </c>
      <c r="D4379" s="2" t="str">
        <f ca="1">'[1]2025年已发货'!D:D</f>
        <v>吨</v>
      </c>
      <c r="E4379" s="2">
        <f ca="1">'[1]2025年已发货'!E:E</f>
        <v>19</v>
      </c>
      <c r="F4379" s="4">
        <f ca="1">'[1]2025年已发货'!F:F</f>
        <v>45835</v>
      </c>
      <c r="G4379" s="2" t="str">
        <f>'[1]2025年已发货'!G:G</f>
        <v>（中铁一局四公司西昭高速6标4分部）四川省凉山彝族自治州昭觉县6表服务区A、B区</v>
      </c>
      <c r="H4379" s="2" t="str">
        <f ca="1">'[1]2025年已发货'!H:H</f>
        <v>马占全</v>
      </c>
      <c r="I4379" s="2">
        <f ca="1">'[1]2025年已发货'!I:I</f>
        <v>18189516465</v>
      </c>
      <c r="J4379" s="2" vm="1" t="e">
        <f ca="1">_xlfn._xlws.FILTER(辅助信息!D:D,辅助信息!G:G=G4379)</f>
        <v>#VALUE!</v>
      </c>
    </row>
    <row r="4380" hidden="1" spans="1:10">
      <c r="A4380" s="2" t="str">
        <f ca="1">'[1]2025年已发货'!A:A</f>
        <v>吉晨盛泰</v>
      </c>
      <c r="B4380" s="2" t="str">
        <f ca="1">'[1]2025年已发货'!B:B</f>
        <v>螺纹钢</v>
      </c>
      <c r="C4380" s="2" t="str">
        <f ca="1">'[1]2025年已发货'!C:C</f>
        <v>HRB400E Φ18</v>
      </c>
      <c r="D4380" s="2" t="str">
        <f ca="1">'[1]2025年已发货'!D:D</f>
        <v>吨</v>
      </c>
      <c r="E4380" s="2">
        <f ca="1">'[1]2025年已发货'!E:E</f>
        <v>7</v>
      </c>
      <c r="F4380" s="4">
        <f ca="1">'[1]2025年已发货'!F:F</f>
        <v>45835</v>
      </c>
      <c r="G4380" s="2" t="str">
        <f>'[1]2025年已发货'!G:G</f>
        <v>（中铁一局四公司西昭高速6标4分部）四川省凉山彝族自治州昭觉县6表服务区A、B区</v>
      </c>
      <c r="H4380" s="2" t="str">
        <f ca="1">'[1]2025年已发货'!H:H</f>
        <v>马占全</v>
      </c>
      <c r="I4380" s="2">
        <f ca="1">'[1]2025年已发货'!I:I</f>
        <v>18189516465</v>
      </c>
      <c r="J4380" s="2" vm="1" t="e">
        <f ca="1">_xlfn._xlws.FILTER(辅助信息!D:D,辅助信息!G:G=G4380)</f>
        <v>#VALUE!</v>
      </c>
    </row>
    <row r="4381" hidden="1" spans="1:10">
      <c r="A4381" s="2" t="str">
        <f ca="1">'[1]2025年已发货'!A:A</f>
        <v>吉晨盛泰</v>
      </c>
      <c r="B4381" s="2" t="str">
        <f ca="1">'[1]2025年已发货'!B:B</f>
        <v>螺纹钢</v>
      </c>
      <c r="C4381" s="2" t="str">
        <f ca="1">'[1]2025年已发货'!C:C</f>
        <v>HRB400E Φ20</v>
      </c>
      <c r="D4381" s="2" t="str">
        <f ca="1">'[1]2025年已发货'!D:D</f>
        <v>吨</v>
      </c>
      <c r="E4381" s="2">
        <f ca="1">'[1]2025年已发货'!E:E</f>
        <v>18</v>
      </c>
      <c r="F4381" s="4">
        <f ca="1">'[1]2025年已发货'!F:F</f>
        <v>45835</v>
      </c>
      <c r="G4381" s="2" t="str">
        <f>'[1]2025年已发货'!G:G</f>
        <v>（中铁一局四公司西昭高速6标4分部）四川省凉山彝族自治州昭觉县6表服务区A、B区</v>
      </c>
      <c r="H4381" s="2" t="str">
        <f ca="1">'[1]2025年已发货'!H:H</f>
        <v>马占全</v>
      </c>
      <c r="I4381" s="2">
        <f ca="1">'[1]2025年已发货'!I:I</f>
        <v>18189516465</v>
      </c>
      <c r="J4381" s="2" vm="1" t="e">
        <f ca="1">_xlfn._xlws.FILTER(辅助信息!D:D,辅助信息!G:G=G4381)</f>
        <v>#VALUE!</v>
      </c>
    </row>
    <row r="4382" hidden="1" spans="1:10">
      <c r="A4382" s="2" t="str">
        <f ca="1">'[1]2025年已发货'!A:A</f>
        <v>吉晨盛泰</v>
      </c>
      <c r="B4382" s="2" t="str">
        <f ca="1">'[1]2025年已发货'!B:B</f>
        <v>螺纹钢</v>
      </c>
      <c r="C4382" s="2" t="str">
        <f ca="1">'[1]2025年已发货'!C:C</f>
        <v>HRB400E Φ22</v>
      </c>
      <c r="D4382" s="2" t="str">
        <f ca="1">'[1]2025年已发货'!D:D</f>
        <v>吨</v>
      </c>
      <c r="E4382" s="2">
        <f ca="1">'[1]2025年已发货'!E:E</f>
        <v>19</v>
      </c>
      <c r="F4382" s="4">
        <f ca="1">'[1]2025年已发货'!F:F</f>
        <v>45835</v>
      </c>
      <c r="G4382" s="2" t="str">
        <f>'[1]2025年已发货'!G:G</f>
        <v>（中铁一局四公司西昭高速6标4分部）四川省凉山彝族自治州昭觉县6表服务区A、B区</v>
      </c>
      <c r="H4382" s="2" t="str">
        <f ca="1">'[1]2025年已发货'!H:H</f>
        <v>马占全</v>
      </c>
      <c r="I4382" s="2">
        <f ca="1">'[1]2025年已发货'!I:I</f>
        <v>18189516465</v>
      </c>
      <c r="J4382" s="2" vm="1" t="e">
        <f ca="1">_xlfn._xlws.FILTER(辅助信息!D:D,辅助信息!G:G=G4382)</f>
        <v>#VALUE!</v>
      </c>
    </row>
    <row r="4383" hidden="1" spans="1:10">
      <c r="A4383" s="2" t="str">
        <f ca="1">'[1]2025年已发货'!A:A</f>
        <v>吉晨盛泰</v>
      </c>
      <c r="B4383" s="2" t="str">
        <f ca="1">'[1]2025年已发货'!B:B</f>
        <v>螺纹钢</v>
      </c>
      <c r="C4383" s="2" t="str">
        <f ca="1">'[1]2025年已发货'!C:C</f>
        <v>HRB400E Φ25</v>
      </c>
      <c r="D4383" s="2" t="str">
        <f ca="1">'[1]2025年已发货'!D:D</f>
        <v>吨</v>
      </c>
      <c r="E4383" s="2">
        <f ca="1">'[1]2025年已发货'!E:E</f>
        <v>42</v>
      </c>
      <c r="F4383" s="4">
        <f ca="1">'[1]2025年已发货'!F:F</f>
        <v>45835</v>
      </c>
      <c r="G4383" s="2" t="str">
        <f>'[1]2025年已发货'!G:G</f>
        <v>（中铁一局四公司西昭高速6标4分部）四川省凉山彝族自治州昭觉县6表服务区A、B区</v>
      </c>
      <c r="H4383" s="2" t="str">
        <f ca="1">'[1]2025年已发货'!H:H</f>
        <v>马占全</v>
      </c>
      <c r="I4383" s="2">
        <f ca="1">'[1]2025年已发货'!I:I</f>
        <v>18189516465</v>
      </c>
      <c r="J4383" s="2" vm="1" t="e">
        <f ca="1">_xlfn._xlws.FILTER(辅助信息!D:D,辅助信息!G:G=G4383)</f>
        <v>#VALUE!</v>
      </c>
    </row>
    <row r="4384" hidden="1" spans="1:10">
      <c r="A4384" s="2" t="str">
        <f ca="1">'[1]2025年已发货'!A:A</f>
        <v>吉晨盛泰</v>
      </c>
      <c r="B4384" s="2" t="str">
        <f ca="1">'[1]2025年已发货'!B:B</f>
        <v>螺纹钢</v>
      </c>
      <c r="C4384" s="2" t="str">
        <f ca="1">'[1]2025年已发货'!C:C</f>
        <v>HRB400E Φ28</v>
      </c>
      <c r="D4384" s="2" t="str">
        <f ca="1">'[1]2025年已发货'!D:D</f>
        <v>吨</v>
      </c>
      <c r="E4384" s="2">
        <f ca="1">'[1]2025年已发货'!E:E</f>
        <v>10</v>
      </c>
      <c r="F4384" s="4">
        <f ca="1">'[1]2025年已发货'!F:F</f>
        <v>45835</v>
      </c>
      <c r="G4384" s="2" t="str">
        <f>'[1]2025年已发货'!G:G</f>
        <v>（中铁一局四公司西昭高速6标4分部）四川省凉山彝族自治州昭觉县6表服务区A、B区</v>
      </c>
      <c r="H4384" s="2" t="str">
        <f ca="1">'[1]2025年已发货'!H:H</f>
        <v>马占全</v>
      </c>
      <c r="I4384" s="2">
        <f ca="1">'[1]2025年已发货'!I:I</f>
        <v>18189516465</v>
      </c>
      <c r="J4384" s="2" vm="1" t="e">
        <f ca="1">_xlfn._xlws.FILTER(辅助信息!D:D,辅助信息!G:G=G4384)</f>
        <v>#VALUE!</v>
      </c>
    </row>
    <row r="4385" hidden="1" spans="1:10">
      <c r="A4385" s="2" t="str">
        <f ca="1">'[1]2025年已发货'!A:A</f>
        <v>吉晨盛泰</v>
      </c>
      <c r="B4385" s="2" t="str">
        <f ca="1">'[1]2025年已发货'!B:B</f>
        <v>螺纹钢</v>
      </c>
      <c r="C4385" s="2" t="str">
        <f ca="1">'[1]2025年已发货'!C:C</f>
        <v>HRB400E Φ32</v>
      </c>
      <c r="D4385" s="2" t="str">
        <f ca="1">'[1]2025年已发货'!D:D</f>
        <v>吨</v>
      </c>
      <c r="E4385" s="2">
        <f ca="1">'[1]2025年已发货'!E:E</f>
        <v>10</v>
      </c>
      <c r="F4385" s="4">
        <f ca="1">'[1]2025年已发货'!F:F</f>
        <v>45835</v>
      </c>
      <c r="G4385" s="2" t="str">
        <f>'[1]2025年已发货'!G:G</f>
        <v>（中铁一局四公司西昭高速6标4分部）四川省凉山彝族自治州昭觉县6表服务区A、B区</v>
      </c>
      <c r="H4385" s="2" t="str">
        <f ca="1">'[1]2025年已发货'!H:H</f>
        <v>马占全</v>
      </c>
      <c r="I4385" s="2">
        <f ca="1">'[1]2025年已发货'!I:I</f>
        <v>18189516465</v>
      </c>
      <c r="J4385" s="2" vm="1" t="e">
        <f ca="1">_xlfn._xlws.FILTER(辅助信息!D:D,辅助信息!G:G=G4385)</f>
        <v>#VALUE!</v>
      </c>
    </row>
    <row r="4386" hidden="1" spans="1:10">
      <c r="A4386" s="2" t="str">
        <f ca="1">'[1]2025年已发货'!A:A</f>
        <v>吉晨盛泰</v>
      </c>
      <c r="B4386" s="2" t="str">
        <f ca="1">'[1]2025年已发货'!B:B</f>
        <v>螺纹钢</v>
      </c>
      <c r="C4386" s="2" t="str">
        <f ca="1">'[1]2025年已发货'!C:C</f>
        <v>HRB500E Φ28</v>
      </c>
      <c r="D4386" s="2" t="str">
        <f ca="1">'[1]2025年已发货'!D:D</f>
        <v>吨</v>
      </c>
      <c r="E4386" s="2">
        <f ca="1">'[1]2025年已发货'!E:E</f>
        <v>80</v>
      </c>
      <c r="F4386" s="4">
        <f ca="1">'[1]2025年已发货'!F:F</f>
        <v>45835</v>
      </c>
      <c r="G4386" s="2" t="str">
        <f>'[1]2025年已发货'!G:G</f>
        <v>四川省凉山彝族自治州西昌市西昌北梁场</v>
      </c>
      <c r="H4386" s="2" t="str">
        <f ca="1">'[1]2025年已发货'!H:H</f>
        <v>伍红林</v>
      </c>
      <c r="I4386" s="2">
        <f ca="1">'[1]2025年已发货'!I:I</f>
        <v>18683860677</v>
      </c>
      <c r="J4386" s="2" vm="1" t="e">
        <f ca="1">_xlfn._xlws.FILTER(辅助信息!D:D,辅助信息!G:G=G4386)</f>
        <v>#VALUE!</v>
      </c>
    </row>
    <row r="4387" hidden="1" spans="1:10">
      <c r="A4387" s="2" t="str">
        <f ca="1">'[1]2025年已发货'!A:A</f>
        <v>晋邦</v>
      </c>
      <c r="B4387" s="2" t="str">
        <f ca="1">'[1]2025年已发货'!B:B</f>
        <v>螺纹钢</v>
      </c>
      <c r="C4387" s="2" t="str">
        <f ca="1">'[1]2025年已发货'!C:C</f>
        <v>HRB500E Φ25</v>
      </c>
      <c r="D4387" s="2" t="str">
        <f ca="1">'[1]2025年已发货'!D:D</f>
        <v>吨</v>
      </c>
      <c r="E4387" s="2">
        <f ca="1">'[1]2025年已发货'!E:E</f>
        <v>10</v>
      </c>
      <c r="F4387" s="4">
        <f ca="1">'[1]2025年已发货'!F:F</f>
        <v>45835</v>
      </c>
      <c r="G4387" s="2" t="str">
        <f>'[1]2025年已发货'!G:G</f>
        <v>（商投建工达州中医药科技园-4工区-3号楼）达州市通川区达州中医药职业学院犀牛大道北段</v>
      </c>
      <c r="H4387" s="2" t="str">
        <f ca="1">'[1]2025年已发货'!H:H</f>
        <v>张扬</v>
      </c>
      <c r="I4387" s="2">
        <f ca="1">'[1]2025年已发货'!I:I</f>
        <v>18381904567</v>
      </c>
      <c r="J4387" s="2" t="str">
        <f ca="1">_xlfn._xlws.FILTER(辅助信息!D:D,辅助信息!G:G=G4387)</f>
        <v>商投建工达州中医药科技园</v>
      </c>
    </row>
    <row r="4388" hidden="1" spans="1:10">
      <c r="A4388" s="2" t="str">
        <f ca="1">'[1]2025年已发货'!A:A</f>
        <v>晋邦</v>
      </c>
      <c r="B4388" s="2" t="str">
        <f ca="1">'[1]2025年已发货'!B:B</f>
        <v>螺纹钢</v>
      </c>
      <c r="C4388" s="2" t="str">
        <f ca="1">'[1]2025年已发货'!C:C</f>
        <v>HRB500E Φ18</v>
      </c>
      <c r="D4388" s="2" t="str">
        <f ca="1">'[1]2025年已发货'!D:D</f>
        <v>吨</v>
      </c>
      <c r="E4388" s="2">
        <f ca="1">'[1]2025年已发货'!E:E</f>
        <v>3</v>
      </c>
      <c r="F4388" s="4">
        <f ca="1">'[1]2025年已发货'!F:F</f>
        <v>45835</v>
      </c>
      <c r="G4388" s="2" t="str">
        <f>'[1]2025年已发货'!G:G</f>
        <v>（商投建工达州中医药科技园-4工区-8号楼）达州市通川区达州中医药职业学院犀牛大道北段</v>
      </c>
      <c r="H4388" s="2" t="str">
        <f ca="1">'[1]2025年已发货'!H:H</f>
        <v>张扬</v>
      </c>
      <c r="I4388" s="2">
        <f ca="1">'[1]2025年已发货'!I:I</f>
        <v>18381904567</v>
      </c>
      <c r="J4388" s="2" t="str">
        <f ca="1">_xlfn._xlws.FILTER(辅助信息!D:D,辅助信息!G:G=G4388)</f>
        <v>商投建工达州中医药科技园</v>
      </c>
    </row>
    <row r="4389" hidden="1" spans="1:10">
      <c r="A4389" s="2" t="str">
        <f ca="1">'[1]2025年已发货'!A:A</f>
        <v>晋邦</v>
      </c>
      <c r="B4389" s="2" t="str">
        <f ca="1">'[1]2025年已发货'!B:B</f>
        <v>螺纹钢</v>
      </c>
      <c r="C4389" s="2" t="str">
        <f ca="1">'[1]2025年已发货'!C:C</f>
        <v>HRB500E Φ22</v>
      </c>
      <c r="D4389" s="2" t="str">
        <f ca="1">'[1]2025年已发货'!D:D</f>
        <v>吨</v>
      </c>
      <c r="E4389" s="2">
        <f ca="1">'[1]2025年已发货'!E:E</f>
        <v>10</v>
      </c>
      <c r="F4389" s="4">
        <f ca="1">'[1]2025年已发货'!F:F</f>
        <v>45835</v>
      </c>
      <c r="G4389" s="2" t="str">
        <f>'[1]2025年已发货'!G:G</f>
        <v>（商投建工达州中医药科技园-4工区-8号楼）达州市通川区达州中医药职业学院犀牛大道北段</v>
      </c>
      <c r="H4389" s="2" t="str">
        <f ca="1">'[1]2025年已发货'!H:H</f>
        <v>张扬</v>
      </c>
      <c r="I4389" s="2">
        <f ca="1">'[1]2025年已发货'!I:I</f>
        <v>18381904567</v>
      </c>
      <c r="J4389" s="2" t="str">
        <f>_xlfn._xlws.FILTER(辅助信息!D:D,辅助信息!G:G=G4389)</f>
        <v>商投建工达州中医药科技园</v>
      </c>
    </row>
    <row r="4390" hidden="1" spans="1:10">
      <c r="A4390" s="2" t="str">
        <f ca="1">'[1]2025年已发货'!A:A</f>
        <v>晋邦</v>
      </c>
      <c r="B4390" s="2" t="str">
        <f ca="1">'[1]2025年已发货'!B:B</f>
        <v>螺纹钢</v>
      </c>
      <c r="C4390" s="2" t="str">
        <f ca="1">'[1]2025年已发货'!C:C</f>
        <v>HRB500E Φ25</v>
      </c>
      <c r="D4390" s="2" t="str">
        <f ca="1">'[1]2025年已发货'!D:D</f>
        <v>吨</v>
      </c>
      <c r="E4390" s="2">
        <f ca="1">'[1]2025年已发货'!E:E</f>
        <v>10</v>
      </c>
      <c r="F4390" s="4">
        <f ca="1">'[1]2025年已发货'!F:F</f>
        <v>45835</v>
      </c>
      <c r="G4390" s="2" t="str">
        <f>'[1]2025年已发货'!G:G</f>
        <v>（商投建工达州中医药科技园-4工区-8号楼）达州市通川区达州中医药职业学院犀牛大道北段</v>
      </c>
      <c r="H4390" s="2" t="str">
        <f ca="1">'[1]2025年已发货'!H:H</f>
        <v>张扬</v>
      </c>
      <c r="I4390" s="2">
        <f ca="1">'[1]2025年已发货'!I:I</f>
        <v>18381904567</v>
      </c>
      <c r="J4390" s="2" t="str">
        <f>_xlfn._xlws.FILTER(辅助信息!D:D,辅助信息!G:G=G4390)</f>
        <v>商投建工达州中医药科技园</v>
      </c>
    </row>
    <row r="4391" hidden="1" spans="1:10">
      <c r="A4391" s="2" t="str">
        <f ca="1">'[1]2025年已发货'!A:A</f>
        <v>晋邦</v>
      </c>
      <c r="B4391" s="2" t="str">
        <f ca="1">'[1]2025年已发货'!B:B</f>
        <v>螺纹钢</v>
      </c>
      <c r="C4391" s="2" t="str">
        <f ca="1">'[1]2025年已发货'!C:C</f>
        <v>HRB500E Φ18</v>
      </c>
      <c r="D4391" s="2" t="str">
        <f ca="1">'[1]2025年已发货'!D:D</f>
        <v>吨</v>
      </c>
      <c r="E4391" s="2">
        <f ca="1">'[1]2025年已发货'!E:E</f>
        <v>5</v>
      </c>
      <c r="F4391" s="4">
        <f ca="1">'[1]2025年已发货'!F:F</f>
        <v>45835</v>
      </c>
      <c r="G4391" s="2" t="str">
        <f>'[1]2025年已发货'!G:G</f>
        <v>（商投建工达州中医药科技园-1工区）达州市通川区达州中医药职业学院犀牛大道北段</v>
      </c>
      <c r="H4391" s="2" t="str">
        <f ca="1">'[1]2025年已发货'!H:H</f>
        <v>程黄刚</v>
      </c>
      <c r="I4391" s="2">
        <f ca="1">'[1]2025年已发货'!I:I</f>
        <v>15108211617</v>
      </c>
      <c r="J4391" s="2" t="str">
        <f ca="1">_xlfn._xlws.FILTER(辅助信息!D:D,辅助信息!G:G=G4391)</f>
        <v>商投建工达州中医药科技园</v>
      </c>
    </row>
    <row r="4392" hidden="1" spans="1:10">
      <c r="A4392" s="2" t="str">
        <f ca="1">'[1]2025年已发货'!A:A</f>
        <v>晋邦</v>
      </c>
      <c r="B4392" s="2" t="str">
        <f ca="1">'[1]2025年已发货'!B:B</f>
        <v>螺纹钢</v>
      </c>
      <c r="C4392" s="2" t="str">
        <f ca="1">'[1]2025年已发货'!C:C</f>
        <v>HRB500E Φ20</v>
      </c>
      <c r="D4392" s="2" t="str">
        <f ca="1">'[1]2025年已发货'!D:D</f>
        <v>吨</v>
      </c>
      <c r="E4392" s="2">
        <f ca="1">'[1]2025年已发货'!E:E</f>
        <v>5</v>
      </c>
      <c r="F4392" s="4">
        <f ca="1">'[1]2025年已发货'!F:F</f>
        <v>45835</v>
      </c>
      <c r="G4392" s="2" t="str">
        <f>'[1]2025年已发货'!G:G</f>
        <v>（商投建工达州中医药科技园-1工区）达州市通川区达州中医药职业学院犀牛大道北段</v>
      </c>
      <c r="H4392" s="2" t="str">
        <f ca="1">'[1]2025年已发货'!H:H</f>
        <v>程黄刚</v>
      </c>
      <c r="I4392" s="2">
        <f ca="1">'[1]2025年已发货'!I:I</f>
        <v>15108211617</v>
      </c>
      <c r="J4392" s="2" t="str">
        <f ca="1">_xlfn._xlws.FILTER(辅助信息!D:D,辅助信息!G:G=G4392)</f>
        <v>商投建工达州中医药科技园</v>
      </c>
    </row>
    <row r="4393" hidden="1" spans="1:10">
      <c r="A4393" s="2" t="str">
        <f ca="1">'[1]2025年已发货'!A:A</f>
        <v>晋邦</v>
      </c>
      <c r="B4393" s="2" t="str">
        <f ca="1">'[1]2025年已发货'!B:B</f>
        <v>盘螺</v>
      </c>
      <c r="C4393" s="2" t="str">
        <f ca="1">'[1]2025年已发货'!C:C</f>
        <v>HRB400E Φ6</v>
      </c>
      <c r="D4393" s="2" t="str">
        <f ca="1">'[1]2025年已发货'!D:D</f>
        <v>吨</v>
      </c>
      <c r="E4393" s="2">
        <f ca="1">'[1]2025年已发货'!E:E</f>
        <v>3</v>
      </c>
      <c r="F4393" s="4">
        <f ca="1">'[1]2025年已发货'!F:F</f>
        <v>45835</v>
      </c>
      <c r="G4393" s="2" t="str">
        <f>'[1]2025年已发货'!G:G</f>
        <v>（商投建工达州中医药科技园-1工区）达州市通川区达州中医药职业学院犀牛大道北段</v>
      </c>
      <c r="H4393" s="2" t="str">
        <f ca="1">'[1]2025年已发货'!H:H</f>
        <v>程黄刚</v>
      </c>
      <c r="I4393" s="2">
        <f ca="1">'[1]2025年已发货'!I:I</f>
        <v>15108211617</v>
      </c>
      <c r="J4393" s="2" t="str">
        <f>_xlfn._xlws.FILTER(辅助信息!D:D,辅助信息!G:G=G4393)</f>
        <v>商投建工达州中医药科技园</v>
      </c>
    </row>
    <row r="4394" hidden="1" spans="1:10">
      <c r="A4394" s="2" t="str">
        <f ca="1">'[1]2025年已发货'!A:A</f>
        <v>晋邦</v>
      </c>
      <c r="B4394" s="2" t="str">
        <f ca="1">'[1]2025年已发货'!B:B</f>
        <v>螺纹钢</v>
      </c>
      <c r="C4394" s="2" t="str">
        <f ca="1">'[1]2025年已发货'!C:C</f>
        <v>HRB400E Φ12 9m</v>
      </c>
      <c r="D4394" s="2" t="str">
        <f ca="1">'[1]2025年已发货'!D:D</f>
        <v>吨</v>
      </c>
      <c r="E4394" s="2">
        <f ca="1">'[1]2025年已发货'!E:E</f>
        <v>12</v>
      </c>
      <c r="F4394" s="4">
        <f ca="1">'[1]2025年已发货'!F:F</f>
        <v>45835</v>
      </c>
      <c r="G4394" s="2" t="str">
        <f>'[1]2025年已发货'!G:G</f>
        <v>（商投建工达州中医药科技园-1工区）达州市通川区达州中医药职业学院犀牛大道北段</v>
      </c>
      <c r="H4394" s="2" t="str">
        <f ca="1">'[1]2025年已发货'!H:H</f>
        <v>程黄刚</v>
      </c>
      <c r="I4394" s="2">
        <f ca="1">'[1]2025年已发货'!I:I</f>
        <v>15108211617</v>
      </c>
      <c r="J4394" s="2" t="str">
        <f ca="1">_xlfn._xlws.FILTER(辅助信息!D:D,辅助信息!G:G=G4394)</f>
        <v>商投建工达州中医药科技园</v>
      </c>
    </row>
    <row r="4395" hidden="1" spans="1:10">
      <c r="A4395" s="2" t="str">
        <f ca="1">'[1]2025年已发货'!A:A</f>
        <v>晋邦</v>
      </c>
      <c r="B4395" s="2" t="str">
        <f ca="1">'[1]2025年已发货'!B:B</f>
        <v>螺纹钢</v>
      </c>
      <c r="C4395" s="2" t="str">
        <f ca="1">'[1]2025年已发货'!C:C</f>
        <v>HRB400E Φ14 9m</v>
      </c>
      <c r="D4395" s="2" t="str">
        <f ca="1">'[1]2025年已发货'!D:D</f>
        <v>吨</v>
      </c>
      <c r="E4395" s="2">
        <f ca="1">'[1]2025年已发货'!E:E</f>
        <v>3</v>
      </c>
      <c r="F4395" s="4">
        <f ca="1">'[1]2025年已发货'!F:F</f>
        <v>45835</v>
      </c>
      <c r="G4395" s="2" t="str">
        <f>'[1]2025年已发货'!G:G</f>
        <v>（商投建工达州中医药科技园-1工区）达州市通川区达州中医药职业学院犀牛大道北段</v>
      </c>
      <c r="H4395" s="2" t="str">
        <f ca="1">'[1]2025年已发货'!H:H</f>
        <v>程黄刚</v>
      </c>
      <c r="I4395" s="2">
        <f ca="1">'[1]2025年已发货'!I:I</f>
        <v>15108211617</v>
      </c>
      <c r="J4395" s="2" t="str">
        <f ca="1">_xlfn._xlws.FILTER(辅助信息!D:D,辅助信息!G:G=G4395)</f>
        <v>商投建工达州中医药科技园</v>
      </c>
    </row>
    <row r="4396" hidden="1" spans="1:10">
      <c r="A4396" s="2" t="str">
        <f ca="1">'[1]2025年已发货'!A:A</f>
        <v>晋邦</v>
      </c>
      <c r="B4396" s="2" t="str">
        <f ca="1">'[1]2025年已发货'!B:B</f>
        <v>螺纹钢</v>
      </c>
      <c r="C4396" s="2" t="str">
        <f ca="1">'[1]2025年已发货'!C:C</f>
        <v>HRB400E Φ16 9m</v>
      </c>
      <c r="D4396" s="2" t="str">
        <f ca="1">'[1]2025年已发货'!D:D</f>
        <v>吨</v>
      </c>
      <c r="E4396" s="2">
        <f ca="1">'[1]2025年已发货'!E:E</f>
        <v>12</v>
      </c>
      <c r="F4396" s="4">
        <f ca="1">'[1]2025年已发货'!F:F</f>
        <v>45835</v>
      </c>
      <c r="G4396" s="2" t="str">
        <f>'[1]2025年已发货'!G:G</f>
        <v>（商投建工达州中医药科技园-1工区）达州市通川区达州中医药职业学院犀牛大道北段</v>
      </c>
      <c r="H4396" s="2" t="str">
        <f ca="1">'[1]2025年已发货'!H:H</f>
        <v>程黄刚</v>
      </c>
      <c r="I4396" s="2">
        <f ca="1">'[1]2025年已发货'!I:I</f>
        <v>15108211617</v>
      </c>
      <c r="J4396" s="2" t="str">
        <f>_xlfn._xlws.FILTER(辅助信息!D:D,辅助信息!G:G=G4396)</f>
        <v>商投建工达州中医药科技园</v>
      </c>
    </row>
    <row r="4397" hidden="1" spans="1:10">
      <c r="A4397" s="2" t="str">
        <f ca="1">'[1]2025年已发货'!A:A</f>
        <v>晋邦</v>
      </c>
      <c r="B4397" s="2" t="str">
        <f ca="1">'[1]2025年已发货'!B:B</f>
        <v>螺纹钢</v>
      </c>
      <c r="C4397" s="2" t="str">
        <f ca="1">'[1]2025年已发货'!C:C</f>
        <v>HRB500E Φ16</v>
      </c>
      <c r="D4397" s="2" t="str">
        <f ca="1">'[1]2025年已发货'!D:D</f>
        <v>吨</v>
      </c>
      <c r="E4397" s="2">
        <f ca="1">'[1]2025年已发货'!E:E</f>
        <v>3</v>
      </c>
      <c r="F4397" s="4">
        <f ca="1">'[1]2025年已发货'!F:F</f>
        <v>45835</v>
      </c>
      <c r="G4397" s="2" t="str">
        <f>'[1]2025年已发货'!G:G</f>
        <v>（商投建工达州中医药科技园-1工区）达州市通川区达州中医药职业学院犀牛大道北段</v>
      </c>
      <c r="H4397" s="2" t="str">
        <f ca="1">'[1]2025年已发货'!H:H</f>
        <v>程黄刚</v>
      </c>
      <c r="I4397" s="2">
        <f ca="1">'[1]2025年已发货'!I:I</f>
        <v>15108211617</v>
      </c>
      <c r="J4397" s="2" t="str">
        <f ca="1">_xlfn._xlws.FILTER(辅助信息!D:D,辅助信息!G:G=G4397)</f>
        <v>商投建工达州中医药科技园</v>
      </c>
    </row>
    <row r="4398" hidden="1" spans="1:10">
      <c r="A4398" s="2" t="str">
        <f ca="1">'[1]2025年已发货'!A:A</f>
        <v>晋邦</v>
      </c>
      <c r="B4398" s="2" t="str">
        <f ca="1">'[1]2025年已发货'!B:B</f>
        <v>螺纹钢</v>
      </c>
      <c r="C4398" s="2" t="str">
        <f ca="1">'[1]2025年已发货'!C:C</f>
        <v>HRB500E Φ22</v>
      </c>
      <c r="D4398" s="2" t="str">
        <f ca="1">'[1]2025年已发货'!D:D</f>
        <v>吨</v>
      </c>
      <c r="E4398" s="2">
        <f ca="1">'[1]2025年已发货'!E:E</f>
        <v>15</v>
      </c>
      <c r="F4398" s="4">
        <f ca="1">'[1]2025年已发货'!F:F</f>
        <v>45835</v>
      </c>
      <c r="G4398" s="2" t="str">
        <f>'[1]2025年已发货'!G:G</f>
        <v>（商投建工达州中医药科技园-1工区）达州市通川区达州中医药职业学院犀牛大道北段</v>
      </c>
      <c r="H4398" s="2" t="str">
        <f ca="1">'[1]2025年已发货'!H:H</f>
        <v>程黄刚</v>
      </c>
      <c r="I4398" s="2">
        <f ca="1">'[1]2025年已发货'!I:I</f>
        <v>15108211617</v>
      </c>
      <c r="J4398" s="2" t="str">
        <f>_xlfn._xlws.FILTER(辅助信息!D:D,辅助信息!G:G=G4398)</f>
        <v>商投建工达州中医药科技园</v>
      </c>
    </row>
    <row r="4399" hidden="1" spans="1:10">
      <c r="A4399" s="2" t="str">
        <f ca="1">'[1]2025年已发货'!A:A</f>
        <v>晋邦</v>
      </c>
      <c r="B4399" s="2" t="str">
        <f ca="1">'[1]2025年已发货'!B:B</f>
        <v>螺纹钢</v>
      </c>
      <c r="C4399" s="2" t="str">
        <f ca="1">'[1]2025年已发货'!C:C</f>
        <v>HRB500E Φ25</v>
      </c>
      <c r="D4399" s="2" t="str">
        <f ca="1">'[1]2025年已发货'!D:D</f>
        <v>吨</v>
      </c>
      <c r="E4399" s="2">
        <f ca="1">'[1]2025年已发货'!E:E</f>
        <v>5</v>
      </c>
      <c r="F4399" s="4">
        <f ca="1">'[1]2025年已发货'!F:F</f>
        <v>45835</v>
      </c>
      <c r="G4399" s="2" t="str">
        <f>'[1]2025年已发货'!G:G</f>
        <v>（商投建工达州中医药科技园-1工区）达州市通川区达州中医药职业学院犀牛大道北段</v>
      </c>
      <c r="H4399" s="2" t="str">
        <f ca="1">'[1]2025年已发货'!H:H</f>
        <v>程黄刚</v>
      </c>
      <c r="I4399" s="2">
        <f ca="1">'[1]2025年已发货'!I:I</f>
        <v>15108211617</v>
      </c>
      <c r="J4399" s="2" t="str">
        <f ca="1">_xlfn._xlws.FILTER(辅助信息!D:D,辅助信息!G:G=G4399)</f>
        <v>商投建工达州中医药科技园</v>
      </c>
    </row>
    <row r="4400" hidden="1" spans="1:10">
      <c r="A4400" s="2" t="str">
        <f ca="1">'[1]2025年已发货'!A:A</f>
        <v>晋邦</v>
      </c>
      <c r="B4400" s="2" t="str">
        <f ca="1">'[1]2025年已发货'!B:B</f>
        <v>盘螺</v>
      </c>
      <c r="C4400" s="2" t="str">
        <f ca="1">'[1]2025年已发货'!C:C</f>
        <v>HRB400E Φ8</v>
      </c>
      <c r="D4400" s="2" t="str">
        <f ca="1">'[1]2025年已发货'!D:D</f>
        <v>吨</v>
      </c>
      <c r="E4400" s="2">
        <f ca="1">'[1]2025年已发货'!E:E</f>
        <v>20</v>
      </c>
      <c r="F4400" s="4">
        <f ca="1">'[1]2025年已发货'!F:F</f>
        <v>45835</v>
      </c>
      <c r="G4400" s="2" t="str">
        <f>'[1]2025年已发货'!G:G</f>
        <v>（商投建工达州中医药科技园-3工区）达州市通川区达州中医药职业学院犀牛大道北段</v>
      </c>
      <c r="H4400" s="2" t="str">
        <f ca="1">'[1]2025年已发货'!H:H</f>
        <v>程黄刚</v>
      </c>
      <c r="I4400" s="2">
        <f ca="1">'[1]2025年已发货'!I:I</f>
        <v>15108211617</v>
      </c>
      <c r="J4400" s="2" t="str">
        <f>_xlfn._xlws.FILTER(辅助信息!D:D,辅助信息!G:G=G4400)</f>
        <v>商投建工达州中医药科技园</v>
      </c>
    </row>
    <row r="4401" hidden="1" spans="1:10">
      <c r="A4401" s="2" t="str">
        <f ca="1">'[1]2025年已发货'!A:A</f>
        <v>晋邦</v>
      </c>
      <c r="B4401" s="2" t="str">
        <f ca="1">'[1]2025年已发货'!B:B</f>
        <v>盘螺</v>
      </c>
      <c r="C4401" s="2" t="str">
        <f ca="1">'[1]2025年已发货'!C:C</f>
        <v>HRB400E Φ10</v>
      </c>
      <c r="D4401" s="2" t="str">
        <f ca="1">'[1]2025年已发货'!D:D</f>
        <v>吨</v>
      </c>
      <c r="E4401" s="2">
        <f ca="1">'[1]2025年已发货'!E:E</f>
        <v>33</v>
      </c>
      <c r="F4401" s="4">
        <f ca="1">'[1]2025年已发货'!F:F</f>
        <v>45835</v>
      </c>
      <c r="G4401" s="2" t="str">
        <f>'[1]2025年已发货'!G:G</f>
        <v>（商投建工达州中医药科技园-3工区）达州市通川区达州中医药职业学院犀牛大道北段</v>
      </c>
      <c r="H4401" s="2" t="str">
        <f ca="1">'[1]2025年已发货'!H:H</f>
        <v>程黄刚</v>
      </c>
      <c r="I4401" s="2">
        <f ca="1">'[1]2025年已发货'!I:I</f>
        <v>15108211617</v>
      </c>
      <c r="J4401" s="2" t="str">
        <f ca="1">_xlfn._xlws.FILTER(辅助信息!D:D,辅助信息!G:G=G4401)</f>
        <v>商投建工达州中医药科技园</v>
      </c>
    </row>
    <row r="4402" hidden="1" spans="1:10">
      <c r="A4402" s="2" t="str">
        <f ca="1">'[1]2025年已发货'!A:A</f>
        <v>晋邦</v>
      </c>
      <c r="B4402" s="2" t="str">
        <f ca="1">'[1]2025年已发货'!B:B</f>
        <v>螺纹钢</v>
      </c>
      <c r="C4402" s="2" t="str">
        <f ca="1">'[1]2025年已发货'!C:C</f>
        <v>HRB400E Φ14 9m</v>
      </c>
      <c r="D4402" s="2" t="str">
        <f ca="1">'[1]2025年已发货'!D:D</f>
        <v>吨</v>
      </c>
      <c r="E4402" s="2">
        <f ca="1">'[1]2025年已发货'!E:E</f>
        <v>28</v>
      </c>
      <c r="F4402" s="4">
        <f ca="1">'[1]2025年已发货'!F:F</f>
        <v>45835</v>
      </c>
      <c r="G4402" s="2" t="str">
        <f>'[1]2025年已发货'!G:G</f>
        <v>（商投建工达州中医药科技园-3工区）达州市通川区达州中医药职业学院犀牛大道北段</v>
      </c>
      <c r="H4402" s="2" t="str">
        <f ca="1">'[1]2025年已发货'!H:H</f>
        <v>程黄刚</v>
      </c>
      <c r="I4402" s="2">
        <f ca="1">'[1]2025年已发货'!I:I</f>
        <v>15108211617</v>
      </c>
      <c r="J4402" s="2" t="str">
        <f ca="1">_xlfn._xlws.FILTER(辅助信息!D:D,辅助信息!G:G=G4402)</f>
        <v>商投建工达州中医药科技园</v>
      </c>
    </row>
    <row r="4403" hidden="1" spans="1:10">
      <c r="A4403" s="2" t="str">
        <f ca="1">'[1]2025年已发货'!A:A</f>
        <v>钢固融</v>
      </c>
      <c r="B4403" s="2" t="str">
        <f ca="1">'[1]2025年已发货'!B:B</f>
        <v>盘螺</v>
      </c>
      <c r="C4403" s="2" t="str">
        <f ca="1">'[1]2025年已发货'!C:C</f>
        <v>HRB400E Φ8</v>
      </c>
      <c r="D4403" s="2" t="str">
        <f ca="1">'[1]2025年已发货'!D:D</f>
        <v>吨</v>
      </c>
      <c r="E4403" s="2">
        <f ca="1">'[1]2025年已发货'!E:E</f>
        <v>5</v>
      </c>
      <c r="F4403" s="4">
        <f ca="1">'[1]2025年已发货'!F:F</f>
        <v>45835</v>
      </c>
      <c r="G4403" s="2" t="str">
        <f>'[1]2025年已发货'!G:G</f>
        <v>(五冶建设扩建艺体中学二期工程)四川省成都市双流区光荣路成都艺体中学南200米</v>
      </c>
      <c r="H4403" s="2" t="str">
        <f ca="1">'[1]2025年已发货'!H:H</f>
        <v>谢序强</v>
      </c>
      <c r="I4403" s="2">
        <f ca="1">'[1]2025年已发货'!I:I</f>
        <v>13458588232</v>
      </c>
      <c r="J4403" s="2" t="str">
        <f>_xlfn._xlws.FILTER(辅助信息!D:D,辅助信息!G:G=G4403)</f>
        <v>五冶建设成都怡心湖片区及龙泉驿医院等项目</v>
      </c>
    </row>
    <row r="4404" hidden="1" spans="1:10">
      <c r="A4404" s="2" t="str">
        <f ca="1">'[1]2025年已发货'!A:A</f>
        <v>钢固融</v>
      </c>
      <c r="B4404" s="2" t="str">
        <f ca="1">'[1]2025年已发货'!B:B</f>
        <v>盘螺</v>
      </c>
      <c r="C4404" s="2" t="str">
        <f ca="1">'[1]2025年已发货'!C:C</f>
        <v>HRB400E Φ10</v>
      </c>
      <c r="D4404" s="2" t="str">
        <f ca="1">'[1]2025年已发货'!D:D</f>
        <v>吨</v>
      </c>
      <c r="E4404" s="2">
        <f ca="1">'[1]2025年已发货'!E:E</f>
        <v>10</v>
      </c>
      <c r="F4404" s="4">
        <f ca="1">'[1]2025年已发货'!F:F</f>
        <v>45835</v>
      </c>
      <c r="G4404" s="2" t="str">
        <f>'[1]2025年已发货'!G:G</f>
        <v>(五冶建设扩建艺体中学二期工程)四川省成都市双流区光荣路成都艺体中学南200米</v>
      </c>
      <c r="H4404" s="2" t="str">
        <f ca="1">'[1]2025年已发货'!H:H</f>
        <v>谢序强</v>
      </c>
      <c r="I4404" s="2">
        <f ca="1">'[1]2025年已发货'!I:I</f>
        <v>13458588232</v>
      </c>
      <c r="J4404" s="2" t="str">
        <f ca="1">_xlfn._xlws.FILTER(辅助信息!D:D,辅助信息!G:G=G4404)</f>
        <v>五冶建设成都怡心湖片区及龙泉驿医院等项目</v>
      </c>
    </row>
    <row r="4405" spans="1:10">
      <c r="A4405" s="2" t="str">
        <f ca="1">'[1]2025年已发货'!A:A</f>
        <v>钢固融</v>
      </c>
      <c r="B4405" s="2" t="str">
        <f ca="1">'[1]2025年已发货'!B:B</f>
        <v>螺纹钢</v>
      </c>
      <c r="C4405" s="2" t="str">
        <f ca="1">'[1]2025年已发货'!C:C</f>
        <v>HRB400E Φ14 9m</v>
      </c>
      <c r="D4405" s="2" t="str">
        <f ca="1">'[1]2025年已发货'!D:D</f>
        <v>吨</v>
      </c>
      <c r="E4405" s="2">
        <f ca="1">'[1]2025年已发货'!E:E</f>
        <v>28</v>
      </c>
      <c r="F4405" s="4">
        <f ca="1">'[1]2025年已发货'!F:F</f>
        <v>45835</v>
      </c>
      <c r="G4405" s="2" t="str">
        <f>'[1]2025年已发货'!G:G</f>
        <v>(五冶建设扩建艺体中学二期工程)四川省成都市双流区光荣路成都艺体中学南200米</v>
      </c>
      <c r="H4405" s="2" t="str">
        <f ca="1">'[1]2025年已发货'!H:H</f>
        <v>谢序强</v>
      </c>
      <c r="I4405" s="2">
        <f ca="1">'[1]2025年已发货'!I:I</f>
        <v>13458588232</v>
      </c>
      <c r="J4405" s="2" t="str">
        <f ca="1">_xlfn._xlws.FILTER(辅助信息!D:D,辅助信息!G:G=G4405)</f>
        <v>五冶建设成都怡心湖片区及龙泉驿医院等项目</v>
      </c>
    </row>
    <row r="4406" spans="1:10">
      <c r="A4406" s="2" t="str">
        <f ca="1">'[1]2025年已发货'!A:A</f>
        <v>钢固融</v>
      </c>
      <c r="B4406" s="2" t="str">
        <f ca="1">'[1]2025年已发货'!B:B</f>
        <v>螺纹钢</v>
      </c>
      <c r="C4406" s="2" t="str">
        <f ca="1">'[1]2025年已发货'!C:C</f>
        <v>HRB400E Φ16 9m</v>
      </c>
      <c r="D4406" s="2" t="str">
        <f ca="1">'[1]2025年已发货'!D:D</f>
        <v>吨</v>
      </c>
      <c r="E4406" s="2">
        <f ca="1">'[1]2025年已发货'!E:E</f>
        <v>24</v>
      </c>
      <c r="F4406" s="4">
        <f ca="1">'[1]2025年已发货'!F:F</f>
        <v>45835</v>
      </c>
      <c r="G4406" s="2" t="str">
        <f>'[1]2025年已发货'!G:G</f>
        <v>(五冶建设扩建艺体中学二期工程)四川省成都市双流区光荣路成都艺体中学南200米</v>
      </c>
      <c r="H4406" s="2" t="str">
        <f ca="1">'[1]2025年已发货'!H:H</f>
        <v>谢序强</v>
      </c>
      <c r="I4406" s="2">
        <f ca="1">'[1]2025年已发货'!I:I</f>
        <v>13458588232</v>
      </c>
      <c r="J4406" s="2" t="str">
        <f ca="1">_xlfn._xlws.FILTER(辅助信息!D:D,辅助信息!G:G=G4406)</f>
        <v>五冶建设成都怡心湖片区及龙泉驿医院等项目</v>
      </c>
    </row>
    <row r="4407" spans="1:10">
      <c r="A4407" s="2" t="str">
        <f ca="1">'[1]2025年已发货'!A:A</f>
        <v>钢固融</v>
      </c>
      <c r="B4407" s="2" t="str">
        <f ca="1">'[1]2025年已发货'!B:B</f>
        <v>螺纹钢</v>
      </c>
      <c r="C4407" s="2" t="str">
        <f ca="1">'[1]2025年已发货'!C:C</f>
        <v>HRB400E Φ18 9m</v>
      </c>
      <c r="D4407" s="2" t="str">
        <f ca="1">'[1]2025年已发货'!D:D</f>
        <v>吨</v>
      </c>
      <c r="E4407" s="2">
        <f ca="1">'[1]2025年已发货'!E:E</f>
        <v>6</v>
      </c>
      <c r="F4407" s="4">
        <f ca="1">'[1]2025年已发货'!F:F</f>
        <v>45835</v>
      </c>
      <c r="G4407" s="2" t="str">
        <f>'[1]2025年已发货'!G:G</f>
        <v>(五冶建设扩建艺体中学二期工程)四川省成都市双流区光荣路成都艺体中学南200米</v>
      </c>
      <c r="H4407" s="2" t="str">
        <f ca="1">'[1]2025年已发货'!H:H</f>
        <v>谢序强</v>
      </c>
      <c r="I4407" s="2">
        <f ca="1">'[1]2025年已发货'!I:I</f>
        <v>13458588232</v>
      </c>
      <c r="J4407" s="2" t="str">
        <f>_xlfn._xlws.FILTER(辅助信息!D:D,辅助信息!G:G=G4407)</f>
        <v>五冶建设成都怡心湖片区及龙泉驿医院等项目</v>
      </c>
    </row>
    <row r="4408" spans="1:10">
      <c r="A4408" s="2" t="str">
        <f ca="1">'[1]2025年已发货'!A:A</f>
        <v>钢固融</v>
      </c>
      <c r="B4408" s="2" t="str">
        <f ca="1">'[1]2025年已发货'!B:B</f>
        <v>螺纹钢</v>
      </c>
      <c r="C4408" s="2" t="str">
        <f ca="1">'[1]2025年已发货'!C:C</f>
        <v>HRB400E Φ20 9m</v>
      </c>
      <c r="D4408" s="2" t="str">
        <f ca="1">'[1]2025年已发货'!D:D</f>
        <v>吨</v>
      </c>
      <c r="E4408" s="2">
        <f ca="1">'[1]2025年已发货'!E:E</f>
        <v>15</v>
      </c>
      <c r="F4408" s="4">
        <f ca="1">'[1]2025年已发货'!F:F</f>
        <v>45835</v>
      </c>
      <c r="G4408" s="2" t="str">
        <f>'[1]2025年已发货'!G:G</f>
        <v>(五冶建设扩建艺体中学二期工程)四川省成都市双流区光荣路成都艺体中学南200米</v>
      </c>
      <c r="H4408" s="2" t="str">
        <f ca="1">'[1]2025年已发货'!H:H</f>
        <v>谢序强</v>
      </c>
      <c r="I4408" s="2">
        <f ca="1">'[1]2025年已发货'!I:I</f>
        <v>13458588232</v>
      </c>
      <c r="J4408" s="2" t="str">
        <f ca="1">_xlfn._xlws.FILTER(辅助信息!D:D,辅助信息!G:G=G4408)</f>
        <v>五冶建设成都怡心湖片区及龙泉驿医院等项目</v>
      </c>
    </row>
    <row r="4409" spans="1:10">
      <c r="A4409" s="2" t="str">
        <f ca="1">'[1]2025年已发货'!A:A</f>
        <v>钢固融</v>
      </c>
      <c r="B4409" s="2" t="str">
        <f ca="1">'[1]2025年已发货'!B:B</f>
        <v>螺纹钢</v>
      </c>
      <c r="C4409" s="2" t="str">
        <f ca="1">'[1]2025年已发货'!C:C</f>
        <v>HRB400E Φ22 9m</v>
      </c>
      <c r="D4409" s="2" t="str">
        <f ca="1">'[1]2025年已发货'!D:D</f>
        <v>吨</v>
      </c>
      <c r="E4409" s="2">
        <f ca="1">'[1]2025年已发货'!E:E</f>
        <v>15</v>
      </c>
      <c r="F4409" s="4">
        <f ca="1">'[1]2025年已发货'!F:F</f>
        <v>45835</v>
      </c>
      <c r="G4409" s="2" t="str">
        <f>'[1]2025年已发货'!G:G</f>
        <v>(五冶建设扩建艺体中学二期工程)四川省成都市双流区光荣路成都艺体中学南200米</v>
      </c>
      <c r="H4409" s="2" t="str">
        <f ca="1">'[1]2025年已发货'!H:H</f>
        <v>谢序强</v>
      </c>
      <c r="I4409" s="2">
        <f ca="1">'[1]2025年已发货'!I:I</f>
        <v>13458588232</v>
      </c>
      <c r="J4409" s="2" t="str">
        <f>_xlfn._xlws.FILTER(辅助信息!D:D,辅助信息!G:G=G4409)</f>
        <v>五冶建设成都怡心湖片区及龙泉驿医院等项目</v>
      </c>
    </row>
    <row r="4410" spans="1:10">
      <c r="A4410" s="2" t="str">
        <f ca="1">'[1]2025年已发货'!A:A</f>
        <v>达钢</v>
      </c>
      <c r="B4410" s="2" t="str">
        <f ca="1">'[1]2025年已发货'!B:B</f>
        <v>盘螺</v>
      </c>
      <c r="C4410" s="2" t="str">
        <f ca="1">'[1]2025年已发货'!C:C</f>
        <v>HRB400E Φ10</v>
      </c>
      <c r="D4410" s="2" t="str">
        <f ca="1">'[1]2025年已发货'!D:D</f>
        <v>吨</v>
      </c>
      <c r="E4410" s="2">
        <f ca="1">'[1]2025年已发货'!E:E</f>
        <v>14</v>
      </c>
      <c r="F4410" s="4">
        <f ca="1">'[1]2025年已发货'!F:F</f>
        <v>45835</v>
      </c>
      <c r="G4410" s="2" t="str">
        <f>'[1]2025年已发货'!G:G</f>
        <v>（华西简阳西城嘉苑）四川省成都市简阳市简城街道高屋村</v>
      </c>
      <c r="H4410" s="2" t="str">
        <f ca="1">'[1]2025年已发货'!H:H</f>
        <v>张瀚镭</v>
      </c>
      <c r="I4410" s="2">
        <f ca="1">'[1]2025年已发货'!I:I</f>
        <v>15884666220</v>
      </c>
      <c r="J4410" s="2" t="str">
        <f>_xlfn._xlws.FILTER(辅助信息!D:D,辅助信息!G:G=G4410)</f>
        <v>华西简阳西城嘉苑</v>
      </c>
    </row>
    <row r="4411" spans="1:10">
      <c r="A4411" s="2" t="str">
        <f ca="1">'[1]2025年已发货'!A:A</f>
        <v>达钢</v>
      </c>
      <c r="B4411" s="2" t="str">
        <f ca="1">'[1]2025年已发货'!B:B</f>
        <v>盘螺</v>
      </c>
      <c r="C4411" s="2" t="str">
        <f ca="1">'[1]2025年已发货'!C:C</f>
        <v>HRB400E Φ12</v>
      </c>
      <c r="D4411" s="2" t="str">
        <f ca="1">'[1]2025年已发货'!D:D</f>
        <v>吨</v>
      </c>
      <c r="E4411" s="2">
        <f ca="1">'[1]2025年已发货'!E:E</f>
        <v>3</v>
      </c>
      <c r="F4411" s="4">
        <f ca="1">'[1]2025年已发货'!F:F</f>
        <v>45835</v>
      </c>
      <c r="G4411" s="2" t="str">
        <f>'[1]2025年已发货'!G:G</f>
        <v>（华西简阳西城嘉苑）四川省成都市简阳市简城街道高屋村</v>
      </c>
      <c r="H4411" s="2" t="str">
        <f ca="1">'[1]2025年已发货'!H:H</f>
        <v>张瀚镭</v>
      </c>
      <c r="I4411" s="2">
        <f ca="1">'[1]2025年已发货'!I:I</f>
        <v>15884666220</v>
      </c>
      <c r="J4411" s="2" t="str">
        <f ca="1">_xlfn._xlws.FILTER(辅助信息!D:D,辅助信息!G:G=G4411)</f>
        <v>华西简阳西城嘉苑</v>
      </c>
    </row>
    <row r="4412" hidden="1" spans="1:10">
      <c r="A4412" s="2" t="str">
        <f ca="1">'[1]2025年已发货'!A:A</f>
        <v>达钢</v>
      </c>
      <c r="B4412" s="2" t="str">
        <f ca="1">'[1]2025年已发货'!B:B</f>
        <v>螺纹钢</v>
      </c>
      <c r="C4412" s="2" t="str">
        <f ca="1">'[1]2025年已发货'!C:C</f>
        <v>HRB400E Φ16 9m</v>
      </c>
      <c r="D4412" s="2" t="str">
        <f ca="1">'[1]2025年已发货'!D:D</f>
        <v>吨</v>
      </c>
      <c r="E4412" s="2">
        <f ca="1">'[1]2025年已发货'!E:E</f>
        <v>6</v>
      </c>
      <c r="F4412" s="4">
        <f ca="1">'[1]2025年已发货'!F:F</f>
        <v>45835</v>
      </c>
      <c r="G4412" s="2" t="str">
        <f>'[1]2025年已发货'!G:G</f>
        <v>（华西简阳西城嘉苑）四川省成都市简阳市简城街道高屋村</v>
      </c>
      <c r="H4412" s="2" t="str">
        <f ca="1">'[1]2025年已发货'!H:H</f>
        <v>张瀚镭</v>
      </c>
      <c r="I4412" s="2">
        <f ca="1">'[1]2025年已发货'!I:I</f>
        <v>15884666220</v>
      </c>
      <c r="J4412" s="2" t="str">
        <f ca="1">_xlfn._xlws.FILTER(辅助信息!D:D,辅助信息!G:G=G4412)</f>
        <v>华西简阳西城嘉苑</v>
      </c>
    </row>
    <row r="4413" hidden="1" spans="1:10">
      <c r="A4413" s="2" t="str">
        <f ca="1">'[1]2025年已发货'!A:A</f>
        <v>达钢</v>
      </c>
      <c r="B4413" s="2" t="str">
        <f ca="1">'[1]2025年已发货'!B:B</f>
        <v>螺纹钢</v>
      </c>
      <c r="C4413" s="2" t="str">
        <f ca="1">'[1]2025年已发货'!C:C</f>
        <v>HRB400E Φ20 9m</v>
      </c>
      <c r="D4413" s="2" t="str">
        <f ca="1">'[1]2025年已发货'!D:D</f>
        <v>吨</v>
      </c>
      <c r="E4413" s="2">
        <f ca="1">'[1]2025年已发货'!E:E</f>
        <v>3</v>
      </c>
      <c r="F4413" s="4">
        <f ca="1">'[1]2025年已发货'!F:F</f>
        <v>45835</v>
      </c>
      <c r="G4413" s="2" t="str">
        <f>'[1]2025年已发货'!G:G</f>
        <v>（华西简阳西城嘉苑）四川省成都市简阳市简城街道高屋村</v>
      </c>
      <c r="H4413" s="2" t="str">
        <f ca="1">'[1]2025年已发货'!H:H</f>
        <v>张瀚镭</v>
      </c>
      <c r="I4413" s="2">
        <f ca="1">'[1]2025年已发货'!I:I</f>
        <v>15884666220</v>
      </c>
      <c r="J4413" s="2" t="str">
        <f>_xlfn._xlws.FILTER(辅助信息!D:D,辅助信息!G:G=G4413)</f>
        <v>华西简阳西城嘉苑</v>
      </c>
    </row>
    <row r="4414" hidden="1" spans="1:10">
      <c r="A4414" s="2" t="str">
        <f ca="1">'[1]2025年已发货'!A:A</f>
        <v>达钢</v>
      </c>
      <c r="B4414" s="2" t="str">
        <f ca="1">'[1]2025年已发货'!B:B</f>
        <v>螺纹钢</v>
      </c>
      <c r="C4414" s="2" t="str">
        <f ca="1">'[1]2025年已发货'!C:C</f>
        <v>HRB500E Φ20</v>
      </c>
      <c r="D4414" s="2" t="str">
        <f ca="1">'[1]2025年已发货'!D:D</f>
        <v>吨</v>
      </c>
      <c r="E4414" s="2">
        <f ca="1">'[1]2025年已发货'!E:E</f>
        <v>10</v>
      </c>
      <c r="F4414" s="4">
        <f ca="1">'[1]2025年已发货'!F:F</f>
        <v>45835</v>
      </c>
      <c r="G4414" s="2" t="str">
        <f>'[1]2025年已发货'!G:G</f>
        <v>（华西简阳西城嘉苑）四川省成都市简阳市简城街道高屋村</v>
      </c>
      <c r="H4414" s="2" t="str">
        <f ca="1">'[1]2025年已发货'!H:H</f>
        <v>张瀚镭</v>
      </c>
      <c r="I4414" s="2">
        <f ca="1">'[1]2025年已发货'!I:I</f>
        <v>15884666220</v>
      </c>
      <c r="J4414" s="2" t="str">
        <f ca="1">_xlfn._xlws.FILTER(辅助信息!D:D,辅助信息!G:G=G4414)</f>
        <v>华西简阳西城嘉苑</v>
      </c>
    </row>
    <row r="4415" hidden="1" spans="1:10">
      <c r="A4415" s="2" t="str">
        <f ca="1">'[1]2025年已发货'!A:A</f>
        <v>德胜</v>
      </c>
      <c r="B4415" s="2" t="str">
        <f ca="1">'[1]2025年已发货'!B:B</f>
        <v>螺纹钢</v>
      </c>
      <c r="C4415" s="2" t="str">
        <f ca="1">'[1]2025年已发货'!C:C</f>
        <v>HRB400E Φ14 9m</v>
      </c>
      <c r="D4415" s="2" t="str">
        <f ca="1">'[1]2025年已发货'!D:D</f>
        <v>吨</v>
      </c>
      <c r="E4415" s="2">
        <f ca="1">'[1]2025年已发货'!E:E</f>
        <v>6</v>
      </c>
      <c r="F4415" s="4">
        <f ca="1">'[1]2025年已发货'!F:F</f>
        <v>45835</v>
      </c>
      <c r="G4415" s="2" t="str">
        <f>'[1]2025年已发货'!G:G</f>
        <v>（华西简阳西城嘉苑）四川省成都市简阳市简城街道高屋村</v>
      </c>
      <c r="H4415" s="2" t="str">
        <f ca="1">'[1]2025年已发货'!H:H</f>
        <v>张瀚镭</v>
      </c>
      <c r="I4415" s="2">
        <f ca="1">'[1]2025年已发货'!I:I</f>
        <v>15884666220</v>
      </c>
      <c r="J4415" s="2" t="str">
        <f>_xlfn._xlws.FILTER(辅助信息!D:D,辅助信息!G:G=G4415)</f>
        <v>华西简阳西城嘉苑</v>
      </c>
    </row>
    <row r="4416" hidden="1" spans="1:10">
      <c r="A4416" s="2" t="str">
        <f ca="1">'[1]2025年已发货'!A:A</f>
        <v>德胜</v>
      </c>
      <c r="B4416" s="2" t="str">
        <f ca="1">'[1]2025年已发货'!B:B</f>
        <v>螺纹钢</v>
      </c>
      <c r="C4416" s="2" t="str">
        <f ca="1">'[1]2025年已发货'!C:C</f>
        <v>HRB400E Φ18 9m</v>
      </c>
      <c r="D4416" s="2" t="str">
        <f ca="1">'[1]2025年已发货'!D:D</f>
        <v>吨</v>
      </c>
      <c r="E4416" s="2">
        <f ca="1">'[1]2025年已发货'!E:E</f>
        <v>6</v>
      </c>
      <c r="F4416" s="4">
        <f ca="1">'[1]2025年已发货'!F:F</f>
        <v>45835</v>
      </c>
      <c r="G4416" s="2" t="str">
        <f>'[1]2025年已发货'!G:G</f>
        <v>（华西简阳西城嘉苑）四川省成都市简阳市简城街道高屋村</v>
      </c>
      <c r="H4416" s="2" t="str">
        <f ca="1">'[1]2025年已发货'!H:H</f>
        <v>张瀚镭</v>
      </c>
      <c r="I4416" s="2">
        <f ca="1">'[1]2025年已发货'!I:I</f>
        <v>15884666220</v>
      </c>
      <c r="J4416" s="2" t="str">
        <f>_xlfn._xlws.FILTER(辅助信息!D:D,辅助信息!G:G=G4416)</f>
        <v>华西简阳西城嘉苑</v>
      </c>
    </row>
    <row r="4417" hidden="1" spans="1:10">
      <c r="A4417" s="2" t="str">
        <f ca="1">'[1]2025年已发货'!A:A</f>
        <v>德胜</v>
      </c>
      <c r="B4417" s="2" t="str">
        <f ca="1">'[1]2025年已发货'!B:B</f>
        <v>螺纹钢</v>
      </c>
      <c r="C4417" s="2" t="str">
        <f ca="1">'[1]2025年已发货'!C:C</f>
        <v>HRB500E Φ22</v>
      </c>
      <c r="D4417" s="2" t="str">
        <f ca="1">'[1]2025年已发货'!D:D</f>
        <v>吨</v>
      </c>
      <c r="E4417" s="2">
        <f ca="1">'[1]2025年已发货'!E:E</f>
        <v>6</v>
      </c>
      <c r="F4417" s="4">
        <f ca="1">'[1]2025年已发货'!F:F</f>
        <v>45835</v>
      </c>
      <c r="G4417" s="2" t="str">
        <f>'[1]2025年已发货'!G:G</f>
        <v>（华西简阳西城嘉苑）四川省成都市简阳市简城街道高屋村</v>
      </c>
      <c r="H4417" s="2" t="str">
        <f ca="1">'[1]2025年已发货'!H:H</f>
        <v>张瀚镭</v>
      </c>
      <c r="I4417" s="2">
        <f ca="1">'[1]2025年已发货'!I:I</f>
        <v>15884666220</v>
      </c>
      <c r="J4417" s="2" t="str">
        <f ca="1">_xlfn._xlws.FILTER(辅助信息!D:D,辅助信息!G:G=G4417)</f>
        <v>华西简阳西城嘉苑</v>
      </c>
    </row>
    <row r="4418" hidden="1" spans="1:10">
      <c r="A4418" s="2" t="str">
        <f ca="1">'[1]2025年已发货'!A:A</f>
        <v>德胜</v>
      </c>
      <c r="B4418" s="2" t="str">
        <f ca="1">'[1]2025年已发货'!B:B</f>
        <v>螺纹钢</v>
      </c>
      <c r="C4418" s="2" t="str">
        <f ca="1">'[1]2025年已发货'!C:C</f>
        <v>HRB500E Φ25</v>
      </c>
      <c r="D4418" s="2" t="str">
        <f ca="1">'[1]2025年已发货'!D:D</f>
        <v>吨</v>
      </c>
      <c r="E4418" s="2">
        <f ca="1">'[1]2025年已发货'!E:E</f>
        <v>17</v>
      </c>
      <c r="F4418" s="4">
        <f ca="1">'[1]2025年已发货'!F:F</f>
        <v>45835</v>
      </c>
      <c r="G4418" s="2" t="str">
        <f>'[1]2025年已发货'!G:G</f>
        <v>（华西简阳西城嘉苑）四川省成都市简阳市简城街道高屋村</v>
      </c>
      <c r="H4418" s="2" t="str">
        <f ca="1">'[1]2025年已发货'!H:H</f>
        <v>张瀚镭</v>
      </c>
      <c r="I4418" s="2">
        <f ca="1">'[1]2025年已发货'!I:I</f>
        <v>15884666220</v>
      </c>
      <c r="J4418" s="2" t="str">
        <f>_xlfn._xlws.FILTER(辅助信息!D:D,辅助信息!G:G=G4418)</f>
        <v>华西简阳西城嘉苑</v>
      </c>
    </row>
    <row r="4419" hidden="1" spans="1:10">
      <c r="A4419" s="2" t="str">
        <f ca="1">'[1]2025年已发货'!A:A</f>
        <v>晋邦</v>
      </c>
      <c r="B4419" s="2" t="str">
        <f ca="1">'[1]2025年已发货'!B:B</f>
        <v>盘螺</v>
      </c>
      <c r="C4419" s="2" t="str">
        <f ca="1">'[1]2025年已发货'!C:C</f>
        <v>HRB400E Φ8</v>
      </c>
      <c r="D4419" s="2" t="str">
        <f ca="1">'[1]2025年已发货'!D:D</f>
        <v>吨</v>
      </c>
      <c r="E4419" s="2">
        <f ca="1">'[1]2025年已发货'!E:E</f>
        <v>13</v>
      </c>
      <c r="F4419" s="4">
        <f ca="1">'[1]2025年已发货'!F:F</f>
        <v>45835</v>
      </c>
      <c r="G4419" s="2" t="str">
        <f>'[1]2025年已发货'!G:G</f>
        <v>（华西简阳西城嘉苑）四川省成都市简阳市简城街道高屋村</v>
      </c>
      <c r="H4419" s="2" t="str">
        <f ca="1">'[1]2025年已发货'!H:H</f>
        <v>张瀚镭</v>
      </c>
      <c r="I4419" s="2">
        <f ca="1">'[1]2025年已发货'!I:I</f>
        <v>15884666220</v>
      </c>
      <c r="J4419" s="2" t="str">
        <f ca="1">_xlfn._xlws.FILTER(辅助信息!D:D,辅助信息!G:G=G4419)</f>
        <v>华西简阳西城嘉苑</v>
      </c>
    </row>
    <row r="4420" hidden="1" spans="1:10">
      <c r="A4420" s="2" t="str">
        <f ca="1">'[1]2025年已发货'!A:A</f>
        <v>晋邦</v>
      </c>
      <c r="B4420" s="2" t="str">
        <f ca="1">'[1]2025年已发货'!B:B</f>
        <v>螺纹钢</v>
      </c>
      <c r="C4420" s="2" t="str">
        <f ca="1">'[1]2025年已发货'!C:C</f>
        <v>HRB500E Φ25</v>
      </c>
      <c r="D4420" s="2" t="str">
        <f ca="1">'[1]2025年已发货'!D:D</f>
        <v>吨</v>
      </c>
      <c r="E4420" s="2">
        <f ca="1">'[1]2025年已发货'!E:E</f>
        <v>22</v>
      </c>
      <c r="F4420" s="4">
        <f ca="1">'[1]2025年已发货'!F:F</f>
        <v>45835</v>
      </c>
      <c r="G4420" s="2" t="str">
        <f>'[1]2025年已发货'!G:G</f>
        <v>（华西简阳西城嘉苑）四川省成都市简阳市简城街道高屋村</v>
      </c>
      <c r="H4420" s="2" t="str">
        <f ca="1">'[1]2025年已发货'!H:H</f>
        <v>张瀚镭</v>
      </c>
      <c r="I4420" s="2">
        <f ca="1">'[1]2025年已发货'!I:I</f>
        <v>15884666220</v>
      </c>
      <c r="J4420" s="2" t="str">
        <f>_xlfn._xlws.FILTER(辅助信息!D:D,辅助信息!G:G=G4420)</f>
        <v>华西简阳西城嘉苑</v>
      </c>
    </row>
    <row r="4421" hidden="1" spans="1:10">
      <c r="A4421" s="2" t="str">
        <f ca="1">'[1]2025年已发货'!A:A</f>
        <v>海南海控</v>
      </c>
      <c r="B4421" s="2" t="str">
        <f ca="1">'[1]2025年已发货'!B:B</f>
        <v>盘螺</v>
      </c>
      <c r="C4421" s="2" t="str">
        <f ca="1">'[1]2025年已发货'!C:C</f>
        <v>HRB400EФ10</v>
      </c>
      <c r="D4421" s="2" t="str">
        <f ca="1">'[1]2025年已发货'!D:D</f>
        <v>吨</v>
      </c>
      <c r="E4421" s="2">
        <f ca="1">'[1]2025年已发货'!E:E</f>
        <v>35</v>
      </c>
      <c r="F4421" s="4">
        <f ca="1">'[1]2025年已发货'!F:F</f>
        <v>45835</v>
      </c>
      <c r="G4421" s="2" t="str">
        <f>'[1]2025年已发货'!G:G</f>
        <v>（中铁八局康新高速TJ4-1标）四川省甘孜州康定市新都桥镇超限载检测站</v>
      </c>
      <c r="H4421" s="2" t="str">
        <f ca="1">'[1]2025年已发货'!H:H</f>
        <v>刘俊</v>
      </c>
      <c r="I4421" s="2">
        <f ca="1">'[1]2025年已发货'!I:I</f>
        <v>18587764925</v>
      </c>
      <c r="J4421" s="2" vm="1" t="e">
        <f ca="1">_xlfn._xlws.FILTER(辅助信息!D:D,辅助信息!G:G=G4421)</f>
        <v>#VALUE!</v>
      </c>
    </row>
    <row r="4422" hidden="1" spans="1:10">
      <c r="A4422" s="2" t="str">
        <f ca="1">'[1]2025年已发货'!A:A</f>
        <v>德胜恒嘉</v>
      </c>
      <c r="B4422" s="2" t="str">
        <f ca="1">'[1]2025年已发货'!B:B</f>
        <v>螺纹钢</v>
      </c>
      <c r="C4422" s="2" t="str">
        <f ca="1">'[1]2025年已发货'!C:C</f>
        <v>HRB500EФ22*12m</v>
      </c>
      <c r="D4422" s="2" t="str">
        <f ca="1">'[1]2025年已发货'!D:D</f>
        <v>吨</v>
      </c>
      <c r="E4422" s="2">
        <f ca="1">'[1]2025年已发货'!E:E</f>
        <v>35</v>
      </c>
      <c r="F4422" s="4">
        <f ca="1">'[1]2025年已发货'!F:F</f>
        <v>45835</v>
      </c>
      <c r="G4422" s="2" t="str">
        <f>'[1]2025年已发货'!G:G</f>
        <v>（中铁八局康新高速TJ4-1标）四川省甘孜州康定市新都桥镇超限载检测站</v>
      </c>
      <c r="H4422" s="2" t="str">
        <f ca="1">'[1]2025年已发货'!H:H</f>
        <v>刘俊</v>
      </c>
      <c r="I4422" s="2">
        <f ca="1">'[1]2025年已发货'!I:I</f>
        <v>18587764925</v>
      </c>
      <c r="J4422" s="2" vm="1" t="e">
        <f ca="1">_xlfn._xlws.FILTER(辅助信息!D:D,辅助信息!G:G=G4422)</f>
        <v>#VALUE!</v>
      </c>
    </row>
    <row r="4423" hidden="1" spans="1:10">
      <c r="A4423" s="2" t="str">
        <f ca="1">'[1]2025年已发货'!A:A</f>
        <v>德胜恒嘉</v>
      </c>
      <c r="B4423" s="2" t="str">
        <f ca="1">'[1]2025年已发货'!B:B</f>
        <v>螺纹钢</v>
      </c>
      <c r="C4423" s="2" t="str">
        <f ca="1">'[1]2025年已发货'!C:C</f>
        <v>HRB500EФ22*9m</v>
      </c>
      <c r="D4423" s="2" t="str">
        <f ca="1">'[1]2025年已发货'!D:D</f>
        <v>吨</v>
      </c>
      <c r="E4423" s="2">
        <f ca="1">'[1]2025年已发货'!E:E</f>
        <v>35</v>
      </c>
      <c r="F4423" s="4">
        <f ca="1">'[1]2025年已发货'!F:F</f>
        <v>45835</v>
      </c>
      <c r="G4423" s="2" t="str">
        <f>'[1]2025年已发货'!G:G</f>
        <v>（中铁八局康新高速TJ4-1标）四川省甘孜州康定市新都桥镇超限载检测站</v>
      </c>
      <c r="H4423" s="2" t="str">
        <f ca="1">'[1]2025年已发货'!H:H</f>
        <v>刘俊</v>
      </c>
      <c r="I4423" s="2">
        <f ca="1">'[1]2025年已发货'!I:I</f>
        <v>18587764925</v>
      </c>
      <c r="J4423" s="2" vm="1" t="e">
        <f ca="1">_xlfn._xlws.FILTER(辅助信息!D:D,辅助信息!G:G=G4423)</f>
        <v>#VALUE!</v>
      </c>
    </row>
    <row r="4424" hidden="1" spans="1:10">
      <c r="A4424" s="2" t="str">
        <f ca="1">'[1]2025年已发货'!A:A</f>
        <v>德胜恒嘉</v>
      </c>
      <c r="B4424" s="2" t="str">
        <f ca="1">'[1]2025年已发货'!B:B</f>
        <v>螺纹钢</v>
      </c>
      <c r="C4424" s="2" t="str">
        <f ca="1">'[1]2025年已发货'!C:C</f>
        <v>HRB400EФ14*9m</v>
      </c>
      <c r="D4424" s="2" t="str">
        <f ca="1">'[1]2025年已发货'!D:D</f>
        <v>吨</v>
      </c>
      <c r="E4424" s="2">
        <f ca="1">'[1]2025年已发货'!E:E</f>
        <v>35</v>
      </c>
      <c r="F4424" s="4">
        <f ca="1">'[1]2025年已发货'!F:F</f>
        <v>45835</v>
      </c>
      <c r="G4424" s="2" t="str">
        <f>'[1]2025年已发货'!G:G</f>
        <v>（中铁八局康新高速TJ4-1标）四川省甘孜州康定市新都桥镇超限载检测站</v>
      </c>
      <c r="H4424" s="2" t="str">
        <f ca="1">'[1]2025年已发货'!H:H</f>
        <v>刘俊</v>
      </c>
      <c r="I4424" s="2">
        <f ca="1">'[1]2025年已发货'!I:I</f>
        <v>18587764925</v>
      </c>
      <c r="J4424" s="2" vm="1" t="e">
        <f ca="1">_xlfn._xlws.FILTER(辅助信息!D:D,辅助信息!G:G=G4424)</f>
        <v>#VALUE!</v>
      </c>
    </row>
    <row r="4425" hidden="1" spans="1:10">
      <c r="A4425" s="2" t="str">
        <f ca="1">'[1]2025年已发货'!A:A</f>
        <v>德胜恒嘉</v>
      </c>
      <c r="B4425" s="2" t="str">
        <f ca="1">'[1]2025年已发货'!B:B</f>
        <v>螺纹钢</v>
      </c>
      <c r="C4425" s="2" t="str">
        <f ca="1">'[1]2025年已发货'!C:C</f>
        <v>HRB400EФ16*9m</v>
      </c>
      <c r="D4425" s="2" t="str">
        <f ca="1">'[1]2025年已发货'!D:D</f>
        <v>吨</v>
      </c>
      <c r="E4425" s="2">
        <f ca="1">'[1]2025年已发货'!E:E</f>
        <v>35</v>
      </c>
      <c r="F4425" s="4">
        <f ca="1">'[1]2025年已发货'!F:F</f>
        <v>45835</v>
      </c>
      <c r="G4425" s="2" t="str">
        <f>'[1]2025年已发货'!G:G</f>
        <v>（中铁八局康新高速TJ4-1标）四川省甘孜州康定市新都桥镇超限载检测站</v>
      </c>
      <c r="H4425" s="2" t="str">
        <f ca="1">'[1]2025年已发货'!H:H</f>
        <v>刘俊</v>
      </c>
      <c r="I4425" s="2">
        <f ca="1">'[1]2025年已发货'!I:I</f>
        <v>18587764925</v>
      </c>
      <c r="J4425" s="2" vm="1" t="e">
        <f>_xlfn._xlws.FILTER(辅助信息!D:D,辅助信息!G:G=G4425)</f>
        <v>#VALUE!</v>
      </c>
    </row>
    <row r="4426" hidden="1" spans="1:10">
      <c r="A4426" s="2" t="str">
        <f ca="1">'[1]2025年已发货'!A:A</f>
        <v>德胜恒嘉</v>
      </c>
      <c r="B4426" s="2" t="str">
        <f ca="1">'[1]2025年已发货'!B:B</f>
        <v>螺纹钢</v>
      </c>
      <c r="C4426" s="2" t="str">
        <f ca="1">'[1]2025年已发货'!C:C</f>
        <v>HRB400EФ25*12m</v>
      </c>
      <c r="D4426" s="2" t="str">
        <f ca="1">'[1]2025年已发货'!D:D</f>
        <v>吨</v>
      </c>
      <c r="E4426" s="2">
        <f ca="1">'[1]2025年已发货'!E:E</f>
        <v>70</v>
      </c>
      <c r="F4426" s="4">
        <f ca="1">'[1]2025年已发货'!F:F</f>
        <v>45835</v>
      </c>
      <c r="G4426" s="2" t="str">
        <f>'[1]2025年已发货'!G:G</f>
        <v>（中铁八局康新高速TJ4-1标）四川省甘孜州康定市新都桥镇超限载检测站</v>
      </c>
      <c r="H4426" s="2" t="str">
        <f ca="1">'[1]2025年已发货'!H:H</f>
        <v>刘俊</v>
      </c>
      <c r="I4426" s="2">
        <f ca="1">'[1]2025年已发货'!I:I</f>
        <v>18587764925</v>
      </c>
      <c r="J4426" s="2" vm="1" t="e">
        <f ca="1">_xlfn._xlws.FILTER(辅助信息!D:D,辅助信息!G:G=G4426)</f>
        <v>#VALUE!</v>
      </c>
    </row>
    <row r="4427" hidden="1" spans="1:10">
      <c r="A4427" s="2" t="str">
        <f ca="1">'[1]2025年已发货'!A:A</f>
        <v>德胜恒嘉</v>
      </c>
      <c r="B4427" s="2" t="str">
        <f ca="1">'[1]2025年已发货'!B:B</f>
        <v>螺纹钢</v>
      </c>
      <c r="C4427" s="2" t="str">
        <f ca="1">'[1]2025年已发货'!C:C</f>
        <v>HRB400EФ28*9m</v>
      </c>
      <c r="D4427" s="2" t="str">
        <f ca="1">'[1]2025年已发货'!D:D</f>
        <v>吨</v>
      </c>
      <c r="E4427" s="2">
        <f ca="1">'[1]2025年已发货'!E:E</f>
        <v>70</v>
      </c>
      <c r="F4427" s="4">
        <f ca="1">'[1]2025年已发货'!F:F</f>
        <v>45835</v>
      </c>
      <c r="G4427" s="2" t="str">
        <f>'[1]2025年已发货'!G:G</f>
        <v>（中铁八局康新高速TJ4-1标）四川省甘孜州康定市新都桥镇超限载检测站</v>
      </c>
      <c r="H4427" s="2" t="str">
        <f ca="1">'[1]2025年已发货'!H:H</f>
        <v>刘俊</v>
      </c>
      <c r="I4427" s="2">
        <f ca="1">'[1]2025年已发货'!I:I</f>
        <v>18587764925</v>
      </c>
      <c r="J4427" s="2" vm="1" t="e">
        <f ca="1">_xlfn._xlws.FILTER(辅助信息!D:D,辅助信息!G:G=G4427)</f>
        <v>#VALUE!</v>
      </c>
    </row>
    <row r="4428" hidden="1" spans="1:10">
      <c r="A4428" s="2" t="str">
        <f ca="1">'[1]2025年已发货'!A:A</f>
        <v>德胜恒嘉</v>
      </c>
      <c r="B4428" s="2" t="str">
        <f ca="1">'[1]2025年已发货'!B:B</f>
        <v>螺纹钢</v>
      </c>
      <c r="C4428" s="2" t="str">
        <f ca="1">'[1]2025年已发货'!C:C</f>
        <v>HRB500EФ25*12m</v>
      </c>
      <c r="D4428" s="2" t="str">
        <f ca="1">'[1]2025年已发货'!D:D</f>
        <v>吨</v>
      </c>
      <c r="E4428" s="2">
        <f ca="1">'[1]2025年已发货'!E:E</f>
        <v>70</v>
      </c>
      <c r="F4428" s="4">
        <f ca="1">'[1]2025年已发货'!F:F</f>
        <v>45835</v>
      </c>
      <c r="G4428" s="2" t="str">
        <f>'[1]2025年已发货'!G:G</f>
        <v>（中铁八局康新高速TJ4-1标）四川省甘孜州康定市新都桥镇超限载检测站</v>
      </c>
      <c r="H4428" s="2" t="str">
        <f ca="1">'[1]2025年已发货'!H:H</f>
        <v>刘俊</v>
      </c>
      <c r="I4428" s="2">
        <f ca="1">'[1]2025年已发货'!I:I</f>
        <v>18587764925</v>
      </c>
      <c r="J4428" s="2" vm="1" t="e">
        <f ca="1">_xlfn._xlws.FILTER(辅助信息!D:D,辅助信息!G:G=G4428)</f>
        <v>#VALUE!</v>
      </c>
    </row>
    <row r="4429" hidden="1" spans="1:10">
      <c r="A4429" s="2" t="str">
        <f ca="1">'[1]2025年已发货'!A:A</f>
        <v>德胜恒嘉</v>
      </c>
      <c r="B4429" s="2" t="str">
        <f ca="1">'[1]2025年已发货'!B:B</f>
        <v>螺纹钢</v>
      </c>
      <c r="C4429" s="2" t="str">
        <f ca="1">'[1]2025年已发货'!C:C</f>
        <v>HRB500EФ25*9m</v>
      </c>
      <c r="D4429" s="2" t="str">
        <f ca="1">'[1]2025年已发货'!D:D</f>
        <v>吨</v>
      </c>
      <c r="E4429" s="2">
        <f ca="1">'[1]2025年已发货'!E:E</f>
        <v>35</v>
      </c>
      <c r="F4429" s="4">
        <f ca="1">'[1]2025年已发货'!F:F</f>
        <v>45835</v>
      </c>
      <c r="G4429" s="2" t="str">
        <f>'[1]2025年已发货'!G:G</f>
        <v>（中铁八局康新高速TJ4-1标）四川省甘孜州康定市新都桥镇超限载检测站</v>
      </c>
      <c r="H4429" s="2" t="str">
        <f ca="1">'[1]2025年已发货'!H:H</f>
        <v>刘俊</v>
      </c>
      <c r="I4429" s="2">
        <f ca="1">'[1]2025年已发货'!I:I</f>
        <v>18587764925</v>
      </c>
      <c r="J4429" s="2" vm="1" t="e">
        <f ca="1">_xlfn._xlws.FILTER(辅助信息!D:D,辅助信息!G:G=G4429)</f>
        <v>#VALUE!</v>
      </c>
    </row>
    <row r="4430" hidden="1" spans="1:10">
      <c r="A4430" s="2" t="str">
        <f ca="1">'[1]2025年已发货'!A:A</f>
        <v>德胜恒嘉</v>
      </c>
      <c r="B4430" s="2" t="str">
        <f ca="1">'[1]2025年已发货'!B:B</f>
        <v>螺纹钢</v>
      </c>
      <c r="C4430" s="2" t="str">
        <f ca="1">'[1]2025年已发货'!C:C</f>
        <v>HRB400E Φ12 9m</v>
      </c>
      <c r="D4430" s="2" t="str">
        <f ca="1">'[1]2025年已发货'!D:D</f>
        <v>吨</v>
      </c>
      <c r="E4430" s="2">
        <f ca="1">'[1]2025年已发货'!E:E</f>
        <v>105</v>
      </c>
      <c r="F4430" s="4">
        <f ca="1">'[1]2025年已发货'!F:F</f>
        <v>45835</v>
      </c>
      <c r="G4430" s="2" t="str">
        <f>'[1]2025年已发货'!G:G</f>
        <v>（中铁十局-资乐高速4标）四川省眉山市仁寿县彰加镇促进村中铁十局资乐高速1#钢筋场</v>
      </c>
      <c r="H4430" s="2" t="str">
        <f ca="1">'[1]2025年已发货'!H:H</f>
        <v>杨飞</v>
      </c>
      <c r="I4430" s="2">
        <f ca="1">'[1]2025年已发货'!I:I</f>
        <v>15667998777</v>
      </c>
      <c r="J4430" s="2" vm="1" t="e">
        <f ca="1">_xlfn._xlws.FILTER(辅助信息!D:D,辅助信息!G:G=G4430)</f>
        <v>#VALUE!</v>
      </c>
    </row>
    <row r="4431" hidden="1" spans="1:10">
      <c r="A4431" s="2" t="str">
        <f ca="1">'[1]2025年已发货'!A:A</f>
        <v>德胜恒嘉</v>
      </c>
      <c r="B4431" s="2" t="str">
        <f ca="1">'[1]2025年已发货'!B:B</f>
        <v>螺纹钢</v>
      </c>
      <c r="C4431" s="2" t="str">
        <f ca="1">'[1]2025年已发货'!C:C</f>
        <v>HRB500E Φ28 9m</v>
      </c>
      <c r="D4431" s="2" t="str">
        <f ca="1">'[1]2025年已发货'!D:D</f>
        <v>吨</v>
      </c>
      <c r="E4431" s="2">
        <f ca="1">'[1]2025年已发货'!E:E</f>
        <v>70</v>
      </c>
      <c r="F4431" s="4">
        <f ca="1">'[1]2025年已发货'!F:F</f>
        <v>45835</v>
      </c>
      <c r="G4431" s="2" t="str">
        <f>'[1]2025年已发货'!G:G</f>
        <v>（中铁十局-资乐高速4标）四川省眉山市仁寿县彰加镇促进村中铁十局资乐高速1#钢筋场</v>
      </c>
      <c r="H4431" s="2" t="str">
        <f ca="1">'[1]2025年已发货'!H:H</f>
        <v>杨飞</v>
      </c>
      <c r="I4431" s="2">
        <f ca="1">'[1]2025年已发货'!I:I</f>
        <v>15667998777</v>
      </c>
      <c r="J4431" s="2" vm="1" t="e">
        <f ca="1">_xlfn._xlws.FILTER(辅助信息!D:D,辅助信息!G:G=G4431)</f>
        <v>#VALUE!</v>
      </c>
    </row>
    <row r="4432" hidden="1" spans="1:10">
      <c r="A4432" s="2" t="str">
        <f ca="1">'[1]2025年已发货'!A:A</f>
        <v>德胜恒嘉</v>
      </c>
      <c r="B4432" s="2" t="str">
        <f ca="1">'[1]2025年已发货'!B:B</f>
        <v>螺纹钢</v>
      </c>
      <c r="C4432" s="2" t="str">
        <f ca="1">'[1]2025年已发货'!C:C</f>
        <v>HRB400E Φ32 12m</v>
      </c>
      <c r="D4432" s="2" t="str">
        <f ca="1">'[1]2025年已发货'!D:D</f>
        <v>吨</v>
      </c>
      <c r="E4432" s="2">
        <f ca="1">'[1]2025年已发货'!E:E</f>
        <v>70</v>
      </c>
      <c r="F4432" s="4">
        <f ca="1">'[1]2025年已发货'!F:F</f>
        <v>45835</v>
      </c>
      <c r="G4432" s="2" t="str">
        <f>'[1]2025年已发货'!G:G</f>
        <v>（中铁十局-资乐高速4标）四川省眉山市仁寿县彰加镇促进村中铁十局资乐高速1#钢筋场</v>
      </c>
      <c r="H4432" s="2" t="str">
        <f ca="1">'[1]2025年已发货'!H:H</f>
        <v>杨飞</v>
      </c>
      <c r="I4432" s="2">
        <f ca="1">'[1]2025年已发货'!I:I</f>
        <v>15667998777</v>
      </c>
      <c r="J4432" s="2" vm="1" t="e">
        <f ca="1">_xlfn._xlws.FILTER(辅助信息!D:D,辅助信息!G:G=G4432)</f>
        <v>#VALUE!</v>
      </c>
    </row>
    <row r="4433" hidden="1" spans="1:10">
      <c r="A4433" s="2" t="str">
        <f ca="1">'[1]2025年已发货'!A:A</f>
        <v>德胜恒嘉</v>
      </c>
      <c r="B4433" s="2" t="str">
        <f ca="1">'[1]2025年已发货'!B:B</f>
        <v>螺纹钢</v>
      </c>
      <c r="C4433" s="2" t="str">
        <f ca="1">'[1]2025年已发货'!C:C</f>
        <v>HRB400E Φ16 12m</v>
      </c>
      <c r="D4433" s="2" t="str">
        <f ca="1">'[1]2025年已发货'!D:D</f>
        <v>吨</v>
      </c>
      <c r="E4433" s="2">
        <f ca="1">'[1]2025年已发货'!E:E</f>
        <v>35</v>
      </c>
      <c r="F4433" s="4">
        <f ca="1">'[1]2025年已发货'!F:F</f>
        <v>45835</v>
      </c>
      <c r="G4433" s="2" t="str">
        <f>'[1]2025年已发货'!G:G</f>
        <v>（中铁十局-资乐高速4标）四川省眉山市仁寿县彰加镇促进村中铁十局资乐高速1#钢筋场</v>
      </c>
      <c r="H4433" s="2" t="str">
        <f ca="1">'[1]2025年已发货'!H:H</f>
        <v>杨飞</v>
      </c>
      <c r="I4433" s="2">
        <f ca="1">'[1]2025年已发货'!I:I</f>
        <v>15667998777</v>
      </c>
      <c r="J4433" s="2" vm="1" t="e">
        <f>_xlfn._xlws.FILTER(辅助信息!D:D,辅助信息!G:G=G4433)</f>
        <v>#VALUE!</v>
      </c>
    </row>
    <row r="4434" hidden="1" spans="1:10">
      <c r="A4434" s="2" t="str">
        <f ca="1">'[1]2025年已发货'!A:A</f>
        <v>德胜恒嘉</v>
      </c>
      <c r="B4434" s="2" t="str">
        <f ca="1">'[1]2025年已发货'!B:B</f>
        <v>螺纹钢</v>
      </c>
      <c r="C4434" s="2" t="str">
        <f ca="1">'[1]2025年已发货'!C:C</f>
        <v>HRB400E Φ12 12m</v>
      </c>
      <c r="D4434" s="2" t="str">
        <f ca="1">'[1]2025年已发货'!D:D</f>
        <v>吨</v>
      </c>
      <c r="E4434" s="2">
        <f ca="1">'[1]2025年已发货'!E:E</f>
        <v>35</v>
      </c>
      <c r="F4434" s="4">
        <f ca="1">'[1]2025年已发货'!F:F</f>
        <v>45835</v>
      </c>
      <c r="G4434" s="2" t="str">
        <f>'[1]2025年已发货'!G:G</f>
        <v>（中铁十局-资乐高速4标）四川省眉山市仁寿县彰加镇促进村中铁十局资乐高速1#钢筋场</v>
      </c>
      <c r="H4434" s="2" t="str">
        <f ca="1">'[1]2025年已发货'!H:H</f>
        <v>杨飞</v>
      </c>
      <c r="I4434" s="2">
        <f ca="1">'[1]2025年已发货'!I:I</f>
        <v>15667998777</v>
      </c>
      <c r="J4434" s="2" vm="1" t="e">
        <f ca="1">_xlfn._xlws.FILTER(辅助信息!D:D,辅助信息!G:G=G4434)</f>
        <v>#VALUE!</v>
      </c>
    </row>
    <row r="4435" hidden="1" spans="1:10">
      <c r="A4435" s="2" t="str">
        <f ca="1">'[1]2025年已发货'!A:A</f>
        <v>润耀</v>
      </c>
      <c r="B4435" s="2" t="str">
        <f ca="1">'[1]2025年已发货'!B:B</f>
        <v>螺纹钢</v>
      </c>
      <c r="C4435" s="2" t="str">
        <f ca="1">'[1]2025年已发货'!C:C</f>
        <v>HRB400E Φ32×9米</v>
      </c>
      <c r="D4435" s="2" t="str">
        <f ca="1">'[1]2025年已发货'!D:D</f>
        <v>吨</v>
      </c>
      <c r="E4435" s="2">
        <f ca="1">'[1]2025年已发货'!E:E</f>
        <v>105</v>
      </c>
      <c r="F4435" s="4">
        <f ca="1">'[1]2025年已发货'!F:F</f>
        <v>45835</v>
      </c>
      <c r="G4435" s="2" t="str">
        <f>'[1]2025年已发货'!G:G</f>
        <v>（自永1标八局二分公司钢筋棚）四川省自贡市大安区牛佛镇</v>
      </c>
      <c r="H4435" s="2" t="str">
        <f ca="1">'[1]2025年已发货'!H:H</f>
        <v>王君杰</v>
      </c>
      <c r="I4435" s="2">
        <f ca="1">'[1]2025年已发货'!I:I</f>
        <v>18919619850</v>
      </c>
      <c r="J4435" s="2" vm="1" t="e">
        <f>_xlfn._xlws.FILTER(辅助信息!D:D,辅助信息!G:G=G4435)</f>
        <v>#VALUE!</v>
      </c>
    </row>
    <row r="4436" hidden="1" spans="1:10">
      <c r="A4436" s="2" t="str">
        <f ca="1">'[1]2025年已发货'!A:A</f>
        <v>山东高速</v>
      </c>
      <c r="B4436" s="2" t="str">
        <f ca="1">'[1]2025年已发货'!B:B</f>
        <v>高线</v>
      </c>
      <c r="C4436" s="2" t="str">
        <f ca="1">'[1]2025年已发货'!C:C</f>
        <v>HPB300 Φ12</v>
      </c>
      <c r="D4436" s="2" t="str">
        <f ca="1">'[1]2025年已发货'!D:D</f>
        <v>吨</v>
      </c>
      <c r="E4436" s="2">
        <f ca="1">'[1]2025年已发货'!E:E</f>
        <v>35</v>
      </c>
      <c r="F4436" s="4">
        <f ca="1">'[1]2025年已发货'!F:F</f>
        <v>45835</v>
      </c>
      <c r="G4436" s="2" t="str">
        <f>'[1]2025年已发货'!G:G</f>
        <v>（自永1标八局二分公司钢筋棚）四川省自贡市大安区牛佛镇</v>
      </c>
      <c r="H4436" s="2" t="str">
        <f ca="1">'[1]2025年已发货'!H:H</f>
        <v>王君杰</v>
      </c>
      <c r="I4436" s="2">
        <f ca="1">'[1]2025年已发货'!I:I</f>
        <v>18919619850</v>
      </c>
      <c r="J4436" s="2" vm="1" t="e">
        <f ca="1">_xlfn._xlws.FILTER(辅助信息!D:D,辅助信息!G:G=G4436)</f>
        <v>#VALUE!</v>
      </c>
    </row>
    <row r="4437" hidden="1" spans="1:10">
      <c r="A4437" s="2" t="str">
        <f ca="1">'[1]2025年已发货'!A:A</f>
        <v>山东高速</v>
      </c>
      <c r="B4437" s="2" t="str">
        <f ca="1">'[1]2025年已发货'!B:B</f>
        <v>螺纹钢</v>
      </c>
      <c r="C4437" s="2" t="str">
        <f ca="1">'[1]2025年已发货'!C:C</f>
        <v>HRB500E Φ28×12米</v>
      </c>
      <c r="D4437" s="2" t="str">
        <f ca="1">'[1]2025年已发货'!D:D</f>
        <v>吨</v>
      </c>
      <c r="E4437" s="2">
        <f ca="1">'[1]2025年已发货'!E:E</f>
        <v>35</v>
      </c>
      <c r="F4437" s="4">
        <f ca="1">'[1]2025年已发货'!F:F</f>
        <v>45835</v>
      </c>
      <c r="G4437" s="2" t="str">
        <f>'[1]2025年已发货'!G:G</f>
        <v>（自永2标九局西南分公司钢筋棚）四川省自贡市骑龙镇大湾村</v>
      </c>
      <c r="H4437" s="2" t="str">
        <f ca="1">'[1]2025年已发货'!H:H</f>
        <v>高彦彬</v>
      </c>
      <c r="I4437" s="2">
        <f ca="1">'[1]2025年已发货'!I:I</f>
        <v>13835906370</v>
      </c>
      <c r="J4437" s="2" vm="1" t="e">
        <f ca="1">_xlfn._xlws.FILTER(辅助信息!D:D,辅助信息!G:G=G4437)</f>
        <v>#VALUE!</v>
      </c>
    </row>
    <row r="4438" hidden="1" spans="1:10">
      <c r="A4438" s="2" t="str">
        <f ca="1">'[1]2025年已发货'!A:A</f>
        <v>山东高速</v>
      </c>
      <c r="B4438" s="2" t="str">
        <f ca="1">'[1]2025年已发货'!B:B</f>
        <v>螺纹钢</v>
      </c>
      <c r="C4438" s="2" t="str">
        <f ca="1">'[1]2025年已发货'!C:C</f>
        <v>HRB400E Φ28×12米</v>
      </c>
      <c r="D4438" s="2" t="str">
        <f ca="1">'[1]2025年已发货'!D:D</f>
        <v>吨</v>
      </c>
      <c r="E4438" s="2">
        <f ca="1">'[1]2025年已发货'!E:E</f>
        <v>35</v>
      </c>
      <c r="F4438" s="4">
        <f ca="1">'[1]2025年已发货'!F:F</f>
        <v>45835</v>
      </c>
      <c r="G4438" s="2" t="str">
        <f>'[1]2025年已发货'!G:G</f>
        <v>（自永2标九局西南分公司钢筋棚）四川省自贡市骑龙镇大湾村</v>
      </c>
      <c r="H4438" s="2" t="str">
        <f ca="1">'[1]2025年已发货'!H:H</f>
        <v>高彦彬</v>
      </c>
      <c r="I4438" s="2">
        <f ca="1">'[1]2025年已发货'!I:I</f>
        <v>13835906370</v>
      </c>
      <c r="J4438" s="2" vm="1" t="e">
        <f>_xlfn._xlws.FILTER(辅助信息!D:D,辅助信息!G:G=G4438)</f>
        <v>#VALUE!</v>
      </c>
    </row>
    <row r="4439" hidden="1" spans="1:10">
      <c r="A4439" s="2" t="str">
        <f ca="1">'[1]2025年已发货'!A:A</f>
        <v>山东高速</v>
      </c>
      <c r="B4439" s="2" t="str">
        <f ca="1">'[1]2025年已发货'!B:B</f>
        <v>螺纹钢</v>
      </c>
      <c r="C4439" s="2" t="str">
        <f ca="1">'[1]2025年已发货'!C:C</f>
        <v>HRB400E Φ32×12米</v>
      </c>
      <c r="D4439" s="2" t="str">
        <f ca="1">'[1]2025年已发货'!D:D</f>
        <v>吨</v>
      </c>
      <c r="E4439" s="2">
        <f ca="1">'[1]2025年已发货'!E:E</f>
        <v>35</v>
      </c>
      <c r="F4439" s="4">
        <f ca="1">'[1]2025年已发货'!F:F</f>
        <v>45836</v>
      </c>
      <c r="G4439" s="2" t="str">
        <f>'[1]2025年已发货'!G:G</f>
        <v>（自永2标九局西南分公司钢筋棚）四川省自贡市骑龙镇大湾村</v>
      </c>
      <c r="H4439" s="2" t="str">
        <f ca="1">'[1]2025年已发货'!H:H</f>
        <v>高彦彬</v>
      </c>
      <c r="I4439" s="2">
        <f ca="1">'[1]2025年已发货'!I:I</f>
        <v>13835906370</v>
      </c>
      <c r="J4439" s="2" vm="1" t="e">
        <f ca="1">_xlfn._xlws.FILTER(辅助信息!D:D,辅助信息!G:G=G4439)</f>
        <v>#VALUE!</v>
      </c>
    </row>
    <row r="4440" hidden="1" spans="1:10">
      <c r="A4440" s="2" t="str">
        <f ca="1">'[1]2025年已发货'!A:A</f>
        <v>晋邦</v>
      </c>
      <c r="B4440" s="2" t="str">
        <f ca="1">'[1]2025年已发货'!B:B</f>
        <v>高线</v>
      </c>
      <c r="C4440" s="2" t="str">
        <f ca="1">'[1]2025年已发货'!C:C</f>
        <v>HPB300Φ8</v>
      </c>
      <c r="D4440" s="2" t="str">
        <f ca="1">'[1]2025年已发货'!D:D</f>
        <v>吨</v>
      </c>
      <c r="E4440" s="2">
        <f ca="1">'[1]2025年已发货'!E:E</f>
        <v>2.5</v>
      </c>
      <c r="F4440" s="4">
        <f ca="1">'[1]2025年已发货'!F:F</f>
        <v>45836</v>
      </c>
      <c r="G4440" s="2" t="str">
        <f>'[1]2025年已发货'!G:G</f>
        <v>（十九冶-江龙高速一分部）重庆市云阳县X886附近中国十九冶开云高速项目总包部西98米*黄岭隧道洞口</v>
      </c>
      <c r="H4440" s="2" t="str">
        <f ca="1">'[1]2025年已发货'!H:H</f>
        <v>吴章红</v>
      </c>
      <c r="I4440" s="2">
        <f ca="1">'[1]2025年已发货'!I:I</f>
        <v>18628165772</v>
      </c>
      <c r="J4440" s="2" vm="1" t="e">
        <f ca="1">_xlfn._xlws.FILTER(辅助信息!D:D,辅助信息!G:G=G4440)</f>
        <v>#VALUE!</v>
      </c>
    </row>
    <row r="4441" hidden="1" spans="1:10">
      <c r="A4441" s="2" t="str">
        <f ca="1">'[1]2025年已发货'!A:A</f>
        <v>晋邦</v>
      </c>
      <c r="B4441" s="2" t="str">
        <f ca="1">'[1]2025年已发货'!B:B</f>
        <v>螺纹钢</v>
      </c>
      <c r="C4441" s="2" t="str">
        <f ca="1">'[1]2025年已发货'!C:C</f>
        <v>HRB400E Φ14 9m</v>
      </c>
      <c r="D4441" s="2" t="str">
        <f ca="1">'[1]2025年已发货'!D:D</f>
        <v>吨</v>
      </c>
      <c r="E4441" s="2">
        <f ca="1">'[1]2025年已发货'!E:E</f>
        <v>12</v>
      </c>
      <c r="F4441" s="4">
        <f ca="1">'[1]2025年已发货'!F:F</f>
        <v>45836</v>
      </c>
      <c r="G4441" s="2" t="str">
        <f>'[1]2025年已发货'!G:G</f>
        <v>（十九冶-江龙高速一分部）重庆市云阳县X886附近中国十九冶开云高速项目总包部西98米*黄岭隧道洞口</v>
      </c>
      <c r="H4441" s="2" t="str">
        <f ca="1">'[1]2025年已发货'!H:H</f>
        <v>吴章红</v>
      </c>
      <c r="I4441" s="2">
        <f ca="1">'[1]2025年已发货'!I:I</f>
        <v>18628165772</v>
      </c>
      <c r="J4441" s="2" vm="1" t="e">
        <f ca="1">_xlfn._xlws.FILTER(辅助信息!D:D,辅助信息!G:G=G4441)</f>
        <v>#VALUE!</v>
      </c>
    </row>
    <row r="4442" hidden="1" spans="1:10">
      <c r="A4442" s="2" t="str">
        <f ca="1">'[1]2025年已发货'!A:A</f>
        <v>晋邦</v>
      </c>
      <c r="B4442" s="2" t="str">
        <f ca="1">'[1]2025年已发货'!B:B</f>
        <v>螺纹钢</v>
      </c>
      <c r="C4442" s="2" t="str">
        <f ca="1">'[1]2025年已发货'!C:C</f>
        <v>HRB400E Φ22 9m</v>
      </c>
      <c r="D4442" s="2" t="str">
        <f ca="1">'[1]2025年已发货'!D:D</f>
        <v>吨</v>
      </c>
      <c r="E4442" s="2">
        <f ca="1">'[1]2025年已发货'!E:E</f>
        <v>20</v>
      </c>
      <c r="F4442" s="4">
        <f ca="1">'[1]2025年已发货'!F:F</f>
        <v>45836</v>
      </c>
      <c r="G4442" s="2" t="str">
        <f>'[1]2025年已发货'!G:G</f>
        <v>（十九冶-江龙高速一分部）重庆市云阳县X886附近中国十九冶开云高速项目总包部西98米*黄岭隧道洞口</v>
      </c>
      <c r="H4442" s="2" t="str">
        <f ca="1">'[1]2025年已发货'!H:H</f>
        <v>吴章红</v>
      </c>
      <c r="I4442" s="2">
        <f ca="1">'[1]2025年已发货'!I:I</f>
        <v>18628165772</v>
      </c>
      <c r="J4442" s="2" vm="1" t="e">
        <f>_xlfn._xlws.FILTER(辅助信息!D:D,辅助信息!G:G=G4442)</f>
        <v>#VALUE!</v>
      </c>
    </row>
    <row r="4443" hidden="1" spans="1:10">
      <c r="A4443" s="2" t="str">
        <f ca="1">'[1]2025年已发货'!A:A</f>
        <v>泸钢</v>
      </c>
      <c r="B4443" s="2" t="str">
        <f ca="1">'[1]2025年已发货'!B:B</f>
        <v>高线</v>
      </c>
      <c r="C4443" s="2" t="str">
        <f ca="1">'[1]2025年已发货'!C:C</f>
        <v>HPB300 Φ8</v>
      </c>
      <c r="D4443" s="2" t="str">
        <f ca="1">'[1]2025年已发货'!D:D</f>
        <v>吨</v>
      </c>
      <c r="E4443" s="2">
        <f ca="1">'[1]2025年已发货'!E:E</f>
        <v>32</v>
      </c>
      <c r="F4443" s="4">
        <f ca="1">'[1]2025年已发货'!F:F</f>
        <v>45836</v>
      </c>
      <c r="G4443" s="2" t="str">
        <f>'[1]2025年已发货'!G:G</f>
        <v>(宜宾兴港三江新区长江工业园保障性租赁住房建设项目-边坡支护)四川省宜宾市翠屏区永善路南段宜宾市三江新区长江工业园区</v>
      </c>
      <c r="H4443" s="2" t="str">
        <f ca="1">'[1]2025年已发货'!H:H</f>
        <v>查工</v>
      </c>
      <c r="I4443" s="2">
        <f ca="1">'[1]2025年已发货'!I:I</f>
        <v>13118007501</v>
      </c>
      <c r="J4443" s="2" t="str">
        <f ca="1">_xlfn._xlws.FILTER(辅助信息!D:D,辅助信息!G:G=G4443)</f>
        <v>宜宾兴港三江新区长江工业园建设项目</v>
      </c>
    </row>
    <row r="4444" hidden="1" spans="1:10">
      <c r="A4444" s="2" t="str">
        <f ca="1">'[1]2025年已发货'!A:A</f>
        <v>泸钢</v>
      </c>
      <c r="B4444" s="2" t="str">
        <f ca="1">'[1]2025年已发货'!B:B</f>
        <v>盘螺</v>
      </c>
      <c r="C4444" s="2" t="str">
        <f ca="1">'[1]2025年已发货'!C:C</f>
        <v>HRB400E Φ10</v>
      </c>
      <c r="D4444" s="2" t="str">
        <f ca="1">'[1]2025年已发货'!D:D</f>
        <v>吨</v>
      </c>
      <c r="E4444" s="2">
        <f ca="1">'[1]2025年已发货'!E:E</f>
        <v>5</v>
      </c>
      <c r="F4444" s="4">
        <f ca="1">'[1]2025年已发货'!F:F</f>
        <v>45836</v>
      </c>
      <c r="G4444" s="2" t="str">
        <f>'[1]2025年已发货'!G:G</f>
        <v>(宜宾兴港三江新区长江工业园保障性租赁住房建设项目-2标)四川省宜宾市翠屏区永善路南段宜宾市三江新区长江工业园区</v>
      </c>
      <c r="H4444" s="2" t="str">
        <f ca="1">'[1]2025年已发货'!H:H</f>
        <v>查工</v>
      </c>
      <c r="I4444" s="2">
        <f ca="1">'[1]2025年已发货'!I:I</f>
        <v>13118007501</v>
      </c>
      <c r="J4444" s="2" t="str">
        <f ca="1">_xlfn._xlws.FILTER(辅助信息!D:D,辅助信息!G:G=G4444)</f>
        <v>宜宾兴港三江新区长江工业园建设项目</v>
      </c>
    </row>
    <row r="4445" hidden="1" spans="1:10">
      <c r="A4445" s="2" t="str">
        <f ca="1">'[1]2025年已发货'!A:A</f>
        <v>泸钢</v>
      </c>
      <c r="B4445" s="2" t="str">
        <f ca="1">'[1]2025年已发货'!B:B</f>
        <v>盘螺</v>
      </c>
      <c r="C4445" s="2" t="str">
        <f ca="1">'[1]2025年已发货'!C:C</f>
        <v>HRB400E Φ12</v>
      </c>
      <c r="D4445" s="2" t="str">
        <f ca="1">'[1]2025年已发货'!D:D</f>
        <v>吨</v>
      </c>
      <c r="E4445" s="2">
        <f ca="1">'[1]2025年已发货'!E:E</f>
        <v>30</v>
      </c>
      <c r="F4445" s="4">
        <f ca="1">'[1]2025年已发货'!F:F</f>
        <v>45836</v>
      </c>
      <c r="G4445" s="2" t="str">
        <f>'[1]2025年已发货'!G:G</f>
        <v>(宜宾兴港三江新区长江工业园保障性租赁住房建设项目-2标)四川省宜宾市翠屏区永善路南段宜宾市三江新区长江工业园区</v>
      </c>
      <c r="H4445" s="2" t="str">
        <f ca="1">'[1]2025年已发货'!H:H</f>
        <v>查工</v>
      </c>
      <c r="I4445" s="2">
        <f ca="1">'[1]2025年已发货'!I:I</f>
        <v>13118007501</v>
      </c>
      <c r="J4445" s="2" t="str">
        <f ca="1">_xlfn._xlws.FILTER(辅助信息!D:D,辅助信息!G:G=G4445)</f>
        <v>宜宾兴港三江新区长江工业园建设项目</v>
      </c>
    </row>
    <row r="4446" hidden="1" spans="1:10">
      <c r="A4446" s="2" t="str">
        <f ca="1">'[1]2025年已发货'!A:A</f>
        <v>德胜</v>
      </c>
      <c r="B4446" s="2" t="str">
        <f ca="1">'[1]2025年已发货'!B:B</f>
        <v>螺纹钢</v>
      </c>
      <c r="C4446" s="2" t="str">
        <f ca="1">'[1]2025年已发货'!C:C</f>
        <v>HRB400E Φ14 9m</v>
      </c>
      <c r="D4446" s="2" t="str">
        <f ca="1">'[1]2025年已发货'!D:D</f>
        <v>吨</v>
      </c>
      <c r="E4446" s="2">
        <f ca="1">'[1]2025年已发货'!E:E</f>
        <v>3</v>
      </c>
      <c r="F4446" s="4">
        <f ca="1">'[1]2025年已发货'!F:F</f>
        <v>45836</v>
      </c>
      <c r="G4446" s="2" t="str">
        <f>'[1]2025年已发货'!G:G</f>
        <v>(宜宾兴港三江新区长江工业园保障性租赁住房建设项目-2标)四川省宜宾市翠屏区永善路南段宜宾市三江新区长江工业园区</v>
      </c>
      <c r="H4446" s="2" t="str">
        <f ca="1">'[1]2025年已发货'!H:H</f>
        <v>查工</v>
      </c>
      <c r="I4446" s="2">
        <f ca="1">'[1]2025年已发货'!I:I</f>
        <v>13118007501</v>
      </c>
      <c r="J4446" s="2" t="str">
        <f ca="1">_xlfn._xlws.FILTER(辅助信息!D:D,辅助信息!G:G=G4446)</f>
        <v>宜宾兴港三江新区长江工业园建设项目</v>
      </c>
    </row>
    <row r="4447" hidden="1" spans="1:10">
      <c r="A4447" s="2" t="str">
        <f ca="1">'[1]2025年已发货'!A:A</f>
        <v>德胜</v>
      </c>
      <c r="B4447" s="2" t="str">
        <f ca="1">'[1]2025年已发货'!B:B</f>
        <v>螺纹钢</v>
      </c>
      <c r="C4447" s="2" t="str">
        <f ca="1">'[1]2025年已发货'!C:C</f>
        <v>HRB400E Φ16 9m</v>
      </c>
      <c r="D4447" s="2" t="str">
        <f ca="1">'[1]2025年已发货'!D:D</f>
        <v>吨</v>
      </c>
      <c r="E4447" s="2">
        <f ca="1">'[1]2025年已发货'!E:E</f>
        <v>3</v>
      </c>
      <c r="F4447" s="4">
        <f ca="1">'[1]2025年已发货'!F:F</f>
        <v>45836</v>
      </c>
      <c r="G4447" s="2" t="str">
        <f>'[1]2025年已发货'!G:G</f>
        <v>(宜宾兴港三江新区长江工业园保障性租赁住房建设项目-2标)四川省宜宾市翠屏区永善路南段宜宾市三江新区长江工业园区</v>
      </c>
      <c r="H4447" s="2" t="str">
        <f ca="1">'[1]2025年已发货'!H:H</f>
        <v>查工</v>
      </c>
      <c r="I4447" s="2">
        <f ca="1">'[1]2025年已发货'!I:I</f>
        <v>13118007501</v>
      </c>
      <c r="J4447" s="2" t="str">
        <f ca="1">_xlfn._xlws.FILTER(辅助信息!D:D,辅助信息!G:G=G4447)</f>
        <v>宜宾兴港三江新区长江工业园建设项目</v>
      </c>
    </row>
    <row r="4448" hidden="1" spans="1:10">
      <c r="A4448" s="2" t="str">
        <f ca="1">'[1]2025年已发货'!A:A</f>
        <v>德胜</v>
      </c>
      <c r="B4448" s="2" t="str">
        <f ca="1">'[1]2025年已发货'!B:B</f>
        <v>螺纹钢</v>
      </c>
      <c r="C4448" s="2" t="str">
        <f ca="1">'[1]2025年已发货'!C:C</f>
        <v>HRB400E Φ18 9m</v>
      </c>
      <c r="D4448" s="2" t="str">
        <f ca="1">'[1]2025年已发货'!D:D</f>
        <v>吨</v>
      </c>
      <c r="E4448" s="2">
        <f ca="1">'[1]2025年已发货'!E:E</f>
        <v>30</v>
      </c>
      <c r="F4448" s="4">
        <f ca="1">'[1]2025年已发货'!F:F</f>
        <v>45836</v>
      </c>
      <c r="G4448" s="2" t="str">
        <f>'[1]2025年已发货'!G:G</f>
        <v>(宜宾兴港三江新区长江工业园保障性租赁住房建设项目-2标)四川省宜宾市翠屏区永善路南段宜宾市三江新区长江工业园区</v>
      </c>
      <c r="H4448" s="2" t="str">
        <f ca="1">'[1]2025年已发货'!H:H</f>
        <v>查工</v>
      </c>
      <c r="I4448" s="2">
        <f ca="1">'[1]2025年已发货'!I:I</f>
        <v>13118007501</v>
      </c>
      <c r="J4448" s="2" t="str">
        <f ca="1">_xlfn._xlws.FILTER(辅助信息!D:D,辅助信息!G:G=G4448)</f>
        <v>宜宾兴港三江新区长江工业园建设项目</v>
      </c>
    </row>
    <row r="4449" hidden="1" spans="1:10">
      <c r="A4449" s="2" t="str">
        <f ca="1">'[1]2025年已发货'!A:A</f>
        <v>晋邦</v>
      </c>
      <c r="B4449" s="2" t="str">
        <f ca="1">'[1]2025年已发货'!B:B</f>
        <v>螺纹钢</v>
      </c>
      <c r="C4449" s="2" t="str">
        <f ca="1">'[1]2025年已发货'!C:C</f>
        <v>HRB400E Φ25 9m</v>
      </c>
      <c r="D4449" s="2" t="str">
        <f ca="1">'[1]2025年已发货'!D:D</f>
        <v>吨</v>
      </c>
      <c r="E4449" s="2">
        <f ca="1">'[1]2025年已发货'!E:E</f>
        <v>35</v>
      </c>
      <c r="F4449" s="4">
        <f ca="1">'[1]2025年已发货'!F:F</f>
        <v>45837</v>
      </c>
      <c r="G4449" s="2" t="str">
        <f>'[1]2025年已发货'!G:G</f>
        <v>（十九冶-江龙高速一分部）重庆市云阳县X886附近中国十九冶开云高速项目总包部西98米*黄岭隧道洞口</v>
      </c>
      <c r="H4449" s="2" t="str">
        <f ca="1">'[1]2025年已发货'!H:H</f>
        <v>吴章红</v>
      </c>
      <c r="I4449" s="2">
        <f ca="1">'[1]2025年已发货'!I:I</f>
        <v>18628165772</v>
      </c>
      <c r="J4449" s="2" vm="1" t="e">
        <f ca="1">_xlfn._xlws.FILTER(辅助信息!D:D,辅助信息!G:G=G4449)</f>
        <v>#VALUE!</v>
      </c>
    </row>
    <row r="4450" hidden="1" spans="1:10">
      <c r="A4450" s="2" t="str">
        <f ca="1">'[1]2025年已发货'!A:A</f>
        <v>达钢</v>
      </c>
      <c r="B4450" s="2" t="str">
        <f ca="1">'[1]2025年已发货'!B:B</f>
        <v>盘螺</v>
      </c>
      <c r="C4450" s="2" t="str">
        <f ca="1">'[1]2025年已发货'!C:C</f>
        <v>HRB400E Φ6</v>
      </c>
      <c r="D4450" s="2" t="str">
        <f ca="1">'[1]2025年已发货'!D:D</f>
        <v>吨</v>
      </c>
      <c r="E4450" s="2">
        <f ca="1">'[1]2025年已发货'!E:E</f>
        <v>9</v>
      </c>
      <c r="F4450" s="4">
        <f ca="1">'[1]2025年已发货'!F:F</f>
        <v>45837</v>
      </c>
      <c r="G4450" s="2" t="str">
        <f>'[1]2025年已发货'!G:G</f>
        <v>（商投建工达州中医药科技园-4工区-11号楼）达州市通川区达州中医药职业学院犀牛大道北段</v>
      </c>
      <c r="H4450" s="2" t="str">
        <f ca="1">'[1]2025年已发货'!H:H</f>
        <v>张扬</v>
      </c>
      <c r="I4450" s="2">
        <f ca="1">'[1]2025年已发货'!I:I</f>
        <v>18381904567</v>
      </c>
      <c r="J4450" s="2" t="str">
        <f ca="1">_xlfn._xlws.FILTER(辅助信息!D:D,辅助信息!G:G=G4450)</f>
        <v>商投建工达州中医药科技园</v>
      </c>
    </row>
    <row r="4451" hidden="1" spans="1:10">
      <c r="A4451" s="2" t="str">
        <f ca="1">'[1]2025年已发货'!A:A</f>
        <v>达钢</v>
      </c>
      <c r="B4451" s="2" t="str">
        <f ca="1">'[1]2025年已发货'!B:B</f>
        <v>盘螺</v>
      </c>
      <c r="C4451" s="2" t="str">
        <f ca="1">'[1]2025年已发货'!C:C</f>
        <v>HRB400E Φ8</v>
      </c>
      <c r="D4451" s="2" t="str">
        <f ca="1">'[1]2025年已发货'!D:D</f>
        <v>吨</v>
      </c>
      <c r="E4451" s="2">
        <f ca="1">'[1]2025年已发货'!E:E</f>
        <v>60</v>
      </c>
      <c r="F4451" s="4">
        <f ca="1">'[1]2025年已发货'!F:F</f>
        <v>45837</v>
      </c>
      <c r="G4451" s="2" t="str">
        <f>'[1]2025年已发货'!G:G</f>
        <v>（商投建工达州中医药科技园-4工区-11号楼）达州市通川区达州中医药职业学院犀牛大道北段</v>
      </c>
      <c r="H4451" s="2" t="str">
        <f ca="1">'[1]2025年已发货'!H:H</f>
        <v>张扬</v>
      </c>
      <c r="I4451" s="2">
        <f ca="1">'[1]2025年已发货'!I:I</f>
        <v>18381904567</v>
      </c>
      <c r="J4451" s="2" t="str">
        <f ca="1">_xlfn._xlws.FILTER(辅助信息!D:D,辅助信息!G:G=G4451)</f>
        <v>商投建工达州中医药科技园</v>
      </c>
    </row>
    <row r="4452" hidden="1" spans="1:10">
      <c r="A4452" s="2" t="str">
        <f ca="1">'[1]2025年已发货'!A:A</f>
        <v>达钢</v>
      </c>
      <c r="B4452" s="2" t="str">
        <f ca="1">'[1]2025年已发货'!B:B</f>
        <v>盘螺</v>
      </c>
      <c r="C4452" s="2" t="str">
        <f ca="1">'[1]2025年已发货'!C:C</f>
        <v>HRB400E Φ10</v>
      </c>
      <c r="D4452" s="2" t="str">
        <f ca="1">'[1]2025年已发货'!D:D</f>
        <v>吨</v>
      </c>
      <c r="E4452" s="2">
        <f ca="1">'[1]2025年已发货'!E:E</f>
        <v>21</v>
      </c>
      <c r="F4452" s="4">
        <f ca="1">'[1]2025年已发货'!F:F</f>
        <v>45837</v>
      </c>
      <c r="G4452" s="2" t="str">
        <f>'[1]2025年已发货'!G:G</f>
        <v>（商投建工达州中医药科技园-4工区-11号楼）达州市通川区达州中医药职业学院犀牛大道北段</v>
      </c>
      <c r="H4452" s="2" t="str">
        <f ca="1">'[1]2025年已发货'!H:H</f>
        <v>张扬</v>
      </c>
      <c r="I4452" s="2">
        <f ca="1">'[1]2025年已发货'!I:I</f>
        <v>18381904567</v>
      </c>
      <c r="J4452" s="2" t="str">
        <f ca="1">_xlfn._xlws.FILTER(辅助信息!D:D,辅助信息!G:G=G4452)</f>
        <v>商投建工达州中医药科技园</v>
      </c>
    </row>
    <row r="4453" hidden="1" spans="1:10">
      <c r="A4453" s="2" t="str">
        <f ca="1">'[1]2025年已发货'!A:A</f>
        <v>达钢</v>
      </c>
      <c r="B4453" s="2" t="str">
        <f ca="1">'[1]2025年已发货'!B:B</f>
        <v>螺纹钢</v>
      </c>
      <c r="C4453" s="2" t="str">
        <f ca="1">'[1]2025年已发货'!C:C</f>
        <v>HRB400E Φ12 9m</v>
      </c>
      <c r="D4453" s="2" t="str">
        <f ca="1">'[1]2025年已发货'!D:D</f>
        <v>吨</v>
      </c>
      <c r="E4453" s="2">
        <f ca="1">'[1]2025年已发货'!E:E</f>
        <v>6</v>
      </c>
      <c r="F4453" s="4">
        <f ca="1">'[1]2025年已发货'!F:F</f>
        <v>45837</v>
      </c>
      <c r="G4453" s="2" t="str">
        <f>'[1]2025年已发货'!G:G</f>
        <v>（商投建工达州中医药科技园-4工区-11号楼）达州市通川区达州中医药职业学院犀牛大道北段</v>
      </c>
      <c r="H4453" s="2" t="str">
        <f ca="1">'[1]2025年已发货'!H:H</f>
        <v>张扬</v>
      </c>
      <c r="I4453" s="2">
        <f ca="1">'[1]2025年已发货'!I:I</f>
        <v>18381904567</v>
      </c>
      <c r="J4453" s="2" t="str">
        <f ca="1">_xlfn._xlws.FILTER(辅助信息!D:D,辅助信息!G:G=G4453)</f>
        <v>商投建工达州中医药科技园</v>
      </c>
    </row>
    <row r="4454" hidden="1" spans="1:10">
      <c r="A4454" s="2" t="str">
        <f ca="1">'[1]2025年已发货'!A:A</f>
        <v>达钢</v>
      </c>
      <c r="B4454" s="2" t="str">
        <f ca="1">'[1]2025年已发货'!B:B</f>
        <v>螺纹钢</v>
      </c>
      <c r="C4454" s="2" t="str">
        <f ca="1">'[1]2025年已发货'!C:C</f>
        <v>HRB500E Φ12</v>
      </c>
      <c r="D4454" s="2" t="str">
        <f ca="1">'[1]2025年已发货'!D:D</f>
        <v>吨</v>
      </c>
      <c r="E4454" s="2">
        <f ca="1">'[1]2025年已发货'!E:E</f>
        <v>3</v>
      </c>
      <c r="F4454" s="4">
        <f ca="1">'[1]2025年已发货'!F:F</f>
        <v>45837</v>
      </c>
      <c r="G4454" s="2" t="str">
        <f>'[1]2025年已发货'!G:G</f>
        <v>（商投建工达州中医药科技园-4工区-11号楼）达州市通川区达州中医药职业学院犀牛大道北段</v>
      </c>
      <c r="H4454" s="2" t="str">
        <f ca="1">'[1]2025年已发货'!H:H</f>
        <v>张扬</v>
      </c>
      <c r="I4454" s="2">
        <f ca="1">'[1]2025年已发货'!I:I</f>
        <v>18381904567</v>
      </c>
      <c r="J4454" s="2" t="str">
        <f>_xlfn._xlws.FILTER(辅助信息!D:D,辅助信息!G:G=G4454)</f>
        <v>商投建工达州中医药科技园</v>
      </c>
    </row>
    <row r="4455" hidden="1" spans="1:10">
      <c r="A4455" s="2" t="str">
        <f ca="1">'[1]2025年已发货'!A:A</f>
        <v>达钢</v>
      </c>
      <c r="B4455" s="2" t="str">
        <f ca="1">'[1]2025年已发货'!B:B</f>
        <v>螺纹钢</v>
      </c>
      <c r="C4455" s="2" t="str">
        <f ca="1">'[1]2025年已发货'!C:C</f>
        <v>HRB500E Φ14</v>
      </c>
      <c r="D4455" s="2" t="str">
        <f ca="1">'[1]2025年已发货'!D:D</f>
        <v>吨</v>
      </c>
      <c r="E4455" s="2">
        <f ca="1">'[1]2025年已发货'!E:E</f>
        <v>3</v>
      </c>
      <c r="F4455" s="4">
        <f ca="1">'[1]2025年已发货'!F:F</f>
        <v>45837</v>
      </c>
      <c r="G4455" s="2" t="str">
        <f>'[1]2025年已发货'!G:G</f>
        <v>（商投建工达州中医药科技园-4工区-11号楼）达州市通川区达州中医药职业学院犀牛大道北段</v>
      </c>
      <c r="H4455" s="2" t="str">
        <f ca="1">'[1]2025年已发货'!H:H</f>
        <v>张扬</v>
      </c>
      <c r="I4455" s="2">
        <f ca="1">'[1]2025年已发货'!I:I</f>
        <v>18381904567</v>
      </c>
      <c r="J4455" s="2" t="str">
        <f ca="1">_xlfn._xlws.FILTER(辅助信息!D:D,辅助信息!G:G=G4455)</f>
        <v>商投建工达州中医药科技园</v>
      </c>
    </row>
    <row r="4456" hidden="1" spans="1:10">
      <c r="A4456" s="2" t="str">
        <f ca="1">'[1]2025年已发货'!A:A</f>
        <v>达钢</v>
      </c>
      <c r="B4456" s="2" t="str">
        <f ca="1">'[1]2025年已发货'!B:B</f>
        <v>螺纹钢</v>
      </c>
      <c r="C4456" s="2" t="str">
        <f ca="1">'[1]2025年已发货'!C:C</f>
        <v>HRB500E Φ16</v>
      </c>
      <c r="D4456" s="2" t="str">
        <f ca="1">'[1]2025年已发货'!D:D</f>
        <v>吨</v>
      </c>
      <c r="E4456" s="2">
        <f ca="1">'[1]2025年已发货'!E:E</f>
        <v>6</v>
      </c>
      <c r="F4456" s="4">
        <f ca="1">'[1]2025年已发货'!F:F</f>
        <v>45837</v>
      </c>
      <c r="G4456" s="2" t="str">
        <f>'[1]2025年已发货'!G:G</f>
        <v>（商投建工达州中医药科技园-4工区-11号楼）达州市通川区达州中医药职业学院犀牛大道北段</v>
      </c>
      <c r="H4456" s="2" t="str">
        <f ca="1">'[1]2025年已发货'!H:H</f>
        <v>张扬</v>
      </c>
      <c r="I4456" s="2">
        <f ca="1">'[1]2025年已发货'!I:I</f>
        <v>18381904567</v>
      </c>
      <c r="J4456" s="2" t="str">
        <f ca="1">_xlfn._xlws.FILTER(辅助信息!D:D,辅助信息!G:G=G4456)</f>
        <v>商投建工达州中医药科技园</v>
      </c>
    </row>
    <row r="4457" hidden="1" spans="1:10">
      <c r="A4457" s="2" t="str">
        <f ca="1">'[1]2025年已发货'!A:A</f>
        <v>达钢</v>
      </c>
      <c r="B4457" s="2" t="str">
        <f ca="1">'[1]2025年已发货'!B:B</f>
        <v>螺纹钢</v>
      </c>
      <c r="C4457" s="2" t="str">
        <f ca="1">'[1]2025年已发货'!C:C</f>
        <v>HRB500E Φ20</v>
      </c>
      <c r="D4457" s="2" t="str">
        <f ca="1">'[1]2025年已发货'!D:D</f>
        <v>吨</v>
      </c>
      <c r="E4457" s="2">
        <f ca="1">'[1]2025年已发货'!E:E</f>
        <v>12</v>
      </c>
      <c r="F4457" s="4">
        <f ca="1">'[1]2025年已发货'!F:F</f>
        <v>45837</v>
      </c>
      <c r="G4457" s="2" t="str">
        <f>'[1]2025年已发货'!G:G</f>
        <v>（商投建工达州中医药科技园-4工区-11号楼）达州市通川区达州中医药职业学院犀牛大道北段</v>
      </c>
      <c r="H4457" s="2" t="str">
        <f ca="1">'[1]2025年已发货'!H:H</f>
        <v>张扬</v>
      </c>
      <c r="I4457" s="2">
        <f ca="1">'[1]2025年已发货'!I:I</f>
        <v>18381904567</v>
      </c>
      <c r="J4457" s="2" t="str">
        <f>_xlfn._xlws.FILTER(辅助信息!D:D,辅助信息!G:G=G4457)</f>
        <v>商投建工达州中医药科技园</v>
      </c>
    </row>
    <row r="4458" hidden="1" spans="1:10">
      <c r="A4458" s="2" t="str">
        <f ca="1">'[1]2025年已发货'!A:A</f>
        <v>海南海控</v>
      </c>
      <c r="B4458" s="2" t="str">
        <f ca="1">'[1]2025年已发货'!B:B</f>
        <v>高线</v>
      </c>
      <c r="C4458" s="2" t="str">
        <f ca="1">'[1]2025年已发货'!C:C</f>
        <v>HPB300Ф8</v>
      </c>
      <c r="D4458" s="2" t="str">
        <f ca="1">'[1]2025年已发货'!D:D</f>
        <v>吨</v>
      </c>
      <c r="E4458" s="2">
        <f ca="1">'[1]2025年已发货'!E:E</f>
        <v>35</v>
      </c>
      <c r="F4458" s="4">
        <f ca="1">'[1]2025年已发货'!F:F</f>
        <v>45837</v>
      </c>
      <c r="G4458" s="2" t="str">
        <f>'[1]2025年已发货'!G:G</f>
        <v>（中铁一局四公司康新高速TJ1-1标雅加梗隧道）四川省甘孜州康定市雅加梗</v>
      </c>
      <c r="H4458" s="2" t="str">
        <f ca="1">'[1]2025年已发货'!H:H</f>
        <v>范国义</v>
      </c>
      <c r="I4458" s="2">
        <f ca="1">'[1]2025年已发货'!I:I</f>
        <v>15897676433</v>
      </c>
      <c r="J4458" s="2" vm="1" t="e">
        <f ca="1">_xlfn._xlws.FILTER(辅助信息!D:D,辅助信息!G:G=G4458)</f>
        <v>#VALUE!</v>
      </c>
    </row>
    <row r="4459" hidden="1" spans="1:10">
      <c r="A4459" s="2" t="str">
        <f ca="1">'[1]2025年已发货'!A:A</f>
        <v>德胜恒嘉</v>
      </c>
      <c r="B4459" s="2" t="str">
        <f ca="1">'[1]2025年已发货'!B:B</f>
        <v>螺纹钢</v>
      </c>
      <c r="C4459" s="2" t="str">
        <f ca="1">'[1]2025年已发货'!C:C</f>
        <v>HRB400EΦ32*9m</v>
      </c>
      <c r="D4459" s="2" t="str">
        <f ca="1">'[1]2025年已发货'!D:D</f>
        <v>吨</v>
      </c>
      <c r="E4459" s="2">
        <f ca="1">'[1]2025年已发货'!E:E</f>
        <v>35</v>
      </c>
      <c r="F4459" s="4">
        <f ca="1">'[1]2025年已发货'!F:F</f>
        <v>45838</v>
      </c>
      <c r="G4459" s="2" t="str">
        <f>'[1]2025年已发货'!G:G</f>
        <v>（中铁一局-大渡河项目）乐山市峨边县沙坪镇中铁一局钢筋加工厂（污水处理厂）</v>
      </c>
      <c r="H4459" s="2" t="str">
        <f ca="1">'[1]2025年已发货'!H:H</f>
        <v>冯雷</v>
      </c>
      <c r="I4459" s="2" t="str">
        <f ca="1">'[1]2025年已发货'!I:I</f>
        <v>18700069985</v>
      </c>
      <c r="J4459" s="2" vm="1" t="e">
        <f ca="1">_xlfn._xlws.FILTER(辅助信息!D:D,辅助信息!G:G=G4459)</f>
        <v>#VALUE!</v>
      </c>
    </row>
    <row r="4460" hidden="1" spans="1:10">
      <c r="A4460" s="2" t="str">
        <f ca="1">'[1]2025年已发货'!A:A</f>
        <v>德胜恒嘉</v>
      </c>
      <c r="B4460" s="2" t="str">
        <f ca="1">'[1]2025年已发货'!B:B</f>
        <v>螺纹钢</v>
      </c>
      <c r="C4460" s="2" t="str">
        <f ca="1">'[1]2025年已发货'!C:C</f>
        <v>HRB400EФ22*9m</v>
      </c>
      <c r="D4460" s="2" t="str">
        <f ca="1">'[1]2025年已发货'!D:D</f>
        <v>吨</v>
      </c>
      <c r="E4460" s="2">
        <f ca="1">'[1]2025年已发货'!E:E</f>
        <v>70</v>
      </c>
      <c r="F4460" s="4">
        <f ca="1">'[1]2025年已发货'!F:F</f>
        <v>45838</v>
      </c>
      <c r="G4460" s="2" t="str">
        <f>'[1]2025年已发货'!G:G</f>
        <v>（中铁一局四公司康新高速TJ1-1标贡不卡隧道）四川省甘孜州康定市折多塘村车管所旁</v>
      </c>
      <c r="H4460" s="2" t="str">
        <f ca="1">'[1]2025年已发货'!H:H</f>
        <v>李彰</v>
      </c>
      <c r="I4460" s="2">
        <f ca="1">'[1]2025年已发货'!I:I</f>
        <v>18523285235</v>
      </c>
      <c r="J4460" s="2" vm="1" t="e">
        <f>_xlfn._xlws.FILTER(辅助信息!D:D,辅助信息!G:G=G4460)</f>
        <v>#VALUE!</v>
      </c>
    </row>
    <row r="4461" hidden="1" spans="1:10">
      <c r="A4461" s="2" t="str">
        <f ca="1">'[1]2025年已发货'!A:A</f>
        <v>德胜恒嘉</v>
      </c>
      <c r="B4461" s="2" t="str">
        <f ca="1">'[1]2025年已发货'!B:B</f>
        <v>螺纹钢</v>
      </c>
      <c r="C4461" s="2" t="str">
        <f ca="1">'[1]2025年已发货'!C:C</f>
        <v>HRB400EФ12*9mm</v>
      </c>
      <c r="D4461" s="2" t="str">
        <f ca="1">'[1]2025年已发货'!D:D</f>
        <v>吨</v>
      </c>
      <c r="E4461" s="2">
        <f ca="1">'[1]2025年已发货'!E:E</f>
        <v>70</v>
      </c>
      <c r="F4461" s="4">
        <f ca="1">'[1]2025年已发货'!F:F</f>
        <v>45838</v>
      </c>
      <c r="G4461" s="2" t="str">
        <f>'[1]2025年已发货'!G:G</f>
        <v>（中铁六局呼和公司康新高速TJ4-2标）四川省甘孜藏族自治州康定市新都桥镇东俄罗三村中建八局搅拌站旁</v>
      </c>
      <c r="H4461" s="2" t="str">
        <f ca="1">'[1]2025年已发货'!H:H</f>
        <v>王龙</v>
      </c>
      <c r="I4461" s="2">
        <f ca="1">'[1]2025年已发货'!I:I</f>
        <v>18809490151</v>
      </c>
      <c r="J4461" s="2" vm="1" t="e">
        <f>_xlfn._xlws.FILTER(辅助信息!D:D,辅助信息!G:G=G4461)</f>
        <v>#VALUE!</v>
      </c>
    </row>
    <row r="4462" hidden="1" spans="1:10">
      <c r="A4462" s="2" t="str">
        <f ca="1">'[1]2025年已发货'!A:A</f>
        <v>德胜恒嘉</v>
      </c>
      <c r="B4462" s="2" t="str">
        <f ca="1">'[1]2025年已发货'!B:B</f>
        <v>螺纹钢</v>
      </c>
      <c r="C4462" s="2" t="str">
        <f ca="1">'[1]2025年已发货'!C:C</f>
        <v>HRB400EФ14*9mm</v>
      </c>
      <c r="D4462" s="2" t="str">
        <f ca="1">'[1]2025年已发货'!D:D</f>
        <v>吨</v>
      </c>
      <c r="E4462" s="2">
        <f ca="1">'[1]2025年已发货'!E:E</f>
        <v>70</v>
      </c>
      <c r="F4462" s="4">
        <f ca="1">'[1]2025年已发货'!F:F</f>
        <v>45838</v>
      </c>
      <c r="G4462" s="2" t="str">
        <f>'[1]2025年已发货'!G:G</f>
        <v>（中铁六局呼和公司康新高速TJ4-2标）四川省甘孜藏族自治州康定市新都桥镇东俄罗三村中建八局搅拌站旁</v>
      </c>
      <c r="H4462" s="2" t="str">
        <f ca="1">'[1]2025年已发货'!H:H</f>
        <v>王龙</v>
      </c>
      <c r="I4462" s="2">
        <f ca="1">'[1]2025年已发货'!I:I</f>
        <v>18809490151</v>
      </c>
      <c r="J4462" s="2" vm="1" t="e">
        <f ca="1">_xlfn._xlws.FILTER(辅助信息!D:D,辅助信息!G:G=G4462)</f>
        <v>#VALUE!</v>
      </c>
    </row>
    <row r="4463" hidden="1" spans="1:10">
      <c r="A4463" s="2" t="str">
        <f ca="1">'[1]2025年已发货'!A:A</f>
        <v>德胜恒嘉</v>
      </c>
      <c r="B4463" s="2" t="str">
        <f ca="1">'[1]2025年已发货'!B:B</f>
        <v>螺纹钢</v>
      </c>
      <c r="C4463" s="2" t="str">
        <f ca="1">'[1]2025年已发货'!C:C</f>
        <v>HRB400EФ18*9mm</v>
      </c>
      <c r="D4463" s="2" t="str">
        <f ca="1">'[1]2025年已发货'!D:D</f>
        <v>吨</v>
      </c>
      <c r="E4463" s="2">
        <f ca="1">'[1]2025年已发货'!E:E</f>
        <v>70</v>
      </c>
      <c r="F4463" s="4">
        <f ca="1">'[1]2025年已发货'!F:F</f>
        <v>45838</v>
      </c>
      <c r="G4463" s="2" t="str">
        <f>'[1]2025年已发货'!G:G</f>
        <v>（中铁六局呼和公司康新高速TJ4-2标）四川省甘孜藏族自治州康定市新都桥镇东俄罗三村中建八局搅拌站旁</v>
      </c>
      <c r="H4463" s="2" t="str">
        <f ca="1">'[1]2025年已发货'!H:H</f>
        <v>王龙</v>
      </c>
      <c r="I4463" s="2">
        <f ca="1">'[1]2025年已发货'!I:I</f>
        <v>18809490151</v>
      </c>
      <c r="J4463" s="2" vm="1" t="e">
        <f>_xlfn._xlws.FILTER(辅助信息!D:D,辅助信息!G:G=G4463)</f>
        <v>#VALUE!</v>
      </c>
    </row>
    <row r="4464" hidden="1" spans="1:10">
      <c r="A4464" s="2" t="str">
        <f ca="1">'[1]2025年已发货'!A:A</f>
        <v>晋邦</v>
      </c>
      <c r="B4464" s="2" t="str">
        <f ca="1">'[1]2025年已发货'!B:B</f>
        <v>螺纹钢</v>
      </c>
      <c r="C4464" s="2" t="str">
        <f ca="1">'[1]2025年已发货'!C:C</f>
        <v>HRB500E Φ18</v>
      </c>
      <c r="D4464" s="2" t="str">
        <f ca="1">'[1]2025年已发货'!D:D</f>
        <v>吨</v>
      </c>
      <c r="E4464" s="2">
        <f ca="1">'[1]2025年已发货'!E:E</f>
        <v>5</v>
      </c>
      <c r="F4464" s="4">
        <f ca="1">'[1]2025年已发货'!F:F</f>
        <v>45838</v>
      </c>
      <c r="G4464" s="2" t="str">
        <f>'[1]2025年已发货'!G:G</f>
        <v>（商投建工达州中医药科技园-4工区-11号楼）达州市通川区达州中医药职业学院犀牛大道北段</v>
      </c>
      <c r="H4464" s="2" t="str">
        <f ca="1">'[1]2025年已发货'!H:H</f>
        <v>张扬</v>
      </c>
      <c r="I4464" s="2">
        <f ca="1">'[1]2025年已发货'!I:I</f>
        <v>18381904567</v>
      </c>
      <c r="J4464" s="2" t="str">
        <f ca="1">_xlfn._xlws.FILTER(辅助信息!D:D,辅助信息!G:G=G4464)</f>
        <v>商投建工达州中医药科技园</v>
      </c>
    </row>
    <row r="4465" hidden="1" spans="1:10">
      <c r="A4465" s="2" t="str">
        <f ca="1">'[1]2025年已发货'!A:A</f>
        <v>晋邦</v>
      </c>
      <c r="B4465" s="2" t="str">
        <f ca="1">'[1]2025年已发货'!B:B</f>
        <v>螺纹钢</v>
      </c>
      <c r="C4465" s="2" t="str">
        <f ca="1">'[1]2025年已发货'!C:C</f>
        <v>HRB500E Φ22</v>
      </c>
      <c r="D4465" s="2" t="str">
        <f ca="1">'[1]2025年已发货'!D:D</f>
        <v>吨</v>
      </c>
      <c r="E4465" s="2">
        <f ca="1">'[1]2025年已发货'!E:E</f>
        <v>13</v>
      </c>
      <c r="F4465" s="4">
        <f ca="1">'[1]2025年已发货'!F:F</f>
        <v>45838</v>
      </c>
      <c r="G4465" s="2" t="str">
        <f>'[1]2025年已发货'!G:G</f>
        <v>（商投建工达州中医药科技园-4工区-11号楼）达州市通川区达州中医药职业学院犀牛大道北段</v>
      </c>
      <c r="H4465" s="2" t="str">
        <f ca="1">'[1]2025年已发货'!H:H</f>
        <v>张扬</v>
      </c>
      <c r="I4465" s="2">
        <f ca="1">'[1]2025年已发货'!I:I</f>
        <v>18381904567</v>
      </c>
      <c r="J4465" s="2" t="str">
        <f ca="1">_xlfn._xlws.FILTER(辅助信息!D:D,辅助信息!G:G=G4465)</f>
        <v>商投建工达州中医药科技园</v>
      </c>
    </row>
    <row r="4466" hidden="1" spans="1:10">
      <c r="A4466" s="2" t="str">
        <f ca="1">'[1]2025年已发货'!A:A</f>
        <v>晋邦</v>
      </c>
      <c r="B4466" s="2" t="str">
        <f ca="1">'[1]2025年已发货'!B:B</f>
        <v>螺纹钢</v>
      </c>
      <c r="C4466" s="2" t="str">
        <f ca="1">'[1]2025年已发货'!C:C</f>
        <v>HRB500E Φ25</v>
      </c>
      <c r="D4466" s="2" t="str">
        <f ca="1">'[1]2025年已发货'!D:D</f>
        <v>吨</v>
      </c>
      <c r="E4466" s="2">
        <f ca="1">'[1]2025年已发货'!E:E</f>
        <v>15</v>
      </c>
      <c r="F4466" s="4">
        <f ca="1">'[1]2025年已发货'!F:F</f>
        <v>45838</v>
      </c>
      <c r="G4466" s="2" t="str">
        <f>'[1]2025年已发货'!G:G</f>
        <v>（商投建工达州中医药科技园-4工区-11号楼）达州市通川区达州中医药职业学院犀牛大道北段</v>
      </c>
      <c r="H4466" s="2" t="str">
        <f ca="1">'[1]2025年已发货'!H:H</f>
        <v>张扬</v>
      </c>
      <c r="I4466" s="2">
        <f ca="1">'[1]2025年已发货'!I:I</f>
        <v>18381904567</v>
      </c>
      <c r="J4466" s="2" t="str">
        <f ca="1">_xlfn._xlws.FILTER(辅助信息!D:D,辅助信息!G:G=G4466)</f>
        <v>商投建工达州中医药科技园</v>
      </c>
    </row>
    <row r="4467" hidden="1" spans="1:10">
      <c r="A4467" s="2" t="str">
        <f ca="1">'[1]2025年已发货'!A:A</f>
        <v>达钢</v>
      </c>
      <c r="B4467" s="2" t="str">
        <f ca="1">'[1]2025年已发货'!B:B</f>
        <v>盘螺</v>
      </c>
      <c r="C4467" s="2" t="str">
        <f ca="1">'[1]2025年已发货'!C:C</f>
        <v>HRB400E Φ6</v>
      </c>
      <c r="D4467" s="2" t="str">
        <f ca="1">'[1]2025年已发货'!D:D</f>
        <v>吨</v>
      </c>
      <c r="E4467" s="2">
        <f ca="1">'[1]2025年已发货'!E:E</f>
        <v>2</v>
      </c>
      <c r="F4467" s="4">
        <f ca="1">'[1]2025年已发货'!F:F</f>
        <v>45838</v>
      </c>
      <c r="G4467" s="2" t="str">
        <f>'[1]2025年已发货'!G:G</f>
        <v>(中铁三局集团西渝高铁康渝段站房四标工程)重庆市九龙坡区华祥支路与华祥路交叉口重庆建工重庆西站TOD项目部</v>
      </c>
      <c r="H4467" s="2" t="str">
        <f ca="1">'[1]2025年已发货'!H:H</f>
        <v>卢庆江</v>
      </c>
      <c r="I4467" s="2">
        <f ca="1">'[1]2025年已发货'!I:I</f>
        <v>18883488177</v>
      </c>
      <c r="J4467" s="2" t="str">
        <f ca="1">_xlfn._xlws.FILTER(辅助信息!D:D,辅助信息!G:G=G4467)</f>
        <v>中铁三局集团西渝高铁康渝段站房四标工程</v>
      </c>
    </row>
    <row r="4468" hidden="1" spans="1:10">
      <c r="A4468" s="2" t="str">
        <f ca="1">'[1]2025年已发货'!A:A</f>
        <v>达钢</v>
      </c>
      <c r="B4468" s="2" t="str">
        <f ca="1">'[1]2025年已发货'!B:B</f>
        <v>盘螺</v>
      </c>
      <c r="C4468" s="2" t="str">
        <f ca="1">'[1]2025年已发货'!C:C</f>
        <v>HRB400E Φ10</v>
      </c>
      <c r="D4468" s="2" t="str">
        <f ca="1">'[1]2025年已发货'!D:D</f>
        <v>吨</v>
      </c>
      <c r="E4468" s="2">
        <f ca="1">'[1]2025年已发货'!E:E</f>
        <v>6</v>
      </c>
      <c r="F4468" s="4">
        <f ca="1">'[1]2025年已发货'!F:F</f>
        <v>45838</v>
      </c>
      <c r="G4468" s="2" t="str">
        <f>'[1]2025年已发货'!G:G</f>
        <v>(中铁三局集团西渝高铁康渝段站房四标工程)重庆市九龙坡区华祥支路与华祥路交叉口重庆建工重庆西站TOD项目部</v>
      </c>
      <c r="H4468" s="2" t="str">
        <f ca="1">'[1]2025年已发货'!H:H</f>
        <v>卢庆江</v>
      </c>
      <c r="I4468" s="2">
        <f ca="1">'[1]2025年已发货'!I:I</f>
        <v>18883488177</v>
      </c>
      <c r="J4468" s="2" t="str">
        <f>_xlfn._xlws.FILTER(辅助信息!D:D,辅助信息!G:G=G4468)</f>
        <v>中铁三局集团西渝高铁康渝段站房四标工程</v>
      </c>
    </row>
    <row r="4469" hidden="1" spans="1:10">
      <c r="A4469" s="2" t="str">
        <f ca="1">'[1]2025年已发货'!A:A</f>
        <v>达钢</v>
      </c>
      <c r="B4469" s="2" t="str">
        <f ca="1">'[1]2025年已发货'!B:B</f>
        <v>螺纹钢</v>
      </c>
      <c r="C4469" s="2" t="str">
        <f ca="1">'[1]2025年已发货'!C:C</f>
        <v>HRB400E Φ22 9m</v>
      </c>
      <c r="D4469" s="2" t="str">
        <f ca="1">'[1]2025年已发货'!D:D</f>
        <v>吨</v>
      </c>
      <c r="E4469" s="2">
        <f ca="1">'[1]2025年已发货'!E:E</f>
        <v>27</v>
      </c>
      <c r="F4469" s="4">
        <f ca="1">'[1]2025年已发货'!F:F</f>
        <v>45838</v>
      </c>
      <c r="G4469" s="2" t="str">
        <f>'[1]2025年已发货'!G:G</f>
        <v>(中铁三局集团西渝高铁康渝段站房四标工程)重庆市九龙坡区华祥支路与华祥路交叉口重庆建工重庆西站TOD项目部</v>
      </c>
      <c r="H4469" s="2" t="str">
        <f ca="1">'[1]2025年已发货'!H:H</f>
        <v>卢庆江</v>
      </c>
      <c r="I4469" s="2">
        <f ca="1">'[1]2025年已发货'!I:I</f>
        <v>18883488177</v>
      </c>
      <c r="J4469" s="2" t="str">
        <f>_xlfn._xlws.FILTER(辅助信息!D:D,辅助信息!G:G=G4469)</f>
        <v>中铁三局集团西渝高铁康渝段站房四标工程</v>
      </c>
    </row>
    <row r="4470" hidden="1" spans="1:10">
      <c r="A4470" s="2" t="str">
        <f ca="1">'[1]2025年已发货'!A:A</f>
        <v>晋邦</v>
      </c>
      <c r="B4470" s="2" t="str">
        <f ca="1">'[1]2025年已发货'!B:B</f>
        <v>高线</v>
      </c>
      <c r="C4470" s="2" t="str">
        <f ca="1">'[1]2025年已发货'!C:C</f>
        <v>HPB300Φ10</v>
      </c>
      <c r="D4470" s="2" t="str">
        <f ca="1">'[1]2025年已发货'!D:D</f>
        <v>吨</v>
      </c>
      <c r="E4470" s="2">
        <f ca="1">'[1]2025年已发货'!E:E</f>
        <v>8</v>
      </c>
      <c r="F4470" s="4">
        <f ca="1">'[1]2025年已发货'!F:F</f>
        <v>45838</v>
      </c>
      <c r="G4470" s="2" t="str">
        <f>'[1]2025年已发货'!G:G</f>
        <v>（十九冶-华电重庆奉节）重庆市奉节县康乐镇七星村</v>
      </c>
      <c r="H4470" s="2" t="str">
        <f ca="1">'[1]2025年已发货'!H:H</f>
        <v>岑甲乐</v>
      </c>
      <c r="I4470" s="2">
        <f ca="1">'[1]2025年已发货'!I:I</f>
        <v>17349037782</v>
      </c>
      <c r="J4470" s="2" vm="1" t="e">
        <f ca="1">_xlfn._xlws.FILTER(辅助信息!D:D,辅助信息!G:G=G4470)</f>
        <v>#VALUE!</v>
      </c>
    </row>
    <row r="4471" hidden="1" spans="1:10">
      <c r="A4471" s="2" t="str">
        <f ca="1">'[1]2025年已发货'!A:A</f>
        <v>晋邦</v>
      </c>
      <c r="B4471" s="2" t="str">
        <f ca="1">'[1]2025年已发货'!B:B</f>
        <v>螺纹钢</v>
      </c>
      <c r="C4471" s="2" t="str">
        <f ca="1">'[1]2025年已发货'!C:C</f>
        <v>HRB400E Φ16 9m</v>
      </c>
      <c r="D4471" s="2" t="str">
        <f ca="1">'[1]2025年已发货'!D:D</f>
        <v>吨</v>
      </c>
      <c r="E4471" s="2">
        <f ca="1">'[1]2025年已发货'!E:E</f>
        <v>6</v>
      </c>
      <c r="F4471" s="4">
        <f ca="1">'[1]2025年已发货'!F:F</f>
        <v>45838</v>
      </c>
      <c r="G4471" s="2" t="str">
        <f>'[1]2025年已发货'!G:G</f>
        <v>（十九冶-华电重庆奉节）重庆市奉节县康乐镇七星村</v>
      </c>
      <c r="H4471" s="2" t="str">
        <f ca="1">'[1]2025年已发货'!H:H</f>
        <v>岑甲乐</v>
      </c>
      <c r="I4471" s="2">
        <f ca="1">'[1]2025年已发货'!I:I</f>
        <v>17349037782</v>
      </c>
      <c r="J4471" s="2" vm="1" t="e">
        <f>_xlfn._xlws.FILTER(辅助信息!D:D,辅助信息!G:G=G4471)</f>
        <v>#VALUE!</v>
      </c>
    </row>
    <row r="4472" hidden="1" spans="1:10">
      <c r="A4472" s="2" t="str">
        <f ca="1">'[1]2025年已发货'!A:A</f>
        <v>晋邦</v>
      </c>
      <c r="B4472" s="2" t="str">
        <f ca="1">'[1]2025年已发货'!B:B</f>
        <v>螺纹钢</v>
      </c>
      <c r="C4472" s="2" t="str">
        <f ca="1">'[1]2025年已发货'!C:C</f>
        <v>HRB400E Φ18 9m</v>
      </c>
      <c r="D4472" s="2" t="str">
        <f ca="1">'[1]2025年已发货'!D:D</f>
        <v>吨</v>
      </c>
      <c r="E4472" s="2">
        <f ca="1">'[1]2025年已发货'!E:E</f>
        <v>15</v>
      </c>
      <c r="F4472" s="4">
        <f ca="1">'[1]2025年已发货'!F:F</f>
        <v>45838</v>
      </c>
      <c r="G4472" s="2" t="str">
        <f>'[1]2025年已发货'!G:G</f>
        <v>（十九冶-华电重庆奉节）重庆市奉节县康乐镇七星村</v>
      </c>
      <c r="H4472" s="2" t="str">
        <f ca="1">'[1]2025年已发货'!H:H</f>
        <v>岑甲乐</v>
      </c>
      <c r="I4472" s="2">
        <f ca="1">'[1]2025年已发货'!I:I</f>
        <v>17349037782</v>
      </c>
      <c r="J4472" s="2" vm="1" t="e">
        <f ca="1">_xlfn._xlws.FILTER(辅助信息!D:D,辅助信息!G:G=G4472)</f>
        <v>#VALUE!</v>
      </c>
    </row>
    <row r="4473" hidden="1" spans="1:10">
      <c r="A4473" s="2" t="str">
        <f ca="1">'[1]2025年已发货'!A:A</f>
        <v>晋邦</v>
      </c>
      <c r="B4473" s="2" t="str">
        <f ca="1">'[1]2025年已发货'!B:B</f>
        <v>螺纹钢</v>
      </c>
      <c r="C4473" s="2" t="str">
        <f ca="1">'[1]2025年已发货'!C:C</f>
        <v>HRB400E Φ22 9m</v>
      </c>
      <c r="D4473" s="2" t="str">
        <f ca="1">'[1]2025年已发货'!D:D</f>
        <v>吨</v>
      </c>
      <c r="E4473" s="2">
        <f ca="1">'[1]2025年已发货'!E:E</f>
        <v>4</v>
      </c>
      <c r="F4473" s="4">
        <f ca="1">'[1]2025年已发货'!F:F</f>
        <v>45838</v>
      </c>
      <c r="G4473" s="2" t="str">
        <f>'[1]2025年已发货'!G:G</f>
        <v>（十九冶-华电重庆奉节）重庆市奉节县康乐镇七星村</v>
      </c>
      <c r="H4473" s="2" t="str">
        <f ca="1">'[1]2025年已发货'!H:H</f>
        <v>岑甲乐</v>
      </c>
      <c r="I4473" s="2">
        <f ca="1">'[1]2025年已发货'!I:I</f>
        <v>17349037782</v>
      </c>
      <c r="J4473" s="2" vm="1" t="e">
        <f ca="1">_xlfn._xlws.FILTER(辅助信息!D:D,辅助信息!G:G=G4473)</f>
        <v>#VALUE!</v>
      </c>
    </row>
    <row r="4474" hidden="1" spans="1:10">
      <c r="A4474" s="2" t="str">
        <f ca="1">'[1]2025年已发货'!A:A</f>
        <v>晋邦</v>
      </c>
      <c r="B4474" s="2" t="str">
        <f ca="1">'[1]2025年已发货'!B:B</f>
        <v>螺纹钢</v>
      </c>
      <c r="C4474" s="2" t="str">
        <f ca="1">'[1]2025年已发货'!C:C</f>
        <v>HRB400E Φ12 9m</v>
      </c>
      <c r="D4474" s="2" t="str">
        <f ca="1">'[1]2025年已发货'!D:D</f>
        <v>吨</v>
      </c>
      <c r="E4474" s="2">
        <f ca="1">'[1]2025年已发货'!E:E</f>
        <v>35</v>
      </c>
      <c r="F4474" s="4">
        <f ca="1">'[1]2025年已发货'!F:F</f>
        <v>45838</v>
      </c>
      <c r="G4474" s="2" t="str">
        <f>'[1]2025年已发货'!G:G</f>
        <v>（十九冶-江龙高速二分部）重庆市云阳县S305附近*龙角梁场</v>
      </c>
      <c r="H4474" s="2" t="str">
        <f ca="1">'[1]2025年已发货'!H:H</f>
        <v>张鹏</v>
      </c>
      <c r="I4474" s="2">
        <f ca="1">'[1]2025年已发货'!I:I</f>
        <v>18223006448</v>
      </c>
      <c r="J4474" s="2" vm="1" t="e">
        <f ca="1">_xlfn._xlws.FILTER(辅助信息!D:D,辅助信息!G:G=G4474)</f>
        <v>#VALUE!</v>
      </c>
    </row>
    <row r="4475" hidden="1" spans="1:10">
      <c r="A4475" s="2" t="str">
        <f ca="1">'[1]2025年已发货'!A:A</f>
        <v>晋邦</v>
      </c>
      <c r="B4475" s="2" t="str">
        <f ca="1">'[1]2025年已发货'!B:B</f>
        <v>螺纹钢</v>
      </c>
      <c r="C4475" s="2" t="str">
        <f ca="1">'[1]2025年已发货'!C:C</f>
        <v>HRB400E Φ14 9m</v>
      </c>
      <c r="D4475" s="2" t="str">
        <f ca="1">'[1]2025年已发货'!D:D</f>
        <v>吨</v>
      </c>
      <c r="E4475" s="2">
        <f ca="1">'[1]2025年已发货'!E:E</f>
        <v>11</v>
      </c>
      <c r="F4475" s="4">
        <f ca="1">'[1]2025年已发货'!F:F</f>
        <v>45838</v>
      </c>
      <c r="G4475" s="2" t="str">
        <f>'[1]2025年已发货'!G:G</f>
        <v>（十九冶-江龙高速二分部）重庆市云阳县凤鸣镇平顶村*磨子坪隧道出口</v>
      </c>
      <c r="H4475" s="2" t="str">
        <f ca="1">'[1]2025年已发货'!H:H</f>
        <v>张鹏</v>
      </c>
      <c r="I4475" s="2">
        <f ca="1">'[1]2025年已发货'!I:I</f>
        <v>18223006448</v>
      </c>
      <c r="J4475" s="2" vm="1" t="e">
        <f>_xlfn._xlws.FILTER(辅助信息!D:D,辅助信息!G:G=G4475)</f>
        <v>#VALUE!</v>
      </c>
    </row>
    <row r="4476" hidden="1" spans="1:10">
      <c r="A4476" s="2" t="str">
        <f ca="1">'[1]2025年已发货'!A:A</f>
        <v>晋邦</v>
      </c>
      <c r="B4476" s="2" t="str">
        <f ca="1">'[1]2025年已发货'!B:B</f>
        <v>螺纹钢</v>
      </c>
      <c r="C4476" s="2" t="str">
        <f ca="1">'[1]2025年已发货'!C:C</f>
        <v>HRB400E Φ20 9m</v>
      </c>
      <c r="D4476" s="2" t="str">
        <f ca="1">'[1]2025年已发货'!D:D</f>
        <v>吨</v>
      </c>
      <c r="E4476" s="2">
        <f ca="1">'[1]2025年已发货'!E:E</f>
        <v>10</v>
      </c>
      <c r="F4476" s="4">
        <f ca="1">'[1]2025年已发货'!F:F</f>
        <v>45838</v>
      </c>
      <c r="G4476" s="2" t="str">
        <f>'[1]2025年已发货'!G:G</f>
        <v>（十九冶-江龙高速二分部）重庆市云阳县凤鸣镇平顶村*磨子坪隧道出口</v>
      </c>
      <c r="H4476" s="2" t="str">
        <f ca="1">'[1]2025年已发货'!H:H</f>
        <v>张鹏</v>
      </c>
      <c r="I4476" s="2">
        <f ca="1">'[1]2025年已发货'!I:I</f>
        <v>18223006448</v>
      </c>
      <c r="J4476" s="2" vm="1" t="e">
        <f ca="1">_xlfn._xlws.FILTER(辅助信息!D:D,辅助信息!G:G=G4476)</f>
        <v>#VALUE!</v>
      </c>
    </row>
    <row r="4477" hidden="1" spans="1:10">
      <c r="A4477" s="2" t="str">
        <f ca="1">'[1]2025年已发货'!A:A</f>
        <v>晋邦</v>
      </c>
      <c r="B4477" s="2" t="str">
        <f ca="1">'[1]2025年已发货'!B:B</f>
        <v>螺纹钢</v>
      </c>
      <c r="C4477" s="2" t="str">
        <f ca="1">'[1]2025年已发货'!C:C</f>
        <v>HRB400E Φ22 9m</v>
      </c>
      <c r="D4477" s="2" t="str">
        <f ca="1">'[1]2025年已发货'!D:D</f>
        <v>吨</v>
      </c>
      <c r="E4477" s="2">
        <f ca="1">'[1]2025年已发货'!E:E</f>
        <v>14</v>
      </c>
      <c r="F4477" s="4">
        <f ca="1">'[1]2025年已发货'!F:F</f>
        <v>45838</v>
      </c>
      <c r="G4477" s="2" t="str">
        <f>'[1]2025年已发货'!G:G</f>
        <v>（十九冶-江龙高速二分部）重庆市云阳县凤鸣镇平顶村*磨子坪隧道出口</v>
      </c>
      <c r="H4477" s="2" t="str">
        <f ca="1">'[1]2025年已发货'!H:H</f>
        <v>张鹏</v>
      </c>
      <c r="I4477" s="2">
        <f ca="1">'[1]2025年已发货'!I:I</f>
        <v>18223006448</v>
      </c>
      <c r="J4477" s="2" vm="1" t="e">
        <f ca="1">_xlfn._xlws.FILTER(辅助信息!D:D,辅助信息!G:G=G4477)</f>
        <v>#VALUE!</v>
      </c>
    </row>
    <row r="4478" hidden="1" spans="1:10">
      <c r="A4478" s="2" t="str">
        <f ca="1">'[1]2025年已发货'!A:A</f>
        <v>晋邦</v>
      </c>
      <c r="B4478" s="2" t="str">
        <f ca="1">'[1]2025年已发货'!B:B</f>
        <v>螺纹钢</v>
      </c>
      <c r="C4478" s="2" t="str">
        <f ca="1">'[1]2025年已发货'!C:C</f>
        <v>HRB400E Φ28 9m</v>
      </c>
      <c r="D4478" s="2" t="str">
        <f ca="1">'[1]2025年已发货'!D:D</f>
        <v>吨</v>
      </c>
      <c r="E4478" s="2">
        <f ca="1">'[1]2025年已发货'!E:E</f>
        <v>12</v>
      </c>
      <c r="F4478" s="4">
        <f ca="1">'[1]2025年已发货'!F:F</f>
        <v>45838</v>
      </c>
      <c r="G4478" s="2" t="str">
        <f>'[1]2025年已发货'!G:G</f>
        <v>（十九冶-江龙高速三分部）重庆市云阳县龙角镇*皮家营梁场</v>
      </c>
      <c r="H4478" s="2" t="str">
        <f ca="1">'[1]2025年已发货'!H:H</f>
        <v>任海军</v>
      </c>
      <c r="I4478" s="2">
        <f ca="1">'[1]2025年已发货'!I:I</f>
        <v>17725037830</v>
      </c>
      <c r="J4478" s="2" vm="1" t="e">
        <f ca="1">_xlfn._xlws.FILTER(辅助信息!D:D,辅助信息!G:G=G4478)</f>
        <v>#VALUE!</v>
      </c>
    </row>
    <row r="4479" hidden="1" spans="1:10">
      <c r="A4479" s="2" t="str">
        <f ca="1">'[1]2025年已发货'!A:A</f>
        <v>晋邦</v>
      </c>
      <c r="B4479" s="2" t="str">
        <f ca="1">'[1]2025年已发货'!B:B</f>
        <v>螺纹钢</v>
      </c>
      <c r="C4479" s="2" t="str">
        <f ca="1">'[1]2025年已发货'!C:C</f>
        <v>HRB400E Φ25 9m</v>
      </c>
      <c r="D4479" s="2" t="str">
        <f ca="1">'[1]2025年已发货'!D:D</f>
        <v>吨</v>
      </c>
      <c r="E4479" s="2">
        <f ca="1">'[1]2025年已发货'!E:E</f>
        <v>10.5</v>
      </c>
      <c r="F4479" s="4">
        <f ca="1">'[1]2025年已发货'!F:F</f>
        <v>45838</v>
      </c>
      <c r="G4479" s="2" t="str">
        <f>'[1]2025年已发货'!G:G</f>
        <v>（十九冶-江龙高速三分部）重庆市云阳县龙角镇*皮家营梁场</v>
      </c>
      <c r="H4479" s="2" t="str">
        <f ca="1">'[1]2025年已发货'!H:H</f>
        <v>任海军</v>
      </c>
      <c r="I4479" s="2">
        <f ca="1">'[1]2025年已发货'!I:I</f>
        <v>17725037830</v>
      </c>
      <c r="J4479" s="2" vm="1" t="e">
        <f>_xlfn._xlws.FILTER(辅助信息!D:D,辅助信息!G:G=G4479)</f>
        <v>#VALUE!</v>
      </c>
    </row>
    <row r="4480" hidden="1" spans="1:10">
      <c r="A4480" s="2" t="str">
        <f ca="1">'[1]2025年已发货'!A:A</f>
        <v>晋邦</v>
      </c>
      <c r="B4480" s="2" t="str">
        <f ca="1">'[1]2025年已发货'!B:B</f>
        <v>螺纹钢</v>
      </c>
      <c r="C4480" s="2" t="str">
        <f ca="1">'[1]2025年已发货'!C:C</f>
        <v>HRB400E Φ16 9m</v>
      </c>
      <c r="D4480" s="2" t="str">
        <f ca="1">'[1]2025年已发货'!D:D</f>
        <v>吨</v>
      </c>
      <c r="E4480" s="2">
        <f ca="1">'[1]2025年已发货'!E:E</f>
        <v>22.5</v>
      </c>
      <c r="F4480" s="4">
        <f ca="1">'[1]2025年已发货'!F:F</f>
        <v>45838</v>
      </c>
      <c r="G4480" s="2" t="str">
        <f>'[1]2025年已发货'!G:G</f>
        <v>（十九冶-江龙高速三分部）重庆市云阳县龙角镇*皮家营梁场</v>
      </c>
      <c r="H4480" s="2" t="str">
        <f ca="1">'[1]2025年已发货'!H:H</f>
        <v>任海军</v>
      </c>
      <c r="I4480" s="2">
        <f ca="1">'[1]2025年已发货'!I:I</f>
        <v>17725037830</v>
      </c>
      <c r="J4480" s="2" vm="1" t="e">
        <f ca="1">_xlfn._xlws.FILTER(辅助信息!D:D,辅助信息!G:G=G4480)</f>
        <v>#VALUE!</v>
      </c>
    </row>
    <row r="4481" hidden="1" spans="1:10">
      <c r="A4481" s="2" t="str">
        <f ca="1">'[1]2025年已发货'!A:A</f>
        <v>晋邦</v>
      </c>
      <c r="B4481" s="2" t="str">
        <f ca="1">'[1]2025年已发货'!B:B</f>
        <v>盘螺</v>
      </c>
      <c r="C4481" s="2" t="str">
        <f ca="1">'[1]2025年已发货'!C:C</f>
        <v>HRB400E Φ10</v>
      </c>
      <c r="D4481" s="2" t="str">
        <f ca="1">'[1]2025年已发货'!D:D</f>
        <v>吨</v>
      </c>
      <c r="E4481" s="2">
        <f ca="1">'[1]2025年已发货'!E:E</f>
        <v>15</v>
      </c>
      <c r="F4481" s="4">
        <f ca="1">'[1]2025年已发货'!F:F</f>
        <v>45838</v>
      </c>
      <c r="G4481" s="2" t="str">
        <f>'[1]2025年已发货'!G:G</f>
        <v>（十九冶-江龙高速三分部）重庆市云阳县蔈草镇杨家老屋*土公岭</v>
      </c>
      <c r="H4481" s="2" t="str">
        <f ca="1">'[1]2025年已发货'!H:H</f>
        <v>任海军</v>
      </c>
      <c r="I4481" s="2">
        <f ca="1">'[1]2025年已发货'!I:I</f>
        <v>17725037830</v>
      </c>
      <c r="J4481" s="2" vm="1" t="e">
        <f ca="1">_xlfn._xlws.FILTER(辅助信息!D:D,辅助信息!G:G=G4481)</f>
        <v>#VALUE!</v>
      </c>
    </row>
    <row r="4482" hidden="1" spans="1:10">
      <c r="A4482" s="2" t="str">
        <f ca="1">'[1]2025年已发货'!A:A</f>
        <v>晋邦</v>
      </c>
      <c r="B4482" s="2" t="str">
        <f ca="1">'[1]2025年已发货'!B:B</f>
        <v>高线</v>
      </c>
      <c r="C4482" s="2" t="str">
        <f ca="1">'[1]2025年已发货'!C:C</f>
        <v>HPB300Φ10</v>
      </c>
      <c r="D4482" s="2" t="str">
        <f ca="1">'[1]2025年已发货'!D:D</f>
        <v>吨</v>
      </c>
      <c r="E4482" s="2">
        <f ca="1">'[1]2025年已发货'!E:E</f>
        <v>10</v>
      </c>
      <c r="F4482" s="4">
        <f ca="1">'[1]2025年已发货'!F:F</f>
        <v>45838</v>
      </c>
      <c r="G4482" s="2" t="str">
        <f>'[1]2025年已发货'!G:G</f>
        <v>（十九冶-江龙高速三分部）重庆市云阳县蔈草镇杨家老屋*土公岭</v>
      </c>
      <c r="H4482" s="2" t="str">
        <f ca="1">'[1]2025年已发货'!H:H</f>
        <v>任海军</v>
      </c>
      <c r="I4482" s="2">
        <f ca="1">'[1]2025年已发货'!I:I</f>
        <v>17725037830</v>
      </c>
      <c r="J4482" s="2" vm="1" t="e">
        <f>_xlfn._xlws.FILTER(辅助信息!D:D,辅助信息!G:G=G4482)</f>
        <v>#VALUE!</v>
      </c>
    </row>
    <row r="4483" hidden="1" spans="1:10">
      <c r="A4483" s="2" t="str">
        <f ca="1">'[1]2025年已发货'!A:A</f>
        <v>泸钢</v>
      </c>
      <c r="B4483" s="2" t="str">
        <f ca="1">'[1]2025年已发货'!B:B</f>
        <v>盘螺</v>
      </c>
      <c r="C4483" s="2" t="str">
        <f ca="1">'[1]2025年已发货'!C:C</f>
        <v>HRB400E Φ8</v>
      </c>
      <c r="D4483" s="2" t="str">
        <f ca="1">'[1]2025年已发货'!D:D</f>
        <v>吨</v>
      </c>
      <c r="E4483" s="2">
        <f ca="1">'[1]2025年已发货'!E:E</f>
        <v>6</v>
      </c>
      <c r="F4483" s="4">
        <f ca="1">'[1]2025年已发货'!F:F</f>
        <v>45838</v>
      </c>
      <c r="G4483" s="2" t="str">
        <f>'[1]2025年已发货'!G:G</f>
        <v>(中铁三局集团西渝高铁康渝段站房四标工程)重庆市九龙坡区华祥支路与华祥路交叉口重庆建工重庆西站TOD项目部</v>
      </c>
      <c r="H4483" s="2" t="str">
        <f ca="1">'[1]2025年已发货'!H:H</f>
        <v>卢庆江</v>
      </c>
      <c r="I4483" s="2">
        <f ca="1">'[1]2025年已发货'!I:I</f>
        <v>18883488177</v>
      </c>
      <c r="J4483" s="2" t="str">
        <f ca="1">_xlfn._xlws.FILTER(辅助信息!D:D,辅助信息!G:G=G4483)</f>
        <v>中铁三局集团西渝高铁康渝段站房四标工程</v>
      </c>
    </row>
    <row r="4484" hidden="1" spans="1:10">
      <c r="A4484" s="2" t="str">
        <f ca="1">'[1]2025年已发货'!A:A</f>
        <v>泸钢</v>
      </c>
      <c r="B4484" s="2" t="str">
        <f ca="1">'[1]2025年已发货'!B:B</f>
        <v>盘螺</v>
      </c>
      <c r="C4484" s="2" t="str">
        <f ca="1">'[1]2025年已发货'!C:C</f>
        <v>HRB400E Φ12</v>
      </c>
      <c r="D4484" s="2" t="str">
        <f ca="1">'[1]2025年已发货'!D:D</f>
        <v>吨</v>
      </c>
      <c r="E4484" s="2">
        <f ca="1">'[1]2025年已发货'!E:E</f>
        <v>19</v>
      </c>
      <c r="F4484" s="4">
        <f ca="1">'[1]2025年已发货'!F:F</f>
        <v>45838</v>
      </c>
      <c r="G4484" s="2" t="str">
        <f>'[1]2025年已发货'!G:G</f>
        <v>(中铁三局集团西渝高铁康渝段站房四标工程)重庆市九龙坡区华祥支路与华祥路交叉口重庆建工重庆西站TOD项目部</v>
      </c>
      <c r="H4484" s="2" t="str">
        <f ca="1">'[1]2025年已发货'!H:H</f>
        <v>卢庆江</v>
      </c>
      <c r="I4484" s="2">
        <f ca="1">'[1]2025年已发货'!I:I</f>
        <v>18883488177</v>
      </c>
      <c r="J4484" s="2" t="str">
        <f ca="1">_xlfn._xlws.FILTER(辅助信息!D:D,辅助信息!G:G=G4484)</f>
        <v>中铁三局集团西渝高铁康渝段站房四标工程</v>
      </c>
    </row>
    <row r="4485" hidden="1" spans="1:10">
      <c r="A4485" s="2" t="str">
        <f ca="1">'[1]2025年已发货'!A:A</f>
        <v>泸钢</v>
      </c>
      <c r="B4485" s="2" t="str">
        <f ca="1">'[1]2025年已发货'!B:B</f>
        <v>螺纹钢</v>
      </c>
      <c r="C4485" s="2" t="str">
        <f ca="1">'[1]2025年已发货'!C:C</f>
        <v>HRB400E Φ14 9m</v>
      </c>
      <c r="D4485" s="2" t="str">
        <f ca="1">'[1]2025年已发货'!D:D</f>
        <v>吨</v>
      </c>
      <c r="E4485" s="2">
        <f ca="1">'[1]2025年已发货'!E:E</f>
        <v>8</v>
      </c>
      <c r="F4485" s="4">
        <f ca="1">'[1]2025年已发货'!F:F</f>
        <v>45838</v>
      </c>
      <c r="G4485" s="2" t="str">
        <f>'[1]2025年已发货'!G:G</f>
        <v>(中铁三局集团西渝高铁康渝段站房四标工程)重庆市九龙坡区华祥支路与华祥路交叉口重庆建工重庆西站TOD项目部</v>
      </c>
      <c r="H4485" s="2" t="str">
        <f ca="1">'[1]2025年已发货'!H:H</f>
        <v>卢庆江</v>
      </c>
      <c r="I4485" s="2">
        <f ca="1">'[1]2025年已发货'!I:I</f>
        <v>18883488177</v>
      </c>
      <c r="J4485" s="2" t="str">
        <f ca="1">_xlfn._xlws.FILTER(辅助信息!D:D,辅助信息!G:G=G4485)</f>
        <v>中铁三局集团西渝高铁康渝段站房四标工程</v>
      </c>
    </row>
    <row r="4486" hidden="1" spans="1:10">
      <c r="A4486" s="2" t="str">
        <f ca="1">'[1]2025年已发货'!A:A</f>
        <v>泸钢</v>
      </c>
      <c r="B4486" s="2" t="str">
        <f ca="1">'[1]2025年已发货'!B:B</f>
        <v>螺纹钢</v>
      </c>
      <c r="C4486" s="2" t="str">
        <f ca="1">'[1]2025年已发货'!C:C</f>
        <v>HRB400E Φ16 9m</v>
      </c>
      <c r="D4486" s="2" t="str">
        <f ca="1">'[1]2025年已发货'!D:D</f>
        <v>吨</v>
      </c>
      <c r="E4486" s="2">
        <f ca="1">'[1]2025年已发货'!E:E</f>
        <v>4</v>
      </c>
      <c r="F4486" s="4">
        <f ca="1">'[1]2025年已发货'!F:F</f>
        <v>45838</v>
      </c>
      <c r="G4486" s="2" t="str">
        <f>'[1]2025年已发货'!G:G</f>
        <v>(中铁三局集团西渝高铁康渝段站房四标工程)重庆市九龙坡区华祥支路与华祥路交叉口重庆建工重庆西站TOD项目部</v>
      </c>
      <c r="H4486" s="2" t="str">
        <f ca="1">'[1]2025年已发货'!H:H</f>
        <v>卢庆江</v>
      </c>
      <c r="I4486" s="2">
        <f ca="1">'[1]2025年已发货'!I:I</f>
        <v>18883488177</v>
      </c>
      <c r="J4486" s="2" t="str">
        <f ca="1">_xlfn._xlws.FILTER(辅助信息!D:D,辅助信息!G:G=G4486)</f>
        <v>中铁三局集团西渝高铁康渝段站房四标工程</v>
      </c>
    </row>
    <row r="4487" hidden="1" spans="1:10">
      <c r="A4487" s="2" t="str">
        <f ca="1">'[1]2025年已发货'!A:A</f>
        <v>泸钢</v>
      </c>
      <c r="B4487" s="2" t="str">
        <f ca="1">'[1]2025年已发货'!B:B</f>
        <v>螺纹钢</v>
      </c>
      <c r="C4487" s="2" t="str">
        <f ca="1">'[1]2025年已发货'!C:C</f>
        <v>HRB400E Φ18 9m</v>
      </c>
      <c r="D4487" s="2" t="str">
        <f ca="1">'[1]2025年已发货'!D:D</f>
        <v>吨</v>
      </c>
      <c r="E4487" s="2">
        <f ca="1">'[1]2025年已发货'!E:E</f>
        <v>8</v>
      </c>
      <c r="F4487" s="4">
        <f ca="1">'[1]2025年已发货'!F:F</f>
        <v>45838</v>
      </c>
      <c r="G4487" s="2" t="str">
        <f>'[1]2025年已发货'!G:G</f>
        <v>(中铁三局集团西渝高铁康渝段站房四标工程)重庆市九龙坡区华祥支路与华祥路交叉口重庆建工重庆西站TOD项目部</v>
      </c>
      <c r="H4487" s="2" t="str">
        <f ca="1">'[1]2025年已发货'!H:H</f>
        <v>卢庆江</v>
      </c>
      <c r="I4487" s="2">
        <f ca="1">'[1]2025年已发货'!I:I</f>
        <v>18883488177</v>
      </c>
      <c r="J4487" s="2" t="str">
        <f>_xlfn._xlws.FILTER(辅助信息!D:D,辅助信息!G:G=G4487)</f>
        <v>中铁三局集团西渝高铁康渝段站房四标工程</v>
      </c>
    </row>
    <row r="4488" hidden="1" spans="1:10">
      <c r="A4488" s="2" t="str">
        <f ca="1">'[1]2025年已发货'!A:A</f>
        <v>泸钢</v>
      </c>
      <c r="B4488" s="2" t="str">
        <f ca="1">'[1]2025年已发货'!B:B</f>
        <v>螺纹钢</v>
      </c>
      <c r="C4488" s="2" t="str">
        <f ca="1">'[1]2025年已发货'!C:C</f>
        <v>HRB400E Φ20 9m</v>
      </c>
      <c r="D4488" s="2" t="str">
        <f ca="1">'[1]2025年已发货'!D:D</f>
        <v>吨</v>
      </c>
      <c r="E4488" s="2">
        <f ca="1">'[1]2025年已发货'!E:E</f>
        <v>14</v>
      </c>
      <c r="F4488" s="4">
        <f ca="1">'[1]2025年已发货'!F:F</f>
        <v>45838</v>
      </c>
      <c r="G4488" s="2" t="str">
        <f>'[1]2025年已发货'!G:G</f>
        <v>(中铁三局集团西渝高铁康渝段站房四标工程)重庆市九龙坡区华祥支路与华祥路交叉口重庆建工重庆西站TOD项目部</v>
      </c>
      <c r="H4488" s="2" t="str">
        <f ca="1">'[1]2025年已发货'!H:H</f>
        <v>卢庆江</v>
      </c>
      <c r="I4488" s="2">
        <f ca="1">'[1]2025年已发货'!I:I</f>
        <v>18883488177</v>
      </c>
      <c r="J4488" s="2" t="str">
        <f ca="1">_xlfn._xlws.FILTER(辅助信息!D:D,辅助信息!G:G=G4488)</f>
        <v>中铁三局集团西渝高铁康渝段站房四标工程</v>
      </c>
    </row>
    <row r="4489" hidden="1" spans="1:10">
      <c r="A4489" s="2" t="str">
        <f ca="1">'[1]2025年已发货'!A:A</f>
        <v>泸钢</v>
      </c>
      <c r="B4489" s="2" t="str">
        <f ca="1">'[1]2025年已发货'!B:B</f>
        <v>螺纹钢</v>
      </c>
      <c r="C4489" s="2" t="str">
        <f ca="1">'[1]2025年已发货'!C:C</f>
        <v>HRB400E Φ25 9m</v>
      </c>
      <c r="D4489" s="2" t="str">
        <f ca="1">'[1]2025年已发货'!D:D</f>
        <v>吨</v>
      </c>
      <c r="E4489" s="2">
        <f ca="1">'[1]2025年已发货'!E:E</f>
        <v>7</v>
      </c>
      <c r="F4489" s="4">
        <f ca="1">'[1]2025年已发货'!F:F</f>
        <v>45838</v>
      </c>
      <c r="G4489" s="2" t="str">
        <f>'[1]2025年已发货'!G:G</f>
        <v>(中铁三局集团西渝高铁康渝段站房四标工程)重庆市九龙坡区华祥支路与华祥路交叉口重庆建工重庆西站TOD项目部</v>
      </c>
      <c r="H4489" s="2" t="str">
        <f ca="1">'[1]2025年已发货'!H:H</f>
        <v>卢庆江</v>
      </c>
      <c r="I4489" s="2">
        <f ca="1">'[1]2025年已发货'!I:I</f>
        <v>18883488177</v>
      </c>
      <c r="J4489" s="2" t="str">
        <f ca="1">_xlfn._xlws.FILTER(辅助信息!D:D,辅助信息!G:G=G4489)</f>
        <v>中铁三局集团西渝高铁康渝段站房四标工程</v>
      </c>
    </row>
    <row r="4490" hidden="1" spans="1:10">
      <c r="A4490" s="2" t="str">
        <f ca="1">'[1]2025年已发货'!A:A</f>
        <v>泸钢</v>
      </c>
      <c r="B4490" s="2" t="str">
        <f ca="1">'[1]2025年已发货'!B:B</f>
        <v>螺纹钢</v>
      </c>
      <c r="C4490" s="2" t="str">
        <f ca="1">'[1]2025年已发货'!C:C</f>
        <v>HRB400E Φ28 9m</v>
      </c>
      <c r="D4490" s="2" t="str">
        <f ca="1">'[1]2025年已发货'!D:D</f>
        <v>吨</v>
      </c>
      <c r="E4490" s="2">
        <f ca="1">'[1]2025年已发货'!E:E</f>
        <v>4</v>
      </c>
      <c r="F4490" s="4">
        <f ca="1">'[1]2025年已发货'!F:F</f>
        <v>45838</v>
      </c>
      <c r="G4490" s="2" t="str">
        <f>'[1]2025年已发货'!G:G</f>
        <v>(中铁三局集团西渝高铁康渝段站房四标工程)重庆市九龙坡区华祥支路与华祥路交叉口重庆建工重庆西站TOD项目部</v>
      </c>
      <c r="H4490" s="2" t="str">
        <f ca="1">'[1]2025年已发货'!H:H</f>
        <v>卢庆江</v>
      </c>
      <c r="I4490" s="2">
        <f ca="1">'[1]2025年已发货'!I:I</f>
        <v>18883488177</v>
      </c>
      <c r="J4490" s="2" t="str">
        <f ca="1">_xlfn._xlws.FILTER(辅助信息!D:D,辅助信息!G:G=G4490)</f>
        <v>中铁三局集团西渝高铁康渝段站房四标工程</v>
      </c>
    </row>
    <row r="4491" hidden="1" spans="1:10">
      <c r="A4491" s="2" t="str">
        <f ca="1">'[1]2025年已发货'!A:A</f>
        <v>泸钢</v>
      </c>
      <c r="B4491" s="2" t="str">
        <f ca="1">'[1]2025年已发货'!B:B</f>
        <v>盘螺</v>
      </c>
      <c r="C4491" s="2" t="str">
        <f ca="1">'[1]2025年已发货'!C:C</f>
        <v>HRB400E Φ6</v>
      </c>
      <c r="D4491" s="2" t="str">
        <f ca="1">'[1]2025年已发货'!D:D</f>
        <v>吨</v>
      </c>
      <c r="E4491" s="2">
        <f ca="1">'[1]2025年已发货'!E:E</f>
        <v>5</v>
      </c>
      <c r="F4491" s="4">
        <f ca="1">'[1]2025年已发货'!F:F</f>
        <v>45839</v>
      </c>
      <c r="G4491" s="2" t="str">
        <f>'[1]2025年已发货'!G:G</f>
        <v>（五冶钢构宜宾高县月江镇建设项目）  四川省宜宾市高县月江镇刚记超市斜对面(还阳组团沪碳二期项目)</v>
      </c>
      <c r="H4491" s="2" t="str">
        <f ca="1">'[1]2025年已发货'!H:H</f>
        <v>张朝亮</v>
      </c>
      <c r="I4491" s="2">
        <f ca="1">'[1]2025年已发货'!I:I</f>
        <v>15228205853</v>
      </c>
      <c r="J4491" s="2" t="str">
        <f>_xlfn._xlws.FILTER(辅助信息!D:D,辅助信息!G:G=G4491)</f>
        <v>五冶钢构-宜宾市南溪区高县月江镇建设项目</v>
      </c>
    </row>
    <row r="4492" hidden="1" spans="1:10">
      <c r="A4492" s="2" t="str">
        <f ca="1">'[1]2025年已发货'!A:A</f>
        <v>泸钢</v>
      </c>
      <c r="B4492" s="2" t="str">
        <f ca="1">'[1]2025年已发货'!B:B</f>
        <v>盘螺</v>
      </c>
      <c r="C4492" s="2" t="str">
        <f ca="1">'[1]2025年已发货'!C:C</f>
        <v>HRB400E Φ8</v>
      </c>
      <c r="D4492" s="2" t="str">
        <f ca="1">'[1]2025年已发货'!D:D</f>
        <v>吨</v>
      </c>
      <c r="E4492" s="2">
        <f ca="1">'[1]2025年已发货'!E:E</f>
        <v>20</v>
      </c>
      <c r="F4492" s="4">
        <f ca="1">'[1]2025年已发货'!F:F</f>
        <v>45839</v>
      </c>
      <c r="G4492" s="2" t="str">
        <f>'[1]2025年已发货'!G:G</f>
        <v>（五冶钢构宜宾高县月江镇建设项目）  四川省宜宾市高县月江镇刚记超市斜对面(还阳组团沪碳二期项目)</v>
      </c>
      <c r="H4492" s="2" t="str">
        <f ca="1">'[1]2025年已发货'!H:H</f>
        <v>张朝亮</v>
      </c>
      <c r="I4492" s="2">
        <f ca="1">'[1]2025年已发货'!I:I</f>
        <v>15228205853</v>
      </c>
      <c r="J4492" s="2" t="str">
        <f>_xlfn._xlws.FILTER(辅助信息!D:D,辅助信息!G:G=G4492)</f>
        <v>五冶钢构-宜宾市南溪区高县月江镇建设项目</v>
      </c>
    </row>
    <row r="4493" hidden="1" spans="1:10">
      <c r="A4493" s="2" t="str">
        <f ca="1">'[1]2025年已发货'!A:A</f>
        <v>泸钢</v>
      </c>
      <c r="B4493" s="2" t="str">
        <f ca="1">'[1]2025年已发货'!B:B</f>
        <v>盘螺</v>
      </c>
      <c r="C4493" s="2" t="str">
        <f ca="1">'[1]2025年已发货'!C:C</f>
        <v>HRB400E Φ10</v>
      </c>
      <c r="D4493" s="2" t="str">
        <f ca="1">'[1]2025年已发货'!D:D</f>
        <v>吨</v>
      </c>
      <c r="E4493" s="2">
        <f ca="1">'[1]2025年已发货'!E:E</f>
        <v>10</v>
      </c>
      <c r="F4493" s="4">
        <f ca="1">'[1]2025年已发货'!F:F</f>
        <v>45839</v>
      </c>
      <c r="G4493" s="2" t="str">
        <f>'[1]2025年已发货'!G:G</f>
        <v>（五冶钢构宜宾高县月江镇建设项目）  四川省宜宾市高县月江镇刚记超市斜对面(还阳组团沪碳二期项目)</v>
      </c>
      <c r="H4493" s="2" t="str">
        <f ca="1">'[1]2025年已发货'!H:H</f>
        <v>张朝亮</v>
      </c>
      <c r="I4493" s="2">
        <f ca="1">'[1]2025年已发货'!I:I</f>
        <v>15228205853</v>
      </c>
      <c r="J4493" s="2" t="str">
        <f ca="1">_xlfn._xlws.FILTER(辅助信息!D:D,辅助信息!G:G=G4493)</f>
        <v>五冶钢构-宜宾市南溪区高县月江镇建设项目</v>
      </c>
    </row>
    <row r="4494" hidden="1" spans="1:10">
      <c r="A4494" s="2" t="str">
        <f ca="1">'[1]2025年已发货'!A:A</f>
        <v>泸钢</v>
      </c>
      <c r="B4494" s="2" t="str">
        <f ca="1">'[1]2025年已发货'!B:B</f>
        <v>螺纹钢</v>
      </c>
      <c r="C4494" s="2" t="str">
        <f ca="1">'[1]2025年已发货'!C:C</f>
        <v>HRB400E Φ12 9m</v>
      </c>
      <c r="D4494" s="2" t="str">
        <f ca="1">'[1]2025年已发货'!D:D</f>
        <v>吨</v>
      </c>
      <c r="E4494" s="2">
        <f ca="1">'[1]2025年已发货'!E:E</f>
        <v>27</v>
      </c>
      <c r="F4494" s="4">
        <f ca="1">'[1]2025年已发货'!F:F</f>
        <v>45839</v>
      </c>
      <c r="G4494" s="2" t="str">
        <f>'[1]2025年已发货'!G:G</f>
        <v>（五冶钢构宜宾高县月江镇建设项目）  四川省宜宾市高县月江镇刚记超市斜对面(还阳组团沪碳二期项目)</v>
      </c>
      <c r="H4494" s="2" t="str">
        <f ca="1">'[1]2025年已发货'!H:H</f>
        <v>张朝亮</v>
      </c>
      <c r="I4494" s="2">
        <f ca="1">'[1]2025年已发货'!I:I</f>
        <v>15228205853</v>
      </c>
      <c r="J4494" s="2" t="str">
        <f>_xlfn._xlws.FILTER(辅助信息!D:D,辅助信息!G:G=G4494)</f>
        <v>五冶钢构-宜宾市南溪区高县月江镇建设项目</v>
      </c>
    </row>
    <row r="4495" hidden="1" spans="1:10">
      <c r="A4495" s="2" t="str">
        <f ca="1">'[1]2025年已发货'!A:A</f>
        <v>泸钢</v>
      </c>
      <c r="B4495" s="2" t="str">
        <f ca="1">'[1]2025年已发货'!B:B</f>
        <v>螺纹钢</v>
      </c>
      <c r="C4495" s="2" t="str">
        <f ca="1">'[1]2025年已发货'!C:C</f>
        <v>HRB400E Φ14 9m</v>
      </c>
      <c r="D4495" s="2" t="str">
        <f ca="1">'[1]2025年已发货'!D:D</f>
        <v>吨</v>
      </c>
      <c r="E4495" s="2">
        <f ca="1">'[1]2025年已发货'!E:E</f>
        <v>33</v>
      </c>
      <c r="F4495" s="4">
        <f ca="1">'[1]2025年已发货'!F:F</f>
        <v>45839</v>
      </c>
      <c r="G4495" s="2" t="str">
        <f>'[1]2025年已发货'!G:G</f>
        <v>（五冶钢构宜宾高县月江镇建设项目）  四川省宜宾市高县月江镇刚记超市斜对面(还阳组团沪碳二期项目)</v>
      </c>
      <c r="H4495" s="2" t="str">
        <f ca="1">'[1]2025年已发货'!H:H</f>
        <v>张朝亮</v>
      </c>
      <c r="I4495" s="2">
        <f ca="1">'[1]2025年已发货'!I:I</f>
        <v>15228205853</v>
      </c>
      <c r="J4495" s="2" t="str">
        <f ca="1">_xlfn._xlws.FILTER(辅助信息!D:D,辅助信息!G:G=G4495)</f>
        <v>五冶钢构-宜宾市南溪区高县月江镇建设项目</v>
      </c>
    </row>
    <row r="4496" hidden="1" spans="1:10">
      <c r="A4496" s="2" t="str">
        <f ca="1">'[1]2025年已发货'!A:A</f>
        <v>泸钢</v>
      </c>
      <c r="B4496" s="2" t="str">
        <f ca="1">'[1]2025年已发货'!B:B</f>
        <v>螺纹钢</v>
      </c>
      <c r="C4496" s="2" t="str">
        <f ca="1">'[1]2025年已发货'!C:C</f>
        <v>HRB400E Φ16 9m</v>
      </c>
      <c r="D4496" s="2" t="str">
        <f ca="1">'[1]2025年已发货'!D:D</f>
        <v>吨</v>
      </c>
      <c r="E4496" s="2">
        <f ca="1">'[1]2025年已发货'!E:E</f>
        <v>6</v>
      </c>
      <c r="F4496" s="4">
        <f ca="1">'[1]2025年已发货'!F:F</f>
        <v>45839</v>
      </c>
      <c r="G4496" s="2" t="str">
        <f>'[1]2025年已发货'!G:G</f>
        <v>（五冶钢构宜宾高县月江镇建设项目）  四川省宜宾市高县月江镇刚记超市斜对面(还阳组团沪碳二期项目)</v>
      </c>
      <c r="H4496" s="2" t="str">
        <f ca="1">'[1]2025年已发货'!H:H</f>
        <v>张朝亮</v>
      </c>
      <c r="I4496" s="2">
        <f ca="1">'[1]2025年已发货'!I:I</f>
        <v>15228205853</v>
      </c>
      <c r="J4496" s="2" t="str">
        <f ca="1">_xlfn._xlws.FILTER(辅助信息!D:D,辅助信息!G:G=G4496)</f>
        <v>五冶钢构-宜宾市南溪区高县月江镇建设项目</v>
      </c>
    </row>
    <row r="4497" hidden="1" spans="1:10">
      <c r="A4497" s="2" t="str">
        <f ca="1">'[1]2025年已发货'!A:A</f>
        <v>泸钢</v>
      </c>
      <c r="B4497" s="2" t="str">
        <f ca="1">'[1]2025年已发货'!B:B</f>
        <v>螺纹钢</v>
      </c>
      <c r="C4497" s="2" t="str">
        <f ca="1">'[1]2025年已发货'!C:C</f>
        <v>HRB400E Φ18 9m</v>
      </c>
      <c r="D4497" s="2" t="str">
        <f ca="1">'[1]2025年已发货'!D:D</f>
        <v>吨</v>
      </c>
      <c r="E4497" s="2">
        <f ca="1">'[1]2025年已发货'!E:E</f>
        <v>3</v>
      </c>
      <c r="F4497" s="4">
        <f ca="1">'[1]2025年已发货'!F:F</f>
        <v>45839</v>
      </c>
      <c r="G4497" s="2" t="str">
        <f>'[1]2025年已发货'!G:G</f>
        <v>（五冶钢构宜宾高县月江镇建设项目）  四川省宜宾市高县月江镇刚记超市斜对面(还阳组团沪碳二期项目)</v>
      </c>
      <c r="H4497" s="2" t="str">
        <f ca="1">'[1]2025年已发货'!H:H</f>
        <v>张朝亮</v>
      </c>
      <c r="I4497" s="2">
        <f ca="1">'[1]2025年已发货'!I:I</f>
        <v>15228205853</v>
      </c>
      <c r="J4497" s="2" t="str">
        <f>_xlfn._xlws.FILTER(辅助信息!D:D,辅助信息!G:G=G4497)</f>
        <v>五冶钢构-宜宾市南溪区高县月江镇建设项目</v>
      </c>
    </row>
    <row r="4498" hidden="1" spans="1:10">
      <c r="A4498" s="2" t="str">
        <f ca="1">'[1]2025年已发货'!A:A</f>
        <v>泸钢</v>
      </c>
      <c r="B4498" s="2" t="str">
        <f ca="1">'[1]2025年已发货'!B:B</f>
        <v>螺纹钢</v>
      </c>
      <c r="C4498" s="2" t="str">
        <f ca="1">'[1]2025年已发货'!C:C</f>
        <v>HRB400E Φ20 9m</v>
      </c>
      <c r="D4498" s="2" t="str">
        <f ca="1">'[1]2025年已发货'!D:D</f>
        <v>吨</v>
      </c>
      <c r="E4498" s="2">
        <f ca="1">'[1]2025年已发货'!E:E</f>
        <v>9</v>
      </c>
      <c r="F4498" s="4">
        <f ca="1">'[1]2025年已发货'!F:F</f>
        <v>45839</v>
      </c>
      <c r="G4498" s="2" t="str">
        <f>'[1]2025年已发货'!G:G</f>
        <v>（五冶钢构宜宾高县月江镇建设项目）  四川省宜宾市高县月江镇刚记超市斜对面(还阳组团沪碳二期项目)</v>
      </c>
      <c r="H4498" s="2" t="str">
        <f ca="1">'[1]2025年已发货'!H:H</f>
        <v>张朝亮</v>
      </c>
      <c r="I4498" s="2">
        <f ca="1">'[1]2025年已发货'!I:I</f>
        <v>15228205853</v>
      </c>
      <c r="J4498" s="2" t="str">
        <f ca="1">_xlfn._xlws.FILTER(辅助信息!D:D,辅助信息!G:G=G4498)</f>
        <v>五冶钢构-宜宾市南溪区高县月江镇建设项目</v>
      </c>
    </row>
    <row r="4499" hidden="1" spans="1:10">
      <c r="A4499" s="2" t="str">
        <f ca="1">'[1]2025年已发货'!A:A</f>
        <v>泸钢</v>
      </c>
      <c r="B4499" s="2" t="str">
        <f ca="1">'[1]2025年已发货'!B:B</f>
        <v>螺纹钢</v>
      </c>
      <c r="C4499" s="2" t="str">
        <f ca="1">'[1]2025年已发货'!C:C</f>
        <v>HRB400E Φ22 9m</v>
      </c>
      <c r="D4499" s="2" t="str">
        <f ca="1">'[1]2025年已发货'!D:D</f>
        <v>吨</v>
      </c>
      <c r="E4499" s="2">
        <f ca="1">'[1]2025年已发货'!E:E</f>
        <v>27</v>
      </c>
      <c r="F4499" s="4">
        <f ca="1">'[1]2025年已发货'!F:F</f>
        <v>45839</v>
      </c>
      <c r="G4499" s="2" t="str">
        <f>'[1]2025年已发货'!G:G</f>
        <v>（五冶钢构宜宾高县月江镇建设项目）  四川省宜宾市高县月江镇刚记超市斜对面(还阳组团沪碳二期项目)</v>
      </c>
      <c r="H4499" s="2" t="str">
        <f ca="1">'[1]2025年已发货'!H:H</f>
        <v>张朝亮</v>
      </c>
      <c r="I4499" s="2">
        <f ca="1">'[1]2025年已发货'!I:I</f>
        <v>15228205853</v>
      </c>
      <c r="J4499" s="2" t="str">
        <f ca="1">_xlfn._xlws.FILTER(辅助信息!D:D,辅助信息!G:G=G4499)</f>
        <v>五冶钢构-宜宾市南溪区高县月江镇建设项目</v>
      </c>
    </row>
    <row r="4500" hidden="1" spans="1:10">
      <c r="A4500" s="2" t="str">
        <f ca="1">'[1]2025年已发货'!A:A</f>
        <v>泸钢</v>
      </c>
      <c r="B4500" s="2" t="str">
        <f ca="1">'[1]2025年已发货'!B:B</f>
        <v>螺纹钢</v>
      </c>
      <c r="C4500" s="2" t="str">
        <f ca="1">'[1]2025年已发货'!C:C</f>
        <v>HRB400E Φ25 9m</v>
      </c>
      <c r="D4500" s="2" t="str">
        <f ca="1">'[1]2025年已发货'!D:D</f>
        <v>吨</v>
      </c>
      <c r="E4500" s="2">
        <f ca="1">'[1]2025年已发货'!E:E</f>
        <v>36</v>
      </c>
      <c r="F4500" s="4">
        <f ca="1">'[1]2025年已发货'!F:F</f>
        <v>45839</v>
      </c>
      <c r="G4500" s="2" t="str">
        <f>'[1]2025年已发货'!G:G</f>
        <v>（五冶钢构宜宾高县月江镇建设项目）  四川省宜宾市高县月江镇刚记超市斜对面(还阳组团沪碳二期项目)</v>
      </c>
      <c r="H4500" s="2" t="str">
        <f ca="1">'[1]2025年已发货'!H:H</f>
        <v>张朝亮</v>
      </c>
      <c r="I4500" s="2">
        <f ca="1">'[1]2025年已发货'!I:I</f>
        <v>15228205853</v>
      </c>
      <c r="J4500" s="2" t="str">
        <f>_xlfn._xlws.FILTER(辅助信息!D:D,辅助信息!G:G=G4500)</f>
        <v>五冶钢构-宜宾市南溪区高县月江镇建设项目</v>
      </c>
    </row>
    <row r="4501" hidden="1" spans="1:10">
      <c r="A4501" s="2" t="str">
        <f ca="1">'[1]2025年已发货'!A:A</f>
        <v>钢固融</v>
      </c>
      <c r="B4501" s="2" t="str">
        <f ca="1">'[1]2025年已发货'!B:B</f>
        <v>盘螺</v>
      </c>
      <c r="C4501" s="2" t="str">
        <f ca="1">'[1]2025年已发货'!C:C</f>
        <v>HRB400E Φ6</v>
      </c>
      <c r="D4501" s="2" t="str">
        <f ca="1">'[1]2025年已发货'!D:D</f>
        <v>吨</v>
      </c>
      <c r="E4501" s="2">
        <f ca="1">'[1]2025年已发货'!E:E</f>
        <v>2.5</v>
      </c>
      <c r="F4501" s="4">
        <f ca="1">'[1]2025年已发货'!F:F</f>
        <v>45839</v>
      </c>
      <c r="G4501" s="2" t="str">
        <f>'[1]2025年已发货'!G:G</f>
        <v>(乐山市校地共建产教融合基地建设项目二标段)四川省乐山市市中区苏稽镇</v>
      </c>
      <c r="H4501" s="2" t="str">
        <f ca="1">'[1]2025年已发货'!H:H</f>
        <v>彭江涛</v>
      </c>
      <c r="I4501" s="2">
        <f ca="1">'[1]2025年已发货'!I:I</f>
        <v>13990276572</v>
      </c>
      <c r="J4501" s="2" t="str">
        <f ca="1">_xlfn._xlws.FILTER(辅助信息!D:D,辅助信息!G:G=G4501)</f>
        <v>乐山市校地共建产教融合基地配套设施项目（一、二标段）</v>
      </c>
    </row>
    <row r="4502" hidden="1" spans="1:10">
      <c r="A4502" s="2" t="str">
        <f ca="1">'[1]2025年已发货'!A:A</f>
        <v>钢固融</v>
      </c>
      <c r="B4502" s="2" t="str">
        <f ca="1">'[1]2025年已发货'!B:B</f>
        <v>盘螺</v>
      </c>
      <c r="C4502" s="2" t="str">
        <f ca="1">'[1]2025年已发货'!C:C</f>
        <v>HRB400E Φ8</v>
      </c>
      <c r="D4502" s="2" t="str">
        <f ca="1">'[1]2025年已发货'!D:D</f>
        <v>吨</v>
      </c>
      <c r="E4502" s="2">
        <f ca="1">'[1]2025年已发货'!E:E</f>
        <v>12.5</v>
      </c>
      <c r="F4502" s="4">
        <f ca="1">'[1]2025年已发货'!F:F</f>
        <v>45839</v>
      </c>
      <c r="G4502" s="2" t="str">
        <f>'[1]2025年已发货'!G:G</f>
        <v>(乐山市校地共建产教融合基地建设项目二标段)四川省乐山市市中区苏稽镇</v>
      </c>
      <c r="H4502" s="2" t="str">
        <f ca="1">'[1]2025年已发货'!H:H</f>
        <v>彭江涛</v>
      </c>
      <c r="I4502" s="2">
        <f ca="1">'[1]2025年已发货'!I:I</f>
        <v>13990276572</v>
      </c>
      <c r="J4502" s="2" t="str">
        <f ca="1">_xlfn._xlws.FILTER(辅助信息!D:D,辅助信息!G:G=G4502)</f>
        <v>乐山市校地共建产教融合基地配套设施项目（一、二标段）</v>
      </c>
    </row>
    <row r="4503" hidden="1" spans="1:10">
      <c r="A4503" s="2" t="str">
        <f ca="1">'[1]2025年已发货'!A:A</f>
        <v>钢固融</v>
      </c>
      <c r="B4503" s="2" t="str">
        <f ca="1">'[1]2025年已发货'!B:B</f>
        <v>盘螺</v>
      </c>
      <c r="C4503" s="2" t="str">
        <f ca="1">'[1]2025年已发货'!C:C</f>
        <v>HRB400E Φ10</v>
      </c>
      <c r="D4503" s="2" t="str">
        <f ca="1">'[1]2025年已发货'!D:D</f>
        <v>吨</v>
      </c>
      <c r="E4503" s="2">
        <f ca="1">'[1]2025年已发货'!E:E</f>
        <v>15</v>
      </c>
      <c r="F4503" s="4">
        <f ca="1">'[1]2025年已发货'!F:F</f>
        <v>45839</v>
      </c>
      <c r="G4503" s="2" t="str">
        <f>'[1]2025年已发货'!G:G</f>
        <v>(乐山市校地共建产教融合基地建设项目二标段)四川省乐山市市中区苏稽镇</v>
      </c>
      <c r="H4503" s="2" t="str">
        <f ca="1">'[1]2025年已发货'!H:H</f>
        <v>彭江涛</v>
      </c>
      <c r="I4503" s="2">
        <f ca="1">'[1]2025年已发货'!I:I</f>
        <v>13990276572</v>
      </c>
      <c r="J4503" s="2" t="str">
        <f>_xlfn._xlws.FILTER(辅助信息!D:D,辅助信息!G:G=G4503)</f>
        <v>乐山市校地共建产教融合基地配套设施项目（一、二标段）</v>
      </c>
    </row>
    <row r="4504" hidden="1" spans="1:10">
      <c r="A4504" s="2" t="str">
        <f ca="1">'[1]2025年已发货'!A:A</f>
        <v>钢固融</v>
      </c>
      <c r="B4504" s="2" t="str">
        <f ca="1">'[1]2025年已发货'!B:B</f>
        <v>螺纹钢</v>
      </c>
      <c r="C4504" s="2" t="str">
        <f ca="1">'[1]2025年已发货'!C:C</f>
        <v>HRB500E Φ14</v>
      </c>
      <c r="D4504" s="2" t="str">
        <f ca="1">'[1]2025年已发货'!D:D</f>
        <v>吨</v>
      </c>
      <c r="E4504" s="2">
        <f ca="1">'[1]2025年已发货'!E:E</f>
        <v>3</v>
      </c>
      <c r="F4504" s="4">
        <f ca="1">'[1]2025年已发货'!F:F</f>
        <v>45839</v>
      </c>
      <c r="G4504" s="2" t="str">
        <f>'[1]2025年已发货'!G:G</f>
        <v>(乐山市校地共建产教融合基地建设项目二标段)四川省乐山市市中区苏稽镇</v>
      </c>
      <c r="H4504" s="2" t="str">
        <f ca="1">'[1]2025年已发货'!H:H</f>
        <v>彭江涛</v>
      </c>
      <c r="I4504" s="2">
        <f ca="1">'[1]2025年已发货'!I:I</f>
        <v>13990276572</v>
      </c>
      <c r="J4504" s="2" t="str">
        <f ca="1">_xlfn._xlws.FILTER(辅助信息!D:D,辅助信息!G:G=G4504)</f>
        <v>乐山市校地共建产教融合基地配套设施项目（一、二标段）</v>
      </c>
    </row>
    <row r="4505" hidden="1" spans="1:10">
      <c r="A4505" s="2" t="str">
        <f ca="1">'[1]2025年已发货'!A:A</f>
        <v>晋邦</v>
      </c>
      <c r="B4505" s="2" t="str">
        <f ca="1">'[1]2025年已发货'!B:B</f>
        <v>高线</v>
      </c>
      <c r="C4505" s="2" t="str">
        <f ca="1">'[1]2025年已发货'!C:C</f>
        <v>HPB300 Φ8</v>
      </c>
      <c r="D4505" s="2" t="str">
        <f ca="1">'[1]2025年已发货'!D:D</f>
        <v>吨</v>
      </c>
      <c r="E4505" s="2">
        <f ca="1">'[1]2025年已发货'!E:E</f>
        <v>2.5</v>
      </c>
      <c r="F4505" s="4">
        <f ca="1">'[1]2025年已发货'!F:F</f>
        <v>45839</v>
      </c>
      <c r="G4505" s="2" t="str">
        <f>'[1]2025年已发货'!G:G</f>
        <v>（四川商建-射洪城乡一体化项目）遂宁市射洪市忠新幼儿园北侧约220米新溪小区</v>
      </c>
      <c r="H4505" s="2" t="str">
        <f ca="1">'[1]2025年已发货'!H:H</f>
        <v>柏子刚</v>
      </c>
      <c r="I4505" s="2">
        <f ca="1">'[1]2025年已发货'!I:I</f>
        <v>15692885305</v>
      </c>
      <c r="J4505" s="2" t="str">
        <f ca="1">_xlfn._xlws.FILTER(辅助信息!D:D,辅助信息!G:G=G4505)</f>
        <v>四川商建
射洪城乡一体化项目</v>
      </c>
    </row>
    <row r="4506" hidden="1" spans="1:10">
      <c r="A4506" s="2" t="str">
        <f ca="1">'[1]2025年已发货'!A:A</f>
        <v>晋邦</v>
      </c>
      <c r="B4506" s="2" t="str">
        <f ca="1">'[1]2025年已发货'!B:B</f>
        <v>螺纹钢</v>
      </c>
      <c r="C4506" s="2" t="str">
        <f ca="1">'[1]2025年已发货'!C:C</f>
        <v>HRB500E Φ12</v>
      </c>
      <c r="D4506" s="2" t="str">
        <f ca="1">'[1]2025年已发货'!D:D</f>
        <v>吨</v>
      </c>
      <c r="E4506" s="2">
        <f ca="1">'[1]2025年已发货'!E:E</f>
        <v>3</v>
      </c>
      <c r="F4506" s="4">
        <f ca="1">'[1]2025年已发货'!F:F</f>
        <v>45839</v>
      </c>
      <c r="G4506" s="2" t="str">
        <f>'[1]2025年已发货'!G:G</f>
        <v>（四川商建-射洪城乡一体化项目）遂宁市射洪市忠新幼儿园北侧约220米新溪小区</v>
      </c>
      <c r="H4506" s="2" t="str">
        <f ca="1">'[1]2025年已发货'!H:H</f>
        <v>柏子刚</v>
      </c>
      <c r="I4506" s="2">
        <f ca="1">'[1]2025年已发货'!I:I</f>
        <v>15692885305</v>
      </c>
      <c r="J4506" s="2" t="str">
        <f ca="1">_xlfn._xlws.FILTER(辅助信息!D:D,辅助信息!G:G=G4506)</f>
        <v>四川商建
射洪城乡一体化项目</v>
      </c>
    </row>
    <row r="4507" hidden="1" spans="1:10">
      <c r="A4507" s="2" t="str">
        <f ca="1">'[1]2025年已发货'!A:A</f>
        <v>晋邦</v>
      </c>
      <c r="B4507" s="2" t="str">
        <f ca="1">'[1]2025年已发货'!B:B</f>
        <v>螺纹钢</v>
      </c>
      <c r="C4507" s="2" t="str">
        <f ca="1">'[1]2025年已发货'!C:C</f>
        <v>HRB500E Φ16</v>
      </c>
      <c r="D4507" s="2" t="str">
        <f ca="1">'[1]2025年已发货'!D:D</f>
        <v>吨</v>
      </c>
      <c r="E4507" s="2">
        <f ca="1">'[1]2025年已发货'!E:E</f>
        <v>3</v>
      </c>
      <c r="F4507" s="4">
        <f ca="1">'[1]2025年已发货'!F:F</f>
        <v>45839</v>
      </c>
      <c r="G4507" s="2" t="str">
        <f>'[1]2025年已发货'!G:G</f>
        <v>（四川商建-射洪城乡一体化项目）遂宁市射洪市忠新幼儿园北侧约220米新溪小区</v>
      </c>
      <c r="H4507" s="2" t="str">
        <f ca="1">'[1]2025年已发货'!H:H</f>
        <v>柏子刚</v>
      </c>
      <c r="I4507" s="2">
        <f ca="1">'[1]2025年已发货'!I:I</f>
        <v>15692885305</v>
      </c>
      <c r="J4507" s="2" t="str">
        <f>_xlfn._xlws.FILTER(辅助信息!D:D,辅助信息!G:G=G4507)</f>
        <v>四川商建
射洪城乡一体化项目</v>
      </c>
    </row>
    <row r="4508" hidden="1" spans="1:10">
      <c r="A4508" s="2" t="str">
        <f ca="1">'[1]2025年已发货'!A:A</f>
        <v>晋邦</v>
      </c>
      <c r="B4508" s="2" t="str">
        <f ca="1">'[1]2025年已发货'!B:B</f>
        <v>螺纹钢</v>
      </c>
      <c r="C4508" s="2" t="str">
        <f ca="1">'[1]2025年已发货'!C:C</f>
        <v>HRB500E Φ18</v>
      </c>
      <c r="D4508" s="2" t="str">
        <f ca="1">'[1]2025年已发货'!D:D</f>
        <v>吨</v>
      </c>
      <c r="E4508" s="2">
        <f ca="1">'[1]2025年已发货'!E:E</f>
        <v>3</v>
      </c>
      <c r="F4508" s="4">
        <f ca="1">'[1]2025年已发货'!F:F</f>
        <v>45839</v>
      </c>
      <c r="G4508" s="2" t="str">
        <f>'[1]2025年已发货'!G:G</f>
        <v>（四川商建-射洪城乡一体化项目）遂宁市射洪市忠新幼儿园北侧约220米新溪小区</v>
      </c>
      <c r="H4508" s="2" t="str">
        <f ca="1">'[1]2025年已发货'!H:H</f>
        <v>柏子刚</v>
      </c>
      <c r="I4508" s="2">
        <f ca="1">'[1]2025年已发货'!I:I</f>
        <v>15692885305</v>
      </c>
      <c r="J4508" s="2" t="str">
        <f ca="1">_xlfn._xlws.FILTER(辅助信息!D:D,辅助信息!G:G=G4508)</f>
        <v>四川商建
射洪城乡一体化项目</v>
      </c>
    </row>
    <row r="4509" hidden="1" spans="1:10">
      <c r="A4509" s="2" t="str">
        <f ca="1">'[1]2025年已发货'!A:A</f>
        <v>晋邦</v>
      </c>
      <c r="B4509" s="2" t="str">
        <f ca="1">'[1]2025年已发货'!B:B</f>
        <v>螺纹钢</v>
      </c>
      <c r="C4509" s="2" t="str">
        <f ca="1">'[1]2025年已发货'!C:C</f>
        <v>HRB500E Φ20</v>
      </c>
      <c r="D4509" s="2" t="str">
        <f ca="1">'[1]2025年已发货'!D:D</f>
        <v>吨</v>
      </c>
      <c r="E4509" s="2">
        <f ca="1">'[1]2025年已发货'!E:E</f>
        <v>6</v>
      </c>
      <c r="F4509" s="4">
        <f ca="1">'[1]2025年已发货'!F:F</f>
        <v>45839</v>
      </c>
      <c r="G4509" s="2" t="str">
        <f>'[1]2025年已发货'!G:G</f>
        <v>（四川商建-射洪城乡一体化项目）遂宁市射洪市忠新幼儿园北侧约220米新溪小区</v>
      </c>
      <c r="H4509" s="2" t="str">
        <f ca="1">'[1]2025年已发货'!H:H</f>
        <v>柏子刚</v>
      </c>
      <c r="I4509" s="2">
        <f ca="1">'[1]2025年已发货'!I:I</f>
        <v>15692885305</v>
      </c>
      <c r="J4509" s="2" t="str">
        <f ca="1">_xlfn._xlws.FILTER(辅助信息!D:D,辅助信息!G:G=G4509)</f>
        <v>四川商建
射洪城乡一体化项目</v>
      </c>
    </row>
    <row r="4510" hidden="1" spans="1:10">
      <c r="A4510" s="2" t="str">
        <f ca="1">'[1]2025年已发货'!A:A</f>
        <v>晋邦</v>
      </c>
      <c r="B4510" s="2" t="str">
        <f ca="1">'[1]2025年已发货'!B:B</f>
        <v>螺纹钢</v>
      </c>
      <c r="C4510" s="2" t="str">
        <f ca="1">'[1]2025年已发货'!C:C</f>
        <v>HRB500E Φ22</v>
      </c>
      <c r="D4510" s="2" t="str">
        <f ca="1">'[1]2025年已发货'!D:D</f>
        <v>吨</v>
      </c>
      <c r="E4510" s="2">
        <f ca="1">'[1]2025年已发货'!E:E</f>
        <v>12</v>
      </c>
      <c r="F4510" s="4">
        <f ca="1">'[1]2025年已发货'!F:F</f>
        <v>45839</v>
      </c>
      <c r="G4510" s="2" t="str">
        <f>'[1]2025年已发货'!G:G</f>
        <v>（四川商建-射洪城乡一体化项目）遂宁市射洪市忠新幼儿园北侧约220米新溪小区</v>
      </c>
      <c r="H4510" s="2" t="str">
        <f ca="1">'[1]2025年已发货'!H:H</f>
        <v>柏子刚</v>
      </c>
      <c r="I4510" s="2">
        <f ca="1">'[1]2025年已发货'!I:I</f>
        <v>15692885305</v>
      </c>
      <c r="J4510" s="2" t="str">
        <f ca="1">_xlfn._xlws.FILTER(辅助信息!D:D,辅助信息!G:G=G4510)</f>
        <v>四川商建
射洪城乡一体化项目</v>
      </c>
    </row>
    <row r="4511" hidden="1" spans="1:10">
      <c r="A4511" s="2" t="str">
        <f ca="1">'[1]2025年已发货'!A:A</f>
        <v>晋邦</v>
      </c>
      <c r="B4511" s="2" t="str">
        <f ca="1">'[1]2025年已发货'!B:B</f>
        <v>螺纹钢</v>
      </c>
      <c r="C4511" s="2" t="str">
        <f ca="1">'[1]2025年已发货'!C:C</f>
        <v>HRB500E Φ25</v>
      </c>
      <c r="D4511" s="2" t="str">
        <f ca="1">'[1]2025年已发货'!D:D</f>
        <v>吨</v>
      </c>
      <c r="E4511" s="2">
        <f ca="1">'[1]2025年已发货'!E:E</f>
        <v>39</v>
      </c>
      <c r="F4511" s="4">
        <f ca="1">'[1]2025年已发货'!F:F</f>
        <v>45839</v>
      </c>
      <c r="G4511" s="2" t="str">
        <f>'[1]2025年已发货'!G:G</f>
        <v>（四川商建-射洪城乡一体化项目）遂宁市射洪市忠新幼儿园北侧约220米新溪小区</v>
      </c>
      <c r="H4511" s="2" t="str">
        <f ca="1">'[1]2025年已发货'!H:H</f>
        <v>柏子刚</v>
      </c>
      <c r="I4511" s="2">
        <f ca="1">'[1]2025年已发货'!I:I</f>
        <v>15692885305</v>
      </c>
      <c r="J4511" s="2" t="str">
        <f ca="1">_xlfn._xlws.FILTER(辅助信息!D:D,辅助信息!G:G=G4511)</f>
        <v>四川商建
射洪城乡一体化项目</v>
      </c>
    </row>
    <row r="4512" hidden="1" spans="1:10">
      <c r="A4512" s="2" t="str">
        <f ca="1">'[1]2025年已发货'!A:A</f>
        <v>润耀</v>
      </c>
      <c r="B4512" s="2" t="str">
        <f ca="1">'[1]2025年已发货'!B:B</f>
        <v>螺纹钢</v>
      </c>
      <c r="C4512" s="2" t="str">
        <f ca="1">'[1]2025年已发货'!C:C</f>
        <v>HRB400E Φ25×12米</v>
      </c>
      <c r="D4512" s="2" t="str">
        <f ca="1">'[1]2025年已发货'!D:D</f>
        <v>吨</v>
      </c>
      <c r="E4512" s="2">
        <f ca="1">'[1]2025年已发货'!E:E</f>
        <v>35</v>
      </c>
      <c r="F4512" s="4">
        <f ca="1">'[1]2025年已发货'!F:F</f>
        <v>45839</v>
      </c>
      <c r="G4512" s="2" t="str">
        <f>'[1]2025年已发货'!G:G</f>
        <v>（自永2标九局西南分公司钢筋棚）四川省自贡市骑龙镇大湾村</v>
      </c>
      <c r="H4512" s="2" t="str">
        <f ca="1">'[1]2025年已发货'!H:H</f>
        <v>高彦彬</v>
      </c>
      <c r="I4512" s="2">
        <f ca="1">'[1]2025年已发货'!I:I</f>
        <v>13835906370</v>
      </c>
      <c r="J4512" s="2" vm="1" t="e">
        <f ca="1">_xlfn._xlws.FILTER(辅助信息!D:D,辅助信息!G:G=G4512)</f>
        <v>#VALUE!</v>
      </c>
    </row>
    <row r="4513" hidden="1" spans="1:10">
      <c r="A4513" s="2" t="str">
        <f ca="1">'[1]2025年已发货'!A:A</f>
        <v>润耀</v>
      </c>
      <c r="B4513" s="2" t="str">
        <f ca="1">'[1]2025年已发货'!B:B</f>
        <v>螺纹钢</v>
      </c>
      <c r="C4513" s="2" t="str">
        <f ca="1">'[1]2025年已发货'!C:C</f>
        <v>HRB400E Φ25×9米</v>
      </c>
      <c r="D4513" s="2" t="str">
        <f ca="1">'[1]2025年已发货'!D:D</f>
        <v>吨</v>
      </c>
      <c r="E4513" s="2">
        <f ca="1">'[1]2025年已发货'!E:E</f>
        <v>35</v>
      </c>
      <c r="F4513" s="4">
        <f ca="1">'[1]2025年已发货'!F:F</f>
        <v>45839</v>
      </c>
      <c r="G4513" s="2" t="str">
        <f>'[1]2025年已发货'!G:G</f>
        <v>（自永2标九局西南分公司钢筋棚）四川省自贡市骑龙镇大湾村</v>
      </c>
      <c r="H4513" s="2" t="str">
        <f ca="1">'[1]2025年已发货'!H:H</f>
        <v>高彦彬</v>
      </c>
      <c r="I4513" s="2">
        <f ca="1">'[1]2025年已发货'!I:I</f>
        <v>13835906370</v>
      </c>
      <c r="J4513" s="2" vm="1" t="e">
        <f ca="1">_xlfn._xlws.FILTER(辅助信息!D:D,辅助信息!G:G=G4513)</f>
        <v>#VALUE!</v>
      </c>
    </row>
    <row r="4514" hidden="1" spans="1:10">
      <c r="A4514" s="2" t="str">
        <f ca="1">'[1]2025年已发货'!A:A</f>
        <v>钢固融</v>
      </c>
      <c r="B4514" s="2" t="str">
        <f ca="1">'[1]2025年已发货'!B:B</f>
        <v>盘螺</v>
      </c>
      <c r="C4514" s="2" t="str">
        <f ca="1">'[1]2025年已发货'!C:C</f>
        <v>HRB400EФ8</v>
      </c>
      <c r="D4514" s="2" t="str">
        <f ca="1">'[1]2025年已发货'!D:D</f>
        <v>吨</v>
      </c>
      <c r="E4514" s="2">
        <f ca="1">'[1]2025年已发货'!E:E</f>
        <v>20</v>
      </c>
      <c r="F4514" s="4">
        <f ca="1">'[1]2025年已发货'!F:F</f>
        <v>45840</v>
      </c>
      <c r="G4514" s="2" t="str">
        <f>'[1]2025年已发货'!G:G</f>
        <v>（中核中原-温江光明苑三期项目）四川省成都市温江区金马街道光明苑三期项目</v>
      </c>
      <c r="H4514" s="2" t="str">
        <f ca="1">'[1]2025年已发货'!H:H</f>
        <v>王生斌</v>
      </c>
      <c r="I4514" s="2">
        <f ca="1">'[1]2025年已发货'!I:I</f>
        <v>15228858118</v>
      </c>
      <c r="J4514" s="2" vm="1" t="e">
        <f ca="1">_xlfn._xlws.FILTER(辅助信息!D:D,辅助信息!G:G=G4514)</f>
        <v>#VALUE!</v>
      </c>
    </row>
    <row r="4515" hidden="1" spans="1:10">
      <c r="A4515" s="2" t="str">
        <f ca="1">'[1]2025年已发货'!A:A</f>
        <v>钢固融</v>
      </c>
      <c r="B4515" s="2" t="str">
        <f ca="1">'[1]2025年已发货'!B:B</f>
        <v>盘螺</v>
      </c>
      <c r="C4515" s="2" t="str">
        <f ca="1">'[1]2025年已发货'!C:C</f>
        <v>HRB400EФ10</v>
      </c>
      <c r="D4515" s="2" t="str">
        <f ca="1">'[1]2025年已发货'!D:D</f>
        <v>吨</v>
      </c>
      <c r="E4515" s="2">
        <f ca="1">'[1]2025年已发货'!E:E</f>
        <v>30</v>
      </c>
      <c r="F4515" s="4">
        <f ca="1">'[1]2025年已发货'!F:F</f>
        <v>45840</v>
      </c>
      <c r="G4515" s="2" t="str">
        <f>'[1]2025年已发货'!G:G</f>
        <v>（中核中原-温江光明苑三期项目）四川省成都市温江区金马街道光明苑三期项目</v>
      </c>
      <c r="H4515" s="2" t="str">
        <f ca="1">'[1]2025年已发货'!H:H</f>
        <v>王生斌</v>
      </c>
      <c r="I4515" s="2">
        <f ca="1">'[1]2025年已发货'!I:I</f>
        <v>15228858118</v>
      </c>
      <c r="J4515" s="2" vm="1" t="e">
        <f>_xlfn._xlws.FILTER(辅助信息!D:D,辅助信息!G:G=G4515)</f>
        <v>#VALUE!</v>
      </c>
    </row>
    <row r="4516" hidden="1" spans="1:10">
      <c r="A4516" s="2" t="str">
        <f ca="1">'[1]2025年已发货'!A:A</f>
        <v>钢固融</v>
      </c>
      <c r="B4516" s="2" t="str">
        <f ca="1">'[1]2025年已发货'!B:B</f>
        <v>螺纹钢</v>
      </c>
      <c r="C4516" s="2" t="str">
        <f ca="1">'[1]2025年已发货'!C:C</f>
        <v>HRB400EФ12*9m</v>
      </c>
      <c r="D4516" s="2" t="str">
        <f ca="1">'[1]2025年已发货'!D:D</f>
        <v>吨</v>
      </c>
      <c r="E4516" s="2">
        <f ca="1">'[1]2025年已发货'!E:E</f>
        <v>20</v>
      </c>
      <c r="F4516" s="4">
        <f ca="1">'[1]2025年已发货'!F:F</f>
        <v>45840</v>
      </c>
      <c r="G4516" s="2" t="str">
        <f>'[1]2025年已发货'!G:G</f>
        <v>（中核中原-温江光明苑三期项目）四川省成都市温江区金马街道光明苑三期项目</v>
      </c>
      <c r="H4516" s="2" t="str">
        <f ca="1">'[1]2025年已发货'!H:H</f>
        <v>王生斌</v>
      </c>
      <c r="I4516" s="2">
        <f ca="1">'[1]2025年已发货'!I:I</f>
        <v>15228858118</v>
      </c>
      <c r="J4516" s="2" vm="1" t="e">
        <f ca="1">_xlfn._xlws.FILTER(辅助信息!D:D,辅助信息!G:G=G4516)</f>
        <v>#VALUE!</v>
      </c>
    </row>
    <row r="4517" hidden="1" spans="1:10">
      <c r="A4517" s="2" t="str">
        <f ca="1">'[1]2025年已发货'!A:A</f>
        <v>钢固融</v>
      </c>
      <c r="B4517" s="2" t="str">
        <f ca="1">'[1]2025年已发货'!B:B</f>
        <v>螺纹钢</v>
      </c>
      <c r="C4517" s="2" t="str">
        <f ca="1">'[1]2025年已发货'!C:C</f>
        <v>HRB400EФ14*9m</v>
      </c>
      <c r="D4517" s="2" t="str">
        <f ca="1">'[1]2025年已发货'!D:D</f>
        <v>吨</v>
      </c>
      <c r="E4517" s="2">
        <f ca="1">'[1]2025年已发货'!E:E</f>
        <v>4</v>
      </c>
      <c r="F4517" s="4">
        <f ca="1">'[1]2025年已发货'!F:F</f>
        <v>45840</v>
      </c>
      <c r="G4517" s="2" t="str">
        <f>'[1]2025年已发货'!G:G</f>
        <v>（中核中原-温江光明苑三期项目）四川省成都市温江区金马街道光明苑三期项目</v>
      </c>
      <c r="H4517" s="2" t="str">
        <f ca="1">'[1]2025年已发货'!H:H</f>
        <v>王生斌</v>
      </c>
      <c r="I4517" s="2">
        <f ca="1">'[1]2025年已发货'!I:I</f>
        <v>15228858118</v>
      </c>
      <c r="J4517" s="2" vm="1" t="e">
        <f ca="1">_xlfn._xlws.FILTER(辅助信息!D:D,辅助信息!G:G=G4517)</f>
        <v>#VALUE!</v>
      </c>
    </row>
    <row r="4518" hidden="1" spans="1:10">
      <c r="A4518" s="2" t="str">
        <f ca="1">'[1]2025年已发货'!A:A</f>
        <v>钢固融</v>
      </c>
      <c r="B4518" s="2" t="str">
        <f ca="1">'[1]2025年已发货'!B:B</f>
        <v>螺纹钢</v>
      </c>
      <c r="C4518" s="2" t="str">
        <f ca="1">'[1]2025年已发货'!C:C</f>
        <v>HRB400EФ16*9m</v>
      </c>
      <c r="D4518" s="2" t="str">
        <f ca="1">'[1]2025年已发货'!D:D</f>
        <v>吨</v>
      </c>
      <c r="E4518" s="2">
        <f ca="1">'[1]2025年已发货'!E:E</f>
        <v>4</v>
      </c>
      <c r="F4518" s="4">
        <f ca="1">'[1]2025年已发货'!F:F</f>
        <v>45840</v>
      </c>
      <c r="G4518" s="2" t="str">
        <f>'[1]2025年已发货'!G:G</f>
        <v>（中核中原-温江光明苑三期项目）四川省成都市温江区金马街道光明苑三期项目</v>
      </c>
      <c r="H4518" s="2" t="str">
        <f ca="1">'[1]2025年已发货'!H:H</f>
        <v>王生斌</v>
      </c>
      <c r="I4518" s="2">
        <f ca="1">'[1]2025年已发货'!I:I</f>
        <v>15228858118</v>
      </c>
      <c r="J4518" s="2" vm="1" t="e">
        <f ca="1">_xlfn._xlws.FILTER(辅助信息!D:D,辅助信息!G:G=G4518)</f>
        <v>#VALUE!</v>
      </c>
    </row>
    <row r="4519" hidden="1" spans="1:10">
      <c r="A4519" s="2" t="str">
        <f ca="1">'[1]2025年已发货'!A:A</f>
        <v>钢固融</v>
      </c>
      <c r="B4519" s="2" t="str">
        <f ca="1">'[1]2025年已发货'!B:B</f>
        <v>螺纹钢</v>
      </c>
      <c r="C4519" s="2" t="str">
        <f ca="1">'[1]2025年已发货'!C:C</f>
        <v>HRB400EФ16*12m</v>
      </c>
      <c r="D4519" s="2" t="str">
        <f ca="1">'[1]2025年已发货'!D:D</f>
        <v>吨</v>
      </c>
      <c r="E4519" s="2">
        <f ca="1">'[1]2025年已发货'!E:E</f>
        <v>22</v>
      </c>
      <c r="F4519" s="4">
        <f ca="1">'[1]2025年已发货'!F:F</f>
        <v>45840</v>
      </c>
      <c r="G4519" s="2" t="str">
        <f>'[1]2025年已发货'!G:G</f>
        <v>（中核中原-温江光明苑三期项目）四川省成都市温江区金马街道光明苑三期项目</v>
      </c>
      <c r="H4519" s="2" t="str">
        <f ca="1">'[1]2025年已发货'!H:H</f>
        <v>王生斌</v>
      </c>
      <c r="I4519" s="2">
        <f ca="1">'[1]2025年已发货'!I:I</f>
        <v>15228858118</v>
      </c>
      <c r="J4519" s="2" vm="1" t="e">
        <f>_xlfn._xlws.FILTER(辅助信息!D:D,辅助信息!G:G=G4519)</f>
        <v>#VALUE!</v>
      </c>
    </row>
    <row r="4520" hidden="1" spans="1:10">
      <c r="A4520" s="2" t="str">
        <f ca="1">'[1]2025年已发货'!A:A</f>
        <v>海南海控</v>
      </c>
      <c r="B4520" s="2" t="str">
        <f ca="1">'[1]2025年已发货'!B:B</f>
        <v>高线</v>
      </c>
      <c r="C4520" s="2" t="str">
        <f ca="1">'[1]2025年已发货'!C:C</f>
        <v>HPB300Ф8</v>
      </c>
      <c r="D4520" s="2" t="str">
        <f ca="1">'[1]2025年已发货'!D:D</f>
        <v>吨</v>
      </c>
      <c r="E4520" s="2">
        <f ca="1">'[1]2025年已发货'!E:E</f>
        <v>35</v>
      </c>
      <c r="F4520" s="4">
        <f ca="1">'[1]2025年已发货'!F:F</f>
        <v>45840</v>
      </c>
      <c r="G4520" s="2" t="str">
        <f>'[1]2025年已发货'!G:G</f>
        <v>（中铁一局四公司康新高速TJ1-1标贡不卡隧道）四川省甘孜州康定市折多塘村车管所旁</v>
      </c>
      <c r="H4520" s="2" t="str">
        <f ca="1">'[1]2025年已发货'!H:H</f>
        <v>李彰</v>
      </c>
      <c r="I4520" s="2">
        <f ca="1">'[1]2025年已发货'!I:I</f>
        <v>18523285235</v>
      </c>
      <c r="J4520" s="2" vm="1" t="e">
        <f ca="1">_xlfn._xlws.FILTER(辅助信息!D:D,辅助信息!G:G=G4520)</f>
        <v>#VALUE!</v>
      </c>
    </row>
    <row r="4521" hidden="1" spans="1:10">
      <c r="A4521" s="2" t="str">
        <f ca="1">'[1]2025年已发货'!A:A</f>
        <v>海南海控</v>
      </c>
      <c r="B4521" s="2" t="str">
        <f ca="1">'[1]2025年已发货'!B:B</f>
        <v>高线</v>
      </c>
      <c r="C4521" s="2" t="str">
        <f ca="1">'[1]2025年已发货'!C:C</f>
        <v>HPB300Ф8</v>
      </c>
      <c r="D4521" s="2" t="str">
        <f ca="1">'[1]2025年已发货'!D:D</f>
        <v>吨</v>
      </c>
      <c r="E4521" s="2">
        <f ca="1">'[1]2025年已发货'!E:E</f>
        <v>35</v>
      </c>
      <c r="F4521" s="4">
        <f ca="1">'[1]2025年已发货'!F:F</f>
        <v>45840</v>
      </c>
      <c r="G4521" s="2" t="str">
        <f>'[1]2025年已发货'!G:G</f>
        <v>（中铁一局四公司康新高速TJ1-1标康定隧道）四川省甘孜州康定市榆林街道甘孜州博物馆旁</v>
      </c>
      <c r="H4521" s="2" t="str">
        <f ca="1">'[1]2025年已发货'!H:H</f>
        <v>王永强</v>
      </c>
      <c r="I4521" s="2">
        <f ca="1">'[1]2025年已发货'!I:I</f>
        <v>15929204416</v>
      </c>
      <c r="J4521" s="2" vm="1" t="e">
        <f>_xlfn._xlws.FILTER(辅助信息!D:D,辅助信息!G:G=G4521)</f>
        <v>#VALUE!</v>
      </c>
    </row>
    <row r="4522" hidden="1" spans="1:10">
      <c r="A4522" s="2" t="str">
        <f ca="1">'[1]2025年已发货'!A:A</f>
        <v>德胜恒嘉</v>
      </c>
      <c r="B4522" s="2" t="str">
        <f ca="1">'[1]2025年已发货'!B:B</f>
        <v>螺纹钢</v>
      </c>
      <c r="C4522" s="2" t="str">
        <f ca="1">'[1]2025年已发货'!C:C</f>
        <v>HRB500EФ22*9mm</v>
      </c>
      <c r="D4522" s="2" t="str">
        <f ca="1">'[1]2025年已发货'!D:D</f>
        <v>吨</v>
      </c>
      <c r="E4522" s="2">
        <f ca="1">'[1]2025年已发货'!E:E</f>
        <v>70</v>
      </c>
      <c r="F4522" s="4">
        <f ca="1">'[1]2025年已发货'!F:F</f>
        <v>45840</v>
      </c>
      <c r="G4522" s="2" t="str">
        <f>'[1]2025年已发货'!G:G</f>
        <v>（中铁六局呼和公司康新高速TJ4-2标）四川省甘孜藏族自治州康定市新都桥镇东俄罗三村中建八局搅拌站旁</v>
      </c>
      <c r="H4522" s="2" t="str">
        <f ca="1">'[1]2025年已发货'!H:H</f>
        <v>王坤</v>
      </c>
      <c r="I4522" s="2">
        <f ca="1">'[1]2025年已发货'!I:I</f>
        <v>15647490007</v>
      </c>
      <c r="J4522" s="2" vm="1" t="e">
        <f ca="1">_xlfn._xlws.FILTER(辅助信息!D:D,辅助信息!G:G=G4522)</f>
        <v>#VALUE!</v>
      </c>
    </row>
    <row r="4523" hidden="1" spans="1:10">
      <c r="A4523" s="2" t="str">
        <f ca="1">'[1]2025年已发货'!A:A</f>
        <v>德胜恒嘉</v>
      </c>
      <c r="B4523" s="2" t="str">
        <f ca="1">'[1]2025年已发货'!B:B</f>
        <v>螺纹钢</v>
      </c>
      <c r="C4523" s="2" t="str">
        <f ca="1">'[1]2025年已发货'!C:C</f>
        <v>HRB400EФ25*9mm</v>
      </c>
      <c r="D4523" s="2" t="str">
        <f ca="1">'[1]2025年已发货'!D:D</f>
        <v>吨</v>
      </c>
      <c r="E4523" s="2">
        <f ca="1">'[1]2025年已发货'!E:E</f>
        <v>70</v>
      </c>
      <c r="F4523" s="4">
        <f ca="1">'[1]2025年已发货'!F:F</f>
        <v>45840</v>
      </c>
      <c r="G4523" s="2" t="str">
        <f>'[1]2025年已发货'!G:G</f>
        <v>（中铁六局呼和公司康新高速TJ4-2标）四川省甘孜藏族自治州康定市新都桥镇东俄罗三村中建八局搅拌站旁</v>
      </c>
      <c r="H4523" s="2" t="str">
        <f ca="1">'[1]2025年已发货'!H:H</f>
        <v>王坤</v>
      </c>
      <c r="I4523" s="2">
        <f ca="1">'[1]2025年已发货'!I:I</f>
        <v>15647490007</v>
      </c>
      <c r="J4523" s="2" vm="1" t="e">
        <f ca="1">_xlfn._xlws.FILTER(辅助信息!D:D,辅助信息!G:G=G4523)</f>
        <v>#VALUE!</v>
      </c>
    </row>
    <row r="4524" hidden="1" spans="1:10">
      <c r="A4524" s="2" t="str">
        <f ca="1">'[1]2025年已发货'!A:A</f>
        <v>德胜恒嘉</v>
      </c>
      <c r="B4524" s="2" t="str">
        <f ca="1">'[1]2025年已发货'!B:B</f>
        <v>螺纹钢</v>
      </c>
      <c r="C4524" s="2" t="str">
        <f ca="1">'[1]2025年已发货'!C:C</f>
        <v>HRB400EФ12*9m</v>
      </c>
      <c r="D4524" s="2" t="str">
        <f ca="1">'[1]2025年已发货'!D:D</f>
        <v>吨</v>
      </c>
      <c r="E4524" s="2">
        <f ca="1">'[1]2025年已发货'!E:E</f>
        <v>15</v>
      </c>
      <c r="F4524" s="4">
        <f ca="1">'[1]2025年已发货'!F:F</f>
        <v>45840</v>
      </c>
      <c r="G4524" s="2" t="str">
        <f>'[1]2025年已发货'!G:G</f>
        <v>（中核华兴-峨眉山项目）四川省乐山市峨眉山市双福镇梓橦庙红华五期中核华兴工地</v>
      </c>
      <c r="H4524" s="2" t="str">
        <f ca="1">'[1]2025年已发货'!H:H</f>
        <v>李汉军</v>
      </c>
      <c r="I4524" s="2" t="str">
        <f ca="1">'[1]2025年已发货'!I:I</f>
        <v>18691249091</v>
      </c>
      <c r="J4524" s="2" vm="1" t="e">
        <f ca="1">_xlfn._xlws.FILTER(辅助信息!D:D,辅助信息!G:G=G4524)</f>
        <v>#VALUE!</v>
      </c>
    </row>
    <row r="4525" hidden="1" spans="1:10">
      <c r="A4525" s="2" t="str">
        <f ca="1">'[1]2025年已发货'!A:A</f>
        <v>德胜恒嘉</v>
      </c>
      <c r="B4525" s="2" t="str">
        <f ca="1">'[1]2025年已发货'!B:B</f>
        <v>螺纹钢</v>
      </c>
      <c r="C4525" s="2" t="str">
        <f ca="1">'[1]2025年已发货'!C:C</f>
        <v>HRB400EФ16*9m</v>
      </c>
      <c r="D4525" s="2" t="str">
        <f ca="1">'[1]2025年已发货'!D:D</f>
        <v>吨</v>
      </c>
      <c r="E4525" s="2">
        <f ca="1">'[1]2025年已发货'!E:E</f>
        <v>3</v>
      </c>
      <c r="F4525" s="4">
        <f ca="1">'[1]2025年已发货'!F:F</f>
        <v>45840</v>
      </c>
      <c r="G4525" s="2" t="str">
        <f>'[1]2025年已发货'!G:G</f>
        <v>（中核华兴-峨眉山项目）四川省乐山市峨眉山市双福镇梓橦庙红华五期中核华兴工地</v>
      </c>
      <c r="H4525" s="2" t="str">
        <f ca="1">'[1]2025年已发货'!H:H</f>
        <v>李汉军</v>
      </c>
      <c r="I4525" s="2" t="str">
        <f ca="1">'[1]2025年已发货'!I:I</f>
        <v>18691249091</v>
      </c>
      <c r="J4525" s="2" vm="1" t="e">
        <f>_xlfn._xlws.FILTER(辅助信息!D:D,辅助信息!G:G=G4525)</f>
        <v>#VALUE!</v>
      </c>
    </row>
    <row r="4526" hidden="1" spans="1:10">
      <c r="A4526" s="2" t="str">
        <f ca="1">'[1]2025年已发货'!A:A</f>
        <v>德胜</v>
      </c>
      <c r="B4526" s="2" t="str">
        <f ca="1">'[1]2025年已发货'!B:B</f>
        <v>螺纹钢</v>
      </c>
      <c r="C4526" s="2" t="str">
        <f ca="1">'[1]2025年已发货'!C:C</f>
        <v>HRB500E Φ12</v>
      </c>
      <c r="D4526" s="2" t="str">
        <f ca="1">'[1]2025年已发货'!D:D</f>
        <v>吨</v>
      </c>
      <c r="E4526" s="2">
        <f ca="1">'[1]2025年已发货'!E:E</f>
        <v>12</v>
      </c>
      <c r="F4526" s="4">
        <f ca="1">'[1]2025年已发货'!F:F</f>
        <v>45840</v>
      </c>
      <c r="G4526" s="2" t="str">
        <f>'[1]2025年已发货'!G:G</f>
        <v>(乐山市校地共建产教融合基地建设项目二标段)四川省乐山市市中区苏稽镇</v>
      </c>
      <c r="H4526" s="2" t="str">
        <f ca="1">'[1]2025年已发货'!H:H</f>
        <v>彭江涛</v>
      </c>
      <c r="I4526" s="2">
        <f ca="1">'[1]2025年已发货'!I:I</f>
        <v>13990276572</v>
      </c>
      <c r="J4526" s="2" t="str">
        <f>_xlfn._xlws.FILTER(辅助信息!D:D,辅助信息!G:G=G4526)</f>
        <v>乐山市校地共建产教融合基地配套设施项目（一、二标段）</v>
      </c>
    </row>
    <row r="4527" hidden="1" spans="1:10">
      <c r="A4527" s="2" t="str">
        <f ca="1">'[1]2025年已发货'!A:A</f>
        <v>德胜</v>
      </c>
      <c r="B4527" s="2" t="str">
        <f ca="1">'[1]2025年已发货'!B:B</f>
        <v>螺纹钢</v>
      </c>
      <c r="C4527" s="2" t="str">
        <f ca="1">'[1]2025年已发货'!C:C</f>
        <v>HRB500E Φ16</v>
      </c>
      <c r="D4527" s="2" t="str">
        <f ca="1">'[1]2025年已发货'!D:D</f>
        <v>吨</v>
      </c>
      <c r="E4527" s="2">
        <f ca="1">'[1]2025年已发货'!E:E</f>
        <v>3</v>
      </c>
      <c r="F4527" s="4">
        <f ca="1">'[1]2025年已发货'!F:F</f>
        <v>45840</v>
      </c>
      <c r="G4527" s="2" t="str">
        <f>'[1]2025年已发货'!G:G</f>
        <v>(乐山市校地共建产教融合基地建设项目二标段)四川省乐山市市中区苏稽镇</v>
      </c>
      <c r="H4527" s="2" t="str">
        <f ca="1">'[1]2025年已发货'!H:H</f>
        <v>彭江涛</v>
      </c>
      <c r="I4527" s="2">
        <f ca="1">'[1]2025年已发货'!I:I</f>
        <v>13990276572</v>
      </c>
      <c r="J4527" s="2" t="str">
        <f ca="1">_xlfn._xlws.FILTER(辅助信息!D:D,辅助信息!G:G=G4527)</f>
        <v>乐山市校地共建产教融合基地配套设施项目（一、二标段）</v>
      </c>
    </row>
    <row r="4528" hidden="1" spans="1:10">
      <c r="A4528" s="2" t="str">
        <f ca="1">'[1]2025年已发货'!A:A</f>
        <v>德胜</v>
      </c>
      <c r="B4528" s="2" t="str">
        <f ca="1">'[1]2025年已发货'!B:B</f>
        <v>螺纹钢</v>
      </c>
      <c r="C4528" s="2" t="str">
        <f ca="1">'[1]2025年已发货'!C:C</f>
        <v>HRB500E Φ18</v>
      </c>
      <c r="D4528" s="2" t="str">
        <f ca="1">'[1]2025年已发货'!D:D</f>
        <v>吨</v>
      </c>
      <c r="E4528" s="2">
        <f ca="1">'[1]2025年已发货'!E:E</f>
        <v>3</v>
      </c>
      <c r="F4528" s="4">
        <f ca="1">'[1]2025年已发货'!F:F</f>
        <v>45840</v>
      </c>
      <c r="G4528" s="2" t="str">
        <f>'[1]2025年已发货'!G:G</f>
        <v>(乐山市校地共建产教融合基地建设项目二标段)四川省乐山市市中区苏稽镇</v>
      </c>
      <c r="H4528" s="2" t="str">
        <f ca="1">'[1]2025年已发货'!H:H</f>
        <v>彭江涛</v>
      </c>
      <c r="I4528" s="2">
        <f ca="1">'[1]2025年已发货'!I:I</f>
        <v>13990276572</v>
      </c>
      <c r="J4528" s="2" t="str">
        <f ca="1">_xlfn._xlws.FILTER(辅助信息!D:D,辅助信息!G:G=G4528)</f>
        <v>乐山市校地共建产教融合基地配套设施项目（一、二标段）</v>
      </c>
    </row>
    <row r="4529" hidden="1" spans="1:10">
      <c r="A4529" s="2" t="str">
        <f ca="1">'[1]2025年已发货'!A:A</f>
        <v>德胜</v>
      </c>
      <c r="B4529" s="2" t="str">
        <f ca="1">'[1]2025年已发货'!B:B</f>
        <v>螺纹钢</v>
      </c>
      <c r="C4529" s="2" t="str">
        <f ca="1">'[1]2025年已发货'!C:C</f>
        <v>HRB500E Φ20</v>
      </c>
      <c r="D4529" s="2" t="str">
        <f ca="1">'[1]2025年已发货'!D:D</f>
        <v>吨</v>
      </c>
      <c r="E4529" s="2">
        <f ca="1">'[1]2025年已发货'!E:E</f>
        <v>3</v>
      </c>
      <c r="F4529" s="4">
        <f ca="1">'[1]2025年已发货'!F:F</f>
        <v>45840</v>
      </c>
      <c r="G4529" s="2" t="str">
        <f>'[1]2025年已发货'!G:G</f>
        <v>(乐山市校地共建产教融合基地建设项目二标段)四川省乐山市市中区苏稽镇</v>
      </c>
      <c r="H4529" s="2" t="str">
        <f ca="1">'[1]2025年已发货'!H:H</f>
        <v>彭江涛</v>
      </c>
      <c r="I4529" s="2">
        <f ca="1">'[1]2025年已发货'!I:I</f>
        <v>13990276572</v>
      </c>
      <c r="J4529" s="2" t="str">
        <f ca="1">_xlfn._xlws.FILTER(辅助信息!D:D,辅助信息!G:G=G4529)</f>
        <v>乐山市校地共建产教融合基地配套设施项目（一、二标段）</v>
      </c>
    </row>
    <row r="4530" hidden="1" spans="1:10">
      <c r="A4530" s="2" t="str">
        <f ca="1">'[1]2025年已发货'!A:A</f>
        <v>德胜</v>
      </c>
      <c r="B4530" s="2" t="str">
        <f ca="1">'[1]2025年已发货'!B:B</f>
        <v>螺纹钢</v>
      </c>
      <c r="C4530" s="2" t="str">
        <f ca="1">'[1]2025年已发货'!C:C</f>
        <v>HRB500E Φ22</v>
      </c>
      <c r="D4530" s="2" t="str">
        <f ca="1">'[1]2025年已发货'!D:D</f>
        <v>吨</v>
      </c>
      <c r="E4530" s="2">
        <f ca="1">'[1]2025年已发货'!E:E</f>
        <v>3</v>
      </c>
      <c r="F4530" s="4">
        <f ca="1">'[1]2025年已发货'!F:F</f>
        <v>45840</v>
      </c>
      <c r="G4530" s="2" t="str">
        <f>'[1]2025年已发货'!G:G</f>
        <v>(乐山市校地共建产教融合基地建设项目二标段)四川省乐山市市中区苏稽镇</v>
      </c>
      <c r="H4530" s="2" t="str">
        <f ca="1">'[1]2025年已发货'!H:H</f>
        <v>彭江涛</v>
      </c>
      <c r="I4530" s="2">
        <f ca="1">'[1]2025年已发货'!I:I</f>
        <v>13990276572</v>
      </c>
      <c r="J4530" s="2" t="str">
        <f>_xlfn._xlws.FILTER(辅助信息!D:D,辅助信息!G:G=G4530)</f>
        <v>乐山市校地共建产教融合基地配套设施项目（一、二标段）</v>
      </c>
    </row>
    <row r="4531" hidden="1" spans="1:10">
      <c r="A4531" s="2" t="str">
        <f ca="1">'[1]2025年已发货'!A:A</f>
        <v>德胜</v>
      </c>
      <c r="B4531" s="2" t="str">
        <f ca="1">'[1]2025年已发货'!B:B</f>
        <v>螺纹钢</v>
      </c>
      <c r="C4531" s="2" t="str">
        <f ca="1">'[1]2025年已发货'!C:C</f>
        <v>HRB500E Φ25</v>
      </c>
      <c r="D4531" s="2" t="str">
        <f ca="1">'[1]2025年已发货'!D:D</f>
        <v>吨</v>
      </c>
      <c r="E4531" s="2">
        <f ca="1">'[1]2025年已发货'!E:E</f>
        <v>6</v>
      </c>
      <c r="F4531" s="4">
        <f ca="1">'[1]2025年已发货'!F:F</f>
        <v>45840</v>
      </c>
      <c r="G4531" s="2" t="str">
        <f>'[1]2025年已发货'!G:G</f>
        <v>(乐山市校地共建产教融合基地建设项目二标段)四川省乐山市市中区苏稽镇</v>
      </c>
      <c r="H4531" s="2" t="str">
        <f ca="1">'[1]2025年已发货'!H:H</f>
        <v>彭江涛</v>
      </c>
      <c r="I4531" s="2">
        <f ca="1">'[1]2025年已发货'!I:I</f>
        <v>13990276572</v>
      </c>
      <c r="J4531" s="2" t="str">
        <f ca="1">_xlfn._xlws.FILTER(辅助信息!D:D,辅助信息!G:G=G4531)</f>
        <v>乐山市校地共建产教融合基地配套设施项目（一、二标段）</v>
      </c>
    </row>
    <row r="4532" hidden="1" spans="1:10">
      <c r="A4532" s="2" t="str">
        <f ca="1">'[1]2025年已发货'!A:A</f>
        <v>德胜</v>
      </c>
      <c r="B4532" s="2" t="str">
        <f ca="1">'[1]2025年已发货'!B:B</f>
        <v>螺纹钢</v>
      </c>
      <c r="C4532" s="2" t="str">
        <f ca="1">'[1]2025年已发货'!C:C</f>
        <v>HRB500E Φ28</v>
      </c>
      <c r="D4532" s="2" t="str">
        <f ca="1">'[1]2025年已发货'!D:D</f>
        <v>吨</v>
      </c>
      <c r="E4532" s="2">
        <f ca="1">'[1]2025年已发货'!E:E</f>
        <v>3</v>
      </c>
      <c r="F4532" s="4">
        <f ca="1">'[1]2025年已发货'!F:F</f>
        <v>45840</v>
      </c>
      <c r="G4532" s="2" t="str">
        <f>'[1]2025年已发货'!G:G</f>
        <v>(乐山市校地共建产教融合基地建设项目二标段)四川省乐山市市中区苏稽镇</v>
      </c>
      <c r="H4532" s="2" t="str">
        <f ca="1">'[1]2025年已发货'!H:H</f>
        <v>彭江涛</v>
      </c>
      <c r="I4532" s="2">
        <f ca="1">'[1]2025年已发货'!I:I</f>
        <v>13990276572</v>
      </c>
      <c r="J4532" s="2" t="str">
        <f>_xlfn._xlws.FILTER(辅助信息!D:D,辅助信息!G:G=G4532)</f>
        <v>乐山市校地共建产教融合基地配套设施项目（一、二标段）</v>
      </c>
    </row>
    <row r="4533" hidden="1" spans="1:10">
      <c r="A4533" s="2" t="str">
        <f ca="1">'[1]2025年已发货'!A:A</f>
        <v>德胜</v>
      </c>
      <c r="B4533" s="2" t="str">
        <f ca="1">'[1]2025年已发货'!B:B</f>
        <v>螺纹钢</v>
      </c>
      <c r="C4533" s="2" t="str">
        <f ca="1">'[1]2025年已发货'!C:C</f>
        <v>HRB500E Φ32</v>
      </c>
      <c r="D4533" s="2" t="str">
        <f ca="1">'[1]2025年已发货'!D:D</f>
        <v>吨</v>
      </c>
      <c r="E4533" s="2">
        <f ca="1">'[1]2025年已发货'!E:E</f>
        <v>3</v>
      </c>
      <c r="F4533" s="4">
        <f ca="1">'[1]2025年已发货'!F:F</f>
        <v>45840</v>
      </c>
      <c r="G4533" s="2" t="str">
        <f>'[1]2025年已发货'!G:G</f>
        <v>(乐山市校地共建产教融合基地建设项目二标段)四川省乐山市市中区苏稽镇</v>
      </c>
      <c r="H4533" s="2" t="str">
        <f ca="1">'[1]2025年已发货'!H:H</f>
        <v>彭江涛</v>
      </c>
      <c r="I4533" s="2">
        <f ca="1">'[1]2025年已发货'!I:I</f>
        <v>13990276572</v>
      </c>
      <c r="J4533" s="2" t="str">
        <f ca="1">_xlfn._xlws.FILTER(辅助信息!D:D,辅助信息!G:G=G4533)</f>
        <v>乐山市校地共建产教融合基地配套设施项目（一、二标段）</v>
      </c>
    </row>
    <row r="4534" hidden="1" spans="1:10">
      <c r="A4534" s="2" t="str">
        <f ca="1">'[1]2025年已发货'!A:A</f>
        <v>晋邦</v>
      </c>
      <c r="B4534" s="2" t="str">
        <f ca="1">'[1]2025年已发货'!B:B</f>
        <v>螺纹钢</v>
      </c>
      <c r="C4534" s="2" t="str">
        <f ca="1">'[1]2025年已发货'!C:C</f>
        <v>HRB400E Φ32 9m</v>
      </c>
      <c r="D4534" s="2" t="str">
        <f ca="1">'[1]2025年已发货'!D:D</f>
        <v>吨</v>
      </c>
      <c r="E4534" s="2">
        <f ca="1">'[1]2025年已发货'!E:E</f>
        <v>35</v>
      </c>
      <c r="F4534" s="4">
        <f ca="1">'[1]2025年已发货'!F:F</f>
        <v>45840</v>
      </c>
      <c r="G4534" s="2" t="str">
        <f>'[1]2025年已发货'!G:G</f>
        <v>（十九冶-江龙高速一分部）重庆市云阳县X886附近中国十九冶开云高速项目总包部西98米*复兴互通预制梁场</v>
      </c>
      <c r="H4534" s="2" t="str">
        <f ca="1">'[1]2025年已发货'!H:H</f>
        <v>吴章红</v>
      </c>
      <c r="I4534" s="2">
        <f ca="1">'[1]2025年已发货'!I:I</f>
        <v>18628165772</v>
      </c>
      <c r="J4534" s="2" vm="1" t="e">
        <f ca="1">_xlfn._xlws.FILTER(辅助信息!D:D,辅助信息!G:G=G4534)</f>
        <v>#VALUE!</v>
      </c>
    </row>
    <row r="4535" hidden="1" spans="1:10">
      <c r="A4535" s="2" t="str">
        <f ca="1">'[1]2025年已发货'!A:A</f>
        <v>晋邦</v>
      </c>
      <c r="B4535" s="2" t="str">
        <f ca="1">'[1]2025年已发货'!B:B</f>
        <v>盘螺</v>
      </c>
      <c r="C4535" s="2" t="str">
        <f ca="1">'[1]2025年已发货'!C:C</f>
        <v>HRB400E Φ10</v>
      </c>
      <c r="D4535" s="2" t="str">
        <f ca="1">'[1]2025年已发货'!D:D</f>
        <v>吨</v>
      </c>
      <c r="E4535" s="2">
        <f ca="1">'[1]2025年已发货'!E:E</f>
        <v>6</v>
      </c>
      <c r="F4535" s="4">
        <f ca="1">'[1]2025年已发货'!F:F</f>
        <v>45840</v>
      </c>
      <c r="G4535" s="2" t="str">
        <f>'[1]2025年已发货'!G:G</f>
        <v>（十九冶-华电重庆奉节）重庆市奉节县康乐镇七星村</v>
      </c>
      <c r="H4535" s="2" t="str">
        <f ca="1">'[1]2025年已发货'!H:H</f>
        <v>岑甲乐</v>
      </c>
      <c r="I4535" s="2">
        <f ca="1">'[1]2025年已发货'!I:I</f>
        <v>17349037782</v>
      </c>
      <c r="J4535" s="2" vm="1" t="e">
        <f>_xlfn._xlws.FILTER(辅助信息!D:D,辅助信息!G:G=G4535)</f>
        <v>#VALUE!</v>
      </c>
    </row>
    <row r="4536" hidden="1" spans="1:10">
      <c r="A4536" s="2" t="str">
        <f ca="1">'[1]2025年已发货'!A:A</f>
        <v>晋邦</v>
      </c>
      <c r="B4536" s="2" t="str">
        <f ca="1">'[1]2025年已发货'!B:B</f>
        <v>螺纹钢</v>
      </c>
      <c r="C4536" s="2" t="str">
        <f ca="1">'[1]2025年已发货'!C:C</f>
        <v>HRB400E Φ14 9m</v>
      </c>
      <c r="D4536" s="2" t="str">
        <f ca="1">'[1]2025年已发货'!D:D</f>
        <v>吨</v>
      </c>
      <c r="E4536" s="2">
        <f ca="1">'[1]2025年已发货'!E:E</f>
        <v>4</v>
      </c>
      <c r="F4536" s="4">
        <f ca="1">'[1]2025年已发货'!F:F</f>
        <v>45840</v>
      </c>
      <c r="G4536" s="2" t="str">
        <f>'[1]2025年已发货'!G:G</f>
        <v>（十九冶-华电重庆奉节）重庆市奉节县康乐镇七星村</v>
      </c>
      <c r="H4536" s="2" t="str">
        <f ca="1">'[1]2025年已发货'!H:H</f>
        <v>岑甲乐</v>
      </c>
      <c r="I4536" s="2">
        <f ca="1">'[1]2025年已发货'!I:I</f>
        <v>17349037782</v>
      </c>
      <c r="J4536" s="2" vm="1" t="e">
        <f>_xlfn._xlws.FILTER(辅助信息!D:D,辅助信息!G:G=G4536)</f>
        <v>#VALUE!</v>
      </c>
    </row>
    <row r="4537" hidden="1" spans="1:10">
      <c r="A4537" s="2" t="str">
        <f ca="1">'[1]2025年已发货'!A:A</f>
        <v>晋邦</v>
      </c>
      <c r="B4537" s="2" t="str">
        <f ca="1">'[1]2025年已发货'!B:B</f>
        <v>螺纹钢</v>
      </c>
      <c r="C4537" s="2" t="str">
        <f ca="1">'[1]2025年已发货'!C:C</f>
        <v>HRB400E Φ16 9m</v>
      </c>
      <c r="D4537" s="2" t="str">
        <f ca="1">'[1]2025年已发货'!D:D</f>
        <v>吨</v>
      </c>
      <c r="E4537" s="2">
        <f ca="1">'[1]2025年已发货'!E:E</f>
        <v>6</v>
      </c>
      <c r="F4537" s="4">
        <f ca="1">'[1]2025年已发货'!F:F</f>
        <v>45840</v>
      </c>
      <c r="G4537" s="2" t="str">
        <f>'[1]2025年已发货'!G:G</f>
        <v>（十九冶-华电重庆奉节）重庆市奉节县康乐镇七星村</v>
      </c>
      <c r="H4537" s="2" t="str">
        <f ca="1">'[1]2025年已发货'!H:H</f>
        <v>岑甲乐</v>
      </c>
      <c r="I4537" s="2">
        <f ca="1">'[1]2025年已发货'!I:I</f>
        <v>17349037782</v>
      </c>
      <c r="J4537" s="2" vm="1" t="e">
        <f ca="1">_xlfn._xlws.FILTER(辅助信息!D:D,辅助信息!G:G=G4537)</f>
        <v>#VALUE!</v>
      </c>
    </row>
    <row r="4538" hidden="1" spans="1:10">
      <c r="A4538" s="2" t="str">
        <f ca="1">'[1]2025年已发货'!A:A</f>
        <v>晋邦</v>
      </c>
      <c r="B4538" s="2" t="str">
        <f ca="1">'[1]2025年已发货'!B:B</f>
        <v>螺纹钢</v>
      </c>
      <c r="C4538" s="2" t="str">
        <f ca="1">'[1]2025年已发货'!C:C</f>
        <v>HRB400E Φ18 9m</v>
      </c>
      <c r="D4538" s="2" t="str">
        <f ca="1">'[1]2025年已发货'!D:D</f>
        <v>吨</v>
      </c>
      <c r="E4538" s="2">
        <f ca="1">'[1]2025年已发货'!E:E</f>
        <v>8</v>
      </c>
      <c r="F4538" s="4">
        <f ca="1">'[1]2025年已发货'!F:F</f>
        <v>45840</v>
      </c>
      <c r="G4538" s="2" t="str">
        <f>'[1]2025年已发货'!G:G</f>
        <v>（十九冶-华电重庆奉节）重庆市奉节县康乐镇七星村</v>
      </c>
      <c r="H4538" s="2" t="str">
        <f ca="1">'[1]2025年已发货'!H:H</f>
        <v>岑甲乐</v>
      </c>
      <c r="I4538" s="2">
        <f ca="1">'[1]2025年已发货'!I:I</f>
        <v>17349037782</v>
      </c>
      <c r="J4538" s="2" vm="1" t="e">
        <f ca="1">_xlfn._xlws.FILTER(辅助信息!D:D,辅助信息!G:G=G4538)</f>
        <v>#VALUE!</v>
      </c>
    </row>
    <row r="4539" hidden="1" spans="1:10">
      <c r="A4539" s="2" t="str">
        <f ca="1">'[1]2025年已发货'!A:A</f>
        <v>晋邦</v>
      </c>
      <c r="B4539" s="2" t="str">
        <f ca="1">'[1]2025年已发货'!B:B</f>
        <v>螺纹钢</v>
      </c>
      <c r="C4539" s="2" t="str">
        <f ca="1">'[1]2025年已发货'!C:C</f>
        <v>HRB400E Φ20 9m</v>
      </c>
      <c r="D4539" s="2" t="str">
        <f ca="1">'[1]2025年已发货'!D:D</f>
        <v>吨</v>
      </c>
      <c r="E4539" s="2">
        <f ca="1">'[1]2025年已发货'!E:E</f>
        <v>4</v>
      </c>
      <c r="F4539" s="4">
        <f ca="1">'[1]2025年已发货'!F:F</f>
        <v>45840</v>
      </c>
      <c r="G4539" s="2" t="str">
        <f>'[1]2025年已发货'!G:G</f>
        <v>（十九冶-华电重庆奉节）重庆市奉节县康乐镇七星村</v>
      </c>
      <c r="H4539" s="2" t="str">
        <f ca="1">'[1]2025年已发货'!H:H</f>
        <v>岑甲乐</v>
      </c>
      <c r="I4539" s="2">
        <f ca="1">'[1]2025年已发货'!I:I</f>
        <v>17349037782</v>
      </c>
      <c r="J4539" s="2" vm="1" t="e">
        <f ca="1">_xlfn._xlws.FILTER(辅助信息!D:D,辅助信息!G:G=G4539)</f>
        <v>#VALUE!</v>
      </c>
    </row>
    <row r="4540" hidden="1" spans="1:10">
      <c r="A4540" s="2" t="str">
        <f ca="1">'[1]2025年已发货'!A:A</f>
        <v>晋邦</v>
      </c>
      <c r="B4540" s="2" t="str">
        <f ca="1">'[1]2025年已发货'!B:B</f>
        <v>螺纹钢</v>
      </c>
      <c r="C4540" s="2" t="str">
        <f ca="1">'[1]2025年已发货'!C:C</f>
        <v>HRB400E Φ22 9m</v>
      </c>
      <c r="D4540" s="2" t="str">
        <f ca="1">'[1]2025年已发货'!D:D</f>
        <v>吨</v>
      </c>
      <c r="E4540" s="2">
        <f ca="1">'[1]2025年已发货'!E:E</f>
        <v>6</v>
      </c>
      <c r="F4540" s="4">
        <f ca="1">'[1]2025年已发货'!F:F</f>
        <v>45840</v>
      </c>
      <c r="G4540" s="2" t="str">
        <f>'[1]2025年已发货'!G:G</f>
        <v>（十九冶-华电重庆奉节）重庆市奉节县康乐镇七星村</v>
      </c>
      <c r="H4540" s="2" t="str">
        <f ca="1">'[1]2025年已发货'!H:H</f>
        <v>岑甲乐</v>
      </c>
      <c r="I4540" s="2">
        <f ca="1">'[1]2025年已发货'!I:I</f>
        <v>17349037782</v>
      </c>
      <c r="J4540" s="2" vm="1" t="e">
        <f ca="1">_xlfn._xlws.FILTER(辅助信息!D:D,辅助信息!G:G=G4540)</f>
        <v>#VALUE!</v>
      </c>
    </row>
    <row r="4541" hidden="1" spans="1:10">
      <c r="A4541" s="2" t="str">
        <f ca="1">'[1]2025年已发货'!A:A</f>
        <v>晋邦</v>
      </c>
      <c r="B4541" s="2" t="str">
        <f ca="1">'[1]2025年已发货'!B:B</f>
        <v>盘螺</v>
      </c>
      <c r="C4541" s="2" t="str">
        <f ca="1">'[1]2025年已发货'!C:C</f>
        <v>HRB400E Φ8</v>
      </c>
      <c r="D4541" s="2" t="str">
        <f ca="1">'[1]2025年已发货'!D:D</f>
        <v>吨</v>
      </c>
      <c r="E4541" s="2">
        <f ca="1">'[1]2025年已发货'!E:E</f>
        <v>4</v>
      </c>
      <c r="F4541" s="4">
        <f ca="1">'[1]2025年已发货'!F:F</f>
        <v>45840</v>
      </c>
      <c r="G4541" s="2" t="str">
        <f>'[1]2025年已发货'!G:G</f>
        <v>（十九冶-华电重庆奉节）重庆市奉节县康乐镇七星村</v>
      </c>
      <c r="H4541" s="2" t="str">
        <f ca="1">'[1]2025年已发货'!H:H</f>
        <v>岑甲乐</v>
      </c>
      <c r="I4541" s="2">
        <f ca="1">'[1]2025年已发货'!I:I</f>
        <v>17349037782</v>
      </c>
      <c r="J4541" s="2" vm="1" t="e">
        <f>_xlfn._xlws.FILTER(辅助信息!D:D,辅助信息!G:G=G4541)</f>
        <v>#VALUE!</v>
      </c>
    </row>
    <row r="4542" hidden="1" spans="1:10">
      <c r="A4542" s="2" t="str">
        <f ca="1">'[1]2025年已发货'!A:A</f>
        <v>晋邦</v>
      </c>
      <c r="B4542" s="2" t="str">
        <f ca="1">'[1]2025年已发货'!B:B</f>
        <v>盘螺</v>
      </c>
      <c r="C4542" s="2" t="str">
        <f ca="1">'[1]2025年已发货'!C:C</f>
        <v>HRB400E Φ10</v>
      </c>
      <c r="D4542" s="2" t="str">
        <f ca="1">'[1]2025年已发货'!D:D</f>
        <v>吨</v>
      </c>
      <c r="E4542" s="2">
        <f ca="1">'[1]2025年已发货'!E:E</f>
        <v>6</v>
      </c>
      <c r="F4542" s="4">
        <f ca="1">'[1]2025年已发货'!F:F</f>
        <v>45840</v>
      </c>
      <c r="G4542" s="2" t="str">
        <f>'[1]2025年已发货'!G:G</f>
        <v>（十九冶-华电重庆奉节）重庆市奉节县康乐镇七星村</v>
      </c>
      <c r="H4542" s="2" t="str">
        <f ca="1">'[1]2025年已发货'!H:H</f>
        <v>岑甲乐</v>
      </c>
      <c r="I4542" s="2">
        <f ca="1">'[1]2025年已发货'!I:I</f>
        <v>17349037782</v>
      </c>
      <c r="J4542" s="2" vm="1" t="e">
        <f>_xlfn._xlws.FILTER(辅助信息!D:D,辅助信息!G:G=G4542)</f>
        <v>#VALUE!</v>
      </c>
    </row>
    <row r="4543" hidden="1" spans="1:10">
      <c r="A4543" s="2" t="str">
        <f ca="1">'[1]2025年已发货'!A:A</f>
        <v>晋邦</v>
      </c>
      <c r="B4543" s="2" t="str">
        <f ca="1">'[1]2025年已发货'!B:B</f>
        <v>螺纹钢</v>
      </c>
      <c r="C4543" s="2" t="str">
        <f ca="1">'[1]2025年已发货'!C:C</f>
        <v>HRB400E Φ12 9m</v>
      </c>
      <c r="D4543" s="2" t="str">
        <f ca="1">'[1]2025年已发货'!D:D</f>
        <v>吨</v>
      </c>
      <c r="E4543" s="2">
        <f ca="1">'[1]2025年已发货'!E:E</f>
        <v>4</v>
      </c>
      <c r="F4543" s="4">
        <f ca="1">'[1]2025年已发货'!F:F</f>
        <v>45840</v>
      </c>
      <c r="G4543" s="2" t="str">
        <f>'[1]2025年已发货'!G:G</f>
        <v>（十九冶-华电重庆奉节）重庆市奉节县康乐镇七星村</v>
      </c>
      <c r="H4543" s="2" t="str">
        <f ca="1">'[1]2025年已发货'!H:H</f>
        <v>岑甲乐</v>
      </c>
      <c r="I4543" s="2">
        <f ca="1">'[1]2025年已发货'!I:I</f>
        <v>17349037782</v>
      </c>
      <c r="J4543" s="2" vm="1" t="e">
        <f ca="1">_xlfn._xlws.FILTER(辅助信息!D:D,辅助信息!G:G=G4543)</f>
        <v>#VALUE!</v>
      </c>
    </row>
    <row r="4544" hidden="1" spans="1:10">
      <c r="A4544" s="2" t="str">
        <f ca="1">'[1]2025年已发货'!A:A</f>
        <v>晋邦</v>
      </c>
      <c r="B4544" s="2" t="str">
        <f ca="1">'[1]2025年已发货'!B:B</f>
        <v>螺纹钢</v>
      </c>
      <c r="C4544" s="2" t="str">
        <f ca="1">'[1]2025年已发货'!C:C</f>
        <v>HRB400E Φ14 9m</v>
      </c>
      <c r="D4544" s="2" t="str">
        <f ca="1">'[1]2025年已发货'!D:D</f>
        <v>吨</v>
      </c>
      <c r="E4544" s="2">
        <f ca="1">'[1]2025年已发货'!E:E</f>
        <v>6</v>
      </c>
      <c r="F4544" s="4">
        <f ca="1">'[1]2025年已发货'!F:F</f>
        <v>45840</v>
      </c>
      <c r="G4544" s="2" t="str">
        <f>'[1]2025年已发货'!G:G</f>
        <v>（十九冶-华电重庆奉节）重庆市奉节县康乐镇七星村</v>
      </c>
      <c r="H4544" s="2" t="str">
        <f ca="1">'[1]2025年已发货'!H:H</f>
        <v>岑甲乐</v>
      </c>
      <c r="I4544" s="2">
        <f ca="1">'[1]2025年已发货'!I:I</f>
        <v>17349037782</v>
      </c>
      <c r="J4544" s="2" vm="1" t="e">
        <f>_xlfn._xlws.FILTER(辅助信息!D:D,辅助信息!G:G=G4544)</f>
        <v>#VALUE!</v>
      </c>
    </row>
    <row r="4545" hidden="1" spans="1:10">
      <c r="A4545" s="2" t="str">
        <f ca="1">'[1]2025年已发货'!A:A</f>
        <v>晋邦</v>
      </c>
      <c r="B4545" s="2" t="str">
        <f ca="1">'[1]2025年已发货'!B:B</f>
        <v>螺纹钢</v>
      </c>
      <c r="C4545" s="2" t="str">
        <f ca="1">'[1]2025年已发货'!C:C</f>
        <v>HRB400E Φ16 9m</v>
      </c>
      <c r="D4545" s="2" t="str">
        <f ca="1">'[1]2025年已发货'!D:D</f>
        <v>吨</v>
      </c>
      <c r="E4545" s="2">
        <f ca="1">'[1]2025年已发货'!E:E</f>
        <v>12</v>
      </c>
      <c r="F4545" s="4">
        <f ca="1">'[1]2025年已发货'!F:F</f>
        <v>45840</v>
      </c>
      <c r="G4545" s="2" t="str">
        <f>'[1]2025年已发货'!G:G</f>
        <v>（十九冶-华电重庆奉节）重庆市奉节县康乐镇七星村</v>
      </c>
      <c r="H4545" s="2" t="str">
        <f ca="1">'[1]2025年已发货'!H:H</f>
        <v>岑甲乐</v>
      </c>
      <c r="I4545" s="2">
        <f ca="1">'[1]2025年已发货'!I:I</f>
        <v>17349037782</v>
      </c>
      <c r="J4545" s="2" vm="1" t="e">
        <f>_xlfn._xlws.FILTER(辅助信息!D:D,辅助信息!G:G=G4545)</f>
        <v>#VALUE!</v>
      </c>
    </row>
    <row r="4546" hidden="1" spans="1:10">
      <c r="A4546" s="2" t="str">
        <f ca="1">'[1]2025年已发货'!A:A</f>
        <v>晋邦</v>
      </c>
      <c r="B4546" s="2" t="str">
        <f ca="1">'[1]2025年已发货'!B:B</f>
        <v>螺纹钢</v>
      </c>
      <c r="C4546" s="2" t="str">
        <f ca="1">'[1]2025年已发货'!C:C</f>
        <v>HRB400E Φ18 9m</v>
      </c>
      <c r="D4546" s="2" t="str">
        <f ca="1">'[1]2025年已发货'!D:D</f>
        <v>吨</v>
      </c>
      <c r="E4546" s="2">
        <f ca="1">'[1]2025年已发货'!E:E</f>
        <v>6</v>
      </c>
      <c r="F4546" s="4">
        <f ca="1">'[1]2025年已发货'!F:F</f>
        <v>45840</v>
      </c>
      <c r="G4546" s="2" t="str">
        <f>'[1]2025年已发货'!G:G</f>
        <v>（十九冶-华电重庆奉节）重庆市奉节县康乐镇七星村</v>
      </c>
      <c r="H4546" s="2" t="str">
        <f ca="1">'[1]2025年已发货'!H:H</f>
        <v>岑甲乐</v>
      </c>
      <c r="I4546" s="2">
        <f ca="1">'[1]2025年已发货'!I:I</f>
        <v>17349037782</v>
      </c>
      <c r="J4546" s="2" vm="1" t="e">
        <f>_xlfn._xlws.FILTER(辅助信息!D:D,辅助信息!G:G=G4546)</f>
        <v>#VALUE!</v>
      </c>
    </row>
    <row r="4547" hidden="1" spans="1:10">
      <c r="A4547" s="2" t="str">
        <f ca="1">'[1]2025年已发货'!A:A</f>
        <v>晋邦</v>
      </c>
      <c r="B4547" s="2" t="str">
        <f ca="1">'[1]2025年已发货'!B:B</f>
        <v>螺纹钢</v>
      </c>
      <c r="C4547" s="2" t="str">
        <f ca="1">'[1]2025年已发货'!C:C</f>
        <v>HRB400E Φ20 9m</v>
      </c>
      <c r="D4547" s="2" t="str">
        <f ca="1">'[1]2025年已发货'!D:D</f>
        <v>吨</v>
      </c>
      <c r="E4547" s="2">
        <f ca="1">'[1]2025年已发货'!E:E</f>
        <v>8</v>
      </c>
      <c r="F4547" s="4">
        <f ca="1">'[1]2025年已发货'!F:F</f>
        <v>45840</v>
      </c>
      <c r="G4547" s="2" t="str">
        <f>'[1]2025年已发货'!G:G</f>
        <v>（十九冶-华电重庆奉节）重庆市奉节县康乐镇七星村</v>
      </c>
      <c r="H4547" s="2" t="str">
        <f ca="1">'[1]2025年已发货'!H:H</f>
        <v>岑甲乐</v>
      </c>
      <c r="I4547" s="2">
        <f ca="1">'[1]2025年已发货'!I:I</f>
        <v>17349037782</v>
      </c>
      <c r="J4547" s="2" vm="1" t="e">
        <f ca="1">_xlfn._xlws.FILTER(辅助信息!D:D,辅助信息!G:G=G4547)</f>
        <v>#VALUE!</v>
      </c>
    </row>
    <row r="4548" hidden="1" spans="1:10">
      <c r="A4548" s="2" t="str">
        <f ca="1">'[1]2025年已发货'!A:A</f>
        <v>晋邦</v>
      </c>
      <c r="B4548" s="2" t="str">
        <f ca="1">'[1]2025年已发货'!B:B</f>
        <v>螺纹钢</v>
      </c>
      <c r="C4548" s="2" t="str">
        <f ca="1">'[1]2025年已发货'!C:C</f>
        <v>HRB400E Φ22 9m</v>
      </c>
      <c r="D4548" s="2" t="str">
        <f ca="1">'[1]2025年已发货'!D:D</f>
        <v>吨</v>
      </c>
      <c r="E4548" s="2">
        <f ca="1">'[1]2025年已发货'!E:E</f>
        <v>4</v>
      </c>
      <c r="F4548" s="4">
        <f ca="1">'[1]2025年已发货'!F:F</f>
        <v>45840</v>
      </c>
      <c r="G4548" s="2" t="str">
        <f>'[1]2025年已发货'!G:G</f>
        <v>（十九冶-华电重庆奉节）重庆市奉节县康乐镇七星村</v>
      </c>
      <c r="H4548" s="2" t="str">
        <f ca="1">'[1]2025年已发货'!H:H</f>
        <v>岑甲乐</v>
      </c>
      <c r="I4548" s="2">
        <f ca="1">'[1]2025年已发货'!I:I</f>
        <v>17349037782</v>
      </c>
      <c r="J4548" s="2" vm="1" t="e">
        <f ca="1">_xlfn._xlws.FILTER(辅助信息!D:D,辅助信息!G:G=G4548)</f>
        <v>#VALUE!</v>
      </c>
    </row>
    <row r="4549" hidden="1" spans="1:10">
      <c r="A4549" s="2" t="str">
        <f ca="1">'[1]2025年已发货'!A:A</f>
        <v>晋邦</v>
      </c>
      <c r="B4549" s="2" t="str">
        <f ca="1">'[1]2025年已发货'!B:B</f>
        <v>螺纹钢</v>
      </c>
      <c r="C4549" s="2" t="str">
        <f ca="1">'[1]2025年已发货'!C:C</f>
        <v>HRB400E Φ25 9m</v>
      </c>
      <c r="D4549" s="2" t="str">
        <f ca="1">'[1]2025年已发货'!D:D</f>
        <v>吨</v>
      </c>
      <c r="E4549" s="2">
        <f ca="1">'[1]2025年已发货'!E:E</f>
        <v>20</v>
      </c>
      <c r="F4549" s="4">
        <f ca="1">'[1]2025年已发货'!F:F</f>
        <v>45840</v>
      </c>
      <c r="G4549" s="2" t="str">
        <f>'[1]2025年已发货'!G:G</f>
        <v>（十九冶-华电重庆奉节）重庆市奉节县康乐镇七星村</v>
      </c>
      <c r="H4549" s="2" t="str">
        <f ca="1">'[1]2025年已发货'!H:H</f>
        <v>岑甲乐</v>
      </c>
      <c r="I4549" s="2">
        <f ca="1">'[1]2025年已发货'!I:I</f>
        <v>17349037782</v>
      </c>
      <c r="J4549" s="2" vm="1" t="e">
        <f ca="1">_xlfn._xlws.FILTER(辅助信息!D:D,辅助信息!G:G=G4549)</f>
        <v>#VALUE!</v>
      </c>
    </row>
    <row r="4550" hidden="1" spans="1:10">
      <c r="A4550" s="2" t="str">
        <f ca="1">'[1]2025年已发货'!A:A</f>
        <v>晋邦</v>
      </c>
      <c r="B4550" s="2" t="str">
        <f ca="1">'[1]2025年已发货'!B:B</f>
        <v>高线</v>
      </c>
      <c r="C4550" s="2" t="str">
        <f ca="1">'[1]2025年已发货'!C:C</f>
        <v>HPB300 Φ6</v>
      </c>
      <c r="D4550" s="2" t="str">
        <f ca="1">'[1]2025年已发货'!D:D</f>
        <v>吨</v>
      </c>
      <c r="E4550" s="2">
        <f ca="1">'[1]2025年已发货'!E:E</f>
        <v>9</v>
      </c>
      <c r="F4550" s="4">
        <f ca="1">'[1]2025年已发货'!F:F</f>
        <v>45840</v>
      </c>
      <c r="G4550" s="2" t="str">
        <f>'[1]2025年已发货'!G:G</f>
        <v>（商投建工达州中医药科技园-4工区-11号楼）达州市通川区达州中医药职业学院犀牛大道北段</v>
      </c>
      <c r="H4550" s="2" t="str">
        <f ca="1">'[1]2025年已发货'!H:H</f>
        <v>张扬</v>
      </c>
      <c r="I4550" s="2">
        <f ca="1">'[1]2025年已发货'!I:I</f>
        <v>18381904567</v>
      </c>
      <c r="J4550" s="2" t="str">
        <f ca="1">_xlfn._xlws.FILTER(辅助信息!D:D,辅助信息!G:G=G4550)</f>
        <v>商投建工达州中医药科技园</v>
      </c>
    </row>
    <row r="4551" hidden="1" spans="1:10">
      <c r="A4551" s="2" t="str">
        <f ca="1">'[1]2025年已发货'!A:A</f>
        <v>晋邦</v>
      </c>
      <c r="B4551" s="2" t="str">
        <f ca="1">'[1]2025年已发货'!B:B</f>
        <v>螺纹钢</v>
      </c>
      <c r="C4551" s="2" t="str">
        <f ca="1">'[1]2025年已发货'!C:C</f>
        <v>HRB500E Φ18</v>
      </c>
      <c r="D4551" s="2" t="str">
        <f ca="1">'[1]2025年已发货'!D:D</f>
        <v>吨</v>
      </c>
      <c r="E4551" s="2">
        <f ca="1">'[1]2025年已发货'!E:E</f>
        <v>7</v>
      </c>
      <c r="F4551" s="4">
        <f ca="1">'[1]2025年已发货'!F:F</f>
        <v>45840</v>
      </c>
      <c r="G4551" s="2" t="str">
        <f>'[1]2025年已发货'!G:G</f>
        <v>（商投建工达州中医药科技园-4工区-11号楼）达州市通川区达州中医药职业学院犀牛大道北段</v>
      </c>
      <c r="H4551" s="2" t="str">
        <f ca="1">'[1]2025年已发货'!H:H</f>
        <v>张扬</v>
      </c>
      <c r="I4551" s="2">
        <f ca="1">'[1]2025年已发货'!I:I</f>
        <v>18381904567</v>
      </c>
      <c r="J4551" s="2" t="str">
        <f ca="1">_xlfn._xlws.FILTER(辅助信息!D:D,辅助信息!G:G=G4551)</f>
        <v>商投建工达州中医药科技园</v>
      </c>
    </row>
    <row r="4552" hidden="1" spans="1:10">
      <c r="A4552" s="2" t="str">
        <f ca="1">'[1]2025年已发货'!A:A</f>
        <v>晋邦</v>
      </c>
      <c r="B4552" s="2" t="str">
        <f ca="1">'[1]2025年已发货'!B:B</f>
        <v>螺纹钢</v>
      </c>
      <c r="C4552" s="2" t="str">
        <f ca="1">'[1]2025年已发货'!C:C</f>
        <v>HRB500E Φ22</v>
      </c>
      <c r="D4552" s="2" t="str">
        <f ca="1">'[1]2025年已发货'!D:D</f>
        <v>吨</v>
      </c>
      <c r="E4552" s="2">
        <f ca="1">'[1]2025年已发货'!E:E</f>
        <v>3</v>
      </c>
      <c r="F4552" s="4">
        <f ca="1">'[1]2025年已发货'!F:F</f>
        <v>45840</v>
      </c>
      <c r="G4552" s="2" t="str">
        <f>'[1]2025年已发货'!G:G</f>
        <v>（商投建工达州中医药科技园-4工区-11号楼）达州市通川区达州中医药职业学院犀牛大道北段</v>
      </c>
      <c r="H4552" s="2" t="str">
        <f ca="1">'[1]2025年已发货'!H:H</f>
        <v>张扬</v>
      </c>
      <c r="I4552" s="2">
        <f ca="1">'[1]2025年已发货'!I:I</f>
        <v>18381904567</v>
      </c>
      <c r="J4552" s="2" t="str">
        <f ca="1">_xlfn._xlws.FILTER(辅助信息!D:D,辅助信息!G:G=G4552)</f>
        <v>商投建工达州中医药科技园</v>
      </c>
    </row>
    <row r="4553" hidden="1" spans="1:10">
      <c r="A4553" s="2" t="str">
        <f ca="1">'[1]2025年已发货'!A:A</f>
        <v>晋邦</v>
      </c>
      <c r="B4553" s="2" t="str">
        <f ca="1">'[1]2025年已发货'!B:B</f>
        <v>螺纹钢</v>
      </c>
      <c r="C4553" s="2" t="str">
        <f ca="1">'[1]2025年已发货'!C:C</f>
        <v>HRB500E Φ25</v>
      </c>
      <c r="D4553" s="2" t="str">
        <f ca="1">'[1]2025年已发货'!D:D</f>
        <v>吨</v>
      </c>
      <c r="E4553" s="2">
        <f ca="1">'[1]2025年已发货'!E:E</f>
        <v>9</v>
      </c>
      <c r="F4553" s="4">
        <f ca="1">'[1]2025年已发货'!F:F</f>
        <v>45840</v>
      </c>
      <c r="G4553" s="2" t="str">
        <f>'[1]2025年已发货'!G:G</f>
        <v>（商投建工达州中医药科技园-4工区-11号楼）达州市通川区达州中医药职业学院犀牛大道北段</v>
      </c>
      <c r="H4553" s="2" t="str">
        <f ca="1">'[1]2025年已发货'!H:H</f>
        <v>张扬</v>
      </c>
      <c r="I4553" s="2">
        <f ca="1">'[1]2025年已发货'!I:I</f>
        <v>18381904567</v>
      </c>
      <c r="J4553" s="2" t="str">
        <f ca="1">_xlfn._xlws.FILTER(辅助信息!D:D,辅助信息!G:G=G4553)</f>
        <v>商投建工达州中医药科技园</v>
      </c>
    </row>
    <row r="4554" hidden="1" spans="1:10">
      <c r="A4554" s="2" t="str">
        <f ca="1">'[1]2025年已发货'!A:A</f>
        <v>晋邦</v>
      </c>
      <c r="B4554" s="2" t="str">
        <f ca="1">'[1]2025年已发货'!B:B</f>
        <v>螺纹钢</v>
      </c>
      <c r="C4554" s="2" t="str">
        <f ca="1">'[1]2025年已发货'!C:C</f>
        <v>HRB500E Φ16</v>
      </c>
      <c r="D4554" s="2" t="str">
        <f ca="1">'[1]2025年已发货'!D:D</f>
        <v>吨</v>
      </c>
      <c r="E4554" s="2">
        <f ca="1">'[1]2025年已发货'!E:E</f>
        <v>6</v>
      </c>
      <c r="F4554" s="4">
        <f ca="1">'[1]2025年已发货'!F:F</f>
        <v>45840</v>
      </c>
      <c r="G4554" s="2" t="str">
        <f>'[1]2025年已发货'!G:G</f>
        <v>（商投建工达州中医药科技园-4工区-11号楼）达州市通川区达州中医药职业学院犀牛大道北段</v>
      </c>
      <c r="H4554" s="2" t="str">
        <f ca="1">'[1]2025年已发货'!H:H</f>
        <v>张扬</v>
      </c>
      <c r="I4554" s="2">
        <f ca="1">'[1]2025年已发货'!I:I</f>
        <v>18381904567</v>
      </c>
      <c r="J4554" s="2" t="str">
        <f ca="1">_xlfn._xlws.FILTER(辅助信息!D:D,辅助信息!G:G=G4554)</f>
        <v>商投建工达州中医药科技园</v>
      </c>
    </row>
    <row r="4555" hidden="1" spans="1:10">
      <c r="A4555" s="2" t="str">
        <f ca="1">'[1]2025年已发货'!A:A</f>
        <v>润耀</v>
      </c>
      <c r="B4555" s="2" t="str">
        <f ca="1">'[1]2025年已发货'!B:B</f>
        <v>螺纹钢</v>
      </c>
      <c r="C4555" s="2" t="str">
        <f ca="1">'[1]2025年已发货'!C:C</f>
        <v>HRB400E Φ28 12m</v>
      </c>
      <c r="D4555" s="2" t="str">
        <f ca="1">'[1]2025年已发货'!D:D</f>
        <v>吨</v>
      </c>
      <c r="E4555" s="2">
        <f ca="1">'[1]2025年已发货'!E:E</f>
        <v>35</v>
      </c>
      <c r="F4555" s="4">
        <f ca="1">'[1]2025年已发货'!F:F</f>
        <v>45840</v>
      </c>
      <c r="G4555" s="2" t="str">
        <f>'[1]2025年已发货'!G:G</f>
        <v>（中铁广州局-成渝扩容2标）成渝扩容项目ZCB3-2标2#钢筋厂【雁江区联盟桥东北50米(资资路) 】</v>
      </c>
      <c r="H4555" s="2" t="str">
        <f ca="1">'[1]2025年已发货'!H:H</f>
        <v>刘沛琦</v>
      </c>
      <c r="I4555" s="2">
        <f ca="1">'[1]2025年已发货'!I:I</f>
        <v>18011784798</v>
      </c>
      <c r="J4555" s="2" vm="1" t="e">
        <f ca="1">_xlfn._xlws.FILTER(辅助信息!D:D,辅助信息!G:G=G4555)</f>
        <v>#VALUE!</v>
      </c>
    </row>
    <row r="4556" hidden="1" spans="1:10">
      <c r="A4556" s="2" t="str">
        <f ca="1">'[1]2025年已发货'!A:A</f>
        <v>陕钢</v>
      </c>
      <c r="B4556" s="2" t="str">
        <f ca="1">'[1]2025年已发货'!B:B</f>
        <v>盘螺</v>
      </c>
      <c r="C4556" s="2" t="str">
        <f ca="1">'[1]2025年已发货'!C:C</f>
        <v>HRB400E Φ12</v>
      </c>
      <c r="D4556" s="2" t="str">
        <f ca="1">'[1]2025年已发货'!D:D</f>
        <v>吨</v>
      </c>
      <c r="E4556" s="2">
        <f ca="1">'[1]2025年已发货'!E:E</f>
        <v>35</v>
      </c>
      <c r="F4556" s="4">
        <f ca="1">'[1]2025年已发货'!F:F</f>
        <v>45840</v>
      </c>
      <c r="G4556" s="2" t="str">
        <f>'[1]2025年已发货'!G:G</f>
        <v>（中铁广州局-成渝扩容2标）成渝扩容项目ZCB3-2标2#钢筋厂【雁江区联盟桥东北50米(资资路) 】</v>
      </c>
      <c r="H4556" s="2" t="str">
        <f ca="1">'[1]2025年已发货'!H:H</f>
        <v>刘沛琦</v>
      </c>
      <c r="I4556" s="2">
        <f ca="1">'[1]2025年已发货'!I:I</f>
        <v>18011784798</v>
      </c>
      <c r="J4556" s="2" vm="1" t="e">
        <f ca="1">_xlfn._xlws.FILTER(辅助信息!D:D,辅助信息!G:G=G4556)</f>
        <v>#VALUE!</v>
      </c>
    </row>
    <row r="4557" hidden="1" spans="1:10">
      <c r="A4557" s="2" t="str">
        <f ca="1">'[1]2025年已发货'!A:A</f>
        <v>陕钢</v>
      </c>
      <c r="B4557" s="2" t="str">
        <f ca="1">'[1]2025年已发货'!B:B</f>
        <v>螺纹钢</v>
      </c>
      <c r="C4557" s="2" t="str">
        <f ca="1">'[1]2025年已发货'!C:C</f>
        <v>HRB400E Φ12 12m</v>
      </c>
      <c r="D4557" s="2" t="str">
        <f ca="1">'[1]2025年已发货'!D:D</f>
        <v>吨</v>
      </c>
      <c r="E4557" s="2">
        <f ca="1">'[1]2025年已发货'!E:E</f>
        <v>35</v>
      </c>
      <c r="F4557" s="4">
        <f ca="1">'[1]2025年已发货'!F:F</f>
        <v>45840</v>
      </c>
      <c r="G4557" s="2" t="str">
        <f>'[1]2025年已发货'!G:G</f>
        <v>（中铁广州局-成渝扩容2标）成渝扩容项目ZCB3-2标2#钢筋厂【雁江区联盟桥东北50米(资资路) 】</v>
      </c>
      <c r="H4557" s="2" t="str">
        <f ca="1">'[1]2025年已发货'!H:H</f>
        <v>刘沛琦</v>
      </c>
      <c r="I4557" s="2">
        <f ca="1">'[1]2025年已发货'!I:I</f>
        <v>18011784798</v>
      </c>
      <c r="J4557" s="2" vm="1" t="e">
        <f ca="1">_xlfn._xlws.FILTER(辅助信息!D:D,辅助信息!G:G=G4557)</f>
        <v>#VALUE!</v>
      </c>
    </row>
    <row r="4558" hidden="1" spans="1:10">
      <c r="A4558" s="2" t="str">
        <f ca="1">'[1]2025年已发货'!A:A</f>
        <v>陕钢</v>
      </c>
      <c r="B4558" s="2" t="str">
        <f ca="1">'[1]2025年已发货'!B:B</f>
        <v>螺纹钢</v>
      </c>
      <c r="C4558" s="2" t="str">
        <f ca="1">'[1]2025年已发货'!C:C</f>
        <v>HRB400E Φ14 12m</v>
      </c>
      <c r="D4558" s="2" t="str">
        <f ca="1">'[1]2025年已发货'!D:D</f>
        <v>吨</v>
      </c>
      <c r="E4558" s="2">
        <f ca="1">'[1]2025年已发货'!E:E</f>
        <v>35</v>
      </c>
      <c r="F4558" s="4">
        <f ca="1">'[1]2025年已发货'!F:F</f>
        <v>45840</v>
      </c>
      <c r="G4558" s="2" t="str">
        <f>'[1]2025年已发货'!G:G</f>
        <v>（中铁广州局-成渝扩容2标）成渝扩容项目ZCB3-2标2#钢筋厂【雁江区联盟桥东北50米(资资路) 】</v>
      </c>
      <c r="H4558" s="2" t="str">
        <f ca="1">'[1]2025年已发货'!H:H</f>
        <v>刘沛琦</v>
      </c>
      <c r="I4558" s="2">
        <f ca="1">'[1]2025年已发货'!I:I</f>
        <v>18011784798</v>
      </c>
      <c r="J4558" s="2" vm="1" t="e">
        <f ca="1">_xlfn._xlws.FILTER(辅助信息!D:D,辅助信息!G:G=G4558)</f>
        <v>#VALUE!</v>
      </c>
    </row>
    <row r="4559" hidden="1" spans="1:10">
      <c r="A4559" s="2" t="str">
        <f ca="1">'[1]2025年已发货'!A:A</f>
        <v>陕钢</v>
      </c>
      <c r="B4559" s="2" t="str">
        <f ca="1">'[1]2025年已发货'!B:B</f>
        <v>盘螺</v>
      </c>
      <c r="C4559" s="2" t="str">
        <f ca="1">'[1]2025年已发货'!C:C</f>
        <v>HRB400E Φ12</v>
      </c>
      <c r="D4559" s="2" t="str">
        <f ca="1">'[1]2025年已发货'!D:D</f>
        <v>吨</v>
      </c>
      <c r="E4559" s="2">
        <f ca="1">'[1]2025年已发货'!E:E</f>
        <v>35</v>
      </c>
      <c r="F4559" s="4">
        <f ca="1">'[1]2025年已发货'!F:F</f>
        <v>45840</v>
      </c>
      <c r="G4559" s="2" t="str">
        <f>'[1]2025年已发货'!G:G</f>
        <v>（中铁北京局-资乐高速6标）四川省乐山市市中区土主镇资乐高速TJ6标项目试验室</v>
      </c>
      <c r="H4559" s="2" t="str">
        <f ca="1">'[1]2025年已发货'!H:H</f>
        <v>刘岩</v>
      </c>
      <c r="I4559" s="2">
        <f ca="1">'[1]2025年已发货'!I:I</f>
        <v>18543566469</v>
      </c>
      <c r="J4559" s="2" vm="1" t="e">
        <f>_xlfn._xlws.FILTER(辅助信息!D:D,辅助信息!G:G=G4559)</f>
        <v>#VALUE!</v>
      </c>
    </row>
    <row r="4560" hidden="1" spans="1:10">
      <c r="A4560" s="2" t="str">
        <f ca="1">'[1]2025年已发货'!A:A</f>
        <v>泸钢</v>
      </c>
      <c r="B4560" s="2" t="str">
        <f ca="1">'[1]2025年已发货'!B:B</f>
        <v>盘螺</v>
      </c>
      <c r="C4560" s="2" t="str">
        <f ca="1">'[1]2025年已发货'!C:C</f>
        <v>HRB400E Φ10</v>
      </c>
      <c r="D4560" s="2" t="str">
        <f ca="1">'[1]2025年已发货'!D:D</f>
        <v>吨</v>
      </c>
      <c r="E4560" s="2">
        <f ca="1">'[1]2025年已发货'!E:E</f>
        <v>20</v>
      </c>
      <c r="F4560" s="4">
        <f ca="1">'[1]2025年已发货'!F:F</f>
        <v>45841</v>
      </c>
      <c r="G4560" s="2" t="str">
        <f>'[1]2025年已发货'!G:G</f>
        <v>(宜宾兴港三江新区长江工业园保障性租赁住房建设项目-1标)四川省宜宾市翠屏区永善路南段宜宾市三江新区长江工业园区</v>
      </c>
      <c r="H4560" s="2" t="str">
        <f ca="1">'[1]2025年已发货'!H:H</f>
        <v>刘鹏</v>
      </c>
      <c r="I4560" s="2">
        <f ca="1">'[1]2025年已发货'!I:I</f>
        <v>15528967666</v>
      </c>
      <c r="J4560" s="2" t="str">
        <f>_xlfn._xlws.FILTER(辅助信息!D:D,辅助信息!G:G=G4560)</f>
        <v>宜宾兴港三江新区长江工业园建设项目</v>
      </c>
    </row>
    <row r="4561" hidden="1" spans="1:10">
      <c r="A4561" s="2" t="str">
        <f ca="1">'[1]2025年已发货'!A:A</f>
        <v>泸钢</v>
      </c>
      <c r="B4561" s="2" t="str">
        <f ca="1">'[1]2025年已发货'!B:B</f>
        <v>盘螺</v>
      </c>
      <c r="C4561" s="2" t="str">
        <f ca="1">'[1]2025年已发货'!C:C</f>
        <v>HRB400E Φ12</v>
      </c>
      <c r="D4561" s="2" t="str">
        <f ca="1">'[1]2025年已发货'!D:D</f>
        <v>吨</v>
      </c>
      <c r="E4561" s="2">
        <f ca="1">'[1]2025年已发货'!E:E</f>
        <v>12</v>
      </c>
      <c r="F4561" s="4">
        <f ca="1">'[1]2025年已发货'!F:F</f>
        <v>45841</v>
      </c>
      <c r="G4561" s="2" t="str">
        <f>'[1]2025年已发货'!G:G</f>
        <v>(宜宾兴港三江新区长江工业园保障性租赁住房建设项目-1标)四川省宜宾市翠屏区永善路南段宜宾市三江新区长江工业园区</v>
      </c>
      <c r="H4561" s="2" t="str">
        <f ca="1">'[1]2025年已发货'!H:H</f>
        <v>刘鹏</v>
      </c>
      <c r="I4561" s="2">
        <f ca="1">'[1]2025年已发货'!I:I</f>
        <v>15528967666</v>
      </c>
      <c r="J4561" s="2" t="str">
        <f>_xlfn._xlws.FILTER(辅助信息!D:D,辅助信息!G:G=G4561)</f>
        <v>宜宾兴港三江新区长江工业园建设项目</v>
      </c>
    </row>
    <row r="4562" hidden="1" spans="1:10">
      <c r="A4562" s="2" t="str">
        <f ca="1">'[1]2025年已发货'!A:A</f>
        <v>泸钢</v>
      </c>
      <c r="B4562" s="2" t="str">
        <f ca="1">'[1]2025年已发货'!B:B</f>
        <v>盘螺</v>
      </c>
      <c r="C4562" s="2" t="str">
        <f ca="1">'[1]2025年已发货'!C:C</f>
        <v>HRB400E Φ10</v>
      </c>
      <c r="D4562" s="2" t="str">
        <f ca="1">'[1]2025年已发货'!D:D</f>
        <v>吨</v>
      </c>
      <c r="E4562" s="2">
        <f ca="1">'[1]2025年已发货'!E:E</f>
        <v>15</v>
      </c>
      <c r="F4562" s="4">
        <f ca="1">'[1]2025年已发货'!F:F</f>
        <v>45841</v>
      </c>
      <c r="G4562" s="2" t="str">
        <f>'[1]2025年已发货'!G:G</f>
        <v>(宜宾兴港三江新区长江工业园保障性租赁住房建设项目-2标)四川省宜宾市翠屏区永善路南段宜宾市三江新区长江工业园区</v>
      </c>
      <c r="H4562" s="2" t="str">
        <f ca="1">'[1]2025年已发货'!H:H</f>
        <v>刘鹏</v>
      </c>
      <c r="I4562" s="2">
        <f ca="1">'[1]2025年已发货'!I:I</f>
        <v>15528967666</v>
      </c>
      <c r="J4562" s="2" t="str">
        <f ca="1">_xlfn._xlws.FILTER(辅助信息!D:D,辅助信息!G:G=G4562)</f>
        <v>宜宾兴港三江新区长江工业园建设项目</v>
      </c>
    </row>
    <row r="4563" hidden="1" spans="1:10">
      <c r="A4563" s="2" t="str">
        <f ca="1">'[1]2025年已发货'!A:A</f>
        <v>泸钢</v>
      </c>
      <c r="B4563" s="2" t="str">
        <f ca="1">'[1]2025年已发货'!B:B</f>
        <v>盘螺</v>
      </c>
      <c r="C4563" s="2" t="str">
        <f ca="1">'[1]2025年已发货'!C:C</f>
        <v>HRB400E Φ12</v>
      </c>
      <c r="D4563" s="2" t="str">
        <f ca="1">'[1]2025年已发货'!D:D</f>
        <v>吨</v>
      </c>
      <c r="E4563" s="2">
        <f ca="1">'[1]2025年已发货'!E:E</f>
        <v>18</v>
      </c>
      <c r="F4563" s="4">
        <f ca="1">'[1]2025年已发货'!F:F</f>
        <v>45841</v>
      </c>
      <c r="G4563" s="2" t="str">
        <f>'[1]2025年已发货'!G:G</f>
        <v>(宜宾兴港三江新区长江工业园保障性租赁住房建设项目-2标)四川省宜宾市翠屏区永善路南段宜宾市三江新区长江工业园区</v>
      </c>
      <c r="H4563" s="2" t="str">
        <f ca="1">'[1]2025年已发货'!H:H</f>
        <v>刘鹏</v>
      </c>
      <c r="I4563" s="2">
        <f ca="1">'[1]2025年已发货'!I:I</f>
        <v>15528967666</v>
      </c>
      <c r="J4563" s="2" t="str">
        <f ca="1">_xlfn._xlws.FILTER(辅助信息!D:D,辅助信息!G:G=G4563)</f>
        <v>宜宾兴港三江新区长江工业园建设项目</v>
      </c>
    </row>
    <row r="4564" hidden="1" spans="1:10">
      <c r="A4564" s="2" t="str">
        <f ca="1">'[1]2025年已发货'!A:A</f>
        <v>泸钢</v>
      </c>
      <c r="B4564" s="2" t="str">
        <f ca="1">'[1]2025年已发货'!B:B</f>
        <v>螺纹钢</v>
      </c>
      <c r="C4564" s="2" t="str">
        <f ca="1">'[1]2025年已发货'!C:C</f>
        <v>HRB400E Φ18 9m</v>
      </c>
      <c r="D4564" s="2" t="str">
        <f ca="1">'[1]2025年已发货'!D:D</f>
        <v>吨</v>
      </c>
      <c r="E4564" s="2">
        <f ca="1">'[1]2025年已发货'!E:E</f>
        <v>6</v>
      </c>
      <c r="F4564" s="4">
        <f ca="1">'[1]2025年已发货'!F:F</f>
        <v>45841</v>
      </c>
      <c r="G4564" s="2" t="str">
        <f>'[1]2025年已发货'!G:G</f>
        <v>(宜宾兴港三江新区长江工业园保障性租赁住房建设项目-2标)四川省宜宾市翠屏区永善路南段宜宾市三江新区长江工业园区</v>
      </c>
      <c r="H4564" s="2" t="str">
        <f ca="1">'[1]2025年已发货'!H:H</f>
        <v>刘鹏</v>
      </c>
      <c r="I4564" s="2">
        <f ca="1">'[1]2025年已发货'!I:I</f>
        <v>15528967666</v>
      </c>
      <c r="J4564" s="2" t="str">
        <f>_xlfn._xlws.FILTER(辅助信息!D:D,辅助信息!G:G=G4564)</f>
        <v>宜宾兴港三江新区长江工业园建设项目</v>
      </c>
    </row>
    <row r="4565" hidden="1" spans="1:10">
      <c r="A4565" s="2" t="str">
        <f ca="1">'[1]2025年已发货'!A:A</f>
        <v>德胜</v>
      </c>
      <c r="B4565" s="2" t="str">
        <f ca="1">'[1]2025年已发货'!B:B</f>
        <v>螺纹钢</v>
      </c>
      <c r="C4565" s="2" t="str">
        <f ca="1">'[1]2025年已发货'!C:C</f>
        <v>HRB400E Φ18 9m</v>
      </c>
      <c r="D4565" s="2" t="str">
        <f ca="1">'[1]2025年已发货'!D:D</f>
        <v>吨</v>
      </c>
      <c r="E4565" s="2">
        <f ca="1">'[1]2025年已发货'!E:E</f>
        <v>108</v>
      </c>
      <c r="F4565" s="4">
        <f ca="1">'[1]2025年已发货'!F:F</f>
        <v>45841</v>
      </c>
      <c r="G4565" s="2" t="str">
        <f>'[1]2025年已发货'!G:G</f>
        <v>(宜宾兴港三江新区长江工业园保障性租赁住房建设项目-1标)四川省宜宾市翠屏区永善路南段宜宾市三江新区长江工业园区</v>
      </c>
      <c r="H4565" s="2" t="str">
        <f ca="1">'[1]2025年已发货'!H:H</f>
        <v>刘鹏</v>
      </c>
      <c r="I4565" s="2">
        <f ca="1">'[1]2025年已发货'!I:I</f>
        <v>15528967666</v>
      </c>
      <c r="J4565" s="2" t="str">
        <f ca="1">_xlfn._xlws.FILTER(辅助信息!D:D,辅助信息!G:G=G4565)</f>
        <v>宜宾兴港三江新区长江工业园建设项目</v>
      </c>
    </row>
    <row r="4566" hidden="1" spans="1:10">
      <c r="A4566" s="2" t="str">
        <f ca="1">'[1]2025年已发货'!A:A</f>
        <v>德胜</v>
      </c>
      <c r="B4566" s="2" t="str">
        <f ca="1">'[1]2025年已发货'!B:B</f>
        <v>螺纹钢</v>
      </c>
      <c r="C4566" s="2" t="str">
        <f ca="1">'[1]2025年已发货'!C:C</f>
        <v>HRB400E Φ14 9m</v>
      </c>
      <c r="D4566" s="2" t="str">
        <f ca="1">'[1]2025年已发货'!D:D</f>
        <v>吨</v>
      </c>
      <c r="E4566" s="2">
        <f ca="1">'[1]2025年已发货'!E:E</f>
        <v>3</v>
      </c>
      <c r="F4566" s="4">
        <f ca="1">'[1]2025年已发货'!F:F</f>
        <v>45841</v>
      </c>
      <c r="G4566" s="2" t="str">
        <f>'[1]2025年已发货'!G:G</f>
        <v>(宜宾兴港三江新区长江工业园保障性租赁住房建设项目-2标)四川省宜宾市翠屏区永善路南段宜宾市三江新区长江工业园区</v>
      </c>
      <c r="H4566" s="2" t="str">
        <f ca="1">'[1]2025年已发货'!H:H</f>
        <v>刘鹏</v>
      </c>
      <c r="I4566" s="2">
        <f ca="1">'[1]2025年已发货'!I:I</f>
        <v>15528967666</v>
      </c>
      <c r="J4566" s="2" t="str">
        <f>_xlfn._xlws.FILTER(辅助信息!D:D,辅助信息!G:G=G4566)</f>
        <v>宜宾兴港三江新区长江工业园建设项目</v>
      </c>
    </row>
    <row r="4567" hidden="1" spans="1:10">
      <c r="A4567" s="2" t="str">
        <f ca="1">'[1]2025年已发货'!A:A</f>
        <v>德胜</v>
      </c>
      <c r="B4567" s="2" t="str">
        <f ca="1">'[1]2025年已发货'!B:B</f>
        <v>螺纹钢</v>
      </c>
      <c r="C4567" s="2" t="str">
        <f ca="1">'[1]2025年已发货'!C:C</f>
        <v>HRB400E Φ16 9m</v>
      </c>
      <c r="D4567" s="2" t="str">
        <f ca="1">'[1]2025年已发货'!D:D</f>
        <v>吨</v>
      </c>
      <c r="E4567" s="2">
        <f ca="1">'[1]2025年已发货'!E:E</f>
        <v>3</v>
      </c>
      <c r="F4567" s="4">
        <f ca="1">'[1]2025年已发货'!F:F</f>
        <v>45841</v>
      </c>
      <c r="G4567" s="2" t="str">
        <f>'[1]2025年已发货'!G:G</f>
        <v>(宜宾兴港三江新区长江工业园保障性租赁住房建设项目-2标)四川省宜宾市翠屏区永善路南段宜宾市三江新区长江工业园区</v>
      </c>
      <c r="H4567" s="2" t="str">
        <f ca="1">'[1]2025年已发货'!H:H</f>
        <v>刘鹏</v>
      </c>
      <c r="I4567" s="2">
        <f ca="1">'[1]2025年已发货'!I:I</f>
        <v>15528967666</v>
      </c>
      <c r="J4567" s="2" t="str">
        <f ca="1">_xlfn._xlws.FILTER(辅助信息!D:D,辅助信息!G:G=G4567)</f>
        <v>宜宾兴港三江新区长江工业园建设项目</v>
      </c>
    </row>
    <row r="4568" hidden="1" spans="1:10">
      <c r="A4568" s="2" t="str">
        <f ca="1">'[1]2025年已发货'!A:A</f>
        <v>德胜</v>
      </c>
      <c r="B4568" s="2" t="str">
        <f ca="1">'[1]2025年已发货'!B:B</f>
        <v>螺纹钢</v>
      </c>
      <c r="C4568" s="2" t="str">
        <f ca="1">'[1]2025年已发货'!C:C</f>
        <v>HRB400E Φ18 9m</v>
      </c>
      <c r="D4568" s="2" t="str">
        <f ca="1">'[1]2025年已发货'!D:D</f>
        <v>吨</v>
      </c>
      <c r="E4568" s="2">
        <f ca="1">'[1]2025年已发货'!E:E</f>
        <v>30</v>
      </c>
      <c r="F4568" s="4">
        <f ca="1">'[1]2025年已发货'!F:F</f>
        <v>45841</v>
      </c>
      <c r="G4568" s="2" t="str">
        <f>'[1]2025年已发货'!G:G</f>
        <v>(宜宾兴港三江新区长江工业园保障性租赁住房建设项目-2标)四川省宜宾市翠屏区永善路南段宜宾市三江新区长江工业园区</v>
      </c>
      <c r="H4568" s="2" t="str">
        <f ca="1">'[1]2025年已发货'!H:H</f>
        <v>刘鹏</v>
      </c>
      <c r="I4568" s="2">
        <f ca="1">'[1]2025年已发货'!I:I</f>
        <v>15528967666</v>
      </c>
      <c r="J4568" s="2" t="str">
        <f ca="1">_xlfn._xlws.FILTER(辅助信息!D:D,辅助信息!G:G=G4568)</f>
        <v>宜宾兴港三江新区长江工业园建设项目</v>
      </c>
    </row>
    <row r="4569" hidden="1" spans="1:10">
      <c r="A4569" s="2" t="str">
        <f ca="1">'[1]2025年已发货'!A:A</f>
        <v>德胜恒嘉</v>
      </c>
      <c r="B4569" s="2" t="str">
        <f ca="1">'[1]2025年已发货'!B:B</f>
        <v>螺纹钢</v>
      </c>
      <c r="C4569" s="2" t="str">
        <f ca="1">'[1]2025年已发货'!C:C</f>
        <v>HRB400EФ16*9m</v>
      </c>
      <c r="D4569" s="2" t="str">
        <f ca="1">'[1]2025年已发货'!D:D</f>
        <v>吨</v>
      </c>
      <c r="E4569" s="2">
        <f ca="1">'[1]2025年已发货'!E:E</f>
        <v>35</v>
      </c>
      <c r="F4569" s="4">
        <f ca="1">'[1]2025年已发货'!F:F</f>
        <v>45841</v>
      </c>
      <c r="G4569" s="2" t="str">
        <f>'[1]2025年已发货'!G:G</f>
        <v>（中铁一局四公司康新高速TJ1-1标贡不卡隧道）四川省甘孜州康定市折多塘村车管所旁</v>
      </c>
      <c r="H4569" s="2" t="str">
        <f ca="1">'[1]2025年已发货'!H:H</f>
        <v>李彰</v>
      </c>
      <c r="I4569" s="2">
        <f ca="1">'[1]2025年已发货'!I:I</f>
        <v>18523285235</v>
      </c>
      <c r="J4569" s="2" vm="1" t="e">
        <f ca="1">_xlfn._xlws.FILTER(辅助信息!D:D,辅助信息!G:G=G4569)</f>
        <v>#VALUE!</v>
      </c>
    </row>
    <row r="4570" hidden="1" spans="1:10">
      <c r="A4570" s="2" t="str">
        <f ca="1">'[1]2025年已发货'!A:A</f>
        <v>德胜恒嘉</v>
      </c>
      <c r="B4570" s="2" t="str">
        <f ca="1">'[1]2025年已发货'!B:B</f>
        <v>螺纹钢</v>
      </c>
      <c r="C4570" s="2" t="str">
        <f ca="1">'[1]2025年已发货'!C:C</f>
        <v>HRB400EФ22*9m</v>
      </c>
      <c r="D4570" s="2" t="str">
        <f ca="1">'[1]2025年已发货'!D:D</f>
        <v>吨</v>
      </c>
      <c r="E4570" s="2">
        <f ca="1">'[1]2025年已发货'!E:E</f>
        <v>35</v>
      </c>
      <c r="F4570" s="4">
        <f ca="1">'[1]2025年已发货'!F:F</f>
        <v>45841</v>
      </c>
      <c r="G4570" s="2" t="str">
        <f>'[1]2025年已发货'!G:G</f>
        <v>（中铁一局四公司康新高速TJ1-1标贡不卡隧道）四川省甘孜州康定市折多塘村车管所旁</v>
      </c>
      <c r="H4570" s="2" t="str">
        <f ca="1">'[1]2025年已发货'!H:H</f>
        <v>李彰</v>
      </c>
      <c r="I4570" s="2">
        <f ca="1">'[1]2025年已发货'!I:I</f>
        <v>18523285235</v>
      </c>
      <c r="J4570" s="2" vm="1" t="e">
        <f ca="1">_xlfn._xlws.FILTER(辅助信息!D:D,辅助信息!G:G=G4570)</f>
        <v>#VALUE!</v>
      </c>
    </row>
    <row r="4571" hidden="1" spans="1:10">
      <c r="A4571" s="2" t="str">
        <f ca="1">'[1]2025年已发货'!A:A</f>
        <v>德胜恒嘉</v>
      </c>
      <c r="B4571" s="2" t="str">
        <f ca="1">'[1]2025年已发货'!B:B</f>
        <v>螺纹钢</v>
      </c>
      <c r="C4571" s="2" t="str">
        <f ca="1">'[1]2025年已发货'!C:C</f>
        <v>HRB400EФ25*9m</v>
      </c>
      <c r="D4571" s="2" t="str">
        <f ca="1">'[1]2025年已发货'!D:D</f>
        <v>吨</v>
      </c>
      <c r="E4571" s="2">
        <f ca="1">'[1]2025年已发货'!E:E</f>
        <v>35</v>
      </c>
      <c r="F4571" s="4">
        <f ca="1">'[1]2025年已发货'!F:F</f>
        <v>45841</v>
      </c>
      <c r="G4571" s="2" t="str">
        <f>'[1]2025年已发货'!G:G</f>
        <v>（中铁一局四公司康新高速TJ1-1标雅加梗隧道）四川省甘孜州康定市雅加梗路基</v>
      </c>
      <c r="H4571" s="2" t="str">
        <f ca="1">'[1]2025年已发货'!H:H</f>
        <v>范国义</v>
      </c>
      <c r="I4571" s="2">
        <f ca="1">'[1]2025年已发货'!I:I</f>
        <v>18784539677</v>
      </c>
      <c r="J4571" s="2" vm="1" t="e">
        <f ca="1">_xlfn._xlws.FILTER(辅助信息!D:D,辅助信息!G:G=G4571)</f>
        <v>#VALUE!</v>
      </c>
    </row>
    <row r="4572" hidden="1" spans="1:10">
      <c r="A4572" s="2" t="str">
        <f ca="1">'[1]2025年已发货'!A:A</f>
        <v>德胜恒嘉</v>
      </c>
      <c r="B4572" s="2" t="str">
        <f ca="1">'[1]2025年已发货'!B:B</f>
        <v>螺纹钢</v>
      </c>
      <c r="C4572" s="2" t="str">
        <f ca="1">'[1]2025年已发货'!C:C</f>
        <v>HRB400EФ18*9mm</v>
      </c>
      <c r="D4572" s="2" t="str">
        <f ca="1">'[1]2025年已发货'!D:D</f>
        <v>吨</v>
      </c>
      <c r="E4572" s="2">
        <f ca="1">'[1]2025年已发货'!E:E</f>
        <v>70</v>
      </c>
      <c r="F4572" s="4">
        <f ca="1">'[1]2025年已发货'!F:F</f>
        <v>45841</v>
      </c>
      <c r="G4572" s="2" t="str">
        <f>'[1]2025年已发货'!G:G</f>
        <v>（中铁六局呼和公司康新高速TJ4-2标）四川省甘孜藏族自治州康定市新都桥镇东俄罗三村中建八局搅拌站旁</v>
      </c>
      <c r="H4572" s="2" t="str">
        <f ca="1">'[1]2025年已发货'!H:H</f>
        <v>王坤</v>
      </c>
      <c r="I4572" s="2">
        <f ca="1">'[1]2025年已发货'!I:I</f>
        <v>15647490007</v>
      </c>
      <c r="J4572" s="2" vm="1" t="e">
        <f ca="1">_xlfn._xlws.FILTER(辅助信息!D:D,辅助信息!G:G=G4572)</f>
        <v>#VALUE!</v>
      </c>
    </row>
    <row r="4573" hidden="1" spans="1:10">
      <c r="A4573" s="2" t="str">
        <f ca="1">'[1]2025年已发货'!A:A</f>
        <v>德胜恒嘉</v>
      </c>
      <c r="B4573" s="2" t="str">
        <f ca="1">'[1]2025年已发货'!B:B</f>
        <v>螺纹钢</v>
      </c>
      <c r="C4573" s="2" t="str">
        <f ca="1">'[1]2025年已发货'!C:C</f>
        <v>HRB400EФ28*9mm</v>
      </c>
      <c r="D4573" s="2" t="str">
        <f ca="1">'[1]2025年已发货'!D:D</f>
        <v>吨</v>
      </c>
      <c r="E4573" s="2">
        <f ca="1">'[1]2025年已发货'!E:E</f>
        <v>35</v>
      </c>
      <c r="F4573" s="4">
        <f ca="1">'[1]2025年已发货'!F:F</f>
        <v>45841</v>
      </c>
      <c r="G4573" s="2" t="str">
        <f>'[1]2025年已发货'!G:G</f>
        <v>（中铁六局呼和公司康新高速TJ4-2标）四川省甘孜藏族自治州康定市新都桥镇东俄罗三村中建八局搅拌站旁</v>
      </c>
      <c r="H4573" s="2" t="str">
        <f ca="1">'[1]2025年已发货'!H:H</f>
        <v>王坤</v>
      </c>
      <c r="I4573" s="2">
        <f ca="1">'[1]2025年已发货'!I:I</f>
        <v>15647490007</v>
      </c>
      <c r="J4573" s="2" vm="1" t="e">
        <f ca="1">_xlfn._xlws.FILTER(辅助信息!D:D,辅助信息!G:G=G4573)</f>
        <v>#VALUE!</v>
      </c>
    </row>
    <row r="4574" hidden="1" spans="1:10">
      <c r="A4574" s="2" t="str">
        <f ca="1">'[1]2025年已发货'!A:A</f>
        <v>德胜恒嘉</v>
      </c>
      <c r="B4574" s="2" t="str">
        <f ca="1">'[1]2025年已发货'!B:B</f>
        <v>螺纹钢</v>
      </c>
      <c r="C4574" s="2" t="str">
        <f ca="1">'[1]2025年已发货'!C:C</f>
        <v>HRB500EФ25*9mm</v>
      </c>
      <c r="D4574" s="2" t="str">
        <f ca="1">'[1]2025年已发货'!D:D</f>
        <v>吨</v>
      </c>
      <c r="E4574" s="2">
        <f ca="1">'[1]2025年已发货'!E:E</f>
        <v>70</v>
      </c>
      <c r="F4574" s="4">
        <f ca="1">'[1]2025年已发货'!F:F</f>
        <v>45841</v>
      </c>
      <c r="G4574" s="2" t="str">
        <f>'[1]2025年已发货'!G:G</f>
        <v>（中铁六局呼和公司康新高速TJ4-2标）四川省甘孜藏族自治州康定市新都桥镇东俄罗三村中建八局搅拌站旁</v>
      </c>
      <c r="H4574" s="2" t="str">
        <f ca="1">'[1]2025年已发货'!H:H</f>
        <v>王坤</v>
      </c>
      <c r="I4574" s="2">
        <f ca="1">'[1]2025年已发货'!I:I</f>
        <v>15647490007</v>
      </c>
      <c r="J4574" s="2" vm="1" t="e">
        <f>_xlfn._xlws.FILTER(辅助信息!D:D,辅助信息!G:G=G4574)</f>
        <v>#VALUE!</v>
      </c>
    </row>
    <row r="4575" hidden="1" spans="1:10">
      <c r="A4575" s="2" t="str">
        <f ca="1">'[1]2025年已发货'!A:A</f>
        <v>海南海控</v>
      </c>
      <c r="B4575" s="2" t="str">
        <f ca="1">'[1]2025年已发货'!B:B</f>
        <v>螺纹钢</v>
      </c>
      <c r="C4575" s="2" t="str">
        <f ca="1">'[1]2025年已发货'!C:C</f>
        <v>HRB400EФ25*9m</v>
      </c>
      <c r="D4575" s="2" t="str">
        <f ca="1">'[1]2025年已发货'!D:D</f>
        <v>吨</v>
      </c>
      <c r="E4575" s="2">
        <f ca="1">'[1]2025年已发货'!E:E</f>
        <v>35</v>
      </c>
      <c r="F4575" s="4">
        <f ca="1">'[1]2025年已发货'!F:F</f>
        <v>45841</v>
      </c>
      <c r="G4575" s="2" t="str">
        <f>'[1]2025年已发货'!G:G</f>
        <v>（中铁一局四公司康新高速TJ1-1标贡不卡隧道）四川省甘孜州康定市折多塘村车管所旁</v>
      </c>
      <c r="H4575" s="2" t="str">
        <f ca="1">'[1]2025年已发货'!H:H</f>
        <v>李彰</v>
      </c>
      <c r="I4575" s="2">
        <f ca="1">'[1]2025年已发货'!I:I</f>
        <v>18523285235</v>
      </c>
      <c r="J4575" s="2" vm="1" t="e">
        <f>_xlfn._xlws.FILTER(辅助信息!D:D,辅助信息!G:G=G4575)</f>
        <v>#VALUE!</v>
      </c>
    </row>
    <row r="4576" hidden="1" spans="1:10">
      <c r="A4576" s="2" t="str">
        <f ca="1">'[1]2025年已发货'!A:A</f>
        <v>海南海控</v>
      </c>
      <c r="B4576" s="2" t="str">
        <f ca="1">'[1]2025年已发货'!B:B</f>
        <v>高线</v>
      </c>
      <c r="C4576" s="2" t="str">
        <f ca="1">'[1]2025年已发货'!C:C</f>
        <v>HPB300Ф8</v>
      </c>
      <c r="D4576" s="2" t="str">
        <f ca="1">'[1]2025年已发货'!D:D</f>
        <v>吨</v>
      </c>
      <c r="E4576" s="2">
        <f ca="1">'[1]2025年已发货'!E:E</f>
        <v>35</v>
      </c>
      <c r="F4576" s="4">
        <f ca="1">'[1]2025年已发货'!F:F</f>
        <v>45841</v>
      </c>
      <c r="G4576" s="2" t="str">
        <f>'[1]2025年已发货'!G:G</f>
        <v>（中铁一局四公司康新高速TJ1-1标贡不卡隧道）四川省甘孜州康定市折多塘村车管所旁</v>
      </c>
      <c r="H4576" s="2" t="str">
        <f ca="1">'[1]2025年已发货'!H:H</f>
        <v>李彰</v>
      </c>
      <c r="I4576" s="2">
        <f ca="1">'[1]2025年已发货'!I:I</f>
        <v>18523285235</v>
      </c>
      <c r="J4576" s="2" vm="1" t="e">
        <f ca="1">_xlfn._xlws.FILTER(辅助信息!D:D,辅助信息!G:G=G4576)</f>
        <v>#VALUE!</v>
      </c>
    </row>
    <row r="4577" hidden="1" spans="1:10">
      <c r="A4577" s="2" t="str">
        <f ca="1">'[1]2025年已发货'!A:A</f>
        <v>德胜恒嘉</v>
      </c>
      <c r="B4577" s="2" t="str">
        <f ca="1">'[1]2025年已发货'!B:B</f>
        <v>螺纹钢</v>
      </c>
      <c r="C4577" s="2" t="str">
        <f ca="1">'[1]2025年已发货'!C:C</f>
        <v>HRB400EФ22*9m</v>
      </c>
      <c r="D4577" s="2" t="str">
        <f ca="1">'[1]2025年已发货'!D:D</f>
        <v>吨</v>
      </c>
      <c r="E4577" s="2">
        <f ca="1">'[1]2025年已发货'!E:E</f>
        <v>35</v>
      </c>
      <c r="F4577" s="4">
        <f ca="1">'[1]2025年已发货'!F:F</f>
        <v>45841</v>
      </c>
      <c r="G4577" s="2" t="str">
        <f>'[1]2025年已发货'!G:G</f>
        <v>（中铁一局四公司康新高速TJ1-1标贡不卡隧道）四川省甘孜州康定市折多塘村车管所旁</v>
      </c>
      <c r="H4577" s="2" t="str">
        <f ca="1">'[1]2025年已发货'!H:H</f>
        <v>李彰</v>
      </c>
      <c r="I4577" s="2">
        <f ca="1">'[1]2025年已发货'!I:I</f>
        <v>18523285235</v>
      </c>
      <c r="J4577" s="2" vm="1" t="e">
        <f>_xlfn._xlws.FILTER(辅助信息!D:D,辅助信息!G:G=G4577)</f>
        <v>#VALUE!</v>
      </c>
    </row>
    <row r="4578" hidden="1" spans="1:10">
      <c r="A4578" s="2" t="str">
        <f ca="1">'[1]2025年已发货'!A:A</f>
        <v>德胜恒嘉</v>
      </c>
      <c r="B4578" s="2" t="str">
        <f ca="1">'[1]2025年已发货'!B:B</f>
        <v>螺纹钢</v>
      </c>
      <c r="C4578" s="2" t="str">
        <f ca="1">'[1]2025年已发货'!C:C</f>
        <v>HRB400EФ22*9m</v>
      </c>
      <c r="D4578" s="2" t="str">
        <f ca="1">'[1]2025年已发货'!D:D</f>
        <v>吨</v>
      </c>
      <c r="E4578" s="2">
        <f ca="1">'[1]2025年已发货'!E:E</f>
        <v>35</v>
      </c>
      <c r="F4578" s="4">
        <f ca="1">'[1]2025年已发货'!F:F</f>
        <v>45841</v>
      </c>
      <c r="G4578" s="2" t="str">
        <f>'[1]2025年已发货'!G:G</f>
        <v>（中铁一局四公司康新高速TJ1-1标康定隧道）四川省甘孜州康定市榆林街道甘孜州博物馆旁</v>
      </c>
      <c r="H4578" s="2" t="str">
        <f ca="1">'[1]2025年已发货'!H:H</f>
        <v>李彰</v>
      </c>
      <c r="I4578" s="2">
        <f ca="1">'[1]2025年已发货'!I:I</f>
        <v>18523285235</v>
      </c>
      <c r="J4578" s="2" vm="1" t="e">
        <f ca="1">_xlfn._xlws.FILTER(辅助信息!D:D,辅助信息!G:G=G4578)</f>
        <v>#VALUE!</v>
      </c>
    </row>
    <row r="4579" hidden="1" spans="1:10">
      <c r="A4579" s="2" t="str">
        <f ca="1">'[1]2025年已发货'!A:A</f>
        <v>德胜恒嘉</v>
      </c>
      <c r="B4579" s="2" t="str">
        <f ca="1">'[1]2025年已发货'!B:B</f>
        <v>螺纹钢</v>
      </c>
      <c r="C4579" s="2" t="str">
        <f ca="1">'[1]2025年已发货'!C:C</f>
        <v>HRB400EФ12*9m</v>
      </c>
      <c r="D4579" s="2" t="str">
        <f ca="1">'[1]2025年已发货'!D:D</f>
        <v>吨</v>
      </c>
      <c r="E4579" s="2">
        <f ca="1">'[1]2025年已发货'!E:E</f>
        <v>70</v>
      </c>
      <c r="F4579" s="4">
        <f ca="1">'[1]2025年已发货'!F:F</f>
        <v>45841</v>
      </c>
      <c r="G4579" s="2" t="str">
        <f>'[1]2025年已发货'!G:G</f>
        <v>（中铁八局康新高速TJ4-1标）四川省甘孜州康定市新都桥镇超限载检测站</v>
      </c>
      <c r="H4579" s="2" t="str">
        <f ca="1">'[1]2025年已发货'!H:H</f>
        <v>刘俊</v>
      </c>
      <c r="I4579" s="2">
        <f ca="1">'[1]2025年已发货'!I:I</f>
        <v>18587764925</v>
      </c>
      <c r="J4579" s="2" vm="1" t="e">
        <f>_xlfn._xlws.FILTER(辅助信息!D:D,辅助信息!G:G=G4579)</f>
        <v>#VALUE!</v>
      </c>
    </row>
    <row r="4580" hidden="1" spans="1:10">
      <c r="A4580" s="2" t="str">
        <f ca="1">'[1]2025年已发货'!A:A</f>
        <v>海南海控</v>
      </c>
      <c r="B4580" s="2" t="str">
        <f ca="1">'[1]2025年已发货'!B:B</f>
        <v>盘螺</v>
      </c>
      <c r="C4580" s="2" t="str">
        <f ca="1">'[1]2025年已发货'!C:C</f>
        <v>HRB400EФ10</v>
      </c>
      <c r="D4580" s="2" t="str">
        <f ca="1">'[1]2025年已发货'!D:D</f>
        <v>吨</v>
      </c>
      <c r="E4580" s="2">
        <f ca="1">'[1]2025年已发货'!E:E</f>
        <v>35</v>
      </c>
      <c r="F4580" s="4">
        <f ca="1">'[1]2025年已发货'!F:F</f>
        <v>45841</v>
      </c>
      <c r="G4580" s="2" t="str">
        <f>'[1]2025年已发货'!G:G</f>
        <v>（中铁八局康新高速TJ4-1标）四川省甘孜州康定市新都桥镇超限载检测站</v>
      </c>
      <c r="H4580" s="2" t="str">
        <f ca="1">'[1]2025年已发货'!H:H</f>
        <v>刘俊</v>
      </c>
      <c r="I4580" s="2">
        <f ca="1">'[1]2025年已发货'!I:I</f>
        <v>18587764925</v>
      </c>
      <c r="J4580" s="2" vm="1" t="e">
        <f>_xlfn._xlws.FILTER(辅助信息!D:D,辅助信息!G:G=G4580)</f>
        <v>#VALUE!</v>
      </c>
    </row>
    <row r="4581" hidden="1" spans="1:10">
      <c r="A4581" s="2" t="str">
        <f ca="1">'[1]2025年已发货'!A:A</f>
        <v>润耀</v>
      </c>
      <c r="B4581" s="2" t="str">
        <f ca="1">'[1]2025年已发货'!B:B</f>
        <v>螺纹钢</v>
      </c>
      <c r="C4581" s="2" t="str">
        <f ca="1">'[1]2025年已发货'!C:C</f>
        <v>HRB400E Φ32×9米</v>
      </c>
      <c r="D4581" s="2" t="str">
        <f ca="1">'[1]2025年已发货'!D:D</f>
        <v>吨</v>
      </c>
      <c r="E4581" s="2">
        <f ca="1">'[1]2025年已发货'!E:E</f>
        <v>105</v>
      </c>
      <c r="F4581" s="4">
        <f ca="1">'[1]2025年已发货'!F:F</f>
        <v>45841</v>
      </c>
      <c r="G4581" s="2" t="str">
        <f>'[1]2025年已发货'!G:G</f>
        <v>（自永1标八局二分公司钢筋棚）四川省自贡市大安区牛佛镇</v>
      </c>
      <c r="H4581" s="2" t="str">
        <f ca="1">'[1]2025年已发货'!H:H</f>
        <v>王君杰</v>
      </c>
      <c r="I4581" s="2">
        <f ca="1">'[1]2025年已发货'!I:I</f>
        <v>18919619850</v>
      </c>
      <c r="J4581" s="2" vm="1" t="e">
        <f>_xlfn._xlws.FILTER(辅助信息!D:D,辅助信息!G:G=G4581)</f>
        <v>#VALUE!</v>
      </c>
    </row>
    <row r="4582" hidden="1" spans="1:10">
      <c r="A4582" s="2" t="str">
        <f ca="1">'[1]2025年已发货'!A:A</f>
        <v>钢固融</v>
      </c>
      <c r="B4582" s="2" t="str">
        <f ca="1">'[1]2025年已发货'!B:B</f>
        <v>螺纹钢</v>
      </c>
      <c r="C4582" s="2" t="str">
        <f ca="1">'[1]2025年已发货'!C:C</f>
        <v>HRB400EФ22*9m</v>
      </c>
      <c r="D4582" s="2" t="str">
        <f ca="1">'[1]2025年已发货'!D:D</f>
        <v>吨</v>
      </c>
      <c r="E4582" s="2">
        <f ca="1">'[1]2025年已发货'!E:E</f>
        <v>35</v>
      </c>
      <c r="F4582" s="4">
        <f ca="1">'[1]2025年已发货'!F:F</f>
        <v>45841</v>
      </c>
      <c r="G4582" s="2" t="str">
        <f>'[1]2025年已发货'!G:G</f>
        <v>（中核中原-温江光明苑三期项目）四川省成都市温江区金马街道光明苑三期项目</v>
      </c>
      <c r="H4582" s="2" t="str">
        <f ca="1">'[1]2025年已发货'!H:H</f>
        <v>王生斌</v>
      </c>
      <c r="I4582" s="2">
        <f ca="1">'[1]2025年已发货'!I:I</f>
        <v>15228858118</v>
      </c>
      <c r="J4582" s="2" vm="1" t="e">
        <f ca="1">_xlfn._xlws.FILTER(辅助信息!D:D,辅助信息!G:G=G4582)</f>
        <v>#VALUE!</v>
      </c>
    </row>
    <row r="4583" hidden="1" spans="1:10">
      <c r="A4583" s="2" t="str">
        <f ca="1">'[1]2025年已发货'!A:A</f>
        <v>润耀</v>
      </c>
      <c r="B4583" s="2" t="str">
        <f ca="1">'[1]2025年已发货'!B:B</f>
        <v>螺纹钢</v>
      </c>
      <c r="C4583" s="2" t="str">
        <f ca="1">'[1]2025年已发货'!C:C</f>
        <v>HRB400E Φ12 12m</v>
      </c>
      <c r="D4583" s="2" t="str">
        <f ca="1">'[1]2025年已发货'!D:D</f>
        <v>吨</v>
      </c>
      <c r="E4583" s="2">
        <f ca="1">'[1]2025年已发货'!E:E</f>
        <v>35</v>
      </c>
      <c r="F4583" s="4">
        <f ca="1">'[1]2025年已发货'!F:F</f>
        <v>45841</v>
      </c>
      <c r="G4583" s="2" t="str">
        <f>'[1]2025年已发货'!G:G</f>
        <v>（中铁五局-成渝扩容3标）四川省资阳市雁江区伍隍镇铺子村雁江区X138</v>
      </c>
      <c r="H4583" s="2" t="str">
        <f ca="1">'[1]2025年已发货'!H:H</f>
        <v>王健</v>
      </c>
      <c r="I4583" s="2">
        <f ca="1">'[1]2025年已发货'!I:I</f>
        <v>17726168395</v>
      </c>
      <c r="J4583" s="2" vm="1" t="e">
        <f ca="1">_xlfn._xlws.FILTER(辅助信息!D:D,辅助信息!G:G=G4583)</f>
        <v>#VALUE!</v>
      </c>
    </row>
    <row r="4584" hidden="1" spans="1:10">
      <c r="A4584" s="2" t="str">
        <f ca="1">'[1]2025年已发货'!A:A</f>
        <v>润耀</v>
      </c>
      <c r="B4584" s="2" t="str">
        <f ca="1">'[1]2025年已发货'!B:B</f>
        <v>螺纹钢</v>
      </c>
      <c r="C4584" s="2" t="str">
        <f ca="1">'[1]2025年已发货'!C:C</f>
        <v>HRB400E Φ25 9m</v>
      </c>
      <c r="D4584" s="2" t="str">
        <f ca="1">'[1]2025年已发货'!D:D</f>
        <v>吨</v>
      </c>
      <c r="E4584" s="2">
        <f ca="1">'[1]2025年已发货'!E:E</f>
        <v>140</v>
      </c>
      <c r="F4584" s="4">
        <f ca="1">'[1]2025年已发货'!F:F</f>
        <v>45841</v>
      </c>
      <c r="G4584" s="2" t="str">
        <f>'[1]2025年已发货'!G:G</f>
        <v>（中铁五局-成渝扩容3标）四川省资阳市雁江区伍隍镇铺子村雁江区X138</v>
      </c>
      <c r="H4584" s="2" t="str">
        <f ca="1">'[1]2025年已发货'!H:H</f>
        <v>王健</v>
      </c>
      <c r="I4584" s="2">
        <f ca="1">'[1]2025年已发货'!I:I</f>
        <v>17726168395</v>
      </c>
      <c r="J4584" s="2" vm="1" t="e">
        <f ca="1">_xlfn._xlws.FILTER(辅助信息!D:D,辅助信息!G:G=G4584)</f>
        <v>#VALUE!</v>
      </c>
    </row>
    <row r="4585" hidden="1" spans="1:10">
      <c r="A4585" s="2" t="str">
        <f ca="1">'[1]2025年已发货'!A:A</f>
        <v>润耀</v>
      </c>
      <c r="B4585" s="2" t="str">
        <f ca="1">'[1]2025年已发货'!B:B</f>
        <v>螺纹钢</v>
      </c>
      <c r="C4585" s="2" t="str">
        <f ca="1">'[1]2025年已发货'!C:C</f>
        <v>HRB400E Φ25 12m</v>
      </c>
      <c r="D4585" s="2" t="str">
        <f ca="1">'[1]2025年已发货'!D:D</f>
        <v>吨</v>
      </c>
      <c r="E4585" s="2">
        <f ca="1">'[1]2025年已发货'!E:E</f>
        <v>105</v>
      </c>
      <c r="F4585" s="4">
        <f ca="1">'[1]2025年已发货'!F:F</f>
        <v>45841</v>
      </c>
      <c r="G4585" s="2" t="str">
        <f>'[1]2025年已发货'!G:G</f>
        <v>（中铁五局-成渝扩容3标）四川省资阳市雁江区伍隍镇铺子村雁江区X138</v>
      </c>
      <c r="H4585" s="2" t="str">
        <f ca="1">'[1]2025年已发货'!H:H</f>
        <v>王健</v>
      </c>
      <c r="I4585" s="2">
        <f ca="1">'[1]2025年已发货'!I:I</f>
        <v>17726168395</v>
      </c>
      <c r="J4585" s="2" vm="1" t="e">
        <f ca="1">_xlfn._xlws.FILTER(辅助信息!D:D,辅助信息!G:G=G4585)</f>
        <v>#VALUE!</v>
      </c>
    </row>
    <row r="4586" hidden="1" spans="1:10">
      <c r="A4586" s="2" t="str">
        <f ca="1">'[1]2025年已发货'!A:A</f>
        <v>晋邦</v>
      </c>
      <c r="B4586" s="2" t="str">
        <f ca="1">'[1]2025年已发货'!B:B</f>
        <v>螺纹钢</v>
      </c>
      <c r="C4586" s="2" t="str">
        <f ca="1">'[1]2025年已发货'!C:C</f>
        <v>HRB400E Φ12 9m</v>
      </c>
      <c r="D4586" s="2" t="str">
        <f ca="1">'[1]2025年已发货'!D:D</f>
        <v>吨</v>
      </c>
      <c r="E4586" s="2">
        <f ca="1">'[1]2025年已发货'!E:E</f>
        <v>18</v>
      </c>
      <c r="F4586" s="4">
        <f ca="1">'[1]2025年已发货'!F:F</f>
        <v>45841</v>
      </c>
      <c r="G4586" s="2" t="str">
        <f>'[1]2025年已发货'!G:G</f>
        <v>（十九冶-江龙高速一分部）重庆市云阳县X886附近中国十九冶开云高速项目总包部西98米*龙王溪大桥桥面</v>
      </c>
      <c r="H4586" s="2" t="str">
        <f ca="1">'[1]2025年已发货'!H:H</f>
        <v>吴章红</v>
      </c>
      <c r="I4586" s="2">
        <f ca="1">'[1]2025年已发货'!I:I</f>
        <v>18628165772</v>
      </c>
      <c r="J4586" s="2" vm="1" t="e">
        <f>_xlfn._xlws.FILTER(辅助信息!D:D,辅助信息!G:G=G4586)</f>
        <v>#VALUE!</v>
      </c>
    </row>
    <row r="4587" hidden="1" spans="1:10">
      <c r="A4587" s="2" t="str">
        <f ca="1">'[1]2025年已发货'!A:A</f>
        <v>晋邦</v>
      </c>
      <c r="B4587" s="2" t="str">
        <f ca="1">'[1]2025年已发货'!B:B</f>
        <v>螺纹钢</v>
      </c>
      <c r="C4587" s="2" t="str">
        <f ca="1">'[1]2025年已发货'!C:C</f>
        <v>HRB400E Φ16 9m</v>
      </c>
      <c r="D4587" s="2" t="str">
        <f ca="1">'[1]2025年已发货'!D:D</f>
        <v>吨</v>
      </c>
      <c r="E4587" s="2">
        <f ca="1">'[1]2025年已发货'!E:E</f>
        <v>18</v>
      </c>
      <c r="F4587" s="4">
        <f ca="1">'[1]2025年已发货'!F:F</f>
        <v>45841</v>
      </c>
      <c r="G4587" s="2" t="str">
        <f>'[1]2025年已发货'!G:G</f>
        <v>（十九冶-江龙高速一分部）重庆市云阳县X886附近中国十九冶开云高速项目总包部西98米*龙王溪大桥桥面</v>
      </c>
      <c r="H4587" s="2" t="str">
        <f ca="1">'[1]2025年已发货'!H:H</f>
        <v>吴章红</v>
      </c>
      <c r="I4587" s="2">
        <f ca="1">'[1]2025年已发货'!I:I</f>
        <v>18628165772</v>
      </c>
      <c r="J4587" s="2" vm="1" t="e">
        <f ca="1">_xlfn._xlws.FILTER(辅助信息!D:D,辅助信息!G:G=G4587)</f>
        <v>#VALUE!</v>
      </c>
    </row>
    <row r="4588" hidden="1" spans="1:10">
      <c r="A4588" s="2" t="str">
        <f ca="1">'[1]2025年已发货'!A:A</f>
        <v>钢固融</v>
      </c>
      <c r="B4588" s="2" t="str">
        <f ca="1">'[1]2025年已发货'!B:B</f>
        <v>螺纹钢</v>
      </c>
      <c r="C4588" s="2" t="str">
        <f ca="1">'[1]2025年已发货'!C:C</f>
        <v>HRB500E Φ25</v>
      </c>
      <c r="D4588" s="2" t="str">
        <f ca="1">'[1]2025年已发货'!D:D</f>
        <v>吨</v>
      </c>
      <c r="E4588" s="2">
        <f ca="1">'[1]2025年已发货'!E:E</f>
        <v>21</v>
      </c>
      <c r="F4588" s="4">
        <f ca="1">'[1]2025年已发货'!F:F</f>
        <v>45841</v>
      </c>
      <c r="G4588" s="2" t="str">
        <f>'[1]2025年已发货'!G:G</f>
        <v>(乐山市校地共建产教融合基地建设项目二标段)四川省乐山市市中区苏稽镇</v>
      </c>
      <c r="H4588" s="2" t="str">
        <f ca="1">'[1]2025年已发货'!H:H</f>
        <v>彭江涛</v>
      </c>
      <c r="I4588" s="2">
        <f ca="1">'[1]2025年已发货'!I:I</f>
        <v>13990276572</v>
      </c>
      <c r="J4588" s="2" t="str">
        <f ca="1">_xlfn._xlws.FILTER(辅助信息!D:D,辅助信息!G:G=G4588)</f>
        <v>乐山市校地共建产教融合基地配套设施项目（一、二标段）</v>
      </c>
    </row>
    <row r="4589" hidden="1" spans="1:10">
      <c r="A4589" s="2" t="str">
        <f ca="1">'[1]2025年已发货'!A:A</f>
        <v>钢固融</v>
      </c>
      <c r="B4589" s="2" t="str">
        <f ca="1">'[1]2025年已发货'!B:B</f>
        <v>螺纹钢</v>
      </c>
      <c r="C4589" s="2" t="str">
        <f ca="1">'[1]2025年已发货'!C:C</f>
        <v>HRB400E Φ12 9m</v>
      </c>
      <c r="D4589" s="2" t="str">
        <f ca="1">'[1]2025年已发货'!D:D</f>
        <v>吨</v>
      </c>
      <c r="E4589" s="2">
        <f ca="1">'[1]2025年已发货'!E:E</f>
        <v>3</v>
      </c>
      <c r="F4589" s="4">
        <f ca="1">'[1]2025年已发货'!F:F</f>
        <v>45841</v>
      </c>
      <c r="G4589" s="2" t="str">
        <f>'[1]2025年已发货'!G:G</f>
        <v>(乐山市校地共建产教融合基地建设项目二标段)四川省乐山市市中区苏稽镇</v>
      </c>
      <c r="H4589" s="2" t="str">
        <f ca="1">'[1]2025年已发货'!H:H</f>
        <v>彭江涛</v>
      </c>
      <c r="I4589" s="2">
        <f ca="1">'[1]2025年已发货'!I:I</f>
        <v>13990276572</v>
      </c>
      <c r="J4589" s="2" t="str">
        <f ca="1">_xlfn._xlws.FILTER(辅助信息!D:D,辅助信息!G:G=G4589)</f>
        <v>乐山市校地共建产教融合基地配套设施项目（一、二标段）</v>
      </c>
    </row>
  </sheetData>
  <autoFilter ref="A1:K4589">
    <filterColumn colId="9">
      <customFilters>
        <customFilter operator="equal" val="五冶建设成都怡心湖片区及龙泉驿医院等项目"/>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2025-10-20T11:17:44Z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